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isco 2\Documentos EPS\ESS 2018-2019\Proyecto 8 meses\Carpeta Putumayo\CAPO INDIVIDUAL\BD Crónicos\"/>
    </mc:Choice>
  </mc:AlternateContent>
  <xr:revisionPtr revIDLastSave="0" documentId="13_ncr:1_{3D17FD2F-2525-47F8-87AB-B270006A3A76}" xr6:coauthVersionLast="47" xr6:coauthVersionMax="47" xr10:uidLastSave="{00000000-0000-0000-0000-000000000000}"/>
  <bookViews>
    <workbookView xWindow="-120" yWindow="-120" windowWidth="29040" windowHeight="15840" firstSheet="2" activeTab="2" xr2:uid="{00000000-000D-0000-FFFF-FFFF00000000}"/>
  </bookViews>
  <sheets>
    <sheet name="Hoja3" sheetId="7" state="hidden" r:id="rId1"/>
    <sheet name="Hoja1" sheetId="4" state="hidden" r:id="rId2"/>
    <sheet name="10_Putumayo" sheetId="1" r:id="rId3"/>
    <sheet name="TABLAREF" sheetId="5" state="hidden" r:id="rId4"/>
    <sheet name="IPS SEDES" sheetId="8" state="hidden" r:id="rId5"/>
    <sheet name="Hoja2" sheetId="6" state="hidden" r:id="rId6"/>
  </sheets>
  <externalReferences>
    <externalReference r:id="rId7"/>
  </externalReferences>
  <definedNames>
    <definedName name="_xlnm._FilterDatabase" localSheetId="2" hidden="1">'10_Putumayo'!$A$1:$GM$1</definedName>
    <definedName name="_xlnm._FilterDatabase" localSheetId="1" hidden="1">Hoja1!$B$3:$CL$859</definedName>
  </definedNames>
  <calcPr calcId="191029"/>
  <pivotCaches>
    <pivotCache cacheId="4" r:id="rId8"/>
    <pivotCache cacheId="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H440" i="1" l="1"/>
  <c r="DH840" i="1"/>
  <c r="DH839" i="1"/>
  <c r="DH810" i="1"/>
  <c r="DH808" i="1"/>
  <c r="DH807" i="1"/>
  <c r="DH806" i="1"/>
  <c r="DH802" i="1"/>
  <c r="DH798" i="1"/>
  <c r="DH797" i="1"/>
  <c r="DH794" i="1"/>
  <c r="DH792" i="1"/>
  <c r="DH791" i="1"/>
  <c r="DH789" i="1"/>
  <c r="DH787" i="1"/>
  <c r="DH785" i="1"/>
  <c r="DH784" i="1"/>
  <c r="DH783" i="1"/>
  <c r="DH780" i="1"/>
  <c r="DH779" i="1"/>
  <c r="DH777" i="1"/>
  <c r="DH763" i="1"/>
  <c r="DH759" i="1"/>
  <c r="DH757" i="1"/>
  <c r="DH754" i="1"/>
  <c r="DH753" i="1"/>
  <c r="DH752" i="1"/>
  <c r="DH750" i="1"/>
  <c r="DH749" i="1"/>
  <c r="DH748" i="1"/>
  <c r="DH746" i="1"/>
  <c r="DH745" i="1"/>
  <c r="DH743" i="1"/>
  <c r="DH742" i="1"/>
  <c r="DH741" i="1"/>
  <c r="DH739" i="1"/>
  <c r="DH737" i="1"/>
  <c r="DH734" i="1"/>
  <c r="DH732" i="1"/>
  <c r="DH731" i="1"/>
  <c r="DH728" i="1"/>
  <c r="DH726" i="1"/>
  <c r="DH725" i="1"/>
  <c r="DH722" i="1"/>
  <c r="DH718" i="1"/>
  <c r="DH717" i="1"/>
  <c r="DH715" i="1"/>
  <c r="DH714" i="1"/>
  <c r="DH708" i="1"/>
  <c r="DH704" i="1"/>
  <c r="DH702" i="1"/>
  <c r="DH700" i="1"/>
  <c r="DH699" i="1"/>
  <c r="DH698" i="1"/>
  <c r="DH696" i="1"/>
  <c r="DH693" i="1"/>
  <c r="DH692" i="1"/>
  <c r="DH691" i="1"/>
  <c r="DH690" i="1"/>
  <c r="DH685" i="1"/>
  <c r="DH679" i="1"/>
  <c r="DH678" i="1"/>
  <c r="DH675" i="1"/>
  <c r="DH674" i="1"/>
  <c r="DH672" i="1"/>
  <c r="DH669" i="1"/>
  <c r="DH664" i="1"/>
  <c r="DH663" i="1"/>
  <c r="DH661" i="1"/>
  <c r="DH660" i="1"/>
  <c r="DH659" i="1"/>
  <c r="DH652" i="1"/>
  <c r="DH651" i="1"/>
  <c r="DH649" i="1"/>
  <c r="DH642" i="1"/>
  <c r="DH638" i="1"/>
  <c r="DH633" i="1"/>
  <c r="DH632" i="1"/>
  <c r="DH620" i="1"/>
  <c r="DH617" i="1"/>
  <c r="DH611" i="1"/>
  <c r="DH603" i="1"/>
  <c r="DH599" i="1"/>
  <c r="DH598" i="1"/>
  <c r="DH586" i="1"/>
  <c r="DH581" i="1"/>
  <c r="DH552" i="1"/>
  <c r="DH532" i="1"/>
  <c r="DH520" i="1"/>
  <c r="DH516" i="1"/>
  <c r="DH514" i="1"/>
  <c r="DH507" i="1"/>
  <c r="DH503" i="1"/>
  <c r="DH502" i="1"/>
  <c r="DH496" i="1"/>
  <c r="DH494" i="1"/>
  <c r="DH492" i="1"/>
  <c r="DH490" i="1"/>
  <c r="DH486" i="1"/>
  <c r="DH484" i="1"/>
  <c r="DH482" i="1"/>
  <c r="DH480" i="1"/>
  <c r="DH466" i="1"/>
  <c r="DH465" i="1"/>
  <c r="DH460" i="1"/>
  <c r="DH459" i="1"/>
  <c r="DH453" i="1"/>
  <c r="DH450" i="1"/>
  <c r="DH449" i="1"/>
  <c r="DH445" i="1"/>
  <c r="DH437" i="1"/>
  <c r="DH428" i="1"/>
  <c r="DH424" i="1"/>
  <c r="DH423" i="1"/>
  <c r="DH414" i="1"/>
  <c r="DH387" i="1"/>
  <c r="DH384" i="1"/>
  <c r="DH364" i="1"/>
  <c r="DH359" i="1"/>
  <c r="DH344" i="1"/>
  <c r="DH333" i="1"/>
  <c r="DH328" i="1"/>
  <c r="DH325" i="1"/>
  <c r="DH314" i="1"/>
  <c r="DH305" i="1"/>
  <c r="DH298" i="1"/>
  <c r="DH297" i="1"/>
  <c r="DH285" i="1"/>
  <c r="DH272" i="1"/>
  <c r="DH270" i="1"/>
  <c r="DH268" i="1"/>
  <c r="DH263" i="1"/>
  <c r="DH250" i="1"/>
  <c r="DH243" i="1"/>
  <c r="DH193" i="1"/>
  <c r="DH186" i="1"/>
  <c r="DH179" i="1"/>
  <c r="DH155" i="1"/>
  <c r="DH131" i="1"/>
  <c r="DH127" i="1"/>
  <c r="DH41" i="1"/>
  <c r="DH38" i="1"/>
  <c r="DH37" i="1"/>
  <c r="DH36" i="1"/>
  <c r="DH30" i="1"/>
  <c r="DH27" i="1"/>
  <c r="DH23" i="1"/>
  <c r="DH21" i="1"/>
  <c r="DH14" i="1"/>
  <c r="DH7" i="1"/>
  <c r="G5" i="4"/>
  <c r="H5" i="4"/>
  <c r="I5" i="4"/>
  <c r="J5" i="4"/>
  <c r="G6" i="4"/>
  <c r="H6" i="4"/>
  <c r="I6" i="4"/>
  <c r="J6" i="4"/>
  <c r="G7" i="4"/>
  <c r="H7" i="4"/>
  <c r="I7" i="4"/>
  <c r="J7" i="4"/>
  <c r="G8" i="4"/>
  <c r="H8" i="4"/>
  <c r="I8" i="4"/>
  <c r="J8" i="4"/>
  <c r="G9" i="4"/>
  <c r="H9" i="4"/>
  <c r="I9" i="4"/>
  <c r="J9" i="4"/>
  <c r="G10" i="4"/>
  <c r="H10" i="4"/>
  <c r="I10" i="4"/>
  <c r="J10" i="4"/>
  <c r="G11" i="4"/>
  <c r="H11" i="4"/>
  <c r="I11" i="4"/>
  <c r="J11" i="4"/>
  <c r="G12" i="4"/>
  <c r="H12" i="4"/>
  <c r="I12" i="4"/>
  <c r="J12" i="4"/>
  <c r="G13" i="4"/>
  <c r="H13" i="4"/>
  <c r="I13" i="4"/>
  <c r="J13" i="4"/>
  <c r="G14" i="4"/>
  <c r="H14" i="4"/>
  <c r="I14" i="4"/>
  <c r="J14" i="4"/>
  <c r="G15" i="4"/>
  <c r="H15" i="4"/>
  <c r="I15" i="4"/>
  <c r="J15" i="4"/>
  <c r="G16" i="4"/>
  <c r="H16" i="4"/>
  <c r="I16" i="4"/>
  <c r="J16" i="4"/>
  <c r="G17" i="4"/>
  <c r="H17" i="4"/>
  <c r="I17" i="4"/>
  <c r="J17" i="4"/>
  <c r="G18" i="4"/>
  <c r="H18" i="4"/>
  <c r="I18" i="4"/>
  <c r="J18" i="4"/>
  <c r="G19" i="4"/>
  <c r="H19" i="4"/>
  <c r="I19" i="4"/>
  <c r="J19" i="4"/>
  <c r="G20" i="4"/>
  <c r="H20" i="4"/>
  <c r="I20" i="4"/>
  <c r="J20" i="4"/>
  <c r="G21" i="4"/>
  <c r="H21" i="4"/>
  <c r="I21" i="4"/>
  <c r="J21" i="4"/>
  <c r="G22" i="4"/>
  <c r="H22" i="4"/>
  <c r="I22" i="4"/>
  <c r="J22" i="4"/>
  <c r="G23" i="4"/>
  <c r="H23" i="4"/>
  <c r="I23" i="4"/>
  <c r="J23" i="4"/>
  <c r="G24" i="4"/>
  <c r="H24" i="4"/>
  <c r="I24" i="4"/>
  <c r="J24" i="4"/>
  <c r="G25" i="4"/>
  <c r="H25" i="4"/>
  <c r="I25" i="4"/>
  <c r="J25" i="4"/>
  <c r="G26" i="4"/>
  <c r="H26" i="4"/>
  <c r="I26" i="4"/>
  <c r="J26" i="4"/>
  <c r="G27" i="4"/>
  <c r="H27" i="4"/>
  <c r="I27" i="4"/>
  <c r="J27" i="4"/>
  <c r="G28" i="4"/>
  <c r="H28" i="4"/>
  <c r="I28" i="4"/>
  <c r="J28" i="4"/>
  <c r="G29" i="4"/>
  <c r="H29" i="4"/>
  <c r="I29" i="4"/>
  <c r="J29" i="4"/>
  <c r="G30" i="4"/>
  <c r="H30" i="4"/>
  <c r="I30" i="4"/>
  <c r="J30" i="4"/>
  <c r="G31" i="4"/>
  <c r="H31" i="4"/>
  <c r="I31" i="4"/>
  <c r="J31" i="4"/>
  <c r="G32" i="4"/>
  <c r="H32" i="4"/>
  <c r="I32" i="4"/>
  <c r="J32" i="4"/>
  <c r="G33" i="4"/>
  <c r="H33" i="4"/>
  <c r="I33" i="4"/>
  <c r="J33" i="4"/>
  <c r="G34" i="4"/>
  <c r="H34" i="4"/>
  <c r="I34" i="4"/>
  <c r="J34" i="4"/>
  <c r="G35" i="4"/>
  <c r="H35" i="4"/>
  <c r="I35" i="4"/>
  <c r="J35" i="4"/>
  <c r="G36" i="4"/>
  <c r="H36" i="4"/>
  <c r="I36" i="4"/>
  <c r="J36" i="4"/>
  <c r="G37" i="4"/>
  <c r="H37" i="4"/>
  <c r="I37" i="4"/>
  <c r="J37" i="4"/>
  <c r="G38" i="4"/>
  <c r="H38" i="4"/>
  <c r="I38" i="4"/>
  <c r="J38" i="4"/>
  <c r="G39" i="4"/>
  <c r="H39" i="4"/>
  <c r="I39" i="4"/>
  <c r="J39" i="4"/>
  <c r="G40" i="4"/>
  <c r="H40" i="4"/>
  <c r="I40" i="4"/>
  <c r="J40" i="4"/>
  <c r="G41" i="4"/>
  <c r="H41" i="4"/>
  <c r="I41" i="4"/>
  <c r="J41" i="4"/>
  <c r="G42" i="4"/>
  <c r="H42" i="4"/>
  <c r="I42" i="4"/>
  <c r="J42" i="4"/>
  <c r="G43" i="4"/>
  <c r="H43" i="4"/>
  <c r="I43" i="4"/>
  <c r="J43" i="4"/>
  <c r="G44" i="4"/>
  <c r="H44" i="4"/>
  <c r="I44" i="4"/>
  <c r="J44" i="4"/>
  <c r="G45" i="4"/>
  <c r="H45" i="4"/>
  <c r="I45" i="4"/>
  <c r="J45" i="4"/>
  <c r="G46" i="4"/>
  <c r="H46" i="4"/>
  <c r="I46" i="4"/>
  <c r="J46" i="4"/>
  <c r="G47" i="4"/>
  <c r="H47" i="4"/>
  <c r="I47" i="4"/>
  <c r="J47" i="4"/>
  <c r="G48" i="4"/>
  <c r="H48" i="4"/>
  <c r="I48" i="4"/>
  <c r="J48" i="4"/>
  <c r="G49" i="4"/>
  <c r="H49" i="4"/>
  <c r="I49" i="4"/>
  <c r="J49" i="4"/>
  <c r="G50" i="4"/>
  <c r="H50" i="4"/>
  <c r="I50" i="4"/>
  <c r="J50" i="4"/>
  <c r="G51" i="4"/>
  <c r="H51" i="4"/>
  <c r="I51" i="4"/>
  <c r="J51" i="4"/>
  <c r="G52" i="4"/>
  <c r="H52" i="4"/>
  <c r="I52" i="4"/>
  <c r="J52" i="4"/>
  <c r="G53" i="4"/>
  <c r="H53" i="4"/>
  <c r="I53" i="4"/>
  <c r="J53" i="4"/>
  <c r="G54" i="4"/>
  <c r="H54" i="4"/>
  <c r="I54" i="4"/>
  <c r="J54" i="4"/>
  <c r="G55" i="4"/>
  <c r="H55" i="4"/>
  <c r="I55" i="4"/>
  <c r="J55" i="4"/>
  <c r="G56" i="4"/>
  <c r="H56" i="4"/>
  <c r="I56" i="4"/>
  <c r="J56" i="4"/>
  <c r="G57" i="4"/>
  <c r="H57" i="4"/>
  <c r="I57" i="4"/>
  <c r="J57" i="4"/>
  <c r="G58" i="4"/>
  <c r="H58" i="4"/>
  <c r="I58" i="4"/>
  <c r="J58" i="4"/>
  <c r="G59" i="4"/>
  <c r="H59" i="4"/>
  <c r="I59" i="4"/>
  <c r="J59" i="4"/>
  <c r="G60" i="4"/>
  <c r="H60" i="4"/>
  <c r="I60" i="4"/>
  <c r="J60" i="4"/>
  <c r="G61" i="4"/>
  <c r="H61" i="4"/>
  <c r="I61" i="4"/>
  <c r="J61" i="4"/>
  <c r="G62" i="4"/>
  <c r="H62" i="4"/>
  <c r="I62" i="4"/>
  <c r="J62" i="4"/>
  <c r="G63" i="4"/>
  <c r="H63" i="4"/>
  <c r="I63" i="4"/>
  <c r="J63" i="4"/>
  <c r="G64" i="4"/>
  <c r="H64" i="4"/>
  <c r="I64" i="4"/>
  <c r="J64" i="4"/>
  <c r="G65" i="4"/>
  <c r="H65" i="4"/>
  <c r="I65" i="4"/>
  <c r="J65" i="4"/>
  <c r="G66" i="4"/>
  <c r="H66" i="4"/>
  <c r="I66" i="4"/>
  <c r="J66" i="4"/>
  <c r="G67" i="4"/>
  <c r="H67" i="4"/>
  <c r="I67" i="4"/>
  <c r="J67" i="4"/>
  <c r="G68" i="4"/>
  <c r="H68" i="4"/>
  <c r="I68" i="4"/>
  <c r="J68" i="4"/>
  <c r="G69" i="4"/>
  <c r="H69" i="4"/>
  <c r="I69" i="4"/>
  <c r="J69" i="4"/>
  <c r="G70" i="4"/>
  <c r="H70" i="4"/>
  <c r="I70" i="4"/>
  <c r="J70" i="4"/>
  <c r="G71" i="4"/>
  <c r="H71" i="4"/>
  <c r="I71" i="4"/>
  <c r="J71" i="4"/>
  <c r="G72" i="4"/>
  <c r="H72" i="4"/>
  <c r="I72" i="4"/>
  <c r="J72" i="4"/>
  <c r="G73" i="4"/>
  <c r="H73" i="4"/>
  <c r="I73" i="4"/>
  <c r="J73" i="4"/>
  <c r="G74" i="4"/>
  <c r="H74" i="4"/>
  <c r="I74" i="4"/>
  <c r="J74" i="4"/>
  <c r="G75" i="4"/>
  <c r="H75" i="4"/>
  <c r="I75" i="4"/>
  <c r="J75" i="4"/>
  <c r="G76" i="4"/>
  <c r="H76" i="4"/>
  <c r="I76" i="4"/>
  <c r="J76" i="4"/>
  <c r="G77" i="4"/>
  <c r="H77" i="4"/>
  <c r="I77" i="4"/>
  <c r="J77" i="4"/>
  <c r="G78" i="4"/>
  <c r="H78" i="4"/>
  <c r="I78" i="4"/>
  <c r="J78" i="4"/>
  <c r="G79" i="4"/>
  <c r="H79" i="4"/>
  <c r="I79" i="4"/>
  <c r="J79" i="4"/>
  <c r="G80" i="4"/>
  <c r="H80" i="4"/>
  <c r="I80" i="4"/>
  <c r="J80" i="4"/>
  <c r="G81" i="4"/>
  <c r="H81" i="4"/>
  <c r="I81" i="4"/>
  <c r="J81" i="4"/>
  <c r="G82" i="4"/>
  <c r="H82" i="4"/>
  <c r="I82" i="4"/>
  <c r="J82" i="4"/>
  <c r="G83" i="4"/>
  <c r="H83" i="4"/>
  <c r="I83" i="4"/>
  <c r="J83" i="4"/>
  <c r="G84" i="4"/>
  <c r="H84" i="4"/>
  <c r="I84" i="4"/>
  <c r="J84" i="4"/>
  <c r="G85" i="4"/>
  <c r="H85" i="4"/>
  <c r="I85" i="4"/>
  <c r="J85" i="4"/>
  <c r="G86" i="4"/>
  <c r="H86" i="4"/>
  <c r="I86" i="4"/>
  <c r="J86" i="4"/>
  <c r="G87" i="4"/>
  <c r="H87" i="4"/>
  <c r="I87" i="4"/>
  <c r="J87" i="4"/>
  <c r="G88" i="4"/>
  <c r="H88" i="4"/>
  <c r="I88" i="4"/>
  <c r="J88" i="4"/>
  <c r="G89" i="4"/>
  <c r="H89" i="4"/>
  <c r="I89" i="4"/>
  <c r="J89" i="4"/>
  <c r="G90" i="4"/>
  <c r="H90" i="4"/>
  <c r="I90" i="4"/>
  <c r="J90" i="4"/>
  <c r="G91" i="4"/>
  <c r="H91" i="4"/>
  <c r="I91" i="4"/>
  <c r="J91" i="4"/>
  <c r="G92" i="4"/>
  <c r="H92" i="4"/>
  <c r="I92" i="4"/>
  <c r="J92" i="4"/>
  <c r="G93" i="4"/>
  <c r="H93" i="4"/>
  <c r="I93" i="4"/>
  <c r="J93" i="4"/>
  <c r="G94" i="4"/>
  <c r="H94" i="4"/>
  <c r="I94" i="4"/>
  <c r="J94" i="4"/>
  <c r="G95" i="4"/>
  <c r="H95" i="4"/>
  <c r="I95" i="4"/>
  <c r="J95" i="4"/>
  <c r="G96" i="4"/>
  <c r="H96" i="4"/>
  <c r="I96" i="4"/>
  <c r="J96" i="4"/>
  <c r="G97" i="4"/>
  <c r="H97" i="4"/>
  <c r="I97" i="4"/>
  <c r="J97" i="4"/>
  <c r="G98" i="4"/>
  <c r="H98" i="4"/>
  <c r="I98" i="4"/>
  <c r="J98" i="4"/>
  <c r="G99" i="4"/>
  <c r="H99" i="4"/>
  <c r="I99" i="4"/>
  <c r="J99" i="4"/>
  <c r="G100" i="4"/>
  <c r="H100" i="4"/>
  <c r="I100" i="4"/>
  <c r="J100" i="4"/>
  <c r="G101" i="4"/>
  <c r="H101" i="4"/>
  <c r="I101" i="4"/>
  <c r="J101" i="4"/>
  <c r="G102" i="4"/>
  <c r="H102" i="4"/>
  <c r="I102" i="4"/>
  <c r="J102" i="4"/>
  <c r="G103" i="4"/>
  <c r="H103" i="4"/>
  <c r="I103" i="4"/>
  <c r="J103" i="4"/>
  <c r="G104" i="4"/>
  <c r="H104" i="4"/>
  <c r="I104" i="4"/>
  <c r="J104" i="4"/>
  <c r="G105" i="4"/>
  <c r="H105" i="4"/>
  <c r="I105" i="4"/>
  <c r="J105" i="4"/>
  <c r="G106" i="4"/>
  <c r="H106" i="4"/>
  <c r="I106" i="4"/>
  <c r="J106" i="4"/>
  <c r="G107" i="4"/>
  <c r="H107" i="4"/>
  <c r="I107" i="4"/>
  <c r="J107" i="4"/>
  <c r="G108" i="4"/>
  <c r="H108" i="4"/>
  <c r="I108" i="4"/>
  <c r="J108" i="4"/>
  <c r="G109" i="4"/>
  <c r="H109" i="4"/>
  <c r="I109" i="4"/>
  <c r="J109" i="4"/>
  <c r="G110" i="4"/>
  <c r="H110" i="4"/>
  <c r="I110" i="4"/>
  <c r="J110" i="4"/>
  <c r="G111" i="4"/>
  <c r="H111" i="4"/>
  <c r="I111" i="4"/>
  <c r="J111" i="4"/>
  <c r="G112" i="4"/>
  <c r="H112" i="4"/>
  <c r="I112" i="4"/>
  <c r="J112" i="4"/>
  <c r="G113" i="4"/>
  <c r="H113" i="4"/>
  <c r="I113" i="4"/>
  <c r="J113" i="4"/>
  <c r="G114" i="4"/>
  <c r="H114" i="4"/>
  <c r="I114" i="4"/>
  <c r="J114" i="4"/>
  <c r="G115" i="4"/>
  <c r="H115" i="4"/>
  <c r="I115" i="4"/>
  <c r="J115" i="4"/>
  <c r="G116" i="4"/>
  <c r="H116" i="4"/>
  <c r="I116" i="4"/>
  <c r="J116" i="4"/>
  <c r="G117" i="4"/>
  <c r="H117" i="4"/>
  <c r="I117" i="4"/>
  <c r="J117" i="4"/>
  <c r="G118" i="4"/>
  <c r="H118" i="4"/>
  <c r="I118" i="4"/>
  <c r="J118" i="4"/>
  <c r="G119" i="4"/>
  <c r="H119" i="4"/>
  <c r="I119" i="4"/>
  <c r="J119" i="4"/>
  <c r="G120" i="4"/>
  <c r="H120" i="4"/>
  <c r="I120" i="4"/>
  <c r="J120" i="4"/>
  <c r="G121" i="4"/>
  <c r="H121" i="4"/>
  <c r="I121" i="4"/>
  <c r="J121" i="4"/>
  <c r="G122" i="4"/>
  <c r="H122" i="4"/>
  <c r="I122" i="4"/>
  <c r="J122" i="4"/>
  <c r="G123" i="4"/>
  <c r="H123" i="4"/>
  <c r="I123" i="4"/>
  <c r="J123" i="4"/>
  <c r="G124" i="4"/>
  <c r="H124" i="4"/>
  <c r="I124" i="4"/>
  <c r="J124" i="4"/>
  <c r="G125" i="4"/>
  <c r="H125" i="4"/>
  <c r="I125" i="4"/>
  <c r="J125" i="4"/>
  <c r="G126" i="4"/>
  <c r="H126" i="4"/>
  <c r="I126" i="4"/>
  <c r="J126" i="4"/>
  <c r="G127" i="4"/>
  <c r="H127" i="4"/>
  <c r="I127" i="4"/>
  <c r="J127" i="4"/>
  <c r="G128" i="4"/>
  <c r="H128" i="4"/>
  <c r="I128" i="4"/>
  <c r="J128" i="4"/>
  <c r="G129" i="4"/>
  <c r="H129" i="4"/>
  <c r="I129" i="4"/>
  <c r="J129" i="4"/>
  <c r="G130" i="4"/>
  <c r="H130" i="4"/>
  <c r="I130" i="4"/>
  <c r="J130" i="4"/>
  <c r="G131" i="4"/>
  <c r="H131" i="4"/>
  <c r="I131" i="4"/>
  <c r="J131" i="4"/>
  <c r="G132" i="4"/>
  <c r="H132" i="4"/>
  <c r="I132" i="4"/>
  <c r="J132" i="4"/>
  <c r="G133" i="4"/>
  <c r="H133" i="4"/>
  <c r="I133" i="4"/>
  <c r="J133" i="4"/>
  <c r="G134" i="4"/>
  <c r="H134" i="4"/>
  <c r="I134" i="4"/>
  <c r="J134" i="4"/>
  <c r="G135" i="4"/>
  <c r="H135" i="4"/>
  <c r="I135" i="4"/>
  <c r="J135" i="4"/>
  <c r="G136" i="4"/>
  <c r="H136" i="4"/>
  <c r="I136" i="4"/>
  <c r="J136" i="4"/>
  <c r="G137" i="4"/>
  <c r="H137" i="4"/>
  <c r="I137" i="4"/>
  <c r="J137" i="4"/>
  <c r="G138" i="4"/>
  <c r="H138" i="4"/>
  <c r="I138" i="4"/>
  <c r="J138" i="4"/>
  <c r="G139" i="4"/>
  <c r="H139" i="4"/>
  <c r="I139" i="4"/>
  <c r="J139" i="4"/>
  <c r="G140" i="4"/>
  <c r="H140" i="4"/>
  <c r="I140" i="4"/>
  <c r="J140" i="4"/>
  <c r="G141" i="4"/>
  <c r="H141" i="4"/>
  <c r="I141" i="4"/>
  <c r="J141" i="4"/>
  <c r="G142" i="4"/>
  <c r="H142" i="4"/>
  <c r="I142" i="4"/>
  <c r="J142" i="4"/>
  <c r="G143" i="4"/>
  <c r="H143" i="4"/>
  <c r="I143" i="4"/>
  <c r="J143" i="4"/>
  <c r="G144" i="4"/>
  <c r="H144" i="4"/>
  <c r="I144" i="4"/>
  <c r="J144" i="4"/>
  <c r="G145" i="4"/>
  <c r="H145" i="4"/>
  <c r="I145" i="4"/>
  <c r="J145" i="4"/>
  <c r="G146" i="4"/>
  <c r="H146" i="4"/>
  <c r="I146" i="4"/>
  <c r="J146" i="4"/>
  <c r="G147" i="4"/>
  <c r="H147" i="4"/>
  <c r="I147" i="4"/>
  <c r="J147" i="4"/>
  <c r="G148" i="4"/>
  <c r="H148" i="4"/>
  <c r="I148" i="4"/>
  <c r="J148" i="4"/>
  <c r="G149" i="4"/>
  <c r="H149" i="4"/>
  <c r="I149" i="4"/>
  <c r="J149" i="4"/>
  <c r="G150" i="4"/>
  <c r="H150" i="4"/>
  <c r="I150" i="4"/>
  <c r="J150" i="4"/>
  <c r="G151" i="4"/>
  <c r="H151" i="4"/>
  <c r="I151" i="4"/>
  <c r="J151" i="4"/>
  <c r="G152" i="4"/>
  <c r="H152" i="4"/>
  <c r="I152" i="4"/>
  <c r="J152" i="4"/>
  <c r="G153" i="4"/>
  <c r="H153" i="4"/>
  <c r="I153" i="4"/>
  <c r="J153" i="4"/>
  <c r="G154" i="4"/>
  <c r="H154" i="4"/>
  <c r="I154" i="4"/>
  <c r="J154" i="4"/>
  <c r="G155" i="4"/>
  <c r="H155" i="4"/>
  <c r="I155" i="4"/>
  <c r="J155" i="4"/>
  <c r="G156" i="4"/>
  <c r="H156" i="4"/>
  <c r="I156" i="4"/>
  <c r="J156" i="4"/>
  <c r="G157" i="4"/>
  <c r="H157" i="4"/>
  <c r="I157" i="4"/>
  <c r="J157" i="4"/>
  <c r="G158" i="4"/>
  <c r="H158" i="4"/>
  <c r="I158" i="4"/>
  <c r="J158" i="4"/>
  <c r="G159" i="4"/>
  <c r="H159" i="4"/>
  <c r="I159" i="4"/>
  <c r="J159" i="4"/>
  <c r="G160" i="4"/>
  <c r="H160" i="4"/>
  <c r="I160" i="4"/>
  <c r="J160" i="4"/>
  <c r="G161" i="4"/>
  <c r="H161" i="4"/>
  <c r="I161" i="4"/>
  <c r="J161" i="4"/>
  <c r="G162" i="4"/>
  <c r="H162" i="4"/>
  <c r="I162" i="4"/>
  <c r="J162" i="4"/>
  <c r="G163" i="4"/>
  <c r="H163" i="4"/>
  <c r="I163" i="4"/>
  <c r="J163" i="4"/>
  <c r="G164" i="4"/>
  <c r="H164" i="4"/>
  <c r="I164" i="4"/>
  <c r="J164" i="4"/>
  <c r="G165" i="4"/>
  <c r="H165" i="4"/>
  <c r="I165" i="4"/>
  <c r="J165" i="4"/>
  <c r="G166" i="4"/>
  <c r="H166" i="4"/>
  <c r="I166" i="4"/>
  <c r="J166" i="4"/>
  <c r="G167" i="4"/>
  <c r="H167" i="4"/>
  <c r="I167" i="4"/>
  <c r="J167" i="4"/>
  <c r="G168" i="4"/>
  <c r="H168" i="4"/>
  <c r="I168" i="4"/>
  <c r="J168" i="4"/>
  <c r="G169" i="4"/>
  <c r="H169" i="4"/>
  <c r="I169" i="4"/>
  <c r="J169" i="4"/>
  <c r="G170" i="4"/>
  <c r="H170" i="4"/>
  <c r="I170" i="4"/>
  <c r="J170" i="4"/>
  <c r="G171" i="4"/>
  <c r="H171" i="4"/>
  <c r="I171" i="4"/>
  <c r="J171" i="4"/>
  <c r="G172" i="4"/>
  <c r="H172" i="4"/>
  <c r="I172" i="4"/>
  <c r="J172" i="4"/>
  <c r="G173" i="4"/>
  <c r="H173" i="4"/>
  <c r="I173" i="4"/>
  <c r="J173" i="4"/>
  <c r="G174" i="4"/>
  <c r="H174" i="4"/>
  <c r="I174" i="4"/>
  <c r="J174" i="4"/>
  <c r="G175" i="4"/>
  <c r="H175" i="4"/>
  <c r="I175" i="4"/>
  <c r="J175" i="4"/>
  <c r="G176" i="4"/>
  <c r="H176" i="4"/>
  <c r="I176" i="4"/>
  <c r="J176" i="4"/>
  <c r="G177" i="4"/>
  <c r="H177" i="4"/>
  <c r="I177" i="4"/>
  <c r="J177" i="4"/>
  <c r="G178" i="4"/>
  <c r="H178" i="4"/>
  <c r="I178" i="4"/>
  <c r="J178" i="4"/>
  <c r="G179" i="4"/>
  <c r="H179" i="4"/>
  <c r="I179" i="4"/>
  <c r="J179" i="4"/>
  <c r="G180" i="4"/>
  <c r="H180" i="4"/>
  <c r="I180" i="4"/>
  <c r="J180" i="4"/>
  <c r="G181" i="4"/>
  <c r="H181" i="4"/>
  <c r="I181" i="4"/>
  <c r="J181" i="4"/>
  <c r="G182" i="4"/>
  <c r="H182" i="4"/>
  <c r="I182" i="4"/>
  <c r="J182" i="4"/>
  <c r="G183" i="4"/>
  <c r="H183" i="4"/>
  <c r="I183" i="4"/>
  <c r="J183" i="4"/>
  <c r="G184" i="4"/>
  <c r="H184" i="4"/>
  <c r="I184" i="4"/>
  <c r="J184" i="4"/>
  <c r="G185" i="4"/>
  <c r="H185" i="4"/>
  <c r="I185" i="4"/>
  <c r="J185" i="4"/>
  <c r="G186" i="4"/>
  <c r="H186" i="4"/>
  <c r="I186" i="4"/>
  <c r="J186" i="4"/>
  <c r="G187" i="4"/>
  <c r="H187" i="4"/>
  <c r="I187" i="4"/>
  <c r="J187" i="4"/>
  <c r="G188" i="4"/>
  <c r="H188" i="4"/>
  <c r="I188" i="4"/>
  <c r="J188" i="4"/>
  <c r="G189" i="4"/>
  <c r="H189" i="4"/>
  <c r="I189" i="4"/>
  <c r="J189" i="4"/>
  <c r="G190" i="4"/>
  <c r="H190" i="4"/>
  <c r="I190" i="4"/>
  <c r="J190" i="4"/>
  <c r="G191" i="4"/>
  <c r="H191" i="4"/>
  <c r="I191" i="4"/>
  <c r="J191" i="4"/>
  <c r="G192" i="4"/>
  <c r="H192" i="4"/>
  <c r="I192" i="4"/>
  <c r="J192" i="4"/>
  <c r="G193" i="4"/>
  <c r="H193" i="4"/>
  <c r="I193" i="4"/>
  <c r="J193" i="4"/>
  <c r="G194" i="4"/>
  <c r="H194" i="4"/>
  <c r="I194" i="4"/>
  <c r="J194" i="4"/>
  <c r="G195" i="4"/>
  <c r="H195" i="4"/>
  <c r="I195" i="4"/>
  <c r="J195" i="4"/>
  <c r="G196" i="4"/>
  <c r="H196" i="4"/>
  <c r="I196" i="4"/>
  <c r="J196" i="4"/>
  <c r="G197" i="4"/>
  <c r="H197" i="4"/>
  <c r="I197" i="4"/>
  <c r="J197" i="4"/>
  <c r="G198" i="4"/>
  <c r="H198" i="4"/>
  <c r="I198" i="4"/>
  <c r="J198" i="4"/>
  <c r="G199" i="4"/>
  <c r="H199" i="4"/>
  <c r="I199" i="4"/>
  <c r="J199" i="4"/>
  <c r="G200" i="4"/>
  <c r="H200" i="4"/>
  <c r="I200" i="4"/>
  <c r="J200" i="4"/>
  <c r="G201" i="4"/>
  <c r="H201" i="4"/>
  <c r="I201" i="4"/>
  <c r="J201" i="4"/>
  <c r="G202" i="4"/>
  <c r="H202" i="4"/>
  <c r="I202" i="4"/>
  <c r="J202" i="4"/>
  <c r="G203" i="4"/>
  <c r="H203" i="4"/>
  <c r="I203" i="4"/>
  <c r="J203" i="4"/>
  <c r="G204" i="4"/>
  <c r="H204" i="4"/>
  <c r="I204" i="4"/>
  <c r="J204" i="4"/>
  <c r="G205" i="4"/>
  <c r="H205" i="4"/>
  <c r="I205" i="4"/>
  <c r="J205" i="4"/>
  <c r="G206" i="4"/>
  <c r="H206" i="4"/>
  <c r="I206" i="4"/>
  <c r="J206" i="4"/>
  <c r="G207" i="4"/>
  <c r="H207" i="4"/>
  <c r="I207" i="4"/>
  <c r="J207" i="4"/>
  <c r="G208" i="4"/>
  <c r="H208" i="4"/>
  <c r="I208" i="4"/>
  <c r="J208" i="4"/>
  <c r="G209" i="4"/>
  <c r="H209" i="4"/>
  <c r="I209" i="4"/>
  <c r="J209" i="4"/>
  <c r="G210" i="4"/>
  <c r="H210" i="4"/>
  <c r="I210" i="4"/>
  <c r="J210" i="4"/>
  <c r="G211" i="4"/>
  <c r="H211" i="4"/>
  <c r="I211" i="4"/>
  <c r="J211" i="4"/>
  <c r="G212" i="4"/>
  <c r="H212" i="4"/>
  <c r="I212" i="4"/>
  <c r="J212" i="4"/>
  <c r="G213" i="4"/>
  <c r="H213" i="4"/>
  <c r="I213" i="4"/>
  <c r="J213" i="4"/>
  <c r="G214" i="4"/>
  <c r="H214" i="4"/>
  <c r="I214" i="4"/>
  <c r="J214" i="4"/>
  <c r="G215" i="4"/>
  <c r="H215" i="4"/>
  <c r="I215" i="4"/>
  <c r="J215" i="4"/>
  <c r="G216" i="4"/>
  <c r="H216" i="4"/>
  <c r="I216" i="4"/>
  <c r="J216" i="4"/>
  <c r="G217" i="4"/>
  <c r="H217" i="4"/>
  <c r="I217" i="4"/>
  <c r="J217" i="4"/>
  <c r="G218" i="4"/>
  <c r="H218" i="4"/>
  <c r="I218" i="4"/>
  <c r="J218" i="4"/>
  <c r="G219" i="4"/>
  <c r="H219" i="4"/>
  <c r="I219" i="4"/>
  <c r="J219" i="4"/>
  <c r="G220" i="4"/>
  <c r="H220" i="4"/>
  <c r="I220" i="4"/>
  <c r="J220" i="4"/>
  <c r="G221" i="4"/>
  <c r="H221" i="4"/>
  <c r="I221" i="4"/>
  <c r="J221" i="4"/>
  <c r="G222" i="4"/>
  <c r="H222" i="4"/>
  <c r="I222" i="4"/>
  <c r="J222" i="4"/>
  <c r="G223" i="4"/>
  <c r="H223" i="4"/>
  <c r="I223" i="4"/>
  <c r="J223" i="4"/>
  <c r="G224" i="4"/>
  <c r="H224" i="4"/>
  <c r="I224" i="4"/>
  <c r="J224" i="4"/>
  <c r="G225" i="4"/>
  <c r="H225" i="4"/>
  <c r="I225" i="4"/>
  <c r="J225" i="4"/>
  <c r="G226" i="4"/>
  <c r="H226" i="4"/>
  <c r="I226" i="4"/>
  <c r="J226" i="4"/>
  <c r="G227" i="4"/>
  <c r="H227" i="4"/>
  <c r="I227" i="4"/>
  <c r="J227" i="4"/>
  <c r="G228" i="4"/>
  <c r="H228" i="4"/>
  <c r="I228" i="4"/>
  <c r="J228" i="4"/>
  <c r="G229" i="4"/>
  <c r="H229" i="4"/>
  <c r="I229" i="4"/>
  <c r="J229" i="4"/>
  <c r="G230" i="4"/>
  <c r="H230" i="4"/>
  <c r="I230" i="4"/>
  <c r="J230" i="4"/>
  <c r="G231" i="4"/>
  <c r="H231" i="4"/>
  <c r="I231" i="4"/>
  <c r="J231" i="4"/>
  <c r="G232" i="4"/>
  <c r="H232" i="4"/>
  <c r="I232" i="4"/>
  <c r="J232" i="4"/>
  <c r="G233" i="4"/>
  <c r="H233" i="4"/>
  <c r="I233" i="4"/>
  <c r="J233" i="4"/>
  <c r="G234" i="4"/>
  <c r="H234" i="4"/>
  <c r="I234" i="4"/>
  <c r="J234" i="4"/>
  <c r="G235" i="4"/>
  <c r="H235" i="4"/>
  <c r="I235" i="4"/>
  <c r="J235" i="4"/>
  <c r="G236" i="4"/>
  <c r="H236" i="4"/>
  <c r="I236" i="4"/>
  <c r="J236" i="4"/>
  <c r="G237" i="4"/>
  <c r="H237" i="4"/>
  <c r="I237" i="4"/>
  <c r="J237" i="4"/>
  <c r="G238" i="4"/>
  <c r="H238" i="4"/>
  <c r="I238" i="4"/>
  <c r="J238" i="4"/>
  <c r="G239" i="4"/>
  <c r="H239" i="4"/>
  <c r="I239" i="4"/>
  <c r="J239" i="4"/>
  <c r="G240" i="4"/>
  <c r="H240" i="4"/>
  <c r="I240" i="4"/>
  <c r="J240" i="4"/>
  <c r="G241" i="4"/>
  <c r="H241" i="4"/>
  <c r="I241" i="4"/>
  <c r="J241" i="4"/>
  <c r="G242" i="4"/>
  <c r="H242" i="4"/>
  <c r="I242" i="4"/>
  <c r="J242" i="4"/>
  <c r="G243" i="4"/>
  <c r="H243" i="4"/>
  <c r="I243" i="4"/>
  <c r="J243" i="4"/>
  <c r="G244" i="4"/>
  <c r="H244" i="4"/>
  <c r="I244" i="4"/>
  <c r="J244" i="4"/>
  <c r="G245" i="4"/>
  <c r="H245" i="4"/>
  <c r="I245" i="4"/>
  <c r="J245" i="4"/>
  <c r="G246" i="4"/>
  <c r="H246" i="4"/>
  <c r="I246" i="4"/>
  <c r="J246" i="4"/>
  <c r="G247" i="4"/>
  <c r="H247" i="4"/>
  <c r="I247" i="4"/>
  <c r="J247" i="4"/>
  <c r="G248" i="4"/>
  <c r="H248" i="4"/>
  <c r="I248" i="4"/>
  <c r="J248" i="4"/>
  <c r="G249" i="4"/>
  <c r="H249" i="4"/>
  <c r="I249" i="4"/>
  <c r="J249" i="4"/>
  <c r="G250" i="4"/>
  <c r="H250" i="4"/>
  <c r="I250" i="4"/>
  <c r="J250" i="4"/>
  <c r="G251" i="4"/>
  <c r="H251" i="4"/>
  <c r="I251" i="4"/>
  <c r="J251" i="4"/>
  <c r="G252" i="4"/>
  <c r="H252" i="4"/>
  <c r="I252" i="4"/>
  <c r="J252" i="4"/>
  <c r="G253" i="4"/>
  <c r="H253" i="4"/>
  <c r="I253" i="4"/>
  <c r="J253" i="4"/>
  <c r="G254" i="4"/>
  <c r="H254" i="4"/>
  <c r="I254" i="4"/>
  <c r="J254" i="4"/>
  <c r="G255" i="4"/>
  <c r="H255" i="4"/>
  <c r="I255" i="4"/>
  <c r="J255" i="4"/>
  <c r="G256" i="4"/>
  <c r="H256" i="4"/>
  <c r="I256" i="4"/>
  <c r="J256" i="4"/>
  <c r="G257" i="4"/>
  <c r="H257" i="4"/>
  <c r="I257" i="4"/>
  <c r="J257" i="4"/>
  <c r="G258" i="4"/>
  <c r="H258" i="4"/>
  <c r="I258" i="4"/>
  <c r="J258" i="4"/>
  <c r="G259" i="4"/>
  <c r="H259" i="4"/>
  <c r="I259" i="4"/>
  <c r="J259" i="4"/>
  <c r="G260" i="4"/>
  <c r="H260" i="4"/>
  <c r="I260" i="4"/>
  <c r="J260" i="4"/>
  <c r="G261" i="4"/>
  <c r="H261" i="4"/>
  <c r="I261" i="4"/>
  <c r="J261" i="4"/>
  <c r="G262" i="4"/>
  <c r="H262" i="4"/>
  <c r="I262" i="4"/>
  <c r="J262" i="4"/>
  <c r="G263" i="4"/>
  <c r="H263" i="4"/>
  <c r="I263" i="4"/>
  <c r="J263" i="4"/>
  <c r="G264" i="4"/>
  <c r="H264" i="4"/>
  <c r="I264" i="4"/>
  <c r="J264" i="4"/>
  <c r="G265" i="4"/>
  <c r="H265" i="4"/>
  <c r="I265" i="4"/>
  <c r="J265" i="4"/>
  <c r="G266" i="4"/>
  <c r="H266" i="4"/>
  <c r="I266" i="4"/>
  <c r="J266" i="4"/>
  <c r="G267" i="4"/>
  <c r="H267" i="4"/>
  <c r="I267" i="4"/>
  <c r="J267" i="4"/>
  <c r="G268" i="4"/>
  <c r="H268" i="4"/>
  <c r="I268" i="4"/>
  <c r="J268" i="4"/>
  <c r="G269" i="4"/>
  <c r="H269" i="4"/>
  <c r="I269" i="4"/>
  <c r="J269" i="4"/>
  <c r="G270" i="4"/>
  <c r="H270" i="4"/>
  <c r="I270" i="4"/>
  <c r="J270" i="4"/>
  <c r="G271" i="4"/>
  <c r="H271" i="4"/>
  <c r="I271" i="4"/>
  <c r="J271" i="4"/>
  <c r="G272" i="4"/>
  <c r="H272" i="4"/>
  <c r="I272" i="4"/>
  <c r="J272" i="4"/>
  <c r="G273" i="4"/>
  <c r="H273" i="4"/>
  <c r="I273" i="4"/>
  <c r="J273" i="4"/>
  <c r="G274" i="4"/>
  <c r="H274" i="4"/>
  <c r="I274" i="4"/>
  <c r="J274" i="4"/>
  <c r="G275" i="4"/>
  <c r="H275" i="4"/>
  <c r="I275" i="4"/>
  <c r="J275" i="4"/>
  <c r="G276" i="4"/>
  <c r="H276" i="4"/>
  <c r="I276" i="4"/>
  <c r="J276" i="4"/>
  <c r="G277" i="4"/>
  <c r="H277" i="4"/>
  <c r="I277" i="4"/>
  <c r="J277" i="4"/>
  <c r="G278" i="4"/>
  <c r="H278" i="4"/>
  <c r="I278" i="4"/>
  <c r="J278" i="4"/>
  <c r="G279" i="4"/>
  <c r="H279" i="4"/>
  <c r="I279" i="4"/>
  <c r="J279" i="4"/>
  <c r="G280" i="4"/>
  <c r="H280" i="4"/>
  <c r="I280" i="4"/>
  <c r="J280" i="4"/>
  <c r="G281" i="4"/>
  <c r="H281" i="4"/>
  <c r="I281" i="4"/>
  <c r="J281" i="4"/>
  <c r="G282" i="4"/>
  <c r="H282" i="4"/>
  <c r="I282" i="4"/>
  <c r="J282" i="4"/>
  <c r="G283" i="4"/>
  <c r="H283" i="4"/>
  <c r="I283" i="4"/>
  <c r="J283" i="4"/>
  <c r="G284" i="4"/>
  <c r="H284" i="4"/>
  <c r="I284" i="4"/>
  <c r="J284" i="4"/>
  <c r="G285" i="4"/>
  <c r="H285" i="4"/>
  <c r="I285" i="4"/>
  <c r="J285" i="4"/>
  <c r="G286" i="4"/>
  <c r="H286" i="4"/>
  <c r="I286" i="4"/>
  <c r="J286" i="4"/>
  <c r="G287" i="4"/>
  <c r="H287" i="4"/>
  <c r="I287" i="4"/>
  <c r="J287" i="4"/>
  <c r="G288" i="4"/>
  <c r="H288" i="4"/>
  <c r="I288" i="4"/>
  <c r="J288" i="4"/>
  <c r="G289" i="4"/>
  <c r="H289" i="4"/>
  <c r="I289" i="4"/>
  <c r="J289" i="4"/>
  <c r="G290" i="4"/>
  <c r="H290" i="4"/>
  <c r="I290" i="4"/>
  <c r="J290" i="4"/>
  <c r="G291" i="4"/>
  <c r="H291" i="4"/>
  <c r="I291" i="4"/>
  <c r="J291" i="4"/>
  <c r="G292" i="4"/>
  <c r="H292" i="4"/>
  <c r="I292" i="4"/>
  <c r="J292" i="4"/>
  <c r="G293" i="4"/>
  <c r="H293" i="4"/>
  <c r="I293" i="4"/>
  <c r="J293" i="4"/>
  <c r="G294" i="4"/>
  <c r="H294" i="4"/>
  <c r="I294" i="4"/>
  <c r="J294" i="4"/>
  <c r="G295" i="4"/>
  <c r="H295" i="4"/>
  <c r="I295" i="4"/>
  <c r="J295" i="4"/>
  <c r="G296" i="4"/>
  <c r="H296" i="4"/>
  <c r="I296" i="4"/>
  <c r="J296" i="4"/>
  <c r="G297" i="4"/>
  <c r="H297" i="4"/>
  <c r="I297" i="4"/>
  <c r="J297" i="4"/>
  <c r="G298" i="4"/>
  <c r="H298" i="4"/>
  <c r="I298" i="4"/>
  <c r="J298" i="4"/>
  <c r="G299" i="4"/>
  <c r="H299" i="4"/>
  <c r="I299" i="4"/>
  <c r="J299" i="4"/>
  <c r="G300" i="4"/>
  <c r="H300" i="4"/>
  <c r="I300" i="4"/>
  <c r="J300" i="4"/>
  <c r="G301" i="4"/>
  <c r="H301" i="4"/>
  <c r="I301" i="4"/>
  <c r="J301" i="4"/>
  <c r="G302" i="4"/>
  <c r="H302" i="4"/>
  <c r="I302" i="4"/>
  <c r="J302" i="4"/>
  <c r="G303" i="4"/>
  <c r="H303" i="4"/>
  <c r="I303" i="4"/>
  <c r="J303" i="4"/>
  <c r="G304" i="4"/>
  <c r="H304" i="4"/>
  <c r="I304" i="4"/>
  <c r="J304" i="4"/>
  <c r="G305" i="4"/>
  <c r="H305" i="4"/>
  <c r="I305" i="4"/>
  <c r="J305" i="4"/>
  <c r="G306" i="4"/>
  <c r="H306" i="4"/>
  <c r="I306" i="4"/>
  <c r="J306" i="4"/>
  <c r="G307" i="4"/>
  <c r="H307" i="4"/>
  <c r="I307" i="4"/>
  <c r="J307" i="4"/>
  <c r="G308" i="4"/>
  <c r="H308" i="4"/>
  <c r="I308" i="4"/>
  <c r="J308" i="4"/>
  <c r="G309" i="4"/>
  <c r="H309" i="4"/>
  <c r="I309" i="4"/>
  <c r="J309" i="4"/>
  <c r="G310" i="4"/>
  <c r="H310" i="4"/>
  <c r="I310" i="4"/>
  <c r="J310" i="4"/>
  <c r="G311" i="4"/>
  <c r="H311" i="4"/>
  <c r="I311" i="4"/>
  <c r="J311" i="4"/>
  <c r="G312" i="4"/>
  <c r="H312" i="4"/>
  <c r="I312" i="4"/>
  <c r="J312" i="4"/>
  <c r="G313" i="4"/>
  <c r="H313" i="4"/>
  <c r="I313" i="4"/>
  <c r="J313" i="4"/>
  <c r="G314" i="4"/>
  <c r="H314" i="4"/>
  <c r="I314" i="4"/>
  <c r="J314" i="4"/>
  <c r="G315" i="4"/>
  <c r="H315" i="4"/>
  <c r="I315" i="4"/>
  <c r="J315" i="4"/>
  <c r="G316" i="4"/>
  <c r="H316" i="4"/>
  <c r="I316" i="4"/>
  <c r="J316" i="4"/>
  <c r="G317" i="4"/>
  <c r="H317" i="4"/>
  <c r="I317" i="4"/>
  <c r="J317" i="4"/>
  <c r="G318" i="4"/>
  <c r="H318" i="4"/>
  <c r="I318" i="4"/>
  <c r="J318" i="4"/>
  <c r="G319" i="4"/>
  <c r="H319" i="4"/>
  <c r="I319" i="4"/>
  <c r="J319" i="4"/>
  <c r="G320" i="4"/>
  <c r="H320" i="4"/>
  <c r="I320" i="4"/>
  <c r="J320" i="4"/>
  <c r="G321" i="4"/>
  <c r="H321" i="4"/>
  <c r="I321" i="4"/>
  <c r="J321" i="4"/>
  <c r="G322" i="4"/>
  <c r="H322" i="4"/>
  <c r="I322" i="4"/>
  <c r="J322" i="4"/>
  <c r="G323" i="4"/>
  <c r="H323" i="4"/>
  <c r="I323" i="4"/>
  <c r="J323" i="4"/>
  <c r="G324" i="4"/>
  <c r="H324" i="4"/>
  <c r="I324" i="4"/>
  <c r="J324" i="4"/>
  <c r="G325" i="4"/>
  <c r="H325" i="4"/>
  <c r="I325" i="4"/>
  <c r="J325" i="4"/>
  <c r="G326" i="4"/>
  <c r="H326" i="4"/>
  <c r="I326" i="4"/>
  <c r="J326" i="4"/>
  <c r="G327" i="4"/>
  <c r="H327" i="4"/>
  <c r="I327" i="4"/>
  <c r="J327" i="4"/>
  <c r="G328" i="4"/>
  <c r="H328" i="4"/>
  <c r="I328" i="4"/>
  <c r="J328" i="4"/>
  <c r="G329" i="4"/>
  <c r="H329" i="4"/>
  <c r="I329" i="4"/>
  <c r="J329" i="4"/>
  <c r="G330" i="4"/>
  <c r="H330" i="4"/>
  <c r="I330" i="4"/>
  <c r="J330" i="4"/>
  <c r="G331" i="4"/>
  <c r="H331" i="4"/>
  <c r="I331" i="4"/>
  <c r="J331" i="4"/>
  <c r="G332" i="4"/>
  <c r="H332" i="4"/>
  <c r="I332" i="4"/>
  <c r="J332" i="4"/>
  <c r="G333" i="4"/>
  <c r="H333" i="4"/>
  <c r="I333" i="4"/>
  <c r="J333" i="4"/>
  <c r="G334" i="4"/>
  <c r="H334" i="4"/>
  <c r="I334" i="4"/>
  <c r="J334" i="4"/>
  <c r="G335" i="4"/>
  <c r="H335" i="4"/>
  <c r="I335" i="4"/>
  <c r="J335" i="4"/>
  <c r="G336" i="4"/>
  <c r="H336" i="4"/>
  <c r="I336" i="4"/>
  <c r="J336" i="4"/>
  <c r="G337" i="4"/>
  <c r="H337" i="4"/>
  <c r="I337" i="4"/>
  <c r="J337" i="4"/>
  <c r="G338" i="4"/>
  <c r="H338" i="4"/>
  <c r="I338" i="4"/>
  <c r="J338" i="4"/>
  <c r="G339" i="4"/>
  <c r="H339" i="4"/>
  <c r="I339" i="4"/>
  <c r="J339" i="4"/>
  <c r="G340" i="4"/>
  <c r="H340" i="4"/>
  <c r="I340" i="4"/>
  <c r="J340" i="4"/>
  <c r="G341" i="4"/>
  <c r="H341" i="4"/>
  <c r="I341" i="4"/>
  <c r="J341" i="4"/>
  <c r="G342" i="4"/>
  <c r="H342" i="4"/>
  <c r="I342" i="4"/>
  <c r="J342" i="4"/>
  <c r="G343" i="4"/>
  <c r="H343" i="4"/>
  <c r="I343" i="4"/>
  <c r="J343" i="4"/>
  <c r="G344" i="4"/>
  <c r="H344" i="4"/>
  <c r="I344" i="4"/>
  <c r="J344" i="4"/>
  <c r="G345" i="4"/>
  <c r="H345" i="4"/>
  <c r="I345" i="4"/>
  <c r="J345" i="4"/>
  <c r="G346" i="4"/>
  <c r="H346" i="4"/>
  <c r="I346" i="4"/>
  <c r="J346" i="4"/>
  <c r="G347" i="4"/>
  <c r="H347" i="4"/>
  <c r="I347" i="4"/>
  <c r="J347" i="4"/>
  <c r="G348" i="4"/>
  <c r="H348" i="4"/>
  <c r="I348" i="4"/>
  <c r="J348" i="4"/>
  <c r="G349" i="4"/>
  <c r="H349" i="4"/>
  <c r="I349" i="4"/>
  <c r="J349" i="4"/>
  <c r="G350" i="4"/>
  <c r="H350" i="4"/>
  <c r="I350" i="4"/>
  <c r="J350" i="4"/>
  <c r="G351" i="4"/>
  <c r="H351" i="4"/>
  <c r="I351" i="4"/>
  <c r="J351" i="4"/>
  <c r="G352" i="4"/>
  <c r="H352" i="4"/>
  <c r="I352" i="4"/>
  <c r="J352" i="4"/>
  <c r="G353" i="4"/>
  <c r="H353" i="4"/>
  <c r="I353" i="4"/>
  <c r="J353" i="4"/>
  <c r="G354" i="4"/>
  <c r="H354" i="4"/>
  <c r="I354" i="4"/>
  <c r="J354" i="4"/>
  <c r="G355" i="4"/>
  <c r="H355" i="4"/>
  <c r="I355" i="4"/>
  <c r="J355" i="4"/>
  <c r="G356" i="4"/>
  <c r="H356" i="4"/>
  <c r="I356" i="4"/>
  <c r="J356" i="4"/>
  <c r="G357" i="4"/>
  <c r="H357" i="4"/>
  <c r="I357" i="4"/>
  <c r="J357" i="4"/>
  <c r="G358" i="4"/>
  <c r="H358" i="4"/>
  <c r="I358" i="4"/>
  <c r="J358" i="4"/>
  <c r="G359" i="4"/>
  <c r="H359" i="4"/>
  <c r="I359" i="4"/>
  <c r="J359" i="4"/>
  <c r="G360" i="4"/>
  <c r="H360" i="4"/>
  <c r="I360" i="4"/>
  <c r="J360" i="4"/>
  <c r="G361" i="4"/>
  <c r="H361" i="4"/>
  <c r="I361" i="4"/>
  <c r="J361" i="4"/>
  <c r="G362" i="4"/>
  <c r="H362" i="4"/>
  <c r="I362" i="4"/>
  <c r="J362" i="4"/>
  <c r="G363" i="4"/>
  <c r="H363" i="4"/>
  <c r="I363" i="4"/>
  <c r="J363" i="4"/>
  <c r="G364" i="4"/>
  <c r="H364" i="4"/>
  <c r="I364" i="4"/>
  <c r="J364" i="4"/>
  <c r="G365" i="4"/>
  <c r="H365" i="4"/>
  <c r="I365" i="4"/>
  <c r="J365" i="4"/>
  <c r="G366" i="4"/>
  <c r="H366" i="4"/>
  <c r="I366" i="4"/>
  <c r="J366" i="4"/>
  <c r="G367" i="4"/>
  <c r="H367" i="4"/>
  <c r="I367" i="4"/>
  <c r="J367" i="4"/>
  <c r="G368" i="4"/>
  <c r="H368" i="4"/>
  <c r="I368" i="4"/>
  <c r="J368" i="4"/>
  <c r="G369" i="4"/>
  <c r="H369" i="4"/>
  <c r="I369" i="4"/>
  <c r="J369" i="4"/>
  <c r="G370" i="4"/>
  <c r="H370" i="4"/>
  <c r="I370" i="4"/>
  <c r="J370" i="4"/>
  <c r="G371" i="4"/>
  <c r="H371" i="4"/>
  <c r="I371" i="4"/>
  <c r="J371" i="4"/>
  <c r="G372" i="4"/>
  <c r="H372" i="4"/>
  <c r="I372" i="4"/>
  <c r="J372" i="4"/>
  <c r="G373" i="4"/>
  <c r="H373" i="4"/>
  <c r="I373" i="4"/>
  <c r="J373" i="4"/>
  <c r="G374" i="4"/>
  <c r="H374" i="4"/>
  <c r="I374" i="4"/>
  <c r="J374" i="4"/>
  <c r="G375" i="4"/>
  <c r="H375" i="4"/>
  <c r="I375" i="4"/>
  <c r="J375" i="4"/>
  <c r="G376" i="4"/>
  <c r="H376" i="4"/>
  <c r="I376" i="4"/>
  <c r="J376" i="4"/>
  <c r="G377" i="4"/>
  <c r="H377" i="4"/>
  <c r="I377" i="4"/>
  <c r="J377" i="4"/>
  <c r="G378" i="4"/>
  <c r="H378" i="4"/>
  <c r="I378" i="4"/>
  <c r="J378" i="4"/>
  <c r="G379" i="4"/>
  <c r="H379" i="4"/>
  <c r="I379" i="4"/>
  <c r="J379" i="4"/>
  <c r="G380" i="4"/>
  <c r="H380" i="4"/>
  <c r="I380" i="4"/>
  <c r="J380" i="4"/>
  <c r="G381" i="4"/>
  <c r="H381" i="4"/>
  <c r="I381" i="4"/>
  <c r="J381" i="4"/>
  <c r="G382" i="4"/>
  <c r="H382" i="4"/>
  <c r="I382" i="4"/>
  <c r="J382" i="4"/>
  <c r="G383" i="4"/>
  <c r="H383" i="4"/>
  <c r="I383" i="4"/>
  <c r="J383" i="4"/>
  <c r="G384" i="4"/>
  <c r="H384" i="4"/>
  <c r="I384" i="4"/>
  <c r="J384" i="4"/>
  <c r="G385" i="4"/>
  <c r="H385" i="4"/>
  <c r="I385" i="4"/>
  <c r="J385" i="4"/>
  <c r="G386" i="4"/>
  <c r="H386" i="4"/>
  <c r="I386" i="4"/>
  <c r="J386" i="4"/>
  <c r="G387" i="4"/>
  <c r="H387" i="4"/>
  <c r="I387" i="4"/>
  <c r="J387" i="4"/>
  <c r="G388" i="4"/>
  <c r="H388" i="4"/>
  <c r="I388" i="4"/>
  <c r="J388" i="4"/>
  <c r="G389" i="4"/>
  <c r="H389" i="4"/>
  <c r="I389" i="4"/>
  <c r="J389" i="4"/>
  <c r="G390" i="4"/>
  <c r="H390" i="4"/>
  <c r="I390" i="4"/>
  <c r="J390" i="4"/>
  <c r="G391" i="4"/>
  <c r="H391" i="4"/>
  <c r="I391" i="4"/>
  <c r="J391" i="4"/>
  <c r="G392" i="4"/>
  <c r="H392" i="4"/>
  <c r="I392" i="4"/>
  <c r="J392" i="4"/>
  <c r="G393" i="4"/>
  <c r="H393" i="4"/>
  <c r="I393" i="4"/>
  <c r="J393" i="4"/>
  <c r="G394" i="4"/>
  <c r="H394" i="4"/>
  <c r="I394" i="4"/>
  <c r="J394" i="4"/>
  <c r="G395" i="4"/>
  <c r="H395" i="4"/>
  <c r="I395" i="4"/>
  <c r="J395" i="4"/>
  <c r="G396" i="4"/>
  <c r="H396" i="4"/>
  <c r="I396" i="4"/>
  <c r="J396" i="4"/>
  <c r="G397" i="4"/>
  <c r="H397" i="4"/>
  <c r="I397" i="4"/>
  <c r="J397" i="4"/>
  <c r="G398" i="4"/>
  <c r="H398" i="4"/>
  <c r="I398" i="4"/>
  <c r="J398" i="4"/>
  <c r="G399" i="4"/>
  <c r="H399" i="4"/>
  <c r="I399" i="4"/>
  <c r="J399" i="4"/>
  <c r="G400" i="4"/>
  <c r="H400" i="4"/>
  <c r="I400" i="4"/>
  <c r="J400" i="4"/>
  <c r="G401" i="4"/>
  <c r="H401" i="4"/>
  <c r="I401" i="4"/>
  <c r="J401" i="4"/>
  <c r="G402" i="4"/>
  <c r="H402" i="4"/>
  <c r="I402" i="4"/>
  <c r="J402" i="4"/>
  <c r="G403" i="4"/>
  <c r="H403" i="4"/>
  <c r="I403" i="4"/>
  <c r="J403" i="4"/>
  <c r="G404" i="4"/>
  <c r="H404" i="4"/>
  <c r="I404" i="4"/>
  <c r="J404" i="4"/>
  <c r="G405" i="4"/>
  <c r="H405" i="4"/>
  <c r="I405" i="4"/>
  <c r="J405" i="4"/>
  <c r="G406" i="4"/>
  <c r="H406" i="4"/>
  <c r="I406" i="4"/>
  <c r="J406" i="4"/>
  <c r="G407" i="4"/>
  <c r="H407" i="4"/>
  <c r="I407" i="4"/>
  <c r="J407" i="4"/>
  <c r="G408" i="4"/>
  <c r="H408" i="4"/>
  <c r="I408" i="4"/>
  <c r="J408" i="4"/>
  <c r="G409" i="4"/>
  <c r="H409" i="4"/>
  <c r="I409" i="4"/>
  <c r="J409" i="4"/>
  <c r="G410" i="4"/>
  <c r="H410" i="4"/>
  <c r="I410" i="4"/>
  <c r="J410" i="4"/>
  <c r="G411" i="4"/>
  <c r="H411" i="4"/>
  <c r="I411" i="4"/>
  <c r="J411" i="4"/>
  <c r="G412" i="4"/>
  <c r="H412" i="4"/>
  <c r="I412" i="4"/>
  <c r="J412" i="4"/>
  <c r="G413" i="4"/>
  <c r="H413" i="4"/>
  <c r="I413" i="4"/>
  <c r="J413" i="4"/>
  <c r="G414" i="4"/>
  <c r="H414" i="4"/>
  <c r="I414" i="4"/>
  <c r="J414" i="4"/>
  <c r="G415" i="4"/>
  <c r="H415" i="4"/>
  <c r="I415" i="4"/>
  <c r="J415" i="4"/>
  <c r="G416" i="4"/>
  <c r="H416" i="4"/>
  <c r="I416" i="4"/>
  <c r="J416" i="4"/>
  <c r="G417" i="4"/>
  <c r="H417" i="4"/>
  <c r="I417" i="4"/>
  <c r="J417" i="4"/>
  <c r="G418" i="4"/>
  <c r="H418" i="4"/>
  <c r="I418" i="4"/>
  <c r="J418" i="4"/>
  <c r="G419" i="4"/>
  <c r="H419" i="4"/>
  <c r="I419" i="4"/>
  <c r="J419" i="4"/>
  <c r="G420" i="4"/>
  <c r="H420" i="4"/>
  <c r="I420" i="4"/>
  <c r="J420" i="4"/>
  <c r="G421" i="4"/>
  <c r="H421" i="4"/>
  <c r="I421" i="4"/>
  <c r="J421" i="4"/>
  <c r="G422" i="4"/>
  <c r="H422" i="4"/>
  <c r="I422" i="4"/>
  <c r="J422" i="4"/>
  <c r="G423" i="4"/>
  <c r="H423" i="4"/>
  <c r="I423" i="4"/>
  <c r="J423" i="4"/>
  <c r="G424" i="4"/>
  <c r="H424" i="4"/>
  <c r="I424" i="4"/>
  <c r="J424" i="4"/>
  <c r="G425" i="4"/>
  <c r="H425" i="4"/>
  <c r="I425" i="4"/>
  <c r="J425" i="4"/>
  <c r="G426" i="4"/>
  <c r="H426" i="4"/>
  <c r="I426" i="4"/>
  <c r="J426" i="4"/>
  <c r="G427" i="4"/>
  <c r="H427" i="4"/>
  <c r="I427" i="4"/>
  <c r="J427" i="4"/>
  <c r="G428" i="4"/>
  <c r="H428" i="4"/>
  <c r="I428" i="4"/>
  <c r="J428" i="4"/>
  <c r="G429" i="4"/>
  <c r="H429" i="4"/>
  <c r="I429" i="4"/>
  <c r="J429" i="4"/>
  <c r="G430" i="4"/>
  <c r="H430" i="4"/>
  <c r="I430" i="4"/>
  <c r="J430" i="4"/>
  <c r="G431" i="4"/>
  <c r="H431" i="4"/>
  <c r="I431" i="4"/>
  <c r="J431" i="4"/>
  <c r="G432" i="4"/>
  <c r="H432" i="4"/>
  <c r="I432" i="4"/>
  <c r="J432" i="4"/>
  <c r="G433" i="4"/>
  <c r="H433" i="4"/>
  <c r="I433" i="4"/>
  <c r="J433" i="4"/>
  <c r="G434" i="4"/>
  <c r="H434" i="4"/>
  <c r="I434" i="4"/>
  <c r="J434" i="4"/>
  <c r="G435" i="4"/>
  <c r="H435" i="4"/>
  <c r="I435" i="4"/>
  <c r="J435" i="4"/>
  <c r="G436" i="4"/>
  <c r="H436" i="4"/>
  <c r="I436" i="4"/>
  <c r="J436" i="4"/>
  <c r="G437" i="4"/>
  <c r="H437" i="4"/>
  <c r="I437" i="4"/>
  <c r="J437" i="4"/>
  <c r="G438" i="4"/>
  <c r="H438" i="4"/>
  <c r="I438" i="4"/>
  <c r="J438" i="4"/>
  <c r="G439" i="4"/>
  <c r="H439" i="4"/>
  <c r="I439" i="4"/>
  <c r="J439" i="4"/>
  <c r="G440" i="4"/>
  <c r="H440" i="4"/>
  <c r="I440" i="4"/>
  <c r="J440" i="4"/>
  <c r="G441" i="4"/>
  <c r="H441" i="4"/>
  <c r="I441" i="4"/>
  <c r="J441" i="4"/>
  <c r="G442" i="4"/>
  <c r="H442" i="4"/>
  <c r="I442" i="4"/>
  <c r="J442" i="4"/>
  <c r="G443" i="4"/>
  <c r="H443" i="4"/>
  <c r="I443" i="4"/>
  <c r="J443" i="4"/>
  <c r="G444" i="4"/>
  <c r="H444" i="4"/>
  <c r="I444" i="4"/>
  <c r="J444" i="4"/>
  <c r="G445" i="4"/>
  <c r="H445" i="4"/>
  <c r="I445" i="4"/>
  <c r="J445" i="4"/>
  <c r="G446" i="4"/>
  <c r="H446" i="4"/>
  <c r="I446" i="4"/>
  <c r="J446" i="4"/>
  <c r="G447" i="4"/>
  <c r="H447" i="4"/>
  <c r="I447" i="4"/>
  <c r="J447" i="4"/>
  <c r="G448" i="4"/>
  <c r="H448" i="4"/>
  <c r="I448" i="4"/>
  <c r="J448" i="4"/>
  <c r="G449" i="4"/>
  <c r="H449" i="4"/>
  <c r="I449" i="4"/>
  <c r="J449" i="4"/>
  <c r="G450" i="4"/>
  <c r="H450" i="4"/>
  <c r="I450" i="4"/>
  <c r="J450" i="4"/>
  <c r="G451" i="4"/>
  <c r="H451" i="4"/>
  <c r="I451" i="4"/>
  <c r="J451" i="4"/>
  <c r="G452" i="4"/>
  <c r="H452" i="4"/>
  <c r="I452" i="4"/>
  <c r="J452" i="4"/>
  <c r="G453" i="4"/>
  <c r="H453" i="4"/>
  <c r="I453" i="4"/>
  <c r="J453" i="4"/>
  <c r="G454" i="4"/>
  <c r="H454" i="4"/>
  <c r="I454" i="4"/>
  <c r="J454" i="4"/>
  <c r="G455" i="4"/>
  <c r="H455" i="4"/>
  <c r="I455" i="4"/>
  <c r="J455" i="4"/>
  <c r="G456" i="4"/>
  <c r="H456" i="4"/>
  <c r="I456" i="4"/>
  <c r="J456" i="4"/>
  <c r="G457" i="4"/>
  <c r="H457" i="4"/>
  <c r="I457" i="4"/>
  <c r="J457" i="4"/>
  <c r="G458" i="4"/>
  <c r="H458" i="4"/>
  <c r="I458" i="4"/>
  <c r="J458" i="4"/>
  <c r="G459" i="4"/>
  <c r="H459" i="4"/>
  <c r="I459" i="4"/>
  <c r="J459" i="4"/>
  <c r="G460" i="4"/>
  <c r="H460" i="4"/>
  <c r="I460" i="4"/>
  <c r="J460" i="4"/>
  <c r="G461" i="4"/>
  <c r="H461" i="4"/>
  <c r="I461" i="4"/>
  <c r="J461" i="4"/>
  <c r="G462" i="4"/>
  <c r="H462" i="4"/>
  <c r="I462" i="4"/>
  <c r="J462" i="4"/>
  <c r="G463" i="4"/>
  <c r="H463" i="4"/>
  <c r="I463" i="4"/>
  <c r="J463" i="4"/>
  <c r="G464" i="4"/>
  <c r="H464" i="4"/>
  <c r="I464" i="4"/>
  <c r="J464" i="4"/>
  <c r="G465" i="4"/>
  <c r="H465" i="4"/>
  <c r="I465" i="4"/>
  <c r="J465" i="4"/>
  <c r="G466" i="4"/>
  <c r="H466" i="4"/>
  <c r="I466" i="4"/>
  <c r="J466" i="4"/>
  <c r="G467" i="4"/>
  <c r="H467" i="4"/>
  <c r="I467" i="4"/>
  <c r="J467" i="4"/>
  <c r="G468" i="4"/>
  <c r="H468" i="4"/>
  <c r="I468" i="4"/>
  <c r="J468" i="4"/>
  <c r="G469" i="4"/>
  <c r="H469" i="4"/>
  <c r="I469" i="4"/>
  <c r="J469" i="4"/>
  <c r="G470" i="4"/>
  <c r="H470" i="4"/>
  <c r="I470" i="4"/>
  <c r="J470" i="4"/>
  <c r="G471" i="4"/>
  <c r="H471" i="4"/>
  <c r="I471" i="4"/>
  <c r="J471" i="4"/>
  <c r="G472" i="4"/>
  <c r="H472" i="4"/>
  <c r="I472" i="4"/>
  <c r="J472" i="4"/>
  <c r="G473" i="4"/>
  <c r="H473" i="4"/>
  <c r="I473" i="4"/>
  <c r="J473" i="4"/>
  <c r="G474" i="4"/>
  <c r="H474" i="4"/>
  <c r="I474" i="4"/>
  <c r="J474" i="4"/>
  <c r="G475" i="4"/>
  <c r="H475" i="4"/>
  <c r="I475" i="4"/>
  <c r="J475" i="4"/>
  <c r="G476" i="4"/>
  <c r="H476" i="4"/>
  <c r="I476" i="4"/>
  <c r="J476" i="4"/>
  <c r="G477" i="4"/>
  <c r="H477" i="4"/>
  <c r="I477" i="4"/>
  <c r="J477" i="4"/>
  <c r="G478" i="4"/>
  <c r="H478" i="4"/>
  <c r="I478" i="4"/>
  <c r="J478" i="4"/>
  <c r="G479" i="4"/>
  <c r="H479" i="4"/>
  <c r="I479" i="4"/>
  <c r="J479" i="4"/>
  <c r="G480" i="4"/>
  <c r="H480" i="4"/>
  <c r="I480" i="4"/>
  <c r="J480" i="4"/>
  <c r="G481" i="4"/>
  <c r="H481" i="4"/>
  <c r="I481" i="4"/>
  <c r="J481" i="4"/>
  <c r="G482" i="4"/>
  <c r="H482" i="4"/>
  <c r="I482" i="4"/>
  <c r="J482" i="4"/>
  <c r="G483" i="4"/>
  <c r="H483" i="4"/>
  <c r="I483" i="4"/>
  <c r="J483" i="4"/>
  <c r="G484" i="4"/>
  <c r="H484" i="4"/>
  <c r="I484" i="4"/>
  <c r="J484" i="4"/>
  <c r="G485" i="4"/>
  <c r="H485" i="4"/>
  <c r="I485" i="4"/>
  <c r="J485" i="4"/>
  <c r="G486" i="4"/>
  <c r="H486" i="4"/>
  <c r="I486" i="4"/>
  <c r="J486" i="4"/>
  <c r="G487" i="4"/>
  <c r="H487" i="4"/>
  <c r="I487" i="4"/>
  <c r="J487" i="4"/>
  <c r="G488" i="4"/>
  <c r="H488" i="4"/>
  <c r="I488" i="4"/>
  <c r="J488" i="4"/>
  <c r="G489" i="4"/>
  <c r="H489" i="4"/>
  <c r="I489" i="4"/>
  <c r="J489" i="4"/>
  <c r="G490" i="4"/>
  <c r="H490" i="4"/>
  <c r="I490" i="4"/>
  <c r="J490" i="4"/>
  <c r="G491" i="4"/>
  <c r="H491" i="4"/>
  <c r="I491" i="4"/>
  <c r="J491" i="4"/>
  <c r="G492" i="4"/>
  <c r="H492" i="4"/>
  <c r="I492" i="4"/>
  <c r="J492" i="4"/>
  <c r="G493" i="4"/>
  <c r="H493" i="4"/>
  <c r="I493" i="4"/>
  <c r="J493" i="4"/>
  <c r="G494" i="4"/>
  <c r="H494" i="4"/>
  <c r="I494" i="4"/>
  <c r="J494" i="4"/>
  <c r="G495" i="4"/>
  <c r="H495" i="4"/>
  <c r="I495" i="4"/>
  <c r="J495" i="4"/>
  <c r="G496" i="4"/>
  <c r="H496" i="4"/>
  <c r="I496" i="4"/>
  <c r="J496" i="4"/>
  <c r="G497" i="4"/>
  <c r="H497" i="4"/>
  <c r="I497" i="4"/>
  <c r="J497" i="4"/>
  <c r="G498" i="4"/>
  <c r="H498" i="4"/>
  <c r="I498" i="4"/>
  <c r="J498" i="4"/>
  <c r="G499" i="4"/>
  <c r="H499" i="4"/>
  <c r="I499" i="4"/>
  <c r="J499" i="4"/>
  <c r="G500" i="4"/>
  <c r="H500" i="4"/>
  <c r="I500" i="4"/>
  <c r="J500" i="4"/>
  <c r="G501" i="4"/>
  <c r="H501" i="4"/>
  <c r="I501" i="4"/>
  <c r="J501" i="4"/>
  <c r="G502" i="4"/>
  <c r="H502" i="4"/>
  <c r="I502" i="4"/>
  <c r="J502" i="4"/>
  <c r="G503" i="4"/>
  <c r="H503" i="4"/>
  <c r="I503" i="4"/>
  <c r="J503" i="4"/>
  <c r="G504" i="4"/>
  <c r="H504" i="4"/>
  <c r="I504" i="4"/>
  <c r="J504" i="4"/>
  <c r="G505" i="4"/>
  <c r="H505" i="4"/>
  <c r="I505" i="4"/>
  <c r="J505" i="4"/>
  <c r="G506" i="4"/>
  <c r="H506" i="4"/>
  <c r="I506" i="4"/>
  <c r="J506" i="4"/>
  <c r="G507" i="4"/>
  <c r="H507" i="4"/>
  <c r="I507" i="4"/>
  <c r="J507" i="4"/>
  <c r="G508" i="4"/>
  <c r="H508" i="4"/>
  <c r="I508" i="4"/>
  <c r="J508" i="4"/>
  <c r="G509" i="4"/>
  <c r="H509" i="4"/>
  <c r="I509" i="4"/>
  <c r="J509" i="4"/>
  <c r="G510" i="4"/>
  <c r="H510" i="4"/>
  <c r="I510" i="4"/>
  <c r="J510" i="4"/>
  <c r="G511" i="4"/>
  <c r="H511" i="4"/>
  <c r="I511" i="4"/>
  <c r="J511" i="4"/>
  <c r="G512" i="4"/>
  <c r="H512" i="4"/>
  <c r="I512" i="4"/>
  <c r="J512" i="4"/>
  <c r="G513" i="4"/>
  <c r="H513" i="4"/>
  <c r="I513" i="4"/>
  <c r="J513" i="4"/>
  <c r="G514" i="4"/>
  <c r="H514" i="4"/>
  <c r="I514" i="4"/>
  <c r="J514" i="4"/>
  <c r="G515" i="4"/>
  <c r="H515" i="4"/>
  <c r="I515" i="4"/>
  <c r="J515" i="4"/>
  <c r="G516" i="4"/>
  <c r="H516" i="4"/>
  <c r="I516" i="4"/>
  <c r="J516" i="4"/>
  <c r="G517" i="4"/>
  <c r="H517" i="4"/>
  <c r="I517" i="4"/>
  <c r="J517" i="4"/>
  <c r="G518" i="4"/>
  <c r="H518" i="4"/>
  <c r="I518" i="4"/>
  <c r="J518" i="4"/>
  <c r="G519" i="4"/>
  <c r="H519" i="4"/>
  <c r="I519" i="4"/>
  <c r="J519" i="4"/>
  <c r="G520" i="4"/>
  <c r="H520" i="4"/>
  <c r="I520" i="4"/>
  <c r="J520" i="4"/>
  <c r="G521" i="4"/>
  <c r="H521" i="4"/>
  <c r="I521" i="4"/>
  <c r="J521" i="4"/>
  <c r="G522" i="4"/>
  <c r="H522" i="4"/>
  <c r="I522" i="4"/>
  <c r="J522" i="4"/>
  <c r="G523" i="4"/>
  <c r="H523" i="4"/>
  <c r="I523" i="4"/>
  <c r="J523" i="4"/>
  <c r="G524" i="4"/>
  <c r="H524" i="4"/>
  <c r="I524" i="4"/>
  <c r="J524" i="4"/>
  <c r="G525" i="4"/>
  <c r="H525" i="4"/>
  <c r="I525" i="4"/>
  <c r="J525" i="4"/>
  <c r="G526" i="4"/>
  <c r="H526" i="4"/>
  <c r="I526" i="4"/>
  <c r="J526" i="4"/>
  <c r="G527" i="4"/>
  <c r="H527" i="4"/>
  <c r="I527" i="4"/>
  <c r="J527" i="4"/>
  <c r="G528" i="4"/>
  <c r="H528" i="4"/>
  <c r="I528" i="4"/>
  <c r="J528" i="4"/>
  <c r="G529" i="4"/>
  <c r="H529" i="4"/>
  <c r="I529" i="4"/>
  <c r="J529" i="4"/>
  <c r="G530" i="4"/>
  <c r="H530" i="4"/>
  <c r="I530" i="4"/>
  <c r="J530" i="4"/>
  <c r="G531" i="4"/>
  <c r="H531" i="4"/>
  <c r="I531" i="4"/>
  <c r="J531" i="4"/>
  <c r="G532" i="4"/>
  <c r="H532" i="4"/>
  <c r="I532" i="4"/>
  <c r="J532" i="4"/>
  <c r="G533" i="4"/>
  <c r="H533" i="4"/>
  <c r="I533" i="4"/>
  <c r="J533" i="4"/>
  <c r="G534" i="4"/>
  <c r="H534" i="4"/>
  <c r="I534" i="4"/>
  <c r="J534" i="4"/>
  <c r="G535" i="4"/>
  <c r="H535" i="4"/>
  <c r="I535" i="4"/>
  <c r="J535" i="4"/>
  <c r="G536" i="4"/>
  <c r="H536" i="4"/>
  <c r="I536" i="4"/>
  <c r="J536" i="4"/>
  <c r="G537" i="4"/>
  <c r="H537" i="4"/>
  <c r="I537" i="4"/>
  <c r="J537" i="4"/>
  <c r="G538" i="4"/>
  <c r="H538" i="4"/>
  <c r="I538" i="4"/>
  <c r="J538" i="4"/>
  <c r="G539" i="4"/>
  <c r="H539" i="4"/>
  <c r="I539" i="4"/>
  <c r="J539" i="4"/>
  <c r="G540" i="4"/>
  <c r="H540" i="4"/>
  <c r="I540" i="4"/>
  <c r="J540" i="4"/>
  <c r="G541" i="4"/>
  <c r="H541" i="4"/>
  <c r="I541" i="4"/>
  <c r="J541" i="4"/>
  <c r="G542" i="4"/>
  <c r="H542" i="4"/>
  <c r="I542" i="4"/>
  <c r="J542" i="4"/>
  <c r="G543" i="4"/>
  <c r="H543" i="4"/>
  <c r="I543" i="4"/>
  <c r="J543" i="4"/>
  <c r="G544" i="4"/>
  <c r="H544" i="4"/>
  <c r="I544" i="4"/>
  <c r="J544" i="4"/>
  <c r="G545" i="4"/>
  <c r="H545" i="4"/>
  <c r="I545" i="4"/>
  <c r="J545" i="4"/>
  <c r="G546" i="4"/>
  <c r="H546" i="4"/>
  <c r="I546" i="4"/>
  <c r="J546" i="4"/>
  <c r="G547" i="4"/>
  <c r="H547" i="4"/>
  <c r="I547" i="4"/>
  <c r="J547" i="4"/>
  <c r="G548" i="4"/>
  <c r="H548" i="4"/>
  <c r="I548" i="4"/>
  <c r="J548" i="4"/>
  <c r="G549" i="4"/>
  <c r="H549" i="4"/>
  <c r="I549" i="4"/>
  <c r="J549" i="4"/>
  <c r="G550" i="4"/>
  <c r="H550" i="4"/>
  <c r="I550" i="4"/>
  <c r="J550" i="4"/>
  <c r="G551" i="4"/>
  <c r="H551" i="4"/>
  <c r="I551" i="4"/>
  <c r="J551" i="4"/>
  <c r="G552" i="4"/>
  <c r="H552" i="4"/>
  <c r="I552" i="4"/>
  <c r="J552" i="4"/>
  <c r="G553" i="4"/>
  <c r="H553" i="4"/>
  <c r="I553" i="4"/>
  <c r="J553" i="4"/>
  <c r="G554" i="4"/>
  <c r="H554" i="4"/>
  <c r="I554" i="4"/>
  <c r="J554" i="4"/>
  <c r="G555" i="4"/>
  <c r="H555" i="4"/>
  <c r="I555" i="4"/>
  <c r="J555" i="4"/>
  <c r="G556" i="4"/>
  <c r="H556" i="4"/>
  <c r="I556" i="4"/>
  <c r="J556" i="4"/>
  <c r="G557" i="4"/>
  <c r="H557" i="4"/>
  <c r="I557" i="4"/>
  <c r="J557" i="4"/>
  <c r="G558" i="4"/>
  <c r="H558" i="4"/>
  <c r="I558" i="4"/>
  <c r="J558" i="4"/>
  <c r="G559" i="4"/>
  <c r="H559" i="4"/>
  <c r="I559" i="4"/>
  <c r="J559" i="4"/>
  <c r="G560" i="4"/>
  <c r="H560" i="4"/>
  <c r="I560" i="4"/>
  <c r="J560" i="4"/>
  <c r="G561" i="4"/>
  <c r="H561" i="4"/>
  <c r="I561" i="4"/>
  <c r="J561" i="4"/>
  <c r="G562" i="4"/>
  <c r="H562" i="4"/>
  <c r="I562" i="4"/>
  <c r="J562" i="4"/>
  <c r="G563" i="4"/>
  <c r="H563" i="4"/>
  <c r="I563" i="4"/>
  <c r="J563" i="4"/>
  <c r="G564" i="4"/>
  <c r="H564" i="4"/>
  <c r="I564" i="4"/>
  <c r="J564" i="4"/>
  <c r="G565" i="4"/>
  <c r="H565" i="4"/>
  <c r="I565" i="4"/>
  <c r="J565" i="4"/>
  <c r="G566" i="4"/>
  <c r="H566" i="4"/>
  <c r="I566" i="4"/>
  <c r="J566" i="4"/>
  <c r="G567" i="4"/>
  <c r="H567" i="4"/>
  <c r="I567" i="4"/>
  <c r="J567" i="4"/>
  <c r="G568" i="4"/>
  <c r="H568" i="4"/>
  <c r="I568" i="4"/>
  <c r="J568" i="4"/>
  <c r="G569" i="4"/>
  <c r="H569" i="4"/>
  <c r="I569" i="4"/>
  <c r="J569" i="4"/>
  <c r="G570" i="4"/>
  <c r="H570" i="4"/>
  <c r="I570" i="4"/>
  <c r="J570" i="4"/>
  <c r="G571" i="4"/>
  <c r="H571" i="4"/>
  <c r="I571" i="4"/>
  <c r="J571" i="4"/>
  <c r="G572" i="4"/>
  <c r="H572" i="4"/>
  <c r="I572" i="4"/>
  <c r="J572" i="4"/>
  <c r="G573" i="4"/>
  <c r="H573" i="4"/>
  <c r="I573" i="4"/>
  <c r="J573" i="4"/>
  <c r="G574" i="4"/>
  <c r="H574" i="4"/>
  <c r="I574" i="4"/>
  <c r="J574" i="4"/>
  <c r="G575" i="4"/>
  <c r="H575" i="4"/>
  <c r="I575" i="4"/>
  <c r="J575" i="4"/>
  <c r="G576" i="4"/>
  <c r="H576" i="4"/>
  <c r="I576" i="4"/>
  <c r="J576" i="4"/>
  <c r="G577" i="4"/>
  <c r="H577" i="4"/>
  <c r="I577" i="4"/>
  <c r="J577" i="4"/>
  <c r="G578" i="4"/>
  <c r="H578" i="4"/>
  <c r="I578" i="4"/>
  <c r="J578" i="4"/>
  <c r="G579" i="4"/>
  <c r="H579" i="4"/>
  <c r="I579" i="4"/>
  <c r="J579" i="4"/>
  <c r="G580" i="4"/>
  <c r="H580" i="4"/>
  <c r="I580" i="4"/>
  <c r="J580" i="4"/>
  <c r="G581" i="4"/>
  <c r="H581" i="4"/>
  <c r="I581" i="4"/>
  <c r="J581" i="4"/>
  <c r="G582" i="4"/>
  <c r="H582" i="4"/>
  <c r="I582" i="4"/>
  <c r="J582" i="4"/>
  <c r="G583" i="4"/>
  <c r="H583" i="4"/>
  <c r="I583" i="4"/>
  <c r="J583" i="4"/>
  <c r="G584" i="4"/>
  <c r="H584" i="4"/>
  <c r="I584" i="4"/>
  <c r="J584" i="4"/>
  <c r="G585" i="4"/>
  <c r="H585" i="4"/>
  <c r="I585" i="4"/>
  <c r="J585" i="4"/>
  <c r="G586" i="4"/>
  <c r="H586" i="4"/>
  <c r="I586" i="4"/>
  <c r="J586" i="4"/>
  <c r="G587" i="4"/>
  <c r="H587" i="4"/>
  <c r="I587" i="4"/>
  <c r="J587" i="4"/>
  <c r="G588" i="4"/>
  <c r="H588" i="4"/>
  <c r="I588" i="4"/>
  <c r="J588" i="4"/>
  <c r="G589" i="4"/>
  <c r="H589" i="4"/>
  <c r="I589" i="4"/>
  <c r="J589" i="4"/>
  <c r="G590" i="4"/>
  <c r="H590" i="4"/>
  <c r="I590" i="4"/>
  <c r="J590" i="4"/>
  <c r="G591" i="4"/>
  <c r="H591" i="4"/>
  <c r="I591" i="4"/>
  <c r="J591" i="4"/>
  <c r="G592" i="4"/>
  <c r="H592" i="4"/>
  <c r="I592" i="4"/>
  <c r="J592" i="4"/>
  <c r="G593" i="4"/>
  <c r="H593" i="4"/>
  <c r="I593" i="4"/>
  <c r="J593" i="4"/>
  <c r="G594" i="4"/>
  <c r="H594" i="4"/>
  <c r="I594" i="4"/>
  <c r="J594" i="4"/>
  <c r="G595" i="4"/>
  <c r="H595" i="4"/>
  <c r="I595" i="4"/>
  <c r="J595" i="4"/>
  <c r="G596" i="4"/>
  <c r="H596" i="4"/>
  <c r="I596" i="4"/>
  <c r="J596" i="4"/>
  <c r="G597" i="4"/>
  <c r="H597" i="4"/>
  <c r="I597" i="4"/>
  <c r="J597" i="4"/>
  <c r="G598" i="4"/>
  <c r="H598" i="4"/>
  <c r="I598" i="4"/>
  <c r="J598" i="4"/>
  <c r="G599" i="4"/>
  <c r="H599" i="4"/>
  <c r="I599" i="4"/>
  <c r="J599" i="4"/>
  <c r="G600" i="4"/>
  <c r="H600" i="4"/>
  <c r="I600" i="4"/>
  <c r="J600" i="4"/>
  <c r="G601" i="4"/>
  <c r="H601" i="4"/>
  <c r="I601" i="4"/>
  <c r="J601" i="4"/>
  <c r="G602" i="4"/>
  <c r="H602" i="4"/>
  <c r="I602" i="4"/>
  <c r="J602" i="4"/>
  <c r="G603" i="4"/>
  <c r="H603" i="4"/>
  <c r="I603" i="4"/>
  <c r="J603" i="4"/>
  <c r="G604" i="4"/>
  <c r="H604" i="4"/>
  <c r="I604" i="4"/>
  <c r="J604" i="4"/>
  <c r="G605" i="4"/>
  <c r="H605" i="4"/>
  <c r="I605" i="4"/>
  <c r="J605" i="4"/>
  <c r="G606" i="4"/>
  <c r="H606" i="4"/>
  <c r="I606" i="4"/>
  <c r="J606" i="4"/>
  <c r="G607" i="4"/>
  <c r="H607" i="4"/>
  <c r="I607" i="4"/>
  <c r="J607" i="4"/>
  <c r="G608" i="4"/>
  <c r="H608" i="4"/>
  <c r="I608" i="4"/>
  <c r="J608" i="4"/>
  <c r="G609" i="4"/>
  <c r="H609" i="4"/>
  <c r="I609" i="4"/>
  <c r="J609" i="4"/>
  <c r="G610" i="4"/>
  <c r="H610" i="4"/>
  <c r="I610" i="4"/>
  <c r="J610" i="4"/>
  <c r="G611" i="4"/>
  <c r="H611" i="4"/>
  <c r="I611" i="4"/>
  <c r="J611" i="4"/>
  <c r="G612" i="4"/>
  <c r="H612" i="4"/>
  <c r="I612" i="4"/>
  <c r="J612" i="4"/>
  <c r="G613" i="4"/>
  <c r="H613" i="4"/>
  <c r="I613" i="4"/>
  <c r="J613" i="4"/>
  <c r="G614" i="4"/>
  <c r="H614" i="4"/>
  <c r="I614" i="4"/>
  <c r="J614" i="4"/>
  <c r="G615" i="4"/>
  <c r="H615" i="4"/>
  <c r="I615" i="4"/>
  <c r="J615" i="4"/>
  <c r="G616" i="4"/>
  <c r="H616" i="4"/>
  <c r="I616" i="4"/>
  <c r="J616" i="4"/>
  <c r="G617" i="4"/>
  <c r="H617" i="4"/>
  <c r="I617" i="4"/>
  <c r="J617" i="4"/>
  <c r="G618" i="4"/>
  <c r="H618" i="4"/>
  <c r="I618" i="4"/>
  <c r="J618" i="4"/>
  <c r="G619" i="4"/>
  <c r="H619" i="4"/>
  <c r="I619" i="4"/>
  <c r="J619" i="4"/>
  <c r="G620" i="4"/>
  <c r="H620" i="4"/>
  <c r="I620" i="4"/>
  <c r="J620" i="4"/>
  <c r="G621" i="4"/>
  <c r="H621" i="4"/>
  <c r="I621" i="4"/>
  <c r="J621" i="4"/>
  <c r="G622" i="4"/>
  <c r="H622" i="4"/>
  <c r="I622" i="4"/>
  <c r="J622" i="4"/>
  <c r="G623" i="4"/>
  <c r="H623" i="4"/>
  <c r="I623" i="4"/>
  <c r="J623" i="4"/>
  <c r="G624" i="4"/>
  <c r="H624" i="4"/>
  <c r="I624" i="4"/>
  <c r="J624" i="4"/>
  <c r="G625" i="4"/>
  <c r="H625" i="4"/>
  <c r="I625" i="4"/>
  <c r="J625" i="4"/>
  <c r="G626" i="4"/>
  <c r="H626" i="4"/>
  <c r="I626" i="4"/>
  <c r="J626" i="4"/>
  <c r="G627" i="4"/>
  <c r="H627" i="4"/>
  <c r="I627" i="4"/>
  <c r="J627" i="4"/>
  <c r="G628" i="4"/>
  <c r="H628" i="4"/>
  <c r="I628" i="4"/>
  <c r="J628" i="4"/>
  <c r="G629" i="4"/>
  <c r="H629" i="4"/>
  <c r="I629" i="4"/>
  <c r="J629" i="4"/>
  <c r="G630" i="4"/>
  <c r="H630" i="4"/>
  <c r="I630" i="4"/>
  <c r="J630" i="4"/>
  <c r="G631" i="4"/>
  <c r="H631" i="4"/>
  <c r="I631" i="4"/>
  <c r="J631" i="4"/>
  <c r="G632" i="4"/>
  <c r="H632" i="4"/>
  <c r="I632" i="4"/>
  <c r="J632" i="4"/>
  <c r="G633" i="4"/>
  <c r="H633" i="4"/>
  <c r="I633" i="4"/>
  <c r="J633" i="4"/>
  <c r="G634" i="4"/>
  <c r="H634" i="4"/>
  <c r="I634" i="4"/>
  <c r="J634" i="4"/>
  <c r="G635" i="4"/>
  <c r="H635" i="4"/>
  <c r="I635" i="4"/>
  <c r="J635" i="4"/>
  <c r="G636" i="4"/>
  <c r="H636" i="4"/>
  <c r="I636" i="4"/>
  <c r="J636" i="4"/>
  <c r="G637" i="4"/>
  <c r="H637" i="4"/>
  <c r="I637" i="4"/>
  <c r="J637" i="4"/>
  <c r="G638" i="4"/>
  <c r="H638" i="4"/>
  <c r="I638" i="4"/>
  <c r="J638" i="4"/>
  <c r="G639" i="4"/>
  <c r="H639" i="4"/>
  <c r="I639" i="4"/>
  <c r="J639" i="4"/>
  <c r="G640" i="4"/>
  <c r="H640" i="4"/>
  <c r="I640" i="4"/>
  <c r="J640" i="4"/>
  <c r="G641" i="4"/>
  <c r="H641" i="4"/>
  <c r="I641" i="4"/>
  <c r="J641" i="4"/>
  <c r="G642" i="4"/>
  <c r="H642" i="4"/>
  <c r="I642" i="4"/>
  <c r="J642" i="4"/>
  <c r="G643" i="4"/>
  <c r="H643" i="4"/>
  <c r="I643" i="4"/>
  <c r="J643" i="4"/>
  <c r="G644" i="4"/>
  <c r="H644" i="4"/>
  <c r="I644" i="4"/>
  <c r="J644" i="4"/>
  <c r="G645" i="4"/>
  <c r="H645" i="4"/>
  <c r="I645" i="4"/>
  <c r="J645" i="4"/>
  <c r="G646" i="4"/>
  <c r="H646" i="4"/>
  <c r="I646" i="4"/>
  <c r="J646" i="4"/>
  <c r="G647" i="4"/>
  <c r="H647" i="4"/>
  <c r="I647" i="4"/>
  <c r="J647" i="4"/>
  <c r="G648" i="4"/>
  <c r="H648" i="4"/>
  <c r="I648" i="4"/>
  <c r="J648" i="4"/>
  <c r="G649" i="4"/>
  <c r="H649" i="4"/>
  <c r="I649" i="4"/>
  <c r="J649" i="4"/>
  <c r="G650" i="4"/>
  <c r="H650" i="4"/>
  <c r="I650" i="4"/>
  <c r="J650" i="4"/>
  <c r="G651" i="4"/>
  <c r="H651" i="4"/>
  <c r="I651" i="4"/>
  <c r="J651" i="4"/>
  <c r="G652" i="4"/>
  <c r="H652" i="4"/>
  <c r="I652" i="4"/>
  <c r="J652" i="4"/>
  <c r="G653" i="4"/>
  <c r="H653" i="4"/>
  <c r="I653" i="4"/>
  <c r="J653" i="4"/>
  <c r="G654" i="4"/>
  <c r="H654" i="4"/>
  <c r="I654" i="4"/>
  <c r="J654" i="4"/>
  <c r="G655" i="4"/>
  <c r="H655" i="4"/>
  <c r="I655" i="4"/>
  <c r="J655" i="4"/>
  <c r="G656" i="4"/>
  <c r="H656" i="4"/>
  <c r="I656" i="4"/>
  <c r="J656" i="4"/>
  <c r="G657" i="4"/>
  <c r="H657" i="4"/>
  <c r="I657" i="4"/>
  <c r="J657" i="4"/>
  <c r="G658" i="4"/>
  <c r="H658" i="4"/>
  <c r="I658" i="4"/>
  <c r="J658" i="4"/>
  <c r="G659" i="4"/>
  <c r="H659" i="4"/>
  <c r="I659" i="4"/>
  <c r="J659" i="4"/>
  <c r="G660" i="4"/>
  <c r="H660" i="4"/>
  <c r="I660" i="4"/>
  <c r="J660" i="4"/>
  <c r="G661" i="4"/>
  <c r="H661" i="4"/>
  <c r="I661" i="4"/>
  <c r="J661" i="4"/>
  <c r="G662" i="4"/>
  <c r="H662" i="4"/>
  <c r="I662" i="4"/>
  <c r="J662" i="4"/>
  <c r="G663" i="4"/>
  <c r="H663" i="4"/>
  <c r="I663" i="4"/>
  <c r="J663" i="4"/>
  <c r="G664" i="4"/>
  <c r="H664" i="4"/>
  <c r="I664" i="4"/>
  <c r="J664" i="4"/>
  <c r="G665" i="4"/>
  <c r="H665" i="4"/>
  <c r="I665" i="4"/>
  <c r="J665" i="4"/>
  <c r="G666" i="4"/>
  <c r="H666" i="4"/>
  <c r="I666" i="4"/>
  <c r="J666" i="4"/>
  <c r="G667" i="4"/>
  <c r="H667" i="4"/>
  <c r="I667" i="4"/>
  <c r="J667" i="4"/>
  <c r="G668" i="4"/>
  <c r="H668" i="4"/>
  <c r="I668" i="4"/>
  <c r="J668" i="4"/>
  <c r="G669" i="4"/>
  <c r="H669" i="4"/>
  <c r="I669" i="4"/>
  <c r="J669" i="4"/>
  <c r="G670" i="4"/>
  <c r="H670" i="4"/>
  <c r="I670" i="4"/>
  <c r="J670" i="4"/>
  <c r="G671" i="4"/>
  <c r="H671" i="4"/>
  <c r="I671" i="4"/>
  <c r="J671" i="4"/>
  <c r="G672" i="4"/>
  <c r="H672" i="4"/>
  <c r="I672" i="4"/>
  <c r="J672" i="4"/>
  <c r="G673" i="4"/>
  <c r="H673" i="4"/>
  <c r="I673" i="4"/>
  <c r="J673" i="4"/>
  <c r="G674" i="4"/>
  <c r="H674" i="4"/>
  <c r="I674" i="4"/>
  <c r="J674" i="4"/>
  <c r="G675" i="4"/>
  <c r="H675" i="4"/>
  <c r="I675" i="4"/>
  <c r="J675" i="4"/>
  <c r="G676" i="4"/>
  <c r="H676" i="4"/>
  <c r="I676" i="4"/>
  <c r="J676" i="4"/>
  <c r="G677" i="4"/>
  <c r="H677" i="4"/>
  <c r="I677" i="4"/>
  <c r="J677" i="4"/>
  <c r="G678" i="4"/>
  <c r="H678" i="4"/>
  <c r="I678" i="4"/>
  <c r="J678" i="4"/>
  <c r="G679" i="4"/>
  <c r="H679" i="4"/>
  <c r="I679" i="4"/>
  <c r="J679" i="4"/>
  <c r="G680" i="4"/>
  <c r="H680" i="4"/>
  <c r="I680" i="4"/>
  <c r="J680" i="4"/>
  <c r="G681" i="4"/>
  <c r="H681" i="4"/>
  <c r="I681" i="4"/>
  <c r="J681" i="4"/>
  <c r="G682" i="4"/>
  <c r="H682" i="4"/>
  <c r="I682" i="4"/>
  <c r="J682" i="4"/>
  <c r="G683" i="4"/>
  <c r="H683" i="4"/>
  <c r="I683" i="4"/>
  <c r="J683" i="4"/>
  <c r="G684" i="4"/>
  <c r="H684" i="4"/>
  <c r="I684" i="4"/>
  <c r="J684" i="4"/>
  <c r="G685" i="4"/>
  <c r="H685" i="4"/>
  <c r="I685" i="4"/>
  <c r="J685" i="4"/>
  <c r="G686" i="4"/>
  <c r="H686" i="4"/>
  <c r="I686" i="4"/>
  <c r="J686" i="4"/>
  <c r="G687" i="4"/>
  <c r="H687" i="4"/>
  <c r="I687" i="4"/>
  <c r="J687" i="4"/>
  <c r="G688" i="4"/>
  <c r="H688" i="4"/>
  <c r="I688" i="4"/>
  <c r="J688" i="4"/>
  <c r="G689" i="4"/>
  <c r="H689" i="4"/>
  <c r="I689" i="4"/>
  <c r="J689" i="4"/>
  <c r="G690" i="4"/>
  <c r="H690" i="4"/>
  <c r="I690" i="4"/>
  <c r="J690" i="4"/>
  <c r="G691" i="4"/>
  <c r="H691" i="4"/>
  <c r="I691" i="4"/>
  <c r="J691" i="4"/>
  <c r="G692" i="4"/>
  <c r="H692" i="4"/>
  <c r="I692" i="4"/>
  <c r="J692" i="4"/>
  <c r="G693" i="4"/>
  <c r="H693" i="4"/>
  <c r="I693" i="4"/>
  <c r="J693" i="4"/>
  <c r="G694" i="4"/>
  <c r="H694" i="4"/>
  <c r="I694" i="4"/>
  <c r="J694" i="4"/>
  <c r="G695" i="4"/>
  <c r="H695" i="4"/>
  <c r="I695" i="4"/>
  <c r="J695" i="4"/>
  <c r="G696" i="4"/>
  <c r="H696" i="4"/>
  <c r="I696" i="4"/>
  <c r="J696" i="4"/>
  <c r="G697" i="4"/>
  <c r="H697" i="4"/>
  <c r="I697" i="4"/>
  <c r="J697" i="4"/>
  <c r="G698" i="4"/>
  <c r="H698" i="4"/>
  <c r="I698" i="4"/>
  <c r="J698" i="4"/>
  <c r="G699" i="4"/>
  <c r="H699" i="4"/>
  <c r="I699" i="4"/>
  <c r="J699" i="4"/>
  <c r="G700" i="4"/>
  <c r="H700" i="4"/>
  <c r="I700" i="4"/>
  <c r="J700" i="4"/>
  <c r="G701" i="4"/>
  <c r="H701" i="4"/>
  <c r="I701" i="4"/>
  <c r="J701" i="4"/>
  <c r="G702" i="4"/>
  <c r="H702" i="4"/>
  <c r="I702" i="4"/>
  <c r="J702" i="4"/>
  <c r="G703" i="4"/>
  <c r="H703" i="4"/>
  <c r="I703" i="4"/>
  <c r="J703" i="4"/>
  <c r="G704" i="4"/>
  <c r="H704" i="4"/>
  <c r="I704" i="4"/>
  <c r="J704" i="4"/>
  <c r="G705" i="4"/>
  <c r="H705" i="4"/>
  <c r="I705" i="4"/>
  <c r="J705" i="4"/>
  <c r="G706" i="4"/>
  <c r="H706" i="4"/>
  <c r="I706" i="4"/>
  <c r="J706" i="4"/>
  <c r="G707" i="4"/>
  <c r="H707" i="4"/>
  <c r="I707" i="4"/>
  <c r="J707" i="4"/>
  <c r="G708" i="4"/>
  <c r="H708" i="4"/>
  <c r="I708" i="4"/>
  <c r="J708" i="4"/>
  <c r="G709" i="4"/>
  <c r="H709" i="4"/>
  <c r="I709" i="4"/>
  <c r="J709" i="4"/>
  <c r="G710" i="4"/>
  <c r="H710" i="4"/>
  <c r="I710" i="4"/>
  <c r="J710" i="4"/>
  <c r="G711" i="4"/>
  <c r="H711" i="4"/>
  <c r="I711" i="4"/>
  <c r="J711" i="4"/>
  <c r="G712" i="4"/>
  <c r="H712" i="4"/>
  <c r="I712" i="4"/>
  <c r="J712" i="4"/>
  <c r="G713" i="4"/>
  <c r="H713" i="4"/>
  <c r="I713" i="4"/>
  <c r="J713" i="4"/>
  <c r="G714" i="4"/>
  <c r="H714" i="4"/>
  <c r="I714" i="4"/>
  <c r="J714" i="4"/>
  <c r="G715" i="4"/>
  <c r="H715" i="4"/>
  <c r="I715" i="4"/>
  <c r="J715" i="4"/>
  <c r="G716" i="4"/>
  <c r="H716" i="4"/>
  <c r="I716" i="4"/>
  <c r="J716" i="4"/>
  <c r="G717" i="4"/>
  <c r="H717" i="4"/>
  <c r="I717" i="4"/>
  <c r="J717" i="4"/>
  <c r="G718" i="4"/>
  <c r="H718" i="4"/>
  <c r="I718" i="4"/>
  <c r="J718" i="4"/>
  <c r="G719" i="4"/>
  <c r="H719" i="4"/>
  <c r="I719" i="4"/>
  <c r="J719" i="4"/>
  <c r="G720" i="4"/>
  <c r="H720" i="4"/>
  <c r="I720" i="4"/>
  <c r="J720" i="4"/>
  <c r="G721" i="4"/>
  <c r="H721" i="4"/>
  <c r="I721" i="4"/>
  <c r="J721" i="4"/>
  <c r="G722" i="4"/>
  <c r="H722" i="4"/>
  <c r="I722" i="4"/>
  <c r="J722" i="4"/>
  <c r="G723" i="4"/>
  <c r="H723" i="4"/>
  <c r="I723" i="4"/>
  <c r="J723" i="4"/>
  <c r="G724" i="4"/>
  <c r="H724" i="4"/>
  <c r="I724" i="4"/>
  <c r="J724" i="4"/>
  <c r="G725" i="4"/>
  <c r="H725" i="4"/>
  <c r="I725" i="4"/>
  <c r="J725" i="4"/>
  <c r="G726" i="4"/>
  <c r="H726" i="4"/>
  <c r="I726" i="4"/>
  <c r="J726" i="4"/>
  <c r="G727" i="4"/>
  <c r="H727" i="4"/>
  <c r="I727" i="4"/>
  <c r="J727" i="4"/>
  <c r="G728" i="4"/>
  <c r="H728" i="4"/>
  <c r="I728" i="4"/>
  <c r="J728" i="4"/>
  <c r="G729" i="4"/>
  <c r="H729" i="4"/>
  <c r="I729" i="4"/>
  <c r="J729" i="4"/>
  <c r="G730" i="4"/>
  <c r="H730" i="4"/>
  <c r="I730" i="4"/>
  <c r="J730" i="4"/>
  <c r="G731" i="4"/>
  <c r="H731" i="4"/>
  <c r="I731" i="4"/>
  <c r="J731" i="4"/>
  <c r="G732" i="4"/>
  <c r="H732" i="4"/>
  <c r="I732" i="4"/>
  <c r="J732" i="4"/>
  <c r="G733" i="4"/>
  <c r="H733" i="4"/>
  <c r="I733" i="4"/>
  <c r="J733" i="4"/>
  <c r="G734" i="4"/>
  <c r="H734" i="4"/>
  <c r="I734" i="4"/>
  <c r="J734" i="4"/>
  <c r="G735" i="4"/>
  <c r="H735" i="4"/>
  <c r="I735" i="4"/>
  <c r="J735" i="4"/>
  <c r="G736" i="4"/>
  <c r="H736" i="4"/>
  <c r="I736" i="4"/>
  <c r="J736" i="4"/>
  <c r="G737" i="4"/>
  <c r="H737" i="4"/>
  <c r="I737" i="4"/>
  <c r="J737" i="4"/>
  <c r="G738" i="4"/>
  <c r="H738" i="4"/>
  <c r="I738" i="4"/>
  <c r="J738" i="4"/>
  <c r="G739" i="4"/>
  <c r="H739" i="4"/>
  <c r="I739" i="4"/>
  <c r="J739" i="4"/>
  <c r="G740" i="4"/>
  <c r="H740" i="4"/>
  <c r="I740" i="4"/>
  <c r="J740" i="4"/>
  <c r="G741" i="4"/>
  <c r="H741" i="4"/>
  <c r="I741" i="4"/>
  <c r="J741" i="4"/>
  <c r="G742" i="4"/>
  <c r="H742" i="4"/>
  <c r="I742" i="4"/>
  <c r="J742" i="4"/>
  <c r="G743" i="4"/>
  <c r="H743" i="4"/>
  <c r="I743" i="4"/>
  <c r="J743" i="4"/>
  <c r="G744" i="4"/>
  <c r="H744" i="4"/>
  <c r="I744" i="4"/>
  <c r="J744" i="4"/>
  <c r="G745" i="4"/>
  <c r="H745" i="4"/>
  <c r="I745" i="4"/>
  <c r="J745" i="4"/>
  <c r="G746" i="4"/>
  <c r="H746" i="4"/>
  <c r="I746" i="4"/>
  <c r="J746" i="4"/>
  <c r="G747" i="4"/>
  <c r="H747" i="4"/>
  <c r="I747" i="4"/>
  <c r="J747" i="4"/>
  <c r="G748" i="4"/>
  <c r="H748" i="4"/>
  <c r="I748" i="4"/>
  <c r="J748" i="4"/>
  <c r="G749" i="4"/>
  <c r="H749" i="4"/>
  <c r="I749" i="4"/>
  <c r="J749" i="4"/>
  <c r="G750" i="4"/>
  <c r="H750" i="4"/>
  <c r="I750" i="4"/>
  <c r="J750" i="4"/>
  <c r="G751" i="4"/>
  <c r="H751" i="4"/>
  <c r="I751" i="4"/>
  <c r="J751" i="4"/>
  <c r="G752" i="4"/>
  <c r="H752" i="4"/>
  <c r="I752" i="4"/>
  <c r="J752" i="4"/>
  <c r="G753" i="4"/>
  <c r="H753" i="4"/>
  <c r="I753" i="4"/>
  <c r="J753" i="4"/>
  <c r="G754" i="4"/>
  <c r="H754" i="4"/>
  <c r="I754" i="4"/>
  <c r="J754" i="4"/>
  <c r="G755" i="4"/>
  <c r="H755" i="4"/>
  <c r="I755" i="4"/>
  <c r="J755" i="4"/>
  <c r="G756" i="4"/>
  <c r="H756" i="4"/>
  <c r="I756" i="4"/>
  <c r="J756" i="4"/>
  <c r="G757" i="4"/>
  <c r="H757" i="4"/>
  <c r="I757" i="4"/>
  <c r="J757" i="4"/>
  <c r="G758" i="4"/>
  <c r="H758" i="4"/>
  <c r="I758" i="4"/>
  <c r="J758" i="4"/>
  <c r="G759" i="4"/>
  <c r="H759" i="4"/>
  <c r="I759" i="4"/>
  <c r="J759" i="4"/>
  <c r="G760" i="4"/>
  <c r="H760" i="4"/>
  <c r="I760" i="4"/>
  <c r="J760" i="4"/>
  <c r="G761" i="4"/>
  <c r="H761" i="4"/>
  <c r="I761" i="4"/>
  <c r="J761" i="4"/>
  <c r="G762" i="4"/>
  <c r="H762" i="4"/>
  <c r="I762" i="4"/>
  <c r="J762" i="4"/>
  <c r="G763" i="4"/>
  <c r="H763" i="4"/>
  <c r="I763" i="4"/>
  <c r="J763" i="4"/>
  <c r="G764" i="4"/>
  <c r="H764" i="4"/>
  <c r="I764" i="4"/>
  <c r="J764" i="4"/>
  <c r="G765" i="4"/>
  <c r="H765" i="4"/>
  <c r="I765" i="4"/>
  <c r="J765" i="4"/>
  <c r="G766" i="4"/>
  <c r="H766" i="4"/>
  <c r="I766" i="4"/>
  <c r="J766" i="4"/>
  <c r="G767" i="4"/>
  <c r="H767" i="4"/>
  <c r="I767" i="4"/>
  <c r="J767" i="4"/>
  <c r="G768" i="4"/>
  <c r="H768" i="4"/>
  <c r="I768" i="4"/>
  <c r="J768" i="4"/>
  <c r="G769" i="4"/>
  <c r="H769" i="4"/>
  <c r="I769" i="4"/>
  <c r="J769" i="4"/>
  <c r="G770" i="4"/>
  <c r="H770" i="4"/>
  <c r="I770" i="4"/>
  <c r="J770" i="4"/>
  <c r="G771" i="4"/>
  <c r="H771" i="4"/>
  <c r="I771" i="4"/>
  <c r="J771" i="4"/>
  <c r="G772" i="4"/>
  <c r="H772" i="4"/>
  <c r="I772" i="4"/>
  <c r="J772" i="4"/>
  <c r="G773" i="4"/>
  <c r="H773" i="4"/>
  <c r="I773" i="4"/>
  <c r="J773" i="4"/>
  <c r="G774" i="4"/>
  <c r="H774" i="4"/>
  <c r="I774" i="4"/>
  <c r="J774" i="4"/>
  <c r="G775" i="4"/>
  <c r="H775" i="4"/>
  <c r="I775" i="4"/>
  <c r="J775" i="4"/>
  <c r="G776" i="4"/>
  <c r="H776" i="4"/>
  <c r="I776" i="4"/>
  <c r="J776" i="4"/>
  <c r="G777" i="4"/>
  <c r="H777" i="4"/>
  <c r="I777" i="4"/>
  <c r="J777" i="4"/>
  <c r="G778" i="4"/>
  <c r="H778" i="4"/>
  <c r="I778" i="4"/>
  <c r="J778" i="4"/>
  <c r="G779" i="4"/>
  <c r="H779" i="4"/>
  <c r="I779" i="4"/>
  <c r="J779" i="4"/>
  <c r="G780" i="4"/>
  <c r="H780" i="4"/>
  <c r="I780" i="4"/>
  <c r="J780" i="4"/>
  <c r="G781" i="4"/>
  <c r="H781" i="4"/>
  <c r="I781" i="4"/>
  <c r="J781" i="4"/>
  <c r="G782" i="4"/>
  <c r="H782" i="4"/>
  <c r="I782" i="4"/>
  <c r="J782" i="4"/>
  <c r="G783" i="4"/>
  <c r="H783" i="4"/>
  <c r="I783" i="4"/>
  <c r="J783" i="4"/>
  <c r="G784" i="4"/>
  <c r="H784" i="4"/>
  <c r="I784" i="4"/>
  <c r="J784" i="4"/>
  <c r="G785" i="4"/>
  <c r="H785" i="4"/>
  <c r="I785" i="4"/>
  <c r="J785" i="4"/>
  <c r="G786" i="4"/>
  <c r="H786" i="4"/>
  <c r="I786" i="4"/>
  <c r="J786" i="4"/>
  <c r="G787" i="4"/>
  <c r="H787" i="4"/>
  <c r="I787" i="4"/>
  <c r="J787" i="4"/>
  <c r="G788" i="4"/>
  <c r="H788" i="4"/>
  <c r="I788" i="4"/>
  <c r="J788" i="4"/>
  <c r="G789" i="4"/>
  <c r="H789" i="4"/>
  <c r="I789" i="4"/>
  <c r="J789" i="4"/>
  <c r="G790" i="4"/>
  <c r="H790" i="4"/>
  <c r="I790" i="4"/>
  <c r="J790" i="4"/>
  <c r="G791" i="4"/>
  <c r="H791" i="4"/>
  <c r="I791" i="4"/>
  <c r="J791" i="4"/>
  <c r="G792" i="4"/>
  <c r="H792" i="4"/>
  <c r="I792" i="4"/>
  <c r="J792" i="4"/>
  <c r="G793" i="4"/>
  <c r="H793" i="4"/>
  <c r="I793" i="4"/>
  <c r="J793" i="4"/>
  <c r="G794" i="4"/>
  <c r="H794" i="4"/>
  <c r="I794" i="4"/>
  <c r="J794" i="4"/>
  <c r="G795" i="4"/>
  <c r="H795" i="4"/>
  <c r="I795" i="4"/>
  <c r="J795" i="4"/>
  <c r="G796" i="4"/>
  <c r="H796" i="4"/>
  <c r="I796" i="4"/>
  <c r="J796" i="4"/>
  <c r="G797" i="4"/>
  <c r="H797" i="4"/>
  <c r="I797" i="4"/>
  <c r="J797" i="4"/>
  <c r="G798" i="4"/>
  <c r="H798" i="4"/>
  <c r="I798" i="4"/>
  <c r="J798" i="4"/>
  <c r="G799" i="4"/>
  <c r="H799" i="4"/>
  <c r="I799" i="4"/>
  <c r="J799" i="4"/>
  <c r="G800" i="4"/>
  <c r="H800" i="4"/>
  <c r="I800" i="4"/>
  <c r="J800" i="4"/>
  <c r="G801" i="4"/>
  <c r="H801" i="4"/>
  <c r="I801" i="4"/>
  <c r="J801" i="4"/>
  <c r="G802" i="4"/>
  <c r="H802" i="4"/>
  <c r="I802" i="4"/>
  <c r="J802" i="4"/>
  <c r="G803" i="4"/>
  <c r="H803" i="4"/>
  <c r="I803" i="4"/>
  <c r="J803" i="4"/>
  <c r="G804" i="4"/>
  <c r="H804" i="4"/>
  <c r="I804" i="4"/>
  <c r="J804" i="4"/>
  <c r="G805" i="4"/>
  <c r="H805" i="4"/>
  <c r="I805" i="4"/>
  <c r="J805" i="4"/>
  <c r="G806" i="4"/>
  <c r="H806" i="4"/>
  <c r="I806" i="4"/>
  <c r="J806" i="4"/>
  <c r="G807" i="4"/>
  <c r="H807" i="4"/>
  <c r="I807" i="4"/>
  <c r="J807" i="4"/>
  <c r="G808" i="4"/>
  <c r="H808" i="4"/>
  <c r="I808" i="4"/>
  <c r="J808" i="4"/>
  <c r="G809" i="4"/>
  <c r="H809" i="4"/>
  <c r="I809" i="4"/>
  <c r="J809" i="4"/>
  <c r="G810" i="4"/>
  <c r="H810" i="4"/>
  <c r="I810" i="4"/>
  <c r="J810" i="4"/>
  <c r="G811" i="4"/>
  <c r="H811" i="4"/>
  <c r="I811" i="4"/>
  <c r="J811" i="4"/>
  <c r="G812" i="4"/>
  <c r="H812" i="4"/>
  <c r="I812" i="4"/>
  <c r="J812" i="4"/>
  <c r="G813" i="4"/>
  <c r="H813" i="4"/>
  <c r="I813" i="4"/>
  <c r="J813" i="4"/>
  <c r="G814" i="4"/>
  <c r="H814" i="4"/>
  <c r="I814" i="4"/>
  <c r="J814" i="4"/>
  <c r="G815" i="4"/>
  <c r="H815" i="4"/>
  <c r="I815" i="4"/>
  <c r="J815" i="4"/>
  <c r="G816" i="4"/>
  <c r="H816" i="4"/>
  <c r="I816" i="4"/>
  <c r="J816" i="4"/>
  <c r="G817" i="4"/>
  <c r="H817" i="4"/>
  <c r="I817" i="4"/>
  <c r="J817" i="4"/>
  <c r="G818" i="4"/>
  <c r="H818" i="4"/>
  <c r="I818" i="4"/>
  <c r="J818" i="4"/>
  <c r="G819" i="4"/>
  <c r="H819" i="4"/>
  <c r="I819" i="4"/>
  <c r="J819" i="4"/>
  <c r="G820" i="4"/>
  <c r="H820" i="4"/>
  <c r="I820" i="4"/>
  <c r="J820" i="4"/>
  <c r="G821" i="4"/>
  <c r="H821" i="4"/>
  <c r="I821" i="4"/>
  <c r="J821" i="4"/>
  <c r="G822" i="4"/>
  <c r="H822" i="4"/>
  <c r="I822" i="4"/>
  <c r="J822" i="4"/>
  <c r="G823" i="4"/>
  <c r="H823" i="4"/>
  <c r="I823" i="4"/>
  <c r="J823" i="4"/>
  <c r="G824" i="4"/>
  <c r="H824" i="4"/>
  <c r="I824" i="4"/>
  <c r="J824" i="4"/>
  <c r="G825" i="4"/>
  <c r="H825" i="4"/>
  <c r="I825" i="4"/>
  <c r="J825" i="4"/>
  <c r="G826" i="4"/>
  <c r="H826" i="4"/>
  <c r="I826" i="4"/>
  <c r="J826" i="4"/>
  <c r="G827" i="4"/>
  <c r="H827" i="4"/>
  <c r="I827" i="4"/>
  <c r="J827" i="4"/>
  <c r="G828" i="4"/>
  <c r="H828" i="4"/>
  <c r="I828" i="4"/>
  <c r="J828" i="4"/>
  <c r="G829" i="4"/>
  <c r="H829" i="4"/>
  <c r="I829" i="4"/>
  <c r="J829" i="4"/>
  <c r="G830" i="4"/>
  <c r="H830" i="4"/>
  <c r="I830" i="4"/>
  <c r="J830" i="4"/>
  <c r="G831" i="4"/>
  <c r="H831" i="4"/>
  <c r="I831" i="4"/>
  <c r="J831" i="4"/>
  <c r="G832" i="4"/>
  <c r="H832" i="4"/>
  <c r="I832" i="4"/>
  <c r="J832" i="4"/>
  <c r="G833" i="4"/>
  <c r="H833" i="4"/>
  <c r="I833" i="4"/>
  <c r="J833" i="4"/>
  <c r="G834" i="4"/>
  <c r="H834" i="4"/>
  <c r="I834" i="4"/>
  <c r="J834" i="4"/>
  <c r="G835" i="4"/>
  <c r="H835" i="4"/>
  <c r="I835" i="4"/>
  <c r="J835" i="4"/>
  <c r="G836" i="4"/>
  <c r="H836" i="4"/>
  <c r="I836" i="4"/>
  <c r="J836" i="4"/>
  <c r="G837" i="4"/>
  <c r="H837" i="4"/>
  <c r="I837" i="4"/>
  <c r="J837" i="4"/>
  <c r="G838" i="4"/>
  <c r="H838" i="4"/>
  <c r="I838" i="4"/>
  <c r="J838" i="4"/>
  <c r="G839" i="4"/>
  <c r="H839" i="4"/>
  <c r="I839" i="4"/>
  <c r="J839" i="4"/>
  <c r="G840" i="4"/>
  <c r="H840" i="4"/>
  <c r="I840" i="4"/>
  <c r="J840" i="4"/>
  <c r="G841" i="4"/>
  <c r="H841" i="4"/>
  <c r="I841" i="4"/>
  <c r="J841" i="4"/>
  <c r="G842" i="4"/>
  <c r="H842" i="4"/>
  <c r="I842" i="4"/>
  <c r="J842" i="4"/>
  <c r="G843" i="4"/>
  <c r="H843" i="4"/>
  <c r="I843" i="4"/>
  <c r="J843" i="4"/>
  <c r="G844" i="4"/>
  <c r="H844" i="4"/>
  <c r="I844" i="4"/>
  <c r="J844" i="4"/>
  <c r="G845" i="4"/>
  <c r="H845" i="4"/>
  <c r="I845" i="4"/>
  <c r="J845" i="4"/>
  <c r="G846" i="4"/>
  <c r="H846" i="4"/>
  <c r="I846" i="4"/>
  <c r="J846" i="4"/>
  <c r="G847" i="4"/>
  <c r="H847" i="4"/>
  <c r="I847" i="4"/>
  <c r="J847" i="4"/>
  <c r="G848" i="4"/>
  <c r="H848" i="4"/>
  <c r="I848" i="4"/>
  <c r="J848" i="4"/>
  <c r="G849" i="4"/>
  <c r="H849" i="4"/>
  <c r="I849" i="4"/>
  <c r="J849" i="4"/>
  <c r="G850" i="4"/>
  <c r="H850" i="4"/>
  <c r="I850" i="4"/>
  <c r="J850" i="4"/>
  <c r="G851" i="4"/>
  <c r="H851" i="4"/>
  <c r="I851" i="4"/>
  <c r="J851" i="4"/>
  <c r="G852" i="4"/>
  <c r="H852" i="4"/>
  <c r="I852" i="4"/>
  <c r="J852" i="4"/>
  <c r="G853" i="4"/>
  <c r="H853" i="4"/>
  <c r="I853" i="4"/>
  <c r="J853" i="4"/>
  <c r="G854" i="4"/>
  <c r="H854" i="4"/>
  <c r="I854" i="4"/>
  <c r="J854" i="4"/>
  <c r="G855" i="4"/>
  <c r="H855" i="4"/>
  <c r="I855" i="4"/>
  <c r="J855" i="4"/>
  <c r="G856" i="4"/>
  <c r="H856" i="4"/>
  <c r="I856" i="4"/>
  <c r="J856" i="4"/>
  <c r="G857" i="4"/>
  <c r="H857" i="4"/>
  <c r="I857" i="4"/>
  <c r="J857" i="4"/>
  <c r="G858" i="4"/>
  <c r="H858" i="4"/>
  <c r="I858" i="4"/>
  <c r="J858" i="4"/>
  <c r="G859" i="4"/>
  <c r="H859" i="4"/>
  <c r="I859" i="4"/>
  <c r="J859"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J4" i="4"/>
  <c r="I4" i="4"/>
  <c r="H4" i="4"/>
  <c r="G4" i="4"/>
  <c r="F4" i="4"/>
  <c r="E4" i="4"/>
  <c r="D4" i="4"/>
  <c r="EB3" i="1"/>
  <c r="EB4" i="1"/>
  <c r="EB5" i="1"/>
  <c r="EB6" i="1"/>
  <c r="EB7" i="1"/>
  <c r="EB8"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EB77" i="1"/>
  <c r="EB78" i="1"/>
  <c r="EB79" i="1"/>
  <c r="EB80" i="1"/>
  <c r="EB81" i="1"/>
  <c r="EB82" i="1"/>
  <c r="EB83" i="1"/>
  <c r="EB84" i="1"/>
  <c r="EB85" i="1"/>
  <c r="EB86" i="1"/>
  <c r="EB87" i="1"/>
  <c r="EB88" i="1"/>
  <c r="EB89" i="1"/>
  <c r="EB90" i="1"/>
  <c r="EB91" i="1"/>
  <c r="EB92" i="1"/>
  <c r="EB93" i="1"/>
  <c r="EB94" i="1"/>
  <c r="EB95" i="1"/>
  <c r="EB96" i="1"/>
  <c r="EB97" i="1"/>
  <c r="EB98" i="1"/>
  <c r="EB99"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EB294" i="1"/>
  <c r="EB295" i="1"/>
  <c r="EB296" i="1"/>
  <c r="EB297" i="1"/>
  <c r="EB298" i="1"/>
  <c r="EB299" i="1"/>
  <c r="EB300" i="1"/>
  <c r="EB301" i="1"/>
  <c r="EB302" i="1"/>
  <c r="EB303" i="1"/>
  <c r="EB304" i="1"/>
  <c r="EB305" i="1"/>
  <c r="EB306" i="1"/>
  <c r="EB307" i="1"/>
  <c r="EB308" i="1"/>
  <c r="EB309" i="1"/>
  <c r="EB310" i="1"/>
  <c r="EB311" i="1"/>
  <c r="EB312" i="1"/>
  <c r="EB313" i="1"/>
  <c r="EB314" i="1"/>
  <c r="EB315" i="1"/>
  <c r="EB316" i="1"/>
  <c r="EB317" i="1"/>
  <c r="EB318" i="1"/>
  <c r="EB319" i="1"/>
  <c r="EB320" i="1"/>
  <c r="EB321" i="1"/>
  <c r="EB322" i="1"/>
  <c r="EB323" i="1"/>
  <c r="EB324" i="1"/>
  <c r="EB325" i="1"/>
  <c r="EB326" i="1"/>
  <c r="EB327" i="1"/>
  <c r="EB328" i="1"/>
  <c r="EB329" i="1"/>
  <c r="EB330" i="1"/>
  <c r="EB331" i="1"/>
  <c r="EB332" i="1"/>
  <c r="EB333" i="1"/>
  <c r="EB334" i="1"/>
  <c r="EB335" i="1"/>
  <c r="EB336" i="1"/>
  <c r="EB337" i="1"/>
  <c r="EB338" i="1"/>
  <c r="EB339" i="1"/>
  <c r="EB340" i="1"/>
  <c r="EB341" i="1"/>
  <c r="EB342" i="1"/>
  <c r="EB343" i="1"/>
  <c r="EB344" i="1"/>
  <c r="EB345" i="1"/>
  <c r="EB346" i="1"/>
  <c r="EB347" i="1"/>
  <c r="EB348" i="1"/>
  <c r="EB349" i="1"/>
  <c r="EB350" i="1"/>
  <c r="EB351" i="1"/>
  <c r="EB352" i="1"/>
  <c r="EB353" i="1"/>
  <c r="EB354" i="1"/>
  <c r="EB355" i="1"/>
  <c r="EB356" i="1"/>
  <c r="EB357" i="1"/>
  <c r="EB358" i="1"/>
  <c r="EB359" i="1"/>
  <c r="EB360" i="1"/>
  <c r="EB361" i="1"/>
  <c r="EB362" i="1"/>
  <c r="EB363" i="1"/>
  <c r="EB364" i="1"/>
  <c r="EB365" i="1"/>
  <c r="EB366" i="1"/>
  <c r="EB367" i="1"/>
  <c r="EB368" i="1"/>
  <c r="EB369" i="1"/>
  <c r="EB370" i="1"/>
  <c r="EB371" i="1"/>
  <c r="EB372" i="1"/>
  <c r="EB373" i="1"/>
  <c r="EB374" i="1"/>
  <c r="EB375" i="1"/>
  <c r="EB376" i="1"/>
  <c r="EB377" i="1"/>
  <c r="EB378" i="1"/>
  <c r="EB379" i="1"/>
  <c r="EB380" i="1"/>
  <c r="EB381" i="1"/>
  <c r="EB382" i="1"/>
  <c r="EB383" i="1"/>
  <c r="EB384" i="1"/>
  <c r="EB385" i="1"/>
  <c r="EB386" i="1"/>
  <c r="EB387" i="1"/>
  <c r="EB388" i="1"/>
  <c r="EB389" i="1"/>
  <c r="EB390" i="1"/>
  <c r="EB391" i="1"/>
  <c r="EB392" i="1"/>
  <c r="EB393" i="1"/>
  <c r="EB394" i="1"/>
  <c r="EB395" i="1"/>
  <c r="EB396" i="1"/>
  <c r="EB397" i="1"/>
  <c r="EB398" i="1"/>
  <c r="EB399" i="1"/>
  <c r="EB400" i="1"/>
  <c r="EB401" i="1"/>
  <c r="EB402" i="1"/>
  <c r="EB403" i="1"/>
  <c r="EB404" i="1"/>
  <c r="EB405" i="1"/>
  <c r="EB406" i="1"/>
  <c r="EB407" i="1"/>
  <c r="EB408" i="1"/>
  <c r="EB409" i="1"/>
  <c r="EB410" i="1"/>
  <c r="EB411" i="1"/>
  <c r="EB412" i="1"/>
  <c r="EB413" i="1"/>
  <c r="EB414" i="1"/>
  <c r="EB415" i="1"/>
  <c r="EB416" i="1"/>
  <c r="EB417" i="1"/>
  <c r="EB418" i="1"/>
  <c r="EB419" i="1"/>
  <c r="EB420" i="1"/>
  <c r="EB421" i="1"/>
  <c r="EB422" i="1"/>
  <c r="EB423" i="1"/>
  <c r="EB424" i="1"/>
  <c r="EB425" i="1"/>
  <c r="EB426" i="1"/>
  <c r="EB427" i="1"/>
  <c r="EB428" i="1"/>
  <c r="EB429" i="1"/>
  <c r="EB430" i="1"/>
  <c r="EB431" i="1"/>
  <c r="EB432" i="1"/>
  <c r="EB433" i="1"/>
  <c r="EB434" i="1"/>
  <c r="EB435" i="1"/>
  <c r="EB436" i="1"/>
  <c r="EB437" i="1"/>
  <c r="EB438" i="1"/>
  <c r="EB439" i="1"/>
  <c r="EB440" i="1"/>
  <c r="EB441" i="1"/>
  <c r="EB442" i="1"/>
  <c r="EB443" i="1"/>
  <c r="EB444" i="1"/>
  <c r="EB445" i="1"/>
  <c r="EB446" i="1"/>
  <c r="EB447" i="1"/>
  <c r="EB448" i="1"/>
  <c r="EB449" i="1"/>
  <c r="EB450" i="1"/>
  <c r="EB451" i="1"/>
  <c r="EB452" i="1"/>
  <c r="EB453" i="1"/>
  <c r="EB454" i="1"/>
  <c r="EB455" i="1"/>
  <c r="EB456" i="1"/>
  <c r="EB457" i="1"/>
  <c r="EB458" i="1"/>
  <c r="EB459" i="1"/>
  <c r="EB460" i="1"/>
  <c r="EB461" i="1"/>
  <c r="EB462" i="1"/>
  <c r="EB463" i="1"/>
  <c r="EB464" i="1"/>
  <c r="EB465" i="1"/>
  <c r="EB466" i="1"/>
  <c r="EB467" i="1"/>
  <c r="EB468" i="1"/>
  <c r="EB469" i="1"/>
  <c r="EB470" i="1"/>
  <c r="EB471" i="1"/>
  <c r="EB472" i="1"/>
  <c r="EB473" i="1"/>
  <c r="EB474" i="1"/>
  <c r="EB475" i="1"/>
  <c r="EB476" i="1"/>
  <c r="EB477" i="1"/>
  <c r="EB478" i="1"/>
  <c r="EB479" i="1"/>
  <c r="EB480" i="1"/>
  <c r="EB481" i="1"/>
  <c r="EB482" i="1"/>
  <c r="EB483" i="1"/>
  <c r="EB484" i="1"/>
  <c r="EB485" i="1"/>
  <c r="EB486" i="1"/>
  <c r="EB487" i="1"/>
  <c r="EB488" i="1"/>
  <c r="EB489" i="1"/>
  <c r="EB490" i="1"/>
  <c r="EB491" i="1"/>
  <c r="EB492" i="1"/>
  <c r="EB493" i="1"/>
  <c r="EB494" i="1"/>
  <c r="EB495" i="1"/>
  <c r="EB496" i="1"/>
  <c r="EB497" i="1"/>
  <c r="EB498" i="1"/>
  <c r="EB499" i="1"/>
  <c r="EB500" i="1"/>
  <c r="EB501" i="1"/>
  <c r="EB502" i="1"/>
  <c r="EB503" i="1"/>
  <c r="EB504" i="1"/>
  <c r="EB505" i="1"/>
  <c r="EB506" i="1"/>
  <c r="EB507" i="1"/>
  <c r="EB508" i="1"/>
  <c r="EB509" i="1"/>
  <c r="EB510" i="1"/>
  <c r="EB511" i="1"/>
  <c r="EB512" i="1"/>
  <c r="EB513" i="1"/>
  <c r="EB514" i="1"/>
  <c r="EB515" i="1"/>
  <c r="EB516" i="1"/>
  <c r="EB517" i="1"/>
  <c r="EB518" i="1"/>
  <c r="EB519" i="1"/>
  <c r="EB520" i="1"/>
  <c r="EB521" i="1"/>
  <c r="EB522" i="1"/>
  <c r="EB523" i="1"/>
  <c r="EB524" i="1"/>
  <c r="EB525" i="1"/>
  <c r="EB526" i="1"/>
  <c r="EB527" i="1"/>
  <c r="EB528" i="1"/>
  <c r="EB529" i="1"/>
  <c r="EB530" i="1"/>
  <c r="EB531" i="1"/>
  <c r="EB532" i="1"/>
  <c r="EB533" i="1"/>
  <c r="EB534" i="1"/>
  <c r="EB535" i="1"/>
  <c r="EB536" i="1"/>
  <c r="EB537" i="1"/>
  <c r="EB538" i="1"/>
  <c r="EB539" i="1"/>
  <c r="EB540" i="1"/>
  <c r="EB541" i="1"/>
  <c r="EB542" i="1"/>
  <c r="EB543" i="1"/>
  <c r="EB544" i="1"/>
  <c r="EB545" i="1"/>
  <c r="EB546" i="1"/>
  <c r="EB547" i="1"/>
  <c r="EB548" i="1"/>
  <c r="EB549" i="1"/>
  <c r="EB550" i="1"/>
  <c r="EB551" i="1"/>
  <c r="EB552" i="1"/>
  <c r="EB553" i="1"/>
  <c r="EB554" i="1"/>
  <c r="EB555" i="1"/>
  <c r="EB556" i="1"/>
  <c r="EB557" i="1"/>
  <c r="EB558" i="1"/>
  <c r="EB559" i="1"/>
  <c r="EB560" i="1"/>
  <c r="EB561" i="1"/>
  <c r="EB562" i="1"/>
  <c r="EB563" i="1"/>
  <c r="EB564" i="1"/>
  <c r="EB565" i="1"/>
  <c r="EB566" i="1"/>
  <c r="EB567" i="1"/>
  <c r="EB568" i="1"/>
  <c r="EB569" i="1"/>
  <c r="EB570" i="1"/>
  <c r="EB571" i="1"/>
  <c r="EB572" i="1"/>
  <c r="EB573" i="1"/>
  <c r="EB574" i="1"/>
  <c r="EB575" i="1"/>
  <c r="EB576" i="1"/>
  <c r="EB577" i="1"/>
  <c r="EB578" i="1"/>
  <c r="EB579" i="1"/>
  <c r="EB580" i="1"/>
  <c r="EB581" i="1"/>
  <c r="EB582" i="1"/>
  <c r="EB583" i="1"/>
  <c r="EB584" i="1"/>
  <c r="EB585" i="1"/>
  <c r="EB586" i="1"/>
  <c r="EB587" i="1"/>
  <c r="EB588" i="1"/>
  <c r="EB589" i="1"/>
  <c r="EB590" i="1"/>
  <c r="EB591" i="1"/>
  <c r="EB592" i="1"/>
  <c r="EB593" i="1"/>
  <c r="EB594" i="1"/>
  <c r="EB595" i="1"/>
  <c r="EB596" i="1"/>
  <c r="EB597" i="1"/>
  <c r="EB598" i="1"/>
  <c r="EB599" i="1"/>
  <c r="EB600" i="1"/>
  <c r="EB601" i="1"/>
  <c r="EB602" i="1"/>
  <c r="EB603" i="1"/>
  <c r="EB604" i="1"/>
  <c r="EB605" i="1"/>
  <c r="EB606" i="1"/>
  <c r="EB607" i="1"/>
  <c r="EB608" i="1"/>
  <c r="EB609" i="1"/>
  <c r="EB610" i="1"/>
  <c r="EB611" i="1"/>
  <c r="EB612" i="1"/>
  <c r="EB613" i="1"/>
  <c r="EB614" i="1"/>
  <c r="EB615" i="1"/>
  <c r="EB616" i="1"/>
  <c r="EB617" i="1"/>
  <c r="EB618" i="1"/>
  <c r="EB619" i="1"/>
  <c r="EB620" i="1"/>
  <c r="EB621" i="1"/>
  <c r="EB622" i="1"/>
  <c r="EB623" i="1"/>
  <c r="EB624" i="1"/>
  <c r="EB625" i="1"/>
  <c r="EB626" i="1"/>
  <c r="EB627" i="1"/>
  <c r="EB628" i="1"/>
  <c r="EB629" i="1"/>
  <c r="EB630" i="1"/>
  <c r="EB631" i="1"/>
  <c r="EB632" i="1"/>
  <c r="EB633" i="1"/>
  <c r="EB634" i="1"/>
  <c r="EB635" i="1"/>
  <c r="EB636" i="1"/>
  <c r="EB637" i="1"/>
  <c r="EB638" i="1"/>
  <c r="EB639" i="1"/>
  <c r="EB640" i="1"/>
  <c r="EB641" i="1"/>
  <c r="EB642" i="1"/>
  <c r="EB643" i="1"/>
  <c r="EB644" i="1"/>
  <c r="EB645" i="1"/>
  <c r="EB646" i="1"/>
  <c r="EB647" i="1"/>
  <c r="EB648" i="1"/>
  <c r="EB649" i="1"/>
  <c r="EB650" i="1"/>
  <c r="EB651" i="1"/>
  <c r="EB652" i="1"/>
  <c r="EB653" i="1"/>
  <c r="EB654" i="1"/>
  <c r="EB655" i="1"/>
  <c r="EB656" i="1"/>
  <c r="EB657" i="1"/>
  <c r="EB658" i="1"/>
  <c r="EB659" i="1"/>
  <c r="EB660" i="1"/>
  <c r="EB661" i="1"/>
  <c r="EB662" i="1"/>
  <c r="EB663" i="1"/>
  <c r="EB664" i="1"/>
  <c r="EB665" i="1"/>
  <c r="EB666" i="1"/>
  <c r="EB667" i="1"/>
  <c r="EB668" i="1"/>
  <c r="EB669" i="1"/>
  <c r="EB670" i="1"/>
  <c r="EB671" i="1"/>
  <c r="EB672" i="1"/>
  <c r="EB673" i="1"/>
  <c r="EB674" i="1"/>
  <c r="EB675" i="1"/>
  <c r="EB676" i="1"/>
  <c r="EB677" i="1"/>
  <c r="EB678" i="1"/>
  <c r="EB679" i="1"/>
  <c r="EB680" i="1"/>
  <c r="EB681" i="1"/>
  <c r="EB682" i="1"/>
  <c r="EB683" i="1"/>
  <c r="EB684" i="1"/>
  <c r="EB685" i="1"/>
  <c r="EB686" i="1"/>
  <c r="EB687" i="1"/>
  <c r="EB688" i="1"/>
  <c r="EB689" i="1"/>
  <c r="EB690" i="1"/>
  <c r="EB691" i="1"/>
  <c r="EB692" i="1"/>
  <c r="EB693" i="1"/>
  <c r="EB694" i="1"/>
  <c r="EB695" i="1"/>
  <c r="EB696" i="1"/>
  <c r="EB697" i="1"/>
  <c r="EB698" i="1"/>
  <c r="EB699" i="1"/>
  <c r="EB700" i="1"/>
  <c r="EB701" i="1"/>
  <c r="EB702" i="1"/>
  <c r="EB703" i="1"/>
  <c r="EB704" i="1"/>
  <c r="EB705" i="1"/>
  <c r="EB706" i="1"/>
  <c r="EB707" i="1"/>
  <c r="EB708" i="1"/>
  <c r="EB709" i="1"/>
  <c r="EB710" i="1"/>
  <c r="EB711" i="1"/>
  <c r="EB712" i="1"/>
  <c r="EB713" i="1"/>
  <c r="EB714" i="1"/>
  <c r="EB715" i="1"/>
  <c r="EB716" i="1"/>
  <c r="EB717" i="1"/>
  <c r="EB718" i="1"/>
  <c r="EB719" i="1"/>
  <c r="EB720" i="1"/>
  <c r="EB721" i="1"/>
  <c r="EB722" i="1"/>
  <c r="EB723" i="1"/>
  <c r="EB724" i="1"/>
  <c r="EB725" i="1"/>
  <c r="EB726" i="1"/>
  <c r="EB727" i="1"/>
  <c r="EB728" i="1"/>
  <c r="EB729" i="1"/>
  <c r="EB730" i="1"/>
  <c r="EB731" i="1"/>
  <c r="EB732" i="1"/>
  <c r="EB733" i="1"/>
  <c r="EB734" i="1"/>
  <c r="EB735" i="1"/>
  <c r="EB736" i="1"/>
  <c r="EB737" i="1"/>
  <c r="EB738" i="1"/>
  <c r="EB739" i="1"/>
  <c r="EB740" i="1"/>
  <c r="EB741" i="1"/>
  <c r="EB742" i="1"/>
  <c r="EB743" i="1"/>
  <c r="EB744" i="1"/>
  <c r="EB745" i="1"/>
  <c r="EB746" i="1"/>
  <c r="EB747" i="1"/>
  <c r="EB748" i="1"/>
  <c r="EB749" i="1"/>
  <c r="EB750" i="1"/>
  <c r="EB751" i="1"/>
  <c r="EB752" i="1"/>
  <c r="EB753" i="1"/>
  <c r="EB754" i="1"/>
  <c r="EB755" i="1"/>
  <c r="EB756" i="1"/>
  <c r="EB757" i="1"/>
  <c r="EB758" i="1"/>
  <c r="EB759" i="1"/>
  <c r="EB760" i="1"/>
  <c r="EB761" i="1"/>
  <c r="EB762" i="1"/>
  <c r="EB763" i="1"/>
  <c r="EB764" i="1"/>
  <c r="EB765" i="1"/>
  <c r="EB766" i="1"/>
  <c r="EB767" i="1"/>
  <c r="EB768" i="1"/>
  <c r="EB769" i="1"/>
  <c r="EB770" i="1"/>
  <c r="EB771" i="1"/>
  <c r="EB772" i="1"/>
  <c r="EB773" i="1"/>
  <c r="EB774" i="1"/>
  <c r="EB775" i="1"/>
  <c r="EB776" i="1"/>
  <c r="EB777" i="1"/>
  <c r="EB778" i="1"/>
  <c r="EB779" i="1"/>
  <c r="EB780" i="1"/>
  <c r="EB781" i="1"/>
  <c r="EB782" i="1"/>
  <c r="EB783" i="1"/>
  <c r="EB784" i="1"/>
  <c r="EB785" i="1"/>
  <c r="EB786" i="1"/>
  <c r="EB787" i="1"/>
  <c r="EB788" i="1"/>
  <c r="EB789" i="1"/>
  <c r="EB790" i="1"/>
  <c r="EB791" i="1"/>
  <c r="EB792" i="1"/>
  <c r="EB793" i="1"/>
  <c r="EB794" i="1"/>
  <c r="EB795" i="1"/>
  <c r="EB796" i="1"/>
  <c r="EB797" i="1"/>
  <c r="EB798" i="1"/>
  <c r="EB799" i="1"/>
  <c r="EB800" i="1"/>
  <c r="EB801" i="1"/>
  <c r="EB802" i="1"/>
  <c r="EB803" i="1"/>
  <c r="EB804" i="1"/>
  <c r="EB805" i="1"/>
  <c r="EB806" i="1"/>
  <c r="EB807" i="1"/>
  <c r="EB808" i="1"/>
  <c r="EB809" i="1"/>
  <c r="EB810" i="1"/>
  <c r="EB811" i="1"/>
  <c r="EB812" i="1"/>
  <c r="EB813" i="1"/>
  <c r="EB814" i="1"/>
  <c r="EB815" i="1"/>
  <c r="EB816" i="1"/>
  <c r="EB817" i="1"/>
  <c r="EB818" i="1"/>
  <c r="EB819" i="1"/>
  <c r="EB820" i="1"/>
  <c r="EB821" i="1"/>
  <c r="EB822" i="1"/>
  <c r="EB823" i="1"/>
  <c r="EB824" i="1"/>
  <c r="EB825" i="1"/>
  <c r="EB826" i="1"/>
  <c r="EB827" i="1"/>
  <c r="EB828" i="1"/>
  <c r="EB829" i="1"/>
  <c r="EB830" i="1"/>
  <c r="EB831" i="1"/>
  <c r="EB832" i="1"/>
  <c r="EB833" i="1"/>
  <c r="EB834" i="1"/>
  <c r="EB835" i="1"/>
  <c r="EB836" i="1"/>
  <c r="EB837" i="1"/>
  <c r="EB838" i="1"/>
  <c r="EB839" i="1"/>
  <c r="EB840" i="1"/>
  <c r="EB841" i="1"/>
  <c r="EB842" i="1"/>
  <c r="EB843" i="1"/>
  <c r="EB844" i="1"/>
  <c r="EB845" i="1"/>
  <c r="EB846" i="1"/>
  <c r="EB847" i="1"/>
  <c r="EB848" i="1"/>
  <c r="EB849" i="1"/>
  <c r="EB850" i="1"/>
  <c r="EB851" i="1"/>
  <c r="EB852" i="1"/>
  <c r="EB853" i="1"/>
  <c r="EB854" i="1"/>
  <c r="EB855" i="1"/>
  <c r="EB856" i="1"/>
  <c r="EB857" i="1"/>
  <c r="EB2" i="1"/>
  <c r="DZ3" i="1"/>
  <c r="DZ4" i="1"/>
  <c r="DZ5" i="1"/>
  <c r="DZ6" i="1"/>
  <c r="DZ7" i="1"/>
  <c r="DZ8" i="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DZ557" i="1"/>
  <c r="DZ558" i="1"/>
  <c r="DZ559" i="1"/>
  <c r="DZ560" i="1"/>
  <c r="DZ561" i="1"/>
  <c r="DZ562" i="1"/>
  <c r="DZ563" i="1"/>
  <c r="DZ564" i="1"/>
  <c r="DZ565" i="1"/>
  <c r="DZ566" i="1"/>
  <c r="DZ567" i="1"/>
  <c r="DZ568" i="1"/>
  <c r="DZ569" i="1"/>
  <c r="DZ570" i="1"/>
  <c r="DZ571" i="1"/>
  <c r="DZ572" i="1"/>
  <c r="DZ573" i="1"/>
  <c r="DZ574" i="1"/>
  <c r="DZ575" i="1"/>
  <c r="DZ576" i="1"/>
  <c r="DZ577" i="1"/>
  <c r="DZ578" i="1"/>
  <c r="DZ579" i="1"/>
  <c r="DZ580" i="1"/>
  <c r="DZ581" i="1"/>
  <c r="DZ582" i="1"/>
  <c r="DZ583" i="1"/>
  <c r="DZ584" i="1"/>
  <c r="DZ585" i="1"/>
  <c r="DZ586" i="1"/>
  <c r="DZ587" i="1"/>
  <c r="DZ588" i="1"/>
  <c r="DZ589" i="1"/>
  <c r="DZ590" i="1"/>
  <c r="DZ591" i="1"/>
  <c r="DZ592" i="1"/>
  <c r="DZ593" i="1"/>
  <c r="DZ594" i="1"/>
  <c r="DZ595" i="1"/>
  <c r="DZ596" i="1"/>
  <c r="DZ597" i="1"/>
  <c r="DZ598" i="1"/>
  <c r="DZ599" i="1"/>
  <c r="DZ600" i="1"/>
  <c r="DZ601" i="1"/>
  <c r="DZ602" i="1"/>
  <c r="DZ603" i="1"/>
  <c r="DZ604" i="1"/>
  <c r="DZ605" i="1"/>
  <c r="DZ606" i="1"/>
  <c r="DZ607" i="1"/>
  <c r="DZ608" i="1"/>
  <c r="DZ609" i="1"/>
  <c r="DZ610" i="1"/>
  <c r="DZ611" i="1"/>
  <c r="DZ612" i="1"/>
  <c r="DZ613" i="1"/>
  <c r="DZ614" i="1"/>
  <c r="DZ615" i="1"/>
  <c r="DZ616" i="1"/>
  <c r="DZ617" i="1"/>
  <c r="DZ618" i="1"/>
  <c r="DZ619" i="1"/>
  <c r="DZ620" i="1"/>
  <c r="DZ621" i="1"/>
  <c r="DZ622" i="1"/>
  <c r="DZ623" i="1"/>
  <c r="DZ624" i="1"/>
  <c r="DZ625" i="1"/>
  <c r="DZ626" i="1"/>
  <c r="DZ627" i="1"/>
  <c r="DZ628" i="1"/>
  <c r="DZ629" i="1"/>
  <c r="DZ630" i="1"/>
  <c r="DZ631" i="1"/>
  <c r="DZ632" i="1"/>
  <c r="DZ633" i="1"/>
  <c r="DZ634" i="1"/>
  <c r="DZ635" i="1"/>
  <c r="DZ636" i="1"/>
  <c r="DZ637" i="1"/>
  <c r="DZ638" i="1"/>
  <c r="DZ639" i="1"/>
  <c r="DZ640" i="1"/>
  <c r="DZ641" i="1"/>
  <c r="DZ642" i="1"/>
  <c r="DZ643" i="1"/>
  <c r="DZ644" i="1"/>
  <c r="DZ645" i="1"/>
  <c r="DZ646" i="1"/>
  <c r="DZ647" i="1"/>
  <c r="DZ648" i="1"/>
  <c r="DZ649" i="1"/>
  <c r="DZ650" i="1"/>
  <c r="DZ651" i="1"/>
  <c r="DZ652" i="1"/>
  <c r="DZ653" i="1"/>
  <c r="DZ654" i="1"/>
  <c r="DZ655" i="1"/>
  <c r="DZ656" i="1"/>
  <c r="DZ657" i="1"/>
  <c r="DZ658" i="1"/>
  <c r="DZ659" i="1"/>
  <c r="DZ660" i="1"/>
  <c r="DZ661" i="1"/>
  <c r="DZ662" i="1"/>
  <c r="DZ663" i="1"/>
  <c r="DZ664" i="1"/>
  <c r="DZ665" i="1"/>
  <c r="DZ666" i="1"/>
  <c r="DZ667" i="1"/>
  <c r="DZ668" i="1"/>
  <c r="DZ669" i="1"/>
  <c r="DZ670" i="1"/>
  <c r="DZ671" i="1"/>
  <c r="DZ672" i="1"/>
  <c r="DZ673" i="1"/>
  <c r="DZ674" i="1"/>
  <c r="DZ675" i="1"/>
  <c r="DZ676" i="1"/>
  <c r="DZ677" i="1"/>
  <c r="DZ678" i="1"/>
  <c r="DZ679" i="1"/>
  <c r="DZ680" i="1"/>
  <c r="DZ681" i="1"/>
  <c r="DZ682" i="1"/>
  <c r="DZ683" i="1"/>
  <c r="DZ684" i="1"/>
  <c r="DZ685" i="1"/>
  <c r="DZ686" i="1"/>
  <c r="DZ687" i="1"/>
  <c r="DZ688" i="1"/>
  <c r="DZ689" i="1"/>
  <c r="DZ690" i="1"/>
  <c r="DZ691" i="1"/>
  <c r="DZ692" i="1"/>
  <c r="DZ693" i="1"/>
  <c r="DZ694" i="1"/>
  <c r="DZ695" i="1"/>
  <c r="DZ696" i="1"/>
  <c r="DZ697" i="1"/>
  <c r="DZ698" i="1"/>
  <c r="DZ699" i="1"/>
  <c r="DZ700" i="1"/>
  <c r="DZ701" i="1"/>
  <c r="DZ702" i="1"/>
  <c r="DZ703" i="1"/>
  <c r="DZ704" i="1"/>
  <c r="DZ705" i="1"/>
  <c r="DZ706" i="1"/>
  <c r="DZ707" i="1"/>
  <c r="DZ708" i="1"/>
  <c r="DZ709" i="1"/>
  <c r="DZ710" i="1"/>
  <c r="DZ711" i="1"/>
  <c r="DZ712" i="1"/>
  <c r="DZ713" i="1"/>
  <c r="DZ714" i="1"/>
  <c r="DZ715" i="1"/>
  <c r="DZ716" i="1"/>
  <c r="DZ717" i="1"/>
  <c r="DZ718" i="1"/>
  <c r="DZ719" i="1"/>
  <c r="DZ720" i="1"/>
  <c r="DZ721" i="1"/>
  <c r="DZ722" i="1"/>
  <c r="DZ723" i="1"/>
  <c r="DZ724" i="1"/>
  <c r="DZ725" i="1"/>
  <c r="DZ726" i="1"/>
  <c r="DZ727" i="1"/>
  <c r="DZ728" i="1"/>
  <c r="DZ729" i="1"/>
  <c r="DZ730" i="1"/>
  <c r="DZ731" i="1"/>
  <c r="DZ732" i="1"/>
  <c r="DZ733" i="1"/>
  <c r="DZ734" i="1"/>
  <c r="DZ735" i="1"/>
  <c r="DZ736" i="1"/>
  <c r="DZ737" i="1"/>
  <c r="DZ738" i="1"/>
  <c r="DZ739" i="1"/>
  <c r="DZ740" i="1"/>
  <c r="DZ741" i="1"/>
  <c r="DZ742" i="1"/>
  <c r="DZ743" i="1"/>
  <c r="DZ744" i="1"/>
  <c r="DZ745" i="1"/>
  <c r="DZ746" i="1"/>
  <c r="DZ747" i="1"/>
  <c r="DZ748" i="1"/>
  <c r="DZ749" i="1"/>
  <c r="DZ750" i="1"/>
  <c r="DZ751" i="1"/>
  <c r="DZ752" i="1"/>
  <c r="DZ753" i="1"/>
  <c r="DZ754" i="1"/>
  <c r="DZ755" i="1"/>
  <c r="DZ756" i="1"/>
  <c r="DZ757" i="1"/>
  <c r="DZ758" i="1"/>
  <c r="DZ759" i="1"/>
  <c r="DZ760" i="1"/>
  <c r="DZ761" i="1"/>
  <c r="DZ762" i="1"/>
  <c r="DZ763" i="1"/>
  <c r="DZ764" i="1"/>
  <c r="DZ765" i="1"/>
  <c r="DZ766" i="1"/>
  <c r="DZ767" i="1"/>
  <c r="DZ768" i="1"/>
  <c r="DZ769" i="1"/>
  <c r="DZ770" i="1"/>
  <c r="DZ771" i="1"/>
  <c r="DZ772" i="1"/>
  <c r="DZ773" i="1"/>
  <c r="DZ774" i="1"/>
  <c r="DZ775" i="1"/>
  <c r="DZ776" i="1"/>
  <c r="DZ777" i="1"/>
  <c r="DZ778" i="1"/>
  <c r="DZ779" i="1"/>
  <c r="DZ780" i="1"/>
  <c r="DZ781" i="1"/>
  <c r="DZ782" i="1"/>
  <c r="DZ783" i="1"/>
  <c r="DZ784" i="1"/>
  <c r="DZ785" i="1"/>
  <c r="DZ786" i="1"/>
  <c r="DZ787" i="1"/>
  <c r="DZ788" i="1"/>
  <c r="DZ789" i="1"/>
  <c r="DZ790" i="1"/>
  <c r="DZ791" i="1"/>
  <c r="DZ792" i="1"/>
  <c r="DZ793" i="1"/>
  <c r="DZ794" i="1"/>
  <c r="DZ795" i="1"/>
  <c r="DZ796" i="1"/>
  <c r="DZ797" i="1"/>
  <c r="DZ798" i="1"/>
  <c r="DZ799" i="1"/>
  <c r="DZ800" i="1"/>
  <c r="DZ801" i="1"/>
  <c r="DZ802" i="1"/>
  <c r="DZ803" i="1"/>
  <c r="DZ804" i="1"/>
  <c r="DZ805" i="1"/>
  <c r="DZ806" i="1"/>
  <c r="DZ807" i="1"/>
  <c r="DZ808" i="1"/>
  <c r="DZ809" i="1"/>
  <c r="DZ810" i="1"/>
  <c r="DZ811" i="1"/>
  <c r="DZ812" i="1"/>
  <c r="DZ813" i="1"/>
  <c r="DZ814" i="1"/>
  <c r="DZ815" i="1"/>
  <c r="DZ816" i="1"/>
  <c r="DZ817" i="1"/>
  <c r="DZ818" i="1"/>
  <c r="DZ819" i="1"/>
  <c r="DZ820" i="1"/>
  <c r="DZ821" i="1"/>
  <c r="DZ822" i="1"/>
  <c r="DZ823" i="1"/>
  <c r="DZ824" i="1"/>
  <c r="DZ825" i="1"/>
  <c r="DZ826" i="1"/>
  <c r="DZ827" i="1"/>
  <c r="DZ828" i="1"/>
  <c r="DZ829" i="1"/>
  <c r="DZ830" i="1"/>
  <c r="DZ831" i="1"/>
  <c r="DZ832" i="1"/>
  <c r="DZ833" i="1"/>
  <c r="DZ834" i="1"/>
  <c r="DZ835" i="1"/>
  <c r="DZ836" i="1"/>
  <c r="DZ837" i="1"/>
  <c r="DZ838" i="1"/>
  <c r="DZ839" i="1"/>
  <c r="DZ840" i="1"/>
  <c r="DZ841" i="1"/>
  <c r="DZ842" i="1"/>
  <c r="DZ843" i="1"/>
  <c r="DZ844" i="1"/>
  <c r="DZ845" i="1"/>
  <c r="DZ846" i="1"/>
  <c r="DZ847" i="1"/>
  <c r="DZ848" i="1"/>
  <c r="DZ849" i="1"/>
  <c r="DZ850" i="1"/>
  <c r="DZ851" i="1"/>
  <c r="DZ852" i="1"/>
  <c r="DZ853" i="1"/>
  <c r="DZ854" i="1"/>
  <c r="DZ855" i="1"/>
  <c r="DZ856" i="1"/>
  <c r="DZ857" i="1"/>
  <c r="DZ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2" i="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2" i="1"/>
  <c r="DT3" i="1"/>
  <c r="DT4" i="1"/>
  <c r="DT5" i="1"/>
  <c r="DT6" i="1"/>
  <c r="DT7" i="1"/>
  <c r="DT8" i="1"/>
  <c r="DT9" i="1"/>
  <c r="DT10" i="1"/>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DT294" i="1"/>
  <c r="DT295" i="1"/>
  <c r="DT296" i="1"/>
  <c r="DT297" i="1"/>
  <c r="DT298" i="1"/>
  <c r="DT299" i="1"/>
  <c r="DT300" i="1"/>
  <c r="DT301" i="1"/>
  <c r="DT302" i="1"/>
  <c r="DT303" i="1"/>
  <c r="DT304" i="1"/>
  <c r="DT305" i="1"/>
  <c r="DT306" i="1"/>
  <c r="DT307" i="1"/>
  <c r="DT308" i="1"/>
  <c r="DT309" i="1"/>
  <c r="DT310" i="1"/>
  <c r="DT311" i="1"/>
  <c r="DT312" i="1"/>
  <c r="DT313" i="1"/>
  <c r="DT314" i="1"/>
  <c r="DT315" i="1"/>
  <c r="DT316" i="1"/>
  <c r="DT317" i="1"/>
  <c r="DT318" i="1"/>
  <c r="DT319" i="1"/>
  <c r="DT320" i="1"/>
  <c r="DT321" i="1"/>
  <c r="DT322" i="1"/>
  <c r="DT323" i="1"/>
  <c r="DT324" i="1"/>
  <c r="DT325" i="1"/>
  <c r="DT326" i="1"/>
  <c r="DT327" i="1"/>
  <c r="DT328" i="1"/>
  <c r="DT329" i="1"/>
  <c r="DT330" i="1"/>
  <c r="DT331" i="1"/>
  <c r="DT332" i="1"/>
  <c r="DT333" i="1"/>
  <c r="DT334" i="1"/>
  <c r="DT335" i="1"/>
  <c r="DT336" i="1"/>
  <c r="DT337" i="1"/>
  <c r="DT338" i="1"/>
  <c r="DT339" i="1"/>
  <c r="DT340" i="1"/>
  <c r="DT341" i="1"/>
  <c r="DT342" i="1"/>
  <c r="DT343" i="1"/>
  <c r="DT344" i="1"/>
  <c r="DT345" i="1"/>
  <c r="DT346" i="1"/>
  <c r="DT347" i="1"/>
  <c r="DT348" i="1"/>
  <c r="DT349" i="1"/>
  <c r="DT350" i="1"/>
  <c r="DT351" i="1"/>
  <c r="DT352" i="1"/>
  <c r="DT353" i="1"/>
  <c r="DT354" i="1"/>
  <c r="DT355" i="1"/>
  <c r="DT356" i="1"/>
  <c r="DT357" i="1"/>
  <c r="DT358" i="1"/>
  <c r="DT359" i="1"/>
  <c r="DT360" i="1"/>
  <c r="DT361" i="1"/>
  <c r="DT362" i="1"/>
  <c r="DT363" i="1"/>
  <c r="DT364" i="1"/>
  <c r="DT365" i="1"/>
  <c r="DT366" i="1"/>
  <c r="DT367" i="1"/>
  <c r="DT368" i="1"/>
  <c r="DT369" i="1"/>
  <c r="DT370" i="1"/>
  <c r="DT371" i="1"/>
  <c r="DT372" i="1"/>
  <c r="DT373" i="1"/>
  <c r="DT374" i="1"/>
  <c r="DT375" i="1"/>
  <c r="DT376" i="1"/>
  <c r="DT377" i="1"/>
  <c r="DT378" i="1"/>
  <c r="DT379" i="1"/>
  <c r="DT380" i="1"/>
  <c r="DT381" i="1"/>
  <c r="DT382" i="1"/>
  <c r="DT383" i="1"/>
  <c r="DT384" i="1"/>
  <c r="DT385" i="1"/>
  <c r="DT386" i="1"/>
  <c r="DT387" i="1"/>
  <c r="DT388" i="1"/>
  <c r="DT389" i="1"/>
  <c r="DT390" i="1"/>
  <c r="DT391" i="1"/>
  <c r="DT392" i="1"/>
  <c r="DT393" i="1"/>
  <c r="DT394" i="1"/>
  <c r="DT395" i="1"/>
  <c r="DT396" i="1"/>
  <c r="DT397" i="1"/>
  <c r="DT398" i="1"/>
  <c r="DT399" i="1"/>
  <c r="DT400" i="1"/>
  <c r="DT401" i="1"/>
  <c r="DT402" i="1"/>
  <c r="DT403" i="1"/>
  <c r="DT404" i="1"/>
  <c r="DT405" i="1"/>
  <c r="DT406" i="1"/>
  <c r="DT407" i="1"/>
  <c r="DT408" i="1"/>
  <c r="DT409" i="1"/>
  <c r="DT410" i="1"/>
  <c r="DT411" i="1"/>
  <c r="DT412" i="1"/>
  <c r="DT413" i="1"/>
  <c r="DT414" i="1"/>
  <c r="DT415" i="1"/>
  <c r="DT416" i="1"/>
  <c r="DT417" i="1"/>
  <c r="DT418" i="1"/>
  <c r="DT419" i="1"/>
  <c r="DT420" i="1"/>
  <c r="DT421" i="1"/>
  <c r="DT422" i="1"/>
  <c r="DT423" i="1"/>
  <c r="DT424" i="1"/>
  <c r="DT425" i="1"/>
  <c r="DT426" i="1"/>
  <c r="DT427" i="1"/>
  <c r="DT428" i="1"/>
  <c r="DT429" i="1"/>
  <c r="DT430" i="1"/>
  <c r="DT431" i="1"/>
  <c r="DT432" i="1"/>
  <c r="DT433" i="1"/>
  <c r="DT434" i="1"/>
  <c r="DT435" i="1"/>
  <c r="DT436" i="1"/>
  <c r="DT437" i="1"/>
  <c r="DT438" i="1"/>
  <c r="DT439" i="1"/>
  <c r="DT440" i="1"/>
  <c r="DT441" i="1"/>
  <c r="DT442" i="1"/>
  <c r="DT443" i="1"/>
  <c r="DT444" i="1"/>
  <c r="DT445" i="1"/>
  <c r="DT446" i="1"/>
  <c r="DT447" i="1"/>
  <c r="DT448" i="1"/>
  <c r="DT449" i="1"/>
  <c r="DT450" i="1"/>
  <c r="DT451" i="1"/>
  <c r="DT452" i="1"/>
  <c r="DT453" i="1"/>
  <c r="DT454" i="1"/>
  <c r="DT455" i="1"/>
  <c r="DT456" i="1"/>
  <c r="DT457" i="1"/>
  <c r="DT458" i="1"/>
  <c r="DT459" i="1"/>
  <c r="DT460" i="1"/>
  <c r="DT461" i="1"/>
  <c r="DT462" i="1"/>
  <c r="DT463" i="1"/>
  <c r="DT464" i="1"/>
  <c r="DT465" i="1"/>
  <c r="DT466" i="1"/>
  <c r="DT467" i="1"/>
  <c r="DT468" i="1"/>
  <c r="DT469" i="1"/>
  <c r="DT470" i="1"/>
  <c r="DT471" i="1"/>
  <c r="DT472" i="1"/>
  <c r="DT473" i="1"/>
  <c r="DT474" i="1"/>
  <c r="DT475" i="1"/>
  <c r="DT476" i="1"/>
  <c r="DT477" i="1"/>
  <c r="DT478" i="1"/>
  <c r="DT479" i="1"/>
  <c r="DT480" i="1"/>
  <c r="DT481" i="1"/>
  <c r="DT482" i="1"/>
  <c r="DT483" i="1"/>
  <c r="DT484" i="1"/>
  <c r="DT485" i="1"/>
  <c r="DT486" i="1"/>
  <c r="DT487" i="1"/>
  <c r="DT488" i="1"/>
  <c r="DT489" i="1"/>
  <c r="DT490" i="1"/>
  <c r="DT491" i="1"/>
  <c r="DT492" i="1"/>
  <c r="DT493" i="1"/>
  <c r="DT494" i="1"/>
  <c r="DT495" i="1"/>
  <c r="DT496" i="1"/>
  <c r="DT497" i="1"/>
  <c r="DT498" i="1"/>
  <c r="DT499" i="1"/>
  <c r="DT500" i="1"/>
  <c r="DT501" i="1"/>
  <c r="DT502" i="1"/>
  <c r="DT503" i="1"/>
  <c r="DT504" i="1"/>
  <c r="DT505" i="1"/>
  <c r="DT506" i="1"/>
  <c r="DT507" i="1"/>
  <c r="DT508" i="1"/>
  <c r="DT509" i="1"/>
  <c r="DT510" i="1"/>
  <c r="DT511" i="1"/>
  <c r="DT512" i="1"/>
  <c r="DT513" i="1"/>
  <c r="DT514" i="1"/>
  <c r="DT515" i="1"/>
  <c r="DT516" i="1"/>
  <c r="DT517" i="1"/>
  <c r="DT518" i="1"/>
  <c r="DT519" i="1"/>
  <c r="DT520" i="1"/>
  <c r="DT521" i="1"/>
  <c r="DT522" i="1"/>
  <c r="DT523" i="1"/>
  <c r="DT524" i="1"/>
  <c r="DT525" i="1"/>
  <c r="DT526" i="1"/>
  <c r="DT527" i="1"/>
  <c r="DT528" i="1"/>
  <c r="DT529" i="1"/>
  <c r="DT530" i="1"/>
  <c r="DT531" i="1"/>
  <c r="DT532" i="1"/>
  <c r="DT533" i="1"/>
  <c r="DT534" i="1"/>
  <c r="DT535" i="1"/>
  <c r="DT536" i="1"/>
  <c r="DT537" i="1"/>
  <c r="DT538" i="1"/>
  <c r="DT539" i="1"/>
  <c r="DT540" i="1"/>
  <c r="DT541" i="1"/>
  <c r="DT542" i="1"/>
  <c r="DT543" i="1"/>
  <c r="DT544" i="1"/>
  <c r="DT545" i="1"/>
  <c r="DT546" i="1"/>
  <c r="DT547" i="1"/>
  <c r="DT548" i="1"/>
  <c r="DT549" i="1"/>
  <c r="DT550" i="1"/>
  <c r="DT551" i="1"/>
  <c r="DT552" i="1"/>
  <c r="DT553" i="1"/>
  <c r="DT554" i="1"/>
  <c r="DT555" i="1"/>
  <c r="DT556" i="1"/>
  <c r="DT557" i="1"/>
  <c r="DT558" i="1"/>
  <c r="DT559" i="1"/>
  <c r="DT560" i="1"/>
  <c r="DT561" i="1"/>
  <c r="DT562" i="1"/>
  <c r="DT563" i="1"/>
  <c r="DT564" i="1"/>
  <c r="DT565" i="1"/>
  <c r="DT566" i="1"/>
  <c r="DT567" i="1"/>
  <c r="DT568" i="1"/>
  <c r="DT569" i="1"/>
  <c r="DT570" i="1"/>
  <c r="DT571" i="1"/>
  <c r="DT572" i="1"/>
  <c r="DT573" i="1"/>
  <c r="DT574" i="1"/>
  <c r="DT575" i="1"/>
  <c r="DT576" i="1"/>
  <c r="DT577" i="1"/>
  <c r="DT578" i="1"/>
  <c r="DT579" i="1"/>
  <c r="DT580" i="1"/>
  <c r="DT581" i="1"/>
  <c r="DT582" i="1"/>
  <c r="DT583" i="1"/>
  <c r="DT584" i="1"/>
  <c r="DT585" i="1"/>
  <c r="DT586" i="1"/>
  <c r="DT587" i="1"/>
  <c r="DT588" i="1"/>
  <c r="DT589" i="1"/>
  <c r="DT590" i="1"/>
  <c r="DT591" i="1"/>
  <c r="DT592" i="1"/>
  <c r="DT593" i="1"/>
  <c r="DT594" i="1"/>
  <c r="DT595" i="1"/>
  <c r="DT596" i="1"/>
  <c r="DT597" i="1"/>
  <c r="DT598" i="1"/>
  <c r="DT599" i="1"/>
  <c r="DT600" i="1"/>
  <c r="DT601" i="1"/>
  <c r="DT602" i="1"/>
  <c r="DT603" i="1"/>
  <c r="DT604" i="1"/>
  <c r="DT605" i="1"/>
  <c r="DT606" i="1"/>
  <c r="DT607" i="1"/>
  <c r="DT608" i="1"/>
  <c r="DT609" i="1"/>
  <c r="DT610" i="1"/>
  <c r="DT611" i="1"/>
  <c r="DT612" i="1"/>
  <c r="DT613" i="1"/>
  <c r="DT614" i="1"/>
  <c r="DT615" i="1"/>
  <c r="DT616" i="1"/>
  <c r="DT617" i="1"/>
  <c r="DT618" i="1"/>
  <c r="DT619" i="1"/>
  <c r="DT620" i="1"/>
  <c r="DT621" i="1"/>
  <c r="DT622" i="1"/>
  <c r="DT623" i="1"/>
  <c r="DT624" i="1"/>
  <c r="DT625" i="1"/>
  <c r="DT626" i="1"/>
  <c r="DT627" i="1"/>
  <c r="DT628" i="1"/>
  <c r="DT629" i="1"/>
  <c r="DT630" i="1"/>
  <c r="DT631" i="1"/>
  <c r="DT632" i="1"/>
  <c r="DT633" i="1"/>
  <c r="DT634" i="1"/>
  <c r="DT635" i="1"/>
  <c r="DT636" i="1"/>
  <c r="DT637" i="1"/>
  <c r="DT638" i="1"/>
  <c r="DT639" i="1"/>
  <c r="DT640" i="1"/>
  <c r="DT641" i="1"/>
  <c r="DT642" i="1"/>
  <c r="DT643" i="1"/>
  <c r="DT644" i="1"/>
  <c r="DT645" i="1"/>
  <c r="DT646" i="1"/>
  <c r="DT647" i="1"/>
  <c r="DT648" i="1"/>
  <c r="DT649" i="1"/>
  <c r="DT650" i="1"/>
  <c r="DT651" i="1"/>
  <c r="DT652" i="1"/>
  <c r="DT653" i="1"/>
  <c r="DT654" i="1"/>
  <c r="DT655" i="1"/>
  <c r="DT656" i="1"/>
  <c r="DT657" i="1"/>
  <c r="DT658" i="1"/>
  <c r="DT659" i="1"/>
  <c r="DT660" i="1"/>
  <c r="DT661" i="1"/>
  <c r="DT662" i="1"/>
  <c r="DT663" i="1"/>
  <c r="DT664" i="1"/>
  <c r="DT665" i="1"/>
  <c r="DT666" i="1"/>
  <c r="DT667" i="1"/>
  <c r="DT668" i="1"/>
  <c r="DT669" i="1"/>
  <c r="DT670" i="1"/>
  <c r="DT671" i="1"/>
  <c r="DT672" i="1"/>
  <c r="DT673" i="1"/>
  <c r="DT674" i="1"/>
  <c r="DT675" i="1"/>
  <c r="DT676" i="1"/>
  <c r="DT677" i="1"/>
  <c r="DT678" i="1"/>
  <c r="DT679" i="1"/>
  <c r="DT680" i="1"/>
  <c r="DT681" i="1"/>
  <c r="DT682" i="1"/>
  <c r="DT683" i="1"/>
  <c r="DT684" i="1"/>
  <c r="DT685" i="1"/>
  <c r="DT686" i="1"/>
  <c r="DT687" i="1"/>
  <c r="DT688" i="1"/>
  <c r="DT689" i="1"/>
  <c r="DT690" i="1"/>
  <c r="DT691" i="1"/>
  <c r="DT692" i="1"/>
  <c r="DT693" i="1"/>
  <c r="DT694" i="1"/>
  <c r="DT695" i="1"/>
  <c r="DT696" i="1"/>
  <c r="DT697" i="1"/>
  <c r="DT698" i="1"/>
  <c r="DT699" i="1"/>
  <c r="DT700" i="1"/>
  <c r="DT701" i="1"/>
  <c r="DT702" i="1"/>
  <c r="DT703" i="1"/>
  <c r="DT704" i="1"/>
  <c r="DT705" i="1"/>
  <c r="DT706" i="1"/>
  <c r="DT707" i="1"/>
  <c r="DT708" i="1"/>
  <c r="DT709" i="1"/>
  <c r="DT710" i="1"/>
  <c r="DT711" i="1"/>
  <c r="DT712" i="1"/>
  <c r="DT713" i="1"/>
  <c r="DT714" i="1"/>
  <c r="DT715" i="1"/>
  <c r="DT716" i="1"/>
  <c r="DT717" i="1"/>
  <c r="DT718" i="1"/>
  <c r="DT719" i="1"/>
  <c r="DT720" i="1"/>
  <c r="DT721" i="1"/>
  <c r="DT722" i="1"/>
  <c r="DT723" i="1"/>
  <c r="DT724" i="1"/>
  <c r="DT725" i="1"/>
  <c r="DT726" i="1"/>
  <c r="DT727" i="1"/>
  <c r="DT728" i="1"/>
  <c r="DT729" i="1"/>
  <c r="DT730" i="1"/>
  <c r="DT731" i="1"/>
  <c r="DT732" i="1"/>
  <c r="DT733" i="1"/>
  <c r="DT734" i="1"/>
  <c r="DT735" i="1"/>
  <c r="DT736" i="1"/>
  <c r="DT737" i="1"/>
  <c r="DT738" i="1"/>
  <c r="DT739" i="1"/>
  <c r="DT740" i="1"/>
  <c r="DT741" i="1"/>
  <c r="DT742" i="1"/>
  <c r="DT743" i="1"/>
  <c r="DT744" i="1"/>
  <c r="DT745" i="1"/>
  <c r="DT746" i="1"/>
  <c r="DT747" i="1"/>
  <c r="DT748" i="1"/>
  <c r="DT749" i="1"/>
  <c r="DT750" i="1"/>
  <c r="DT751" i="1"/>
  <c r="DT752" i="1"/>
  <c r="DT753" i="1"/>
  <c r="DT754" i="1"/>
  <c r="DT755" i="1"/>
  <c r="DT756" i="1"/>
  <c r="DT757" i="1"/>
  <c r="DT758" i="1"/>
  <c r="DT759" i="1"/>
  <c r="DT760" i="1"/>
  <c r="DT761" i="1"/>
  <c r="DT762" i="1"/>
  <c r="DT763" i="1"/>
  <c r="DT764" i="1"/>
  <c r="DT765" i="1"/>
  <c r="DT766" i="1"/>
  <c r="DT767" i="1"/>
  <c r="DT768" i="1"/>
  <c r="DT769" i="1"/>
  <c r="DT770" i="1"/>
  <c r="DT771" i="1"/>
  <c r="DT772" i="1"/>
  <c r="DT773" i="1"/>
  <c r="DT774" i="1"/>
  <c r="DT775" i="1"/>
  <c r="DT776" i="1"/>
  <c r="DT777" i="1"/>
  <c r="DT778" i="1"/>
  <c r="DT779" i="1"/>
  <c r="DT780" i="1"/>
  <c r="DT781" i="1"/>
  <c r="DT782" i="1"/>
  <c r="DT783" i="1"/>
  <c r="DT784" i="1"/>
  <c r="DT785" i="1"/>
  <c r="DT786" i="1"/>
  <c r="DT787" i="1"/>
  <c r="DT788" i="1"/>
  <c r="DT789" i="1"/>
  <c r="DT790" i="1"/>
  <c r="DT791" i="1"/>
  <c r="DT792" i="1"/>
  <c r="DT793" i="1"/>
  <c r="DT794" i="1"/>
  <c r="DT795" i="1"/>
  <c r="DT796" i="1"/>
  <c r="DT797" i="1"/>
  <c r="DT798" i="1"/>
  <c r="DT799" i="1"/>
  <c r="DT800" i="1"/>
  <c r="DT801" i="1"/>
  <c r="DT802" i="1"/>
  <c r="DT803" i="1"/>
  <c r="DT804" i="1"/>
  <c r="DT805" i="1"/>
  <c r="DT806" i="1"/>
  <c r="DT807" i="1"/>
  <c r="DT808" i="1"/>
  <c r="DT809" i="1"/>
  <c r="DT810" i="1"/>
  <c r="DT811" i="1"/>
  <c r="DT812" i="1"/>
  <c r="DT813" i="1"/>
  <c r="DT814" i="1"/>
  <c r="DT815" i="1"/>
  <c r="DT816" i="1"/>
  <c r="DT817" i="1"/>
  <c r="DT818" i="1"/>
  <c r="DT819" i="1"/>
  <c r="DT820" i="1"/>
  <c r="DT821" i="1"/>
  <c r="DT822" i="1"/>
  <c r="DT823" i="1"/>
  <c r="DT824" i="1"/>
  <c r="DT825" i="1"/>
  <c r="DT826" i="1"/>
  <c r="DT827" i="1"/>
  <c r="DT828" i="1"/>
  <c r="DT829" i="1"/>
  <c r="DT830" i="1"/>
  <c r="DT831" i="1"/>
  <c r="DT832" i="1"/>
  <c r="DT833" i="1"/>
  <c r="DT834" i="1"/>
  <c r="DT835" i="1"/>
  <c r="DT836" i="1"/>
  <c r="DT837" i="1"/>
  <c r="DT838" i="1"/>
  <c r="DT839" i="1"/>
  <c r="DT840" i="1"/>
  <c r="DT841" i="1"/>
  <c r="DT842" i="1"/>
  <c r="DT843" i="1"/>
  <c r="DT844" i="1"/>
  <c r="DT845" i="1"/>
  <c r="DT846" i="1"/>
  <c r="DT847" i="1"/>
  <c r="DT848" i="1"/>
  <c r="DT849" i="1"/>
  <c r="DT850" i="1"/>
  <c r="DT851" i="1"/>
  <c r="DT852" i="1"/>
  <c r="DT853" i="1"/>
  <c r="DT854" i="1"/>
  <c r="DT855" i="1"/>
  <c r="DT856" i="1"/>
  <c r="DT857" i="1"/>
  <c r="DT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2" i="1"/>
  <c r="DP3" i="1"/>
  <c r="DP4" i="1"/>
  <c r="DP5" i="1"/>
  <c r="DP6" i="1"/>
  <c r="DP7" i="1"/>
  <c r="DP8" i="1"/>
  <c r="DP9" i="1"/>
  <c r="DP10" i="1"/>
  <c r="DP11" i="1"/>
  <c r="DP12" i="1"/>
  <c r="DP13" i="1"/>
  <c r="DP14" i="1"/>
  <c r="DP15" i="1"/>
  <c r="DP16" i="1"/>
  <c r="DP17" i="1"/>
  <c r="DP18" i="1"/>
  <c r="DP19" i="1"/>
  <c r="DP20" i="1"/>
  <c r="DP21" i="1"/>
  <c r="DP22" i="1"/>
  <c r="DP23" i="1"/>
  <c r="DP24" i="1"/>
  <c r="DP25" i="1"/>
  <c r="DP26" i="1"/>
  <c r="DP27" i="1"/>
  <c r="DP28" i="1"/>
  <c r="DP29" i="1"/>
  <c r="DP30" i="1"/>
  <c r="DP31" i="1"/>
  <c r="DP32" i="1"/>
  <c r="DP33" i="1"/>
  <c r="DP34" i="1"/>
  <c r="DP35" i="1"/>
  <c r="DP36" i="1"/>
  <c r="DP37" i="1"/>
  <c r="DP38" i="1"/>
  <c r="DP39" i="1"/>
  <c r="DP40" i="1"/>
  <c r="DP41" i="1"/>
  <c r="DP42" i="1"/>
  <c r="DP43" i="1"/>
  <c r="DP44" i="1"/>
  <c r="DP45" i="1"/>
  <c r="DP46" i="1"/>
  <c r="DP47" i="1"/>
  <c r="DP48" i="1"/>
  <c r="DP49" i="1"/>
  <c r="DP50" i="1"/>
  <c r="DP51" i="1"/>
  <c r="DP52" i="1"/>
  <c r="DP53" i="1"/>
  <c r="DP54" i="1"/>
  <c r="DP55" i="1"/>
  <c r="DP56" i="1"/>
  <c r="DP57" i="1"/>
  <c r="DP58" i="1"/>
  <c r="DP59" i="1"/>
  <c r="DP60" i="1"/>
  <c r="DP61" i="1"/>
  <c r="DP62" i="1"/>
  <c r="DP63" i="1"/>
  <c r="DP64" i="1"/>
  <c r="DP65"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P140" i="1"/>
  <c r="DP141" i="1"/>
  <c r="DP142" i="1"/>
  <c r="DP143" i="1"/>
  <c r="DP144" i="1"/>
  <c r="DP145" i="1"/>
  <c r="DP146" i="1"/>
  <c r="DP147" i="1"/>
  <c r="DP148" i="1"/>
  <c r="DP149" i="1"/>
  <c r="DP150" i="1"/>
  <c r="DP151" i="1"/>
  <c r="DP152" i="1"/>
  <c r="DP153" i="1"/>
  <c r="DP154" i="1"/>
  <c r="DP155" i="1"/>
  <c r="DP156" i="1"/>
  <c r="DP157" i="1"/>
  <c r="DP158" i="1"/>
  <c r="DP159" i="1"/>
  <c r="DP160" i="1"/>
  <c r="DP161" i="1"/>
  <c r="DP162" i="1"/>
  <c r="DP163" i="1"/>
  <c r="DP164" i="1"/>
  <c r="DP165" i="1"/>
  <c r="DP166" i="1"/>
  <c r="DP167" i="1"/>
  <c r="DP168" i="1"/>
  <c r="DP169" i="1"/>
  <c r="DP170" i="1"/>
  <c r="DP171" i="1"/>
  <c r="DP172" i="1"/>
  <c r="DP173" i="1"/>
  <c r="DP174" i="1"/>
  <c r="DP175" i="1"/>
  <c r="DP176" i="1"/>
  <c r="DP177" i="1"/>
  <c r="DP178" i="1"/>
  <c r="DP179" i="1"/>
  <c r="DP180" i="1"/>
  <c r="DP181" i="1"/>
  <c r="DP182" i="1"/>
  <c r="DP183" i="1"/>
  <c r="DP184" i="1"/>
  <c r="DP185" i="1"/>
  <c r="DP186" i="1"/>
  <c r="DP187" i="1"/>
  <c r="DP188" i="1"/>
  <c r="DP189" i="1"/>
  <c r="DP190" i="1"/>
  <c r="DP191" i="1"/>
  <c r="DP192" i="1"/>
  <c r="DP193" i="1"/>
  <c r="DP194" i="1"/>
  <c r="DP195" i="1"/>
  <c r="DP196" i="1"/>
  <c r="DP197" i="1"/>
  <c r="DP198" i="1"/>
  <c r="DP199" i="1"/>
  <c r="DP200" i="1"/>
  <c r="DP201" i="1"/>
  <c r="DP202" i="1"/>
  <c r="DP203" i="1"/>
  <c r="DP204" i="1"/>
  <c r="DP205" i="1"/>
  <c r="DP206" i="1"/>
  <c r="DP207" i="1"/>
  <c r="DP208" i="1"/>
  <c r="DP209" i="1"/>
  <c r="DP210" i="1"/>
  <c r="DP211" i="1"/>
  <c r="DP212" i="1"/>
  <c r="DP213" i="1"/>
  <c r="DP214" i="1"/>
  <c r="DP215" i="1"/>
  <c r="DP216" i="1"/>
  <c r="DP217" i="1"/>
  <c r="DP218" i="1"/>
  <c r="DP219" i="1"/>
  <c r="DP220" i="1"/>
  <c r="DP221" i="1"/>
  <c r="DP222" i="1"/>
  <c r="DP223" i="1"/>
  <c r="DP224" i="1"/>
  <c r="DP225" i="1"/>
  <c r="DP226" i="1"/>
  <c r="DP227" i="1"/>
  <c r="DP228" i="1"/>
  <c r="DP229" i="1"/>
  <c r="DP230" i="1"/>
  <c r="DP231" i="1"/>
  <c r="DP232" i="1"/>
  <c r="DP233" i="1"/>
  <c r="DP234" i="1"/>
  <c r="DP235" i="1"/>
  <c r="DP236" i="1"/>
  <c r="DP237" i="1"/>
  <c r="DP238" i="1"/>
  <c r="DP239" i="1"/>
  <c r="DP240" i="1"/>
  <c r="DP241" i="1"/>
  <c r="DP242" i="1"/>
  <c r="DP243" i="1"/>
  <c r="DP244" i="1"/>
  <c r="DP245" i="1"/>
  <c r="DP246" i="1"/>
  <c r="DP247" i="1"/>
  <c r="DP248" i="1"/>
  <c r="DP249" i="1"/>
  <c r="DP250" i="1"/>
  <c r="DP251" i="1"/>
  <c r="DP252" i="1"/>
  <c r="DP253" i="1"/>
  <c r="DP254" i="1"/>
  <c r="DP255" i="1"/>
  <c r="DP256" i="1"/>
  <c r="DP257" i="1"/>
  <c r="DP258" i="1"/>
  <c r="DP259" i="1"/>
  <c r="DP260" i="1"/>
  <c r="DP261" i="1"/>
  <c r="DP262" i="1"/>
  <c r="DP263" i="1"/>
  <c r="DP264" i="1"/>
  <c r="DP265" i="1"/>
  <c r="DP266" i="1"/>
  <c r="DP267" i="1"/>
  <c r="DP268" i="1"/>
  <c r="DP269" i="1"/>
  <c r="DP270" i="1"/>
  <c r="DP271" i="1"/>
  <c r="DP272" i="1"/>
  <c r="DP273" i="1"/>
  <c r="DP274" i="1"/>
  <c r="DP275" i="1"/>
  <c r="DP276" i="1"/>
  <c r="DP277" i="1"/>
  <c r="DP278" i="1"/>
  <c r="DP279" i="1"/>
  <c r="DP280" i="1"/>
  <c r="DP281" i="1"/>
  <c r="DP282" i="1"/>
  <c r="DP283" i="1"/>
  <c r="DP284" i="1"/>
  <c r="DP285" i="1"/>
  <c r="DP286" i="1"/>
  <c r="DP287" i="1"/>
  <c r="DP288" i="1"/>
  <c r="DP289" i="1"/>
  <c r="DP290" i="1"/>
  <c r="DP291" i="1"/>
  <c r="DP292" i="1"/>
  <c r="DP293" i="1"/>
  <c r="DP294" i="1"/>
  <c r="DP295" i="1"/>
  <c r="DP296" i="1"/>
  <c r="DP297" i="1"/>
  <c r="DP298" i="1"/>
  <c r="DP299" i="1"/>
  <c r="DP300" i="1"/>
  <c r="DP301" i="1"/>
  <c r="DP302" i="1"/>
  <c r="DP303" i="1"/>
  <c r="DP304" i="1"/>
  <c r="DP305" i="1"/>
  <c r="DP306" i="1"/>
  <c r="DP307" i="1"/>
  <c r="DP308" i="1"/>
  <c r="DP309" i="1"/>
  <c r="DP310" i="1"/>
  <c r="DP311" i="1"/>
  <c r="DP312" i="1"/>
  <c r="DP313" i="1"/>
  <c r="DP314" i="1"/>
  <c r="DP315" i="1"/>
  <c r="DP316" i="1"/>
  <c r="DP317" i="1"/>
  <c r="DP318" i="1"/>
  <c r="DP319" i="1"/>
  <c r="DP320" i="1"/>
  <c r="DP321" i="1"/>
  <c r="DP322" i="1"/>
  <c r="DP323" i="1"/>
  <c r="DP324" i="1"/>
  <c r="DP325" i="1"/>
  <c r="DP326" i="1"/>
  <c r="DP327" i="1"/>
  <c r="DP328" i="1"/>
  <c r="DP329" i="1"/>
  <c r="DP330" i="1"/>
  <c r="DP331" i="1"/>
  <c r="DP332" i="1"/>
  <c r="DP333" i="1"/>
  <c r="DP334" i="1"/>
  <c r="DP335" i="1"/>
  <c r="DP336" i="1"/>
  <c r="DP337" i="1"/>
  <c r="DP338" i="1"/>
  <c r="DP339" i="1"/>
  <c r="DP340" i="1"/>
  <c r="DP341" i="1"/>
  <c r="DP342" i="1"/>
  <c r="DP343" i="1"/>
  <c r="DP344" i="1"/>
  <c r="DP345" i="1"/>
  <c r="DP346" i="1"/>
  <c r="DP347" i="1"/>
  <c r="DP348" i="1"/>
  <c r="DP349" i="1"/>
  <c r="DP350" i="1"/>
  <c r="DP351" i="1"/>
  <c r="DP352" i="1"/>
  <c r="DP353" i="1"/>
  <c r="DP354" i="1"/>
  <c r="DP355" i="1"/>
  <c r="DP356" i="1"/>
  <c r="DP357" i="1"/>
  <c r="DP358" i="1"/>
  <c r="DP359" i="1"/>
  <c r="DP360" i="1"/>
  <c r="DP361" i="1"/>
  <c r="DP362" i="1"/>
  <c r="DP363" i="1"/>
  <c r="DP364" i="1"/>
  <c r="DP365" i="1"/>
  <c r="DP366" i="1"/>
  <c r="DP367" i="1"/>
  <c r="DP368" i="1"/>
  <c r="DP369" i="1"/>
  <c r="DP370" i="1"/>
  <c r="DP371" i="1"/>
  <c r="DP372" i="1"/>
  <c r="DP373" i="1"/>
  <c r="DP374" i="1"/>
  <c r="DP375" i="1"/>
  <c r="DP376" i="1"/>
  <c r="DP377" i="1"/>
  <c r="DP378" i="1"/>
  <c r="DP379" i="1"/>
  <c r="DP380" i="1"/>
  <c r="DP381" i="1"/>
  <c r="DP382" i="1"/>
  <c r="DP383" i="1"/>
  <c r="DP384" i="1"/>
  <c r="DP385" i="1"/>
  <c r="DP386" i="1"/>
  <c r="DP387" i="1"/>
  <c r="DP388" i="1"/>
  <c r="DP389" i="1"/>
  <c r="DP390" i="1"/>
  <c r="DP391" i="1"/>
  <c r="DP392" i="1"/>
  <c r="DP393" i="1"/>
  <c r="DP394" i="1"/>
  <c r="DP395" i="1"/>
  <c r="DP396" i="1"/>
  <c r="DP397" i="1"/>
  <c r="DP398" i="1"/>
  <c r="DP399" i="1"/>
  <c r="DP400" i="1"/>
  <c r="DP401" i="1"/>
  <c r="DP402" i="1"/>
  <c r="DP403" i="1"/>
  <c r="DP404" i="1"/>
  <c r="DP405" i="1"/>
  <c r="DP406" i="1"/>
  <c r="DP407" i="1"/>
  <c r="DP408" i="1"/>
  <c r="DP409" i="1"/>
  <c r="DP410" i="1"/>
  <c r="DP411" i="1"/>
  <c r="DP412" i="1"/>
  <c r="DP413" i="1"/>
  <c r="DP414" i="1"/>
  <c r="DP415" i="1"/>
  <c r="DP416" i="1"/>
  <c r="DP417" i="1"/>
  <c r="DP418" i="1"/>
  <c r="DP419" i="1"/>
  <c r="DP420" i="1"/>
  <c r="DP421" i="1"/>
  <c r="DP422" i="1"/>
  <c r="DP423" i="1"/>
  <c r="DP424" i="1"/>
  <c r="DP425" i="1"/>
  <c r="DP426" i="1"/>
  <c r="DP427" i="1"/>
  <c r="DP428" i="1"/>
  <c r="DP429" i="1"/>
  <c r="DP430" i="1"/>
  <c r="DP431" i="1"/>
  <c r="DP432" i="1"/>
  <c r="DP433" i="1"/>
  <c r="DP434" i="1"/>
  <c r="DP435" i="1"/>
  <c r="DP436" i="1"/>
  <c r="DP437" i="1"/>
  <c r="DP438" i="1"/>
  <c r="DP439" i="1"/>
  <c r="DP440" i="1"/>
  <c r="DP441" i="1"/>
  <c r="DP442" i="1"/>
  <c r="DP443" i="1"/>
  <c r="DP444" i="1"/>
  <c r="DP445" i="1"/>
  <c r="DP446" i="1"/>
  <c r="DP447" i="1"/>
  <c r="DP448" i="1"/>
  <c r="DP449" i="1"/>
  <c r="DP450" i="1"/>
  <c r="DP451" i="1"/>
  <c r="DP452" i="1"/>
  <c r="DP453" i="1"/>
  <c r="DP454" i="1"/>
  <c r="DP455" i="1"/>
  <c r="DP456" i="1"/>
  <c r="DP457" i="1"/>
  <c r="DP458" i="1"/>
  <c r="DP459" i="1"/>
  <c r="DP460" i="1"/>
  <c r="DP461" i="1"/>
  <c r="DP462" i="1"/>
  <c r="DP463" i="1"/>
  <c r="DP464" i="1"/>
  <c r="DP465" i="1"/>
  <c r="DP466" i="1"/>
  <c r="DP467" i="1"/>
  <c r="DP468" i="1"/>
  <c r="DP469" i="1"/>
  <c r="DP470" i="1"/>
  <c r="DP471" i="1"/>
  <c r="DP472" i="1"/>
  <c r="DP473" i="1"/>
  <c r="DP474" i="1"/>
  <c r="DP475" i="1"/>
  <c r="DP476" i="1"/>
  <c r="DP477" i="1"/>
  <c r="DP478" i="1"/>
  <c r="DP479" i="1"/>
  <c r="DP480" i="1"/>
  <c r="DP481" i="1"/>
  <c r="DP482" i="1"/>
  <c r="DP483" i="1"/>
  <c r="DP484" i="1"/>
  <c r="DP485" i="1"/>
  <c r="DP486" i="1"/>
  <c r="DP487" i="1"/>
  <c r="DP488" i="1"/>
  <c r="DP489" i="1"/>
  <c r="DP490" i="1"/>
  <c r="DP491" i="1"/>
  <c r="DP492" i="1"/>
  <c r="DP493" i="1"/>
  <c r="DP494" i="1"/>
  <c r="DP495" i="1"/>
  <c r="DP496" i="1"/>
  <c r="DP497" i="1"/>
  <c r="DP498" i="1"/>
  <c r="DP499" i="1"/>
  <c r="DP500" i="1"/>
  <c r="DP501" i="1"/>
  <c r="DP502" i="1"/>
  <c r="DP503" i="1"/>
  <c r="DP504" i="1"/>
  <c r="DP505" i="1"/>
  <c r="DP506" i="1"/>
  <c r="DP507" i="1"/>
  <c r="DP508" i="1"/>
  <c r="DP509" i="1"/>
  <c r="DP510" i="1"/>
  <c r="DP511" i="1"/>
  <c r="DP512" i="1"/>
  <c r="DP513" i="1"/>
  <c r="DP514" i="1"/>
  <c r="DP515" i="1"/>
  <c r="DP516" i="1"/>
  <c r="DP517" i="1"/>
  <c r="DP518" i="1"/>
  <c r="DP519" i="1"/>
  <c r="DP520" i="1"/>
  <c r="DP521" i="1"/>
  <c r="DP522" i="1"/>
  <c r="DP523" i="1"/>
  <c r="DP524" i="1"/>
  <c r="DP525" i="1"/>
  <c r="DP526" i="1"/>
  <c r="DP527" i="1"/>
  <c r="DP528" i="1"/>
  <c r="DP529" i="1"/>
  <c r="DP530" i="1"/>
  <c r="DP531" i="1"/>
  <c r="DP532" i="1"/>
  <c r="DP533" i="1"/>
  <c r="DP534" i="1"/>
  <c r="DP535" i="1"/>
  <c r="DP536" i="1"/>
  <c r="DP537" i="1"/>
  <c r="DP538" i="1"/>
  <c r="DP539" i="1"/>
  <c r="DP540" i="1"/>
  <c r="DP541" i="1"/>
  <c r="DP542" i="1"/>
  <c r="DP543" i="1"/>
  <c r="DP544" i="1"/>
  <c r="DP545" i="1"/>
  <c r="DP546" i="1"/>
  <c r="DP547" i="1"/>
  <c r="DP548" i="1"/>
  <c r="DP549" i="1"/>
  <c r="DP550" i="1"/>
  <c r="DP551" i="1"/>
  <c r="DP552" i="1"/>
  <c r="DP553" i="1"/>
  <c r="DP554" i="1"/>
  <c r="DP555" i="1"/>
  <c r="DP556" i="1"/>
  <c r="DP557" i="1"/>
  <c r="DP558" i="1"/>
  <c r="DP559" i="1"/>
  <c r="DP560" i="1"/>
  <c r="DP561" i="1"/>
  <c r="DP562" i="1"/>
  <c r="DP563" i="1"/>
  <c r="DP564" i="1"/>
  <c r="DP565" i="1"/>
  <c r="DP566" i="1"/>
  <c r="DP567" i="1"/>
  <c r="DP568" i="1"/>
  <c r="DP569" i="1"/>
  <c r="DP570" i="1"/>
  <c r="DP571" i="1"/>
  <c r="DP572" i="1"/>
  <c r="DP573" i="1"/>
  <c r="DP574" i="1"/>
  <c r="DP575" i="1"/>
  <c r="DP576" i="1"/>
  <c r="DP577" i="1"/>
  <c r="DP578" i="1"/>
  <c r="DP579" i="1"/>
  <c r="DP580" i="1"/>
  <c r="DP581" i="1"/>
  <c r="DP582" i="1"/>
  <c r="DP583" i="1"/>
  <c r="DP584" i="1"/>
  <c r="DP585" i="1"/>
  <c r="DP586" i="1"/>
  <c r="DP587" i="1"/>
  <c r="DP588" i="1"/>
  <c r="DP589" i="1"/>
  <c r="DP590" i="1"/>
  <c r="DP591" i="1"/>
  <c r="DP592" i="1"/>
  <c r="DP593" i="1"/>
  <c r="DP594" i="1"/>
  <c r="DP595" i="1"/>
  <c r="DP596" i="1"/>
  <c r="DP597" i="1"/>
  <c r="DP598" i="1"/>
  <c r="DP599" i="1"/>
  <c r="DP600" i="1"/>
  <c r="DP601" i="1"/>
  <c r="DP602" i="1"/>
  <c r="DP603" i="1"/>
  <c r="DP604" i="1"/>
  <c r="DP605" i="1"/>
  <c r="DP606" i="1"/>
  <c r="DP607" i="1"/>
  <c r="DP608" i="1"/>
  <c r="DP609" i="1"/>
  <c r="DP610" i="1"/>
  <c r="DP611" i="1"/>
  <c r="DP612" i="1"/>
  <c r="DP613" i="1"/>
  <c r="DP614" i="1"/>
  <c r="DP615" i="1"/>
  <c r="DP616" i="1"/>
  <c r="DP617" i="1"/>
  <c r="DP618" i="1"/>
  <c r="DP619" i="1"/>
  <c r="DP620" i="1"/>
  <c r="DP621" i="1"/>
  <c r="DP622" i="1"/>
  <c r="DP623" i="1"/>
  <c r="DP624" i="1"/>
  <c r="DP625" i="1"/>
  <c r="DP626" i="1"/>
  <c r="DP627" i="1"/>
  <c r="DP628" i="1"/>
  <c r="DP629" i="1"/>
  <c r="DP630" i="1"/>
  <c r="DP631" i="1"/>
  <c r="DP632" i="1"/>
  <c r="DP633" i="1"/>
  <c r="DP634" i="1"/>
  <c r="DP635" i="1"/>
  <c r="DP636" i="1"/>
  <c r="DP637" i="1"/>
  <c r="DP638" i="1"/>
  <c r="DP639" i="1"/>
  <c r="DP640" i="1"/>
  <c r="DP641" i="1"/>
  <c r="DP642" i="1"/>
  <c r="DP643" i="1"/>
  <c r="DP644" i="1"/>
  <c r="DP645" i="1"/>
  <c r="DP646" i="1"/>
  <c r="DP647" i="1"/>
  <c r="DP648" i="1"/>
  <c r="DP649" i="1"/>
  <c r="DP650" i="1"/>
  <c r="DP651" i="1"/>
  <c r="DP652" i="1"/>
  <c r="DP653" i="1"/>
  <c r="DP654" i="1"/>
  <c r="DP655" i="1"/>
  <c r="DP656" i="1"/>
  <c r="DP657" i="1"/>
  <c r="DP658" i="1"/>
  <c r="DP659" i="1"/>
  <c r="DP660" i="1"/>
  <c r="DP661" i="1"/>
  <c r="DP662" i="1"/>
  <c r="DP663" i="1"/>
  <c r="DP664" i="1"/>
  <c r="DP665" i="1"/>
  <c r="DP666" i="1"/>
  <c r="DP667" i="1"/>
  <c r="DP668" i="1"/>
  <c r="DP669" i="1"/>
  <c r="DP670" i="1"/>
  <c r="DP671" i="1"/>
  <c r="DP672" i="1"/>
  <c r="DP673" i="1"/>
  <c r="DP674" i="1"/>
  <c r="DP675" i="1"/>
  <c r="DP676" i="1"/>
  <c r="DP677" i="1"/>
  <c r="DP678" i="1"/>
  <c r="DP679" i="1"/>
  <c r="DP680" i="1"/>
  <c r="DP681" i="1"/>
  <c r="DP682" i="1"/>
  <c r="DP683" i="1"/>
  <c r="DP684" i="1"/>
  <c r="DP685" i="1"/>
  <c r="DP686" i="1"/>
  <c r="DP687" i="1"/>
  <c r="DP688" i="1"/>
  <c r="DP689" i="1"/>
  <c r="DP690" i="1"/>
  <c r="DP691" i="1"/>
  <c r="DP692" i="1"/>
  <c r="DP693" i="1"/>
  <c r="DP694" i="1"/>
  <c r="DP695" i="1"/>
  <c r="DP696" i="1"/>
  <c r="DP697" i="1"/>
  <c r="DP698" i="1"/>
  <c r="DP699" i="1"/>
  <c r="DP700" i="1"/>
  <c r="DP701" i="1"/>
  <c r="DP702" i="1"/>
  <c r="DP703" i="1"/>
  <c r="DP704" i="1"/>
  <c r="DP705" i="1"/>
  <c r="DP706" i="1"/>
  <c r="DP707" i="1"/>
  <c r="DP708" i="1"/>
  <c r="DP709" i="1"/>
  <c r="DP710" i="1"/>
  <c r="DP711" i="1"/>
  <c r="DP712" i="1"/>
  <c r="DP713" i="1"/>
  <c r="DP714" i="1"/>
  <c r="DP715" i="1"/>
  <c r="DP716" i="1"/>
  <c r="DP717" i="1"/>
  <c r="DP718" i="1"/>
  <c r="DP719" i="1"/>
  <c r="DP720" i="1"/>
  <c r="DP721" i="1"/>
  <c r="DP722" i="1"/>
  <c r="DP723" i="1"/>
  <c r="DP724" i="1"/>
  <c r="DP725" i="1"/>
  <c r="DP726" i="1"/>
  <c r="DP727" i="1"/>
  <c r="DP728" i="1"/>
  <c r="DP729" i="1"/>
  <c r="DP730" i="1"/>
  <c r="DP731" i="1"/>
  <c r="DP732" i="1"/>
  <c r="DP733" i="1"/>
  <c r="DP734" i="1"/>
  <c r="DP735" i="1"/>
  <c r="DP736" i="1"/>
  <c r="DP737" i="1"/>
  <c r="DP738" i="1"/>
  <c r="DP739" i="1"/>
  <c r="DP740" i="1"/>
  <c r="DP741" i="1"/>
  <c r="DP742" i="1"/>
  <c r="DP743" i="1"/>
  <c r="DP744" i="1"/>
  <c r="DP745" i="1"/>
  <c r="DP746" i="1"/>
  <c r="DP747" i="1"/>
  <c r="DP748" i="1"/>
  <c r="DP749" i="1"/>
  <c r="DP750" i="1"/>
  <c r="DP751" i="1"/>
  <c r="DP752" i="1"/>
  <c r="DP753" i="1"/>
  <c r="DP754" i="1"/>
  <c r="DP755" i="1"/>
  <c r="DP756" i="1"/>
  <c r="DP757" i="1"/>
  <c r="DP758" i="1"/>
  <c r="DP759" i="1"/>
  <c r="DP760" i="1"/>
  <c r="DP761" i="1"/>
  <c r="DP762" i="1"/>
  <c r="DP763" i="1"/>
  <c r="DP764" i="1"/>
  <c r="DP765" i="1"/>
  <c r="DP766" i="1"/>
  <c r="DP767" i="1"/>
  <c r="DP768" i="1"/>
  <c r="DP769" i="1"/>
  <c r="DP770" i="1"/>
  <c r="DP771" i="1"/>
  <c r="DP772" i="1"/>
  <c r="DP773" i="1"/>
  <c r="DP774" i="1"/>
  <c r="DP775" i="1"/>
  <c r="DP776" i="1"/>
  <c r="DP777" i="1"/>
  <c r="DP778" i="1"/>
  <c r="DP779" i="1"/>
  <c r="DP780" i="1"/>
  <c r="DP781" i="1"/>
  <c r="DP782" i="1"/>
  <c r="DP783" i="1"/>
  <c r="DP784" i="1"/>
  <c r="DP785" i="1"/>
  <c r="DP786" i="1"/>
  <c r="DP787" i="1"/>
  <c r="DP788" i="1"/>
  <c r="DP789" i="1"/>
  <c r="DP790" i="1"/>
  <c r="DP791" i="1"/>
  <c r="DP792" i="1"/>
  <c r="DP793" i="1"/>
  <c r="DP794" i="1"/>
  <c r="DP795" i="1"/>
  <c r="DP796" i="1"/>
  <c r="DP797" i="1"/>
  <c r="DP798" i="1"/>
  <c r="DP799" i="1"/>
  <c r="DP800" i="1"/>
  <c r="DP801" i="1"/>
  <c r="DP802" i="1"/>
  <c r="DP803" i="1"/>
  <c r="DP804" i="1"/>
  <c r="DP805" i="1"/>
  <c r="DP806" i="1"/>
  <c r="DP807" i="1"/>
  <c r="DP808" i="1"/>
  <c r="DP809" i="1"/>
  <c r="DP810" i="1"/>
  <c r="DP811" i="1"/>
  <c r="DP812" i="1"/>
  <c r="DP813" i="1"/>
  <c r="DP814" i="1"/>
  <c r="DP815" i="1"/>
  <c r="DP816" i="1"/>
  <c r="DP817" i="1"/>
  <c r="DP818" i="1"/>
  <c r="DP819" i="1"/>
  <c r="DP820" i="1"/>
  <c r="DP821" i="1"/>
  <c r="DP822" i="1"/>
  <c r="DP823" i="1"/>
  <c r="DP824" i="1"/>
  <c r="DP825" i="1"/>
  <c r="DP826" i="1"/>
  <c r="DP827" i="1"/>
  <c r="DP828" i="1"/>
  <c r="DP829" i="1"/>
  <c r="DP830" i="1"/>
  <c r="DP831" i="1"/>
  <c r="DP832" i="1"/>
  <c r="DP833" i="1"/>
  <c r="DP834" i="1"/>
  <c r="DP835" i="1"/>
  <c r="DP836" i="1"/>
  <c r="DP837" i="1"/>
  <c r="DP838" i="1"/>
  <c r="DP839" i="1"/>
  <c r="DP840" i="1"/>
  <c r="DP841" i="1"/>
  <c r="DP842" i="1"/>
  <c r="DP843" i="1"/>
  <c r="DP844" i="1"/>
  <c r="DP845" i="1"/>
  <c r="DP846" i="1"/>
  <c r="DP847" i="1"/>
  <c r="DP848" i="1"/>
  <c r="DP849" i="1"/>
  <c r="DP850" i="1"/>
  <c r="DP851" i="1"/>
  <c r="DP852" i="1"/>
  <c r="DP853" i="1"/>
  <c r="DP854" i="1"/>
  <c r="DP855" i="1"/>
  <c r="DP856" i="1"/>
  <c r="DP857" i="1"/>
  <c r="DP2" i="1"/>
  <c r="DN3" i="1"/>
  <c r="DN4" i="1"/>
  <c r="DN5" i="1"/>
  <c r="DN6" i="1"/>
  <c r="DN7" i="1"/>
  <c r="DN8" i="1"/>
  <c r="DN9" i="1"/>
  <c r="DN10" i="1"/>
  <c r="DN11" i="1"/>
  <c r="DN12" i="1"/>
  <c r="DN13" i="1"/>
  <c r="DN14" i="1"/>
  <c r="DN15" i="1"/>
  <c r="DN16" i="1"/>
  <c r="DN17" i="1"/>
  <c r="DN18" i="1"/>
  <c r="DN19" i="1"/>
  <c r="DN20" i="1"/>
  <c r="DN21" i="1"/>
  <c r="DN22" i="1"/>
  <c r="DN23" i="1"/>
  <c r="DN24" i="1"/>
  <c r="DN25" i="1"/>
  <c r="DN26" i="1"/>
  <c r="DN27" i="1"/>
  <c r="DN28" i="1"/>
  <c r="DN29" i="1"/>
  <c r="DN30" i="1"/>
  <c r="DN31" i="1"/>
  <c r="DN32" i="1"/>
  <c r="DN33" i="1"/>
  <c r="DN34" i="1"/>
  <c r="DN35" i="1"/>
  <c r="DN36" i="1"/>
  <c r="DN37" i="1"/>
  <c r="DN38" i="1"/>
  <c r="DN39" i="1"/>
  <c r="DN40" i="1"/>
  <c r="DN41" i="1"/>
  <c r="DN42" i="1"/>
  <c r="DN43" i="1"/>
  <c r="DN44" i="1"/>
  <c r="DN45" i="1"/>
  <c r="DN46" i="1"/>
  <c r="DN47" i="1"/>
  <c r="DN48" i="1"/>
  <c r="DN49" i="1"/>
  <c r="DN50" i="1"/>
  <c r="DN51" i="1"/>
  <c r="DN52" i="1"/>
  <c r="DN53" i="1"/>
  <c r="DN54" i="1"/>
  <c r="DN55" i="1"/>
  <c r="DN56" i="1"/>
  <c r="DN57" i="1"/>
  <c r="DN58" i="1"/>
  <c r="DN59" i="1"/>
  <c r="DN60" i="1"/>
  <c r="DN61" i="1"/>
  <c r="DN62" i="1"/>
  <c r="DN63" i="1"/>
  <c r="DN64" i="1"/>
  <c r="DN6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DN136" i="1"/>
  <c r="DN137" i="1"/>
  <c r="DN138" i="1"/>
  <c r="DN139" i="1"/>
  <c r="DN140" i="1"/>
  <c r="DN141" i="1"/>
  <c r="DN142" i="1"/>
  <c r="DN143" i="1"/>
  <c r="DN144" i="1"/>
  <c r="DN145" i="1"/>
  <c r="DN146" i="1"/>
  <c r="DN147" i="1"/>
  <c r="DN148" i="1"/>
  <c r="DN149" i="1"/>
  <c r="DN150" i="1"/>
  <c r="DN151" i="1"/>
  <c r="DN152" i="1"/>
  <c r="DN153" i="1"/>
  <c r="DN154" i="1"/>
  <c r="DN155" i="1"/>
  <c r="DN156" i="1"/>
  <c r="DN157" i="1"/>
  <c r="DN158" i="1"/>
  <c r="DN159" i="1"/>
  <c r="DN160" i="1"/>
  <c r="DN161" i="1"/>
  <c r="DN162" i="1"/>
  <c r="DN163" i="1"/>
  <c r="DN164" i="1"/>
  <c r="DN165" i="1"/>
  <c r="DN166" i="1"/>
  <c r="DN167" i="1"/>
  <c r="DN168" i="1"/>
  <c r="DN169" i="1"/>
  <c r="DN170" i="1"/>
  <c r="DN171" i="1"/>
  <c r="DN172" i="1"/>
  <c r="DN173" i="1"/>
  <c r="DN174" i="1"/>
  <c r="DN175" i="1"/>
  <c r="DN176" i="1"/>
  <c r="DN177" i="1"/>
  <c r="DN178" i="1"/>
  <c r="DN179" i="1"/>
  <c r="DN180" i="1"/>
  <c r="DN181" i="1"/>
  <c r="DN182" i="1"/>
  <c r="DN183" i="1"/>
  <c r="DN184" i="1"/>
  <c r="DN185" i="1"/>
  <c r="DN186" i="1"/>
  <c r="DN187" i="1"/>
  <c r="DN188" i="1"/>
  <c r="DN189" i="1"/>
  <c r="DN190" i="1"/>
  <c r="DN191" i="1"/>
  <c r="DN192" i="1"/>
  <c r="DN193" i="1"/>
  <c r="DN194" i="1"/>
  <c r="DN195" i="1"/>
  <c r="DN196" i="1"/>
  <c r="DN197" i="1"/>
  <c r="DN198" i="1"/>
  <c r="DN199" i="1"/>
  <c r="DN200" i="1"/>
  <c r="DN201" i="1"/>
  <c r="DN202" i="1"/>
  <c r="DN203" i="1"/>
  <c r="DN204" i="1"/>
  <c r="DN205" i="1"/>
  <c r="DN206" i="1"/>
  <c r="DN207" i="1"/>
  <c r="DN208" i="1"/>
  <c r="DN209" i="1"/>
  <c r="DN210" i="1"/>
  <c r="DN211" i="1"/>
  <c r="DN212" i="1"/>
  <c r="DN213" i="1"/>
  <c r="DN214" i="1"/>
  <c r="DN215" i="1"/>
  <c r="DN216" i="1"/>
  <c r="DN217" i="1"/>
  <c r="DN218" i="1"/>
  <c r="DN219" i="1"/>
  <c r="DN220" i="1"/>
  <c r="DN221" i="1"/>
  <c r="DN222" i="1"/>
  <c r="DN223" i="1"/>
  <c r="DN224" i="1"/>
  <c r="DN225" i="1"/>
  <c r="DN226" i="1"/>
  <c r="DN227" i="1"/>
  <c r="DN228" i="1"/>
  <c r="DN229" i="1"/>
  <c r="DN230" i="1"/>
  <c r="DN231" i="1"/>
  <c r="DN232" i="1"/>
  <c r="DN233" i="1"/>
  <c r="DN234" i="1"/>
  <c r="DN235" i="1"/>
  <c r="DN236" i="1"/>
  <c r="DN237" i="1"/>
  <c r="DN238" i="1"/>
  <c r="DN239" i="1"/>
  <c r="DN240" i="1"/>
  <c r="DN241" i="1"/>
  <c r="DN242" i="1"/>
  <c r="DN243" i="1"/>
  <c r="DN244" i="1"/>
  <c r="DN245" i="1"/>
  <c r="DN246" i="1"/>
  <c r="DN247" i="1"/>
  <c r="DN248" i="1"/>
  <c r="DN249" i="1"/>
  <c r="DN250" i="1"/>
  <c r="DN251" i="1"/>
  <c r="DN252" i="1"/>
  <c r="DN253" i="1"/>
  <c r="DN254" i="1"/>
  <c r="DN255" i="1"/>
  <c r="DN256" i="1"/>
  <c r="DN257" i="1"/>
  <c r="DN258" i="1"/>
  <c r="DN259" i="1"/>
  <c r="DN260" i="1"/>
  <c r="DN261" i="1"/>
  <c r="DN262" i="1"/>
  <c r="DN263" i="1"/>
  <c r="DN264" i="1"/>
  <c r="DN265" i="1"/>
  <c r="DN266" i="1"/>
  <c r="DN267" i="1"/>
  <c r="DN268" i="1"/>
  <c r="DN269" i="1"/>
  <c r="DN270" i="1"/>
  <c r="DN271" i="1"/>
  <c r="DN272" i="1"/>
  <c r="DN273" i="1"/>
  <c r="DN274" i="1"/>
  <c r="DN275" i="1"/>
  <c r="DN276" i="1"/>
  <c r="DN277" i="1"/>
  <c r="DN278" i="1"/>
  <c r="DN279" i="1"/>
  <c r="DN280" i="1"/>
  <c r="DN281" i="1"/>
  <c r="DN282" i="1"/>
  <c r="DN283" i="1"/>
  <c r="DN284" i="1"/>
  <c r="DN285" i="1"/>
  <c r="DN286" i="1"/>
  <c r="DN287" i="1"/>
  <c r="DN288" i="1"/>
  <c r="DN289" i="1"/>
  <c r="DN290" i="1"/>
  <c r="DN291" i="1"/>
  <c r="DN292" i="1"/>
  <c r="DN293" i="1"/>
  <c r="DN294" i="1"/>
  <c r="DN295" i="1"/>
  <c r="DN296" i="1"/>
  <c r="DN297" i="1"/>
  <c r="DN298" i="1"/>
  <c r="DN299" i="1"/>
  <c r="DN300" i="1"/>
  <c r="DN301" i="1"/>
  <c r="DN302" i="1"/>
  <c r="DN303" i="1"/>
  <c r="DN304" i="1"/>
  <c r="DN305" i="1"/>
  <c r="DN306" i="1"/>
  <c r="DN307" i="1"/>
  <c r="DN308" i="1"/>
  <c r="DN309" i="1"/>
  <c r="DN310" i="1"/>
  <c r="DN311" i="1"/>
  <c r="DN312" i="1"/>
  <c r="DN313" i="1"/>
  <c r="DN314" i="1"/>
  <c r="DN315" i="1"/>
  <c r="DN316" i="1"/>
  <c r="DN317" i="1"/>
  <c r="DN318" i="1"/>
  <c r="DN319" i="1"/>
  <c r="DN320" i="1"/>
  <c r="DN321" i="1"/>
  <c r="DN322" i="1"/>
  <c r="DN323" i="1"/>
  <c r="DN324" i="1"/>
  <c r="DN325" i="1"/>
  <c r="DN326" i="1"/>
  <c r="DN327" i="1"/>
  <c r="DN328" i="1"/>
  <c r="DN329" i="1"/>
  <c r="DN330" i="1"/>
  <c r="DN331" i="1"/>
  <c r="DN332" i="1"/>
  <c r="DN333" i="1"/>
  <c r="DN334" i="1"/>
  <c r="DN335" i="1"/>
  <c r="DN336" i="1"/>
  <c r="DN337" i="1"/>
  <c r="DN338" i="1"/>
  <c r="DN339" i="1"/>
  <c r="DN340" i="1"/>
  <c r="DN341" i="1"/>
  <c r="DN342" i="1"/>
  <c r="DN343" i="1"/>
  <c r="DN344" i="1"/>
  <c r="DN345" i="1"/>
  <c r="DN346" i="1"/>
  <c r="DN347" i="1"/>
  <c r="DN348" i="1"/>
  <c r="DN349" i="1"/>
  <c r="DN350" i="1"/>
  <c r="DN351" i="1"/>
  <c r="DN352" i="1"/>
  <c r="DN353" i="1"/>
  <c r="DN354" i="1"/>
  <c r="DN355" i="1"/>
  <c r="DN356" i="1"/>
  <c r="DN357" i="1"/>
  <c r="DN358" i="1"/>
  <c r="DN359" i="1"/>
  <c r="DN360" i="1"/>
  <c r="DN361" i="1"/>
  <c r="DN362" i="1"/>
  <c r="DN363" i="1"/>
  <c r="DN364" i="1"/>
  <c r="DN365" i="1"/>
  <c r="DN366" i="1"/>
  <c r="DN367" i="1"/>
  <c r="DN368" i="1"/>
  <c r="DN369" i="1"/>
  <c r="DN370" i="1"/>
  <c r="DN371" i="1"/>
  <c r="DN372" i="1"/>
  <c r="DN373" i="1"/>
  <c r="DN374" i="1"/>
  <c r="DN375" i="1"/>
  <c r="DN376" i="1"/>
  <c r="DN377" i="1"/>
  <c r="DN378" i="1"/>
  <c r="DN379" i="1"/>
  <c r="DN380" i="1"/>
  <c r="DN381" i="1"/>
  <c r="DN382" i="1"/>
  <c r="DN383" i="1"/>
  <c r="DN384" i="1"/>
  <c r="DN385" i="1"/>
  <c r="DN386" i="1"/>
  <c r="DN387" i="1"/>
  <c r="DN388" i="1"/>
  <c r="DN389" i="1"/>
  <c r="DN390" i="1"/>
  <c r="DN391" i="1"/>
  <c r="DN392" i="1"/>
  <c r="DN393" i="1"/>
  <c r="DN394" i="1"/>
  <c r="DN395" i="1"/>
  <c r="DN396" i="1"/>
  <c r="DN397" i="1"/>
  <c r="DN398" i="1"/>
  <c r="DN399" i="1"/>
  <c r="DN400" i="1"/>
  <c r="DN401" i="1"/>
  <c r="DN402" i="1"/>
  <c r="DN403" i="1"/>
  <c r="DN404" i="1"/>
  <c r="DN405" i="1"/>
  <c r="DN406" i="1"/>
  <c r="DN407" i="1"/>
  <c r="DN408" i="1"/>
  <c r="DN409" i="1"/>
  <c r="DN410" i="1"/>
  <c r="DN411" i="1"/>
  <c r="DN412" i="1"/>
  <c r="DN413" i="1"/>
  <c r="DN414" i="1"/>
  <c r="DN415" i="1"/>
  <c r="DN416" i="1"/>
  <c r="DN417" i="1"/>
  <c r="DN418" i="1"/>
  <c r="DN419" i="1"/>
  <c r="DN420" i="1"/>
  <c r="DN421" i="1"/>
  <c r="DN422" i="1"/>
  <c r="DN423" i="1"/>
  <c r="DN424" i="1"/>
  <c r="DN425" i="1"/>
  <c r="DN426" i="1"/>
  <c r="DN427" i="1"/>
  <c r="DN428" i="1"/>
  <c r="DN429" i="1"/>
  <c r="DN430" i="1"/>
  <c r="DN431" i="1"/>
  <c r="DN432" i="1"/>
  <c r="DN433" i="1"/>
  <c r="DN434" i="1"/>
  <c r="DN435" i="1"/>
  <c r="DN436" i="1"/>
  <c r="DN437" i="1"/>
  <c r="DN438" i="1"/>
  <c r="DN439" i="1"/>
  <c r="DN440" i="1"/>
  <c r="DN441" i="1"/>
  <c r="DN442" i="1"/>
  <c r="DN443" i="1"/>
  <c r="DN444" i="1"/>
  <c r="DN445" i="1"/>
  <c r="DN446" i="1"/>
  <c r="DN447" i="1"/>
  <c r="DN448" i="1"/>
  <c r="DN449" i="1"/>
  <c r="DN450" i="1"/>
  <c r="DN451" i="1"/>
  <c r="DN452" i="1"/>
  <c r="DN453" i="1"/>
  <c r="DN454" i="1"/>
  <c r="DN455" i="1"/>
  <c r="DN456" i="1"/>
  <c r="DN457" i="1"/>
  <c r="DN458" i="1"/>
  <c r="DN459" i="1"/>
  <c r="DN460" i="1"/>
  <c r="DN461" i="1"/>
  <c r="DN462" i="1"/>
  <c r="DN463" i="1"/>
  <c r="DN464" i="1"/>
  <c r="DN465" i="1"/>
  <c r="DN466" i="1"/>
  <c r="DN467" i="1"/>
  <c r="DN468" i="1"/>
  <c r="DN469" i="1"/>
  <c r="DN470" i="1"/>
  <c r="DN471" i="1"/>
  <c r="DN472" i="1"/>
  <c r="DN473" i="1"/>
  <c r="DN474" i="1"/>
  <c r="DN475" i="1"/>
  <c r="DN476" i="1"/>
  <c r="DN477" i="1"/>
  <c r="DN478" i="1"/>
  <c r="DN479" i="1"/>
  <c r="DN480" i="1"/>
  <c r="DN481" i="1"/>
  <c r="DN482" i="1"/>
  <c r="DN483" i="1"/>
  <c r="DN484" i="1"/>
  <c r="DN485" i="1"/>
  <c r="DN486" i="1"/>
  <c r="DN487" i="1"/>
  <c r="DN488" i="1"/>
  <c r="DN489" i="1"/>
  <c r="DN490" i="1"/>
  <c r="DN491" i="1"/>
  <c r="DN492" i="1"/>
  <c r="DN493" i="1"/>
  <c r="DN494" i="1"/>
  <c r="DN495" i="1"/>
  <c r="DN496" i="1"/>
  <c r="DN497" i="1"/>
  <c r="DN498" i="1"/>
  <c r="DN499" i="1"/>
  <c r="DN500" i="1"/>
  <c r="DN501" i="1"/>
  <c r="DN502" i="1"/>
  <c r="DN503" i="1"/>
  <c r="DN504" i="1"/>
  <c r="DN505" i="1"/>
  <c r="DN506" i="1"/>
  <c r="DN507" i="1"/>
  <c r="DN508" i="1"/>
  <c r="DN509" i="1"/>
  <c r="DN510" i="1"/>
  <c r="DN511" i="1"/>
  <c r="DN512" i="1"/>
  <c r="DN513" i="1"/>
  <c r="DN514" i="1"/>
  <c r="DN515" i="1"/>
  <c r="DN516" i="1"/>
  <c r="DN517" i="1"/>
  <c r="DN518" i="1"/>
  <c r="DN519" i="1"/>
  <c r="DN520" i="1"/>
  <c r="DN521" i="1"/>
  <c r="DN522" i="1"/>
  <c r="DN523" i="1"/>
  <c r="DN524" i="1"/>
  <c r="DN525" i="1"/>
  <c r="DN526" i="1"/>
  <c r="DN527" i="1"/>
  <c r="DN528" i="1"/>
  <c r="DN529" i="1"/>
  <c r="DN530" i="1"/>
  <c r="DN531" i="1"/>
  <c r="DN532" i="1"/>
  <c r="DN533" i="1"/>
  <c r="DN534" i="1"/>
  <c r="DN535" i="1"/>
  <c r="DN536" i="1"/>
  <c r="DN537" i="1"/>
  <c r="DN538" i="1"/>
  <c r="DN539" i="1"/>
  <c r="DN540" i="1"/>
  <c r="DN541" i="1"/>
  <c r="DN542" i="1"/>
  <c r="DN543" i="1"/>
  <c r="DN544" i="1"/>
  <c r="DN545" i="1"/>
  <c r="DN546" i="1"/>
  <c r="DN547" i="1"/>
  <c r="DN548" i="1"/>
  <c r="DN549" i="1"/>
  <c r="DN550" i="1"/>
  <c r="DN551" i="1"/>
  <c r="DN552" i="1"/>
  <c r="DN553" i="1"/>
  <c r="DN554" i="1"/>
  <c r="DN555" i="1"/>
  <c r="DN556" i="1"/>
  <c r="DN557" i="1"/>
  <c r="DN558" i="1"/>
  <c r="DN559" i="1"/>
  <c r="DN560" i="1"/>
  <c r="DN561" i="1"/>
  <c r="DN562" i="1"/>
  <c r="DN563" i="1"/>
  <c r="DN564" i="1"/>
  <c r="DN565" i="1"/>
  <c r="DN566" i="1"/>
  <c r="DN567" i="1"/>
  <c r="DN568" i="1"/>
  <c r="DN569" i="1"/>
  <c r="DN570" i="1"/>
  <c r="DN571" i="1"/>
  <c r="DN572" i="1"/>
  <c r="DN573" i="1"/>
  <c r="DN574" i="1"/>
  <c r="DN575" i="1"/>
  <c r="DN576" i="1"/>
  <c r="DN577" i="1"/>
  <c r="DN578" i="1"/>
  <c r="DN579" i="1"/>
  <c r="DN580" i="1"/>
  <c r="DN581" i="1"/>
  <c r="DN582" i="1"/>
  <c r="DN583" i="1"/>
  <c r="DN584" i="1"/>
  <c r="DN585" i="1"/>
  <c r="DN586" i="1"/>
  <c r="DN587" i="1"/>
  <c r="DN588" i="1"/>
  <c r="DN589" i="1"/>
  <c r="DN590" i="1"/>
  <c r="DN591" i="1"/>
  <c r="DN592" i="1"/>
  <c r="DN593" i="1"/>
  <c r="DN594" i="1"/>
  <c r="DN595" i="1"/>
  <c r="DN596" i="1"/>
  <c r="DN597" i="1"/>
  <c r="DN598" i="1"/>
  <c r="DN599" i="1"/>
  <c r="DN600" i="1"/>
  <c r="DN601" i="1"/>
  <c r="DN602" i="1"/>
  <c r="DN603" i="1"/>
  <c r="DN604" i="1"/>
  <c r="DN605" i="1"/>
  <c r="DN606" i="1"/>
  <c r="DN607" i="1"/>
  <c r="DN608" i="1"/>
  <c r="DN609" i="1"/>
  <c r="DN610" i="1"/>
  <c r="DN611" i="1"/>
  <c r="DN612" i="1"/>
  <c r="DN613" i="1"/>
  <c r="DN614" i="1"/>
  <c r="DN615" i="1"/>
  <c r="DN616" i="1"/>
  <c r="DN617" i="1"/>
  <c r="DN618" i="1"/>
  <c r="DN619" i="1"/>
  <c r="DN620" i="1"/>
  <c r="DN621" i="1"/>
  <c r="DN622" i="1"/>
  <c r="DN623" i="1"/>
  <c r="DN624" i="1"/>
  <c r="DN625" i="1"/>
  <c r="DN626" i="1"/>
  <c r="DN627" i="1"/>
  <c r="DN628" i="1"/>
  <c r="DN629" i="1"/>
  <c r="DN630" i="1"/>
  <c r="DN631" i="1"/>
  <c r="DN632" i="1"/>
  <c r="DN633" i="1"/>
  <c r="DN634" i="1"/>
  <c r="DN635" i="1"/>
  <c r="DN636" i="1"/>
  <c r="DN637" i="1"/>
  <c r="DN638" i="1"/>
  <c r="DN639" i="1"/>
  <c r="DN640" i="1"/>
  <c r="DN641" i="1"/>
  <c r="DN642" i="1"/>
  <c r="DN643" i="1"/>
  <c r="DN644" i="1"/>
  <c r="DN645" i="1"/>
  <c r="DN646" i="1"/>
  <c r="DN647" i="1"/>
  <c r="DN648" i="1"/>
  <c r="DN649" i="1"/>
  <c r="DN650" i="1"/>
  <c r="DN651" i="1"/>
  <c r="DN652" i="1"/>
  <c r="DN653" i="1"/>
  <c r="DN654" i="1"/>
  <c r="DN655" i="1"/>
  <c r="DN656" i="1"/>
  <c r="DN657" i="1"/>
  <c r="DN658" i="1"/>
  <c r="DN659" i="1"/>
  <c r="DN660" i="1"/>
  <c r="DN661" i="1"/>
  <c r="DN662" i="1"/>
  <c r="DN663" i="1"/>
  <c r="DN664" i="1"/>
  <c r="DN665" i="1"/>
  <c r="DN666" i="1"/>
  <c r="DN667" i="1"/>
  <c r="DN668" i="1"/>
  <c r="DN669" i="1"/>
  <c r="DN670" i="1"/>
  <c r="DN671" i="1"/>
  <c r="DN672" i="1"/>
  <c r="DN673" i="1"/>
  <c r="DN674" i="1"/>
  <c r="DN675" i="1"/>
  <c r="DN676" i="1"/>
  <c r="DN677" i="1"/>
  <c r="DN678" i="1"/>
  <c r="DN679" i="1"/>
  <c r="DN680" i="1"/>
  <c r="DN681" i="1"/>
  <c r="DN682" i="1"/>
  <c r="DN683" i="1"/>
  <c r="DN684" i="1"/>
  <c r="DN685" i="1"/>
  <c r="DN686" i="1"/>
  <c r="DN687" i="1"/>
  <c r="DN688" i="1"/>
  <c r="DN689" i="1"/>
  <c r="DN690" i="1"/>
  <c r="DN691" i="1"/>
  <c r="DN692" i="1"/>
  <c r="DN693" i="1"/>
  <c r="DN694" i="1"/>
  <c r="DN695" i="1"/>
  <c r="DN696" i="1"/>
  <c r="DN697" i="1"/>
  <c r="DN698" i="1"/>
  <c r="DN699" i="1"/>
  <c r="DN700" i="1"/>
  <c r="DN701" i="1"/>
  <c r="DN702" i="1"/>
  <c r="DN703" i="1"/>
  <c r="DN704" i="1"/>
  <c r="DN705" i="1"/>
  <c r="DN706" i="1"/>
  <c r="DN707" i="1"/>
  <c r="DN708" i="1"/>
  <c r="DN709" i="1"/>
  <c r="DN710" i="1"/>
  <c r="DN711" i="1"/>
  <c r="DN712" i="1"/>
  <c r="DN713" i="1"/>
  <c r="DN714" i="1"/>
  <c r="DN715" i="1"/>
  <c r="DN716" i="1"/>
  <c r="DN717" i="1"/>
  <c r="DN718" i="1"/>
  <c r="DN719" i="1"/>
  <c r="DN720" i="1"/>
  <c r="DN721" i="1"/>
  <c r="DN722" i="1"/>
  <c r="DN723" i="1"/>
  <c r="DN724" i="1"/>
  <c r="DN725" i="1"/>
  <c r="DN726" i="1"/>
  <c r="DN727" i="1"/>
  <c r="DN728" i="1"/>
  <c r="DN729" i="1"/>
  <c r="DN730" i="1"/>
  <c r="DN731" i="1"/>
  <c r="DN732" i="1"/>
  <c r="DN733" i="1"/>
  <c r="DN734" i="1"/>
  <c r="DN735" i="1"/>
  <c r="DN736" i="1"/>
  <c r="DN737" i="1"/>
  <c r="DN738" i="1"/>
  <c r="DN739" i="1"/>
  <c r="DN740" i="1"/>
  <c r="DN741" i="1"/>
  <c r="DN742" i="1"/>
  <c r="DN743" i="1"/>
  <c r="DN744" i="1"/>
  <c r="DN745" i="1"/>
  <c r="DN746" i="1"/>
  <c r="DN747" i="1"/>
  <c r="DN748" i="1"/>
  <c r="DN749" i="1"/>
  <c r="DN750" i="1"/>
  <c r="DN751" i="1"/>
  <c r="DN752" i="1"/>
  <c r="DN753" i="1"/>
  <c r="DN754" i="1"/>
  <c r="DN755" i="1"/>
  <c r="DN756" i="1"/>
  <c r="DN757" i="1"/>
  <c r="DN758" i="1"/>
  <c r="DN759" i="1"/>
  <c r="DN760" i="1"/>
  <c r="DN761" i="1"/>
  <c r="DN762" i="1"/>
  <c r="DN763" i="1"/>
  <c r="DN764" i="1"/>
  <c r="DN765" i="1"/>
  <c r="DN766" i="1"/>
  <c r="DN767" i="1"/>
  <c r="DN768" i="1"/>
  <c r="DN769" i="1"/>
  <c r="DN770" i="1"/>
  <c r="DN771" i="1"/>
  <c r="DN772" i="1"/>
  <c r="DN773" i="1"/>
  <c r="DN774" i="1"/>
  <c r="DN775" i="1"/>
  <c r="DN776" i="1"/>
  <c r="DN777" i="1"/>
  <c r="DN778" i="1"/>
  <c r="DN779" i="1"/>
  <c r="DN780" i="1"/>
  <c r="DN781" i="1"/>
  <c r="DN782" i="1"/>
  <c r="DN783" i="1"/>
  <c r="DN784" i="1"/>
  <c r="DN785" i="1"/>
  <c r="DN786" i="1"/>
  <c r="DN787" i="1"/>
  <c r="DN788" i="1"/>
  <c r="DN789" i="1"/>
  <c r="DN790" i="1"/>
  <c r="DN791" i="1"/>
  <c r="DN792" i="1"/>
  <c r="DN793" i="1"/>
  <c r="DN794" i="1"/>
  <c r="DN795" i="1"/>
  <c r="DN796" i="1"/>
  <c r="DN797" i="1"/>
  <c r="DN798" i="1"/>
  <c r="DN799" i="1"/>
  <c r="DN800" i="1"/>
  <c r="DN801" i="1"/>
  <c r="DN802" i="1"/>
  <c r="DN803" i="1"/>
  <c r="DN804" i="1"/>
  <c r="DN805" i="1"/>
  <c r="DN806" i="1"/>
  <c r="DN807" i="1"/>
  <c r="DN808" i="1"/>
  <c r="DN809" i="1"/>
  <c r="DN810" i="1"/>
  <c r="DN811" i="1"/>
  <c r="DN812" i="1"/>
  <c r="DN813" i="1"/>
  <c r="DN814" i="1"/>
  <c r="DN815" i="1"/>
  <c r="DN816" i="1"/>
  <c r="DN817" i="1"/>
  <c r="DN818" i="1"/>
  <c r="DN819" i="1"/>
  <c r="DN820" i="1"/>
  <c r="DN821" i="1"/>
  <c r="DN822" i="1"/>
  <c r="DN823" i="1"/>
  <c r="DN824" i="1"/>
  <c r="DN825" i="1"/>
  <c r="DN826" i="1"/>
  <c r="DN827" i="1"/>
  <c r="DN828" i="1"/>
  <c r="DN829" i="1"/>
  <c r="DN830" i="1"/>
  <c r="DN831" i="1"/>
  <c r="DN832" i="1"/>
  <c r="DN833" i="1"/>
  <c r="DN834" i="1"/>
  <c r="DN835" i="1"/>
  <c r="DN836" i="1"/>
  <c r="DN837" i="1"/>
  <c r="DN838" i="1"/>
  <c r="DN839" i="1"/>
  <c r="DN840" i="1"/>
  <c r="DN841" i="1"/>
  <c r="DN842" i="1"/>
  <c r="DN843" i="1"/>
  <c r="DN844" i="1"/>
  <c r="DN845" i="1"/>
  <c r="DN846" i="1"/>
  <c r="DN847" i="1"/>
  <c r="DN848" i="1"/>
  <c r="DN849" i="1"/>
  <c r="DN850" i="1"/>
  <c r="DN851" i="1"/>
  <c r="DN852" i="1"/>
  <c r="DN853" i="1"/>
  <c r="DN854" i="1"/>
  <c r="DN855" i="1"/>
  <c r="DN856" i="1"/>
  <c r="DN857" i="1"/>
  <c r="DN2" i="1"/>
  <c r="DJ3" i="1"/>
  <c r="DJ4" i="1"/>
  <c r="DJ5" i="1"/>
  <c r="DJ6" i="1"/>
  <c r="DJ7" i="1"/>
  <c r="DJ8" i="1"/>
  <c r="DJ9" i="1"/>
  <c r="DJ10" i="1"/>
  <c r="DJ11" i="1"/>
  <c r="DJ12" i="1"/>
  <c r="DJ13" i="1"/>
  <c r="DJ14" i="1"/>
  <c r="DJ15" i="1"/>
  <c r="DJ16" i="1"/>
  <c r="DJ17" i="1"/>
  <c r="DJ18" i="1"/>
  <c r="DJ19" i="1"/>
  <c r="DJ20" i="1"/>
  <c r="DJ21" i="1"/>
  <c r="DJ22" i="1"/>
  <c r="DJ23" i="1"/>
  <c r="DJ24" i="1"/>
  <c r="DJ25" i="1"/>
  <c r="DJ26" i="1"/>
  <c r="DJ27" i="1"/>
  <c r="DJ28" i="1"/>
  <c r="DJ29" i="1"/>
  <c r="DJ30" i="1"/>
  <c r="DJ31" i="1"/>
  <c r="DJ32" i="1"/>
  <c r="DJ33" i="1"/>
  <c r="DJ34" i="1"/>
  <c r="DJ35" i="1"/>
  <c r="DJ36" i="1"/>
  <c r="DJ37" i="1"/>
  <c r="DJ38" i="1"/>
  <c r="DJ39" i="1"/>
  <c r="DJ40" i="1"/>
  <c r="DJ41" i="1"/>
  <c r="DJ42" i="1"/>
  <c r="DJ43" i="1"/>
  <c r="DJ44" i="1"/>
  <c r="DJ45" i="1"/>
  <c r="DJ46" i="1"/>
  <c r="DJ47" i="1"/>
  <c r="DJ48" i="1"/>
  <c r="DJ49" i="1"/>
  <c r="DJ50" i="1"/>
  <c r="DJ51" i="1"/>
  <c r="DJ52" i="1"/>
  <c r="DJ53" i="1"/>
  <c r="DJ54" i="1"/>
  <c r="DJ55" i="1"/>
  <c r="DJ56" i="1"/>
  <c r="DJ57" i="1"/>
  <c r="DJ58" i="1"/>
  <c r="DJ59" i="1"/>
  <c r="DJ60" i="1"/>
  <c r="DJ61" i="1"/>
  <c r="DJ62" i="1"/>
  <c r="DJ6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DJ134" i="1"/>
  <c r="DJ135" i="1"/>
  <c r="DJ136" i="1"/>
  <c r="DJ137" i="1"/>
  <c r="DJ138" i="1"/>
  <c r="DJ139" i="1"/>
  <c r="DJ140" i="1"/>
  <c r="DJ141" i="1"/>
  <c r="DJ142" i="1"/>
  <c r="DJ143" i="1"/>
  <c r="DJ144" i="1"/>
  <c r="DJ145" i="1"/>
  <c r="DJ146" i="1"/>
  <c r="DJ147" i="1"/>
  <c r="DJ148" i="1"/>
  <c r="DJ149" i="1"/>
  <c r="DJ150" i="1"/>
  <c r="DJ151" i="1"/>
  <c r="DJ152" i="1"/>
  <c r="DJ153" i="1"/>
  <c r="DJ154" i="1"/>
  <c r="DJ155" i="1"/>
  <c r="DJ156" i="1"/>
  <c r="DJ157" i="1"/>
  <c r="DJ158" i="1"/>
  <c r="DJ159" i="1"/>
  <c r="DJ160" i="1"/>
  <c r="DJ161" i="1"/>
  <c r="DJ162" i="1"/>
  <c r="DJ163" i="1"/>
  <c r="DJ164" i="1"/>
  <c r="DJ165" i="1"/>
  <c r="DJ166" i="1"/>
  <c r="DJ167" i="1"/>
  <c r="DJ168" i="1"/>
  <c r="DJ169" i="1"/>
  <c r="DJ170" i="1"/>
  <c r="DJ171" i="1"/>
  <c r="DJ172" i="1"/>
  <c r="DJ173" i="1"/>
  <c r="DJ174" i="1"/>
  <c r="DJ175" i="1"/>
  <c r="DJ176" i="1"/>
  <c r="DJ177" i="1"/>
  <c r="DJ178" i="1"/>
  <c r="DJ179" i="1"/>
  <c r="DJ180" i="1"/>
  <c r="DJ181" i="1"/>
  <c r="DJ182" i="1"/>
  <c r="DJ183" i="1"/>
  <c r="DJ184" i="1"/>
  <c r="DJ185" i="1"/>
  <c r="DJ186" i="1"/>
  <c r="DJ187" i="1"/>
  <c r="DJ188" i="1"/>
  <c r="DJ189" i="1"/>
  <c r="DJ190" i="1"/>
  <c r="DJ191" i="1"/>
  <c r="DJ192" i="1"/>
  <c r="DJ193" i="1"/>
  <c r="DJ194" i="1"/>
  <c r="DJ195" i="1"/>
  <c r="DJ196" i="1"/>
  <c r="DJ197" i="1"/>
  <c r="DJ198" i="1"/>
  <c r="DJ199" i="1"/>
  <c r="DJ200" i="1"/>
  <c r="DJ201" i="1"/>
  <c r="DJ202" i="1"/>
  <c r="DJ203" i="1"/>
  <c r="DJ204" i="1"/>
  <c r="DJ205" i="1"/>
  <c r="DJ206" i="1"/>
  <c r="DJ207" i="1"/>
  <c r="DJ208" i="1"/>
  <c r="DJ209" i="1"/>
  <c r="DJ210" i="1"/>
  <c r="DJ211" i="1"/>
  <c r="DJ212" i="1"/>
  <c r="DJ213" i="1"/>
  <c r="DJ214" i="1"/>
  <c r="DJ215" i="1"/>
  <c r="DJ216" i="1"/>
  <c r="DJ217" i="1"/>
  <c r="DJ218" i="1"/>
  <c r="DJ219" i="1"/>
  <c r="DJ220" i="1"/>
  <c r="DJ221" i="1"/>
  <c r="DJ222" i="1"/>
  <c r="DJ223" i="1"/>
  <c r="DJ224" i="1"/>
  <c r="DJ225" i="1"/>
  <c r="DJ226" i="1"/>
  <c r="DJ227" i="1"/>
  <c r="DJ228" i="1"/>
  <c r="DJ229" i="1"/>
  <c r="DJ230" i="1"/>
  <c r="DJ231" i="1"/>
  <c r="DJ232" i="1"/>
  <c r="DJ233" i="1"/>
  <c r="DJ234" i="1"/>
  <c r="DJ235" i="1"/>
  <c r="DJ236" i="1"/>
  <c r="DJ237" i="1"/>
  <c r="DJ238" i="1"/>
  <c r="DJ239" i="1"/>
  <c r="DJ240" i="1"/>
  <c r="DJ241" i="1"/>
  <c r="DJ242" i="1"/>
  <c r="DJ243" i="1"/>
  <c r="DJ244" i="1"/>
  <c r="DJ245" i="1"/>
  <c r="DJ246" i="1"/>
  <c r="DJ247" i="1"/>
  <c r="DJ248" i="1"/>
  <c r="DJ249" i="1"/>
  <c r="DJ250" i="1"/>
  <c r="DJ251" i="1"/>
  <c r="DJ252" i="1"/>
  <c r="DJ253" i="1"/>
  <c r="DJ254" i="1"/>
  <c r="DJ255" i="1"/>
  <c r="DJ256" i="1"/>
  <c r="DJ257" i="1"/>
  <c r="DJ258" i="1"/>
  <c r="DJ259" i="1"/>
  <c r="DJ260" i="1"/>
  <c r="DJ261" i="1"/>
  <c r="DJ262" i="1"/>
  <c r="DJ263" i="1"/>
  <c r="DJ264" i="1"/>
  <c r="DJ265" i="1"/>
  <c r="DJ266" i="1"/>
  <c r="DJ267" i="1"/>
  <c r="DJ268" i="1"/>
  <c r="DJ269" i="1"/>
  <c r="DJ270" i="1"/>
  <c r="DJ271" i="1"/>
  <c r="DJ272" i="1"/>
  <c r="DJ273" i="1"/>
  <c r="DJ274" i="1"/>
  <c r="DJ275" i="1"/>
  <c r="DJ276" i="1"/>
  <c r="DJ277" i="1"/>
  <c r="DJ278" i="1"/>
  <c r="DJ279" i="1"/>
  <c r="DJ280" i="1"/>
  <c r="DJ281" i="1"/>
  <c r="DJ282" i="1"/>
  <c r="DJ283" i="1"/>
  <c r="DJ284" i="1"/>
  <c r="DJ285" i="1"/>
  <c r="DJ286" i="1"/>
  <c r="DJ287" i="1"/>
  <c r="DJ288" i="1"/>
  <c r="DJ289" i="1"/>
  <c r="DJ290" i="1"/>
  <c r="DJ291" i="1"/>
  <c r="DJ292" i="1"/>
  <c r="DJ293" i="1"/>
  <c r="DJ294" i="1"/>
  <c r="DJ295" i="1"/>
  <c r="DJ296" i="1"/>
  <c r="DJ297" i="1"/>
  <c r="DJ298" i="1"/>
  <c r="DJ299" i="1"/>
  <c r="DJ300" i="1"/>
  <c r="DJ301" i="1"/>
  <c r="DJ302" i="1"/>
  <c r="DJ303" i="1"/>
  <c r="DJ304" i="1"/>
  <c r="DJ305" i="1"/>
  <c r="DJ306" i="1"/>
  <c r="DJ307" i="1"/>
  <c r="DJ308" i="1"/>
  <c r="DJ309" i="1"/>
  <c r="DJ310" i="1"/>
  <c r="DJ311" i="1"/>
  <c r="DJ312" i="1"/>
  <c r="DJ313" i="1"/>
  <c r="DJ314" i="1"/>
  <c r="DJ315" i="1"/>
  <c r="DJ316" i="1"/>
  <c r="DJ317" i="1"/>
  <c r="DJ318" i="1"/>
  <c r="DJ319" i="1"/>
  <c r="DJ320" i="1"/>
  <c r="DJ321" i="1"/>
  <c r="DJ322" i="1"/>
  <c r="DJ323" i="1"/>
  <c r="DJ324" i="1"/>
  <c r="DJ325" i="1"/>
  <c r="DJ326" i="1"/>
  <c r="DJ327" i="1"/>
  <c r="DJ328" i="1"/>
  <c r="DJ329" i="1"/>
  <c r="DJ330" i="1"/>
  <c r="DJ331" i="1"/>
  <c r="DJ332" i="1"/>
  <c r="DJ333" i="1"/>
  <c r="DJ334" i="1"/>
  <c r="DJ335" i="1"/>
  <c r="DJ336" i="1"/>
  <c r="DJ337" i="1"/>
  <c r="DJ338" i="1"/>
  <c r="DJ339" i="1"/>
  <c r="DJ340" i="1"/>
  <c r="DJ341" i="1"/>
  <c r="DJ342" i="1"/>
  <c r="DJ343" i="1"/>
  <c r="DJ344" i="1"/>
  <c r="DJ345" i="1"/>
  <c r="DJ346" i="1"/>
  <c r="DJ347" i="1"/>
  <c r="DJ348" i="1"/>
  <c r="DJ349" i="1"/>
  <c r="DJ350" i="1"/>
  <c r="DJ351" i="1"/>
  <c r="DJ352" i="1"/>
  <c r="DJ353" i="1"/>
  <c r="DJ354" i="1"/>
  <c r="DJ355" i="1"/>
  <c r="DJ356" i="1"/>
  <c r="DJ357" i="1"/>
  <c r="DJ358" i="1"/>
  <c r="DJ359" i="1"/>
  <c r="DJ360" i="1"/>
  <c r="DJ361" i="1"/>
  <c r="DJ362" i="1"/>
  <c r="DJ363" i="1"/>
  <c r="DJ364" i="1"/>
  <c r="DJ365" i="1"/>
  <c r="DJ366" i="1"/>
  <c r="DJ367" i="1"/>
  <c r="DJ368" i="1"/>
  <c r="DJ369" i="1"/>
  <c r="DJ370" i="1"/>
  <c r="DJ371" i="1"/>
  <c r="DJ372" i="1"/>
  <c r="DJ373" i="1"/>
  <c r="DJ374" i="1"/>
  <c r="DJ375" i="1"/>
  <c r="DJ376" i="1"/>
  <c r="DJ377" i="1"/>
  <c r="DJ378" i="1"/>
  <c r="DJ379" i="1"/>
  <c r="DJ380" i="1"/>
  <c r="DJ381" i="1"/>
  <c r="DJ382" i="1"/>
  <c r="DJ383" i="1"/>
  <c r="DJ384" i="1"/>
  <c r="DJ385" i="1"/>
  <c r="DJ386" i="1"/>
  <c r="DJ387" i="1"/>
  <c r="DJ388" i="1"/>
  <c r="DJ389" i="1"/>
  <c r="DJ390" i="1"/>
  <c r="DJ391" i="1"/>
  <c r="DJ392" i="1"/>
  <c r="DJ393" i="1"/>
  <c r="DJ394" i="1"/>
  <c r="DJ395" i="1"/>
  <c r="DJ396" i="1"/>
  <c r="DJ397" i="1"/>
  <c r="DJ398" i="1"/>
  <c r="DJ399" i="1"/>
  <c r="DJ400" i="1"/>
  <c r="DJ401" i="1"/>
  <c r="DJ402" i="1"/>
  <c r="DJ403" i="1"/>
  <c r="DJ404" i="1"/>
  <c r="DJ405" i="1"/>
  <c r="DJ406" i="1"/>
  <c r="DJ407" i="1"/>
  <c r="DJ408" i="1"/>
  <c r="DJ409" i="1"/>
  <c r="DJ410" i="1"/>
  <c r="DJ411" i="1"/>
  <c r="DJ412" i="1"/>
  <c r="DJ413" i="1"/>
  <c r="DJ414" i="1"/>
  <c r="DJ415" i="1"/>
  <c r="DJ416" i="1"/>
  <c r="DJ417" i="1"/>
  <c r="DJ418" i="1"/>
  <c r="DJ419" i="1"/>
  <c r="DJ420" i="1"/>
  <c r="DJ421" i="1"/>
  <c r="DJ422" i="1"/>
  <c r="DJ423" i="1"/>
  <c r="DJ424" i="1"/>
  <c r="DJ425" i="1"/>
  <c r="DJ426" i="1"/>
  <c r="DJ427" i="1"/>
  <c r="DJ428" i="1"/>
  <c r="DJ429" i="1"/>
  <c r="DJ430" i="1"/>
  <c r="DJ431" i="1"/>
  <c r="DJ432" i="1"/>
  <c r="DJ433" i="1"/>
  <c r="DJ434" i="1"/>
  <c r="DJ435" i="1"/>
  <c r="DJ436" i="1"/>
  <c r="DJ437" i="1"/>
  <c r="DJ438" i="1"/>
  <c r="DJ439" i="1"/>
  <c r="DJ440" i="1"/>
  <c r="DJ441" i="1"/>
  <c r="DJ442" i="1"/>
  <c r="DJ443" i="1"/>
  <c r="DJ444" i="1"/>
  <c r="DJ445" i="1"/>
  <c r="DJ446" i="1"/>
  <c r="DJ447" i="1"/>
  <c r="DJ448" i="1"/>
  <c r="DJ449" i="1"/>
  <c r="DJ450" i="1"/>
  <c r="DJ451" i="1"/>
  <c r="DJ452" i="1"/>
  <c r="DJ453" i="1"/>
  <c r="DJ454" i="1"/>
  <c r="DJ455" i="1"/>
  <c r="DJ456" i="1"/>
  <c r="DJ457" i="1"/>
  <c r="DJ458" i="1"/>
  <c r="DJ459" i="1"/>
  <c r="DJ460" i="1"/>
  <c r="DJ461" i="1"/>
  <c r="DJ462" i="1"/>
  <c r="DJ463" i="1"/>
  <c r="DJ464" i="1"/>
  <c r="DJ465" i="1"/>
  <c r="DJ466" i="1"/>
  <c r="DJ467" i="1"/>
  <c r="DJ468" i="1"/>
  <c r="DJ469" i="1"/>
  <c r="DJ470" i="1"/>
  <c r="DJ471" i="1"/>
  <c r="DJ472" i="1"/>
  <c r="DJ473" i="1"/>
  <c r="DJ474" i="1"/>
  <c r="DJ475" i="1"/>
  <c r="DJ476" i="1"/>
  <c r="DJ477" i="1"/>
  <c r="DJ478" i="1"/>
  <c r="DJ479" i="1"/>
  <c r="DJ480" i="1"/>
  <c r="DJ481" i="1"/>
  <c r="DJ482" i="1"/>
  <c r="DJ483" i="1"/>
  <c r="DJ484" i="1"/>
  <c r="DJ485" i="1"/>
  <c r="DJ486" i="1"/>
  <c r="DJ487" i="1"/>
  <c r="DJ488" i="1"/>
  <c r="DJ489" i="1"/>
  <c r="DJ490" i="1"/>
  <c r="DJ491" i="1"/>
  <c r="DJ492" i="1"/>
  <c r="DJ493" i="1"/>
  <c r="DJ494" i="1"/>
  <c r="DJ495" i="1"/>
  <c r="DJ496" i="1"/>
  <c r="DJ497" i="1"/>
  <c r="DJ498" i="1"/>
  <c r="DJ499" i="1"/>
  <c r="DJ500" i="1"/>
  <c r="DJ501" i="1"/>
  <c r="DJ502" i="1"/>
  <c r="DJ503" i="1"/>
  <c r="DJ504" i="1"/>
  <c r="DJ505" i="1"/>
  <c r="DJ506" i="1"/>
  <c r="DJ507" i="1"/>
  <c r="DJ508" i="1"/>
  <c r="DJ509" i="1"/>
  <c r="DJ510" i="1"/>
  <c r="DJ511" i="1"/>
  <c r="DJ512" i="1"/>
  <c r="DJ513" i="1"/>
  <c r="DJ514" i="1"/>
  <c r="DJ515" i="1"/>
  <c r="DJ516" i="1"/>
  <c r="DJ517" i="1"/>
  <c r="DJ518" i="1"/>
  <c r="DJ519" i="1"/>
  <c r="DJ520" i="1"/>
  <c r="DJ521" i="1"/>
  <c r="DJ522" i="1"/>
  <c r="DJ523" i="1"/>
  <c r="DJ524" i="1"/>
  <c r="DJ525" i="1"/>
  <c r="DJ526" i="1"/>
  <c r="DJ527" i="1"/>
  <c r="DJ528" i="1"/>
  <c r="DJ529" i="1"/>
  <c r="DJ530" i="1"/>
  <c r="DJ531" i="1"/>
  <c r="DJ532" i="1"/>
  <c r="DJ533" i="1"/>
  <c r="DJ534" i="1"/>
  <c r="DJ535" i="1"/>
  <c r="DJ536" i="1"/>
  <c r="DJ537" i="1"/>
  <c r="DJ538" i="1"/>
  <c r="DJ539" i="1"/>
  <c r="DJ540" i="1"/>
  <c r="DJ541" i="1"/>
  <c r="DJ542" i="1"/>
  <c r="DJ543" i="1"/>
  <c r="DJ544" i="1"/>
  <c r="DJ545" i="1"/>
  <c r="DJ546" i="1"/>
  <c r="DJ547" i="1"/>
  <c r="DJ548" i="1"/>
  <c r="DJ549" i="1"/>
  <c r="DJ550" i="1"/>
  <c r="DJ551" i="1"/>
  <c r="DJ552" i="1"/>
  <c r="DJ553" i="1"/>
  <c r="DJ554" i="1"/>
  <c r="DJ555" i="1"/>
  <c r="DJ556" i="1"/>
  <c r="DJ557" i="1"/>
  <c r="DJ558" i="1"/>
  <c r="DJ559" i="1"/>
  <c r="DJ560" i="1"/>
  <c r="DJ561" i="1"/>
  <c r="DJ562" i="1"/>
  <c r="DJ563" i="1"/>
  <c r="DJ564" i="1"/>
  <c r="DJ565" i="1"/>
  <c r="DJ566" i="1"/>
  <c r="DJ567" i="1"/>
  <c r="DJ568" i="1"/>
  <c r="DJ569" i="1"/>
  <c r="DJ570" i="1"/>
  <c r="DJ571" i="1"/>
  <c r="DJ572" i="1"/>
  <c r="DJ573" i="1"/>
  <c r="DJ574" i="1"/>
  <c r="DJ575" i="1"/>
  <c r="DJ576" i="1"/>
  <c r="DJ577" i="1"/>
  <c r="DJ578" i="1"/>
  <c r="DJ579" i="1"/>
  <c r="DJ580" i="1"/>
  <c r="DJ581" i="1"/>
  <c r="DJ582" i="1"/>
  <c r="DJ583" i="1"/>
  <c r="DJ584" i="1"/>
  <c r="DJ585" i="1"/>
  <c r="DJ586" i="1"/>
  <c r="DJ587" i="1"/>
  <c r="DJ588" i="1"/>
  <c r="DJ589" i="1"/>
  <c r="DJ590" i="1"/>
  <c r="DJ591" i="1"/>
  <c r="DJ592" i="1"/>
  <c r="DJ593" i="1"/>
  <c r="DJ594" i="1"/>
  <c r="DJ595" i="1"/>
  <c r="DJ596" i="1"/>
  <c r="DJ597" i="1"/>
  <c r="DJ598" i="1"/>
  <c r="DJ599" i="1"/>
  <c r="DJ600" i="1"/>
  <c r="DJ601" i="1"/>
  <c r="DJ602" i="1"/>
  <c r="DJ603" i="1"/>
  <c r="DJ604" i="1"/>
  <c r="DJ605" i="1"/>
  <c r="DJ606" i="1"/>
  <c r="DJ607" i="1"/>
  <c r="DJ608" i="1"/>
  <c r="DJ609" i="1"/>
  <c r="DJ610" i="1"/>
  <c r="DJ611" i="1"/>
  <c r="DJ612" i="1"/>
  <c r="DJ613" i="1"/>
  <c r="DJ614" i="1"/>
  <c r="DJ615" i="1"/>
  <c r="DJ616" i="1"/>
  <c r="DJ617" i="1"/>
  <c r="DJ618" i="1"/>
  <c r="DJ619" i="1"/>
  <c r="DJ620" i="1"/>
  <c r="DJ621" i="1"/>
  <c r="DJ622" i="1"/>
  <c r="DJ623" i="1"/>
  <c r="DJ624" i="1"/>
  <c r="DJ625" i="1"/>
  <c r="DJ626" i="1"/>
  <c r="DJ627" i="1"/>
  <c r="DJ628" i="1"/>
  <c r="DJ629" i="1"/>
  <c r="DJ630" i="1"/>
  <c r="DJ631" i="1"/>
  <c r="DJ632" i="1"/>
  <c r="DJ633" i="1"/>
  <c r="DJ634" i="1"/>
  <c r="DJ635" i="1"/>
  <c r="DJ636" i="1"/>
  <c r="DJ637" i="1"/>
  <c r="DJ638" i="1"/>
  <c r="DJ639" i="1"/>
  <c r="DJ640" i="1"/>
  <c r="DJ641" i="1"/>
  <c r="DJ642" i="1"/>
  <c r="DJ643" i="1"/>
  <c r="DJ644" i="1"/>
  <c r="DJ645" i="1"/>
  <c r="DJ646" i="1"/>
  <c r="DJ647" i="1"/>
  <c r="DJ648" i="1"/>
  <c r="DJ649" i="1"/>
  <c r="DJ650" i="1"/>
  <c r="DJ651" i="1"/>
  <c r="DJ652" i="1"/>
  <c r="DJ653" i="1"/>
  <c r="DJ654" i="1"/>
  <c r="DJ655" i="1"/>
  <c r="DJ656" i="1"/>
  <c r="DJ657" i="1"/>
  <c r="DJ658" i="1"/>
  <c r="DJ659" i="1"/>
  <c r="DJ660" i="1"/>
  <c r="DJ661" i="1"/>
  <c r="DJ662" i="1"/>
  <c r="DJ663" i="1"/>
  <c r="DJ664" i="1"/>
  <c r="DJ665" i="1"/>
  <c r="DJ666" i="1"/>
  <c r="DJ667" i="1"/>
  <c r="DJ668" i="1"/>
  <c r="DJ669" i="1"/>
  <c r="DJ670" i="1"/>
  <c r="DJ671" i="1"/>
  <c r="DJ672" i="1"/>
  <c r="DJ673" i="1"/>
  <c r="DJ674" i="1"/>
  <c r="DJ675" i="1"/>
  <c r="DJ676" i="1"/>
  <c r="DJ677" i="1"/>
  <c r="DJ678" i="1"/>
  <c r="DJ679" i="1"/>
  <c r="DJ680" i="1"/>
  <c r="DJ681" i="1"/>
  <c r="DJ682" i="1"/>
  <c r="DJ683" i="1"/>
  <c r="DJ684" i="1"/>
  <c r="DJ685" i="1"/>
  <c r="DJ686" i="1"/>
  <c r="DJ687" i="1"/>
  <c r="DJ688" i="1"/>
  <c r="DJ689" i="1"/>
  <c r="DJ690" i="1"/>
  <c r="DJ691" i="1"/>
  <c r="DJ692" i="1"/>
  <c r="DJ693" i="1"/>
  <c r="DJ694" i="1"/>
  <c r="DJ695" i="1"/>
  <c r="DJ696" i="1"/>
  <c r="DJ697" i="1"/>
  <c r="DJ698" i="1"/>
  <c r="DJ699" i="1"/>
  <c r="DJ700" i="1"/>
  <c r="DJ701" i="1"/>
  <c r="DJ702" i="1"/>
  <c r="DJ703" i="1"/>
  <c r="DJ704" i="1"/>
  <c r="DJ705" i="1"/>
  <c r="DJ706" i="1"/>
  <c r="DJ707" i="1"/>
  <c r="DJ708" i="1"/>
  <c r="DJ709" i="1"/>
  <c r="DJ710" i="1"/>
  <c r="DJ711" i="1"/>
  <c r="DJ712" i="1"/>
  <c r="DJ713" i="1"/>
  <c r="DJ714" i="1"/>
  <c r="DJ715" i="1"/>
  <c r="DJ716" i="1"/>
  <c r="DJ717" i="1"/>
  <c r="DJ718" i="1"/>
  <c r="DJ719" i="1"/>
  <c r="DJ720" i="1"/>
  <c r="DJ721" i="1"/>
  <c r="DJ722" i="1"/>
  <c r="DJ723" i="1"/>
  <c r="DJ724" i="1"/>
  <c r="DJ725" i="1"/>
  <c r="DJ726" i="1"/>
  <c r="DJ727" i="1"/>
  <c r="DJ728" i="1"/>
  <c r="DJ729" i="1"/>
  <c r="DJ730" i="1"/>
  <c r="DJ731" i="1"/>
  <c r="DJ732" i="1"/>
  <c r="DJ733" i="1"/>
  <c r="DJ734" i="1"/>
  <c r="DJ735" i="1"/>
  <c r="DJ736" i="1"/>
  <c r="DJ737" i="1"/>
  <c r="DJ738" i="1"/>
  <c r="DJ739" i="1"/>
  <c r="DJ740" i="1"/>
  <c r="DJ741" i="1"/>
  <c r="DJ742" i="1"/>
  <c r="DJ743" i="1"/>
  <c r="DJ744" i="1"/>
  <c r="DJ745" i="1"/>
  <c r="DJ746" i="1"/>
  <c r="DJ747" i="1"/>
  <c r="DJ748" i="1"/>
  <c r="DJ749" i="1"/>
  <c r="DJ750" i="1"/>
  <c r="DJ751" i="1"/>
  <c r="DJ752" i="1"/>
  <c r="DJ753" i="1"/>
  <c r="DJ754" i="1"/>
  <c r="DJ755" i="1"/>
  <c r="DJ756" i="1"/>
  <c r="DJ757" i="1"/>
  <c r="DJ758" i="1"/>
  <c r="DJ759" i="1"/>
  <c r="DJ760" i="1"/>
  <c r="DJ761" i="1"/>
  <c r="DJ762" i="1"/>
  <c r="DJ763" i="1"/>
  <c r="DJ764" i="1"/>
  <c r="DJ765" i="1"/>
  <c r="DJ766" i="1"/>
  <c r="DJ767" i="1"/>
  <c r="DJ768" i="1"/>
  <c r="DJ769" i="1"/>
  <c r="DJ770" i="1"/>
  <c r="DJ771" i="1"/>
  <c r="DJ772" i="1"/>
  <c r="DJ773" i="1"/>
  <c r="DJ774" i="1"/>
  <c r="DJ775" i="1"/>
  <c r="DJ776" i="1"/>
  <c r="DJ777" i="1"/>
  <c r="DJ778" i="1"/>
  <c r="DJ779" i="1"/>
  <c r="DJ780" i="1"/>
  <c r="DJ781" i="1"/>
  <c r="DJ782" i="1"/>
  <c r="DJ783" i="1"/>
  <c r="DJ784" i="1"/>
  <c r="DJ785" i="1"/>
  <c r="DJ786" i="1"/>
  <c r="DJ787" i="1"/>
  <c r="DJ788" i="1"/>
  <c r="DJ789" i="1"/>
  <c r="DJ790" i="1"/>
  <c r="DJ791" i="1"/>
  <c r="DJ792" i="1"/>
  <c r="DJ793" i="1"/>
  <c r="DJ794" i="1"/>
  <c r="DJ795" i="1"/>
  <c r="DJ796" i="1"/>
  <c r="DJ797" i="1"/>
  <c r="DJ798" i="1"/>
  <c r="DJ799" i="1"/>
  <c r="DJ800" i="1"/>
  <c r="DJ801" i="1"/>
  <c r="DJ802" i="1"/>
  <c r="DJ803" i="1"/>
  <c r="DJ804" i="1"/>
  <c r="DJ805" i="1"/>
  <c r="DJ806" i="1"/>
  <c r="DJ807" i="1"/>
  <c r="DJ808" i="1"/>
  <c r="DJ809" i="1"/>
  <c r="DJ810" i="1"/>
  <c r="DJ811" i="1"/>
  <c r="DJ812" i="1"/>
  <c r="DJ813" i="1"/>
  <c r="DJ814" i="1"/>
  <c r="DJ815" i="1"/>
  <c r="DJ816" i="1"/>
  <c r="DJ817" i="1"/>
  <c r="DJ818" i="1"/>
  <c r="DJ819" i="1"/>
  <c r="DJ820" i="1"/>
  <c r="DJ821" i="1"/>
  <c r="DJ822" i="1"/>
  <c r="DJ823" i="1"/>
  <c r="DJ824" i="1"/>
  <c r="DJ825" i="1"/>
  <c r="DJ826" i="1"/>
  <c r="DJ827" i="1"/>
  <c r="DJ828" i="1"/>
  <c r="DJ829" i="1"/>
  <c r="DJ830" i="1"/>
  <c r="DJ831" i="1"/>
  <c r="DJ832" i="1"/>
  <c r="DJ833" i="1"/>
  <c r="DJ834" i="1"/>
  <c r="DJ835" i="1"/>
  <c r="DJ836" i="1"/>
  <c r="DJ837" i="1"/>
  <c r="DJ838" i="1"/>
  <c r="DJ839" i="1"/>
  <c r="DJ840" i="1"/>
  <c r="DJ841" i="1"/>
  <c r="DJ842" i="1"/>
  <c r="DJ843" i="1"/>
  <c r="DJ844" i="1"/>
  <c r="DJ845" i="1"/>
  <c r="DJ846" i="1"/>
  <c r="DJ847" i="1"/>
  <c r="DJ848" i="1"/>
  <c r="DJ849" i="1"/>
  <c r="DJ850" i="1"/>
  <c r="DJ851" i="1"/>
  <c r="DJ852" i="1"/>
  <c r="DJ853" i="1"/>
  <c r="DJ854" i="1"/>
  <c r="DJ855" i="1"/>
  <c r="DJ856" i="1"/>
  <c r="DJ857" i="1"/>
  <c r="DJ2" i="1"/>
  <c r="DH857" i="1"/>
  <c r="DH856" i="1"/>
  <c r="DH855" i="1"/>
  <c r="DH853" i="1"/>
  <c r="DH851" i="1"/>
  <c r="DH849" i="1"/>
  <c r="DH848" i="1"/>
  <c r="DH847" i="1"/>
  <c r="DH846" i="1"/>
  <c r="DH845" i="1"/>
  <c r="DH844" i="1"/>
  <c r="DH843" i="1"/>
  <c r="DH842" i="1"/>
  <c r="DH841" i="1"/>
  <c r="DH838" i="1"/>
  <c r="DH837" i="1"/>
  <c r="DH836" i="1"/>
  <c r="DH835" i="1"/>
  <c r="DH834" i="1"/>
  <c r="DH832" i="1"/>
  <c r="DH830" i="1"/>
  <c r="DH829" i="1"/>
  <c r="DH828" i="1"/>
  <c r="DH827" i="1"/>
  <c r="DH826" i="1"/>
  <c r="DH824" i="1"/>
  <c r="DH823" i="1"/>
  <c r="DH822" i="1"/>
  <c r="DH821" i="1"/>
  <c r="DH820" i="1"/>
  <c r="DH819" i="1"/>
  <c r="DH818" i="1"/>
  <c r="DH817" i="1"/>
  <c r="DH816" i="1"/>
  <c r="DH815" i="1"/>
  <c r="DH814" i="1"/>
  <c r="DH812" i="1"/>
  <c r="DH811" i="1"/>
  <c r="DH803" i="1"/>
  <c r="DH801" i="1"/>
  <c r="DH799" i="1"/>
  <c r="DH796" i="1"/>
  <c r="DH793" i="1"/>
  <c r="DH790" i="1"/>
  <c r="DH788" i="1"/>
  <c r="DH778" i="1"/>
  <c r="DH774" i="1"/>
  <c r="DH773" i="1"/>
  <c r="DH771" i="1"/>
  <c r="DH770" i="1"/>
  <c r="DH769" i="1"/>
  <c r="DH768" i="1"/>
  <c r="DH766" i="1"/>
  <c r="DH765" i="1"/>
  <c r="DH764" i="1"/>
  <c r="DH762" i="1"/>
  <c r="DH760" i="1"/>
  <c r="DH758" i="1"/>
  <c r="DH747" i="1"/>
  <c r="DH740" i="1"/>
  <c r="DH738" i="1"/>
  <c r="DH735" i="1"/>
  <c r="DH733" i="1"/>
  <c r="DH730" i="1"/>
  <c r="DH729" i="1"/>
  <c r="DH727" i="1"/>
  <c r="DH724" i="1"/>
  <c r="DH721" i="1"/>
  <c r="DH720" i="1"/>
  <c r="DH719" i="1"/>
  <c r="DH716" i="1"/>
  <c r="DH712" i="1"/>
  <c r="DH710" i="1"/>
  <c r="DH707" i="1"/>
  <c r="DH706" i="1"/>
  <c r="DH701" i="1"/>
  <c r="DH697" i="1"/>
  <c r="DH689" i="1"/>
  <c r="DH688" i="1"/>
  <c r="DH687" i="1"/>
  <c r="DH686" i="1"/>
  <c r="DH684" i="1"/>
  <c r="DH683" i="1"/>
  <c r="DH682" i="1"/>
  <c r="DH680" i="1"/>
  <c r="DH677" i="1"/>
  <c r="DH676" i="1"/>
  <c r="DH673" i="1"/>
  <c r="DH671" i="1"/>
  <c r="DH670" i="1"/>
  <c r="DH667" i="1"/>
  <c r="DH657" i="1"/>
  <c r="DH653" i="1"/>
  <c r="DH650" i="1"/>
  <c r="DH647" i="1"/>
  <c r="DH644" i="1"/>
  <c r="DH643" i="1"/>
  <c r="DH640" i="1"/>
  <c r="DH637" i="1"/>
  <c r="DH634" i="1"/>
  <c r="DH630" i="1"/>
  <c r="DH629" i="1"/>
  <c r="DH628" i="1"/>
  <c r="DH623" i="1"/>
  <c r="DH621" i="1"/>
  <c r="DH616" i="1"/>
  <c r="DH614" i="1"/>
  <c r="DH613" i="1"/>
  <c r="DH612" i="1"/>
  <c r="DH610" i="1"/>
  <c r="DH609" i="1"/>
  <c r="DH607" i="1"/>
  <c r="DH606" i="1"/>
  <c r="DH597" i="1"/>
  <c r="DH596" i="1"/>
  <c r="DH595" i="1"/>
  <c r="DH593" i="1"/>
  <c r="DH592" i="1"/>
  <c r="DH591" i="1"/>
  <c r="DH590" i="1"/>
  <c r="DH589" i="1"/>
  <c r="DH588" i="1"/>
  <c r="DH587" i="1"/>
  <c r="DH585" i="1"/>
  <c r="DH584" i="1"/>
  <c r="DH583" i="1"/>
  <c r="DH582" i="1"/>
  <c r="DH580" i="1"/>
  <c r="DH579" i="1"/>
  <c r="DH578" i="1"/>
  <c r="DH577" i="1"/>
  <c r="DH576" i="1"/>
  <c r="DH575" i="1"/>
  <c r="DH572" i="1"/>
  <c r="DH570" i="1"/>
  <c r="DH569" i="1"/>
  <c r="DH568" i="1"/>
  <c r="DH567" i="1"/>
  <c r="DH566" i="1"/>
  <c r="DH565" i="1"/>
  <c r="DH564" i="1"/>
  <c r="DH562" i="1"/>
  <c r="DH560" i="1"/>
  <c r="DH558" i="1"/>
  <c r="DH557" i="1"/>
  <c r="DH555" i="1"/>
  <c r="DH550" i="1"/>
  <c r="DH547" i="1"/>
  <c r="DH546" i="1"/>
  <c r="DH545" i="1"/>
  <c r="DH544" i="1"/>
  <c r="DH542" i="1"/>
  <c r="DH540" i="1"/>
  <c r="DH539" i="1"/>
  <c r="DH538" i="1"/>
  <c r="DH537" i="1"/>
  <c r="DH536" i="1"/>
  <c r="DH535" i="1"/>
  <c r="DH534" i="1"/>
  <c r="DH533" i="1"/>
  <c r="DH531" i="1"/>
  <c r="DH530" i="1"/>
  <c r="DH529" i="1"/>
  <c r="DH528" i="1"/>
  <c r="DH527" i="1"/>
  <c r="DH525" i="1"/>
  <c r="DH521" i="1"/>
  <c r="DH519" i="1"/>
  <c r="DH517" i="1"/>
  <c r="DH513" i="1"/>
  <c r="DH512" i="1"/>
  <c r="DH511" i="1"/>
  <c r="DH510" i="1"/>
  <c r="DH509" i="1"/>
  <c r="DH508" i="1"/>
  <c r="DH506" i="1"/>
  <c r="DH500" i="1"/>
  <c r="DH499" i="1"/>
  <c r="DH498" i="1"/>
  <c r="DH497" i="1"/>
  <c r="DH495" i="1"/>
  <c r="DH493" i="1"/>
  <c r="DH491" i="1"/>
  <c r="DH489" i="1"/>
  <c r="DH483" i="1"/>
  <c r="DH479" i="1"/>
  <c r="DH477" i="1"/>
  <c r="DH476" i="1"/>
  <c r="DH474" i="1"/>
  <c r="DH473" i="1"/>
  <c r="DH471" i="1"/>
  <c r="DH470" i="1"/>
  <c r="DH467" i="1"/>
  <c r="DH464" i="1"/>
  <c r="DH463" i="1"/>
  <c r="DH462" i="1"/>
  <c r="DH461" i="1"/>
  <c r="DH458" i="1"/>
  <c r="DH456" i="1"/>
  <c r="DH455" i="1"/>
  <c r="DH454" i="1"/>
  <c r="DH452" i="1"/>
  <c r="DH451" i="1"/>
  <c r="DH446" i="1"/>
  <c r="DH444" i="1"/>
  <c r="DH443" i="1"/>
  <c r="DH442" i="1"/>
  <c r="DH441" i="1"/>
  <c r="DH438" i="1"/>
  <c r="DH435" i="1"/>
  <c r="DH433" i="1"/>
  <c r="DH432" i="1"/>
  <c r="DH431" i="1"/>
  <c r="DH430" i="1"/>
  <c r="DH429" i="1"/>
  <c r="DH426" i="1"/>
  <c r="DH425" i="1"/>
  <c r="DH422" i="1"/>
  <c r="DH421" i="1"/>
  <c r="DH420" i="1"/>
  <c r="DH418" i="1"/>
  <c r="DH417" i="1"/>
  <c r="DH416" i="1"/>
  <c r="DH415" i="1"/>
  <c r="DH412" i="1"/>
  <c r="DH407" i="1"/>
  <c r="DH406" i="1"/>
  <c r="DH405" i="1"/>
  <c r="DH404" i="1"/>
  <c r="DH402" i="1"/>
  <c r="DH401" i="1"/>
  <c r="DH400" i="1"/>
  <c r="DH399" i="1"/>
  <c r="DH398" i="1"/>
  <c r="DH397" i="1"/>
  <c r="DH396" i="1"/>
  <c r="DH395" i="1"/>
  <c r="DH394" i="1"/>
  <c r="DH392" i="1"/>
  <c r="DH391" i="1"/>
  <c r="DH390" i="1"/>
  <c r="DH388" i="1"/>
  <c r="DH386" i="1"/>
  <c r="DH385" i="1"/>
  <c r="DH383" i="1"/>
  <c r="DH382" i="1"/>
  <c r="DH381" i="1"/>
  <c r="DH380" i="1"/>
  <c r="DH379" i="1"/>
  <c r="DH378" i="1"/>
  <c r="DH377" i="1"/>
  <c r="DH375" i="1"/>
  <c r="DH374" i="1"/>
  <c r="DH373" i="1"/>
  <c r="DH365" i="1"/>
  <c r="DH358" i="1"/>
  <c r="DH357" i="1"/>
  <c r="DH356" i="1"/>
  <c r="DH355" i="1"/>
  <c r="DH353" i="1"/>
  <c r="DH352" i="1"/>
  <c r="DH351" i="1"/>
  <c r="DH350" i="1"/>
  <c r="DH349" i="1"/>
  <c r="DH346" i="1"/>
  <c r="DH340" i="1"/>
  <c r="DH338" i="1"/>
  <c r="DH336" i="1"/>
  <c r="DH335" i="1"/>
  <c r="DH334" i="1"/>
  <c r="DH332" i="1"/>
  <c r="DH329" i="1"/>
  <c r="DH327" i="1"/>
  <c r="DH324" i="1"/>
  <c r="DH323" i="1"/>
  <c r="DH319" i="1"/>
  <c r="DH317" i="1"/>
  <c r="DH315" i="1"/>
  <c r="DH312" i="1"/>
  <c r="DH310" i="1"/>
  <c r="DH306" i="1"/>
  <c r="DH304" i="1"/>
  <c r="DH301" i="1"/>
  <c r="DH295" i="1"/>
  <c r="DH293" i="1"/>
  <c r="DH292" i="1"/>
  <c r="DH291" i="1"/>
  <c r="DH289" i="1"/>
  <c r="DH288" i="1"/>
  <c r="DH284" i="1"/>
  <c r="DH283" i="1"/>
  <c r="DH279" i="1"/>
  <c r="DH278" i="1"/>
  <c r="DH277" i="1"/>
  <c r="DH276" i="1"/>
  <c r="DH274" i="1"/>
  <c r="DH273" i="1"/>
  <c r="DH269" i="1"/>
  <c r="DH267" i="1"/>
  <c r="DH266" i="1"/>
  <c r="DH265" i="1"/>
  <c r="DH262" i="1"/>
  <c r="DH261" i="1"/>
  <c r="DH260" i="1"/>
  <c r="DH259" i="1"/>
  <c r="DH258" i="1"/>
  <c r="DH257" i="1"/>
  <c r="DH253" i="1"/>
  <c r="DH252" i="1"/>
  <c r="DH251" i="1"/>
  <c r="DH248" i="1"/>
  <c r="DH246" i="1"/>
  <c r="DH245" i="1"/>
  <c r="DH244" i="1"/>
  <c r="DH240" i="1"/>
  <c r="DH238" i="1"/>
  <c r="DH237" i="1"/>
  <c r="DH236" i="1"/>
  <c r="DH235" i="1"/>
  <c r="DH233" i="1"/>
  <c r="DH232" i="1"/>
  <c r="DH230" i="1"/>
  <c r="DH227" i="1"/>
  <c r="DH225" i="1"/>
  <c r="DH223" i="1"/>
  <c r="DH221" i="1"/>
  <c r="DH220" i="1"/>
  <c r="DH219" i="1"/>
  <c r="DH218" i="1"/>
  <c r="DH217" i="1"/>
  <c r="DH215" i="1"/>
  <c r="DH213" i="1"/>
  <c r="DH212" i="1"/>
  <c r="DH211" i="1"/>
  <c r="DH207" i="1"/>
  <c r="DH206" i="1"/>
  <c r="DH204" i="1"/>
  <c r="DH201" i="1"/>
  <c r="DH200" i="1"/>
  <c r="DH199" i="1"/>
  <c r="DH198" i="1"/>
  <c r="DH197" i="1"/>
  <c r="DH194" i="1"/>
  <c r="DH192" i="1"/>
  <c r="DH191" i="1"/>
  <c r="DH190" i="1"/>
  <c r="DH189" i="1"/>
  <c r="DH188" i="1"/>
  <c r="DH184" i="1"/>
  <c r="DH182" i="1"/>
  <c r="DH181" i="1"/>
  <c r="DH178" i="1"/>
  <c r="DH177" i="1"/>
  <c r="DH176" i="1"/>
  <c r="DH173" i="1"/>
  <c r="DH171" i="1"/>
  <c r="DH170" i="1"/>
  <c r="DH169" i="1"/>
  <c r="DH168" i="1"/>
  <c r="DH167" i="1"/>
  <c r="DH166" i="1"/>
  <c r="DH165" i="1"/>
  <c r="DH163" i="1"/>
  <c r="DH162" i="1"/>
  <c r="DH161" i="1"/>
  <c r="DH160" i="1"/>
  <c r="DH159" i="1"/>
  <c r="DH158" i="1"/>
  <c r="DH156" i="1"/>
  <c r="DH154" i="1"/>
  <c r="DH152" i="1"/>
  <c r="DH151" i="1"/>
  <c r="DH148" i="1"/>
  <c r="DH147" i="1"/>
  <c r="DH144" i="1"/>
  <c r="DH143" i="1"/>
  <c r="DH142" i="1"/>
  <c r="DH141" i="1"/>
  <c r="DH138" i="1"/>
  <c r="DH137" i="1"/>
  <c r="DH136" i="1"/>
  <c r="DH134" i="1"/>
  <c r="DH133" i="1"/>
  <c r="DH130" i="1"/>
  <c r="DH129" i="1"/>
  <c r="DH128" i="1"/>
  <c r="DH122" i="1"/>
  <c r="DH121" i="1"/>
  <c r="DH119" i="1"/>
  <c r="DH117" i="1"/>
  <c r="DH116" i="1"/>
  <c r="DH115" i="1"/>
  <c r="DH114" i="1"/>
  <c r="DH113" i="1"/>
  <c r="DH112" i="1"/>
  <c r="DH111" i="1"/>
  <c r="DH110" i="1"/>
  <c r="DH109" i="1"/>
  <c r="DH107" i="1"/>
  <c r="DH105" i="1"/>
  <c r="DH104" i="1"/>
  <c r="DH103" i="1"/>
  <c r="DH102" i="1"/>
  <c r="DH99" i="1"/>
  <c r="DH98" i="1"/>
  <c r="DH97" i="1"/>
  <c r="DH96" i="1"/>
  <c r="DH95" i="1"/>
  <c r="DH93" i="1"/>
  <c r="DH92" i="1"/>
  <c r="DH91" i="1"/>
  <c r="DH90" i="1"/>
  <c r="DH88" i="1"/>
  <c r="DH87" i="1"/>
  <c r="DH85" i="1"/>
  <c r="DH84" i="1"/>
  <c r="DH83" i="1"/>
  <c r="DH82" i="1"/>
  <c r="DH81" i="1"/>
  <c r="DH80" i="1"/>
  <c r="DH78" i="1"/>
  <c r="DH76" i="1"/>
  <c r="DH74" i="1"/>
  <c r="DH73" i="1"/>
  <c r="DH71" i="1"/>
  <c r="DH70" i="1"/>
  <c r="DH67" i="1"/>
  <c r="DH66" i="1"/>
  <c r="DH65" i="1"/>
  <c r="DH63" i="1"/>
  <c r="DH62" i="1"/>
  <c r="DH61" i="1"/>
  <c r="DH58" i="1"/>
  <c r="DH57" i="1"/>
  <c r="DH56" i="1"/>
  <c r="DH55" i="1"/>
  <c r="DH54" i="1"/>
  <c r="DH53" i="1"/>
  <c r="DH51" i="1"/>
  <c r="DH48" i="1"/>
  <c r="DH45" i="1"/>
  <c r="DH43" i="1"/>
  <c r="DH40" i="1"/>
  <c r="DH39" i="1"/>
  <c r="DH35" i="1"/>
  <c r="DH34" i="1"/>
  <c r="DH31" i="1"/>
  <c r="DH28" i="1"/>
  <c r="DH25" i="1"/>
  <c r="DH24" i="1"/>
  <c r="DH22" i="1"/>
  <c r="DH19" i="1"/>
  <c r="DH16" i="1"/>
  <c r="DH13" i="1"/>
  <c r="DH11" i="1"/>
  <c r="DH10" i="1"/>
  <c r="DH9" i="1"/>
  <c r="DF857" i="1"/>
  <c r="DF856" i="1"/>
  <c r="DF855" i="1"/>
  <c r="DF854" i="1"/>
  <c r="DF853" i="1"/>
  <c r="DF852" i="1"/>
  <c r="DF851" i="1"/>
  <c r="DF850" i="1"/>
  <c r="DF849" i="1"/>
  <c r="DF848" i="1"/>
  <c r="DF847" i="1"/>
  <c r="DF846" i="1"/>
  <c r="DF845" i="1"/>
  <c r="DF844" i="1"/>
  <c r="DF843" i="1"/>
  <c r="DF842" i="1"/>
  <c r="DF841" i="1"/>
  <c r="DF840" i="1"/>
  <c r="DF839" i="1"/>
  <c r="DF838" i="1"/>
  <c r="DF837" i="1"/>
  <c r="DF836" i="1"/>
  <c r="DF835" i="1"/>
  <c r="DF834" i="1"/>
  <c r="DF833" i="1"/>
  <c r="DF832" i="1"/>
  <c r="DF831" i="1"/>
  <c r="DF830" i="1"/>
  <c r="DF829" i="1"/>
  <c r="DF828" i="1"/>
  <c r="DF827" i="1"/>
  <c r="DF826" i="1"/>
  <c r="DF825" i="1"/>
  <c r="DF824" i="1"/>
  <c r="DF823" i="1"/>
  <c r="DF822" i="1"/>
  <c r="DF821" i="1"/>
  <c r="DF820" i="1"/>
  <c r="DF819" i="1"/>
  <c r="DF818" i="1"/>
  <c r="DF817" i="1"/>
  <c r="DF816" i="1"/>
  <c r="DF815" i="1"/>
  <c r="DF814" i="1"/>
  <c r="DF813" i="1"/>
  <c r="DF812" i="1"/>
  <c r="DF811" i="1"/>
  <c r="DF810" i="1"/>
  <c r="DF809" i="1"/>
  <c r="DF808" i="1"/>
  <c r="DF807" i="1"/>
  <c r="DF806" i="1"/>
  <c r="DF805" i="1"/>
  <c r="DF804" i="1"/>
  <c r="DF803" i="1"/>
  <c r="DF802" i="1"/>
  <c r="DF801" i="1"/>
  <c r="DF800" i="1"/>
  <c r="DF799" i="1"/>
  <c r="DF798" i="1"/>
  <c r="DF797" i="1"/>
  <c r="DF796" i="1"/>
  <c r="DF795" i="1"/>
  <c r="DF794" i="1"/>
  <c r="DF793" i="1"/>
  <c r="DF792" i="1"/>
  <c r="DF791" i="1"/>
  <c r="DF790" i="1"/>
  <c r="DF789" i="1"/>
  <c r="DF788" i="1"/>
  <c r="DF787" i="1"/>
  <c r="DF786" i="1"/>
  <c r="DF785" i="1"/>
  <c r="DF784" i="1"/>
  <c r="DF783" i="1"/>
  <c r="DF782" i="1"/>
  <c r="DF781" i="1"/>
  <c r="DF780" i="1"/>
  <c r="DF779" i="1"/>
  <c r="DF778" i="1"/>
  <c r="DF777" i="1"/>
  <c r="DF776" i="1"/>
  <c r="DF775" i="1"/>
  <c r="DF774" i="1"/>
  <c r="DF773" i="1"/>
  <c r="DF772" i="1"/>
  <c r="DF771" i="1"/>
  <c r="DF770" i="1"/>
  <c r="DF769" i="1"/>
  <c r="DF768" i="1"/>
  <c r="DF767" i="1"/>
  <c r="DF766" i="1"/>
  <c r="DF765" i="1"/>
  <c r="DF764" i="1"/>
  <c r="DF763" i="1"/>
  <c r="DF762" i="1"/>
  <c r="DF761" i="1"/>
  <c r="DF760" i="1"/>
  <c r="DF759" i="1"/>
  <c r="DF758" i="1"/>
  <c r="DF757" i="1"/>
  <c r="DF756" i="1"/>
  <c r="DF755" i="1"/>
  <c r="DF754" i="1"/>
  <c r="DF753" i="1"/>
  <c r="DF752" i="1"/>
  <c r="DF751" i="1"/>
  <c r="DF750" i="1"/>
  <c r="DF749" i="1"/>
  <c r="DF748" i="1"/>
  <c r="DF747" i="1"/>
  <c r="DF746" i="1"/>
  <c r="DF745" i="1"/>
  <c r="DF744" i="1"/>
  <c r="DF743" i="1"/>
  <c r="DF742" i="1"/>
  <c r="DF741" i="1"/>
  <c r="DF740" i="1"/>
  <c r="DF739" i="1"/>
  <c r="DF738" i="1"/>
  <c r="DF737" i="1"/>
  <c r="DF736" i="1"/>
  <c r="DF735" i="1"/>
  <c r="DF734" i="1"/>
  <c r="DF733" i="1"/>
  <c r="DF732" i="1"/>
  <c r="DF731" i="1"/>
  <c r="DF730" i="1"/>
  <c r="DF729" i="1"/>
  <c r="DF728" i="1"/>
  <c r="DF727" i="1"/>
  <c r="DF726" i="1"/>
  <c r="DF725" i="1"/>
  <c r="DF724" i="1"/>
  <c r="DF723" i="1"/>
  <c r="DF722" i="1"/>
  <c r="DF721" i="1"/>
  <c r="DF720" i="1"/>
  <c r="DF719" i="1"/>
  <c r="DF718" i="1"/>
  <c r="DF717" i="1"/>
  <c r="DF716" i="1"/>
  <c r="DF715" i="1"/>
  <c r="DF714" i="1"/>
  <c r="DF713" i="1"/>
  <c r="DF712" i="1"/>
  <c r="DF711" i="1"/>
  <c r="DF710" i="1"/>
  <c r="DF709" i="1"/>
  <c r="DF708" i="1"/>
  <c r="DF707" i="1"/>
  <c r="DF706" i="1"/>
  <c r="DF705" i="1"/>
  <c r="DF704" i="1"/>
  <c r="DF703" i="1"/>
  <c r="DF702" i="1"/>
  <c r="DF701" i="1"/>
  <c r="DF700" i="1"/>
  <c r="DF699" i="1"/>
  <c r="DF698" i="1"/>
  <c r="DF697" i="1"/>
  <c r="DF696" i="1"/>
  <c r="DF695" i="1"/>
  <c r="DF694" i="1"/>
  <c r="DF693" i="1"/>
  <c r="DF692" i="1"/>
  <c r="DF691" i="1"/>
  <c r="DF690" i="1"/>
  <c r="DF689" i="1"/>
  <c r="DF688" i="1"/>
  <c r="DF687" i="1"/>
  <c r="DF686" i="1"/>
  <c r="DF685" i="1"/>
  <c r="DF684" i="1"/>
  <c r="DF683" i="1"/>
  <c r="DF682" i="1"/>
  <c r="DF681" i="1"/>
  <c r="DF680" i="1"/>
  <c r="DF679" i="1"/>
  <c r="DF678" i="1"/>
  <c r="DF677" i="1"/>
  <c r="DF676" i="1"/>
  <c r="DF675" i="1"/>
  <c r="DF674" i="1"/>
  <c r="DF673" i="1"/>
  <c r="DF672" i="1"/>
  <c r="DF671" i="1"/>
  <c r="DF670" i="1"/>
  <c r="DF669" i="1"/>
  <c r="DF668" i="1"/>
  <c r="DF667" i="1"/>
  <c r="DF666" i="1"/>
  <c r="DF665" i="1"/>
  <c r="DF664" i="1"/>
  <c r="DF663" i="1"/>
  <c r="DF662" i="1"/>
  <c r="DF661" i="1"/>
  <c r="DF660" i="1"/>
  <c r="DF659" i="1"/>
  <c r="DF658" i="1"/>
  <c r="DF657" i="1"/>
  <c r="DF656" i="1"/>
  <c r="DF655" i="1"/>
  <c r="DF654" i="1"/>
  <c r="DF653" i="1"/>
  <c r="DF652" i="1"/>
  <c r="DF651" i="1"/>
  <c r="DF650" i="1"/>
  <c r="DF649" i="1"/>
  <c r="DF648" i="1"/>
  <c r="DF647" i="1"/>
  <c r="DF646" i="1"/>
  <c r="DF645" i="1"/>
  <c r="DF644" i="1"/>
  <c r="DF643" i="1"/>
  <c r="DF642" i="1"/>
  <c r="DF641" i="1"/>
  <c r="DF640" i="1"/>
  <c r="DF639" i="1"/>
  <c r="DF638" i="1"/>
  <c r="DF637" i="1"/>
  <c r="DF636" i="1"/>
  <c r="DF635" i="1"/>
  <c r="DF634" i="1"/>
  <c r="DF633" i="1"/>
  <c r="DF632" i="1"/>
  <c r="DF631" i="1"/>
  <c r="DF630" i="1"/>
  <c r="DF629" i="1"/>
  <c r="DF628" i="1"/>
  <c r="DF627" i="1"/>
  <c r="DF626" i="1"/>
  <c r="DF625" i="1"/>
  <c r="DF624" i="1"/>
  <c r="DF623" i="1"/>
  <c r="DF622" i="1"/>
  <c r="DF621" i="1"/>
  <c r="DF620" i="1"/>
  <c r="DF619" i="1"/>
  <c r="DF618" i="1"/>
  <c r="DF617" i="1"/>
  <c r="DF616" i="1"/>
  <c r="DF615" i="1"/>
  <c r="DF614" i="1"/>
  <c r="DF613" i="1"/>
  <c r="DF612" i="1"/>
  <c r="DF611" i="1"/>
  <c r="DF610" i="1"/>
  <c r="DF609" i="1"/>
  <c r="DF608" i="1"/>
  <c r="DF607" i="1"/>
  <c r="DF606" i="1"/>
  <c r="DF605" i="1"/>
  <c r="DF604" i="1"/>
  <c r="DF603" i="1"/>
  <c r="DF602" i="1"/>
  <c r="DF601" i="1"/>
  <c r="DF600" i="1"/>
  <c r="DF599" i="1"/>
  <c r="DF598" i="1"/>
  <c r="DF597" i="1"/>
  <c r="DF596" i="1"/>
  <c r="DF595" i="1"/>
  <c r="DF594" i="1"/>
  <c r="DF593" i="1"/>
  <c r="DF592" i="1"/>
  <c r="DF591" i="1"/>
  <c r="DF590" i="1"/>
  <c r="DF589" i="1"/>
  <c r="DF588" i="1"/>
  <c r="DF587" i="1"/>
  <c r="DF586" i="1"/>
  <c r="DF585" i="1"/>
  <c r="DF584" i="1"/>
  <c r="DF583" i="1"/>
  <c r="DF582" i="1"/>
  <c r="DF581" i="1"/>
  <c r="DF580" i="1"/>
  <c r="DF579" i="1"/>
  <c r="DF578" i="1"/>
  <c r="DF577" i="1"/>
  <c r="DF576" i="1"/>
  <c r="DF575" i="1"/>
  <c r="DF574" i="1"/>
  <c r="DF573" i="1"/>
  <c r="DF572" i="1"/>
  <c r="DF571" i="1"/>
  <c r="DF570" i="1"/>
  <c r="DF569" i="1"/>
  <c r="DF568" i="1"/>
  <c r="DF567" i="1"/>
  <c r="DF566" i="1"/>
  <c r="DF565" i="1"/>
  <c r="DF564" i="1"/>
  <c r="DF563" i="1"/>
  <c r="DF562" i="1"/>
  <c r="DF561" i="1"/>
  <c r="DF560" i="1"/>
  <c r="DF559" i="1"/>
  <c r="DF558" i="1"/>
  <c r="DF557" i="1"/>
  <c r="DF556" i="1"/>
  <c r="DF555" i="1"/>
  <c r="DF554" i="1"/>
  <c r="DF553" i="1"/>
  <c r="DF552" i="1"/>
  <c r="DF551" i="1"/>
  <c r="DF550" i="1"/>
  <c r="DF549" i="1"/>
  <c r="DF548" i="1"/>
  <c r="DF547" i="1"/>
  <c r="DF546" i="1"/>
  <c r="DF545" i="1"/>
  <c r="DF544" i="1"/>
  <c r="DF543" i="1"/>
  <c r="DF542" i="1"/>
  <c r="DF541" i="1"/>
  <c r="DF540" i="1"/>
  <c r="DF539" i="1"/>
  <c r="DF538" i="1"/>
  <c r="DF537" i="1"/>
  <c r="DF536" i="1"/>
  <c r="DF535" i="1"/>
  <c r="DF534" i="1"/>
  <c r="DF533" i="1"/>
  <c r="DF532" i="1"/>
  <c r="DF531" i="1"/>
  <c r="DF530" i="1"/>
  <c r="DF529" i="1"/>
  <c r="DF528" i="1"/>
  <c r="DF527" i="1"/>
  <c r="DF526" i="1"/>
  <c r="DF525" i="1"/>
  <c r="DF524" i="1"/>
  <c r="DF523" i="1"/>
  <c r="DF522" i="1"/>
  <c r="DF521" i="1"/>
  <c r="DF520" i="1"/>
  <c r="DF519" i="1"/>
  <c r="DF518" i="1"/>
  <c r="DF517" i="1"/>
  <c r="DF516" i="1"/>
  <c r="DF515" i="1"/>
  <c r="DF514" i="1"/>
  <c r="DF513" i="1"/>
  <c r="DF512" i="1"/>
  <c r="DF511" i="1"/>
  <c r="DF510" i="1"/>
  <c r="DF509" i="1"/>
  <c r="DF508" i="1"/>
  <c r="DF507" i="1"/>
  <c r="DF506" i="1"/>
  <c r="DF505" i="1"/>
  <c r="DF504" i="1"/>
  <c r="DF503" i="1"/>
  <c r="DF502" i="1"/>
  <c r="DF501" i="1"/>
  <c r="DF500" i="1"/>
  <c r="DF499" i="1"/>
  <c r="DF498" i="1"/>
  <c r="DF497" i="1"/>
  <c r="DF496" i="1"/>
  <c r="DF495" i="1"/>
  <c r="DF494" i="1"/>
  <c r="DF493" i="1"/>
  <c r="DF492" i="1"/>
  <c r="DF491" i="1"/>
  <c r="DF490" i="1"/>
  <c r="DF489" i="1"/>
  <c r="DF488" i="1"/>
  <c r="DF487" i="1"/>
  <c r="DF486" i="1"/>
  <c r="DF485" i="1"/>
  <c r="DF484" i="1"/>
  <c r="DF483" i="1"/>
  <c r="DF482" i="1"/>
  <c r="DF481" i="1"/>
  <c r="DF480" i="1"/>
  <c r="DF479" i="1"/>
  <c r="DF478" i="1"/>
  <c r="DF477" i="1"/>
  <c r="DF476" i="1"/>
  <c r="DF475" i="1"/>
  <c r="DF474" i="1"/>
  <c r="DF473" i="1"/>
  <c r="DF472" i="1"/>
  <c r="DF471" i="1"/>
  <c r="DF470" i="1"/>
  <c r="DF469" i="1"/>
  <c r="DF468" i="1"/>
  <c r="DF467" i="1"/>
  <c r="DF466" i="1"/>
  <c r="DF465" i="1"/>
  <c r="DF464" i="1"/>
  <c r="DF463" i="1"/>
  <c r="DF462" i="1"/>
  <c r="DF461" i="1"/>
  <c r="DF460" i="1"/>
  <c r="DF459" i="1"/>
  <c r="DF458" i="1"/>
  <c r="DF457" i="1"/>
  <c r="DF456" i="1"/>
  <c r="DF455" i="1"/>
  <c r="DF454" i="1"/>
  <c r="DF453" i="1"/>
  <c r="DF452" i="1"/>
  <c r="DF451" i="1"/>
  <c r="DF450" i="1"/>
  <c r="DF449" i="1"/>
  <c r="DF448" i="1"/>
  <c r="DF447" i="1"/>
  <c r="DF446" i="1"/>
  <c r="DF445" i="1"/>
  <c r="DF444" i="1"/>
  <c r="DF443" i="1"/>
  <c r="DF442" i="1"/>
  <c r="DF441" i="1"/>
  <c r="DF440" i="1"/>
  <c r="DF439" i="1"/>
  <c r="DF438" i="1"/>
  <c r="DF437" i="1"/>
  <c r="DF436" i="1"/>
  <c r="DF435" i="1"/>
  <c r="DF434" i="1"/>
  <c r="DF433" i="1"/>
  <c r="DF432" i="1"/>
  <c r="DF431" i="1"/>
  <c r="DF430" i="1"/>
  <c r="DF429" i="1"/>
  <c r="DF428" i="1"/>
  <c r="DF427" i="1"/>
  <c r="DF426" i="1"/>
  <c r="DF425" i="1"/>
  <c r="DF424" i="1"/>
  <c r="DF423" i="1"/>
  <c r="DF422" i="1"/>
  <c r="DF421" i="1"/>
  <c r="DF420" i="1"/>
  <c r="DF419" i="1"/>
  <c r="DF418" i="1"/>
  <c r="DF417" i="1"/>
  <c r="DF416" i="1"/>
  <c r="DF415" i="1"/>
  <c r="DF414" i="1"/>
  <c r="DF413" i="1"/>
  <c r="DF412" i="1"/>
  <c r="DF411" i="1"/>
  <c r="DF410" i="1"/>
  <c r="DF409" i="1"/>
  <c r="DF408" i="1"/>
  <c r="DF407" i="1"/>
  <c r="DF406" i="1"/>
  <c r="DF405" i="1"/>
  <c r="DF404" i="1"/>
  <c r="DF403" i="1"/>
  <c r="DF402" i="1"/>
  <c r="DF401" i="1"/>
  <c r="DF400" i="1"/>
  <c r="DF399" i="1"/>
  <c r="DF398" i="1"/>
  <c r="DF397" i="1"/>
  <c r="DF396" i="1"/>
  <c r="DF395" i="1"/>
  <c r="DF394" i="1"/>
  <c r="DF393" i="1"/>
  <c r="DF392" i="1"/>
  <c r="DF391" i="1"/>
  <c r="DF390" i="1"/>
  <c r="DF389" i="1"/>
  <c r="DF388" i="1"/>
  <c r="DF387" i="1"/>
  <c r="DF386" i="1"/>
  <c r="DF385" i="1"/>
  <c r="DF384" i="1"/>
  <c r="DF383" i="1"/>
  <c r="DF382" i="1"/>
  <c r="DF381" i="1"/>
  <c r="DF380" i="1"/>
  <c r="DF379" i="1"/>
  <c r="DF378" i="1"/>
  <c r="DF377" i="1"/>
  <c r="DF376" i="1"/>
  <c r="DF375" i="1"/>
  <c r="DF374" i="1"/>
  <c r="DF373" i="1"/>
  <c r="DF372" i="1"/>
  <c r="DF371" i="1"/>
  <c r="DF370" i="1"/>
  <c r="DF369" i="1"/>
  <c r="DF368" i="1"/>
  <c r="DF367" i="1"/>
  <c r="DF366" i="1"/>
  <c r="DF365" i="1"/>
  <c r="DF364" i="1"/>
  <c r="DF363" i="1"/>
  <c r="DF362" i="1"/>
  <c r="DF361" i="1"/>
  <c r="DF360" i="1"/>
  <c r="DF359" i="1"/>
  <c r="DF358" i="1"/>
  <c r="DF357" i="1"/>
  <c r="DF356" i="1"/>
  <c r="DF355" i="1"/>
  <c r="DF354" i="1"/>
  <c r="DF353" i="1"/>
  <c r="DF352" i="1"/>
  <c r="DF351" i="1"/>
  <c r="DF350" i="1"/>
  <c r="DF349" i="1"/>
  <c r="DF348" i="1"/>
  <c r="DF347" i="1"/>
  <c r="DF346" i="1"/>
  <c r="DF345" i="1"/>
  <c r="DF344" i="1"/>
  <c r="DF343" i="1"/>
  <c r="DF342" i="1"/>
  <c r="DF341" i="1"/>
  <c r="DF340" i="1"/>
  <c r="DF339" i="1"/>
  <c r="DF338" i="1"/>
  <c r="DF337" i="1"/>
  <c r="DF336" i="1"/>
  <c r="DF335" i="1"/>
  <c r="DF334" i="1"/>
  <c r="DF333" i="1"/>
  <c r="DF332" i="1"/>
  <c r="DF331" i="1"/>
  <c r="DF330" i="1"/>
  <c r="DF329" i="1"/>
  <c r="DF328" i="1"/>
  <c r="DF327" i="1"/>
  <c r="DF326" i="1"/>
  <c r="DF325" i="1"/>
  <c r="DF324" i="1"/>
  <c r="DF323" i="1"/>
  <c r="DF322" i="1"/>
  <c r="DF321" i="1"/>
  <c r="DF320" i="1"/>
  <c r="DF319" i="1"/>
  <c r="DF318" i="1"/>
  <c r="DF317" i="1"/>
  <c r="DF316" i="1"/>
  <c r="DF315" i="1"/>
  <c r="DF314" i="1"/>
  <c r="DF313" i="1"/>
  <c r="DF312" i="1"/>
  <c r="DF311" i="1"/>
  <c r="DF310" i="1"/>
  <c r="DF309" i="1"/>
  <c r="DF308" i="1"/>
  <c r="DF307" i="1"/>
  <c r="DF306" i="1"/>
  <c r="DF305" i="1"/>
  <c r="DF304" i="1"/>
  <c r="DF303" i="1"/>
  <c r="DF302" i="1"/>
  <c r="DF301" i="1"/>
  <c r="DF300" i="1"/>
  <c r="DF299" i="1"/>
  <c r="DF298" i="1"/>
  <c r="DF297" i="1"/>
  <c r="DF296" i="1"/>
  <c r="DF295" i="1"/>
  <c r="DF294" i="1"/>
  <c r="DF293" i="1"/>
  <c r="DF292" i="1"/>
  <c r="DF291" i="1"/>
  <c r="DF290" i="1"/>
  <c r="DF289" i="1"/>
  <c r="DF288" i="1"/>
  <c r="DF287" i="1"/>
  <c r="DF286" i="1"/>
  <c r="DF285" i="1"/>
  <c r="DF284" i="1"/>
  <c r="DF283" i="1"/>
  <c r="DF282" i="1"/>
  <c r="DF281" i="1"/>
  <c r="DF280" i="1"/>
  <c r="DF279" i="1"/>
  <c r="DF278" i="1"/>
  <c r="DF277" i="1"/>
  <c r="DF276" i="1"/>
  <c r="DF275" i="1"/>
  <c r="DF274" i="1"/>
  <c r="DF273" i="1"/>
  <c r="DF272" i="1"/>
  <c r="DF271" i="1"/>
  <c r="DF270" i="1"/>
  <c r="DF269" i="1"/>
  <c r="DF268" i="1"/>
  <c r="DF267" i="1"/>
  <c r="DF266" i="1"/>
  <c r="DF265" i="1"/>
  <c r="DF264" i="1"/>
  <c r="DF263" i="1"/>
  <c r="DF262" i="1"/>
  <c r="DF261" i="1"/>
  <c r="DF260" i="1"/>
  <c r="DF259" i="1"/>
  <c r="DF258" i="1"/>
  <c r="DF257" i="1"/>
  <c r="DF256" i="1"/>
  <c r="DF255" i="1"/>
  <c r="DF254" i="1"/>
  <c r="DF253" i="1"/>
  <c r="DF252" i="1"/>
  <c r="DF251" i="1"/>
  <c r="DF250" i="1"/>
  <c r="DF249" i="1"/>
  <c r="DF248" i="1"/>
  <c r="DF247" i="1"/>
  <c r="DF246" i="1"/>
  <c r="DF245" i="1"/>
  <c r="DF244" i="1"/>
  <c r="DF243" i="1"/>
  <c r="DF242" i="1"/>
  <c r="DF241" i="1"/>
  <c r="DF240" i="1"/>
  <c r="DF239" i="1"/>
  <c r="DF238" i="1"/>
  <c r="DF237" i="1"/>
  <c r="DF236" i="1"/>
  <c r="DF235" i="1"/>
  <c r="DF234" i="1"/>
  <c r="DF233" i="1"/>
  <c r="DF232" i="1"/>
  <c r="DF231" i="1"/>
  <c r="DF230" i="1"/>
  <c r="DF229" i="1"/>
  <c r="DF228" i="1"/>
  <c r="DF227" i="1"/>
  <c r="DF226" i="1"/>
  <c r="DF225" i="1"/>
  <c r="DF224" i="1"/>
  <c r="DF223" i="1"/>
  <c r="DF222" i="1"/>
  <c r="DF221" i="1"/>
  <c r="DF220" i="1"/>
  <c r="DF219" i="1"/>
  <c r="DF218" i="1"/>
  <c r="DF217" i="1"/>
  <c r="DF216" i="1"/>
  <c r="DF215" i="1"/>
  <c r="DF214" i="1"/>
  <c r="DF213" i="1"/>
  <c r="DF212" i="1"/>
  <c r="DF211" i="1"/>
  <c r="DF210" i="1"/>
  <c r="DF209" i="1"/>
  <c r="DF208" i="1"/>
  <c r="DF207" i="1"/>
  <c r="DF206" i="1"/>
  <c r="DF205" i="1"/>
  <c r="DF204" i="1"/>
  <c r="DF203" i="1"/>
  <c r="DF202" i="1"/>
  <c r="DF201" i="1"/>
  <c r="DF200" i="1"/>
  <c r="DF199" i="1"/>
  <c r="DF198" i="1"/>
  <c r="DF197" i="1"/>
  <c r="DF196" i="1"/>
  <c r="DF195" i="1"/>
  <c r="DF194" i="1"/>
  <c r="DF193" i="1"/>
  <c r="DF192" i="1"/>
  <c r="DF191" i="1"/>
  <c r="DF190" i="1"/>
  <c r="DF189" i="1"/>
  <c r="DF188" i="1"/>
  <c r="DF187" i="1"/>
  <c r="DF186" i="1"/>
  <c r="DF185" i="1"/>
  <c r="DF184" i="1"/>
  <c r="DF183" i="1"/>
  <c r="DF182" i="1"/>
  <c r="DF181" i="1"/>
  <c r="DF180" i="1"/>
  <c r="DF179" i="1"/>
  <c r="DF178" i="1"/>
  <c r="DF177" i="1"/>
  <c r="DF176" i="1"/>
  <c r="DF175" i="1"/>
  <c r="DF174" i="1"/>
  <c r="DF173" i="1"/>
  <c r="DF172" i="1"/>
  <c r="DF171" i="1"/>
  <c r="DF170" i="1"/>
  <c r="DF169" i="1"/>
  <c r="DF168" i="1"/>
  <c r="DF167" i="1"/>
  <c r="DF166" i="1"/>
  <c r="DF165" i="1"/>
  <c r="DF164" i="1"/>
  <c r="DF163" i="1"/>
  <c r="DF162" i="1"/>
  <c r="DF161" i="1"/>
  <c r="DF160" i="1"/>
  <c r="DF159" i="1"/>
  <c r="DF158" i="1"/>
  <c r="DF157" i="1"/>
  <c r="DF156" i="1"/>
  <c r="DF155" i="1"/>
  <c r="DF154" i="1"/>
  <c r="DF153" i="1"/>
  <c r="DF152" i="1"/>
  <c r="DF151" i="1"/>
  <c r="DF150" i="1"/>
  <c r="DF149" i="1"/>
  <c r="DF148" i="1"/>
  <c r="DF147" i="1"/>
  <c r="DF146" i="1"/>
  <c r="DF145" i="1"/>
  <c r="DF144" i="1"/>
  <c r="DF143" i="1"/>
  <c r="DF142" i="1"/>
  <c r="DF141" i="1"/>
  <c r="DF140" i="1"/>
  <c r="DF139" i="1"/>
  <c r="DF138" i="1"/>
  <c r="DF137" i="1"/>
  <c r="DF136" i="1"/>
  <c r="DF135" i="1"/>
  <c r="DF134" i="1"/>
  <c r="DF133" i="1"/>
  <c r="DF132" i="1"/>
  <c r="DF131" i="1"/>
  <c r="DF130" i="1"/>
  <c r="DF129" i="1"/>
  <c r="DF128" i="1"/>
  <c r="DF127" i="1"/>
  <c r="DF126" i="1"/>
  <c r="DF125" i="1"/>
  <c r="DF124" i="1"/>
  <c r="DF123" i="1"/>
  <c r="DF122" i="1"/>
  <c r="DF121" i="1"/>
  <c r="DF120" i="1"/>
  <c r="DF119" i="1"/>
  <c r="DF118" i="1"/>
  <c r="DF117" i="1"/>
  <c r="DF116" i="1"/>
  <c r="DF115" i="1"/>
  <c r="DF114" i="1"/>
  <c r="DF113" i="1"/>
  <c r="DF112" i="1"/>
  <c r="DF111" i="1"/>
  <c r="DF110" i="1"/>
  <c r="DF109" i="1"/>
  <c r="DF108" i="1"/>
  <c r="DF107" i="1"/>
  <c r="DF106" i="1"/>
  <c r="DF105" i="1"/>
  <c r="DF104" i="1"/>
  <c r="DF103" i="1"/>
  <c r="DF102" i="1"/>
  <c r="DF101" i="1"/>
  <c r="DF100" i="1"/>
  <c r="DF99" i="1"/>
  <c r="DF98" i="1"/>
  <c r="DF97" i="1"/>
  <c r="DF96" i="1"/>
  <c r="DF95" i="1"/>
  <c r="DF94" i="1"/>
  <c r="DF93" i="1"/>
  <c r="DF92" i="1"/>
  <c r="DF91" i="1"/>
  <c r="DF90" i="1"/>
  <c r="DF89" i="1"/>
  <c r="DF88" i="1"/>
  <c r="DF87" i="1"/>
  <c r="DF86" i="1"/>
  <c r="DF85" i="1"/>
  <c r="DF84" i="1"/>
  <c r="DF83" i="1"/>
  <c r="DF82" i="1"/>
  <c r="DF81" i="1"/>
  <c r="DF80" i="1"/>
  <c r="DF79" i="1"/>
  <c r="DF78" i="1"/>
  <c r="DF77" i="1"/>
  <c r="DF76" i="1"/>
  <c r="DF75" i="1"/>
  <c r="DF74" i="1"/>
  <c r="DF73" i="1"/>
  <c r="DF72" i="1"/>
  <c r="DF71" i="1"/>
  <c r="DF70" i="1"/>
  <c r="DF69" i="1"/>
  <c r="DF68" i="1"/>
  <c r="DF67" i="1"/>
  <c r="DF66" i="1"/>
  <c r="DF65" i="1"/>
  <c r="DF64" i="1"/>
  <c r="DF63" i="1"/>
  <c r="DF62" i="1"/>
  <c r="DF61" i="1"/>
  <c r="DF60" i="1"/>
  <c r="DF59" i="1"/>
  <c r="DF58" i="1"/>
  <c r="DF57" i="1"/>
  <c r="DF56" i="1"/>
  <c r="DF55" i="1"/>
  <c r="DF54" i="1"/>
  <c r="DF53" i="1"/>
  <c r="DF52" i="1"/>
  <c r="DF51" i="1"/>
  <c r="DF50" i="1"/>
  <c r="DF49" i="1"/>
  <c r="DF48" i="1"/>
  <c r="DF47" i="1"/>
  <c r="DF46" i="1"/>
  <c r="DF45" i="1"/>
  <c r="DF44" i="1"/>
  <c r="DF43" i="1"/>
  <c r="DF42" i="1"/>
  <c r="DF41" i="1"/>
  <c r="DF40" i="1"/>
  <c r="DF39" i="1"/>
  <c r="DF38" i="1"/>
  <c r="DF37" i="1"/>
  <c r="DF36" i="1"/>
  <c r="DF35" i="1"/>
  <c r="DF34" i="1"/>
  <c r="DF33" i="1"/>
  <c r="DF32" i="1"/>
  <c r="DF31" i="1"/>
  <c r="DF30" i="1"/>
  <c r="DF29" i="1"/>
  <c r="DF28" i="1"/>
  <c r="DF27" i="1"/>
  <c r="DF26" i="1"/>
  <c r="DF25" i="1"/>
  <c r="DF24" i="1"/>
  <c r="DF23" i="1"/>
  <c r="DF22" i="1"/>
  <c r="DF21" i="1"/>
  <c r="DF20" i="1"/>
  <c r="DF19" i="1"/>
  <c r="DF18" i="1"/>
  <c r="DF17" i="1"/>
  <c r="DF16" i="1"/>
  <c r="DF15" i="1"/>
  <c r="DF14" i="1"/>
  <c r="DF13" i="1"/>
  <c r="DF12" i="1"/>
  <c r="DF11" i="1"/>
  <c r="DF10" i="1"/>
  <c r="DF9" i="1"/>
  <c r="DF8" i="1"/>
  <c r="DF7" i="1"/>
  <c r="DF6" i="1"/>
  <c r="DF5" i="1"/>
  <c r="DF4" i="1"/>
  <c r="DF3" i="1"/>
  <c r="DF2" i="1"/>
  <c r="DE857" i="1"/>
  <c r="DE856" i="1"/>
  <c r="DE855" i="1"/>
  <c r="DE854" i="1"/>
  <c r="DE853" i="1"/>
  <c r="DE852" i="1"/>
  <c r="DE851" i="1"/>
  <c r="DE850" i="1"/>
  <c r="DE849" i="1"/>
  <c r="DE848" i="1"/>
  <c r="DE847" i="1"/>
  <c r="DE846" i="1"/>
  <c r="DE845" i="1"/>
  <c r="DE844" i="1"/>
  <c r="DE843" i="1"/>
  <c r="DE842" i="1"/>
  <c r="DE841" i="1"/>
  <c r="DE840" i="1"/>
  <c r="DE839" i="1"/>
  <c r="DE838" i="1"/>
  <c r="DE837" i="1"/>
  <c r="DE836" i="1"/>
  <c r="DE835" i="1"/>
  <c r="DE834" i="1"/>
  <c r="DE833" i="1"/>
  <c r="DE832" i="1"/>
  <c r="DE831" i="1"/>
  <c r="DE830" i="1"/>
  <c r="DE829" i="1"/>
  <c r="DE828" i="1"/>
  <c r="DE827" i="1"/>
  <c r="DE826" i="1"/>
  <c r="DE825" i="1"/>
  <c r="DE824" i="1"/>
  <c r="DE823" i="1"/>
  <c r="DE822" i="1"/>
  <c r="DE821" i="1"/>
  <c r="DE820" i="1"/>
  <c r="DE819" i="1"/>
  <c r="DE818" i="1"/>
  <c r="DE817" i="1"/>
  <c r="DE816" i="1"/>
  <c r="DE815" i="1"/>
  <c r="DE814" i="1"/>
  <c r="DE813" i="1"/>
  <c r="DE812" i="1"/>
  <c r="DE811" i="1"/>
  <c r="DE810" i="1"/>
  <c r="DE809" i="1"/>
  <c r="DE808" i="1"/>
  <c r="DE807" i="1"/>
  <c r="DE806" i="1"/>
  <c r="DE805" i="1"/>
  <c r="DE804" i="1"/>
  <c r="DE803" i="1"/>
  <c r="DE802" i="1"/>
  <c r="DE801" i="1"/>
  <c r="DE800" i="1"/>
  <c r="DE799" i="1"/>
  <c r="DE798" i="1"/>
  <c r="DE797" i="1"/>
  <c r="DE796" i="1"/>
  <c r="DE795" i="1"/>
  <c r="DE794" i="1"/>
  <c r="DE793" i="1"/>
  <c r="DE792" i="1"/>
  <c r="DE791" i="1"/>
  <c r="DE790" i="1"/>
  <c r="DE789" i="1"/>
  <c r="DE788" i="1"/>
  <c r="DE787" i="1"/>
  <c r="DE786" i="1"/>
  <c r="DE785" i="1"/>
  <c r="DE784" i="1"/>
  <c r="DE783" i="1"/>
  <c r="DE782" i="1"/>
  <c r="DE781" i="1"/>
  <c r="DE780" i="1"/>
  <c r="DE779" i="1"/>
  <c r="DE778" i="1"/>
  <c r="DE777" i="1"/>
  <c r="DE776" i="1"/>
  <c r="DE775" i="1"/>
  <c r="DE774" i="1"/>
  <c r="DE773" i="1"/>
  <c r="DE772" i="1"/>
  <c r="DE771" i="1"/>
  <c r="DE770" i="1"/>
  <c r="DE769" i="1"/>
  <c r="DE768" i="1"/>
  <c r="DE767" i="1"/>
  <c r="DE766" i="1"/>
  <c r="DE765" i="1"/>
  <c r="DE764" i="1"/>
  <c r="DE763" i="1"/>
  <c r="DE762" i="1"/>
  <c r="DE761" i="1"/>
  <c r="DE760" i="1"/>
  <c r="DE759" i="1"/>
  <c r="DE758" i="1"/>
  <c r="DE757" i="1"/>
  <c r="DE756" i="1"/>
  <c r="DE755" i="1"/>
  <c r="DE754" i="1"/>
  <c r="DE753" i="1"/>
  <c r="DE752" i="1"/>
  <c r="DE751" i="1"/>
  <c r="DE750" i="1"/>
  <c r="DE749" i="1"/>
  <c r="DE748" i="1"/>
  <c r="DE747" i="1"/>
  <c r="DE746" i="1"/>
  <c r="DE745" i="1"/>
  <c r="DE744" i="1"/>
  <c r="DE743" i="1"/>
  <c r="DE742" i="1"/>
  <c r="DE741" i="1"/>
  <c r="DE740" i="1"/>
  <c r="DE739" i="1"/>
  <c r="DE738" i="1"/>
  <c r="DE737" i="1"/>
  <c r="DE736" i="1"/>
  <c r="DE735" i="1"/>
  <c r="DE734" i="1"/>
  <c r="DE733" i="1"/>
  <c r="DE732" i="1"/>
  <c r="DE731" i="1"/>
  <c r="DE730" i="1"/>
  <c r="DE729" i="1"/>
  <c r="DE728" i="1"/>
  <c r="DE727" i="1"/>
  <c r="DE726" i="1"/>
  <c r="DE725" i="1"/>
  <c r="DE724" i="1"/>
  <c r="DE723" i="1"/>
  <c r="DE722" i="1"/>
  <c r="DE721" i="1"/>
  <c r="DE720" i="1"/>
  <c r="DE719" i="1"/>
  <c r="DE718" i="1"/>
  <c r="DE717" i="1"/>
  <c r="DE716" i="1"/>
  <c r="DE715" i="1"/>
  <c r="DE714" i="1"/>
  <c r="DE713" i="1"/>
  <c r="DE712" i="1"/>
  <c r="DE711" i="1"/>
  <c r="DE710" i="1"/>
  <c r="DE709" i="1"/>
  <c r="DE708" i="1"/>
  <c r="DE707" i="1"/>
  <c r="DE706" i="1"/>
  <c r="DE705" i="1"/>
  <c r="DE704" i="1"/>
  <c r="DE703" i="1"/>
  <c r="DE702" i="1"/>
  <c r="DE701" i="1"/>
  <c r="DE700" i="1"/>
  <c r="DE699" i="1"/>
  <c r="DE698" i="1"/>
  <c r="DE697" i="1"/>
  <c r="DE696" i="1"/>
  <c r="DE695" i="1"/>
  <c r="DE694" i="1"/>
  <c r="DE693" i="1"/>
  <c r="DE692" i="1"/>
  <c r="DE691" i="1"/>
  <c r="DE690" i="1"/>
  <c r="DE689" i="1"/>
  <c r="DE688" i="1"/>
  <c r="DE687" i="1"/>
  <c r="DE686" i="1"/>
  <c r="DE685" i="1"/>
  <c r="DE684" i="1"/>
  <c r="DE683" i="1"/>
  <c r="DE682" i="1"/>
  <c r="DE681" i="1"/>
  <c r="DE680" i="1"/>
  <c r="DE679" i="1"/>
  <c r="DE678" i="1"/>
  <c r="DE677" i="1"/>
  <c r="DE676" i="1"/>
  <c r="DE675" i="1"/>
  <c r="DE674" i="1"/>
  <c r="DE673" i="1"/>
  <c r="DE672" i="1"/>
  <c r="DE671" i="1"/>
  <c r="DE670" i="1"/>
  <c r="DE669" i="1"/>
  <c r="DE668" i="1"/>
  <c r="DE667" i="1"/>
  <c r="DE666" i="1"/>
  <c r="DE665" i="1"/>
  <c r="DE664" i="1"/>
  <c r="DE663" i="1"/>
  <c r="DE662" i="1"/>
  <c r="DE661" i="1"/>
  <c r="DE660" i="1"/>
  <c r="DE659" i="1"/>
  <c r="DE658" i="1"/>
  <c r="DE657" i="1"/>
  <c r="DE656" i="1"/>
  <c r="DE655" i="1"/>
  <c r="DE654" i="1"/>
  <c r="DE653" i="1"/>
  <c r="DE652" i="1"/>
  <c r="DE651" i="1"/>
  <c r="DE650" i="1"/>
  <c r="DE649" i="1"/>
  <c r="DE648" i="1"/>
  <c r="DE647" i="1"/>
  <c r="DE646" i="1"/>
  <c r="DE645" i="1"/>
  <c r="DE644" i="1"/>
  <c r="DE643" i="1"/>
  <c r="DE642" i="1"/>
  <c r="DE641" i="1"/>
  <c r="DE640" i="1"/>
  <c r="DE639" i="1"/>
  <c r="DE638" i="1"/>
  <c r="DE637" i="1"/>
  <c r="DE636" i="1"/>
  <c r="DE635" i="1"/>
  <c r="DE634" i="1"/>
  <c r="DE633" i="1"/>
  <c r="DE632" i="1"/>
  <c r="DE631" i="1"/>
  <c r="DE630" i="1"/>
  <c r="DE629" i="1"/>
  <c r="DE628" i="1"/>
  <c r="DE627" i="1"/>
  <c r="DE626" i="1"/>
  <c r="DE625" i="1"/>
  <c r="DE624" i="1"/>
  <c r="DE623" i="1"/>
  <c r="DE622" i="1"/>
  <c r="DE621" i="1"/>
  <c r="DE620" i="1"/>
  <c r="DE619" i="1"/>
  <c r="DE618" i="1"/>
  <c r="DE617" i="1"/>
  <c r="DE616" i="1"/>
  <c r="DE615" i="1"/>
  <c r="DE614" i="1"/>
  <c r="DE613" i="1"/>
  <c r="DE612" i="1"/>
  <c r="DE611" i="1"/>
  <c r="DE610" i="1"/>
  <c r="DE609" i="1"/>
  <c r="DE608" i="1"/>
  <c r="DE607" i="1"/>
  <c r="DE606" i="1"/>
  <c r="DE605" i="1"/>
  <c r="DE604" i="1"/>
  <c r="DE603" i="1"/>
  <c r="DE602" i="1"/>
  <c r="DE601" i="1"/>
  <c r="DE600" i="1"/>
  <c r="DE599" i="1"/>
  <c r="DE598" i="1"/>
  <c r="DE597" i="1"/>
  <c r="DE596" i="1"/>
  <c r="DE595" i="1"/>
  <c r="DE594" i="1"/>
  <c r="DE593" i="1"/>
  <c r="DE592" i="1"/>
  <c r="DE591" i="1"/>
  <c r="DE590" i="1"/>
  <c r="DE589" i="1"/>
  <c r="DE588" i="1"/>
  <c r="DE587" i="1"/>
  <c r="DE586" i="1"/>
  <c r="DE585" i="1"/>
  <c r="DE584" i="1"/>
  <c r="DE583" i="1"/>
  <c r="DE582" i="1"/>
  <c r="DE581" i="1"/>
  <c r="DE580" i="1"/>
  <c r="DE579" i="1"/>
  <c r="DE578" i="1"/>
  <c r="DE577" i="1"/>
  <c r="DE576" i="1"/>
  <c r="DE575" i="1"/>
  <c r="DE574" i="1"/>
  <c r="DE573" i="1"/>
  <c r="DE572" i="1"/>
  <c r="DE571" i="1"/>
  <c r="DE570" i="1"/>
  <c r="DE569" i="1"/>
  <c r="DE568" i="1"/>
  <c r="DE567" i="1"/>
  <c r="DE566" i="1"/>
  <c r="DE565" i="1"/>
  <c r="DE564" i="1"/>
  <c r="DE563" i="1"/>
  <c r="DE562" i="1"/>
  <c r="DE561" i="1"/>
  <c r="DE560" i="1"/>
  <c r="DE559" i="1"/>
  <c r="DE558" i="1"/>
  <c r="DE557" i="1"/>
  <c r="DE556" i="1"/>
  <c r="DE555" i="1"/>
  <c r="DE554" i="1"/>
  <c r="DE553" i="1"/>
  <c r="DE552" i="1"/>
  <c r="DE551" i="1"/>
  <c r="DE550" i="1"/>
  <c r="DE549" i="1"/>
  <c r="DE548" i="1"/>
  <c r="DE547" i="1"/>
  <c r="DE546" i="1"/>
  <c r="DE545" i="1"/>
  <c r="DE544" i="1"/>
  <c r="DE543" i="1"/>
  <c r="DE542" i="1"/>
  <c r="DE541" i="1"/>
  <c r="DE540" i="1"/>
  <c r="DE539" i="1"/>
  <c r="DE538" i="1"/>
  <c r="DE537" i="1"/>
  <c r="DE536" i="1"/>
  <c r="DE535" i="1"/>
  <c r="DE534" i="1"/>
  <c r="DE533" i="1"/>
  <c r="DE532" i="1"/>
  <c r="DE531" i="1"/>
  <c r="DE530" i="1"/>
  <c r="DE529" i="1"/>
  <c r="DE528" i="1"/>
  <c r="DE527" i="1"/>
  <c r="DE526" i="1"/>
  <c r="DE525" i="1"/>
  <c r="DE524" i="1"/>
  <c r="DE523" i="1"/>
  <c r="DE522" i="1"/>
  <c r="DE521" i="1"/>
  <c r="DE520" i="1"/>
  <c r="DE519" i="1"/>
  <c r="DE518" i="1"/>
  <c r="DE517" i="1"/>
  <c r="DE516" i="1"/>
  <c r="DE515" i="1"/>
  <c r="DE514" i="1"/>
  <c r="DE513" i="1"/>
  <c r="DE512" i="1"/>
  <c r="DE511" i="1"/>
  <c r="DE510" i="1"/>
  <c r="DE509" i="1"/>
  <c r="DE508" i="1"/>
  <c r="DE507" i="1"/>
  <c r="DE506" i="1"/>
  <c r="DE505" i="1"/>
  <c r="DE504" i="1"/>
  <c r="DE503" i="1"/>
  <c r="DE502" i="1"/>
  <c r="DE501" i="1"/>
  <c r="DE500" i="1"/>
  <c r="DE499" i="1"/>
  <c r="DE498" i="1"/>
  <c r="DE497" i="1"/>
  <c r="DE496" i="1"/>
  <c r="DE495" i="1"/>
  <c r="DE494" i="1"/>
  <c r="DE493" i="1"/>
  <c r="DE492" i="1"/>
  <c r="DE491" i="1"/>
  <c r="DE490" i="1"/>
  <c r="DE489" i="1"/>
  <c r="DE488" i="1"/>
  <c r="DE487" i="1"/>
  <c r="DE486" i="1"/>
  <c r="DE485" i="1"/>
  <c r="DE484" i="1"/>
  <c r="DE483" i="1"/>
  <c r="DE482" i="1"/>
  <c r="DE481" i="1"/>
  <c r="DE480" i="1"/>
  <c r="DE479" i="1"/>
  <c r="DE478" i="1"/>
  <c r="DE477" i="1"/>
  <c r="DE476" i="1"/>
  <c r="DE475" i="1"/>
  <c r="DE474" i="1"/>
  <c r="DE473" i="1"/>
  <c r="DE472" i="1"/>
  <c r="DE471" i="1"/>
  <c r="DE470" i="1"/>
  <c r="DE469" i="1"/>
  <c r="DE468" i="1"/>
  <c r="DE467" i="1"/>
  <c r="DE466" i="1"/>
  <c r="DE465" i="1"/>
  <c r="DE464" i="1"/>
  <c r="DE463" i="1"/>
  <c r="DE462" i="1"/>
  <c r="DE461" i="1"/>
  <c r="DE460" i="1"/>
  <c r="DE459" i="1"/>
  <c r="DE458" i="1"/>
  <c r="DE457" i="1"/>
  <c r="DE456" i="1"/>
  <c r="DE455" i="1"/>
  <c r="DE454" i="1"/>
  <c r="DE453" i="1"/>
  <c r="DE452" i="1"/>
  <c r="DE451" i="1"/>
  <c r="DE450" i="1"/>
  <c r="DE449" i="1"/>
  <c r="DE448" i="1"/>
  <c r="DE447" i="1"/>
  <c r="DE446" i="1"/>
  <c r="DE445" i="1"/>
  <c r="DE444" i="1"/>
  <c r="DE443" i="1"/>
  <c r="DE442" i="1"/>
  <c r="DE441" i="1"/>
  <c r="DE440" i="1"/>
  <c r="DE439" i="1"/>
  <c r="DE438" i="1"/>
  <c r="DE437" i="1"/>
  <c r="DE436" i="1"/>
  <c r="DE435" i="1"/>
  <c r="DE434" i="1"/>
  <c r="DE433" i="1"/>
  <c r="DE432" i="1"/>
  <c r="DE431" i="1"/>
  <c r="DE430" i="1"/>
  <c r="DE429" i="1"/>
  <c r="DE428" i="1"/>
  <c r="DE427" i="1"/>
  <c r="DE426" i="1"/>
  <c r="DE425" i="1"/>
  <c r="DE424" i="1"/>
  <c r="DE423" i="1"/>
  <c r="DE422" i="1"/>
  <c r="DE421" i="1"/>
  <c r="DE420" i="1"/>
  <c r="DE419" i="1"/>
  <c r="DE418" i="1"/>
  <c r="DE417" i="1"/>
  <c r="DE416" i="1"/>
  <c r="DE415" i="1"/>
  <c r="DE414" i="1"/>
  <c r="DE413" i="1"/>
  <c r="DE412" i="1"/>
  <c r="DE411" i="1"/>
  <c r="DE410" i="1"/>
  <c r="DE409" i="1"/>
  <c r="DE408" i="1"/>
  <c r="DE407" i="1"/>
  <c r="DE406" i="1"/>
  <c r="DE405" i="1"/>
  <c r="DE404" i="1"/>
  <c r="DE403" i="1"/>
  <c r="DE402" i="1"/>
  <c r="DE401" i="1"/>
  <c r="DE400" i="1"/>
  <c r="DE399" i="1"/>
  <c r="DE398" i="1"/>
  <c r="DE397" i="1"/>
  <c r="DE396" i="1"/>
  <c r="DE395" i="1"/>
  <c r="DE394" i="1"/>
  <c r="DE393" i="1"/>
  <c r="DE392" i="1"/>
  <c r="DE391" i="1"/>
  <c r="DE390" i="1"/>
  <c r="DE389" i="1"/>
  <c r="DE388" i="1"/>
  <c r="DE387" i="1"/>
  <c r="DE386" i="1"/>
  <c r="DE385" i="1"/>
  <c r="DE384" i="1"/>
  <c r="DE383" i="1"/>
  <c r="DE382" i="1"/>
  <c r="DE381" i="1"/>
  <c r="DE380" i="1"/>
  <c r="DE379" i="1"/>
  <c r="DE378" i="1"/>
  <c r="DE377" i="1"/>
  <c r="DE376" i="1"/>
  <c r="DE375" i="1"/>
  <c r="DE374" i="1"/>
  <c r="DE373" i="1"/>
  <c r="DE372" i="1"/>
  <c r="DE371" i="1"/>
  <c r="DE370" i="1"/>
  <c r="DE369" i="1"/>
  <c r="DE368" i="1"/>
  <c r="DE367" i="1"/>
  <c r="DE366" i="1"/>
  <c r="DE365" i="1"/>
  <c r="DE364" i="1"/>
  <c r="DE363" i="1"/>
  <c r="DE362" i="1"/>
  <c r="DE361" i="1"/>
  <c r="DE360" i="1"/>
  <c r="DE359" i="1"/>
  <c r="DE358" i="1"/>
  <c r="DE357" i="1"/>
  <c r="DE356" i="1"/>
  <c r="DE355" i="1"/>
  <c r="DE354" i="1"/>
  <c r="DE353" i="1"/>
  <c r="DE352" i="1"/>
  <c r="DE351" i="1"/>
  <c r="DE350" i="1"/>
  <c r="DE349" i="1"/>
  <c r="DE348" i="1"/>
  <c r="DE347" i="1"/>
  <c r="DE346" i="1"/>
  <c r="DE345" i="1"/>
  <c r="DE344" i="1"/>
  <c r="DE343" i="1"/>
  <c r="DE342" i="1"/>
  <c r="DE341" i="1"/>
  <c r="DE340" i="1"/>
  <c r="DE339" i="1"/>
  <c r="DE338" i="1"/>
  <c r="DE337" i="1"/>
  <c r="DE336" i="1"/>
  <c r="DE335" i="1"/>
  <c r="DE334" i="1"/>
  <c r="DE333" i="1"/>
  <c r="DE332" i="1"/>
  <c r="DE331" i="1"/>
  <c r="DE330" i="1"/>
  <c r="DE329" i="1"/>
  <c r="DE328" i="1"/>
  <c r="DE327" i="1"/>
  <c r="DE326" i="1"/>
  <c r="DE325" i="1"/>
  <c r="DE324" i="1"/>
  <c r="DE323" i="1"/>
  <c r="DE322" i="1"/>
  <c r="DE321" i="1"/>
  <c r="DE320" i="1"/>
  <c r="DE319" i="1"/>
  <c r="DE318" i="1"/>
  <c r="DE317" i="1"/>
  <c r="DE316" i="1"/>
  <c r="DE315" i="1"/>
  <c r="DE314" i="1"/>
  <c r="DE313" i="1"/>
  <c r="DE312" i="1"/>
  <c r="DE311" i="1"/>
  <c r="DE310" i="1"/>
  <c r="DE309" i="1"/>
  <c r="DE308" i="1"/>
  <c r="DE307" i="1"/>
  <c r="DE306" i="1"/>
  <c r="DE305" i="1"/>
  <c r="DE304" i="1"/>
  <c r="DE303" i="1"/>
  <c r="DE302" i="1"/>
  <c r="DE301" i="1"/>
  <c r="DE300" i="1"/>
  <c r="DE299" i="1"/>
  <c r="DE298" i="1"/>
  <c r="DE297" i="1"/>
  <c r="DE296" i="1"/>
  <c r="DE295" i="1"/>
  <c r="DE294" i="1"/>
  <c r="DE293" i="1"/>
  <c r="DE292" i="1"/>
  <c r="DE291" i="1"/>
  <c r="DE290" i="1"/>
  <c r="DE289" i="1"/>
  <c r="DE288" i="1"/>
  <c r="DE287" i="1"/>
  <c r="DE286" i="1"/>
  <c r="DE285" i="1"/>
  <c r="DE284" i="1"/>
  <c r="DE283" i="1"/>
  <c r="DE282" i="1"/>
  <c r="DE281" i="1"/>
  <c r="DE280" i="1"/>
  <c r="DE279" i="1"/>
  <c r="DE278" i="1"/>
  <c r="DE277" i="1"/>
  <c r="DE276" i="1"/>
  <c r="DE275" i="1"/>
  <c r="DE274" i="1"/>
  <c r="DE273" i="1"/>
  <c r="DE272" i="1"/>
  <c r="DE271" i="1"/>
  <c r="DE270" i="1"/>
  <c r="DE269" i="1"/>
  <c r="DE268" i="1"/>
  <c r="DE267" i="1"/>
  <c r="DE266" i="1"/>
  <c r="DE265" i="1"/>
  <c r="DE264" i="1"/>
  <c r="DE263" i="1"/>
  <c r="DE262" i="1"/>
  <c r="DE261" i="1"/>
  <c r="DE260" i="1"/>
  <c r="DE259" i="1"/>
  <c r="DE258" i="1"/>
  <c r="DE257" i="1"/>
  <c r="DE256" i="1"/>
  <c r="DE255" i="1"/>
  <c r="DE254" i="1"/>
  <c r="DE253" i="1"/>
  <c r="DE252" i="1"/>
  <c r="DE251" i="1"/>
  <c r="DE250" i="1"/>
  <c r="DE249" i="1"/>
  <c r="DE248" i="1"/>
  <c r="DE247" i="1"/>
  <c r="DE246" i="1"/>
  <c r="DE245" i="1"/>
  <c r="DE244" i="1"/>
  <c r="DE243" i="1"/>
  <c r="DE242" i="1"/>
  <c r="DE241" i="1"/>
  <c r="DE240" i="1"/>
  <c r="DE239" i="1"/>
  <c r="DE238" i="1"/>
  <c r="DE237" i="1"/>
  <c r="DE236" i="1"/>
  <c r="DE235" i="1"/>
  <c r="DE234" i="1"/>
  <c r="DE233" i="1"/>
  <c r="DE232" i="1"/>
  <c r="DE231" i="1"/>
  <c r="DE230" i="1"/>
  <c r="DE229" i="1"/>
  <c r="DE228" i="1"/>
  <c r="DE227" i="1"/>
  <c r="DE226" i="1"/>
  <c r="DE225" i="1"/>
  <c r="DE224" i="1"/>
  <c r="DE223" i="1"/>
  <c r="DE222" i="1"/>
  <c r="DE221" i="1"/>
  <c r="DE220" i="1"/>
  <c r="DE219" i="1"/>
  <c r="DE218" i="1"/>
  <c r="DE217" i="1"/>
  <c r="DE216" i="1"/>
  <c r="DE215" i="1"/>
  <c r="DE214" i="1"/>
  <c r="DE213" i="1"/>
  <c r="DE212" i="1"/>
  <c r="DE211" i="1"/>
  <c r="DE210" i="1"/>
  <c r="DE209" i="1"/>
  <c r="DE208" i="1"/>
  <c r="DE207" i="1"/>
  <c r="DE206" i="1"/>
  <c r="DE205" i="1"/>
  <c r="DE204" i="1"/>
  <c r="DE203" i="1"/>
  <c r="DE202" i="1"/>
  <c r="DE201" i="1"/>
  <c r="DE200" i="1"/>
  <c r="DE199" i="1"/>
  <c r="DE198" i="1"/>
  <c r="DE197" i="1"/>
  <c r="DE196" i="1"/>
  <c r="DE195" i="1"/>
  <c r="DE194" i="1"/>
  <c r="DE193" i="1"/>
  <c r="DE192" i="1"/>
  <c r="DE191" i="1"/>
  <c r="DE190" i="1"/>
  <c r="DE189" i="1"/>
  <c r="DE188" i="1"/>
  <c r="DE187" i="1"/>
  <c r="DE186" i="1"/>
  <c r="DE185" i="1"/>
  <c r="DE184" i="1"/>
  <c r="DE183" i="1"/>
  <c r="DE182" i="1"/>
  <c r="DE181" i="1"/>
  <c r="DE180" i="1"/>
  <c r="DE179" i="1"/>
  <c r="DE178" i="1"/>
  <c r="DE177" i="1"/>
  <c r="DE176" i="1"/>
  <c r="DE175" i="1"/>
  <c r="DE174" i="1"/>
  <c r="DE173" i="1"/>
  <c r="DE172" i="1"/>
  <c r="DE171" i="1"/>
  <c r="DE170" i="1"/>
  <c r="DE169" i="1"/>
  <c r="DE168" i="1"/>
  <c r="DE167" i="1"/>
  <c r="DE166" i="1"/>
  <c r="DE165" i="1"/>
  <c r="DE164" i="1"/>
  <c r="DE163" i="1"/>
  <c r="DE162" i="1"/>
  <c r="DE161" i="1"/>
  <c r="DE160" i="1"/>
  <c r="DE159" i="1"/>
  <c r="DE158" i="1"/>
  <c r="DE157" i="1"/>
  <c r="DE156" i="1"/>
  <c r="DE155" i="1"/>
  <c r="DE154" i="1"/>
  <c r="DE153" i="1"/>
  <c r="DE152" i="1"/>
  <c r="DE151" i="1"/>
  <c r="DE150" i="1"/>
  <c r="DE149" i="1"/>
  <c r="DE148" i="1"/>
  <c r="DE147" i="1"/>
  <c r="DE146" i="1"/>
  <c r="DE145" i="1"/>
  <c r="DE144" i="1"/>
  <c r="DE143" i="1"/>
  <c r="DE142" i="1"/>
  <c r="DE141" i="1"/>
  <c r="DE140" i="1"/>
  <c r="DE139" i="1"/>
  <c r="DE138" i="1"/>
  <c r="DE137" i="1"/>
  <c r="DE136" i="1"/>
  <c r="DE135" i="1"/>
  <c r="DE134" i="1"/>
  <c r="DE133" i="1"/>
  <c r="DE132" i="1"/>
  <c r="DE131" i="1"/>
  <c r="DE130" i="1"/>
  <c r="DE129" i="1"/>
  <c r="DE128" i="1"/>
  <c r="DE127" i="1"/>
  <c r="DE126" i="1"/>
  <c r="DE125" i="1"/>
  <c r="DE124" i="1"/>
  <c r="DE123" i="1"/>
  <c r="DE122" i="1"/>
  <c r="DE121" i="1"/>
  <c r="DE120" i="1"/>
  <c r="DE119" i="1"/>
  <c r="DE118" i="1"/>
  <c r="DE117" i="1"/>
  <c r="DE116" i="1"/>
  <c r="DE115" i="1"/>
  <c r="DE114" i="1"/>
  <c r="DE113" i="1"/>
  <c r="DE112" i="1"/>
  <c r="DE111" i="1"/>
  <c r="DE110" i="1"/>
  <c r="DE109" i="1"/>
  <c r="DE108" i="1"/>
  <c r="DE107" i="1"/>
  <c r="DE106" i="1"/>
  <c r="DE105" i="1"/>
  <c r="DE104" i="1"/>
  <c r="DE103" i="1"/>
  <c r="DE102" i="1"/>
  <c r="DE101" i="1"/>
  <c r="DE100" i="1"/>
  <c r="DE99" i="1"/>
  <c r="DE98" i="1"/>
  <c r="DE97" i="1"/>
  <c r="DE96" i="1"/>
  <c r="DE95" i="1"/>
  <c r="DE94" i="1"/>
  <c r="DE93" i="1"/>
  <c r="DE92" i="1"/>
  <c r="DE91" i="1"/>
  <c r="DE90" i="1"/>
  <c r="DE89" i="1"/>
  <c r="DE88" i="1"/>
  <c r="DE87" i="1"/>
  <c r="DE86" i="1"/>
  <c r="DE85" i="1"/>
  <c r="DE84" i="1"/>
  <c r="DE83" i="1"/>
  <c r="DE82" i="1"/>
  <c r="DE81" i="1"/>
  <c r="DE80" i="1"/>
  <c r="DE79" i="1"/>
  <c r="DE78" i="1"/>
  <c r="DE77" i="1"/>
  <c r="DE76" i="1"/>
  <c r="DE75" i="1"/>
  <c r="DE74" i="1"/>
  <c r="DE73" i="1"/>
  <c r="DE72" i="1"/>
  <c r="DE71" i="1"/>
  <c r="DE70" i="1"/>
  <c r="DE69" i="1"/>
  <c r="DE68" i="1"/>
  <c r="DE67" i="1"/>
  <c r="DE66" i="1"/>
  <c r="DE65" i="1"/>
  <c r="DE64" i="1"/>
  <c r="DE63" i="1"/>
  <c r="DE62" i="1"/>
  <c r="DE61" i="1"/>
  <c r="DE60" i="1"/>
  <c r="DE59" i="1"/>
  <c r="DE58" i="1"/>
  <c r="DE57" i="1"/>
  <c r="DE56" i="1"/>
  <c r="DE55" i="1"/>
  <c r="DE54" i="1"/>
  <c r="DE53" i="1"/>
  <c r="DE52" i="1"/>
  <c r="DE51" i="1"/>
  <c r="DE50" i="1"/>
  <c r="DE49" i="1"/>
  <c r="DE48" i="1"/>
  <c r="DE47" i="1"/>
  <c r="DE46" i="1"/>
  <c r="DE45" i="1"/>
  <c r="DE44" i="1"/>
  <c r="DE43" i="1"/>
  <c r="DE42" i="1"/>
  <c r="DE41" i="1"/>
  <c r="DE40" i="1"/>
  <c r="DE39" i="1"/>
  <c r="DE38" i="1"/>
  <c r="DE37" i="1"/>
  <c r="DE36" i="1"/>
  <c r="DE35" i="1"/>
  <c r="DE34" i="1"/>
  <c r="DE33" i="1"/>
  <c r="DE32" i="1"/>
  <c r="DE31" i="1"/>
  <c r="DE30" i="1"/>
  <c r="DE29" i="1"/>
  <c r="DE28" i="1"/>
  <c r="DE27" i="1"/>
  <c r="DE26" i="1"/>
  <c r="DE25" i="1"/>
  <c r="DE24" i="1"/>
  <c r="DE23" i="1"/>
  <c r="DE22" i="1"/>
  <c r="DE21" i="1"/>
  <c r="DE20" i="1"/>
  <c r="DE19" i="1"/>
  <c r="DE18" i="1"/>
  <c r="DE17" i="1"/>
  <c r="DE16" i="1"/>
  <c r="DE15" i="1"/>
  <c r="DE14" i="1"/>
  <c r="DE13" i="1"/>
  <c r="DE12" i="1"/>
  <c r="DE11" i="1"/>
  <c r="DE10" i="1"/>
  <c r="DE9" i="1"/>
  <c r="DE8" i="1"/>
  <c r="DE7" i="1"/>
  <c r="DE6" i="1"/>
  <c r="DE5" i="1"/>
  <c r="DE4" i="1"/>
  <c r="DE3" i="1"/>
  <c r="DE2" i="1"/>
  <c r="DD857" i="1"/>
  <c r="DD856" i="1"/>
  <c r="DD855" i="1"/>
  <c r="DD854" i="1"/>
  <c r="DD853" i="1"/>
  <c r="DD852" i="1"/>
  <c r="DD851" i="1"/>
  <c r="DD850" i="1"/>
  <c r="DD849" i="1"/>
  <c r="DD848" i="1"/>
  <c r="DD847" i="1"/>
  <c r="DD846" i="1"/>
  <c r="DD845" i="1"/>
  <c r="DD844" i="1"/>
  <c r="DD843" i="1"/>
  <c r="DD842" i="1"/>
  <c r="DD841" i="1"/>
  <c r="DD840" i="1"/>
  <c r="DD839" i="1"/>
  <c r="DD838" i="1"/>
  <c r="DD837" i="1"/>
  <c r="DD836" i="1"/>
  <c r="DD835" i="1"/>
  <c r="DD834" i="1"/>
  <c r="DD833" i="1"/>
  <c r="DD832" i="1"/>
  <c r="DD831" i="1"/>
  <c r="DD830" i="1"/>
  <c r="DD829" i="1"/>
  <c r="DD828" i="1"/>
  <c r="DD827" i="1"/>
  <c r="DD826" i="1"/>
  <c r="DD825" i="1"/>
  <c r="DD824" i="1"/>
  <c r="DD823" i="1"/>
  <c r="DD822" i="1"/>
  <c r="DD821" i="1"/>
  <c r="DD820" i="1"/>
  <c r="DD819" i="1"/>
  <c r="DD818" i="1"/>
  <c r="DD817" i="1"/>
  <c r="DD816" i="1"/>
  <c r="DD815" i="1"/>
  <c r="DD814" i="1"/>
  <c r="DD813" i="1"/>
  <c r="DD812" i="1"/>
  <c r="DD811" i="1"/>
  <c r="DD810" i="1"/>
  <c r="DD809" i="1"/>
  <c r="DD808" i="1"/>
  <c r="DD807" i="1"/>
  <c r="DD806" i="1"/>
  <c r="DD805" i="1"/>
  <c r="DD804" i="1"/>
  <c r="DD803" i="1"/>
  <c r="DD802" i="1"/>
  <c r="DD801" i="1"/>
  <c r="DD800" i="1"/>
  <c r="DD799" i="1"/>
  <c r="DD798" i="1"/>
  <c r="DD797" i="1"/>
  <c r="DD796" i="1"/>
  <c r="DD795" i="1"/>
  <c r="DD794" i="1"/>
  <c r="DD793" i="1"/>
  <c r="DD792" i="1"/>
  <c r="DD791" i="1"/>
  <c r="DD790" i="1"/>
  <c r="DD789" i="1"/>
  <c r="DD788" i="1"/>
  <c r="DD787" i="1"/>
  <c r="DD786" i="1"/>
  <c r="DD785" i="1"/>
  <c r="DD784" i="1"/>
  <c r="DD783" i="1"/>
  <c r="DD782" i="1"/>
  <c r="DD781" i="1"/>
  <c r="DD780" i="1"/>
  <c r="DD779" i="1"/>
  <c r="DD778" i="1"/>
  <c r="DD777" i="1"/>
  <c r="DD776" i="1"/>
  <c r="DD775" i="1"/>
  <c r="DD774" i="1"/>
  <c r="DD773" i="1"/>
  <c r="DD772" i="1"/>
  <c r="DD771" i="1"/>
  <c r="DD770" i="1"/>
  <c r="DD769" i="1"/>
  <c r="DD768" i="1"/>
  <c r="DD767" i="1"/>
  <c r="DD766" i="1"/>
  <c r="DD765" i="1"/>
  <c r="DD764" i="1"/>
  <c r="DD763" i="1"/>
  <c r="DD762" i="1"/>
  <c r="DD761" i="1"/>
  <c r="DD760" i="1"/>
  <c r="DD759" i="1"/>
  <c r="DD758" i="1"/>
  <c r="DD757" i="1"/>
  <c r="DD756" i="1"/>
  <c r="DD755" i="1"/>
  <c r="DD754" i="1"/>
  <c r="DD753" i="1"/>
  <c r="DD752" i="1"/>
  <c r="DD751" i="1"/>
  <c r="DD750" i="1"/>
  <c r="DD749" i="1"/>
  <c r="DD748" i="1"/>
  <c r="DD747" i="1"/>
  <c r="DD746" i="1"/>
  <c r="DD745" i="1"/>
  <c r="DD744" i="1"/>
  <c r="DD743" i="1"/>
  <c r="DD742" i="1"/>
  <c r="DD741" i="1"/>
  <c r="DD740" i="1"/>
  <c r="DD739" i="1"/>
  <c r="DD738" i="1"/>
  <c r="DD737" i="1"/>
  <c r="DD736" i="1"/>
  <c r="DD735" i="1"/>
  <c r="DD734" i="1"/>
  <c r="DD733" i="1"/>
  <c r="DD732" i="1"/>
  <c r="DD731" i="1"/>
  <c r="DD730" i="1"/>
  <c r="DD729" i="1"/>
  <c r="DD728" i="1"/>
  <c r="DD727" i="1"/>
  <c r="DD726" i="1"/>
  <c r="DD725" i="1"/>
  <c r="DD724" i="1"/>
  <c r="DD723" i="1"/>
  <c r="DD722" i="1"/>
  <c r="DD721" i="1"/>
  <c r="DD720" i="1"/>
  <c r="DD719" i="1"/>
  <c r="DD718" i="1"/>
  <c r="DD717" i="1"/>
  <c r="DD716" i="1"/>
  <c r="DD715" i="1"/>
  <c r="DD714" i="1"/>
  <c r="DD713" i="1"/>
  <c r="DD712" i="1"/>
  <c r="DD711" i="1"/>
  <c r="DD710" i="1"/>
  <c r="DD709" i="1"/>
  <c r="DD708" i="1"/>
  <c r="DD707" i="1"/>
  <c r="DD706" i="1"/>
  <c r="DD705" i="1"/>
  <c r="DD704" i="1"/>
  <c r="DD703" i="1"/>
  <c r="DD702" i="1"/>
  <c r="DD701" i="1"/>
  <c r="DD700" i="1"/>
  <c r="DD699" i="1"/>
  <c r="DD698" i="1"/>
  <c r="DD697" i="1"/>
  <c r="DD696" i="1"/>
  <c r="DD695" i="1"/>
  <c r="DD694" i="1"/>
  <c r="DD693" i="1"/>
  <c r="DD692" i="1"/>
  <c r="DD691" i="1"/>
  <c r="DD690" i="1"/>
  <c r="DD689" i="1"/>
  <c r="DD688" i="1"/>
  <c r="DD687" i="1"/>
  <c r="DD686" i="1"/>
  <c r="DD685" i="1"/>
  <c r="DD684" i="1"/>
  <c r="DD683" i="1"/>
  <c r="DD682" i="1"/>
  <c r="DD681" i="1"/>
  <c r="DD680" i="1"/>
  <c r="DD679" i="1"/>
  <c r="DD678" i="1"/>
  <c r="DD677" i="1"/>
  <c r="DD676" i="1"/>
  <c r="DD675" i="1"/>
  <c r="DD674" i="1"/>
  <c r="DD673" i="1"/>
  <c r="DD672" i="1"/>
  <c r="DD671" i="1"/>
  <c r="DD670" i="1"/>
  <c r="DD669" i="1"/>
  <c r="DD668" i="1"/>
  <c r="DD667" i="1"/>
  <c r="DD666" i="1"/>
  <c r="DD665" i="1"/>
  <c r="DD664" i="1"/>
  <c r="DD663" i="1"/>
  <c r="DD662" i="1"/>
  <c r="DD661" i="1"/>
  <c r="DD660" i="1"/>
  <c r="DD659" i="1"/>
  <c r="DD658" i="1"/>
  <c r="DD657" i="1"/>
  <c r="DD656" i="1"/>
  <c r="DD655" i="1"/>
  <c r="DD654" i="1"/>
  <c r="DD653" i="1"/>
  <c r="DD652" i="1"/>
  <c r="DD651" i="1"/>
  <c r="DD650" i="1"/>
  <c r="DD649" i="1"/>
  <c r="DD648" i="1"/>
  <c r="DD647" i="1"/>
  <c r="DD646" i="1"/>
  <c r="DD645" i="1"/>
  <c r="DD644" i="1"/>
  <c r="DD643" i="1"/>
  <c r="DD642" i="1"/>
  <c r="DD641" i="1"/>
  <c r="DD640" i="1"/>
  <c r="DD639" i="1"/>
  <c r="DD638" i="1"/>
  <c r="DD637" i="1"/>
  <c r="DD636" i="1"/>
  <c r="DD635" i="1"/>
  <c r="DD634" i="1"/>
  <c r="DD633" i="1"/>
  <c r="DD632" i="1"/>
  <c r="DD631" i="1"/>
  <c r="DD630" i="1"/>
  <c r="DD629" i="1"/>
  <c r="DD628" i="1"/>
  <c r="DD627" i="1"/>
  <c r="DD626" i="1"/>
  <c r="DD625" i="1"/>
  <c r="DD624" i="1"/>
  <c r="DD623" i="1"/>
  <c r="DD622" i="1"/>
  <c r="DD621" i="1"/>
  <c r="DD620" i="1"/>
  <c r="DD619" i="1"/>
  <c r="DD618" i="1"/>
  <c r="DD617" i="1"/>
  <c r="DD616" i="1"/>
  <c r="DD615" i="1"/>
  <c r="DD614" i="1"/>
  <c r="DD613" i="1"/>
  <c r="DD612" i="1"/>
  <c r="DD611" i="1"/>
  <c r="DD610" i="1"/>
  <c r="DD609" i="1"/>
  <c r="DD608" i="1"/>
  <c r="DD607" i="1"/>
  <c r="DD606" i="1"/>
  <c r="DD605" i="1"/>
  <c r="DD604" i="1"/>
  <c r="DD603" i="1"/>
  <c r="DD602" i="1"/>
  <c r="DD601" i="1"/>
  <c r="DD600" i="1"/>
  <c r="DD599" i="1"/>
  <c r="DD598" i="1"/>
  <c r="DD597" i="1"/>
  <c r="DD596" i="1"/>
  <c r="DD595" i="1"/>
  <c r="DD594" i="1"/>
  <c r="DD593" i="1"/>
  <c r="DD592" i="1"/>
  <c r="DD591" i="1"/>
  <c r="DD590" i="1"/>
  <c r="DD589" i="1"/>
  <c r="DD588" i="1"/>
  <c r="DD587" i="1"/>
  <c r="DD586" i="1"/>
  <c r="DD585" i="1"/>
  <c r="DD584" i="1"/>
  <c r="DD583" i="1"/>
  <c r="DD582" i="1"/>
  <c r="DD581" i="1"/>
  <c r="DD580" i="1"/>
  <c r="DD579" i="1"/>
  <c r="DD578" i="1"/>
  <c r="DD577" i="1"/>
  <c r="DD576" i="1"/>
  <c r="DD575" i="1"/>
  <c r="DD574" i="1"/>
  <c r="DD573" i="1"/>
  <c r="DD572" i="1"/>
  <c r="DD571" i="1"/>
  <c r="DD570" i="1"/>
  <c r="DD569" i="1"/>
  <c r="DD568" i="1"/>
  <c r="DD567" i="1"/>
  <c r="DD566" i="1"/>
  <c r="DD565" i="1"/>
  <c r="DD564" i="1"/>
  <c r="DD563" i="1"/>
  <c r="DD562" i="1"/>
  <c r="DD561" i="1"/>
  <c r="DD560" i="1"/>
  <c r="DD559" i="1"/>
  <c r="DD558" i="1"/>
  <c r="DD557" i="1"/>
  <c r="DD556" i="1"/>
  <c r="DD555" i="1"/>
  <c r="DD554" i="1"/>
  <c r="DD553" i="1"/>
  <c r="DD552" i="1"/>
  <c r="DD551" i="1"/>
  <c r="DD550" i="1"/>
  <c r="DD549" i="1"/>
  <c r="DD548" i="1"/>
  <c r="DD547" i="1"/>
  <c r="DD546" i="1"/>
  <c r="DD545" i="1"/>
  <c r="DD544" i="1"/>
  <c r="DD543" i="1"/>
  <c r="DD542" i="1"/>
  <c r="DD541" i="1"/>
  <c r="DD540" i="1"/>
  <c r="DD539" i="1"/>
  <c r="DD538" i="1"/>
  <c r="DD537" i="1"/>
  <c r="DD536" i="1"/>
  <c r="DD535" i="1"/>
  <c r="DD534" i="1"/>
  <c r="DD533" i="1"/>
  <c r="DD532" i="1"/>
  <c r="DD531" i="1"/>
  <c r="DD530" i="1"/>
  <c r="DD529" i="1"/>
  <c r="DD528" i="1"/>
  <c r="DD527" i="1"/>
  <c r="DD526" i="1"/>
  <c r="DD525" i="1"/>
  <c r="DD524" i="1"/>
  <c r="DD523" i="1"/>
  <c r="DD522" i="1"/>
  <c r="DD521" i="1"/>
  <c r="DD520" i="1"/>
  <c r="DD519" i="1"/>
  <c r="DD518" i="1"/>
  <c r="DD517" i="1"/>
  <c r="DD516" i="1"/>
  <c r="DD515" i="1"/>
  <c r="DD514" i="1"/>
  <c r="DD513" i="1"/>
  <c r="DD512" i="1"/>
  <c r="DD511" i="1"/>
  <c r="DD510" i="1"/>
  <c r="DD509" i="1"/>
  <c r="DD508" i="1"/>
  <c r="DD507" i="1"/>
  <c r="DD506" i="1"/>
  <c r="DD505" i="1"/>
  <c r="DD504" i="1"/>
  <c r="DD503" i="1"/>
  <c r="DD502" i="1"/>
  <c r="DD501" i="1"/>
  <c r="DD500" i="1"/>
  <c r="DD499" i="1"/>
  <c r="DD498" i="1"/>
  <c r="DD497" i="1"/>
  <c r="DD496" i="1"/>
  <c r="DD495" i="1"/>
  <c r="DD494" i="1"/>
  <c r="DD493" i="1"/>
  <c r="DD492" i="1"/>
  <c r="DD491" i="1"/>
  <c r="DD490" i="1"/>
  <c r="DD489" i="1"/>
  <c r="DD488" i="1"/>
  <c r="DD487" i="1"/>
  <c r="DD486" i="1"/>
  <c r="DD485" i="1"/>
  <c r="DD484" i="1"/>
  <c r="DD483" i="1"/>
  <c r="DD482" i="1"/>
  <c r="DD481" i="1"/>
  <c r="DD480" i="1"/>
  <c r="DD479" i="1"/>
  <c r="DD478" i="1"/>
  <c r="DD477" i="1"/>
  <c r="DD476" i="1"/>
  <c r="DD475" i="1"/>
  <c r="DD474" i="1"/>
  <c r="DD473" i="1"/>
  <c r="DD472" i="1"/>
  <c r="DD471" i="1"/>
  <c r="DD470" i="1"/>
  <c r="DD469" i="1"/>
  <c r="DD468" i="1"/>
  <c r="DD467" i="1"/>
  <c r="DD466" i="1"/>
  <c r="DD465" i="1"/>
  <c r="DD464" i="1"/>
  <c r="DD463" i="1"/>
  <c r="DD462" i="1"/>
  <c r="DD461" i="1"/>
  <c r="DD460" i="1"/>
  <c r="DD459" i="1"/>
  <c r="DD458" i="1"/>
  <c r="DD457" i="1"/>
  <c r="DD456" i="1"/>
  <c r="DD455" i="1"/>
  <c r="DD454" i="1"/>
  <c r="DD453" i="1"/>
  <c r="DD452" i="1"/>
  <c r="DD451" i="1"/>
  <c r="DD450" i="1"/>
  <c r="DD449" i="1"/>
  <c r="DD448" i="1"/>
  <c r="DD447" i="1"/>
  <c r="DD446" i="1"/>
  <c r="DD445" i="1"/>
  <c r="DD444" i="1"/>
  <c r="DD443" i="1"/>
  <c r="DD442" i="1"/>
  <c r="DD441" i="1"/>
  <c r="DD440" i="1"/>
  <c r="DD439" i="1"/>
  <c r="DD438" i="1"/>
  <c r="DD437" i="1"/>
  <c r="DD436" i="1"/>
  <c r="DD435" i="1"/>
  <c r="DD434" i="1"/>
  <c r="DD433" i="1"/>
  <c r="DD432" i="1"/>
  <c r="DD431" i="1"/>
  <c r="DD430" i="1"/>
  <c r="DD429" i="1"/>
  <c r="DD428" i="1"/>
  <c r="DD427" i="1"/>
  <c r="DD426" i="1"/>
  <c r="DD425" i="1"/>
  <c r="DD424" i="1"/>
  <c r="DD423" i="1"/>
  <c r="DD422" i="1"/>
  <c r="DD421" i="1"/>
  <c r="DD420" i="1"/>
  <c r="DD419" i="1"/>
  <c r="DD418" i="1"/>
  <c r="DD417" i="1"/>
  <c r="DD416" i="1"/>
  <c r="DD415" i="1"/>
  <c r="DD414" i="1"/>
  <c r="DD413" i="1"/>
  <c r="DD412" i="1"/>
  <c r="DD411" i="1"/>
  <c r="DD410" i="1"/>
  <c r="DD409" i="1"/>
  <c r="DD408" i="1"/>
  <c r="DD407" i="1"/>
  <c r="DD406" i="1"/>
  <c r="DD405" i="1"/>
  <c r="DD404" i="1"/>
  <c r="DD403" i="1"/>
  <c r="DD402" i="1"/>
  <c r="DD401" i="1"/>
  <c r="DD400" i="1"/>
  <c r="DD399" i="1"/>
  <c r="DD398" i="1"/>
  <c r="DD397" i="1"/>
  <c r="DD396" i="1"/>
  <c r="DD395" i="1"/>
  <c r="DD394" i="1"/>
  <c r="DD393" i="1"/>
  <c r="DD392" i="1"/>
  <c r="DD391" i="1"/>
  <c r="DD390" i="1"/>
  <c r="DD389" i="1"/>
  <c r="DD388" i="1"/>
  <c r="DD387" i="1"/>
  <c r="DD386" i="1"/>
  <c r="DD385" i="1"/>
  <c r="DD384" i="1"/>
  <c r="DD383" i="1"/>
  <c r="DD382" i="1"/>
  <c r="DD381" i="1"/>
  <c r="DD380" i="1"/>
  <c r="DD379" i="1"/>
  <c r="DD378" i="1"/>
  <c r="DD377" i="1"/>
  <c r="DD376" i="1"/>
  <c r="DD375" i="1"/>
  <c r="DD374" i="1"/>
  <c r="DD373" i="1"/>
  <c r="DD372" i="1"/>
  <c r="DD371" i="1"/>
  <c r="DD370" i="1"/>
  <c r="DD369" i="1"/>
  <c r="DD368" i="1"/>
  <c r="DD367" i="1"/>
  <c r="DD366" i="1"/>
  <c r="DD365" i="1"/>
  <c r="DD364" i="1"/>
  <c r="DD363" i="1"/>
  <c r="DD362" i="1"/>
  <c r="DD361" i="1"/>
  <c r="DD360" i="1"/>
  <c r="DD359" i="1"/>
  <c r="DD358" i="1"/>
  <c r="DD357" i="1"/>
  <c r="DD356" i="1"/>
  <c r="DD355" i="1"/>
  <c r="DD354" i="1"/>
  <c r="DD353" i="1"/>
  <c r="DD352" i="1"/>
  <c r="DD351" i="1"/>
  <c r="DD350" i="1"/>
  <c r="DD349" i="1"/>
  <c r="DD348" i="1"/>
  <c r="DD347" i="1"/>
  <c r="DD346" i="1"/>
  <c r="DD345" i="1"/>
  <c r="DD344" i="1"/>
  <c r="DD343" i="1"/>
  <c r="DD342" i="1"/>
  <c r="DD341" i="1"/>
  <c r="DD340" i="1"/>
  <c r="DD339" i="1"/>
  <c r="DD338" i="1"/>
  <c r="DD337" i="1"/>
  <c r="DD336" i="1"/>
  <c r="DD335" i="1"/>
  <c r="DD334" i="1"/>
  <c r="DD333" i="1"/>
  <c r="DD332" i="1"/>
  <c r="DD331" i="1"/>
  <c r="DD330" i="1"/>
  <c r="DD329" i="1"/>
  <c r="DD328" i="1"/>
  <c r="DD327" i="1"/>
  <c r="DD326" i="1"/>
  <c r="DD325" i="1"/>
  <c r="DD324" i="1"/>
  <c r="DD323" i="1"/>
  <c r="DD322" i="1"/>
  <c r="DD321" i="1"/>
  <c r="DD320" i="1"/>
  <c r="DD319" i="1"/>
  <c r="DD318" i="1"/>
  <c r="DD317" i="1"/>
  <c r="DD316" i="1"/>
  <c r="DD315" i="1"/>
  <c r="DD314" i="1"/>
  <c r="DD313" i="1"/>
  <c r="DD312" i="1"/>
  <c r="DD311" i="1"/>
  <c r="DD310" i="1"/>
  <c r="DD309" i="1"/>
  <c r="DD308" i="1"/>
  <c r="DD307" i="1"/>
  <c r="DD306" i="1"/>
  <c r="DD305" i="1"/>
  <c r="DD304" i="1"/>
  <c r="DD303" i="1"/>
  <c r="DD302" i="1"/>
  <c r="DD301" i="1"/>
  <c r="DD300" i="1"/>
  <c r="DD299" i="1"/>
  <c r="DD298" i="1"/>
  <c r="DD297" i="1"/>
  <c r="DD296" i="1"/>
  <c r="DD295" i="1"/>
  <c r="DD294" i="1"/>
  <c r="DD293" i="1"/>
  <c r="DD292" i="1"/>
  <c r="DD291" i="1"/>
  <c r="DD290" i="1"/>
  <c r="DD289" i="1"/>
  <c r="DD288" i="1"/>
  <c r="DD287" i="1"/>
  <c r="DD286" i="1"/>
  <c r="DD285" i="1"/>
  <c r="DD284" i="1"/>
  <c r="DD283" i="1"/>
  <c r="DD282" i="1"/>
  <c r="DD281" i="1"/>
  <c r="DD280" i="1"/>
  <c r="DD279" i="1"/>
  <c r="DD278" i="1"/>
  <c r="DD277" i="1"/>
  <c r="DD276" i="1"/>
  <c r="DD275" i="1"/>
  <c r="DD274" i="1"/>
  <c r="DD273" i="1"/>
  <c r="DD272" i="1"/>
  <c r="DD271" i="1"/>
  <c r="DD270" i="1"/>
  <c r="DD269" i="1"/>
  <c r="DD268" i="1"/>
  <c r="DD267" i="1"/>
  <c r="DD266" i="1"/>
  <c r="DD265" i="1"/>
  <c r="DD264" i="1"/>
  <c r="DD263" i="1"/>
  <c r="DD262" i="1"/>
  <c r="DD261" i="1"/>
  <c r="DD260" i="1"/>
  <c r="DD259" i="1"/>
  <c r="DD258" i="1"/>
  <c r="DD257" i="1"/>
  <c r="DD256" i="1"/>
  <c r="DD255" i="1"/>
  <c r="DD254" i="1"/>
  <c r="DD253" i="1"/>
  <c r="DD252" i="1"/>
  <c r="DD251" i="1"/>
  <c r="DD250" i="1"/>
  <c r="DD249" i="1"/>
  <c r="DD248" i="1"/>
  <c r="DD247" i="1"/>
  <c r="DD246" i="1"/>
  <c r="DD245" i="1"/>
  <c r="DD244" i="1"/>
  <c r="DD243" i="1"/>
  <c r="DD242" i="1"/>
  <c r="DD241" i="1"/>
  <c r="DD240" i="1"/>
  <c r="DD239" i="1"/>
  <c r="DD238" i="1"/>
  <c r="DD237" i="1"/>
  <c r="DD236" i="1"/>
  <c r="DD235" i="1"/>
  <c r="DD234" i="1"/>
  <c r="DD233" i="1"/>
  <c r="DD232" i="1"/>
  <c r="DD231" i="1"/>
  <c r="DD230" i="1"/>
  <c r="DD229" i="1"/>
  <c r="DD228" i="1"/>
  <c r="DD227" i="1"/>
  <c r="DD226" i="1"/>
  <c r="DD225" i="1"/>
  <c r="DD224" i="1"/>
  <c r="DD223" i="1"/>
  <c r="DD222" i="1"/>
  <c r="DD221" i="1"/>
  <c r="DD220" i="1"/>
  <c r="DD219" i="1"/>
  <c r="DD218" i="1"/>
  <c r="DD217" i="1"/>
  <c r="DD216" i="1"/>
  <c r="DD215" i="1"/>
  <c r="DD214" i="1"/>
  <c r="DD213" i="1"/>
  <c r="DD212" i="1"/>
  <c r="DD211" i="1"/>
  <c r="DD210" i="1"/>
  <c r="DD209" i="1"/>
  <c r="DD208" i="1"/>
  <c r="DD207" i="1"/>
  <c r="DD206" i="1"/>
  <c r="DD205" i="1"/>
  <c r="DD204" i="1"/>
  <c r="DD203" i="1"/>
  <c r="DD202" i="1"/>
  <c r="DD201" i="1"/>
  <c r="DD200" i="1"/>
  <c r="DD199" i="1"/>
  <c r="DD198" i="1"/>
  <c r="DD197" i="1"/>
  <c r="DD196" i="1"/>
  <c r="DD195" i="1"/>
  <c r="DD194" i="1"/>
  <c r="DD193" i="1"/>
  <c r="DD192" i="1"/>
  <c r="DD191" i="1"/>
  <c r="DD190" i="1"/>
  <c r="DD189" i="1"/>
  <c r="DD188" i="1"/>
  <c r="DD187" i="1"/>
  <c r="DD186" i="1"/>
  <c r="DD185" i="1"/>
  <c r="DD184" i="1"/>
  <c r="DD183" i="1"/>
  <c r="DD182" i="1"/>
  <c r="DD181" i="1"/>
  <c r="DD180" i="1"/>
  <c r="DD179" i="1"/>
  <c r="DD178" i="1"/>
  <c r="DD177" i="1"/>
  <c r="DD176" i="1"/>
  <c r="DD175" i="1"/>
  <c r="DD174" i="1"/>
  <c r="DD173" i="1"/>
  <c r="DD172" i="1"/>
  <c r="DD171" i="1"/>
  <c r="DD170" i="1"/>
  <c r="DD169" i="1"/>
  <c r="DD168" i="1"/>
  <c r="DD167" i="1"/>
  <c r="DD166" i="1"/>
  <c r="DD165" i="1"/>
  <c r="DD164" i="1"/>
  <c r="DD163" i="1"/>
  <c r="DD162" i="1"/>
  <c r="DD161" i="1"/>
  <c r="DD160" i="1"/>
  <c r="DD159" i="1"/>
  <c r="DD158" i="1"/>
  <c r="DD157" i="1"/>
  <c r="DD156" i="1"/>
  <c r="DD155" i="1"/>
  <c r="DD154" i="1"/>
  <c r="DD153" i="1"/>
  <c r="DD152" i="1"/>
  <c r="DD151" i="1"/>
  <c r="DD150" i="1"/>
  <c r="DD149" i="1"/>
  <c r="DD148" i="1"/>
  <c r="DD147" i="1"/>
  <c r="DD146" i="1"/>
  <c r="DD145" i="1"/>
  <c r="DD144" i="1"/>
  <c r="DD143" i="1"/>
  <c r="DD142" i="1"/>
  <c r="DD141" i="1"/>
  <c r="DD140" i="1"/>
  <c r="DD139" i="1"/>
  <c r="DD138" i="1"/>
  <c r="DD137" i="1"/>
  <c r="DD136" i="1"/>
  <c r="DD135" i="1"/>
  <c r="DD134" i="1"/>
  <c r="DD133" i="1"/>
  <c r="DD132" i="1"/>
  <c r="DD131" i="1"/>
  <c r="DD130" i="1"/>
  <c r="DD129" i="1"/>
  <c r="DD128" i="1"/>
  <c r="DD127" i="1"/>
  <c r="DD126" i="1"/>
  <c r="DD125" i="1"/>
  <c r="DD124" i="1"/>
  <c r="DD123" i="1"/>
  <c r="DD122" i="1"/>
  <c r="DD121" i="1"/>
  <c r="DD120" i="1"/>
  <c r="DD119" i="1"/>
  <c r="DD118" i="1"/>
  <c r="DD117" i="1"/>
  <c r="DD116" i="1"/>
  <c r="DD115" i="1"/>
  <c r="DD114" i="1"/>
  <c r="DD113" i="1"/>
  <c r="DD112" i="1"/>
  <c r="DD111" i="1"/>
  <c r="DD110" i="1"/>
  <c r="DD109" i="1"/>
  <c r="DD108" i="1"/>
  <c r="DD107" i="1"/>
  <c r="DD106" i="1"/>
  <c r="DD105" i="1"/>
  <c r="DD104" i="1"/>
  <c r="DD103" i="1"/>
  <c r="DD102" i="1"/>
  <c r="DD101" i="1"/>
  <c r="DD100" i="1"/>
  <c r="DD99" i="1"/>
  <c r="DD98" i="1"/>
  <c r="DD97" i="1"/>
  <c r="DD96" i="1"/>
  <c r="DD95" i="1"/>
  <c r="DD94" i="1"/>
  <c r="DD93" i="1"/>
  <c r="DD92" i="1"/>
  <c r="DD91" i="1"/>
  <c r="DD90" i="1"/>
  <c r="DD89" i="1"/>
  <c r="DD88" i="1"/>
  <c r="DD87" i="1"/>
  <c r="DD86" i="1"/>
  <c r="DD85" i="1"/>
  <c r="DD84" i="1"/>
  <c r="DD83" i="1"/>
  <c r="DD82" i="1"/>
  <c r="DD81" i="1"/>
  <c r="DD80" i="1"/>
  <c r="DD79" i="1"/>
  <c r="DD78" i="1"/>
  <c r="DD77" i="1"/>
  <c r="DD76" i="1"/>
  <c r="DD75" i="1"/>
  <c r="DD74" i="1"/>
  <c r="DD73" i="1"/>
  <c r="DD72" i="1"/>
  <c r="DD71" i="1"/>
  <c r="DD70" i="1"/>
  <c r="DD69" i="1"/>
  <c r="DD68" i="1"/>
  <c r="DD67" i="1"/>
  <c r="DD66" i="1"/>
  <c r="DD65" i="1"/>
  <c r="DD64" i="1"/>
  <c r="DD63" i="1"/>
  <c r="DD62" i="1"/>
  <c r="DD61" i="1"/>
  <c r="DD60" i="1"/>
  <c r="DD59" i="1"/>
  <c r="DD58" i="1"/>
  <c r="DD57" i="1"/>
  <c r="DD56" i="1"/>
  <c r="DD55" i="1"/>
  <c r="DD54" i="1"/>
  <c r="DD53" i="1"/>
  <c r="DD52" i="1"/>
  <c r="DD51" i="1"/>
  <c r="DD50" i="1"/>
  <c r="DD49" i="1"/>
  <c r="DD48" i="1"/>
  <c r="DD47" i="1"/>
  <c r="DD46" i="1"/>
  <c r="DD45" i="1"/>
  <c r="DD44" i="1"/>
  <c r="DD43" i="1"/>
  <c r="DD42" i="1"/>
  <c r="DD41" i="1"/>
  <c r="DD40" i="1"/>
  <c r="DD39" i="1"/>
  <c r="DD38" i="1"/>
  <c r="DD37" i="1"/>
  <c r="DD36" i="1"/>
  <c r="DD35" i="1"/>
  <c r="DD34" i="1"/>
  <c r="DD33" i="1"/>
  <c r="DD32" i="1"/>
  <c r="DD31" i="1"/>
  <c r="DD30" i="1"/>
  <c r="DD29" i="1"/>
  <c r="DD28" i="1"/>
  <c r="DD27" i="1"/>
  <c r="DD26" i="1"/>
  <c r="DD25" i="1"/>
  <c r="DD24" i="1"/>
  <c r="DD23" i="1"/>
  <c r="DD22" i="1"/>
  <c r="DD21" i="1"/>
  <c r="DD20" i="1"/>
  <c r="DD19" i="1"/>
  <c r="DD18" i="1"/>
  <c r="DD17" i="1"/>
  <c r="DD16" i="1"/>
  <c r="DD15" i="1"/>
  <c r="DD14" i="1"/>
  <c r="DD13" i="1"/>
  <c r="DD12" i="1"/>
  <c r="DD11" i="1"/>
  <c r="DD10" i="1"/>
  <c r="DD9" i="1"/>
  <c r="DD8" i="1"/>
  <c r="DD7" i="1"/>
  <c r="DD6" i="1"/>
  <c r="DD5" i="1"/>
  <c r="DD4" i="1"/>
  <c r="DD3" i="1"/>
  <c r="DD2" i="1"/>
  <c r="DC857" i="1"/>
  <c r="DC856" i="1"/>
  <c r="DC855" i="1"/>
  <c r="DC854" i="1"/>
  <c r="DC853" i="1"/>
  <c r="DC852" i="1"/>
  <c r="DC851" i="1"/>
  <c r="DC850" i="1"/>
  <c r="DC849" i="1"/>
  <c r="DC848" i="1"/>
  <c r="DC847" i="1"/>
  <c r="DC846" i="1"/>
  <c r="DC845" i="1"/>
  <c r="DC844" i="1"/>
  <c r="DC843" i="1"/>
  <c r="DC842" i="1"/>
  <c r="DC841" i="1"/>
  <c r="DC840" i="1"/>
  <c r="DC839" i="1"/>
  <c r="DC838" i="1"/>
  <c r="DC837" i="1"/>
  <c r="DC836" i="1"/>
  <c r="DC835" i="1"/>
  <c r="DC834" i="1"/>
  <c r="DC833" i="1"/>
  <c r="DC832" i="1"/>
  <c r="DC831" i="1"/>
  <c r="DC830" i="1"/>
  <c r="DC829" i="1"/>
  <c r="DC828" i="1"/>
  <c r="DC827" i="1"/>
  <c r="DC826" i="1"/>
  <c r="DC825" i="1"/>
  <c r="DC824" i="1"/>
  <c r="DC823" i="1"/>
  <c r="DC822" i="1"/>
  <c r="DC821" i="1"/>
  <c r="DC820" i="1"/>
  <c r="DC819" i="1"/>
  <c r="DC818" i="1"/>
  <c r="DC817" i="1"/>
  <c r="DC816" i="1"/>
  <c r="DC815" i="1"/>
  <c r="DC814" i="1"/>
  <c r="DC813" i="1"/>
  <c r="DC812" i="1"/>
  <c r="DC811" i="1"/>
  <c r="DC810" i="1"/>
  <c r="DC809" i="1"/>
  <c r="DC808" i="1"/>
  <c r="DC807" i="1"/>
  <c r="DC806" i="1"/>
  <c r="DC805" i="1"/>
  <c r="DC804" i="1"/>
  <c r="DC803" i="1"/>
  <c r="DC802" i="1"/>
  <c r="DC801" i="1"/>
  <c r="DC800" i="1"/>
  <c r="DC799" i="1"/>
  <c r="DC798" i="1"/>
  <c r="DC797" i="1"/>
  <c r="DC796" i="1"/>
  <c r="DC795" i="1"/>
  <c r="DC794" i="1"/>
  <c r="DC793" i="1"/>
  <c r="DC792" i="1"/>
  <c r="DC791" i="1"/>
  <c r="DC790" i="1"/>
  <c r="DC789" i="1"/>
  <c r="DC788" i="1"/>
  <c r="DC787" i="1"/>
  <c r="DC786" i="1"/>
  <c r="DC785" i="1"/>
  <c r="DC784" i="1"/>
  <c r="DC783" i="1"/>
  <c r="DC782" i="1"/>
  <c r="DC781" i="1"/>
  <c r="DC780" i="1"/>
  <c r="DC779" i="1"/>
  <c r="DC778" i="1"/>
  <c r="DC777" i="1"/>
  <c r="DC776" i="1"/>
  <c r="DC775" i="1"/>
  <c r="DC774" i="1"/>
  <c r="DC773" i="1"/>
  <c r="DC772" i="1"/>
  <c r="DC771" i="1"/>
  <c r="DC770" i="1"/>
  <c r="DC769" i="1"/>
  <c r="DC768" i="1"/>
  <c r="DC767" i="1"/>
  <c r="DC766" i="1"/>
  <c r="DC765" i="1"/>
  <c r="DC764" i="1"/>
  <c r="DC763" i="1"/>
  <c r="DC762" i="1"/>
  <c r="DC761" i="1"/>
  <c r="DC760" i="1"/>
  <c r="DC759" i="1"/>
  <c r="DC758" i="1"/>
  <c r="DC757" i="1"/>
  <c r="DC756" i="1"/>
  <c r="DC755" i="1"/>
  <c r="DC754" i="1"/>
  <c r="DC753" i="1"/>
  <c r="DC752" i="1"/>
  <c r="DC751" i="1"/>
  <c r="DC750" i="1"/>
  <c r="DC749" i="1"/>
  <c r="DC748" i="1"/>
  <c r="DC747" i="1"/>
  <c r="DC746" i="1"/>
  <c r="DC745" i="1"/>
  <c r="DC744" i="1"/>
  <c r="DC743" i="1"/>
  <c r="DC742" i="1"/>
  <c r="DC741" i="1"/>
  <c r="DC740" i="1"/>
  <c r="DC739" i="1"/>
  <c r="DC738" i="1"/>
  <c r="DC737" i="1"/>
  <c r="DC736" i="1"/>
  <c r="DC735" i="1"/>
  <c r="DC734" i="1"/>
  <c r="DC733" i="1"/>
  <c r="DC732" i="1"/>
  <c r="DC731" i="1"/>
  <c r="DC730" i="1"/>
  <c r="DC729" i="1"/>
  <c r="DC728" i="1"/>
  <c r="DC727" i="1"/>
  <c r="DC726" i="1"/>
  <c r="DC725" i="1"/>
  <c r="DC724" i="1"/>
  <c r="DC723" i="1"/>
  <c r="DC722" i="1"/>
  <c r="DC721" i="1"/>
  <c r="DC720" i="1"/>
  <c r="DC719" i="1"/>
  <c r="DC718" i="1"/>
  <c r="DC717" i="1"/>
  <c r="DC716" i="1"/>
  <c r="DC715" i="1"/>
  <c r="DC714" i="1"/>
  <c r="DC713" i="1"/>
  <c r="DC712" i="1"/>
  <c r="DC711" i="1"/>
  <c r="DC710" i="1"/>
  <c r="DC709" i="1"/>
  <c r="DC708" i="1"/>
  <c r="DC707" i="1"/>
  <c r="DC706" i="1"/>
  <c r="DC705" i="1"/>
  <c r="DC704" i="1"/>
  <c r="DC703" i="1"/>
  <c r="DC702" i="1"/>
  <c r="DC701" i="1"/>
  <c r="DC700" i="1"/>
  <c r="DC699" i="1"/>
  <c r="DC698" i="1"/>
  <c r="DC697" i="1"/>
  <c r="DC696" i="1"/>
  <c r="DC695" i="1"/>
  <c r="DC694" i="1"/>
  <c r="DC693" i="1"/>
  <c r="DC692" i="1"/>
  <c r="DC691" i="1"/>
  <c r="DC690" i="1"/>
  <c r="DC689" i="1"/>
  <c r="DC688" i="1"/>
  <c r="DC687" i="1"/>
  <c r="DC686" i="1"/>
  <c r="DC685" i="1"/>
  <c r="DC684" i="1"/>
  <c r="DC683" i="1"/>
  <c r="DC682" i="1"/>
  <c r="DC681" i="1"/>
  <c r="DC680" i="1"/>
  <c r="DC679" i="1"/>
  <c r="DC678" i="1"/>
  <c r="DC677" i="1"/>
  <c r="DC676" i="1"/>
  <c r="DC675" i="1"/>
  <c r="DC674" i="1"/>
  <c r="DC673" i="1"/>
  <c r="DC672" i="1"/>
  <c r="DC671" i="1"/>
  <c r="DC670" i="1"/>
  <c r="DC669" i="1"/>
  <c r="DC668" i="1"/>
  <c r="DC667" i="1"/>
  <c r="DC666" i="1"/>
  <c r="DC665" i="1"/>
  <c r="DC664" i="1"/>
  <c r="DC663" i="1"/>
  <c r="DC662" i="1"/>
  <c r="DC661" i="1"/>
  <c r="DC660" i="1"/>
  <c r="DC659" i="1"/>
  <c r="DC658" i="1"/>
  <c r="DC657" i="1"/>
  <c r="DC656" i="1"/>
  <c r="DC655" i="1"/>
  <c r="DC654" i="1"/>
  <c r="DC653" i="1"/>
  <c r="DC652" i="1"/>
  <c r="DC651" i="1"/>
  <c r="DC650" i="1"/>
  <c r="DC649" i="1"/>
  <c r="DC648" i="1"/>
  <c r="DC647" i="1"/>
  <c r="DC646" i="1"/>
  <c r="DC645" i="1"/>
  <c r="DC644" i="1"/>
  <c r="DC643" i="1"/>
  <c r="DC642" i="1"/>
  <c r="DC641" i="1"/>
  <c r="DC640" i="1"/>
  <c r="DC639" i="1"/>
  <c r="DC638" i="1"/>
  <c r="DC637" i="1"/>
  <c r="DC636" i="1"/>
  <c r="DC635" i="1"/>
  <c r="DC634" i="1"/>
  <c r="DC633" i="1"/>
  <c r="DC632" i="1"/>
  <c r="DC631" i="1"/>
  <c r="DC630" i="1"/>
  <c r="DC629" i="1"/>
  <c r="DC628" i="1"/>
  <c r="DC627" i="1"/>
  <c r="DC626" i="1"/>
  <c r="DC625" i="1"/>
  <c r="DC624" i="1"/>
  <c r="DC623" i="1"/>
  <c r="DC622" i="1"/>
  <c r="DC621" i="1"/>
  <c r="DC620" i="1"/>
  <c r="DC619" i="1"/>
  <c r="DC618" i="1"/>
  <c r="DC617" i="1"/>
  <c r="DC616" i="1"/>
  <c r="DC615" i="1"/>
  <c r="DC614" i="1"/>
  <c r="DC613" i="1"/>
  <c r="DC612" i="1"/>
  <c r="DC611" i="1"/>
  <c r="DC610" i="1"/>
  <c r="DC609" i="1"/>
  <c r="DC608" i="1"/>
  <c r="DC607" i="1"/>
  <c r="DC606" i="1"/>
  <c r="DC605" i="1"/>
  <c r="DC604" i="1"/>
  <c r="DC603" i="1"/>
  <c r="DC602" i="1"/>
  <c r="DC601" i="1"/>
  <c r="DC600" i="1"/>
  <c r="DC599" i="1"/>
  <c r="DC598" i="1"/>
  <c r="DC597" i="1"/>
  <c r="DC596" i="1"/>
  <c r="DC595" i="1"/>
  <c r="DC594" i="1"/>
  <c r="DC593" i="1"/>
  <c r="DC592" i="1"/>
  <c r="DC591" i="1"/>
  <c r="DC590" i="1"/>
  <c r="DC589" i="1"/>
  <c r="DC588" i="1"/>
  <c r="DC587" i="1"/>
  <c r="DC586" i="1"/>
  <c r="DC585" i="1"/>
  <c r="DC584" i="1"/>
  <c r="DC583" i="1"/>
  <c r="DC582" i="1"/>
  <c r="DC581" i="1"/>
  <c r="DC580" i="1"/>
  <c r="DC579" i="1"/>
  <c r="DC578" i="1"/>
  <c r="DC577" i="1"/>
  <c r="DC576" i="1"/>
  <c r="DC575" i="1"/>
  <c r="DC574" i="1"/>
  <c r="DC573" i="1"/>
  <c r="DC572" i="1"/>
  <c r="DC571" i="1"/>
  <c r="DC570" i="1"/>
  <c r="DC569" i="1"/>
  <c r="DC568" i="1"/>
  <c r="DC567" i="1"/>
  <c r="DC566" i="1"/>
  <c r="DC565" i="1"/>
  <c r="DC564" i="1"/>
  <c r="DC563" i="1"/>
  <c r="DC562" i="1"/>
  <c r="DC561" i="1"/>
  <c r="DC560" i="1"/>
  <c r="DC559" i="1"/>
  <c r="DC558" i="1"/>
  <c r="DC557" i="1"/>
  <c r="DC556" i="1"/>
  <c r="DC555" i="1"/>
  <c r="DC554" i="1"/>
  <c r="DC553" i="1"/>
  <c r="DC552" i="1"/>
  <c r="DC551" i="1"/>
  <c r="DC550" i="1"/>
  <c r="DC549" i="1"/>
  <c r="DC548" i="1"/>
  <c r="DC547" i="1"/>
  <c r="DC546" i="1"/>
  <c r="DC545" i="1"/>
  <c r="DC544" i="1"/>
  <c r="DC543" i="1"/>
  <c r="DC542" i="1"/>
  <c r="DC541" i="1"/>
  <c r="DC540" i="1"/>
  <c r="DC539" i="1"/>
  <c r="DC538" i="1"/>
  <c r="DC537" i="1"/>
  <c r="DC536" i="1"/>
  <c r="DC535" i="1"/>
  <c r="DC534" i="1"/>
  <c r="DC533" i="1"/>
  <c r="DC532" i="1"/>
  <c r="DC531" i="1"/>
  <c r="DC530" i="1"/>
  <c r="DC529" i="1"/>
  <c r="DC528" i="1"/>
  <c r="DC527" i="1"/>
  <c r="DC526" i="1"/>
  <c r="DC525" i="1"/>
  <c r="DC524" i="1"/>
  <c r="DC523" i="1"/>
  <c r="DC522" i="1"/>
  <c r="DC521" i="1"/>
  <c r="DC520" i="1"/>
  <c r="DC519" i="1"/>
  <c r="DC518" i="1"/>
  <c r="DC517" i="1"/>
  <c r="DC516" i="1"/>
  <c r="DC515" i="1"/>
  <c r="DC514" i="1"/>
  <c r="DC513" i="1"/>
  <c r="DC512" i="1"/>
  <c r="DC511" i="1"/>
  <c r="DC510" i="1"/>
  <c r="DC509" i="1"/>
  <c r="DC508" i="1"/>
  <c r="DC507" i="1"/>
  <c r="DC506" i="1"/>
  <c r="DC505" i="1"/>
  <c r="DC504" i="1"/>
  <c r="DC503" i="1"/>
  <c r="DC502" i="1"/>
  <c r="DC501" i="1"/>
  <c r="DC500" i="1"/>
  <c r="DC499" i="1"/>
  <c r="DC498" i="1"/>
  <c r="DC497" i="1"/>
  <c r="DC496" i="1"/>
  <c r="DC495" i="1"/>
  <c r="DC494" i="1"/>
  <c r="DC493" i="1"/>
  <c r="DC492" i="1"/>
  <c r="DC491" i="1"/>
  <c r="DC490" i="1"/>
  <c r="DC489" i="1"/>
  <c r="DC488" i="1"/>
  <c r="DC487" i="1"/>
  <c r="DC486" i="1"/>
  <c r="DC485" i="1"/>
  <c r="DC484" i="1"/>
  <c r="DC483" i="1"/>
  <c r="DC482" i="1"/>
  <c r="DC481" i="1"/>
  <c r="DC480" i="1"/>
  <c r="DC479" i="1"/>
  <c r="DC478" i="1"/>
  <c r="DC477" i="1"/>
  <c r="DC476" i="1"/>
  <c r="DC475" i="1"/>
  <c r="DC474" i="1"/>
  <c r="DC473" i="1"/>
  <c r="DC472" i="1"/>
  <c r="DC471" i="1"/>
  <c r="DC470" i="1"/>
  <c r="DC469" i="1"/>
  <c r="DC468" i="1"/>
  <c r="DC467" i="1"/>
  <c r="DC466" i="1"/>
  <c r="DC465" i="1"/>
  <c r="DC464" i="1"/>
  <c r="DC463" i="1"/>
  <c r="DC462" i="1"/>
  <c r="DC461" i="1"/>
  <c r="DC460" i="1"/>
  <c r="DC459" i="1"/>
  <c r="DC458" i="1"/>
  <c r="DC457" i="1"/>
  <c r="DC456" i="1"/>
  <c r="DC455" i="1"/>
  <c r="DC454" i="1"/>
  <c r="DC453" i="1"/>
  <c r="DC452" i="1"/>
  <c r="DC451" i="1"/>
  <c r="DC450" i="1"/>
  <c r="DC449" i="1"/>
  <c r="DC448" i="1"/>
  <c r="DC447" i="1"/>
  <c r="DC446" i="1"/>
  <c r="DC445" i="1"/>
  <c r="DC444" i="1"/>
  <c r="DC443" i="1"/>
  <c r="DC442" i="1"/>
  <c r="DC441" i="1"/>
  <c r="DC440" i="1"/>
  <c r="DC439" i="1"/>
  <c r="DC438" i="1"/>
  <c r="DC437" i="1"/>
  <c r="DC436" i="1"/>
  <c r="DC435" i="1"/>
  <c r="DC434" i="1"/>
  <c r="DC433" i="1"/>
  <c r="DC432" i="1"/>
  <c r="DC431" i="1"/>
  <c r="DC430" i="1"/>
  <c r="DC429" i="1"/>
  <c r="DC428" i="1"/>
  <c r="DC427" i="1"/>
  <c r="DC426" i="1"/>
  <c r="DC425" i="1"/>
  <c r="DC424" i="1"/>
  <c r="DC423" i="1"/>
  <c r="DC422" i="1"/>
  <c r="DC421" i="1"/>
  <c r="DC420" i="1"/>
  <c r="DC419" i="1"/>
  <c r="DC418" i="1"/>
  <c r="DC417" i="1"/>
  <c r="DC416" i="1"/>
  <c r="DC415" i="1"/>
  <c r="DC414" i="1"/>
  <c r="DC413" i="1"/>
  <c r="DC412" i="1"/>
  <c r="DC411" i="1"/>
  <c r="DC410" i="1"/>
  <c r="DC409" i="1"/>
  <c r="DC408" i="1"/>
  <c r="DC407" i="1"/>
  <c r="DC406" i="1"/>
  <c r="DC405" i="1"/>
  <c r="DC404" i="1"/>
  <c r="DC403" i="1"/>
  <c r="DC402" i="1"/>
  <c r="DC401" i="1"/>
  <c r="DC400" i="1"/>
  <c r="DC399" i="1"/>
  <c r="DC398" i="1"/>
  <c r="DC397" i="1"/>
  <c r="DC396" i="1"/>
  <c r="DC395" i="1"/>
  <c r="DC394" i="1"/>
  <c r="DC393" i="1"/>
  <c r="DC392" i="1"/>
  <c r="DC391" i="1"/>
  <c r="DC390" i="1"/>
  <c r="DC389" i="1"/>
  <c r="DC388" i="1"/>
  <c r="DC387" i="1"/>
  <c r="DC386" i="1"/>
  <c r="DC385" i="1"/>
  <c r="DC384" i="1"/>
  <c r="DC383" i="1"/>
  <c r="DC382" i="1"/>
  <c r="DC381" i="1"/>
  <c r="DC380" i="1"/>
  <c r="DC379" i="1"/>
  <c r="DC378" i="1"/>
  <c r="DC377" i="1"/>
  <c r="DC376" i="1"/>
  <c r="DC375" i="1"/>
  <c r="DC374" i="1"/>
  <c r="DC373" i="1"/>
  <c r="DC372" i="1"/>
  <c r="DC371" i="1"/>
  <c r="DC370" i="1"/>
  <c r="DC369" i="1"/>
  <c r="DC368" i="1"/>
  <c r="DC367" i="1"/>
  <c r="DC366" i="1"/>
  <c r="DC365" i="1"/>
  <c r="DC364" i="1"/>
  <c r="DC363" i="1"/>
  <c r="DC362" i="1"/>
  <c r="DC361" i="1"/>
  <c r="DC360" i="1"/>
  <c r="DC359" i="1"/>
  <c r="DC358" i="1"/>
  <c r="DC357" i="1"/>
  <c r="DC356" i="1"/>
  <c r="DC355" i="1"/>
  <c r="DC354" i="1"/>
  <c r="DC353" i="1"/>
  <c r="DC352" i="1"/>
  <c r="DC351" i="1"/>
  <c r="DC350" i="1"/>
  <c r="DC349" i="1"/>
  <c r="DC348" i="1"/>
  <c r="DC347" i="1"/>
  <c r="DC346" i="1"/>
  <c r="DC345" i="1"/>
  <c r="DC344" i="1"/>
  <c r="DC343" i="1"/>
  <c r="DC342" i="1"/>
  <c r="DC341" i="1"/>
  <c r="DC340" i="1"/>
  <c r="DC339" i="1"/>
  <c r="DC338" i="1"/>
  <c r="DC337" i="1"/>
  <c r="DC336" i="1"/>
  <c r="DC335" i="1"/>
  <c r="DC334" i="1"/>
  <c r="DC333" i="1"/>
  <c r="DC332" i="1"/>
  <c r="DC331" i="1"/>
  <c r="DC330" i="1"/>
  <c r="DC329" i="1"/>
  <c r="DC328" i="1"/>
  <c r="DC327" i="1"/>
  <c r="DC326" i="1"/>
  <c r="DC325" i="1"/>
  <c r="DC324" i="1"/>
  <c r="DC323" i="1"/>
  <c r="DC322" i="1"/>
  <c r="DC321" i="1"/>
  <c r="DC320" i="1"/>
  <c r="DC319" i="1"/>
  <c r="DC318" i="1"/>
  <c r="DC317" i="1"/>
  <c r="DC316" i="1"/>
  <c r="DC315" i="1"/>
  <c r="DC314" i="1"/>
  <c r="DC313" i="1"/>
  <c r="DC312" i="1"/>
  <c r="DC311" i="1"/>
  <c r="DC310" i="1"/>
  <c r="DC309" i="1"/>
  <c r="DC308" i="1"/>
  <c r="DC307" i="1"/>
  <c r="DC306" i="1"/>
  <c r="DC305" i="1"/>
  <c r="DC304" i="1"/>
  <c r="DC303" i="1"/>
  <c r="DC302" i="1"/>
  <c r="DC301" i="1"/>
  <c r="DC300" i="1"/>
  <c r="DC299" i="1"/>
  <c r="DC298" i="1"/>
  <c r="DC297" i="1"/>
  <c r="DC296" i="1"/>
  <c r="DC295" i="1"/>
  <c r="DC294" i="1"/>
  <c r="DC293" i="1"/>
  <c r="DC292" i="1"/>
  <c r="DC291" i="1"/>
  <c r="DC290" i="1"/>
  <c r="DC289" i="1"/>
  <c r="DC288" i="1"/>
  <c r="DC287" i="1"/>
  <c r="DC286" i="1"/>
  <c r="DC285" i="1"/>
  <c r="DC284" i="1"/>
  <c r="DC283" i="1"/>
  <c r="DC282" i="1"/>
  <c r="DC281" i="1"/>
  <c r="DC280" i="1"/>
  <c r="DC279" i="1"/>
  <c r="DC278" i="1"/>
  <c r="DC277" i="1"/>
  <c r="DC276" i="1"/>
  <c r="DC275" i="1"/>
  <c r="DC274" i="1"/>
  <c r="DC273" i="1"/>
  <c r="DC272" i="1"/>
  <c r="DC271" i="1"/>
  <c r="DC270" i="1"/>
  <c r="DC269" i="1"/>
  <c r="DC268" i="1"/>
  <c r="DC267" i="1"/>
  <c r="DC266" i="1"/>
  <c r="DC265" i="1"/>
  <c r="DC264" i="1"/>
  <c r="DC263" i="1"/>
  <c r="DC262" i="1"/>
  <c r="DC261" i="1"/>
  <c r="DC260" i="1"/>
  <c r="DC259" i="1"/>
  <c r="DC258" i="1"/>
  <c r="DC257" i="1"/>
  <c r="DC256" i="1"/>
  <c r="DC255" i="1"/>
  <c r="DC254" i="1"/>
  <c r="DC253" i="1"/>
  <c r="DC252" i="1"/>
  <c r="DC251" i="1"/>
  <c r="DC250" i="1"/>
  <c r="DC249" i="1"/>
  <c r="DC248" i="1"/>
  <c r="DC247" i="1"/>
  <c r="DC246" i="1"/>
  <c r="DC245" i="1"/>
  <c r="DC244" i="1"/>
  <c r="DC243" i="1"/>
  <c r="DC242" i="1"/>
  <c r="DC241" i="1"/>
  <c r="DC240" i="1"/>
  <c r="DC239" i="1"/>
  <c r="DC238" i="1"/>
  <c r="DC237" i="1"/>
  <c r="DC236" i="1"/>
  <c r="DC235" i="1"/>
  <c r="DC234" i="1"/>
  <c r="DC233" i="1"/>
  <c r="DC232" i="1"/>
  <c r="DC231" i="1"/>
  <c r="DC230" i="1"/>
  <c r="DC229" i="1"/>
  <c r="DC228" i="1"/>
  <c r="DC227" i="1"/>
  <c r="DC226" i="1"/>
  <c r="DC225" i="1"/>
  <c r="DC224" i="1"/>
  <c r="DC223" i="1"/>
  <c r="DC222" i="1"/>
  <c r="DC221" i="1"/>
  <c r="DC220" i="1"/>
  <c r="DC219" i="1"/>
  <c r="DC218" i="1"/>
  <c r="DC217" i="1"/>
  <c r="DC216" i="1"/>
  <c r="DC215" i="1"/>
  <c r="DC214" i="1"/>
  <c r="DC213" i="1"/>
  <c r="DC212" i="1"/>
  <c r="DC211" i="1"/>
  <c r="DC210" i="1"/>
  <c r="DC209" i="1"/>
  <c r="DC208" i="1"/>
  <c r="DC207" i="1"/>
  <c r="DC206" i="1"/>
  <c r="DC205" i="1"/>
  <c r="DC204" i="1"/>
  <c r="DC203" i="1"/>
  <c r="DC202" i="1"/>
  <c r="DC201" i="1"/>
  <c r="DC200" i="1"/>
  <c r="DC199" i="1"/>
  <c r="DC198" i="1"/>
  <c r="DC197" i="1"/>
  <c r="DC196" i="1"/>
  <c r="DC195" i="1"/>
  <c r="DC194" i="1"/>
  <c r="DC193" i="1"/>
  <c r="DC192" i="1"/>
  <c r="DC191" i="1"/>
  <c r="DC190" i="1"/>
  <c r="DC189" i="1"/>
  <c r="DC188" i="1"/>
  <c r="DC187" i="1"/>
  <c r="DC186" i="1"/>
  <c r="DC185" i="1"/>
  <c r="DC184" i="1"/>
  <c r="DC183" i="1"/>
  <c r="DC182" i="1"/>
  <c r="DC181" i="1"/>
  <c r="DC180" i="1"/>
  <c r="DC179" i="1"/>
  <c r="DC178" i="1"/>
  <c r="DC177" i="1"/>
  <c r="DC176" i="1"/>
  <c r="DC175" i="1"/>
  <c r="DC174" i="1"/>
  <c r="DC173" i="1"/>
  <c r="DC172" i="1"/>
  <c r="DC171" i="1"/>
  <c r="DC170" i="1"/>
  <c r="DC169" i="1"/>
  <c r="DC168" i="1"/>
  <c r="DC167" i="1"/>
  <c r="DC166" i="1"/>
  <c r="DC165" i="1"/>
  <c r="DC164" i="1"/>
  <c r="DC163" i="1"/>
  <c r="DC162" i="1"/>
  <c r="DC161" i="1"/>
  <c r="DC160" i="1"/>
  <c r="DC159" i="1"/>
  <c r="DC158" i="1"/>
  <c r="DC157" i="1"/>
  <c r="DC156" i="1"/>
  <c r="DC155" i="1"/>
  <c r="DC154" i="1"/>
  <c r="DC153" i="1"/>
  <c r="DC152" i="1"/>
  <c r="DC151" i="1"/>
  <c r="DC150" i="1"/>
  <c r="DC149" i="1"/>
  <c r="DC148" i="1"/>
  <c r="DC147" i="1"/>
  <c r="DC146" i="1"/>
  <c r="DC145" i="1"/>
  <c r="DC144" i="1"/>
  <c r="DC143" i="1"/>
  <c r="DC142" i="1"/>
  <c r="DC141" i="1"/>
  <c r="DC140" i="1"/>
  <c r="DC139" i="1"/>
  <c r="DC138" i="1"/>
  <c r="DC137" i="1"/>
  <c r="DC136" i="1"/>
  <c r="DC135" i="1"/>
  <c r="DC134" i="1"/>
  <c r="DC133" i="1"/>
  <c r="DC132" i="1"/>
  <c r="DC131" i="1"/>
  <c r="DC130" i="1"/>
  <c r="DC129" i="1"/>
  <c r="DC128" i="1"/>
  <c r="DC127" i="1"/>
  <c r="DC126" i="1"/>
  <c r="DC125" i="1"/>
  <c r="DC124" i="1"/>
  <c r="DC123" i="1"/>
  <c r="DC122" i="1"/>
  <c r="DC121" i="1"/>
  <c r="DC120" i="1"/>
  <c r="DC119" i="1"/>
  <c r="DC118" i="1"/>
  <c r="DC117" i="1"/>
  <c r="DC116" i="1"/>
  <c r="DC115" i="1"/>
  <c r="DC114" i="1"/>
  <c r="DC113" i="1"/>
  <c r="DC112" i="1"/>
  <c r="DC111" i="1"/>
  <c r="DC110" i="1"/>
  <c r="DC109" i="1"/>
  <c r="DC108" i="1"/>
  <c r="DC107" i="1"/>
  <c r="DC106" i="1"/>
  <c r="DC105" i="1"/>
  <c r="DC104" i="1"/>
  <c r="DC103" i="1"/>
  <c r="DC102" i="1"/>
  <c r="DC101" i="1"/>
  <c r="DC100" i="1"/>
  <c r="DC99" i="1"/>
  <c r="DC98" i="1"/>
  <c r="DC97" i="1"/>
  <c r="DC96" i="1"/>
  <c r="DC95" i="1"/>
  <c r="DC94" i="1"/>
  <c r="DC93" i="1"/>
  <c r="DC92" i="1"/>
  <c r="DC91" i="1"/>
  <c r="DC90" i="1"/>
  <c r="DC89" i="1"/>
  <c r="DC88" i="1"/>
  <c r="DC87" i="1"/>
  <c r="DC86" i="1"/>
  <c r="DC85" i="1"/>
  <c r="DC84" i="1"/>
  <c r="DC83" i="1"/>
  <c r="DC82" i="1"/>
  <c r="DC81" i="1"/>
  <c r="DC80" i="1"/>
  <c r="DC79" i="1"/>
  <c r="DC78" i="1"/>
  <c r="DC77" i="1"/>
  <c r="DC76" i="1"/>
  <c r="DC75" i="1"/>
  <c r="DC74" i="1"/>
  <c r="DC73" i="1"/>
  <c r="DC72" i="1"/>
  <c r="DC71" i="1"/>
  <c r="DC70" i="1"/>
  <c r="DC69" i="1"/>
  <c r="DC68" i="1"/>
  <c r="DC67" i="1"/>
  <c r="DC66" i="1"/>
  <c r="DC65" i="1"/>
  <c r="DC64" i="1"/>
  <c r="DC63" i="1"/>
  <c r="DC62" i="1"/>
  <c r="DC61" i="1"/>
  <c r="DC60" i="1"/>
  <c r="DC59" i="1"/>
  <c r="DC58" i="1"/>
  <c r="DC57" i="1"/>
  <c r="DC56" i="1"/>
  <c r="DC55" i="1"/>
  <c r="DC54" i="1"/>
  <c r="DC53" i="1"/>
  <c r="DC52" i="1"/>
  <c r="DC51" i="1"/>
  <c r="DC50" i="1"/>
  <c r="DC49" i="1"/>
  <c r="DC48" i="1"/>
  <c r="DC47" i="1"/>
  <c r="DC46" i="1"/>
  <c r="DC45" i="1"/>
  <c r="DC44" i="1"/>
  <c r="DC43" i="1"/>
  <c r="DC42" i="1"/>
  <c r="DC41" i="1"/>
  <c r="DC40" i="1"/>
  <c r="DC39" i="1"/>
  <c r="DC38" i="1"/>
  <c r="DC37" i="1"/>
  <c r="DC36" i="1"/>
  <c r="DC35" i="1"/>
  <c r="DC34" i="1"/>
  <c r="DC33" i="1"/>
  <c r="DC32" i="1"/>
  <c r="DC31" i="1"/>
  <c r="DC30" i="1"/>
  <c r="DC29" i="1"/>
  <c r="DC28" i="1"/>
  <c r="DC27" i="1"/>
  <c r="DC26" i="1"/>
  <c r="DC25" i="1"/>
  <c r="DC24" i="1"/>
  <c r="DC23" i="1"/>
  <c r="DC22" i="1"/>
  <c r="DC21" i="1"/>
  <c r="DC20" i="1"/>
  <c r="DC19" i="1"/>
  <c r="DC18" i="1"/>
  <c r="DC17" i="1"/>
  <c r="DC16" i="1"/>
  <c r="DC15" i="1"/>
  <c r="DC14" i="1"/>
  <c r="DC13" i="1"/>
  <c r="DC12" i="1"/>
  <c r="DC11" i="1"/>
  <c r="DC10" i="1"/>
  <c r="DC9" i="1"/>
  <c r="DC8" i="1"/>
  <c r="DC7" i="1"/>
  <c r="DC6" i="1"/>
  <c r="DC5" i="1"/>
  <c r="DC4" i="1"/>
  <c r="DC3" i="1"/>
  <c r="DC2" i="1"/>
  <c r="CI857" i="1"/>
  <c r="CJ857" i="1" s="1"/>
  <c r="CI856" i="1"/>
  <c r="CJ856" i="1" s="1"/>
  <c r="CI855" i="1"/>
  <c r="CJ855" i="1" s="1"/>
  <c r="CI854" i="1"/>
  <c r="CJ854" i="1" s="1"/>
  <c r="CI853" i="1"/>
  <c r="CJ853" i="1" s="1"/>
  <c r="CI852" i="1"/>
  <c r="CJ852" i="1" s="1"/>
  <c r="CI851" i="1"/>
  <c r="CJ851" i="1" s="1"/>
  <c r="CI3" i="1"/>
  <c r="CJ3" i="1" s="1"/>
  <c r="CI4" i="1"/>
  <c r="CJ4" i="1" s="1"/>
  <c r="CI5" i="1"/>
  <c r="CJ5" i="1" s="1"/>
  <c r="CI6" i="1"/>
  <c r="CJ6" i="1" s="1"/>
  <c r="CI7" i="1"/>
  <c r="CJ7" i="1" s="1"/>
  <c r="CI8" i="1"/>
  <c r="CJ8" i="1" s="1"/>
  <c r="CI9" i="1"/>
  <c r="CJ9" i="1" s="1"/>
  <c r="CI10" i="1"/>
  <c r="CJ10" i="1" s="1"/>
  <c r="CI11" i="1"/>
  <c r="CJ11" i="1" s="1"/>
  <c r="CI12" i="1"/>
  <c r="CJ12" i="1" s="1"/>
  <c r="CI13" i="1"/>
  <c r="CJ13" i="1" s="1"/>
  <c r="CI14" i="1"/>
  <c r="CJ14" i="1" s="1"/>
  <c r="CI15" i="1"/>
  <c r="CJ15" i="1" s="1"/>
  <c r="CI16" i="1"/>
  <c r="CJ16" i="1" s="1"/>
  <c r="CI17" i="1"/>
  <c r="CJ17" i="1" s="1"/>
  <c r="CI18" i="1"/>
  <c r="CJ18" i="1" s="1"/>
  <c r="CI19" i="1"/>
  <c r="CJ19" i="1" s="1"/>
  <c r="CI20" i="1"/>
  <c r="CJ20" i="1" s="1"/>
  <c r="CI21" i="1"/>
  <c r="CJ21" i="1" s="1"/>
  <c r="CI22" i="1"/>
  <c r="CJ22" i="1" s="1"/>
  <c r="CI23" i="1"/>
  <c r="CJ23" i="1" s="1"/>
  <c r="CI24" i="1"/>
  <c r="CJ24" i="1" s="1"/>
  <c r="CI25" i="1"/>
  <c r="CJ25" i="1" s="1"/>
  <c r="CI26" i="1"/>
  <c r="CJ26" i="1" s="1"/>
  <c r="CI27" i="1"/>
  <c r="CJ27" i="1" s="1"/>
  <c r="CI28" i="1"/>
  <c r="CJ28" i="1" s="1"/>
  <c r="CI29" i="1"/>
  <c r="CJ29" i="1" s="1"/>
  <c r="CI30" i="1"/>
  <c r="CJ30" i="1" s="1"/>
  <c r="CI31" i="1"/>
  <c r="CJ31" i="1" s="1"/>
  <c r="CI32" i="1"/>
  <c r="CJ32" i="1" s="1"/>
  <c r="CI33" i="1"/>
  <c r="CJ33" i="1" s="1"/>
  <c r="CI34" i="1"/>
  <c r="CJ34" i="1" s="1"/>
  <c r="CI35" i="1"/>
  <c r="CJ35" i="1" s="1"/>
  <c r="CI36" i="1"/>
  <c r="CJ36" i="1" s="1"/>
  <c r="CI37" i="1"/>
  <c r="CJ37" i="1" s="1"/>
  <c r="CI38" i="1"/>
  <c r="CJ38" i="1" s="1"/>
  <c r="CI39" i="1"/>
  <c r="CJ39" i="1" s="1"/>
  <c r="CI40" i="1"/>
  <c r="CJ40" i="1" s="1"/>
  <c r="CI41" i="1"/>
  <c r="CJ41" i="1" s="1"/>
  <c r="CI42" i="1"/>
  <c r="CJ42" i="1" s="1"/>
  <c r="CI43" i="1"/>
  <c r="CJ43" i="1" s="1"/>
  <c r="CI44" i="1"/>
  <c r="CJ44" i="1" s="1"/>
  <c r="CI45" i="1"/>
  <c r="CJ45" i="1" s="1"/>
  <c r="CI46" i="1"/>
  <c r="CJ46" i="1" s="1"/>
  <c r="CI47" i="1"/>
  <c r="CJ47" i="1" s="1"/>
  <c r="CI48" i="1"/>
  <c r="CJ48" i="1" s="1"/>
  <c r="CI49" i="1"/>
  <c r="CJ49" i="1" s="1"/>
  <c r="CI50" i="1"/>
  <c r="CJ50" i="1" s="1"/>
  <c r="CI51" i="1"/>
  <c r="CJ51" i="1" s="1"/>
  <c r="CI52" i="1"/>
  <c r="CJ52" i="1" s="1"/>
  <c r="CI53" i="1"/>
  <c r="CJ53" i="1" s="1"/>
  <c r="CI54" i="1"/>
  <c r="CJ54" i="1" s="1"/>
  <c r="CI55" i="1"/>
  <c r="CJ55" i="1" s="1"/>
  <c r="CI56" i="1"/>
  <c r="CJ56" i="1" s="1"/>
  <c r="CI57" i="1"/>
  <c r="CJ57" i="1" s="1"/>
  <c r="CI58" i="1"/>
  <c r="CJ58" i="1" s="1"/>
  <c r="CI59" i="1"/>
  <c r="CJ59" i="1" s="1"/>
  <c r="CI60" i="1"/>
  <c r="CJ60" i="1" s="1"/>
  <c r="CI61" i="1"/>
  <c r="CJ61" i="1" s="1"/>
  <c r="CI62" i="1"/>
  <c r="CJ62" i="1" s="1"/>
  <c r="CI63" i="1"/>
  <c r="CJ63" i="1" s="1"/>
  <c r="CI64" i="1"/>
  <c r="CJ64" i="1" s="1"/>
  <c r="CI65" i="1"/>
  <c r="CJ65" i="1" s="1"/>
  <c r="CI66" i="1"/>
  <c r="CJ66" i="1" s="1"/>
  <c r="CI67" i="1"/>
  <c r="CJ67" i="1" s="1"/>
  <c r="CI68" i="1"/>
  <c r="CJ68" i="1" s="1"/>
  <c r="CI69" i="1"/>
  <c r="CJ69" i="1" s="1"/>
  <c r="CI70" i="1"/>
  <c r="CJ70" i="1" s="1"/>
  <c r="CI71" i="1"/>
  <c r="CJ71" i="1" s="1"/>
  <c r="CI72" i="1"/>
  <c r="CJ72" i="1" s="1"/>
  <c r="CI73" i="1"/>
  <c r="CJ73" i="1" s="1"/>
  <c r="CI74" i="1"/>
  <c r="CJ74" i="1" s="1"/>
  <c r="CI75" i="1"/>
  <c r="CJ75" i="1" s="1"/>
  <c r="CI76" i="1"/>
  <c r="CJ76" i="1" s="1"/>
  <c r="CI77" i="1"/>
  <c r="CJ77" i="1" s="1"/>
  <c r="CI78" i="1"/>
  <c r="CJ78" i="1" s="1"/>
  <c r="CI79" i="1"/>
  <c r="CJ79" i="1" s="1"/>
  <c r="CI80" i="1"/>
  <c r="CJ80" i="1" s="1"/>
  <c r="CI81" i="1"/>
  <c r="CJ81" i="1" s="1"/>
  <c r="CI82" i="1"/>
  <c r="CJ82" i="1" s="1"/>
  <c r="CI83" i="1"/>
  <c r="CJ83" i="1" s="1"/>
  <c r="CI84" i="1"/>
  <c r="CJ84" i="1" s="1"/>
  <c r="CI85" i="1"/>
  <c r="CJ85" i="1" s="1"/>
  <c r="CI86" i="1"/>
  <c r="CJ86" i="1" s="1"/>
  <c r="CI87" i="1"/>
  <c r="CJ87" i="1" s="1"/>
  <c r="CI88" i="1"/>
  <c r="CJ88" i="1" s="1"/>
  <c r="CI89" i="1"/>
  <c r="CJ89" i="1" s="1"/>
  <c r="CI90" i="1"/>
  <c r="CJ90" i="1" s="1"/>
  <c r="CI91" i="1"/>
  <c r="CJ91" i="1" s="1"/>
  <c r="CI92" i="1"/>
  <c r="CJ92" i="1" s="1"/>
  <c r="CI93" i="1"/>
  <c r="CJ93" i="1" s="1"/>
  <c r="CI94" i="1"/>
  <c r="CJ94" i="1" s="1"/>
  <c r="CI95" i="1"/>
  <c r="CJ95" i="1" s="1"/>
  <c r="CI96" i="1"/>
  <c r="CJ96" i="1" s="1"/>
  <c r="CI97" i="1"/>
  <c r="CJ97" i="1" s="1"/>
  <c r="CI98" i="1"/>
  <c r="CJ98" i="1" s="1"/>
  <c r="CI99" i="1"/>
  <c r="CJ99" i="1" s="1"/>
  <c r="CI100" i="1"/>
  <c r="CJ100" i="1" s="1"/>
  <c r="CI101" i="1"/>
  <c r="CJ101" i="1" s="1"/>
  <c r="CI102" i="1"/>
  <c r="CJ102" i="1" s="1"/>
  <c r="CI103" i="1"/>
  <c r="CJ103" i="1" s="1"/>
  <c r="CI104" i="1"/>
  <c r="CJ104" i="1" s="1"/>
  <c r="CI105" i="1"/>
  <c r="CJ105" i="1" s="1"/>
  <c r="CI106" i="1"/>
  <c r="CJ106" i="1" s="1"/>
  <c r="CI107" i="1"/>
  <c r="CJ107" i="1" s="1"/>
  <c r="CI108" i="1"/>
  <c r="CJ108" i="1" s="1"/>
  <c r="CI109" i="1"/>
  <c r="CJ109" i="1" s="1"/>
  <c r="CI110" i="1"/>
  <c r="CJ110" i="1" s="1"/>
  <c r="CI111" i="1"/>
  <c r="CJ111" i="1" s="1"/>
  <c r="CI112" i="1"/>
  <c r="CJ112" i="1" s="1"/>
  <c r="CI113" i="1"/>
  <c r="CJ113" i="1" s="1"/>
  <c r="CI114" i="1"/>
  <c r="CJ114" i="1" s="1"/>
  <c r="CI115" i="1"/>
  <c r="CJ115" i="1" s="1"/>
  <c r="CI116" i="1"/>
  <c r="CJ116" i="1" s="1"/>
  <c r="CI117" i="1"/>
  <c r="CJ117" i="1" s="1"/>
  <c r="CI118" i="1"/>
  <c r="CJ118" i="1" s="1"/>
  <c r="CI119" i="1"/>
  <c r="CJ119" i="1" s="1"/>
  <c r="CI120" i="1"/>
  <c r="CJ120" i="1" s="1"/>
  <c r="CI121" i="1"/>
  <c r="CJ121" i="1" s="1"/>
  <c r="CI122" i="1"/>
  <c r="CJ122" i="1" s="1"/>
  <c r="CI123" i="1"/>
  <c r="CJ123" i="1" s="1"/>
  <c r="CI124" i="1"/>
  <c r="CJ124" i="1" s="1"/>
  <c r="CI125" i="1"/>
  <c r="CJ125" i="1" s="1"/>
  <c r="CI126" i="1"/>
  <c r="CJ126" i="1" s="1"/>
  <c r="CI127" i="1"/>
  <c r="CJ127" i="1" s="1"/>
  <c r="CI128" i="1"/>
  <c r="CJ128" i="1" s="1"/>
  <c r="CI129" i="1"/>
  <c r="CJ129" i="1" s="1"/>
  <c r="CI130" i="1"/>
  <c r="CJ130" i="1" s="1"/>
  <c r="CI131" i="1"/>
  <c r="CJ131" i="1" s="1"/>
  <c r="CI132" i="1"/>
  <c r="CJ132" i="1" s="1"/>
  <c r="CI133" i="1"/>
  <c r="CJ133" i="1" s="1"/>
  <c r="CI134" i="1"/>
  <c r="CJ134" i="1" s="1"/>
  <c r="CI135" i="1"/>
  <c r="CJ135" i="1" s="1"/>
  <c r="CI136" i="1"/>
  <c r="CJ136" i="1" s="1"/>
  <c r="CI137" i="1"/>
  <c r="CJ137" i="1" s="1"/>
  <c r="CI138" i="1"/>
  <c r="CJ138" i="1" s="1"/>
  <c r="CI139" i="1"/>
  <c r="CJ139" i="1" s="1"/>
  <c r="CI140" i="1"/>
  <c r="CJ140" i="1" s="1"/>
  <c r="CI141" i="1"/>
  <c r="CJ141" i="1" s="1"/>
  <c r="CI142" i="1"/>
  <c r="CJ142" i="1" s="1"/>
  <c r="CI143" i="1"/>
  <c r="CJ143" i="1" s="1"/>
  <c r="CI144" i="1"/>
  <c r="CJ144" i="1" s="1"/>
  <c r="CI145" i="1"/>
  <c r="CJ145" i="1" s="1"/>
  <c r="CI146" i="1"/>
  <c r="CJ146" i="1" s="1"/>
  <c r="CI147" i="1"/>
  <c r="CJ147" i="1" s="1"/>
  <c r="CI148" i="1"/>
  <c r="CJ148" i="1" s="1"/>
  <c r="CI149" i="1"/>
  <c r="CJ149" i="1" s="1"/>
  <c r="CI150" i="1"/>
  <c r="CJ150" i="1" s="1"/>
  <c r="CI151" i="1"/>
  <c r="CJ151" i="1" s="1"/>
  <c r="CI152" i="1"/>
  <c r="CJ152" i="1" s="1"/>
  <c r="CI153" i="1"/>
  <c r="CJ153" i="1" s="1"/>
  <c r="CI154" i="1"/>
  <c r="CJ154" i="1" s="1"/>
  <c r="CI155" i="1"/>
  <c r="CJ155" i="1" s="1"/>
  <c r="CI156" i="1"/>
  <c r="CJ156" i="1" s="1"/>
  <c r="CI157" i="1"/>
  <c r="CJ157" i="1" s="1"/>
  <c r="CI158" i="1"/>
  <c r="CJ158" i="1" s="1"/>
  <c r="CI159" i="1"/>
  <c r="CJ159" i="1" s="1"/>
  <c r="CI160" i="1"/>
  <c r="CJ160" i="1" s="1"/>
  <c r="CI161" i="1"/>
  <c r="CJ161" i="1" s="1"/>
  <c r="CI162" i="1"/>
  <c r="CJ162" i="1" s="1"/>
  <c r="CI163" i="1"/>
  <c r="CJ163" i="1" s="1"/>
  <c r="CI164" i="1"/>
  <c r="CJ164" i="1" s="1"/>
  <c r="CI165" i="1"/>
  <c r="CJ165" i="1" s="1"/>
  <c r="CI166" i="1"/>
  <c r="CJ166" i="1" s="1"/>
  <c r="CI167" i="1"/>
  <c r="CJ167" i="1" s="1"/>
  <c r="CI168" i="1"/>
  <c r="CJ168" i="1" s="1"/>
  <c r="CI169" i="1"/>
  <c r="CJ169" i="1" s="1"/>
  <c r="CI170" i="1"/>
  <c r="CJ170" i="1" s="1"/>
  <c r="CI171" i="1"/>
  <c r="CJ171" i="1" s="1"/>
  <c r="CI172" i="1"/>
  <c r="CJ172" i="1" s="1"/>
  <c r="CI173" i="1"/>
  <c r="CJ173" i="1" s="1"/>
  <c r="CI174" i="1"/>
  <c r="CJ174" i="1" s="1"/>
  <c r="CI175" i="1"/>
  <c r="CJ175" i="1" s="1"/>
  <c r="CI176" i="1"/>
  <c r="CJ176" i="1" s="1"/>
  <c r="CI177" i="1"/>
  <c r="CJ177" i="1" s="1"/>
  <c r="CI178" i="1"/>
  <c r="CJ178" i="1" s="1"/>
  <c r="CI179" i="1"/>
  <c r="CJ179" i="1" s="1"/>
  <c r="CI180" i="1"/>
  <c r="CJ180" i="1" s="1"/>
  <c r="CI181" i="1"/>
  <c r="CJ181" i="1" s="1"/>
  <c r="CI182" i="1"/>
  <c r="CJ182" i="1" s="1"/>
  <c r="CI183" i="1"/>
  <c r="CJ183" i="1" s="1"/>
  <c r="CI184" i="1"/>
  <c r="CJ184" i="1" s="1"/>
  <c r="CI185" i="1"/>
  <c r="CJ185" i="1" s="1"/>
  <c r="CI186" i="1"/>
  <c r="CJ186" i="1" s="1"/>
  <c r="CI187" i="1"/>
  <c r="CJ187" i="1" s="1"/>
  <c r="CI188" i="1"/>
  <c r="CJ188" i="1" s="1"/>
  <c r="CI189" i="1"/>
  <c r="CJ189" i="1" s="1"/>
  <c r="CI190" i="1"/>
  <c r="CJ190" i="1" s="1"/>
  <c r="CI191" i="1"/>
  <c r="CJ191" i="1" s="1"/>
  <c r="CI192" i="1"/>
  <c r="CJ192" i="1" s="1"/>
  <c r="CI193" i="1"/>
  <c r="CJ193" i="1" s="1"/>
  <c r="CI194" i="1"/>
  <c r="CJ194" i="1" s="1"/>
  <c r="CI195" i="1"/>
  <c r="CJ195" i="1" s="1"/>
  <c r="CI196" i="1"/>
  <c r="CJ196" i="1" s="1"/>
  <c r="CI197" i="1"/>
  <c r="CJ197" i="1" s="1"/>
  <c r="CI198" i="1"/>
  <c r="CJ198" i="1" s="1"/>
  <c r="CI199" i="1"/>
  <c r="CJ199" i="1" s="1"/>
  <c r="CI200" i="1"/>
  <c r="CJ200" i="1" s="1"/>
  <c r="CI201" i="1"/>
  <c r="CJ201" i="1" s="1"/>
  <c r="CI202" i="1"/>
  <c r="CJ202" i="1" s="1"/>
  <c r="CI203" i="1"/>
  <c r="CJ203" i="1" s="1"/>
  <c r="CI204" i="1"/>
  <c r="CJ204" i="1" s="1"/>
  <c r="CI205" i="1"/>
  <c r="CJ205" i="1" s="1"/>
  <c r="CI206" i="1"/>
  <c r="CJ206" i="1" s="1"/>
  <c r="CI207" i="1"/>
  <c r="CJ207" i="1" s="1"/>
  <c r="CI208" i="1"/>
  <c r="CJ208" i="1" s="1"/>
  <c r="CI209" i="1"/>
  <c r="CJ209" i="1" s="1"/>
  <c r="CI210" i="1"/>
  <c r="CJ210" i="1" s="1"/>
  <c r="CI211" i="1"/>
  <c r="CJ211" i="1" s="1"/>
  <c r="CI212" i="1"/>
  <c r="CJ212" i="1" s="1"/>
  <c r="CI213" i="1"/>
  <c r="CJ213" i="1" s="1"/>
  <c r="CI214" i="1"/>
  <c r="CJ214" i="1" s="1"/>
  <c r="CI215" i="1"/>
  <c r="CJ215" i="1" s="1"/>
  <c r="CI216" i="1"/>
  <c r="CJ216" i="1" s="1"/>
  <c r="CI217" i="1"/>
  <c r="CJ217" i="1" s="1"/>
  <c r="CI218" i="1"/>
  <c r="CJ218" i="1" s="1"/>
  <c r="CI219" i="1"/>
  <c r="CJ219" i="1" s="1"/>
  <c r="CI220" i="1"/>
  <c r="CJ220" i="1" s="1"/>
  <c r="CI221" i="1"/>
  <c r="CJ221" i="1" s="1"/>
  <c r="CI222" i="1"/>
  <c r="CJ222" i="1" s="1"/>
  <c r="CI223" i="1"/>
  <c r="CJ223" i="1" s="1"/>
  <c r="CI224" i="1"/>
  <c r="CJ224" i="1" s="1"/>
  <c r="CI225" i="1"/>
  <c r="CJ225" i="1" s="1"/>
  <c r="CI226" i="1"/>
  <c r="CJ226" i="1" s="1"/>
  <c r="CI227" i="1"/>
  <c r="CJ227" i="1" s="1"/>
  <c r="CI228" i="1"/>
  <c r="CJ228" i="1" s="1"/>
  <c r="CI229" i="1"/>
  <c r="CJ229" i="1" s="1"/>
  <c r="CI230" i="1"/>
  <c r="CJ230" i="1" s="1"/>
  <c r="CI231" i="1"/>
  <c r="CJ231" i="1" s="1"/>
  <c r="CI232" i="1"/>
  <c r="CJ232" i="1" s="1"/>
  <c r="CI233" i="1"/>
  <c r="CJ233" i="1" s="1"/>
  <c r="CI234" i="1"/>
  <c r="CJ234" i="1" s="1"/>
  <c r="CI235" i="1"/>
  <c r="CJ235" i="1" s="1"/>
  <c r="CI236" i="1"/>
  <c r="CJ236" i="1" s="1"/>
  <c r="CI237" i="1"/>
  <c r="CJ237" i="1" s="1"/>
  <c r="CI238" i="1"/>
  <c r="CJ238" i="1" s="1"/>
  <c r="CI239" i="1"/>
  <c r="CJ239" i="1" s="1"/>
  <c r="CI240" i="1"/>
  <c r="CJ240" i="1" s="1"/>
  <c r="CI241" i="1"/>
  <c r="CJ241" i="1" s="1"/>
  <c r="CI242" i="1"/>
  <c r="CJ242" i="1" s="1"/>
  <c r="CI243" i="1"/>
  <c r="CJ243" i="1" s="1"/>
  <c r="CI244" i="1"/>
  <c r="CJ244" i="1" s="1"/>
  <c r="CI245" i="1"/>
  <c r="CJ245" i="1" s="1"/>
  <c r="CI246" i="1"/>
  <c r="CJ246" i="1" s="1"/>
  <c r="CI247" i="1"/>
  <c r="CJ247" i="1" s="1"/>
  <c r="CI248" i="1"/>
  <c r="CJ248" i="1" s="1"/>
  <c r="CI249" i="1"/>
  <c r="CJ249" i="1" s="1"/>
  <c r="CI250" i="1"/>
  <c r="CJ250" i="1" s="1"/>
  <c r="CI251" i="1"/>
  <c r="CJ251" i="1" s="1"/>
  <c r="CI252" i="1"/>
  <c r="CJ252" i="1" s="1"/>
  <c r="CI253" i="1"/>
  <c r="CJ253" i="1" s="1"/>
  <c r="CI254" i="1"/>
  <c r="CJ254" i="1" s="1"/>
  <c r="CI255" i="1"/>
  <c r="CJ255" i="1" s="1"/>
  <c r="CI256" i="1"/>
  <c r="CJ256" i="1" s="1"/>
  <c r="CI257" i="1"/>
  <c r="CJ257" i="1" s="1"/>
  <c r="CI258" i="1"/>
  <c r="CJ258" i="1" s="1"/>
  <c r="CI259" i="1"/>
  <c r="CJ259" i="1" s="1"/>
  <c r="CI260" i="1"/>
  <c r="CJ260" i="1" s="1"/>
  <c r="CI261" i="1"/>
  <c r="CJ261" i="1" s="1"/>
  <c r="CI262" i="1"/>
  <c r="CJ262" i="1" s="1"/>
  <c r="CI263" i="1"/>
  <c r="CJ263" i="1" s="1"/>
  <c r="CI264" i="1"/>
  <c r="CJ264" i="1" s="1"/>
  <c r="CI265" i="1"/>
  <c r="CJ265" i="1" s="1"/>
  <c r="CI266" i="1"/>
  <c r="CJ266" i="1" s="1"/>
  <c r="CI267" i="1"/>
  <c r="CJ267" i="1" s="1"/>
  <c r="CI268" i="1"/>
  <c r="CJ268" i="1" s="1"/>
  <c r="CI269" i="1"/>
  <c r="CJ269" i="1" s="1"/>
  <c r="CI270" i="1"/>
  <c r="CJ270" i="1" s="1"/>
  <c r="CI271" i="1"/>
  <c r="CJ271" i="1" s="1"/>
  <c r="CI272" i="1"/>
  <c r="CJ272" i="1" s="1"/>
  <c r="CI273" i="1"/>
  <c r="CJ273" i="1" s="1"/>
  <c r="CI274" i="1"/>
  <c r="CJ274" i="1" s="1"/>
  <c r="CI275" i="1"/>
  <c r="CJ275" i="1" s="1"/>
  <c r="CI276" i="1"/>
  <c r="CJ276" i="1" s="1"/>
  <c r="CI277" i="1"/>
  <c r="CJ277" i="1" s="1"/>
  <c r="CI278" i="1"/>
  <c r="CJ278" i="1" s="1"/>
  <c r="CI279" i="1"/>
  <c r="CJ279" i="1" s="1"/>
  <c r="CI280" i="1"/>
  <c r="CJ280" i="1" s="1"/>
  <c r="CI281" i="1"/>
  <c r="CJ281" i="1" s="1"/>
  <c r="CI282" i="1"/>
  <c r="CJ282" i="1" s="1"/>
  <c r="CI283" i="1"/>
  <c r="CJ283" i="1" s="1"/>
  <c r="CI284" i="1"/>
  <c r="CJ284" i="1" s="1"/>
  <c r="CI285" i="1"/>
  <c r="CJ285" i="1" s="1"/>
  <c r="CI286" i="1"/>
  <c r="CJ286" i="1" s="1"/>
  <c r="CI287" i="1"/>
  <c r="CJ287" i="1" s="1"/>
  <c r="CI288" i="1"/>
  <c r="CJ288" i="1" s="1"/>
  <c r="CI289" i="1"/>
  <c r="CJ289" i="1" s="1"/>
  <c r="CI290" i="1"/>
  <c r="CJ290" i="1" s="1"/>
  <c r="CI291" i="1"/>
  <c r="CJ291" i="1" s="1"/>
  <c r="CI292" i="1"/>
  <c r="CJ292" i="1" s="1"/>
  <c r="CI293" i="1"/>
  <c r="CJ293" i="1" s="1"/>
  <c r="CI294" i="1"/>
  <c r="CJ294" i="1" s="1"/>
  <c r="CI295" i="1"/>
  <c r="CJ295" i="1" s="1"/>
  <c r="CI296" i="1"/>
  <c r="CJ296" i="1" s="1"/>
  <c r="CI297" i="1"/>
  <c r="CJ297" i="1" s="1"/>
  <c r="CI298" i="1"/>
  <c r="CJ298" i="1" s="1"/>
  <c r="CI299" i="1"/>
  <c r="CJ299" i="1" s="1"/>
  <c r="CI300" i="1"/>
  <c r="CJ300" i="1" s="1"/>
  <c r="CI301" i="1"/>
  <c r="CJ301" i="1" s="1"/>
  <c r="CI302" i="1"/>
  <c r="CJ302" i="1" s="1"/>
  <c r="CI303" i="1"/>
  <c r="CJ303" i="1" s="1"/>
  <c r="CI304" i="1"/>
  <c r="CJ304" i="1" s="1"/>
  <c r="CI305" i="1"/>
  <c r="CJ305" i="1" s="1"/>
  <c r="CI306" i="1"/>
  <c r="CJ306" i="1" s="1"/>
  <c r="CI307" i="1"/>
  <c r="CJ307" i="1" s="1"/>
  <c r="CI308" i="1"/>
  <c r="CJ308" i="1" s="1"/>
  <c r="CI309" i="1"/>
  <c r="CJ309" i="1" s="1"/>
  <c r="CI310" i="1"/>
  <c r="CJ310" i="1" s="1"/>
  <c r="CI311" i="1"/>
  <c r="CJ311" i="1" s="1"/>
  <c r="CI312" i="1"/>
  <c r="CJ312" i="1" s="1"/>
  <c r="CI313" i="1"/>
  <c r="CJ313" i="1" s="1"/>
  <c r="CI314" i="1"/>
  <c r="CJ314" i="1" s="1"/>
  <c r="CI315" i="1"/>
  <c r="CJ315" i="1" s="1"/>
  <c r="CI316" i="1"/>
  <c r="CJ316" i="1" s="1"/>
  <c r="CI317" i="1"/>
  <c r="CJ317" i="1" s="1"/>
  <c r="CI318" i="1"/>
  <c r="CJ318" i="1" s="1"/>
  <c r="CI319" i="1"/>
  <c r="CJ319" i="1" s="1"/>
  <c r="CI320" i="1"/>
  <c r="CJ320" i="1" s="1"/>
  <c r="CI321" i="1"/>
  <c r="CJ321" i="1" s="1"/>
  <c r="CI322" i="1"/>
  <c r="CJ322" i="1" s="1"/>
  <c r="CI323" i="1"/>
  <c r="CJ323" i="1" s="1"/>
  <c r="CI324" i="1"/>
  <c r="CJ324" i="1" s="1"/>
  <c r="CI325" i="1"/>
  <c r="CJ325" i="1" s="1"/>
  <c r="CI326" i="1"/>
  <c r="CJ326" i="1" s="1"/>
  <c r="CI327" i="1"/>
  <c r="CJ327" i="1" s="1"/>
  <c r="CI328" i="1"/>
  <c r="CJ328" i="1" s="1"/>
  <c r="CI329" i="1"/>
  <c r="CJ329" i="1" s="1"/>
  <c r="CI330" i="1"/>
  <c r="CJ330" i="1" s="1"/>
  <c r="CI331" i="1"/>
  <c r="CJ331" i="1" s="1"/>
  <c r="CI332" i="1"/>
  <c r="CJ332" i="1" s="1"/>
  <c r="CI333" i="1"/>
  <c r="CJ333" i="1" s="1"/>
  <c r="CI334" i="1"/>
  <c r="CJ334" i="1" s="1"/>
  <c r="CI335" i="1"/>
  <c r="CJ335" i="1" s="1"/>
  <c r="CI336" i="1"/>
  <c r="CJ336" i="1" s="1"/>
  <c r="CI337" i="1"/>
  <c r="CJ337" i="1" s="1"/>
  <c r="CI338" i="1"/>
  <c r="CJ338" i="1" s="1"/>
  <c r="CI339" i="1"/>
  <c r="CJ339" i="1" s="1"/>
  <c r="CI340" i="1"/>
  <c r="CJ340" i="1" s="1"/>
  <c r="CI341" i="1"/>
  <c r="CJ341" i="1" s="1"/>
  <c r="CI342" i="1"/>
  <c r="CJ342" i="1" s="1"/>
  <c r="CI343" i="1"/>
  <c r="CJ343" i="1" s="1"/>
  <c r="CI344" i="1"/>
  <c r="CJ344" i="1" s="1"/>
  <c r="CI345" i="1"/>
  <c r="CJ345" i="1" s="1"/>
  <c r="CI346" i="1"/>
  <c r="CJ346" i="1" s="1"/>
  <c r="CI347" i="1"/>
  <c r="CJ347" i="1" s="1"/>
  <c r="CI348" i="1"/>
  <c r="CJ348" i="1" s="1"/>
  <c r="CI349" i="1"/>
  <c r="CJ349" i="1" s="1"/>
  <c r="CI350" i="1"/>
  <c r="CJ350" i="1" s="1"/>
  <c r="CI351" i="1"/>
  <c r="CJ351" i="1" s="1"/>
  <c r="CI352" i="1"/>
  <c r="CJ352" i="1" s="1"/>
  <c r="CI353" i="1"/>
  <c r="CJ353" i="1" s="1"/>
  <c r="CI354" i="1"/>
  <c r="CJ354" i="1" s="1"/>
  <c r="CI355" i="1"/>
  <c r="CJ355" i="1" s="1"/>
  <c r="CI356" i="1"/>
  <c r="CJ356" i="1" s="1"/>
  <c r="CI357" i="1"/>
  <c r="CJ357" i="1" s="1"/>
  <c r="CI358" i="1"/>
  <c r="CJ358" i="1" s="1"/>
  <c r="CI359" i="1"/>
  <c r="CJ359" i="1" s="1"/>
  <c r="CI360" i="1"/>
  <c r="CJ360" i="1" s="1"/>
  <c r="CI361" i="1"/>
  <c r="CJ361" i="1" s="1"/>
  <c r="CI362" i="1"/>
  <c r="CJ362" i="1" s="1"/>
  <c r="CI363" i="1"/>
  <c r="CJ363" i="1" s="1"/>
  <c r="CI364" i="1"/>
  <c r="CJ364" i="1" s="1"/>
  <c r="CI365" i="1"/>
  <c r="CJ365" i="1" s="1"/>
  <c r="CI366" i="1"/>
  <c r="CJ366" i="1" s="1"/>
  <c r="CI367" i="1"/>
  <c r="CJ367" i="1" s="1"/>
  <c r="CI368" i="1"/>
  <c r="CJ368" i="1" s="1"/>
  <c r="CI369" i="1"/>
  <c r="CJ369" i="1" s="1"/>
  <c r="CI370" i="1"/>
  <c r="CJ370" i="1" s="1"/>
  <c r="CI371" i="1"/>
  <c r="CJ371" i="1" s="1"/>
  <c r="CI372" i="1"/>
  <c r="CJ372" i="1" s="1"/>
  <c r="CI373" i="1"/>
  <c r="CJ373" i="1" s="1"/>
  <c r="CI374" i="1"/>
  <c r="CJ374" i="1" s="1"/>
  <c r="CI375" i="1"/>
  <c r="CJ375" i="1" s="1"/>
  <c r="CI376" i="1"/>
  <c r="CJ376" i="1" s="1"/>
  <c r="CI377" i="1"/>
  <c r="CJ377" i="1" s="1"/>
  <c r="CI378" i="1"/>
  <c r="CJ378" i="1" s="1"/>
  <c r="CI379" i="1"/>
  <c r="CJ379" i="1" s="1"/>
  <c r="CI380" i="1"/>
  <c r="CJ380" i="1" s="1"/>
  <c r="CI381" i="1"/>
  <c r="CJ381" i="1" s="1"/>
  <c r="CI382" i="1"/>
  <c r="CJ382" i="1" s="1"/>
  <c r="CI383" i="1"/>
  <c r="CJ383" i="1" s="1"/>
  <c r="CI384" i="1"/>
  <c r="CJ384" i="1" s="1"/>
  <c r="CI385" i="1"/>
  <c r="CJ385" i="1" s="1"/>
  <c r="CI386" i="1"/>
  <c r="CJ386" i="1" s="1"/>
  <c r="CI387" i="1"/>
  <c r="CJ387" i="1" s="1"/>
  <c r="CI388" i="1"/>
  <c r="CJ388" i="1" s="1"/>
  <c r="CI389" i="1"/>
  <c r="CJ389" i="1" s="1"/>
  <c r="CI390" i="1"/>
  <c r="CJ390" i="1" s="1"/>
  <c r="CI391" i="1"/>
  <c r="CJ391" i="1" s="1"/>
  <c r="CI392" i="1"/>
  <c r="CJ392" i="1" s="1"/>
  <c r="CI393" i="1"/>
  <c r="CJ393" i="1" s="1"/>
  <c r="CI394" i="1"/>
  <c r="CJ394" i="1" s="1"/>
  <c r="CI395" i="1"/>
  <c r="CJ395" i="1" s="1"/>
  <c r="CI396" i="1"/>
  <c r="CJ396" i="1" s="1"/>
  <c r="CI397" i="1"/>
  <c r="CJ397" i="1" s="1"/>
  <c r="CI398" i="1"/>
  <c r="CJ398" i="1" s="1"/>
  <c r="CI399" i="1"/>
  <c r="CJ399" i="1" s="1"/>
  <c r="CI400" i="1"/>
  <c r="CJ400" i="1" s="1"/>
  <c r="CI401" i="1"/>
  <c r="CJ401" i="1" s="1"/>
  <c r="CI402" i="1"/>
  <c r="CJ402" i="1" s="1"/>
  <c r="CI403" i="1"/>
  <c r="CJ403" i="1" s="1"/>
  <c r="CI404" i="1"/>
  <c r="CJ404" i="1" s="1"/>
  <c r="CI405" i="1"/>
  <c r="CJ405" i="1" s="1"/>
  <c r="CI406" i="1"/>
  <c r="CJ406" i="1" s="1"/>
  <c r="CI407" i="1"/>
  <c r="CJ407" i="1" s="1"/>
  <c r="CI408" i="1"/>
  <c r="CJ408" i="1" s="1"/>
  <c r="CI409" i="1"/>
  <c r="CJ409" i="1" s="1"/>
  <c r="CI410" i="1"/>
  <c r="CJ410" i="1" s="1"/>
  <c r="CI411" i="1"/>
  <c r="CJ411" i="1" s="1"/>
  <c r="CI412" i="1"/>
  <c r="CJ412" i="1" s="1"/>
  <c r="CI413" i="1"/>
  <c r="CJ413" i="1" s="1"/>
  <c r="CI414" i="1"/>
  <c r="CJ414" i="1" s="1"/>
  <c r="CI415" i="1"/>
  <c r="CJ415" i="1" s="1"/>
  <c r="CI416" i="1"/>
  <c r="CJ416" i="1" s="1"/>
  <c r="CI417" i="1"/>
  <c r="CJ417" i="1" s="1"/>
  <c r="CI418" i="1"/>
  <c r="CJ418" i="1" s="1"/>
  <c r="CI419" i="1"/>
  <c r="CJ419" i="1" s="1"/>
  <c r="CI420" i="1"/>
  <c r="CJ420" i="1" s="1"/>
  <c r="CI421" i="1"/>
  <c r="CJ421" i="1" s="1"/>
  <c r="CI422" i="1"/>
  <c r="CJ422" i="1" s="1"/>
  <c r="CI423" i="1"/>
  <c r="CJ423" i="1" s="1"/>
  <c r="CI424" i="1"/>
  <c r="CJ424" i="1" s="1"/>
  <c r="CI425" i="1"/>
  <c r="CJ425" i="1" s="1"/>
  <c r="CI426" i="1"/>
  <c r="CJ426" i="1" s="1"/>
  <c r="CI427" i="1"/>
  <c r="CJ427" i="1" s="1"/>
  <c r="CI428" i="1"/>
  <c r="CJ428" i="1" s="1"/>
  <c r="CI429" i="1"/>
  <c r="CJ429" i="1" s="1"/>
  <c r="CI430" i="1"/>
  <c r="CJ430" i="1" s="1"/>
  <c r="CI431" i="1"/>
  <c r="CJ431" i="1" s="1"/>
  <c r="CI432" i="1"/>
  <c r="CJ432" i="1" s="1"/>
  <c r="CI433" i="1"/>
  <c r="CJ433" i="1" s="1"/>
  <c r="CI434" i="1"/>
  <c r="CJ434" i="1" s="1"/>
  <c r="CI435" i="1"/>
  <c r="CJ435" i="1" s="1"/>
  <c r="CI436" i="1"/>
  <c r="CJ436" i="1" s="1"/>
  <c r="CI437" i="1"/>
  <c r="CJ437" i="1" s="1"/>
  <c r="CI438" i="1"/>
  <c r="CJ438" i="1" s="1"/>
  <c r="CI439" i="1"/>
  <c r="CJ439" i="1" s="1"/>
  <c r="CI440" i="1"/>
  <c r="CJ440" i="1" s="1"/>
  <c r="CI441" i="1"/>
  <c r="CJ441" i="1" s="1"/>
  <c r="CI442" i="1"/>
  <c r="CJ442" i="1" s="1"/>
  <c r="CI443" i="1"/>
  <c r="CJ443" i="1" s="1"/>
  <c r="CI444" i="1"/>
  <c r="CJ444" i="1" s="1"/>
  <c r="CI445" i="1"/>
  <c r="CJ445" i="1" s="1"/>
  <c r="CI446" i="1"/>
  <c r="CJ446" i="1" s="1"/>
  <c r="CI447" i="1"/>
  <c r="CJ447" i="1" s="1"/>
  <c r="CI448" i="1"/>
  <c r="CJ448" i="1" s="1"/>
  <c r="CI449" i="1"/>
  <c r="CJ449" i="1" s="1"/>
  <c r="CI450" i="1"/>
  <c r="CJ450" i="1" s="1"/>
  <c r="CI451" i="1"/>
  <c r="CJ451" i="1" s="1"/>
  <c r="CI452" i="1"/>
  <c r="CJ452" i="1" s="1"/>
  <c r="CI453" i="1"/>
  <c r="CJ453" i="1" s="1"/>
  <c r="CI454" i="1"/>
  <c r="CJ454" i="1" s="1"/>
  <c r="CI455" i="1"/>
  <c r="CJ455" i="1" s="1"/>
  <c r="CI456" i="1"/>
  <c r="CJ456" i="1" s="1"/>
  <c r="CI457" i="1"/>
  <c r="CJ457" i="1" s="1"/>
  <c r="CI458" i="1"/>
  <c r="CJ458" i="1" s="1"/>
  <c r="CI459" i="1"/>
  <c r="CJ459" i="1" s="1"/>
  <c r="CI460" i="1"/>
  <c r="CJ460" i="1" s="1"/>
  <c r="CI461" i="1"/>
  <c r="CJ461" i="1" s="1"/>
  <c r="CI462" i="1"/>
  <c r="CJ462" i="1" s="1"/>
  <c r="CI463" i="1"/>
  <c r="CJ463" i="1" s="1"/>
  <c r="CI464" i="1"/>
  <c r="CJ464" i="1" s="1"/>
  <c r="CI465" i="1"/>
  <c r="CJ465" i="1" s="1"/>
  <c r="CI466" i="1"/>
  <c r="CJ466" i="1" s="1"/>
  <c r="CI467" i="1"/>
  <c r="CJ467" i="1" s="1"/>
  <c r="CI468" i="1"/>
  <c r="CJ468" i="1" s="1"/>
  <c r="CI469" i="1"/>
  <c r="CJ469" i="1" s="1"/>
  <c r="CI470" i="1"/>
  <c r="CJ470" i="1" s="1"/>
  <c r="CI471" i="1"/>
  <c r="CJ471" i="1" s="1"/>
  <c r="CI472" i="1"/>
  <c r="CJ472" i="1" s="1"/>
  <c r="CI473" i="1"/>
  <c r="CJ473" i="1" s="1"/>
  <c r="CI474" i="1"/>
  <c r="CJ474" i="1" s="1"/>
  <c r="CI475" i="1"/>
  <c r="CJ475" i="1" s="1"/>
  <c r="CI476" i="1"/>
  <c r="CJ476" i="1" s="1"/>
  <c r="CI477" i="1"/>
  <c r="CJ477" i="1" s="1"/>
  <c r="CI478" i="1"/>
  <c r="CJ478" i="1" s="1"/>
  <c r="CI479" i="1"/>
  <c r="CJ479" i="1" s="1"/>
  <c r="CI480" i="1"/>
  <c r="CJ480" i="1" s="1"/>
  <c r="CI481" i="1"/>
  <c r="CJ481" i="1" s="1"/>
  <c r="CI482" i="1"/>
  <c r="CJ482" i="1" s="1"/>
  <c r="CI483" i="1"/>
  <c r="CJ483" i="1" s="1"/>
  <c r="CI484" i="1"/>
  <c r="CJ484" i="1" s="1"/>
  <c r="CI485" i="1"/>
  <c r="CJ485" i="1" s="1"/>
  <c r="CI486" i="1"/>
  <c r="CJ486" i="1" s="1"/>
  <c r="CI487" i="1"/>
  <c r="CJ487" i="1" s="1"/>
  <c r="CI488" i="1"/>
  <c r="CJ488" i="1" s="1"/>
  <c r="CI489" i="1"/>
  <c r="CJ489" i="1" s="1"/>
  <c r="CI490" i="1"/>
  <c r="CJ490" i="1" s="1"/>
  <c r="CI491" i="1"/>
  <c r="CJ491" i="1" s="1"/>
  <c r="CI492" i="1"/>
  <c r="CJ492" i="1" s="1"/>
  <c r="CI493" i="1"/>
  <c r="CJ493" i="1" s="1"/>
  <c r="CI494" i="1"/>
  <c r="CJ494" i="1" s="1"/>
  <c r="CI495" i="1"/>
  <c r="CJ495" i="1" s="1"/>
  <c r="CI496" i="1"/>
  <c r="CJ496" i="1" s="1"/>
  <c r="CI497" i="1"/>
  <c r="CJ497" i="1" s="1"/>
  <c r="CI498" i="1"/>
  <c r="CJ498" i="1" s="1"/>
  <c r="CI499" i="1"/>
  <c r="CJ499" i="1" s="1"/>
  <c r="CI500" i="1"/>
  <c r="CJ500" i="1" s="1"/>
  <c r="CI501" i="1"/>
  <c r="CJ501" i="1" s="1"/>
  <c r="CI502" i="1"/>
  <c r="CJ502" i="1" s="1"/>
  <c r="CI503" i="1"/>
  <c r="CJ503" i="1" s="1"/>
  <c r="CI504" i="1"/>
  <c r="CJ504" i="1" s="1"/>
  <c r="CI505" i="1"/>
  <c r="CJ505" i="1" s="1"/>
  <c r="CI506" i="1"/>
  <c r="CJ506" i="1" s="1"/>
  <c r="CI507" i="1"/>
  <c r="CJ507" i="1" s="1"/>
  <c r="CI508" i="1"/>
  <c r="CJ508" i="1" s="1"/>
  <c r="CI509" i="1"/>
  <c r="CJ509" i="1" s="1"/>
  <c r="CI510" i="1"/>
  <c r="CJ510" i="1" s="1"/>
  <c r="CI511" i="1"/>
  <c r="CJ511" i="1" s="1"/>
  <c r="CI512" i="1"/>
  <c r="CJ512" i="1" s="1"/>
  <c r="CI513" i="1"/>
  <c r="CJ513" i="1" s="1"/>
  <c r="CI514" i="1"/>
  <c r="CJ514" i="1" s="1"/>
  <c r="CI515" i="1"/>
  <c r="CJ515" i="1" s="1"/>
  <c r="CI516" i="1"/>
  <c r="CJ516" i="1" s="1"/>
  <c r="CI517" i="1"/>
  <c r="CJ517" i="1" s="1"/>
  <c r="CI518" i="1"/>
  <c r="CJ518" i="1" s="1"/>
  <c r="CI519" i="1"/>
  <c r="CJ519" i="1" s="1"/>
  <c r="CI520" i="1"/>
  <c r="CJ520" i="1" s="1"/>
  <c r="CI521" i="1"/>
  <c r="CJ521" i="1" s="1"/>
  <c r="CI522" i="1"/>
  <c r="CJ522" i="1" s="1"/>
  <c r="CI523" i="1"/>
  <c r="CJ523" i="1" s="1"/>
  <c r="CI524" i="1"/>
  <c r="CJ524" i="1" s="1"/>
  <c r="CI525" i="1"/>
  <c r="CJ525" i="1" s="1"/>
  <c r="CI526" i="1"/>
  <c r="CJ526" i="1" s="1"/>
  <c r="CI527" i="1"/>
  <c r="CJ527" i="1" s="1"/>
  <c r="CI528" i="1"/>
  <c r="CJ528" i="1" s="1"/>
  <c r="CI529" i="1"/>
  <c r="CJ529" i="1" s="1"/>
  <c r="CI530" i="1"/>
  <c r="CJ530" i="1" s="1"/>
  <c r="CI531" i="1"/>
  <c r="CJ531" i="1" s="1"/>
  <c r="CI532" i="1"/>
  <c r="CJ532" i="1" s="1"/>
  <c r="CI533" i="1"/>
  <c r="CJ533" i="1" s="1"/>
  <c r="CI534" i="1"/>
  <c r="CJ534" i="1" s="1"/>
  <c r="CI535" i="1"/>
  <c r="CJ535" i="1" s="1"/>
  <c r="CI536" i="1"/>
  <c r="CJ536" i="1" s="1"/>
  <c r="CI537" i="1"/>
  <c r="CJ537" i="1" s="1"/>
  <c r="CI538" i="1"/>
  <c r="CJ538" i="1" s="1"/>
  <c r="CI539" i="1"/>
  <c r="CJ539" i="1" s="1"/>
  <c r="CI540" i="1"/>
  <c r="CJ540" i="1" s="1"/>
  <c r="CI541" i="1"/>
  <c r="CJ541" i="1" s="1"/>
  <c r="CI542" i="1"/>
  <c r="CJ542" i="1" s="1"/>
  <c r="CI543" i="1"/>
  <c r="CJ543" i="1" s="1"/>
  <c r="CI544" i="1"/>
  <c r="CJ544" i="1" s="1"/>
  <c r="CI545" i="1"/>
  <c r="CJ545" i="1" s="1"/>
  <c r="CI546" i="1"/>
  <c r="CJ546" i="1" s="1"/>
  <c r="CI547" i="1"/>
  <c r="CJ547" i="1" s="1"/>
  <c r="CI548" i="1"/>
  <c r="CJ548" i="1" s="1"/>
  <c r="CI549" i="1"/>
  <c r="CJ549" i="1" s="1"/>
  <c r="CI550" i="1"/>
  <c r="CJ550" i="1" s="1"/>
  <c r="CI551" i="1"/>
  <c r="CJ551" i="1" s="1"/>
  <c r="CI552" i="1"/>
  <c r="CJ552" i="1" s="1"/>
  <c r="CI553" i="1"/>
  <c r="CJ553" i="1" s="1"/>
  <c r="CI554" i="1"/>
  <c r="CJ554" i="1" s="1"/>
  <c r="CI555" i="1"/>
  <c r="CJ555" i="1" s="1"/>
  <c r="CI556" i="1"/>
  <c r="CJ556" i="1" s="1"/>
  <c r="CI557" i="1"/>
  <c r="CJ557" i="1" s="1"/>
  <c r="CI558" i="1"/>
  <c r="CJ558" i="1" s="1"/>
  <c r="CI559" i="1"/>
  <c r="CJ559" i="1" s="1"/>
  <c r="CI560" i="1"/>
  <c r="CJ560" i="1" s="1"/>
  <c r="CI561" i="1"/>
  <c r="CJ561" i="1" s="1"/>
  <c r="CI562" i="1"/>
  <c r="CJ562" i="1" s="1"/>
  <c r="CI563" i="1"/>
  <c r="CJ563" i="1" s="1"/>
  <c r="CI564" i="1"/>
  <c r="CJ564" i="1" s="1"/>
  <c r="CI565" i="1"/>
  <c r="CJ565" i="1" s="1"/>
  <c r="CI566" i="1"/>
  <c r="CJ566" i="1" s="1"/>
  <c r="CI567" i="1"/>
  <c r="CJ567" i="1" s="1"/>
  <c r="CI568" i="1"/>
  <c r="CJ568" i="1" s="1"/>
  <c r="CI569" i="1"/>
  <c r="CJ569" i="1" s="1"/>
  <c r="CI570" i="1"/>
  <c r="CJ570" i="1" s="1"/>
  <c r="CI571" i="1"/>
  <c r="CJ571" i="1" s="1"/>
  <c r="CI572" i="1"/>
  <c r="CJ572" i="1" s="1"/>
  <c r="CI573" i="1"/>
  <c r="CJ573" i="1" s="1"/>
  <c r="CI574" i="1"/>
  <c r="CJ574" i="1" s="1"/>
  <c r="CI575" i="1"/>
  <c r="CJ575" i="1" s="1"/>
  <c r="CI576" i="1"/>
  <c r="CJ576" i="1" s="1"/>
  <c r="CI577" i="1"/>
  <c r="CJ577" i="1" s="1"/>
  <c r="CI578" i="1"/>
  <c r="CJ578" i="1" s="1"/>
  <c r="CI579" i="1"/>
  <c r="CJ579" i="1" s="1"/>
  <c r="CI580" i="1"/>
  <c r="CJ580" i="1" s="1"/>
  <c r="CI581" i="1"/>
  <c r="CJ581" i="1" s="1"/>
  <c r="CI582" i="1"/>
  <c r="CJ582" i="1" s="1"/>
  <c r="CI583" i="1"/>
  <c r="CJ583" i="1" s="1"/>
  <c r="CI584" i="1"/>
  <c r="CJ584" i="1" s="1"/>
  <c r="CI585" i="1"/>
  <c r="CJ585" i="1" s="1"/>
  <c r="CI586" i="1"/>
  <c r="CJ586" i="1" s="1"/>
  <c r="CI587" i="1"/>
  <c r="CJ587" i="1" s="1"/>
  <c r="CI588" i="1"/>
  <c r="CJ588" i="1" s="1"/>
  <c r="CI589" i="1"/>
  <c r="CJ589" i="1" s="1"/>
  <c r="CI590" i="1"/>
  <c r="CJ590" i="1" s="1"/>
  <c r="CI591" i="1"/>
  <c r="CJ591" i="1" s="1"/>
  <c r="CI592" i="1"/>
  <c r="CJ592" i="1" s="1"/>
  <c r="CI593" i="1"/>
  <c r="CJ593" i="1" s="1"/>
  <c r="CI594" i="1"/>
  <c r="CJ594" i="1" s="1"/>
  <c r="CI595" i="1"/>
  <c r="CJ595" i="1" s="1"/>
  <c r="CI596" i="1"/>
  <c r="CJ596" i="1" s="1"/>
  <c r="CI597" i="1"/>
  <c r="CJ597" i="1" s="1"/>
  <c r="CI598" i="1"/>
  <c r="CJ598" i="1" s="1"/>
  <c r="CI599" i="1"/>
  <c r="CJ599" i="1" s="1"/>
  <c r="CI600" i="1"/>
  <c r="CJ600" i="1" s="1"/>
  <c r="CI601" i="1"/>
  <c r="CJ601" i="1" s="1"/>
  <c r="CI602" i="1"/>
  <c r="CJ602" i="1" s="1"/>
  <c r="CI603" i="1"/>
  <c r="CJ603" i="1" s="1"/>
  <c r="CI604" i="1"/>
  <c r="CJ604" i="1" s="1"/>
  <c r="CI605" i="1"/>
  <c r="CJ605" i="1" s="1"/>
  <c r="CI606" i="1"/>
  <c r="CJ606" i="1" s="1"/>
  <c r="CI607" i="1"/>
  <c r="CJ607" i="1" s="1"/>
  <c r="CI608" i="1"/>
  <c r="CJ608" i="1" s="1"/>
  <c r="CI609" i="1"/>
  <c r="CJ609" i="1" s="1"/>
  <c r="CI610" i="1"/>
  <c r="CJ610" i="1" s="1"/>
  <c r="CI611" i="1"/>
  <c r="CJ611" i="1" s="1"/>
  <c r="CI612" i="1"/>
  <c r="CJ612" i="1" s="1"/>
  <c r="CI613" i="1"/>
  <c r="CJ613" i="1" s="1"/>
  <c r="CI614" i="1"/>
  <c r="CJ614" i="1" s="1"/>
  <c r="CI615" i="1"/>
  <c r="CJ615" i="1" s="1"/>
  <c r="CI616" i="1"/>
  <c r="CJ616" i="1" s="1"/>
  <c r="CI617" i="1"/>
  <c r="CJ617" i="1" s="1"/>
  <c r="CI618" i="1"/>
  <c r="CJ618" i="1" s="1"/>
  <c r="CI619" i="1"/>
  <c r="CJ619" i="1" s="1"/>
  <c r="CI620" i="1"/>
  <c r="CJ620" i="1" s="1"/>
  <c r="CI621" i="1"/>
  <c r="CJ621" i="1" s="1"/>
  <c r="CI622" i="1"/>
  <c r="CJ622" i="1" s="1"/>
  <c r="CI623" i="1"/>
  <c r="CJ623" i="1" s="1"/>
  <c r="CI624" i="1"/>
  <c r="CJ624" i="1" s="1"/>
  <c r="CI625" i="1"/>
  <c r="CJ625" i="1" s="1"/>
  <c r="CI626" i="1"/>
  <c r="CJ626" i="1" s="1"/>
  <c r="CI627" i="1"/>
  <c r="CJ627" i="1" s="1"/>
  <c r="CI628" i="1"/>
  <c r="CJ628" i="1" s="1"/>
  <c r="CI629" i="1"/>
  <c r="CJ629" i="1" s="1"/>
  <c r="CI630" i="1"/>
  <c r="CJ630" i="1" s="1"/>
  <c r="CI631" i="1"/>
  <c r="CJ631" i="1" s="1"/>
  <c r="CI632" i="1"/>
  <c r="CJ632" i="1" s="1"/>
  <c r="CI633" i="1"/>
  <c r="CJ633" i="1" s="1"/>
  <c r="CI634" i="1"/>
  <c r="CJ634" i="1" s="1"/>
  <c r="CI635" i="1"/>
  <c r="CJ635" i="1" s="1"/>
  <c r="CI636" i="1"/>
  <c r="CJ636" i="1" s="1"/>
  <c r="CI637" i="1"/>
  <c r="CJ637" i="1" s="1"/>
  <c r="CI638" i="1"/>
  <c r="CJ638" i="1" s="1"/>
  <c r="CI639" i="1"/>
  <c r="CJ639" i="1" s="1"/>
  <c r="CI640" i="1"/>
  <c r="CJ640" i="1" s="1"/>
  <c r="CI641" i="1"/>
  <c r="CJ641" i="1" s="1"/>
  <c r="CI642" i="1"/>
  <c r="CJ642" i="1" s="1"/>
  <c r="CI643" i="1"/>
  <c r="CJ643" i="1" s="1"/>
  <c r="CI644" i="1"/>
  <c r="CJ644" i="1" s="1"/>
  <c r="CI645" i="1"/>
  <c r="CJ645" i="1" s="1"/>
  <c r="CI646" i="1"/>
  <c r="CJ646" i="1" s="1"/>
  <c r="CI647" i="1"/>
  <c r="CJ647" i="1" s="1"/>
  <c r="CI648" i="1"/>
  <c r="CJ648" i="1" s="1"/>
  <c r="CI649" i="1"/>
  <c r="CJ649" i="1" s="1"/>
  <c r="CI650" i="1"/>
  <c r="CJ650" i="1" s="1"/>
  <c r="CI651" i="1"/>
  <c r="CJ651" i="1" s="1"/>
  <c r="CI652" i="1"/>
  <c r="CJ652" i="1" s="1"/>
  <c r="CI653" i="1"/>
  <c r="CJ653" i="1" s="1"/>
  <c r="CI654" i="1"/>
  <c r="CJ654" i="1" s="1"/>
  <c r="CI655" i="1"/>
  <c r="CJ655" i="1" s="1"/>
  <c r="CI656" i="1"/>
  <c r="CJ656" i="1" s="1"/>
  <c r="CI657" i="1"/>
  <c r="CJ657" i="1" s="1"/>
  <c r="CI658" i="1"/>
  <c r="CJ658" i="1" s="1"/>
  <c r="CI659" i="1"/>
  <c r="CJ659" i="1" s="1"/>
  <c r="CI660" i="1"/>
  <c r="CJ660" i="1" s="1"/>
  <c r="CI661" i="1"/>
  <c r="CJ661" i="1" s="1"/>
  <c r="CI662" i="1"/>
  <c r="CJ662" i="1" s="1"/>
  <c r="CI663" i="1"/>
  <c r="CJ663" i="1" s="1"/>
  <c r="CI664" i="1"/>
  <c r="CJ664" i="1" s="1"/>
  <c r="CI665" i="1"/>
  <c r="CJ665" i="1" s="1"/>
  <c r="CI666" i="1"/>
  <c r="CJ666" i="1" s="1"/>
  <c r="CI667" i="1"/>
  <c r="CJ667" i="1" s="1"/>
  <c r="CI668" i="1"/>
  <c r="CJ668" i="1" s="1"/>
  <c r="CI669" i="1"/>
  <c r="CJ669" i="1" s="1"/>
  <c r="CI670" i="1"/>
  <c r="CJ670" i="1" s="1"/>
  <c r="CI671" i="1"/>
  <c r="CJ671" i="1" s="1"/>
  <c r="CI672" i="1"/>
  <c r="CJ672" i="1" s="1"/>
  <c r="CI673" i="1"/>
  <c r="CJ673" i="1" s="1"/>
  <c r="CI674" i="1"/>
  <c r="CJ674" i="1" s="1"/>
  <c r="CI675" i="1"/>
  <c r="CJ675" i="1" s="1"/>
  <c r="CI676" i="1"/>
  <c r="CJ676" i="1" s="1"/>
  <c r="CI677" i="1"/>
  <c r="CJ677" i="1" s="1"/>
  <c r="CI678" i="1"/>
  <c r="CJ678" i="1" s="1"/>
  <c r="CI679" i="1"/>
  <c r="CJ679" i="1" s="1"/>
  <c r="CI680" i="1"/>
  <c r="CJ680" i="1" s="1"/>
  <c r="CI681" i="1"/>
  <c r="CJ681" i="1" s="1"/>
  <c r="CI682" i="1"/>
  <c r="CJ682" i="1" s="1"/>
  <c r="CI683" i="1"/>
  <c r="CJ683" i="1" s="1"/>
  <c r="CI684" i="1"/>
  <c r="CJ684" i="1" s="1"/>
  <c r="CI685" i="1"/>
  <c r="CJ685" i="1" s="1"/>
  <c r="CI686" i="1"/>
  <c r="CJ686" i="1" s="1"/>
  <c r="CI687" i="1"/>
  <c r="CJ687" i="1" s="1"/>
  <c r="CI688" i="1"/>
  <c r="CJ688" i="1" s="1"/>
  <c r="CI689" i="1"/>
  <c r="CJ689" i="1" s="1"/>
  <c r="CI690" i="1"/>
  <c r="CJ690" i="1" s="1"/>
  <c r="CI691" i="1"/>
  <c r="CJ691" i="1" s="1"/>
  <c r="CI692" i="1"/>
  <c r="CJ692" i="1" s="1"/>
  <c r="CI693" i="1"/>
  <c r="CJ693" i="1" s="1"/>
  <c r="CI694" i="1"/>
  <c r="CJ694" i="1" s="1"/>
  <c r="CI695" i="1"/>
  <c r="CJ695" i="1" s="1"/>
  <c r="CI696" i="1"/>
  <c r="CJ696" i="1" s="1"/>
  <c r="CI697" i="1"/>
  <c r="CJ697" i="1" s="1"/>
  <c r="CI698" i="1"/>
  <c r="CJ698" i="1" s="1"/>
  <c r="CI699" i="1"/>
  <c r="CJ699" i="1" s="1"/>
  <c r="CI700" i="1"/>
  <c r="CJ700" i="1" s="1"/>
  <c r="CI701" i="1"/>
  <c r="CJ701" i="1" s="1"/>
  <c r="CI702" i="1"/>
  <c r="CJ702" i="1" s="1"/>
  <c r="CI703" i="1"/>
  <c r="CJ703" i="1" s="1"/>
  <c r="CI704" i="1"/>
  <c r="CJ704" i="1" s="1"/>
  <c r="CI705" i="1"/>
  <c r="CJ705" i="1" s="1"/>
  <c r="CI706" i="1"/>
  <c r="CJ706" i="1" s="1"/>
  <c r="CI707" i="1"/>
  <c r="CJ707" i="1" s="1"/>
  <c r="CI708" i="1"/>
  <c r="CJ708" i="1" s="1"/>
  <c r="CI709" i="1"/>
  <c r="CJ709" i="1" s="1"/>
  <c r="CI710" i="1"/>
  <c r="CJ710" i="1" s="1"/>
  <c r="CI711" i="1"/>
  <c r="CJ711" i="1" s="1"/>
  <c r="CI712" i="1"/>
  <c r="CJ712" i="1" s="1"/>
  <c r="CI713" i="1"/>
  <c r="CJ713" i="1" s="1"/>
  <c r="CI714" i="1"/>
  <c r="CJ714" i="1" s="1"/>
  <c r="CI715" i="1"/>
  <c r="CJ715" i="1" s="1"/>
  <c r="CI716" i="1"/>
  <c r="CJ716" i="1" s="1"/>
  <c r="CI717" i="1"/>
  <c r="CJ717" i="1" s="1"/>
  <c r="CI718" i="1"/>
  <c r="CJ718" i="1" s="1"/>
  <c r="CI719" i="1"/>
  <c r="CJ719" i="1" s="1"/>
  <c r="CI720" i="1"/>
  <c r="CJ720" i="1" s="1"/>
  <c r="CI721" i="1"/>
  <c r="CJ721" i="1" s="1"/>
  <c r="CI722" i="1"/>
  <c r="CJ722" i="1" s="1"/>
  <c r="CI723" i="1"/>
  <c r="CJ723" i="1" s="1"/>
  <c r="CI724" i="1"/>
  <c r="CJ724" i="1" s="1"/>
  <c r="CI725" i="1"/>
  <c r="CJ725" i="1" s="1"/>
  <c r="CI726" i="1"/>
  <c r="CJ726" i="1" s="1"/>
  <c r="CI727" i="1"/>
  <c r="CJ727" i="1" s="1"/>
  <c r="CI728" i="1"/>
  <c r="CJ728" i="1" s="1"/>
  <c r="CI729" i="1"/>
  <c r="CJ729" i="1" s="1"/>
  <c r="CI730" i="1"/>
  <c r="CJ730" i="1" s="1"/>
  <c r="CI731" i="1"/>
  <c r="CJ731" i="1" s="1"/>
  <c r="CI732" i="1"/>
  <c r="CJ732" i="1" s="1"/>
  <c r="CI733" i="1"/>
  <c r="CJ733" i="1" s="1"/>
  <c r="CI734" i="1"/>
  <c r="CJ734" i="1" s="1"/>
  <c r="CI735" i="1"/>
  <c r="CJ735" i="1" s="1"/>
  <c r="CI736" i="1"/>
  <c r="CJ736" i="1" s="1"/>
  <c r="CI737" i="1"/>
  <c r="CJ737" i="1" s="1"/>
  <c r="CI738" i="1"/>
  <c r="CJ738" i="1" s="1"/>
  <c r="CI739" i="1"/>
  <c r="CJ739" i="1" s="1"/>
  <c r="CI740" i="1"/>
  <c r="CJ740" i="1" s="1"/>
  <c r="CI741" i="1"/>
  <c r="CJ741" i="1" s="1"/>
  <c r="CI742" i="1"/>
  <c r="CJ742" i="1" s="1"/>
  <c r="CI743" i="1"/>
  <c r="CJ743" i="1" s="1"/>
  <c r="CI744" i="1"/>
  <c r="CJ744" i="1" s="1"/>
  <c r="CI745" i="1"/>
  <c r="CJ745" i="1" s="1"/>
  <c r="CI746" i="1"/>
  <c r="CJ746" i="1" s="1"/>
  <c r="CI747" i="1"/>
  <c r="CJ747" i="1" s="1"/>
  <c r="CI748" i="1"/>
  <c r="CJ748" i="1" s="1"/>
  <c r="CI749" i="1"/>
  <c r="CJ749" i="1" s="1"/>
  <c r="CI750" i="1"/>
  <c r="CJ750" i="1" s="1"/>
  <c r="CI751" i="1"/>
  <c r="CJ751" i="1" s="1"/>
  <c r="CI752" i="1"/>
  <c r="CJ752" i="1" s="1"/>
  <c r="CI753" i="1"/>
  <c r="CJ753" i="1" s="1"/>
  <c r="CI754" i="1"/>
  <c r="CJ754" i="1" s="1"/>
  <c r="CI755" i="1"/>
  <c r="CJ755" i="1" s="1"/>
  <c r="CI756" i="1"/>
  <c r="CJ756" i="1" s="1"/>
  <c r="CI757" i="1"/>
  <c r="CJ757" i="1" s="1"/>
  <c r="CI758" i="1"/>
  <c r="CJ758" i="1" s="1"/>
  <c r="CI759" i="1"/>
  <c r="CJ759" i="1" s="1"/>
  <c r="CI760" i="1"/>
  <c r="CJ760" i="1" s="1"/>
  <c r="CI761" i="1"/>
  <c r="CJ761" i="1" s="1"/>
  <c r="CI762" i="1"/>
  <c r="CJ762" i="1" s="1"/>
  <c r="CI763" i="1"/>
  <c r="CJ763" i="1" s="1"/>
  <c r="CI764" i="1"/>
  <c r="CJ764" i="1" s="1"/>
  <c r="CI765" i="1"/>
  <c r="CJ765" i="1" s="1"/>
  <c r="CI766" i="1"/>
  <c r="CJ766" i="1" s="1"/>
  <c r="CI767" i="1"/>
  <c r="CJ767" i="1" s="1"/>
  <c r="CI768" i="1"/>
  <c r="CJ768" i="1" s="1"/>
  <c r="CI769" i="1"/>
  <c r="CJ769" i="1" s="1"/>
  <c r="CI770" i="1"/>
  <c r="CJ770" i="1" s="1"/>
  <c r="CI771" i="1"/>
  <c r="CJ771" i="1" s="1"/>
  <c r="CI772" i="1"/>
  <c r="CJ772" i="1" s="1"/>
  <c r="CI773" i="1"/>
  <c r="CJ773" i="1" s="1"/>
  <c r="CI774" i="1"/>
  <c r="CJ774" i="1" s="1"/>
  <c r="CI775" i="1"/>
  <c r="CJ775" i="1" s="1"/>
  <c r="CI776" i="1"/>
  <c r="CJ776" i="1" s="1"/>
  <c r="CI777" i="1"/>
  <c r="CJ777" i="1" s="1"/>
  <c r="CI778" i="1"/>
  <c r="CJ778" i="1" s="1"/>
  <c r="CI779" i="1"/>
  <c r="CJ779" i="1" s="1"/>
  <c r="CI780" i="1"/>
  <c r="CJ780" i="1" s="1"/>
  <c r="CI781" i="1"/>
  <c r="CJ781" i="1" s="1"/>
  <c r="CI782" i="1"/>
  <c r="CJ782" i="1" s="1"/>
  <c r="CI783" i="1"/>
  <c r="CJ783" i="1" s="1"/>
  <c r="CI784" i="1"/>
  <c r="CJ784" i="1" s="1"/>
  <c r="CI785" i="1"/>
  <c r="CJ785" i="1" s="1"/>
  <c r="CI786" i="1"/>
  <c r="CJ786" i="1" s="1"/>
  <c r="CI787" i="1"/>
  <c r="CJ787" i="1" s="1"/>
  <c r="CI788" i="1"/>
  <c r="CJ788" i="1" s="1"/>
  <c r="CI789" i="1"/>
  <c r="CJ789" i="1" s="1"/>
  <c r="CI790" i="1"/>
  <c r="CJ790" i="1" s="1"/>
  <c r="CI791" i="1"/>
  <c r="CJ791" i="1" s="1"/>
  <c r="CI792" i="1"/>
  <c r="CJ792" i="1" s="1"/>
  <c r="CI793" i="1"/>
  <c r="CJ793" i="1" s="1"/>
  <c r="CI794" i="1"/>
  <c r="CJ794" i="1" s="1"/>
  <c r="CI795" i="1"/>
  <c r="CJ795" i="1" s="1"/>
  <c r="CI796" i="1"/>
  <c r="CJ796" i="1" s="1"/>
  <c r="CI797" i="1"/>
  <c r="CJ797" i="1" s="1"/>
  <c r="CI798" i="1"/>
  <c r="CJ798" i="1" s="1"/>
  <c r="CI799" i="1"/>
  <c r="CJ799" i="1" s="1"/>
  <c r="CI800" i="1"/>
  <c r="CJ800" i="1" s="1"/>
  <c r="CI801" i="1"/>
  <c r="CJ801" i="1" s="1"/>
  <c r="CI802" i="1"/>
  <c r="CJ802" i="1" s="1"/>
  <c r="CI803" i="1"/>
  <c r="CJ803" i="1" s="1"/>
  <c r="CI804" i="1"/>
  <c r="CJ804" i="1" s="1"/>
  <c r="CI805" i="1"/>
  <c r="CJ805" i="1" s="1"/>
  <c r="CI806" i="1"/>
  <c r="CJ806" i="1" s="1"/>
  <c r="CI807" i="1"/>
  <c r="CJ807" i="1" s="1"/>
  <c r="CI808" i="1"/>
  <c r="CJ808" i="1" s="1"/>
  <c r="CI809" i="1"/>
  <c r="CJ809" i="1" s="1"/>
  <c r="CI810" i="1"/>
  <c r="CJ810" i="1" s="1"/>
  <c r="CI811" i="1"/>
  <c r="CJ811" i="1" s="1"/>
  <c r="CI812" i="1"/>
  <c r="CJ812" i="1" s="1"/>
  <c r="CI813" i="1"/>
  <c r="CJ813" i="1" s="1"/>
  <c r="CI814" i="1"/>
  <c r="CJ814" i="1" s="1"/>
  <c r="CI815" i="1"/>
  <c r="CJ815" i="1" s="1"/>
  <c r="CI816" i="1"/>
  <c r="CJ816" i="1" s="1"/>
  <c r="CI817" i="1"/>
  <c r="CJ817" i="1" s="1"/>
  <c r="CI818" i="1"/>
  <c r="CJ818" i="1" s="1"/>
  <c r="CI819" i="1"/>
  <c r="CJ819" i="1" s="1"/>
  <c r="CI820" i="1"/>
  <c r="CJ820" i="1" s="1"/>
  <c r="CI821" i="1"/>
  <c r="CJ821" i="1" s="1"/>
  <c r="CI822" i="1"/>
  <c r="CJ822" i="1" s="1"/>
  <c r="CI823" i="1"/>
  <c r="CJ823" i="1" s="1"/>
  <c r="CI824" i="1"/>
  <c r="CJ824" i="1" s="1"/>
  <c r="CI825" i="1"/>
  <c r="CJ825" i="1" s="1"/>
  <c r="CI826" i="1"/>
  <c r="CJ826" i="1" s="1"/>
  <c r="CI827" i="1"/>
  <c r="CJ827" i="1" s="1"/>
  <c r="CI828" i="1"/>
  <c r="CJ828" i="1" s="1"/>
  <c r="CI829" i="1"/>
  <c r="CJ829" i="1" s="1"/>
  <c r="CI830" i="1"/>
  <c r="CJ830" i="1" s="1"/>
  <c r="CI831" i="1"/>
  <c r="CJ831" i="1" s="1"/>
  <c r="CI832" i="1"/>
  <c r="CJ832" i="1" s="1"/>
  <c r="CI833" i="1"/>
  <c r="CJ833" i="1" s="1"/>
  <c r="CI834" i="1"/>
  <c r="CJ834" i="1" s="1"/>
  <c r="CI835" i="1"/>
  <c r="CJ835" i="1" s="1"/>
  <c r="CI836" i="1"/>
  <c r="CJ836" i="1" s="1"/>
  <c r="CI837" i="1"/>
  <c r="CJ837" i="1" s="1"/>
  <c r="CI838" i="1"/>
  <c r="CJ838" i="1" s="1"/>
  <c r="CI839" i="1"/>
  <c r="CJ839" i="1" s="1"/>
  <c r="CI840" i="1"/>
  <c r="CJ840" i="1" s="1"/>
  <c r="CI841" i="1"/>
  <c r="CJ841" i="1" s="1"/>
  <c r="CI842" i="1"/>
  <c r="CJ842" i="1" s="1"/>
  <c r="CI843" i="1"/>
  <c r="CJ843" i="1" s="1"/>
  <c r="CI844" i="1"/>
  <c r="CJ844" i="1" s="1"/>
  <c r="CI845" i="1"/>
  <c r="CJ845" i="1" s="1"/>
  <c r="CI846" i="1"/>
  <c r="CJ846" i="1" s="1"/>
  <c r="CI847" i="1"/>
  <c r="CJ847" i="1" s="1"/>
  <c r="CI848" i="1"/>
  <c r="CJ848" i="1" s="1"/>
  <c r="CI849" i="1"/>
  <c r="CJ849" i="1" s="1"/>
  <c r="CI850" i="1"/>
  <c r="CJ850" i="1" s="1"/>
  <c r="CI2" i="1"/>
  <c r="CJ2" i="1" s="1"/>
  <c r="CF857" i="1"/>
  <c r="CF856" i="1"/>
  <c r="CF855" i="1"/>
  <c r="CF854" i="1"/>
  <c r="CF853" i="1"/>
  <c r="CF852" i="1"/>
  <c r="CF851" i="1"/>
  <c r="CF850" i="1"/>
  <c r="CF849" i="1"/>
  <c r="CF848" i="1"/>
  <c r="CF847" i="1"/>
  <c r="CF846" i="1"/>
  <c r="CF845" i="1"/>
  <c r="CF844" i="1"/>
  <c r="CF837" i="1"/>
  <c r="CF835" i="1"/>
  <c r="CF830" i="1"/>
  <c r="CF829" i="1"/>
  <c r="CF821" i="1"/>
  <c r="CF820" i="1"/>
  <c r="CF819" i="1"/>
  <c r="CF818" i="1"/>
  <c r="CF817" i="1"/>
  <c r="CF816" i="1"/>
  <c r="CF815" i="1"/>
  <c r="CF814" i="1"/>
  <c r="CF813" i="1"/>
  <c r="CF812" i="1"/>
  <c r="CF811" i="1"/>
  <c r="CF809" i="1"/>
  <c r="CF808" i="1"/>
  <c r="CF807" i="1"/>
  <c r="CF806" i="1"/>
  <c r="CF805" i="1"/>
  <c r="CF804" i="1"/>
  <c r="CF803" i="1"/>
  <c r="CF802" i="1"/>
  <c r="CF801" i="1"/>
  <c r="CF800" i="1"/>
  <c r="CF799" i="1"/>
  <c r="CF798" i="1"/>
  <c r="CF797" i="1"/>
  <c r="CF796" i="1"/>
  <c r="CF795" i="1"/>
  <c r="CF794" i="1"/>
  <c r="CF793" i="1"/>
  <c r="CF792" i="1"/>
  <c r="CF791" i="1"/>
  <c r="CF790" i="1"/>
  <c r="CF789" i="1"/>
  <c r="CF788" i="1"/>
  <c r="CF787" i="1"/>
  <c r="CF786" i="1"/>
  <c r="CF785" i="1"/>
  <c r="CF784" i="1"/>
  <c r="CF783" i="1"/>
  <c r="CF782" i="1"/>
  <c r="CF781" i="1"/>
  <c r="CF780" i="1"/>
  <c r="CF779" i="1"/>
  <c r="CF778" i="1"/>
  <c r="CF777" i="1"/>
  <c r="CF775" i="1"/>
  <c r="CF774" i="1"/>
  <c r="CF773" i="1"/>
  <c r="CF772" i="1"/>
  <c r="CF771" i="1"/>
  <c r="CF770" i="1"/>
  <c r="CF769" i="1"/>
  <c r="CF768" i="1"/>
  <c r="CF767" i="1"/>
  <c r="CF766" i="1"/>
  <c r="CF765" i="1"/>
  <c r="CF764" i="1"/>
  <c r="CF763" i="1"/>
  <c r="CF762" i="1"/>
  <c r="CF761" i="1"/>
  <c r="CF760" i="1"/>
  <c r="CF759" i="1"/>
  <c r="CF758" i="1"/>
  <c r="CF757" i="1"/>
  <c r="CF756" i="1"/>
  <c r="CF755" i="1"/>
  <c r="CF754" i="1"/>
  <c r="CF753" i="1"/>
  <c r="CF752" i="1"/>
  <c r="CF751" i="1"/>
  <c r="CF750" i="1"/>
  <c r="CF749" i="1"/>
  <c r="CF748" i="1"/>
  <c r="CF747" i="1"/>
  <c r="CF746" i="1"/>
  <c r="CF745" i="1"/>
  <c r="CF744" i="1"/>
  <c r="CF742" i="1"/>
  <c r="CF741" i="1"/>
  <c r="CF740" i="1"/>
  <c r="CF739" i="1"/>
  <c r="CF738" i="1"/>
  <c r="CF737" i="1"/>
  <c r="CF736" i="1"/>
  <c r="CF735" i="1"/>
  <c r="CF734" i="1"/>
  <c r="CF733" i="1"/>
  <c r="CF732" i="1"/>
  <c r="CF731" i="1"/>
  <c r="CF730" i="1"/>
  <c r="CF729" i="1"/>
  <c r="CF728" i="1"/>
  <c r="CF727" i="1"/>
  <c r="CF726" i="1"/>
  <c r="CF725" i="1"/>
  <c r="CF724" i="1"/>
  <c r="CF723" i="1"/>
  <c r="CF722" i="1"/>
  <c r="CF721" i="1"/>
  <c r="CF720" i="1"/>
  <c r="CF719" i="1"/>
  <c r="CF718" i="1"/>
  <c r="CF717" i="1"/>
  <c r="CF716" i="1"/>
  <c r="CF715" i="1"/>
  <c r="CF714" i="1"/>
  <c r="CF713" i="1"/>
  <c r="CF712" i="1"/>
  <c r="CF711" i="1"/>
  <c r="CF710" i="1"/>
  <c r="CF709" i="1"/>
  <c r="CF708" i="1"/>
  <c r="CF707" i="1"/>
  <c r="CF706" i="1"/>
  <c r="CF705" i="1"/>
  <c r="CF704" i="1"/>
  <c r="CF703" i="1"/>
  <c r="CF702" i="1"/>
  <c r="CF701" i="1"/>
  <c r="CF700" i="1"/>
  <c r="CF699" i="1"/>
  <c r="CF698" i="1"/>
  <c r="CF696" i="1"/>
  <c r="CF695" i="1"/>
  <c r="CF694" i="1"/>
  <c r="CF693" i="1"/>
  <c r="CF692" i="1"/>
  <c r="CF691" i="1"/>
  <c r="CF690" i="1"/>
  <c r="CF689" i="1"/>
  <c r="CF688" i="1"/>
  <c r="CF687" i="1"/>
  <c r="CF686" i="1"/>
  <c r="CF685" i="1"/>
  <c r="CF684" i="1"/>
  <c r="CF683" i="1"/>
  <c r="CF682" i="1"/>
  <c r="CF681" i="1"/>
  <c r="CF680" i="1"/>
  <c r="CF679" i="1"/>
  <c r="CF678" i="1"/>
  <c r="CF677" i="1"/>
  <c r="CF676" i="1"/>
  <c r="CF675" i="1"/>
  <c r="CF673" i="1"/>
  <c r="CF672" i="1"/>
  <c r="CF671" i="1"/>
  <c r="CF670" i="1"/>
  <c r="CF669" i="1"/>
  <c r="CF668" i="1"/>
  <c r="CF667" i="1"/>
  <c r="CF666" i="1"/>
  <c r="CF665" i="1"/>
  <c r="CF664" i="1"/>
  <c r="CF663" i="1"/>
  <c r="CF662" i="1"/>
  <c r="CF661" i="1"/>
  <c r="CF660" i="1"/>
  <c r="CF659" i="1"/>
  <c r="CF657" i="1"/>
  <c r="CF655" i="1"/>
  <c r="CF654" i="1"/>
  <c r="CF652" i="1"/>
  <c r="CF651" i="1"/>
  <c r="CF649" i="1"/>
  <c r="CF648" i="1"/>
  <c r="CF647" i="1"/>
  <c r="CF645" i="1"/>
  <c r="CF644" i="1"/>
  <c r="CF642" i="1"/>
  <c r="CF640" i="1"/>
  <c r="CF639" i="1"/>
  <c r="CF638" i="1"/>
  <c r="CF637" i="1"/>
  <c r="CF636" i="1"/>
  <c r="CF635" i="1"/>
  <c r="CF633" i="1"/>
  <c r="CF632" i="1"/>
  <c r="CF631" i="1"/>
  <c r="CF630" i="1"/>
  <c r="CF629" i="1"/>
  <c r="CF628" i="1"/>
  <c r="CF627" i="1"/>
  <c r="CF626" i="1"/>
  <c r="CF625" i="1"/>
  <c r="CF624" i="1"/>
  <c r="CF623" i="1"/>
  <c r="CF622" i="1"/>
  <c r="CF621" i="1"/>
  <c r="CF620" i="1"/>
  <c r="CF619" i="1"/>
  <c r="CF618" i="1"/>
  <c r="CF617" i="1"/>
  <c r="CF616" i="1"/>
  <c r="CF615" i="1"/>
  <c r="CF614" i="1"/>
  <c r="CF613" i="1"/>
  <c r="CF612" i="1"/>
  <c r="CF611" i="1"/>
  <c r="CF610" i="1"/>
  <c r="CF609" i="1"/>
  <c r="CF608" i="1"/>
  <c r="CF607" i="1"/>
  <c r="CF606" i="1"/>
  <c r="CF605" i="1"/>
  <c r="CF604" i="1"/>
  <c r="CF603" i="1"/>
  <c r="CF602" i="1"/>
  <c r="CF601" i="1"/>
  <c r="CF599" i="1"/>
  <c r="CF598" i="1"/>
  <c r="CF597" i="1"/>
  <c r="CF596" i="1"/>
  <c r="CF595" i="1"/>
  <c r="CF594" i="1"/>
  <c r="CF593" i="1"/>
  <c r="CF592" i="1"/>
  <c r="CF591" i="1"/>
  <c r="CF590" i="1"/>
  <c r="CF588" i="1"/>
  <c r="CF587" i="1"/>
  <c r="CF586" i="1"/>
  <c r="CF585" i="1"/>
  <c r="CF584" i="1"/>
  <c r="CF582" i="1"/>
  <c r="CF580" i="1"/>
  <c r="CF579" i="1"/>
  <c r="CF578" i="1"/>
  <c r="CF577" i="1"/>
  <c r="CF576" i="1"/>
  <c r="CF575" i="1"/>
  <c r="CF573" i="1"/>
  <c r="CF571" i="1"/>
  <c r="CF570" i="1"/>
  <c r="CF569" i="1"/>
  <c r="CF568" i="1"/>
  <c r="CF567" i="1"/>
  <c r="CF566" i="1"/>
  <c r="CF565" i="1"/>
  <c r="CF564" i="1"/>
  <c r="CF563" i="1"/>
  <c r="CF562" i="1"/>
  <c r="CF561" i="1"/>
  <c r="CF560" i="1"/>
  <c r="CF559" i="1"/>
  <c r="CF558" i="1"/>
  <c r="CF557" i="1"/>
  <c r="CF556" i="1"/>
  <c r="CF555" i="1"/>
  <c r="CF554" i="1"/>
  <c r="CF552" i="1"/>
  <c r="CF551" i="1"/>
  <c r="CF549" i="1"/>
  <c r="CF548" i="1"/>
  <c r="CF547" i="1"/>
  <c r="CF546" i="1"/>
  <c r="CF545" i="1"/>
  <c r="CF544" i="1"/>
  <c r="CF543" i="1"/>
  <c r="CF542" i="1"/>
  <c r="CF541" i="1"/>
  <c r="CF540" i="1"/>
  <c r="CF539" i="1"/>
  <c r="CF538" i="1"/>
  <c r="CF537" i="1"/>
  <c r="CF536" i="1"/>
  <c r="CF535" i="1"/>
  <c r="CF534" i="1"/>
  <c r="CF533" i="1"/>
  <c r="CF532" i="1"/>
  <c r="CF531" i="1"/>
  <c r="CF530" i="1"/>
  <c r="CF529" i="1"/>
  <c r="CF528" i="1"/>
  <c r="CF527" i="1"/>
  <c r="CF526" i="1"/>
  <c r="CF525" i="1"/>
  <c r="CF524" i="1"/>
  <c r="CF522" i="1"/>
  <c r="CF521" i="1"/>
  <c r="CF520" i="1"/>
  <c r="CF519" i="1"/>
  <c r="CF517" i="1"/>
  <c r="CF516" i="1"/>
  <c r="CF515" i="1"/>
  <c r="CF514" i="1"/>
  <c r="CF513" i="1"/>
  <c r="CF512" i="1"/>
  <c r="CF511" i="1"/>
  <c r="CF510" i="1"/>
  <c r="CF509" i="1"/>
  <c r="CF508" i="1"/>
  <c r="CF507" i="1"/>
  <c r="CF506" i="1"/>
  <c r="CF505" i="1"/>
  <c r="CF504" i="1"/>
  <c r="CF503" i="1"/>
  <c r="CF502" i="1"/>
  <c r="CF500" i="1"/>
  <c r="CF499" i="1"/>
  <c r="CF498" i="1"/>
  <c r="CF497" i="1"/>
  <c r="CF496" i="1"/>
  <c r="CF495" i="1"/>
  <c r="CF494" i="1"/>
  <c r="CF493" i="1"/>
  <c r="CF492" i="1"/>
  <c r="CF491" i="1"/>
  <c r="CF490" i="1"/>
  <c r="CF489" i="1"/>
  <c r="CF488" i="1"/>
  <c r="CF487" i="1"/>
  <c r="CF486" i="1"/>
  <c r="CF485" i="1"/>
  <c r="CF484" i="1"/>
  <c r="CF483" i="1"/>
  <c r="CF482" i="1"/>
  <c r="CF480" i="1"/>
  <c r="CF479" i="1"/>
  <c r="CF478" i="1"/>
  <c r="CF477" i="1"/>
  <c r="CF476" i="1"/>
  <c r="CF474" i="1"/>
  <c r="CF469" i="1"/>
  <c r="CF468" i="1"/>
  <c r="CF467" i="1"/>
  <c r="CF466" i="1"/>
  <c r="CF465" i="1"/>
  <c r="CF464" i="1"/>
  <c r="CF462" i="1"/>
  <c r="CF461" i="1"/>
  <c r="CF460" i="1"/>
  <c r="CF459" i="1"/>
  <c r="CF457" i="1"/>
  <c r="CF456" i="1"/>
  <c r="CF455" i="1"/>
  <c r="CF454" i="1"/>
  <c r="CF452" i="1"/>
  <c r="CF451" i="1"/>
  <c r="CF450" i="1"/>
  <c r="CF449" i="1"/>
  <c r="CF448" i="1"/>
  <c r="CF447" i="1"/>
  <c r="CF446" i="1"/>
  <c r="CF445" i="1"/>
  <c r="CF443" i="1"/>
  <c r="CF441" i="1"/>
  <c r="CF440" i="1"/>
  <c r="CF439" i="1"/>
  <c r="CF438" i="1"/>
  <c r="CF437" i="1"/>
  <c r="CF435" i="1"/>
  <c r="CF434" i="1"/>
  <c r="CF433" i="1"/>
  <c r="CF432" i="1"/>
  <c r="CF431" i="1"/>
  <c r="CF430" i="1"/>
  <c r="CF429" i="1"/>
  <c r="CF428" i="1"/>
  <c r="CF427" i="1"/>
  <c r="CF426" i="1"/>
  <c r="CF424" i="1"/>
  <c r="CF423" i="1"/>
  <c r="CF421" i="1"/>
  <c r="CF420" i="1"/>
  <c r="CF419" i="1"/>
  <c r="CF418" i="1"/>
  <c r="CF417" i="1"/>
  <c r="CF416" i="1"/>
  <c r="CF415" i="1"/>
  <c r="CF414" i="1"/>
  <c r="CF413" i="1"/>
  <c r="CF412" i="1"/>
  <c r="CF411" i="1"/>
  <c r="CF408" i="1"/>
  <c r="CF407" i="1"/>
  <c r="CF406" i="1"/>
  <c r="CF405" i="1"/>
  <c r="CF402" i="1"/>
  <c r="CF401" i="1"/>
  <c r="CF400" i="1"/>
  <c r="CF399" i="1"/>
  <c r="CF398" i="1"/>
  <c r="CF397" i="1"/>
  <c r="CF396" i="1"/>
  <c r="CF395" i="1"/>
  <c r="CF394" i="1"/>
  <c r="CF393" i="1"/>
  <c r="CF392" i="1"/>
  <c r="CF391" i="1"/>
  <c r="CF390" i="1"/>
  <c r="CF389" i="1"/>
  <c r="CF388" i="1"/>
  <c r="CF387" i="1"/>
  <c r="CF386" i="1"/>
  <c r="CF385" i="1"/>
  <c r="CF383" i="1"/>
  <c r="CF382" i="1"/>
  <c r="CF381" i="1"/>
  <c r="CF380" i="1"/>
  <c r="CF378" i="1"/>
  <c r="CF377" i="1"/>
  <c r="CF376" i="1"/>
  <c r="CF375" i="1"/>
  <c r="CF373" i="1"/>
  <c r="CF372" i="1"/>
  <c r="CF371" i="1"/>
  <c r="CF370" i="1"/>
  <c r="CF369" i="1"/>
  <c r="CF368" i="1"/>
  <c r="CF367" i="1"/>
  <c r="CF366" i="1"/>
  <c r="CF365" i="1"/>
  <c r="CF364" i="1"/>
  <c r="CF363" i="1"/>
  <c r="CF362" i="1"/>
  <c r="CF361" i="1"/>
  <c r="CF360" i="1"/>
  <c r="CF359" i="1"/>
  <c r="CF358" i="1"/>
  <c r="CF357" i="1"/>
  <c r="CF356" i="1"/>
  <c r="CF355" i="1"/>
  <c r="CF354" i="1"/>
  <c r="CF353" i="1"/>
  <c r="CF352" i="1"/>
  <c r="CF349" i="1"/>
  <c r="CF348" i="1"/>
  <c r="CF347" i="1"/>
  <c r="CF346" i="1"/>
  <c r="CF345" i="1"/>
  <c r="CF343" i="1"/>
  <c r="CF342" i="1"/>
  <c r="CF341" i="1"/>
  <c r="CF340" i="1"/>
  <c r="CF338" i="1"/>
  <c r="CF337" i="1"/>
  <c r="CF336" i="1"/>
  <c r="CF335" i="1"/>
  <c r="CF334" i="1"/>
  <c r="CF333" i="1"/>
  <c r="CF332" i="1"/>
  <c r="CF331" i="1"/>
  <c r="CF330" i="1"/>
  <c r="CF329" i="1"/>
  <c r="CF327" i="1"/>
  <c r="CF326" i="1"/>
  <c r="CF325" i="1"/>
  <c r="CF324" i="1"/>
  <c r="CF322" i="1"/>
  <c r="CF321" i="1"/>
  <c r="CF320" i="1"/>
  <c r="CF319" i="1"/>
  <c r="CF318" i="1"/>
  <c r="CF317" i="1"/>
  <c r="CF315" i="1"/>
  <c r="CF314" i="1"/>
  <c r="CF313" i="1"/>
  <c r="CF312" i="1"/>
  <c r="CF311" i="1"/>
  <c r="CF309" i="1"/>
  <c r="CF308" i="1"/>
  <c r="CF307" i="1"/>
  <c r="CF304" i="1"/>
  <c r="CF302" i="1"/>
  <c r="CF299" i="1"/>
  <c r="CF298" i="1"/>
  <c r="CF297" i="1"/>
  <c r="CF296" i="1"/>
  <c r="CF293" i="1"/>
  <c r="CF292" i="1"/>
  <c r="CF291" i="1"/>
  <c r="CF290" i="1"/>
  <c r="CF289" i="1"/>
  <c r="CF288" i="1"/>
  <c r="CF287" i="1"/>
  <c r="CF286" i="1"/>
  <c r="CF285" i="1"/>
  <c r="CF283" i="1"/>
  <c r="CF281" i="1"/>
  <c r="CF280" i="1"/>
  <c r="CF277" i="1"/>
  <c r="CF276" i="1"/>
  <c r="CF271" i="1"/>
  <c r="CF269" i="1"/>
  <c r="CF268" i="1"/>
  <c r="CF267" i="1"/>
  <c r="CF266" i="1"/>
  <c r="CF265" i="1"/>
  <c r="CF264" i="1"/>
  <c r="CF263" i="1"/>
  <c r="CF262" i="1"/>
  <c r="CF260" i="1"/>
  <c r="CF259" i="1"/>
  <c r="CF256" i="1"/>
  <c r="CF255" i="1"/>
  <c r="CF254" i="1"/>
  <c r="CF253" i="1"/>
  <c r="CF251" i="1"/>
  <c r="CF250" i="1"/>
  <c r="CF249" i="1"/>
  <c r="CF248" i="1"/>
  <c r="CF247" i="1"/>
  <c r="CF246" i="1"/>
  <c r="CF245" i="1"/>
  <c r="CF244" i="1"/>
  <c r="CF241" i="1"/>
  <c r="CF240" i="1"/>
  <c r="CF239" i="1"/>
  <c r="CF235" i="1"/>
  <c r="CF234" i="1"/>
  <c r="CF233" i="1"/>
  <c r="CF232" i="1"/>
  <c r="CF231" i="1"/>
  <c r="CF230" i="1"/>
  <c r="CF228" i="1"/>
  <c r="CF227" i="1"/>
  <c r="CF225" i="1"/>
  <c r="CF224" i="1"/>
  <c r="CF223" i="1"/>
  <c r="CF222" i="1"/>
  <c r="CF219" i="1"/>
  <c r="CF217" i="1"/>
  <c r="CF216" i="1"/>
  <c r="CF215" i="1"/>
  <c r="CF213" i="1"/>
  <c r="CF212" i="1"/>
  <c r="CF211" i="1"/>
  <c r="CF210" i="1"/>
  <c r="CF209" i="1"/>
  <c r="CF206" i="1"/>
  <c r="CF205" i="1"/>
  <c r="CF204" i="1"/>
  <c r="CF202" i="1"/>
  <c r="CF199" i="1"/>
  <c r="CF198" i="1"/>
  <c r="CF196" i="1"/>
  <c r="CF195" i="1"/>
  <c r="CF194" i="1"/>
  <c r="CF191" i="1"/>
  <c r="CF190" i="1"/>
  <c r="CF189" i="1"/>
  <c r="CF188" i="1"/>
  <c r="CF186" i="1"/>
  <c r="CF185" i="1"/>
  <c r="CF184" i="1"/>
  <c r="CF183" i="1"/>
  <c r="CF181" i="1"/>
  <c r="CF180" i="1"/>
  <c r="CF178" i="1"/>
  <c r="CF176" i="1"/>
  <c r="CF173" i="1"/>
  <c r="CF172" i="1"/>
  <c r="CF171" i="1"/>
  <c r="CF170" i="1"/>
  <c r="CF169" i="1"/>
  <c r="CF168" i="1"/>
  <c r="CF164" i="1"/>
  <c r="CF163" i="1"/>
  <c r="CF162" i="1"/>
  <c r="CF160" i="1"/>
  <c r="CF159" i="1"/>
  <c r="CF158" i="1"/>
  <c r="CF157" i="1"/>
  <c r="CF156" i="1"/>
  <c r="CF154" i="1"/>
  <c r="CF153" i="1"/>
  <c r="CF152" i="1"/>
  <c r="CF151" i="1"/>
  <c r="CF150" i="1"/>
  <c r="CF149" i="1"/>
  <c r="CF146" i="1"/>
  <c r="CF145" i="1"/>
  <c r="CF143" i="1"/>
  <c r="CF142" i="1"/>
  <c r="CF140" i="1"/>
  <c r="CF137" i="1"/>
  <c r="CF136" i="1"/>
  <c r="CF134" i="1"/>
  <c r="CF133" i="1"/>
  <c r="CF132" i="1"/>
  <c r="CF125" i="1"/>
  <c r="CF123" i="1"/>
  <c r="CF121" i="1"/>
  <c r="CF119" i="1"/>
  <c r="CF117" i="1"/>
  <c r="CF115" i="1"/>
  <c r="CF113" i="1"/>
  <c r="CF111" i="1"/>
  <c r="CF110" i="1"/>
  <c r="CF108" i="1"/>
  <c r="CF102" i="1"/>
  <c r="CF99" i="1"/>
  <c r="CF98" i="1"/>
  <c r="CF97" i="1"/>
  <c r="CF91" i="1"/>
  <c r="CF89" i="1"/>
  <c r="CF88" i="1"/>
  <c r="CF87" i="1"/>
  <c r="CF85" i="1"/>
  <c r="CF84" i="1"/>
  <c r="CF83" i="1"/>
  <c r="CF81" i="1"/>
  <c r="CF79" i="1"/>
  <c r="CF78" i="1"/>
  <c r="CF75" i="1"/>
  <c r="CF74" i="1"/>
  <c r="CF73" i="1"/>
  <c r="CF72" i="1"/>
  <c r="CF70" i="1"/>
  <c r="CF69" i="1"/>
  <c r="CF67" i="1"/>
  <c r="CF64" i="1"/>
  <c r="CF63" i="1"/>
  <c r="CF61" i="1"/>
  <c r="CF60" i="1"/>
  <c r="CF59" i="1"/>
  <c r="CF57" i="1"/>
  <c r="CF54" i="1"/>
  <c r="CF52" i="1"/>
  <c r="CF51" i="1"/>
  <c r="CF49" i="1"/>
  <c r="CF48" i="1"/>
  <c r="CF47" i="1"/>
  <c r="CF46" i="1"/>
  <c r="CF44" i="1"/>
  <c r="CF43" i="1"/>
  <c r="CF42" i="1"/>
  <c r="CF41" i="1"/>
  <c r="CF40" i="1"/>
  <c r="CF39" i="1"/>
  <c r="CF38" i="1"/>
  <c r="CF37" i="1"/>
  <c r="CF36" i="1"/>
  <c r="CF35" i="1"/>
  <c r="CF34" i="1"/>
  <c r="CF33" i="1"/>
  <c r="CF32" i="1"/>
  <c r="CF31" i="1"/>
  <c r="CF30" i="1"/>
  <c r="CF29" i="1"/>
  <c r="CF28" i="1"/>
  <c r="CF27" i="1"/>
  <c r="CF26" i="1"/>
  <c r="CF25" i="1"/>
  <c r="CF24" i="1"/>
  <c r="CF23" i="1"/>
  <c r="CF22" i="1"/>
  <c r="CF21" i="1"/>
  <c r="CF20" i="1"/>
  <c r="CF19" i="1"/>
  <c r="CF18" i="1"/>
  <c r="CF16" i="1"/>
  <c r="CF15" i="1"/>
  <c r="CF14" i="1"/>
  <c r="CF12" i="1"/>
  <c r="CF10" i="1"/>
  <c r="CF8" i="1"/>
  <c r="CF7" i="1"/>
  <c r="CF5" i="1"/>
  <c r="CF4" i="1"/>
  <c r="CF3" i="1"/>
  <c r="CF2" i="1"/>
  <c r="Y3" i="1"/>
  <c r="C5" i="4" s="1"/>
  <c r="Y4" i="1"/>
  <c r="C6" i="4" s="1"/>
  <c r="Y5" i="1"/>
  <c r="C7" i="4" s="1"/>
  <c r="Y6" i="1"/>
  <c r="Y7" i="1"/>
  <c r="C9" i="4" s="1"/>
  <c r="Y8" i="1"/>
  <c r="C10" i="4" s="1"/>
  <c r="Y9" i="1"/>
  <c r="C11" i="4" s="1"/>
  <c r="Y10" i="1"/>
  <c r="C12" i="4" s="1"/>
  <c r="Y11" i="1"/>
  <c r="C13" i="4" s="1"/>
  <c r="Y12" i="1"/>
  <c r="C14" i="4" s="1"/>
  <c r="Y13" i="1"/>
  <c r="C15" i="4" s="1"/>
  <c r="Y14" i="1"/>
  <c r="C16" i="4" s="1"/>
  <c r="Y15" i="1"/>
  <c r="C17" i="4" s="1"/>
  <c r="Y16" i="1"/>
  <c r="C18" i="4" s="1"/>
  <c r="Y17" i="1"/>
  <c r="C19" i="4" s="1"/>
  <c r="Y18" i="1"/>
  <c r="C20" i="4" s="1"/>
  <c r="Y19" i="1"/>
  <c r="C21" i="4" s="1"/>
  <c r="Y20" i="1"/>
  <c r="C22" i="4" s="1"/>
  <c r="Y21" i="1"/>
  <c r="C23" i="4" s="1"/>
  <c r="Y22" i="1"/>
  <c r="C24" i="4" s="1"/>
  <c r="Y23" i="1"/>
  <c r="Y24" i="1"/>
  <c r="C26" i="4" s="1"/>
  <c r="Y25" i="1"/>
  <c r="Y26" i="1"/>
  <c r="C28" i="4" s="1"/>
  <c r="Y27" i="1"/>
  <c r="C29" i="4" s="1"/>
  <c r="Y28" i="1"/>
  <c r="C30" i="4" s="1"/>
  <c r="Y29" i="1"/>
  <c r="C31" i="4" s="1"/>
  <c r="Y30" i="1"/>
  <c r="C32" i="4" s="1"/>
  <c r="Y31" i="1"/>
  <c r="C33" i="4" s="1"/>
  <c r="Y32" i="1"/>
  <c r="C34" i="4" s="1"/>
  <c r="Y33" i="1"/>
  <c r="C35" i="4" s="1"/>
  <c r="Y34" i="1"/>
  <c r="C36" i="4" s="1"/>
  <c r="Y35" i="1"/>
  <c r="C37" i="4" s="1"/>
  <c r="Y36" i="1"/>
  <c r="C38" i="4" s="1"/>
  <c r="Y37" i="1"/>
  <c r="C39" i="4" s="1"/>
  <c r="Y38" i="1"/>
  <c r="C40" i="4" s="1"/>
  <c r="Y39" i="1"/>
  <c r="C41" i="4" s="1"/>
  <c r="Y40" i="1"/>
  <c r="C42" i="4" s="1"/>
  <c r="Y41" i="1"/>
  <c r="C43" i="4" s="1"/>
  <c r="Y42" i="1"/>
  <c r="C44" i="4" s="1"/>
  <c r="Y43" i="1"/>
  <c r="C45" i="4" s="1"/>
  <c r="Y44" i="1"/>
  <c r="C46" i="4" s="1"/>
  <c r="Y45" i="1"/>
  <c r="C47" i="4" s="1"/>
  <c r="Y46" i="1"/>
  <c r="C48" i="4" s="1"/>
  <c r="Y47" i="1"/>
  <c r="Y48" i="1"/>
  <c r="C50" i="4" s="1"/>
  <c r="Y49" i="1"/>
  <c r="C51" i="4" s="1"/>
  <c r="Y50" i="1"/>
  <c r="C52" i="4" s="1"/>
  <c r="Y51" i="1"/>
  <c r="C53" i="4" s="1"/>
  <c r="Y52" i="1"/>
  <c r="C54" i="4" s="1"/>
  <c r="Y53" i="1"/>
  <c r="C55" i="4" s="1"/>
  <c r="Y54" i="1"/>
  <c r="C56" i="4" s="1"/>
  <c r="Y55" i="1"/>
  <c r="C57" i="4" s="1"/>
  <c r="Y56" i="1"/>
  <c r="C58" i="4" s="1"/>
  <c r="Y57" i="1"/>
  <c r="C59" i="4" s="1"/>
  <c r="Y58" i="1"/>
  <c r="C60" i="4" s="1"/>
  <c r="Y59" i="1"/>
  <c r="Y60" i="1"/>
  <c r="C62" i="4" s="1"/>
  <c r="Y61" i="1"/>
  <c r="Y62" i="1"/>
  <c r="C64" i="4" s="1"/>
  <c r="Y63" i="1"/>
  <c r="C65" i="4" s="1"/>
  <c r="Y64" i="1"/>
  <c r="C66" i="4" s="1"/>
  <c r="Y65" i="1"/>
  <c r="C67" i="4" s="1"/>
  <c r="Y66" i="1"/>
  <c r="C68" i="4" s="1"/>
  <c r="Y67" i="1"/>
  <c r="C69" i="4" s="1"/>
  <c r="Y68" i="1"/>
  <c r="C70" i="4" s="1"/>
  <c r="Y69" i="1"/>
  <c r="C71" i="4" s="1"/>
  <c r="Y70" i="1"/>
  <c r="C72" i="4" s="1"/>
  <c r="Y71" i="1"/>
  <c r="Y72" i="1"/>
  <c r="C74" i="4" s="1"/>
  <c r="Y73" i="1"/>
  <c r="Y74" i="1"/>
  <c r="C76" i="4" s="1"/>
  <c r="Y75" i="1"/>
  <c r="C77" i="4" s="1"/>
  <c r="Y76" i="1"/>
  <c r="C78" i="4" s="1"/>
  <c r="Y77" i="1"/>
  <c r="C79" i="4" s="1"/>
  <c r="Y78" i="1"/>
  <c r="C80" i="4" s="1"/>
  <c r="Y79" i="1"/>
  <c r="C81" i="4" s="1"/>
  <c r="Y80" i="1"/>
  <c r="C82" i="4" s="1"/>
  <c r="Y81" i="1"/>
  <c r="C83" i="4" s="1"/>
  <c r="Y82" i="1"/>
  <c r="C84" i="4" s="1"/>
  <c r="Y83" i="1"/>
  <c r="Y84" i="1"/>
  <c r="C86" i="4" s="1"/>
  <c r="Y85" i="1"/>
  <c r="Y86" i="1"/>
  <c r="C88" i="4" s="1"/>
  <c r="Y87" i="1"/>
  <c r="C89" i="4" s="1"/>
  <c r="Y88" i="1"/>
  <c r="C90" i="4" s="1"/>
  <c r="Y89" i="1"/>
  <c r="C91" i="4" s="1"/>
  <c r="Y90" i="1"/>
  <c r="C92" i="4" s="1"/>
  <c r="Y91" i="1"/>
  <c r="C93" i="4" s="1"/>
  <c r="Y92" i="1"/>
  <c r="C94" i="4" s="1"/>
  <c r="Y93" i="1"/>
  <c r="C95" i="4" s="1"/>
  <c r="Y94" i="1"/>
  <c r="C96" i="4" s="1"/>
  <c r="Y95" i="1"/>
  <c r="Y96" i="1"/>
  <c r="C98" i="4" s="1"/>
  <c r="Y97" i="1"/>
  <c r="Y98" i="1"/>
  <c r="C100" i="4" s="1"/>
  <c r="Y99" i="1"/>
  <c r="C101" i="4" s="1"/>
  <c r="Y100" i="1"/>
  <c r="C102" i="4" s="1"/>
  <c r="Y101" i="1"/>
  <c r="C103" i="4" s="1"/>
  <c r="Y102" i="1"/>
  <c r="C104" i="4" s="1"/>
  <c r="Y103" i="1"/>
  <c r="C105" i="4" s="1"/>
  <c r="Y104" i="1"/>
  <c r="C106" i="4" s="1"/>
  <c r="Y105" i="1"/>
  <c r="C107" i="4" s="1"/>
  <c r="Y106" i="1"/>
  <c r="C108" i="4" s="1"/>
  <c r="Y107" i="1"/>
  <c r="C109" i="4" s="1"/>
  <c r="Y108" i="1"/>
  <c r="C110" i="4" s="1"/>
  <c r="Y109" i="1"/>
  <c r="C111" i="4" s="1"/>
  <c r="Y110" i="1"/>
  <c r="C112" i="4" s="1"/>
  <c r="Y111" i="1"/>
  <c r="C113" i="4" s="1"/>
  <c r="Y112" i="1"/>
  <c r="C114" i="4" s="1"/>
  <c r="Y113" i="1"/>
  <c r="C115" i="4" s="1"/>
  <c r="Y114" i="1"/>
  <c r="C116" i="4" s="1"/>
  <c r="Y115" i="1"/>
  <c r="C117" i="4" s="1"/>
  <c r="Y116" i="1"/>
  <c r="C118" i="4" s="1"/>
  <c r="Y117" i="1"/>
  <c r="C119" i="4" s="1"/>
  <c r="Y118" i="1"/>
  <c r="C120" i="4" s="1"/>
  <c r="Y119" i="1"/>
  <c r="Y120" i="1"/>
  <c r="C122" i="4" s="1"/>
  <c r="Y121" i="1"/>
  <c r="C123" i="4" s="1"/>
  <c r="Y122" i="1"/>
  <c r="C124" i="4" s="1"/>
  <c r="Y123" i="1"/>
  <c r="C125" i="4" s="1"/>
  <c r="Y124" i="1"/>
  <c r="C126" i="4" s="1"/>
  <c r="Y125" i="1"/>
  <c r="C127" i="4" s="1"/>
  <c r="Y126" i="1"/>
  <c r="C128" i="4" s="1"/>
  <c r="Y127" i="1"/>
  <c r="C129" i="4" s="1"/>
  <c r="Y128" i="1"/>
  <c r="C130" i="4" s="1"/>
  <c r="Y129" i="1"/>
  <c r="C131" i="4" s="1"/>
  <c r="Y130" i="1"/>
  <c r="C132" i="4" s="1"/>
  <c r="Y131" i="1"/>
  <c r="Z131" i="1" s="1"/>
  <c r="Y132" i="1"/>
  <c r="C134" i="4" s="1"/>
  <c r="Y133" i="1"/>
  <c r="Y134" i="1"/>
  <c r="C136" i="4" s="1"/>
  <c r="Y135" i="1"/>
  <c r="C137" i="4" s="1"/>
  <c r="Y136" i="1"/>
  <c r="Y137" i="1"/>
  <c r="C139" i="4" s="1"/>
  <c r="Y138" i="1"/>
  <c r="C140" i="4" s="1"/>
  <c r="Y139" i="1"/>
  <c r="C141" i="4" s="1"/>
  <c r="Y140" i="1"/>
  <c r="C142" i="4" s="1"/>
  <c r="Y141" i="1"/>
  <c r="C143" i="4" s="1"/>
  <c r="Y142" i="1"/>
  <c r="C144" i="4" s="1"/>
  <c r="Y143" i="1"/>
  <c r="Y144" i="1"/>
  <c r="C146" i="4" s="1"/>
  <c r="Y145" i="1"/>
  <c r="Y146" i="1"/>
  <c r="C148" i="4" s="1"/>
  <c r="Y147" i="1"/>
  <c r="C149" i="4" s="1"/>
  <c r="Y148" i="1"/>
  <c r="C150" i="4" s="1"/>
  <c r="Y149" i="1"/>
  <c r="C151" i="4" s="1"/>
  <c r="Y150" i="1"/>
  <c r="C152" i="4" s="1"/>
  <c r="Y151" i="1"/>
  <c r="C153" i="4" s="1"/>
  <c r="Y152" i="1"/>
  <c r="C154" i="4" s="1"/>
  <c r="Y153" i="1"/>
  <c r="C155" i="4" s="1"/>
  <c r="Y154" i="1"/>
  <c r="C156" i="4" s="1"/>
  <c r="Y155" i="1"/>
  <c r="Y156" i="1"/>
  <c r="C158" i="4" s="1"/>
  <c r="Y157" i="1"/>
  <c r="Y158" i="1"/>
  <c r="C160" i="4" s="1"/>
  <c r="Y159" i="1"/>
  <c r="C161" i="4" s="1"/>
  <c r="Y160" i="1"/>
  <c r="C162" i="4" s="1"/>
  <c r="Y161" i="1"/>
  <c r="C163" i="4" s="1"/>
  <c r="Y162" i="1"/>
  <c r="C164" i="4" s="1"/>
  <c r="Y163" i="1"/>
  <c r="C165" i="4" s="1"/>
  <c r="Y164" i="1"/>
  <c r="C166" i="4" s="1"/>
  <c r="Y165" i="1"/>
  <c r="C167" i="4" s="1"/>
  <c r="Y166" i="1"/>
  <c r="C168" i="4" s="1"/>
  <c r="Y167" i="1"/>
  <c r="Y168" i="1"/>
  <c r="C170" i="4" s="1"/>
  <c r="Y169" i="1"/>
  <c r="Z169" i="1" s="1"/>
  <c r="Y170" i="1"/>
  <c r="C172" i="4" s="1"/>
  <c r="Y171" i="1"/>
  <c r="C173" i="4" s="1"/>
  <c r="Y172" i="1"/>
  <c r="C174" i="4" s="1"/>
  <c r="Y173" i="1"/>
  <c r="C175" i="4" s="1"/>
  <c r="Y174" i="1"/>
  <c r="C176" i="4" s="1"/>
  <c r="Y175" i="1"/>
  <c r="C177" i="4" s="1"/>
  <c r="Y176" i="1"/>
  <c r="C178" i="4" s="1"/>
  <c r="Y177" i="1"/>
  <c r="C179" i="4" s="1"/>
  <c r="Y178" i="1"/>
  <c r="C180" i="4" s="1"/>
  <c r="Y179" i="1"/>
  <c r="C181" i="4" s="1"/>
  <c r="Y180" i="1"/>
  <c r="C182" i="4" s="1"/>
  <c r="Y181" i="1"/>
  <c r="C183" i="4" s="1"/>
  <c r="Y182" i="1"/>
  <c r="C184" i="4" s="1"/>
  <c r="Y183" i="1"/>
  <c r="C185" i="4" s="1"/>
  <c r="Y184" i="1"/>
  <c r="C186" i="4" s="1"/>
  <c r="Y185" i="1"/>
  <c r="C187" i="4" s="1"/>
  <c r="Y186" i="1"/>
  <c r="C188" i="4" s="1"/>
  <c r="Y187" i="1"/>
  <c r="C189" i="4" s="1"/>
  <c r="Y188" i="1"/>
  <c r="C190" i="4" s="1"/>
  <c r="Y189" i="1"/>
  <c r="C191" i="4" s="1"/>
  <c r="Y190" i="1"/>
  <c r="C192" i="4" s="1"/>
  <c r="Y191" i="1"/>
  <c r="Y192" i="1"/>
  <c r="C194" i="4" s="1"/>
  <c r="Y193" i="1"/>
  <c r="C195" i="4" s="1"/>
  <c r="Y194" i="1"/>
  <c r="C196" i="4" s="1"/>
  <c r="Y195" i="1"/>
  <c r="C197" i="4" s="1"/>
  <c r="Y196" i="1"/>
  <c r="Y197" i="1"/>
  <c r="C199" i="4" s="1"/>
  <c r="Y198" i="1"/>
  <c r="C200" i="4" s="1"/>
  <c r="Y199" i="1"/>
  <c r="C201" i="4" s="1"/>
  <c r="Y200" i="1"/>
  <c r="C202" i="4" s="1"/>
  <c r="Y201" i="1"/>
  <c r="C203" i="4" s="1"/>
  <c r="Y202" i="1"/>
  <c r="C204" i="4" s="1"/>
  <c r="Y203" i="1"/>
  <c r="Y204" i="1"/>
  <c r="C206" i="4" s="1"/>
  <c r="Y205" i="1"/>
  <c r="Z205" i="1" s="1"/>
  <c r="Y206" i="1"/>
  <c r="C208" i="4" s="1"/>
  <c r="Y207" i="1"/>
  <c r="C209" i="4" s="1"/>
  <c r="Y208" i="1"/>
  <c r="Y209" i="1"/>
  <c r="C211" i="4" s="1"/>
  <c r="Y210" i="1"/>
  <c r="C212" i="4" s="1"/>
  <c r="Y211" i="1"/>
  <c r="C213" i="4" s="1"/>
  <c r="Y212" i="1"/>
  <c r="C214" i="4" s="1"/>
  <c r="Y213" i="1"/>
  <c r="C215" i="4" s="1"/>
  <c r="Y214" i="1"/>
  <c r="C216" i="4" s="1"/>
  <c r="Y215" i="1"/>
  <c r="Y216" i="1"/>
  <c r="C218" i="4" s="1"/>
  <c r="Y217" i="1"/>
  <c r="Y218" i="1"/>
  <c r="C220" i="4" s="1"/>
  <c r="Y219" i="1"/>
  <c r="C221" i="4" s="1"/>
  <c r="Y220" i="1"/>
  <c r="C222" i="4" s="1"/>
  <c r="Y221" i="1"/>
  <c r="C223" i="4" s="1"/>
  <c r="Y222" i="1"/>
  <c r="C224" i="4" s="1"/>
  <c r="Y223" i="1"/>
  <c r="C225" i="4" s="1"/>
  <c r="Y224" i="1"/>
  <c r="C226" i="4" s="1"/>
  <c r="Y225" i="1"/>
  <c r="C227" i="4" s="1"/>
  <c r="Y226" i="1"/>
  <c r="C228" i="4" s="1"/>
  <c r="Y227" i="1"/>
  <c r="Y228" i="1"/>
  <c r="C230" i="4" s="1"/>
  <c r="Y229" i="1"/>
  <c r="Y230" i="1"/>
  <c r="C232" i="4" s="1"/>
  <c r="Y231" i="1"/>
  <c r="C233" i="4" s="1"/>
  <c r="Y232" i="1"/>
  <c r="C234" i="4" s="1"/>
  <c r="Y233" i="1"/>
  <c r="C235" i="4" s="1"/>
  <c r="Y234" i="1"/>
  <c r="C236" i="4" s="1"/>
  <c r="Y235" i="1"/>
  <c r="C237" i="4" s="1"/>
  <c r="Y236" i="1"/>
  <c r="C238" i="4" s="1"/>
  <c r="Y237" i="1"/>
  <c r="C239" i="4" s="1"/>
  <c r="Y238" i="1"/>
  <c r="C240" i="4" s="1"/>
  <c r="Y239" i="1"/>
  <c r="Y240" i="1"/>
  <c r="C242" i="4" s="1"/>
  <c r="Y241" i="1"/>
  <c r="Y242" i="1"/>
  <c r="C244" i="4" s="1"/>
  <c r="Y243" i="1"/>
  <c r="C245" i="4" s="1"/>
  <c r="Y244" i="1"/>
  <c r="C246" i="4" s="1"/>
  <c r="Y245" i="1"/>
  <c r="C247" i="4" s="1"/>
  <c r="Y246" i="1"/>
  <c r="C248" i="4" s="1"/>
  <c r="Y247" i="1"/>
  <c r="C249" i="4" s="1"/>
  <c r="Y248" i="1"/>
  <c r="C250" i="4" s="1"/>
  <c r="Y249" i="1"/>
  <c r="C251" i="4" s="1"/>
  <c r="Y250" i="1"/>
  <c r="C252" i="4" s="1"/>
  <c r="Y251" i="1"/>
  <c r="C253" i="4" s="1"/>
  <c r="Y252" i="1"/>
  <c r="C254" i="4" s="1"/>
  <c r="Y253" i="1"/>
  <c r="C255" i="4" s="1"/>
  <c r="Y254" i="1"/>
  <c r="C256" i="4" s="1"/>
  <c r="Y255" i="1"/>
  <c r="C257" i="4" s="1"/>
  <c r="Y256" i="1"/>
  <c r="C258" i="4" s="1"/>
  <c r="Y257" i="1"/>
  <c r="C259" i="4" s="1"/>
  <c r="Y258" i="1"/>
  <c r="C260" i="4" s="1"/>
  <c r="Y259" i="1"/>
  <c r="C261" i="4" s="1"/>
  <c r="Y260" i="1"/>
  <c r="C262" i="4" s="1"/>
  <c r="Y261" i="1"/>
  <c r="C263" i="4" s="1"/>
  <c r="Y262" i="1"/>
  <c r="C264" i="4" s="1"/>
  <c r="Y263" i="1"/>
  <c r="Y264" i="1"/>
  <c r="C266" i="4" s="1"/>
  <c r="Y265" i="1"/>
  <c r="C267" i="4" s="1"/>
  <c r="Y266" i="1"/>
  <c r="C268" i="4" s="1"/>
  <c r="Y267" i="1"/>
  <c r="C269" i="4" s="1"/>
  <c r="Y268" i="1"/>
  <c r="Y269" i="1"/>
  <c r="C271" i="4" s="1"/>
  <c r="Y270" i="1"/>
  <c r="C272" i="4" s="1"/>
  <c r="Y271" i="1"/>
  <c r="C273" i="4" s="1"/>
  <c r="Y272" i="1"/>
  <c r="C274" i="4" s="1"/>
  <c r="Y273" i="1"/>
  <c r="C275" i="4" s="1"/>
  <c r="Y274" i="1"/>
  <c r="C276" i="4" s="1"/>
  <c r="Y275" i="1"/>
  <c r="Y276" i="1"/>
  <c r="C278" i="4" s="1"/>
  <c r="Y277" i="1"/>
  <c r="Y278" i="1"/>
  <c r="C280" i="4" s="1"/>
  <c r="Y279" i="1"/>
  <c r="C281" i="4" s="1"/>
  <c r="Y280" i="1"/>
  <c r="Y281" i="1"/>
  <c r="C283" i="4" s="1"/>
  <c r="Y282" i="1"/>
  <c r="C284" i="4" s="1"/>
  <c r="Y283" i="1"/>
  <c r="C285" i="4" s="1"/>
  <c r="Y284" i="1"/>
  <c r="C286" i="4" s="1"/>
  <c r="Y285" i="1"/>
  <c r="C287" i="4" s="1"/>
  <c r="Y286" i="1"/>
  <c r="C288" i="4" s="1"/>
  <c r="Y287" i="1"/>
  <c r="Y288" i="1"/>
  <c r="C290" i="4" s="1"/>
  <c r="Y289" i="1"/>
  <c r="Y290" i="1"/>
  <c r="C292" i="4" s="1"/>
  <c r="Y291" i="1"/>
  <c r="C293" i="4" s="1"/>
  <c r="Y292" i="1"/>
  <c r="C294" i="4" s="1"/>
  <c r="Y293" i="1"/>
  <c r="C295" i="4" s="1"/>
  <c r="Y294" i="1"/>
  <c r="C296" i="4" s="1"/>
  <c r="Y295" i="1"/>
  <c r="C297" i="4" s="1"/>
  <c r="Y296" i="1"/>
  <c r="C298" i="4" s="1"/>
  <c r="Y297" i="1"/>
  <c r="C299" i="4" s="1"/>
  <c r="Y298" i="1"/>
  <c r="C300" i="4" s="1"/>
  <c r="Y299" i="1"/>
  <c r="Y300" i="1"/>
  <c r="C302" i="4" s="1"/>
  <c r="Y301" i="1"/>
  <c r="Y302" i="1"/>
  <c r="C304" i="4" s="1"/>
  <c r="Y303" i="1"/>
  <c r="C305" i="4" s="1"/>
  <c r="Y304" i="1"/>
  <c r="C306" i="4" s="1"/>
  <c r="Y305" i="1"/>
  <c r="C307" i="4" s="1"/>
  <c r="Y306" i="1"/>
  <c r="C308" i="4" s="1"/>
  <c r="Y307" i="1"/>
  <c r="C309" i="4" s="1"/>
  <c r="Y308" i="1"/>
  <c r="C310" i="4" s="1"/>
  <c r="Y309" i="1"/>
  <c r="C311" i="4" s="1"/>
  <c r="Y310" i="1"/>
  <c r="C312" i="4" s="1"/>
  <c r="Y311" i="1"/>
  <c r="Y312" i="1"/>
  <c r="C314" i="4" s="1"/>
  <c r="Y313" i="1"/>
  <c r="Y314" i="1"/>
  <c r="C316" i="4" s="1"/>
  <c r="Y315" i="1"/>
  <c r="C317" i="4" s="1"/>
  <c r="Y316" i="1"/>
  <c r="C318" i="4" s="1"/>
  <c r="Y317" i="1"/>
  <c r="C319" i="4" s="1"/>
  <c r="Y318" i="1"/>
  <c r="C320" i="4" s="1"/>
  <c r="Y319" i="1"/>
  <c r="C321" i="4" s="1"/>
  <c r="Y320" i="1"/>
  <c r="C322" i="4" s="1"/>
  <c r="Y321" i="1"/>
  <c r="C323" i="4" s="1"/>
  <c r="Y322" i="1"/>
  <c r="C324" i="4" s="1"/>
  <c r="Y323" i="1"/>
  <c r="C325" i="4" s="1"/>
  <c r="Y324" i="1"/>
  <c r="C326" i="4" s="1"/>
  <c r="Y325" i="1"/>
  <c r="C327" i="4" s="1"/>
  <c r="Y326" i="1"/>
  <c r="C328" i="4" s="1"/>
  <c r="Y327" i="1"/>
  <c r="C329" i="4" s="1"/>
  <c r="Y328" i="1"/>
  <c r="C330" i="4" s="1"/>
  <c r="Y329" i="1"/>
  <c r="C331" i="4" s="1"/>
  <c r="Y330" i="1"/>
  <c r="C332" i="4" s="1"/>
  <c r="Y331" i="1"/>
  <c r="C333" i="4" s="1"/>
  <c r="Y332" i="1"/>
  <c r="C334" i="4" s="1"/>
  <c r="Y333" i="1"/>
  <c r="C335" i="4" s="1"/>
  <c r="Y334" i="1"/>
  <c r="C336" i="4" s="1"/>
  <c r="Y335" i="1"/>
  <c r="Y336" i="1"/>
  <c r="C338" i="4" s="1"/>
  <c r="Y337" i="1"/>
  <c r="C339" i="4" s="1"/>
  <c r="Y338" i="1"/>
  <c r="C340" i="4" s="1"/>
  <c r="Y339" i="1"/>
  <c r="C341" i="4" s="1"/>
  <c r="Y340" i="1"/>
  <c r="C342" i="4" s="1"/>
  <c r="Y341" i="1"/>
  <c r="C343" i="4" s="1"/>
  <c r="Y342" i="1"/>
  <c r="C344" i="4" s="1"/>
  <c r="Y343" i="1"/>
  <c r="C345" i="4" s="1"/>
  <c r="Y344" i="1"/>
  <c r="C346" i="4" s="1"/>
  <c r="Y345" i="1"/>
  <c r="C347" i="4" s="1"/>
  <c r="Y346" i="1"/>
  <c r="C348" i="4" s="1"/>
  <c r="Y347" i="1"/>
  <c r="Y348" i="1"/>
  <c r="C350" i="4" s="1"/>
  <c r="Y349" i="1"/>
  <c r="Y350" i="1"/>
  <c r="C352" i="4" s="1"/>
  <c r="Y351" i="1"/>
  <c r="C353" i="4" s="1"/>
  <c r="Y352" i="1"/>
  <c r="C354" i="4" s="1"/>
  <c r="Y353" i="1"/>
  <c r="C355" i="4" s="1"/>
  <c r="Y354" i="1"/>
  <c r="C356" i="4" s="1"/>
  <c r="Y355" i="1"/>
  <c r="C357" i="4" s="1"/>
  <c r="Y356" i="1"/>
  <c r="C358" i="4" s="1"/>
  <c r="Y357" i="1"/>
  <c r="C359" i="4" s="1"/>
  <c r="Y358" i="1"/>
  <c r="C360" i="4" s="1"/>
  <c r="Y359" i="1"/>
  <c r="Y360" i="1"/>
  <c r="C362" i="4" s="1"/>
  <c r="Y361" i="1"/>
  <c r="Z361" i="1" s="1"/>
  <c r="Y362" i="1"/>
  <c r="C364" i="4" s="1"/>
  <c r="Y363" i="1"/>
  <c r="C365" i="4" s="1"/>
  <c r="Y364" i="1"/>
  <c r="C366" i="4" s="1"/>
  <c r="Y365" i="1"/>
  <c r="C367" i="4" s="1"/>
  <c r="Y366" i="1"/>
  <c r="C368" i="4" s="1"/>
  <c r="Y367" i="1"/>
  <c r="C369" i="4" s="1"/>
  <c r="Y368" i="1"/>
  <c r="C370" i="4" s="1"/>
  <c r="Y369" i="1"/>
  <c r="C371" i="4" s="1"/>
  <c r="Y370" i="1"/>
  <c r="C372" i="4" s="1"/>
  <c r="Y371" i="1"/>
  <c r="Y372" i="1"/>
  <c r="C374" i="4" s="1"/>
  <c r="Y373" i="1"/>
  <c r="Y374" i="1"/>
  <c r="C376" i="4" s="1"/>
  <c r="Y375" i="1"/>
  <c r="C377" i="4" s="1"/>
  <c r="Y376" i="1"/>
  <c r="C378" i="4" s="1"/>
  <c r="Y377" i="1"/>
  <c r="C379" i="4" s="1"/>
  <c r="Y378" i="1"/>
  <c r="C380" i="4" s="1"/>
  <c r="Y379" i="1"/>
  <c r="C381" i="4" s="1"/>
  <c r="Y380" i="1"/>
  <c r="C382" i="4" s="1"/>
  <c r="Y381" i="1"/>
  <c r="C383" i="4" s="1"/>
  <c r="Y382" i="1"/>
  <c r="C384" i="4" s="1"/>
  <c r="Y383" i="1"/>
  <c r="Y384" i="1"/>
  <c r="C386" i="4" s="1"/>
  <c r="Y385" i="1"/>
  <c r="Y386" i="1"/>
  <c r="C388" i="4" s="1"/>
  <c r="Y387" i="1"/>
  <c r="C389" i="4" s="1"/>
  <c r="Y388" i="1"/>
  <c r="C390" i="4" s="1"/>
  <c r="Y389" i="1"/>
  <c r="C391" i="4" s="1"/>
  <c r="Y390" i="1"/>
  <c r="C392" i="4" s="1"/>
  <c r="Y391" i="1"/>
  <c r="C393" i="4" s="1"/>
  <c r="Y392" i="1"/>
  <c r="C394" i="4" s="1"/>
  <c r="Y393" i="1"/>
  <c r="C395" i="4" s="1"/>
  <c r="Y394" i="1"/>
  <c r="C396" i="4" s="1"/>
  <c r="Y395" i="1"/>
  <c r="C397" i="4" s="1"/>
  <c r="Y396" i="1"/>
  <c r="C398" i="4" s="1"/>
  <c r="Y397" i="1"/>
  <c r="C399" i="4" s="1"/>
  <c r="Y398" i="1"/>
  <c r="C400" i="4" s="1"/>
  <c r="Y399" i="1"/>
  <c r="C401" i="4" s="1"/>
  <c r="Y400" i="1"/>
  <c r="C402" i="4" s="1"/>
  <c r="Y401" i="1"/>
  <c r="C403" i="4" s="1"/>
  <c r="Y402" i="1"/>
  <c r="C404" i="4" s="1"/>
  <c r="Y403" i="1"/>
  <c r="C405" i="4" s="1"/>
  <c r="Y404" i="1"/>
  <c r="C406" i="4" s="1"/>
  <c r="Y405" i="1"/>
  <c r="C407" i="4" s="1"/>
  <c r="Y406" i="1"/>
  <c r="C408" i="4" s="1"/>
  <c r="Y407" i="1"/>
  <c r="Y408" i="1"/>
  <c r="C410" i="4" s="1"/>
  <c r="Y409" i="1"/>
  <c r="C411" i="4" s="1"/>
  <c r="Y410" i="1"/>
  <c r="C412" i="4" s="1"/>
  <c r="Y411" i="1"/>
  <c r="C413" i="4" s="1"/>
  <c r="Y412" i="1"/>
  <c r="C414" i="4" s="1"/>
  <c r="Y413" i="1"/>
  <c r="C415" i="4" s="1"/>
  <c r="Y414" i="1"/>
  <c r="C416" i="4" s="1"/>
  <c r="Y415" i="1"/>
  <c r="C417" i="4" s="1"/>
  <c r="Y416" i="1"/>
  <c r="C418" i="4" s="1"/>
  <c r="Y417" i="1"/>
  <c r="C419" i="4" s="1"/>
  <c r="Y418" i="1"/>
  <c r="C420" i="4" s="1"/>
  <c r="Y419" i="1"/>
  <c r="Y420" i="1"/>
  <c r="C422" i="4" s="1"/>
  <c r="Y421" i="1"/>
  <c r="Z421" i="1" s="1"/>
  <c r="Y422" i="1"/>
  <c r="C424" i="4" s="1"/>
  <c r="Y423" i="1"/>
  <c r="C425" i="4" s="1"/>
  <c r="Y424" i="1"/>
  <c r="C426" i="4" s="1"/>
  <c r="Y425" i="1"/>
  <c r="C427" i="4" s="1"/>
  <c r="Y426" i="1"/>
  <c r="C428" i="4" s="1"/>
  <c r="Y427" i="1"/>
  <c r="C429" i="4" s="1"/>
  <c r="Y428" i="1"/>
  <c r="C430" i="4" s="1"/>
  <c r="Y429" i="1"/>
  <c r="C431" i="4" s="1"/>
  <c r="Y430" i="1"/>
  <c r="C432" i="4" s="1"/>
  <c r="Y431" i="1"/>
  <c r="Y432" i="1"/>
  <c r="C434" i="4" s="1"/>
  <c r="Y433" i="1"/>
  <c r="Y434" i="1"/>
  <c r="C436" i="4" s="1"/>
  <c r="Y435" i="1"/>
  <c r="C437" i="4" s="1"/>
  <c r="Y436" i="1"/>
  <c r="C438" i="4" s="1"/>
  <c r="Y437" i="1"/>
  <c r="C439" i="4" s="1"/>
  <c r="Y438" i="1"/>
  <c r="C440" i="4" s="1"/>
  <c r="Y439" i="1"/>
  <c r="C441" i="4" s="1"/>
  <c r="Y440" i="1"/>
  <c r="C442" i="4" s="1"/>
  <c r="Y441" i="1"/>
  <c r="C443" i="4" s="1"/>
  <c r="Y442" i="1"/>
  <c r="C444" i="4" s="1"/>
  <c r="Y443" i="1"/>
  <c r="Y444" i="1"/>
  <c r="C446" i="4" s="1"/>
  <c r="Y445" i="1"/>
  <c r="Y446" i="1"/>
  <c r="C448" i="4" s="1"/>
  <c r="Y447" i="1"/>
  <c r="C449" i="4" s="1"/>
  <c r="Y448" i="1"/>
  <c r="C450" i="4" s="1"/>
  <c r="Y449" i="1"/>
  <c r="C451" i="4" s="1"/>
  <c r="Y450" i="1"/>
  <c r="C452" i="4" s="1"/>
  <c r="Y451" i="1"/>
  <c r="C453" i="4" s="1"/>
  <c r="Y452" i="1"/>
  <c r="C454" i="4" s="1"/>
  <c r="Y453" i="1"/>
  <c r="C455" i="4" s="1"/>
  <c r="Y454" i="1"/>
  <c r="C456" i="4" s="1"/>
  <c r="Y455" i="1"/>
  <c r="Y456" i="1"/>
  <c r="C458" i="4" s="1"/>
  <c r="Y457" i="1"/>
  <c r="Y458" i="1"/>
  <c r="C460" i="4" s="1"/>
  <c r="Y459" i="1"/>
  <c r="C461" i="4" s="1"/>
  <c r="Y460" i="1"/>
  <c r="C462" i="4" s="1"/>
  <c r="Y461" i="1"/>
  <c r="C463" i="4" s="1"/>
  <c r="Y462" i="1"/>
  <c r="C464" i="4" s="1"/>
  <c r="Y463" i="1"/>
  <c r="C465" i="4" s="1"/>
  <c r="Y464" i="1"/>
  <c r="C466" i="4" s="1"/>
  <c r="Y465" i="1"/>
  <c r="C467" i="4" s="1"/>
  <c r="Y466" i="1"/>
  <c r="C468" i="4" s="1"/>
  <c r="Y467" i="1"/>
  <c r="C469" i="4" s="1"/>
  <c r="Y468" i="1"/>
  <c r="C470" i="4" s="1"/>
  <c r="Y469" i="1"/>
  <c r="C471" i="4" s="1"/>
  <c r="Y470" i="1"/>
  <c r="C472" i="4" s="1"/>
  <c r="Y471" i="1"/>
  <c r="C473" i="4" s="1"/>
  <c r="Y472" i="1"/>
  <c r="C474" i="4" s="1"/>
  <c r="Y473" i="1"/>
  <c r="C475" i="4" s="1"/>
  <c r="Y474" i="1"/>
  <c r="C476" i="4" s="1"/>
  <c r="Y475" i="1"/>
  <c r="C477" i="4" s="1"/>
  <c r="Y476" i="1"/>
  <c r="C478" i="4" s="1"/>
  <c r="Y477" i="1"/>
  <c r="C479" i="4" s="1"/>
  <c r="Y478" i="1"/>
  <c r="C480" i="4" s="1"/>
  <c r="Y479" i="1"/>
  <c r="Y480" i="1"/>
  <c r="C482" i="4" s="1"/>
  <c r="Y481" i="1"/>
  <c r="C483" i="4" s="1"/>
  <c r="Y482" i="1"/>
  <c r="C484" i="4" s="1"/>
  <c r="Y483" i="1"/>
  <c r="C485" i="4" s="1"/>
  <c r="Y484" i="1"/>
  <c r="C486" i="4" s="1"/>
  <c r="Y485" i="1"/>
  <c r="C487" i="4" s="1"/>
  <c r="Y486" i="1"/>
  <c r="C488" i="4" s="1"/>
  <c r="Y487" i="1"/>
  <c r="C489" i="4" s="1"/>
  <c r="Y488" i="1"/>
  <c r="C490" i="4" s="1"/>
  <c r="Y489" i="1"/>
  <c r="C491" i="4" s="1"/>
  <c r="Y490" i="1"/>
  <c r="C492" i="4" s="1"/>
  <c r="Y491" i="1"/>
  <c r="Y492" i="1"/>
  <c r="C494" i="4" s="1"/>
  <c r="Y493" i="1"/>
  <c r="Y494" i="1"/>
  <c r="C496" i="4" s="1"/>
  <c r="Y495" i="1"/>
  <c r="C497" i="4" s="1"/>
  <c r="Y496" i="1"/>
  <c r="C498" i="4" s="1"/>
  <c r="Y497" i="1"/>
  <c r="C499" i="4" s="1"/>
  <c r="Y498" i="1"/>
  <c r="C500" i="4" s="1"/>
  <c r="Y499" i="1"/>
  <c r="C501" i="4" s="1"/>
  <c r="Y500" i="1"/>
  <c r="C502" i="4" s="1"/>
  <c r="Y501" i="1"/>
  <c r="C503" i="4" s="1"/>
  <c r="Y502" i="1"/>
  <c r="C504" i="4" s="1"/>
  <c r="Y503" i="1"/>
  <c r="Z503" i="1" s="1"/>
  <c r="Y504" i="1"/>
  <c r="C506" i="4" s="1"/>
  <c r="Y505" i="1"/>
  <c r="Y506" i="1"/>
  <c r="C508" i="4" s="1"/>
  <c r="Y507" i="1"/>
  <c r="C509" i="4" s="1"/>
  <c r="Y508" i="1"/>
  <c r="C510" i="4" s="1"/>
  <c r="Y509" i="1"/>
  <c r="C511" i="4" s="1"/>
  <c r="Y510" i="1"/>
  <c r="C512" i="4" s="1"/>
  <c r="Y511" i="1"/>
  <c r="C513" i="4" s="1"/>
  <c r="Y512" i="1"/>
  <c r="C514" i="4" s="1"/>
  <c r="Y513" i="1"/>
  <c r="C515" i="4" s="1"/>
  <c r="Y514" i="1"/>
  <c r="C516" i="4" s="1"/>
  <c r="Y515" i="1"/>
  <c r="Y516" i="1"/>
  <c r="C518" i="4" s="1"/>
  <c r="Y517" i="1"/>
  <c r="Y518" i="1"/>
  <c r="C520" i="4" s="1"/>
  <c r="Y519" i="1"/>
  <c r="C521" i="4" s="1"/>
  <c r="Y520" i="1"/>
  <c r="C522" i="4" s="1"/>
  <c r="Y521" i="1"/>
  <c r="C523" i="4" s="1"/>
  <c r="Y522" i="1"/>
  <c r="C524" i="4" s="1"/>
  <c r="Y523" i="1"/>
  <c r="C525" i="4" s="1"/>
  <c r="Y524" i="1"/>
  <c r="C526" i="4" s="1"/>
  <c r="Y525" i="1"/>
  <c r="C527" i="4" s="1"/>
  <c r="Y526" i="1"/>
  <c r="C528" i="4" s="1"/>
  <c r="Y527" i="1"/>
  <c r="Y528" i="1"/>
  <c r="C530" i="4" s="1"/>
  <c r="Y529" i="1"/>
  <c r="Y530" i="1"/>
  <c r="C532" i="4" s="1"/>
  <c r="Y531" i="1"/>
  <c r="C533" i="4" s="1"/>
  <c r="Y532" i="1"/>
  <c r="C534" i="4" s="1"/>
  <c r="Y533" i="1"/>
  <c r="C535" i="4" s="1"/>
  <c r="Y534" i="1"/>
  <c r="C536" i="4" s="1"/>
  <c r="Y535" i="1"/>
  <c r="C537" i="4" s="1"/>
  <c r="Y536" i="1"/>
  <c r="C538" i="4" s="1"/>
  <c r="Y537" i="1"/>
  <c r="C539" i="4" s="1"/>
  <c r="Y538" i="1"/>
  <c r="C540" i="4" s="1"/>
  <c r="Y539" i="1"/>
  <c r="C541" i="4" s="1"/>
  <c r="Y540" i="1"/>
  <c r="C542" i="4" s="1"/>
  <c r="Y541" i="1"/>
  <c r="C543" i="4" s="1"/>
  <c r="Y542" i="1"/>
  <c r="C544" i="4" s="1"/>
  <c r="Y543" i="1"/>
  <c r="C545" i="4" s="1"/>
  <c r="Y544" i="1"/>
  <c r="C546" i="4" s="1"/>
  <c r="Y545" i="1"/>
  <c r="C547" i="4" s="1"/>
  <c r="Y546" i="1"/>
  <c r="C548" i="4" s="1"/>
  <c r="Y547" i="1"/>
  <c r="C549" i="4" s="1"/>
  <c r="Y548" i="1"/>
  <c r="C550" i="4" s="1"/>
  <c r="Y549" i="1"/>
  <c r="C551" i="4" s="1"/>
  <c r="Y550" i="1"/>
  <c r="C552" i="4" s="1"/>
  <c r="Y551" i="1"/>
  <c r="Y552" i="1"/>
  <c r="C554" i="4" s="1"/>
  <c r="Y553" i="1"/>
  <c r="Y554" i="1"/>
  <c r="C556" i="4" s="1"/>
  <c r="Y555" i="1"/>
  <c r="C557" i="4" s="1"/>
  <c r="Y556" i="1"/>
  <c r="C558" i="4" s="1"/>
  <c r="Y557" i="1"/>
  <c r="C559" i="4" s="1"/>
  <c r="Y558" i="1"/>
  <c r="C560" i="4" s="1"/>
  <c r="Y559" i="1"/>
  <c r="C561" i="4" s="1"/>
  <c r="Y560" i="1"/>
  <c r="C562" i="4" s="1"/>
  <c r="Y561" i="1"/>
  <c r="C563" i="4" s="1"/>
  <c r="Y562" i="1"/>
  <c r="C564" i="4" s="1"/>
  <c r="Y563" i="1"/>
  <c r="Y564" i="1"/>
  <c r="C566" i="4" s="1"/>
  <c r="Y565" i="1"/>
  <c r="Y566" i="1"/>
  <c r="C568" i="4" s="1"/>
  <c r="Y567" i="1"/>
  <c r="C569" i="4" s="1"/>
  <c r="Y568" i="1"/>
  <c r="C570" i="4" s="1"/>
  <c r="Y569" i="1"/>
  <c r="C571" i="4" s="1"/>
  <c r="Y570" i="1"/>
  <c r="C572" i="4" s="1"/>
  <c r="Y571" i="1"/>
  <c r="C573" i="4" s="1"/>
  <c r="Y572" i="1"/>
  <c r="C574" i="4" s="1"/>
  <c r="Y573" i="1"/>
  <c r="C575" i="4" s="1"/>
  <c r="Y574" i="1"/>
  <c r="C576" i="4" s="1"/>
  <c r="Y575" i="1"/>
  <c r="Y576" i="1"/>
  <c r="C578" i="4" s="1"/>
  <c r="Y577" i="1"/>
  <c r="Y578" i="1"/>
  <c r="C580" i="4" s="1"/>
  <c r="Y579" i="1"/>
  <c r="C581" i="4" s="1"/>
  <c r="Y580" i="1"/>
  <c r="Y581" i="1"/>
  <c r="C583" i="4" s="1"/>
  <c r="Y582" i="1"/>
  <c r="C584" i="4" s="1"/>
  <c r="Y583" i="1"/>
  <c r="C585" i="4" s="1"/>
  <c r="Y584" i="1"/>
  <c r="C586" i="4" s="1"/>
  <c r="Y585" i="1"/>
  <c r="Y586" i="1"/>
  <c r="C588" i="4" s="1"/>
  <c r="Y587" i="1"/>
  <c r="Y588" i="1"/>
  <c r="C590" i="4" s="1"/>
  <c r="Y589" i="1"/>
  <c r="Y590" i="1"/>
  <c r="C592" i="4" s="1"/>
  <c r="Y591" i="1"/>
  <c r="C593" i="4" s="1"/>
  <c r="Y592" i="1"/>
  <c r="C594" i="4" s="1"/>
  <c r="Y593" i="1"/>
  <c r="C595" i="4" s="1"/>
  <c r="Y594" i="1"/>
  <c r="C596" i="4" s="1"/>
  <c r="Y595" i="1"/>
  <c r="C597" i="4" s="1"/>
  <c r="Y596" i="1"/>
  <c r="C598" i="4" s="1"/>
  <c r="Y597" i="1"/>
  <c r="C599" i="4" s="1"/>
  <c r="Y598" i="1"/>
  <c r="C600" i="4" s="1"/>
  <c r="Y599" i="1"/>
  <c r="C601" i="4" s="1"/>
  <c r="Y600" i="1"/>
  <c r="C602" i="4" s="1"/>
  <c r="Y601" i="1"/>
  <c r="C603" i="4" s="1"/>
  <c r="Y602" i="1"/>
  <c r="C604" i="4" s="1"/>
  <c r="Y603" i="1"/>
  <c r="C605" i="4" s="1"/>
  <c r="Y604" i="1"/>
  <c r="C606" i="4" s="1"/>
  <c r="Y605" i="1"/>
  <c r="C607" i="4" s="1"/>
  <c r="Y606" i="1"/>
  <c r="C608" i="4" s="1"/>
  <c r="Y607" i="1"/>
  <c r="Y608" i="1"/>
  <c r="C610" i="4" s="1"/>
  <c r="Y609" i="1"/>
  <c r="C611" i="4" s="1"/>
  <c r="Y610" i="1"/>
  <c r="C612" i="4" s="1"/>
  <c r="Y611" i="1"/>
  <c r="Y612" i="1"/>
  <c r="C614" i="4" s="1"/>
  <c r="Y613" i="1"/>
  <c r="Y614" i="1"/>
  <c r="C616" i="4" s="1"/>
  <c r="Y615" i="1"/>
  <c r="C617" i="4" s="1"/>
  <c r="Y616" i="1"/>
  <c r="C618" i="4" s="1"/>
  <c r="Y617" i="1"/>
  <c r="C619" i="4" s="1"/>
  <c r="Y618" i="1"/>
  <c r="C620" i="4" s="1"/>
  <c r="Y619" i="1"/>
  <c r="C621" i="4" s="1"/>
  <c r="Y620" i="1"/>
  <c r="C622" i="4" s="1"/>
  <c r="Y621" i="1"/>
  <c r="Y622" i="1"/>
  <c r="C624" i="4" s="1"/>
  <c r="Y623" i="1"/>
  <c r="Y624" i="1"/>
  <c r="C626" i="4" s="1"/>
  <c r="Y625" i="1"/>
  <c r="Y626" i="1"/>
  <c r="C628" i="4" s="1"/>
  <c r="Y627" i="1"/>
  <c r="C629" i="4" s="1"/>
  <c r="Y628" i="1"/>
  <c r="C630" i="4" s="1"/>
  <c r="Y629" i="1"/>
  <c r="C631" i="4" s="1"/>
  <c r="Y630" i="1"/>
  <c r="C632" i="4" s="1"/>
  <c r="Y631" i="1"/>
  <c r="C633" i="4" s="1"/>
  <c r="Y632" i="1"/>
  <c r="C634" i="4" s="1"/>
  <c r="Y633" i="1"/>
  <c r="Y634" i="1"/>
  <c r="C636" i="4" s="1"/>
  <c r="Y635" i="1"/>
  <c r="Y636" i="1"/>
  <c r="C638" i="4" s="1"/>
  <c r="Y637" i="1"/>
  <c r="Y638" i="1"/>
  <c r="C640" i="4" s="1"/>
  <c r="Y639" i="1"/>
  <c r="C641" i="4" s="1"/>
  <c r="Y640" i="1"/>
  <c r="C642" i="4" s="1"/>
  <c r="Y641" i="1"/>
  <c r="C643" i="4" s="1"/>
  <c r="Y642" i="1"/>
  <c r="C644" i="4" s="1"/>
  <c r="Y643" i="1"/>
  <c r="C645" i="4" s="1"/>
  <c r="Y644" i="1"/>
  <c r="C646" i="4" s="1"/>
  <c r="Y645" i="1"/>
  <c r="Y646" i="1"/>
  <c r="C648" i="4" s="1"/>
  <c r="Y647" i="1"/>
  <c r="C649" i="4" s="1"/>
  <c r="Y648" i="1"/>
  <c r="C650" i="4" s="1"/>
  <c r="Y649" i="1"/>
  <c r="C651" i="4" s="1"/>
  <c r="Y650" i="1"/>
  <c r="C652" i="4" s="1"/>
  <c r="Y651" i="1"/>
  <c r="C653" i="4" s="1"/>
  <c r="Y652" i="1"/>
  <c r="C654" i="4" s="1"/>
  <c r="Y653" i="1"/>
  <c r="C655" i="4" s="1"/>
  <c r="Y654" i="1"/>
  <c r="C656" i="4" s="1"/>
  <c r="Y655" i="1"/>
  <c r="C657" i="4" s="1"/>
  <c r="Y656" i="1"/>
  <c r="C658" i="4" s="1"/>
  <c r="Y657" i="1"/>
  <c r="C659" i="4" s="1"/>
  <c r="Y658" i="1"/>
  <c r="C660" i="4" s="1"/>
  <c r="Y659" i="1"/>
  <c r="Y660" i="1"/>
  <c r="C662" i="4" s="1"/>
  <c r="Y661" i="1"/>
  <c r="Y662" i="1"/>
  <c r="C664" i="4" s="1"/>
  <c r="Y663" i="1"/>
  <c r="C665" i="4" s="1"/>
  <c r="Y664" i="1"/>
  <c r="C666" i="4" s="1"/>
  <c r="Y665" i="1"/>
  <c r="C667" i="4" s="1"/>
  <c r="Y666" i="1"/>
  <c r="C668" i="4" s="1"/>
  <c r="Y667" i="1"/>
  <c r="C669" i="4" s="1"/>
  <c r="Y668" i="1"/>
  <c r="C670" i="4" s="1"/>
  <c r="Y669" i="1"/>
  <c r="Y670" i="1"/>
  <c r="C672" i="4" s="1"/>
  <c r="Y671" i="1"/>
  <c r="Y672" i="1"/>
  <c r="C674" i="4" s="1"/>
  <c r="Y673" i="1"/>
  <c r="Y674" i="1"/>
  <c r="C676" i="4" s="1"/>
  <c r="Y675" i="1"/>
  <c r="C677" i="4" s="1"/>
  <c r="Y676" i="1"/>
  <c r="C678" i="4" s="1"/>
  <c r="Y677" i="1"/>
  <c r="C679" i="4" s="1"/>
  <c r="Y678" i="1"/>
  <c r="C680" i="4" s="1"/>
  <c r="Y679" i="1"/>
  <c r="C681" i="4" s="1"/>
  <c r="Y680" i="1"/>
  <c r="C682" i="4" s="1"/>
  <c r="Y681" i="1"/>
  <c r="Y682" i="1"/>
  <c r="C684" i="4" s="1"/>
  <c r="Y683" i="1"/>
  <c r="Y684" i="1"/>
  <c r="C686" i="4" s="1"/>
  <c r="Y685" i="1"/>
  <c r="Y686" i="1"/>
  <c r="C688" i="4" s="1"/>
  <c r="Y687" i="1"/>
  <c r="C689" i="4" s="1"/>
  <c r="Y688" i="1"/>
  <c r="C690" i="4" s="1"/>
  <c r="Y689" i="1"/>
  <c r="C691" i="4" s="1"/>
  <c r="Y690" i="1"/>
  <c r="C692" i="4" s="1"/>
  <c r="Y691" i="1"/>
  <c r="C693" i="4" s="1"/>
  <c r="Y692" i="1"/>
  <c r="C694" i="4" s="1"/>
  <c r="Y693" i="1"/>
  <c r="C695" i="4" s="1"/>
  <c r="Y694" i="1"/>
  <c r="C696" i="4" s="1"/>
  <c r="Y695" i="1"/>
  <c r="C697" i="4" s="1"/>
  <c r="Y696" i="1"/>
  <c r="C698" i="4" s="1"/>
  <c r="Y697" i="1"/>
  <c r="C699" i="4" s="1"/>
  <c r="Y698" i="1"/>
  <c r="C700" i="4" s="1"/>
  <c r="Y699" i="1"/>
  <c r="C701" i="4" s="1"/>
  <c r="Y700" i="1"/>
  <c r="C702" i="4" s="1"/>
  <c r="Y701" i="1"/>
  <c r="C703" i="4" s="1"/>
  <c r="Y702" i="1"/>
  <c r="C704" i="4" s="1"/>
  <c r="Y703" i="1"/>
  <c r="C705" i="4" s="1"/>
  <c r="Y704" i="1"/>
  <c r="C706" i="4" s="1"/>
  <c r="Y705" i="1"/>
  <c r="Y706" i="1"/>
  <c r="C708" i="4" s="1"/>
  <c r="Y707" i="1"/>
  <c r="Y708" i="1"/>
  <c r="C710" i="4" s="1"/>
  <c r="Y709" i="1"/>
  <c r="Y710" i="1"/>
  <c r="C712" i="4" s="1"/>
  <c r="Y711" i="1"/>
  <c r="C713" i="4" s="1"/>
  <c r="Y712" i="1"/>
  <c r="C714" i="4" s="1"/>
  <c r="Y713" i="1"/>
  <c r="C715" i="4" s="1"/>
  <c r="Y714" i="1"/>
  <c r="C716" i="4" s="1"/>
  <c r="Y715" i="1"/>
  <c r="C717" i="4" s="1"/>
  <c r="Y716" i="1"/>
  <c r="C718" i="4" s="1"/>
  <c r="Y717" i="1"/>
  <c r="Y718" i="1"/>
  <c r="Y719" i="1"/>
  <c r="Z719" i="1" s="1"/>
  <c r="Y720" i="1"/>
  <c r="C722" i="4" s="1"/>
  <c r="Y721" i="1"/>
  <c r="Y722" i="1"/>
  <c r="C724" i="4" s="1"/>
  <c r="Y723" i="1"/>
  <c r="C725" i="4" s="1"/>
  <c r="Y724" i="1"/>
  <c r="C726" i="4" s="1"/>
  <c r="Y725" i="1"/>
  <c r="C727" i="4" s="1"/>
  <c r="Y726" i="1"/>
  <c r="C728" i="4" s="1"/>
  <c r="Y727" i="1"/>
  <c r="Y728" i="1"/>
  <c r="C730" i="4" s="1"/>
  <c r="Y729" i="1"/>
  <c r="C731" i="4" s="1"/>
  <c r="Y730" i="1"/>
  <c r="C732" i="4" s="1"/>
  <c r="Y731" i="1"/>
  <c r="C733" i="4" s="1"/>
  <c r="Y732" i="1"/>
  <c r="C734" i="4" s="1"/>
  <c r="Y733" i="1"/>
  <c r="Y734" i="1"/>
  <c r="C736" i="4" s="1"/>
  <c r="Y735" i="1"/>
  <c r="C737" i="4" s="1"/>
  <c r="Y736" i="1"/>
  <c r="C738" i="4" s="1"/>
  <c r="Y737" i="1"/>
  <c r="C739" i="4" s="1"/>
  <c r="Y738" i="1"/>
  <c r="C740" i="4" s="1"/>
  <c r="Y739" i="1"/>
  <c r="C741" i="4" s="1"/>
  <c r="Y740" i="1"/>
  <c r="C742" i="4" s="1"/>
  <c r="Y741" i="1"/>
  <c r="Y742" i="1"/>
  <c r="Y743" i="1"/>
  <c r="Y744" i="1"/>
  <c r="C746" i="4" s="1"/>
  <c r="Y745" i="1"/>
  <c r="Y746" i="1"/>
  <c r="C748" i="4" s="1"/>
  <c r="Y747" i="1"/>
  <c r="C749" i="4" s="1"/>
  <c r="Y748" i="1"/>
  <c r="C750" i="4" s="1"/>
  <c r="Y749" i="1"/>
  <c r="Y750" i="1"/>
  <c r="Y751" i="1"/>
  <c r="Y752" i="1"/>
  <c r="Y753" i="1"/>
  <c r="C755" i="4" s="1"/>
  <c r="Y754" i="1"/>
  <c r="Y755" i="1"/>
  <c r="Z755" i="1" s="1"/>
  <c r="Y756" i="1"/>
  <c r="Y757" i="1"/>
  <c r="C759" i="4" s="1"/>
  <c r="Y758" i="1"/>
  <c r="C760" i="4" s="1"/>
  <c r="Y759" i="1"/>
  <c r="C761" i="4" s="1"/>
  <c r="Y760" i="1"/>
  <c r="C762" i="4" s="1"/>
  <c r="Y761" i="1"/>
  <c r="C763" i="4" s="1"/>
  <c r="Y762" i="1"/>
  <c r="C764" i="4" s="1"/>
  <c r="Y763" i="1"/>
  <c r="C765" i="4" s="1"/>
  <c r="Y764" i="1"/>
  <c r="C766" i="4" s="1"/>
  <c r="Y765" i="1"/>
  <c r="C767" i="4" s="1"/>
  <c r="Y766" i="1"/>
  <c r="C768" i="4" s="1"/>
  <c r="Y767" i="1"/>
  <c r="Y768" i="1"/>
  <c r="C770" i="4" s="1"/>
  <c r="Y769" i="1"/>
  <c r="C771" i="4" s="1"/>
  <c r="Y770" i="1"/>
  <c r="C772" i="4" s="1"/>
  <c r="Y771" i="1"/>
  <c r="C773" i="4" s="1"/>
  <c r="Y772" i="1"/>
  <c r="C774" i="4" s="1"/>
  <c r="Y773" i="1"/>
  <c r="C775" i="4" s="1"/>
  <c r="Y774" i="1"/>
  <c r="C776" i="4" s="1"/>
  <c r="Y775" i="1"/>
  <c r="C777" i="4" s="1"/>
  <c r="Y776" i="1"/>
  <c r="C778" i="4" s="1"/>
  <c r="Y777" i="1"/>
  <c r="Z777" i="1" s="1"/>
  <c r="Y778" i="1"/>
  <c r="C780" i="4" s="1"/>
  <c r="Y779" i="1"/>
  <c r="C781" i="4" s="1"/>
  <c r="Y780" i="1"/>
  <c r="C782" i="4" s="1"/>
  <c r="Y781" i="1"/>
  <c r="C783" i="4" s="1"/>
  <c r="Y782" i="1"/>
  <c r="C784" i="4" s="1"/>
  <c r="Y783" i="1"/>
  <c r="C785" i="4" s="1"/>
  <c r="Y784" i="1"/>
  <c r="C786" i="4" s="1"/>
  <c r="Y785" i="1"/>
  <c r="C787" i="4" s="1"/>
  <c r="Y786" i="1"/>
  <c r="C788" i="4" s="1"/>
  <c r="Y787" i="1"/>
  <c r="C789" i="4" s="1"/>
  <c r="Y788" i="1"/>
  <c r="C790" i="4" s="1"/>
  <c r="Y789" i="1"/>
  <c r="C791" i="4" s="1"/>
  <c r="Y790" i="1"/>
  <c r="C792" i="4" s="1"/>
  <c r="Y791" i="1"/>
  <c r="C793" i="4" s="1"/>
  <c r="Y792" i="1"/>
  <c r="C794" i="4" s="1"/>
  <c r="Y793" i="1"/>
  <c r="C795" i="4" s="1"/>
  <c r="Y794" i="1"/>
  <c r="C796" i="4" s="1"/>
  <c r="Y795" i="1"/>
  <c r="C797" i="4" s="1"/>
  <c r="Y796" i="1"/>
  <c r="C798" i="4" s="1"/>
  <c r="Y797" i="1"/>
  <c r="C799" i="4" s="1"/>
  <c r="Y798" i="1"/>
  <c r="C800" i="4" s="1"/>
  <c r="Y799" i="1"/>
  <c r="C801" i="4" s="1"/>
  <c r="Y800" i="1"/>
  <c r="C802" i="4" s="1"/>
  <c r="Y801" i="1"/>
  <c r="C803" i="4" s="1"/>
  <c r="Y802" i="1"/>
  <c r="C804" i="4" s="1"/>
  <c r="Y803" i="1"/>
  <c r="C805" i="4" s="1"/>
  <c r="Y804" i="1"/>
  <c r="C806" i="4" s="1"/>
  <c r="Y805" i="1"/>
  <c r="C807" i="4" s="1"/>
  <c r="Y806" i="1"/>
  <c r="C808" i="4" s="1"/>
  <c r="Y807" i="1"/>
  <c r="C809" i="4" s="1"/>
  <c r="Y808" i="1"/>
  <c r="C810" i="4" s="1"/>
  <c r="Y809" i="1"/>
  <c r="C811" i="4" s="1"/>
  <c r="Y810" i="1"/>
  <c r="C812" i="4" s="1"/>
  <c r="Y811" i="1"/>
  <c r="C813" i="4" s="1"/>
  <c r="Y812" i="1"/>
  <c r="C814" i="4" s="1"/>
  <c r="Y813" i="1"/>
  <c r="Y814" i="1"/>
  <c r="C816" i="4" s="1"/>
  <c r="Y815" i="1"/>
  <c r="Y816" i="1"/>
  <c r="C818" i="4" s="1"/>
  <c r="Y817" i="1"/>
  <c r="Y818" i="1"/>
  <c r="C820" i="4" s="1"/>
  <c r="Y819" i="1"/>
  <c r="C821" i="4" s="1"/>
  <c r="Y820" i="1"/>
  <c r="C822" i="4" s="1"/>
  <c r="Y821" i="1"/>
  <c r="C823" i="4" s="1"/>
  <c r="Y822" i="1"/>
  <c r="C824" i="4" s="1"/>
  <c r="Y823" i="1"/>
  <c r="C825" i="4" s="1"/>
  <c r="Y824" i="1"/>
  <c r="C826" i="4" s="1"/>
  <c r="Y825" i="1"/>
  <c r="Y826" i="1"/>
  <c r="C828" i="4" s="1"/>
  <c r="Y827" i="1"/>
  <c r="C829" i="4" s="1"/>
  <c r="Y828" i="1"/>
  <c r="C830" i="4" s="1"/>
  <c r="Y829" i="1"/>
  <c r="C831" i="4" s="1"/>
  <c r="Y830" i="1"/>
  <c r="C832" i="4" s="1"/>
  <c r="Y831" i="1"/>
  <c r="C833" i="4" s="1"/>
  <c r="Y832" i="1"/>
  <c r="C834" i="4" s="1"/>
  <c r="Y833" i="1"/>
  <c r="C835" i="4" s="1"/>
  <c r="Y834" i="1"/>
  <c r="C836" i="4" s="1"/>
  <c r="Y835" i="1"/>
  <c r="C837" i="4" s="1"/>
  <c r="Y836" i="1"/>
  <c r="C838" i="4" s="1"/>
  <c r="Y837" i="1"/>
  <c r="C839" i="4" s="1"/>
  <c r="Y838" i="1"/>
  <c r="C840" i="4" s="1"/>
  <c r="Y839" i="1"/>
  <c r="Y840" i="1"/>
  <c r="C842" i="4" s="1"/>
  <c r="Y841" i="1"/>
  <c r="C843" i="4" s="1"/>
  <c r="Y842" i="1"/>
  <c r="C844" i="4" s="1"/>
  <c r="Y843" i="1"/>
  <c r="C845" i="4" s="1"/>
  <c r="Y844" i="1"/>
  <c r="C846" i="4" s="1"/>
  <c r="Y845" i="1"/>
  <c r="C847" i="4" s="1"/>
  <c r="Y846" i="1"/>
  <c r="C848" i="4" s="1"/>
  <c r="Y847" i="1"/>
  <c r="C849" i="4" s="1"/>
  <c r="Y848" i="1"/>
  <c r="C850" i="4" s="1"/>
  <c r="Y849" i="1"/>
  <c r="Y850" i="1"/>
  <c r="C852" i="4" s="1"/>
  <c r="Y851" i="1"/>
  <c r="C853" i="4" s="1"/>
  <c r="Y852" i="1"/>
  <c r="C854" i="4" s="1"/>
  <c r="Y853" i="1"/>
  <c r="C855" i="4" s="1"/>
  <c r="Y854" i="1"/>
  <c r="C856" i="4" s="1"/>
  <c r="Y855" i="1"/>
  <c r="C857" i="4" s="1"/>
  <c r="Y856" i="1"/>
  <c r="C858" i="4" s="1"/>
  <c r="Y857" i="1"/>
  <c r="C859" i="4" s="1"/>
  <c r="Y2" i="1"/>
  <c r="C4" i="4" s="1"/>
  <c r="S3" i="1"/>
  <c r="B5" i="4" s="1"/>
  <c r="S4" i="1"/>
  <c r="B6" i="4" s="1"/>
  <c r="S5" i="1"/>
  <c r="B7" i="4" s="1"/>
  <c r="S6" i="1"/>
  <c r="B8" i="4" s="1"/>
  <c r="S7" i="1"/>
  <c r="B9" i="4" s="1"/>
  <c r="S8" i="1"/>
  <c r="B10" i="4" s="1"/>
  <c r="S9" i="1"/>
  <c r="B11" i="4" s="1"/>
  <c r="S10" i="1"/>
  <c r="B12" i="4" s="1"/>
  <c r="S11" i="1"/>
  <c r="B13" i="4" s="1"/>
  <c r="S12" i="1"/>
  <c r="B14" i="4" s="1"/>
  <c r="S13" i="1"/>
  <c r="B15" i="4" s="1"/>
  <c r="S14" i="1"/>
  <c r="B16" i="4" s="1"/>
  <c r="S15" i="1"/>
  <c r="B17" i="4" s="1"/>
  <c r="S16" i="1"/>
  <c r="B18" i="4" s="1"/>
  <c r="S17" i="1"/>
  <c r="B19" i="4" s="1"/>
  <c r="S18" i="1"/>
  <c r="B20" i="4" s="1"/>
  <c r="S19" i="1"/>
  <c r="B21" i="4" s="1"/>
  <c r="S20" i="1"/>
  <c r="B22" i="4" s="1"/>
  <c r="S21" i="1"/>
  <c r="B23" i="4" s="1"/>
  <c r="S22" i="1"/>
  <c r="B24" i="4" s="1"/>
  <c r="S23" i="1"/>
  <c r="B25" i="4" s="1"/>
  <c r="S24" i="1"/>
  <c r="B26" i="4" s="1"/>
  <c r="S25" i="1"/>
  <c r="B27" i="4" s="1"/>
  <c r="S26" i="1"/>
  <c r="B28" i="4" s="1"/>
  <c r="S27" i="1"/>
  <c r="B29" i="4" s="1"/>
  <c r="S28" i="1"/>
  <c r="B30" i="4" s="1"/>
  <c r="S29" i="1"/>
  <c r="B31" i="4" s="1"/>
  <c r="S30" i="1"/>
  <c r="B32" i="4" s="1"/>
  <c r="S31" i="1"/>
  <c r="B33" i="4" s="1"/>
  <c r="S32" i="1"/>
  <c r="B34" i="4" s="1"/>
  <c r="S33" i="1"/>
  <c r="B35" i="4" s="1"/>
  <c r="S34" i="1"/>
  <c r="B36" i="4" s="1"/>
  <c r="S35" i="1"/>
  <c r="B37" i="4" s="1"/>
  <c r="S36" i="1"/>
  <c r="B38" i="4" s="1"/>
  <c r="S37" i="1"/>
  <c r="B39" i="4" s="1"/>
  <c r="S38" i="1"/>
  <c r="B40" i="4" s="1"/>
  <c r="S39" i="1"/>
  <c r="B41" i="4" s="1"/>
  <c r="S40" i="1"/>
  <c r="B42" i="4" s="1"/>
  <c r="S41" i="1"/>
  <c r="B43" i="4" s="1"/>
  <c r="S42" i="1"/>
  <c r="B44" i="4" s="1"/>
  <c r="S43" i="1"/>
  <c r="B45" i="4" s="1"/>
  <c r="S44" i="1"/>
  <c r="B46" i="4" s="1"/>
  <c r="S45" i="1"/>
  <c r="B47" i="4" s="1"/>
  <c r="S46" i="1"/>
  <c r="B48" i="4" s="1"/>
  <c r="S47" i="1"/>
  <c r="B49" i="4" s="1"/>
  <c r="S48" i="1"/>
  <c r="B50" i="4" s="1"/>
  <c r="S49" i="1"/>
  <c r="B51" i="4" s="1"/>
  <c r="S50" i="1"/>
  <c r="B52" i="4" s="1"/>
  <c r="S51" i="1"/>
  <c r="B53" i="4" s="1"/>
  <c r="S52" i="1"/>
  <c r="B54" i="4" s="1"/>
  <c r="S53" i="1"/>
  <c r="B55" i="4" s="1"/>
  <c r="S54" i="1"/>
  <c r="B56" i="4" s="1"/>
  <c r="S55" i="1"/>
  <c r="B57" i="4" s="1"/>
  <c r="S56" i="1"/>
  <c r="B58" i="4" s="1"/>
  <c r="S57" i="1"/>
  <c r="B59" i="4" s="1"/>
  <c r="S58" i="1"/>
  <c r="B60" i="4" s="1"/>
  <c r="S59" i="1"/>
  <c r="B61" i="4" s="1"/>
  <c r="S60" i="1"/>
  <c r="B62" i="4" s="1"/>
  <c r="S61" i="1"/>
  <c r="B63" i="4" s="1"/>
  <c r="S62" i="1"/>
  <c r="B64" i="4" s="1"/>
  <c r="S63" i="1"/>
  <c r="B65" i="4" s="1"/>
  <c r="S64" i="1"/>
  <c r="B66" i="4" s="1"/>
  <c r="S65" i="1"/>
  <c r="B67" i="4" s="1"/>
  <c r="S66" i="1"/>
  <c r="B68" i="4" s="1"/>
  <c r="S67" i="1"/>
  <c r="B69" i="4" s="1"/>
  <c r="S68" i="1"/>
  <c r="B70" i="4" s="1"/>
  <c r="S69" i="1"/>
  <c r="B71" i="4" s="1"/>
  <c r="S70" i="1"/>
  <c r="B72" i="4" s="1"/>
  <c r="S71" i="1"/>
  <c r="B73" i="4" s="1"/>
  <c r="S72" i="1"/>
  <c r="B74" i="4" s="1"/>
  <c r="S73" i="1"/>
  <c r="B75" i="4" s="1"/>
  <c r="S74" i="1"/>
  <c r="B76" i="4" s="1"/>
  <c r="S75" i="1"/>
  <c r="B77" i="4" s="1"/>
  <c r="S76" i="1"/>
  <c r="B78" i="4" s="1"/>
  <c r="S77" i="1"/>
  <c r="B79" i="4" s="1"/>
  <c r="S78" i="1"/>
  <c r="B80" i="4" s="1"/>
  <c r="S79" i="1"/>
  <c r="B81" i="4" s="1"/>
  <c r="S80" i="1"/>
  <c r="B82" i="4" s="1"/>
  <c r="S81" i="1"/>
  <c r="B83" i="4" s="1"/>
  <c r="S82" i="1"/>
  <c r="B84" i="4" s="1"/>
  <c r="S83" i="1"/>
  <c r="B85" i="4" s="1"/>
  <c r="S84" i="1"/>
  <c r="B86" i="4" s="1"/>
  <c r="S85" i="1"/>
  <c r="B87" i="4" s="1"/>
  <c r="S86" i="1"/>
  <c r="B88" i="4" s="1"/>
  <c r="S87" i="1"/>
  <c r="B89" i="4" s="1"/>
  <c r="S88" i="1"/>
  <c r="B90" i="4" s="1"/>
  <c r="S89" i="1"/>
  <c r="B91" i="4" s="1"/>
  <c r="S90" i="1"/>
  <c r="B92" i="4" s="1"/>
  <c r="S91" i="1"/>
  <c r="B93" i="4" s="1"/>
  <c r="S92" i="1"/>
  <c r="B94" i="4" s="1"/>
  <c r="S93" i="1"/>
  <c r="B95" i="4" s="1"/>
  <c r="S94" i="1"/>
  <c r="B96" i="4" s="1"/>
  <c r="S95" i="1"/>
  <c r="B97" i="4" s="1"/>
  <c r="S96" i="1"/>
  <c r="B98" i="4" s="1"/>
  <c r="S97" i="1"/>
  <c r="B99" i="4" s="1"/>
  <c r="S98" i="1"/>
  <c r="B100" i="4" s="1"/>
  <c r="S99" i="1"/>
  <c r="B101" i="4" s="1"/>
  <c r="S100" i="1"/>
  <c r="B102" i="4" s="1"/>
  <c r="S101" i="1"/>
  <c r="B103" i="4" s="1"/>
  <c r="S102" i="1"/>
  <c r="B104" i="4" s="1"/>
  <c r="S103" i="1"/>
  <c r="B105" i="4" s="1"/>
  <c r="S104" i="1"/>
  <c r="B106" i="4" s="1"/>
  <c r="S105" i="1"/>
  <c r="B107" i="4" s="1"/>
  <c r="S106" i="1"/>
  <c r="B108" i="4" s="1"/>
  <c r="S107" i="1"/>
  <c r="B109" i="4" s="1"/>
  <c r="S108" i="1"/>
  <c r="B110" i="4" s="1"/>
  <c r="S109" i="1"/>
  <c r="B111" i="4" s="1"/>
  <c r="S110" i="1"/>
  <c r="B112" i="4" s="1"/>
  <c r="S111" i="1"/>
  <c r="B113" i="4" s="1"/>
  <c r="S112" i="1"/>
  <c r="B114" i="4" s="1"/>
  <c r="S113" i="1"/>
  <c r="B115" i="4" s="1"/>
  <c r="S114" i="1"/>
  <c r="B116" i="4" s="1"/>
  <c r="S115" i="1"/>
  <c r="B117" i="4" s="1"/>
  <c r="S116" i="1"/>
  <c r="B118" i="4" s="1"/>
  <c r="S117" i="1"/>
  <c r="B119" i="4" s="1"/>
  <c r="S118" i="1"/>
  <c r="B120" i="4" s="1"/>
  <c r="S119" i="1"/>
  <c r="B121" i="4" s="1"/>
  <c r="S120" i="1"/>
  <c r="B122" i="4" s="1"/>
  <c r="S121" i="1"/>
  <c r="B123" i="4" s="1"/>
  <c r="S122" i="1"/>
  <c r="B124" i="4" s="1"/>
  <c r="S123" i="1"/>
  <c r="B125" i="4" s="1"/>
  <c r="S124" i="1"/>
  <c r="B126" i="4" s="1"/>
  <c r="S125" i="1"/>
  <c r="B127" i="4" s="1"/>
  <c r="S126" i="1"/>
  <c r="B128" i="4" s="1"/>
  <c r="S127" i="1"/>
  <c r="B129" i="4" s="1"/>
  <c r="S128" i="1"/>
  <c r="B130" i="4" s="1"/>
  <c r="S129" i="1"/>
  <c r="B131" i="4" s="1"/>
  <c r="S130" i="1"/>
  <c r="B132" i="4" s="1"/>
  <c r="S131" i="1"/>
  <c r="B133" i="4" s="1"/>
  <c r="S132" i="1"/>
  <c r="B134" i="4" s="1"/>
  <c r="S133" i="1"/>
  <c r="B135" i="4" s="1"/>
  <c r="S134" i="1"/>
  <c r="B136" i="4" s="1"/>
  <c r="S135" i="1"/>
  <c r="B137" i="4" s="1"/>
  <c r="S136" i="1"/>
  <c r="B138" i="4" s="1"/>
  <c r="S137" i="1"/>
  <c r="B139" i="4" s="1"/>
  <c r="S138" i="1"/>
  <c r="B140" i="4" s="1"/>
  <c r="S139" i="1"/>
  <c r="B141" i="4" s="1"/>
  <c r="S140" i="1"/>
  <c r="B142" i="4" s="1"/>
  <c r="S141" i="1"/>
  <c r="B143" i="4" s="1"/>
  <c r="S142" i="1"/>
  <c r="B144" i="4" s="1"/>
  <c r="S143" i="1"/>
  <c r="B145" i="4" s="1"/>
  <c r="S144" i="1"/>
  <c r="B146" i="4" s="1"/>
  <c r="S145" i="1"/>
  <c r="B147" i="4" s="1"/>
  <c r="S146" i="1"/>
  <c r="B148" i="4" s="1"/>
  <c r="S147" i="1"/>
  <c r="B149" i="4" s="1"/>
  <c r="S148" i="1"/>
  <c r="B150" i="4" s="1"/>
  <c r="S149" i="1"/>
  <c r="B151" i="4" s="1"/>
  <c r="S150" i="1"/>
  <c r="B152" i="4" s="1"/>
  <c r="S151" i="1"/>
  <c r="B153" i="4" s="1"/>
  <c r="S152" i="1"/>
  <c r="B154" i="4" s="1"/>
  <c r="S153" i="1"/>
  <c r="B155" i="4" s="1"/>
  <c r="S154" i="1"/>
  <c r="B156" i="4" s="1"/>
  <c r="S155" i="1"/>
  <c r="B157" i="4" s="1"/>
  <c r="S156" i="1"/>
  <c r="B158" i="4" s="1"/>
  <c r="S157" i="1"/>
  <c r="B159" i="4" s="1"/>
  <c r="S158" i="1"/>
  <c r="B160" i="4" s="1"/>
  <c r="S159" i="1"/>
  <c r="B161" i="4" s="1"/>
  <c r="S160" i="1"/>
  <c r="B162" i="4" s="1"/>
  <c r="S161" i="1"/>
  <c r="B163" i="4" s="1"/>
  <c r="S162" i="1"/>
  <c r="B164" i="4" s="1"/>
  <c r="S163" i="1"/>
  <c r="B165" i="4" s="1"/>
  <c r="S164" i="1"/>
  <c r="B166" i="4" s="1"/>
  <c r="S165" i="1"/>
  <c r="B167" i="4" s="1"/>
  <c r="S166" i="1"/>
  <c r="B168" i="4" s="1"/>
  <c r="S167" i="1"/>
  <c r="B169" i="4" s="1"/>
  <c r="S168" i="1"/>
  <c r="B170" i="4" s="1"/>
  <c r="S169" i="1"/>
  <c r="B171" i="4" s="1"/>
  <c r="S170" i="1"/>
  <c r="B172" i="4" s="1"/>
  <c r="S171" i="1"/>
  <c r="B173" i="4" s="1"/>
  <c r="S172" i="1"/>
  <c r="B174" i="4" s="1"/>
  <c r="S173" i="1"/>
  <c r="B175" i="4" s="1"/>
  <c r="S174" i="1"/>
  <c r="B176" i="4" s="1"/>
  <c r="S175" i="1"/>
  <c r="B177" i="4" s="1"/>
  <c r="S176" i="1"/>
  <c r="B178" i="4" s="1"/>
  <c r="S177" i="1"/>
  <c r="B179" i="4" s="1"/>
  <c r="S178" i="1"/>
  <c r="B180" i="4" s="1"/>
  <c r="S179" i="1"/>
  <c r="B181" i="4" s="1"/>
  <c r="S180" i="1"/>
  <c r="B182" i="4" s="1"/>
  <c r="S181" i="1"/>
  <c r="B183" i="4" s="1"/>
  <c r="S182" i="1"/>
  <c r="B184" i="4" s="1"/>
  <c r="S183" i="1"/>
  <c r="B185" i="4" s="1"/>
  <c r="S184" i="1"/>
  <c r="B186" i="4" s="1"/>
  <c r="S185" i="1"/>
  <c r="B187" i="4" s="1"/>
  <c r="S186" i="1"/>
  <c r="B188" i="4" s="1"/>
  <c r="S187" i="1"/>
  <c r="B189" i="4" s="1"/>
  <c r="S188" i="1"/>
  <c r="B190" i="4" s="1"/>
  <c r="S189" i="1"/>
  <c r="B191" i="4" s="1"/>
  <c r="S190" i="1"/>
  <c r="B192" i="4" s="1"/>
  <c r="S191" i="1"/>
  <c r="B193" i="4" s="1"/>
  <c r="S192" i="1"/>
  <c r="B194" i="4" s="1"/>
  <c r="S193" i="1"/>
  <c r="B195" i="4" s="1"/>
  <c r="S194" i="1"/>
  <c r="B196" i="4" s="1"/>
  <c r="S195" i="1"/>
  <c r="B197" i="4" s="1"/>
  <c r="S196" i="1"/>
  <c r="B198" i="4" s="1"/>
  <c r="S197" i="1"/>
  <c r="B199" i="4" s="1"/>
  <c r="S198" i="1"/>
  <c r="B200" i="4" s="1"/>
  <c r="S199" i="1"/>
  <c r="B201" i="4" s="1"/>
  <c r="S200" i="1"/>
  <c r="B202" i="4" s="1"/>
  <c r="S201" i="1"/>
  <c r="B203" i="4" s="1"/>
  <c r="S202" i="1"/>
  <c r="B204" i="4" s="1"/>
  <c r="S203" i="1"/>
  <c r="B205" i="4" s="1"/>
  <c r="S204" i="1"/>
  <c r="B206" i="4" s="1"/>
  <c r="S205" i="1"/>
  <c r="B207" i="4" s="1"/>
  <c r="S206" i="1"/>
  <c r="B208" i="4" s="1"/>
  <c r="S207" i="1"/>
  <c r="B209" i="4" s="1"/>
  <c r="S208" i="1"/>
  <c r="B210" i="4" s="1"/>
  <c r="S209" i="1"/>
  <c r="B211" i="4" s="1"/>
  <c r="S210" i="1"/>
  <c r="B212" i="4" s="1"/>
  <c r="S211" i="1"/>
  <c r="B213" i="4" s="1"/>
  <c r="S212" i="1"/>
  <c r="B214" i="4" s="1"/>
  <c r="S213" i="1"/>
  <c r="B215" i="4" s="1"/>
  <c r="S214" i="1"/>
  <c r="B216" i="4" s="1"/>
  <c r="S215" i="1"/>
  <c r="B217" i="4" s="1"/>
  <c r="S216" i="1"/>
  <c r="B218" i="4" s="1"/>
  <c r="S217" i="1"/>
  <c r="B219" i="4" s="1"/>
  <c r="S218" i="1"/>
  <c r="B220" i="4" s="1"/>
  <c r="S219" i="1"/>
  <c r="B221" i="4" s="1"/>
  <c r="S220" i="1"/>
  <c r="B222" i="4" s="1"/>
  <c r="S221" i="1"/>
  <c r="B223" i="4" s="1"/>
  <c r="S222" i="1"/>
  <c r="B224" i="4" s="1"/>
  <c r="S223" i="1"/>
  <c r="B225" i="4" s="1"/>
  <c r="S224" i="1"/>
  <c r="B226" i="4" s="1"/>
  <c r="S225" i="1"/>
  <c r="B227" i="4" s="1"/>
  <c r="S226" i="1"/>
  <c r="B228" i="4" s="1"/>
  <c r="S227" i="1"/>
  <c r="B229" i="4" s="1"/>
  <c r="S228" i="1"/>
  <c r="B230" i="4" s="1"/>
  <c r="S229" i="1"/>
  <c r="B231" i="4" s="1"/>
  <c r="S230" i="1"/>
  <c r="B232" i="4" s="1"/>
  <c r="S231" i="1"/>
  <c r="B233" i="4" s="1"/>
  <c r="S232" i="1"/>
  <c r="B234" i="4" s="1"/>
  <c r="S233" i="1"/>
  <c r="B235" i="4" s="1"/>
  <c r="S234" i="1"/>
  <c r="B236" i="4" s="1"/>
  <c r="S235" i="1"/>
  <c r="B237" i="4" s="1"/>
  <c r="S236" i="1"/>
  <c r="B238" i="4" s="1"/>
  <c r="S237" i="1"/>
  <c r="B239" i="4" s="1"/>
  <c r="S238" i="1"/>
  <c r="B240" i="4" s="1"/>
  <c r="S239" i="1"/>
  <c r="B241" i="4" s="1"/>
  <c r="S240" i="1"/>
  <c r="B242" i="4" s="1"/>
  <c r="S241" i="1"/>
  <c r="B243" i="4" s="1"/>
  <c r="S242" i="1"/>
  <c r="B244" i="4" s="1"/>
  <c r="S243" i="1"/>
  <c r="B245" i="4" s="1"/>
  <c r="S244" i="1"/>
  <c r="B246" i="4" s="1"/>
  <c r="S245" i="1"/>
  <c r="B247" i="4" s="1"/>
  <c r="S246" i="1"/>
  <c r="B248" i="4" s="1"/>
  <c r="S247" i="1"/>
  <c r="B249" i="4" s="1"/>
  <c r="S248" i="1"/>
  <c r="B250" i="4" s="1"/>
  <c r="S249" i="1"/>
  <c r="B251" i="4" s="1"/>
  <c r="S250" i="1"/>
  <c r="B252" i="4" s="1"/>
  <c r="S251" i="1"/>
  <c r="B253" i="4" s="1"/>
  <c r="S252" i="1"/>
  <c r="B254" i="4" s="1"/>
  <c r="S253" i="1"/>
  <c r="B255" i="4" s="1"/>
  <c r="S254" i="1"/>
  <c r="B256" i="4" s="1"/>
  <c r="S255" i="1"/>
  <c r="B257" i="4" s="1"/>
  <c r="S256" i="1"/>
  <c r="B258" i="4" s="1"/>
  <c r="S257" i="1"/>
  <c r="B259" i="4" s="1"/>
  <c r="S258" i="1"/>
  <c r="B260" i="4" s="1"/>
  <c r="S259" i="1"/>
  <c r="B261" i="4" s="1"/>
  <c r="S260" i="1"/>
  <c r="B262" i="4" s="1"/>
  <c r="S261" i="1"/>
  <c r="B263" i="4" s="1"/>
  <c r="S262" i="1"/>
  <c r="B264" i="4" s="1"/>
  <c r="S263" i="1"/>
  <c r="B265" i="4" s="1"/>
  <c r="S264" i="1"/>
  <c r="B266" i="4" s="1"/>
  <c r="S265" i="1"/>
  <c r="B267" i="4" s="1"/>
  <c r="S266" i="1"/>
  <c r="B268" i="4" s="1"/>
  <c r="S267" i="1"/>
  <c r="B269" i="4" s="1"/>
  <c r="S268" i="1"/>
  <c r="B270" i="4" s="1"/>
  <c r="S269" i="1"/>
  <c r="B271" i="4" s="1"/>
  <c r="S270" i="1"/>
  <c r="B272" i="4" s="1"/>
  <c r="S271" i="1"/>
  <c r="B273" i="4" s="1"/>
  <c r="S272" i="1"/>
  <c r="B274" i="4" s="1"/>
  <c r="S273" i="1"/>
  <c r="B275" i="4" s="1"/>
  <c r="S274" i="1"/>
  <c r="B276" i="4" s="1"/>
  <c r="S275" i="1"/>
  <c r="B277" i="4" s="1"/>
  <c r="S276" i="1"/>
  <c r="B278" i="4" s="1"/>
  <c r="S277" i="1"/>
  <c r="B279" i="4" s="1"/>
  <c r="S278" i="1"/>
  <c r="B280" i="4" s="1"/>
  <c r="S279" i="1"/>
  <c r="B281" i="4" s="1"/>
  <c r="S280" i="1"/>
  <c r="B282" i="4" s="1"/>
  <c r="S281" i="1"/>
  <c r="B283" i="4" s="1"/>
  <c r="S282" i="1"/>
  <c r="B284" i="4" s="1"/>
  <c r="S283" i="1"/>
  <c r="B285" i="4" s="1"/>
  <c r="S284" i="1"/>
  <c r="B286" i="4" s="1"/>
  <c r="S285" i="1"/>
  <c r="B287" i="4" s="1"/>
  <c r="S286" i="1"/>
  <c r="B288" i="4" s="1"/>
  <c r="S287" i="1"/>
  <c r="B289" i="4" s="1"/>
  <c r="S288" i="1"/>
  <c r="B290" i="4" s="1"/>
  <c r="S289" i="1"/>
  <c r="B291" i="4" s="1"/>
  <c r="S290" i="1"/>
  <c r="B292" i="4" s="1"/>
  <c r="S291" i="1"/>
  <c r="B293" i="4" s="1"/>
  <c r="S292" i="1"/>
  <c r="B294" i="4" s="1"/>
  <c r="S293" i="1"/>
  <c r="B295" i="4" s="1"/>
  <c r="S294" i="1"/>
  <c r="B296" i="4" s="1"/>
  <c r="S295" i="1"/>
  <c r="B297" i="4" s="1"/>
  <c r="S296" i="1"/>
  <c r="B298" i="4" s="1"/>
  <c r="S297" i="1"/>
  <c r="B299" i="4" s="1"/>
  <c r="S298" i="1"/>
  <c r="B300" i="4" s="1"/>
  <c r="S299" i="1"/>
  <c r="B301" i="4" s="1"/>
  <c r="S300" i="1"/>
  <c r="B302" i="4" s="1"/>
  <c r="S301" i="1"/>
  <c r="B303" i="4" s="1"/>
  <c r="S302" i="1"/>
  <c r="B304" i="4" s="1"/>
  <c r="S303" i="1"/>
  <c r="B305" i="4" s="1"/>
  <c r="S304" i="1"/>
  <c r="B306" i="4" s="1"/>
  <c r="S305" i="1"/>
  <c r="B307" i="4" s="1"/>
  <c r="S306" i="1"/>
  <c r="B308" i="4" s="1"/>
  <c r="S307" i="1"/>
  <c r="B309" i="4" s="1"/>
  <c r="S308" i="1"/>
  <c r="B310" i="4" s="1"/>
  <c r="S309" i="1"/>
  <c r="B311" i="4" s="1"/>
  <c r="S310" i="1"/>
  <c r="B312" i="4" s="1"/>
  <c r="S311" i="1"/>
  <c r="B313" i="4" s="1"/>
  <c r="S312" i="1"/>
  <c r="B314" i="4" s="1"/>
  <c r="S313" i="1"/>
  <c r="B315" i="4" s="1"/>
  <c r="S314" i="1"/>
  <c r="B316" i="4" s="1"/>
  <c r="S315" i="1"/>
  <c r="B317" i="4" s="1"/>
  <c r="S316" i="1"/>
  <c r="B318" i="4" s="1"/>
  <c r="S317" i="1"/>
  <c r="B319" i="4" s="1"/>
  <c r="S318" i="1"/>
  <c r="B320" i="4" s="1"/>
  <c r="S319" i="1"/>
  <c r="B321" i="4" s="1"/>
  <c r="S320" i="1"/>
  <c r="B322" i="4" s="1"/>
  <c r="S321" i="1"/>
  <c r="B323" i="4" s="1"/>
  <c r="S322" i="1"/>
  <c r="B324" i="4" s="1"/>
  <c r="S323" i="1"/>
  <c r="B325" i="4" s="1"/>
  <c r="S324" i="1"/>
  <c r="B326" i="4" s="1"/>
  <c r="S325" i="1"/>
  <c r="B327" i="4" s="1"/>
  <c r="S326" i="1"/>
  <c r="B328" i="4" s="1"/>
  <c r="S327" i="1"/>
  <c r="B329" i="4" s="1"/>
  <c r="S328" i="1"/>
  <c r="B330" i="4" s="1"/>
  <c r="S329" i="1"/>
  <c r="B331" i="4" s="1"/>
  <c r="S330" i="1"/>
  <c r="B332" i="4" s="1"/>
  <c r="S331" i="1"/>
  <c r="B333" i="4" s="1"/>
  <c r="S332" i="1"/>
  <c r="B334" i="4" s="1"/>
  <c r="S333" i="1"/>
  <c r="B335" i="4" s="1"/>
  <c r="S334" i="1"/>
  <c r="B336" i="4" s="1"/>
  <c r="S335" i="1"/>
  <c r="B337" i="4" s="1"/>
  <c r="S336" i="1"/>
  <c r="B338" i="4" s="1"/>
  <c r="S337" i="1"/>
  <c r="B339" i="4" s="1"/>
  <c r="S338" i="1"/>
  <c r="B340" i="4" s="1"/>
  <c r="S339" i="1"/>
  <c r="B341" i="4" s="1"/>
  <c r="S340" i="1"/>
  <c r="B342" i="4" s="1"/>
  <c r="S341" i="1"/>
  <c r="B343" i="4" s="1"/>
  <c r="S342" i="1"/>
  <c r="B344" i="4" s="1"/>
  <c r="S343" i="1"/>
  <c r="B345" i="4" s="1"/>
  <c r="S344" i="1"/>
  <c r="B346" i="4" s="1"/>
  <c r="S345" i="1"/>
  <c r="B347" i="4" s="1"/>
  <c r="S346" i="1"/>
  <c r="B348" i="4" s="1"/>
  <c r="S347" i="1"/>
  <c r="B349" i="4" s="1"/>
  <c r="S348" i="1"/>
  <c r="B350" i="4" s="1"/>
  <c r="S349" i="1"/>
  <c r="B351" i="4" s="1"/>
  <c r="S350" i="1"/>
  <c r="B352" i="4" s="1"/>
  <c r="S351" i="1"/>
  <c r="B353" i="4" s="1"/>
  <c r="S352" i="1"/>
  <c r="B354" i="4" s="1"/>
  <c r="S353" i="1"/>
  <c r="B355" i="4" s="1"/>
  <c r="S354" i="1"/>
  <c r="B356" i="4" s="1"/>
  <c r="S355" i="1"/>
  <c r="B357" i="4" s="1"/>
  <c r="S356" i="1"/>
  <c r="B358" i="4" s="1"/>
  <c r="S357" i="1"/>
  <c r="B359" i="4" s="1"/>
  <c r="S358" i="1"/>
  <c r="B360" i="4" s="1"/>
  <c r="S359" i="1"/>
  <c r="B361" i="4" s="1"/>
  <c r="S360" i="1"/>
  <c r="B362" i="4" s="1"/>
  <c r="S361" i="1"/>
  <c r="B363" i="4" s="1"/>
  <c r="S362" i="1"/>
  <c r="B364" i="4" s="1"/>
  <c r="S363" i="1"/>
  <c r="B365" i="4" s="1"/>
  <c r="S364" i="1"/>
  <c r="B366" i="4" s="1"/>
  <c r="S365" i="1"/>
  <c r="B367" i="4" s="1"/>
  <c r="S366" i="1"/>
  <c r="B368" i="4" s="1"/>
  <c r="S367" i="1"/>
  <c r="B369" i="4" s="1"/>
  <c r="S368" i="1"/>
  <c r="B370" i="4" s="1"/>
  <c r="S369" i="1"/>
  <c r="B371" i="4" s="1"/>
  <c r="S370" i="1"/>
  <c r="B372" i="4" s="1"/>
  <c r="S371" i="1"/>
  <c r="B373" i="4" s="1"/>
  <c r="S372" i="1"/>
  <c r="B374" i="4" s="1"/>
  <c r="S373" i="1"/>
  <c r="B375" i="4" s="1"/>
  <c r="S374" i="1"/>
  <c r="B376" i="4" s="1"/>
  <c r="S375" i="1"/>
  <c r="B377" i="4" s="1"/>
  <c r="S376" i="1"/>
  <c r="B378" i="4" s="1"/>
  <c r="S377" i="1"/>
  <c r="B379" i="4" s="1"/>
  <c r="S378" i="1"/>
  <c r="B380" i="4" s="1"/>
  <c r="S379" i="1"/>
  <c r="B381" i="4" s="1"/>
  <c r="S380" i="1"/>
  <c r="B382" i="4" s="1"/>
  <c r="S381" i="1"/>
  <c r="B383" i="4" s="1"/>
  <c r="S382" i="1"/>
  <c r="B384" i="4" s="1"/>
  <c r="S383" i="1"/>
  <c r="B385" i="4" s="1"/>
  <c r="S384" i="1"/>
  <c r="B386" i="4" s="1"/>
  <c r="S385" i="1"/>
  <c r="B387" i="4" s="1"/>
  <c r="S386" i="1"/>
  <c r="B388" i="4" s="1"/>
  <c r="S387" i="1"/>
  <c r="B389" i="4" s="1"/>
  <c r="S388" i="1"/>
  <c r="B390" i="4" s="1"/>
  <c r="S389" i="1"/>
  <c r="B391" i="4" s="1"/>
  <c r="S390" i="1"/>
  <c r="B392" i="4" s="1"/>
  <c r="S391" i="1"/>
  <c r="B393" i="4" s="1"/>
  <c r="S392" i="1"/>
  <c r="B394" i="4" s="1"/>
  <c r="S393" i="1"/>
  <c r="B395" i="4" s="1"/>
  <c r="S394" i="1"/>
  <c r="B396" i="4" s="1"/>
  <c r="S395" i="1"/>
  <c r="B397" i="4" s="1"/>
  <c r="S396" i="1"/>
  <c r="B398" i="4" s="1"/>
  <c r="S397" i="1"/>
  <c r="B399" i="4" s="1"/>
  <c r="S398" i="1"/>
  <c r="B400" i="4" s="1"/>
  <c r="S399" i="1"/>
  <c r="B401" i="4" s="1"/>
  <c r="S400" i="1"/>
  <c r="B402" i="4" s="1"/>
  <c r="S401" i="1"/>
  <c r="B403" i="4" s="1"/>
  <c r="S402" i="1"/>
  <c r="B404" i="4" s="1"/>
  <c r="S403" i="1"/>
  <c r="B405" i="4" s="1"/>
  <c r="S404" i="1"/>
  <c r="B406" i="4" s="1"/>
  <c r="S405" i="1"/>
  <c r="B407" i="4" s="1"/>
  <c r="S406" i="1"/>
  <c r="B408" i="4" s="1"/>
  <c r="S407" i="1"/>
  <c r="B409" i="4" s="1"/>
  <c r="S408" i="1"/>
  <c r="B410" i="4" s="1"/>
  <c r="S409" i="1"/>
  <c r="B411" i="4" s="1"/>
  <c r="S410" i="1"/>
  <c r="B412" i="4" s="1"/>
  <c r="S411" i="1"/>
  <c r="B413" i="4" s="1"/>
  <c r="S412" i="1"/>
  <c r="B414" i="4" s="1"/>
  <c r="S413" i="1"/>
  <c r="B415" i="4" s="1"/>
  <c r="S414" i="1"/>
  <c r="B416" i="4" s="1"/>
  <c r="S415" i="1"/>
  <c r="B417" i="4" s="1"/>
  <c r="S416" i="1"/>
  <c r="B418" i="4" s="1"/>
  <c r="S417" i="1"/>
  <c r="B419" i="4" s="1"/>
  <c r="S418" i="1"/>
  <c r="B420" i="4" s="1"/>
  <c r="S419" i="1"/>
  <c r="B421" i="4" s="1"/>
  <c r="S420" i="1"/>
  <c r="B422" i="4" s="1"/>
  <c r="S421" i="1"/>
  <c r="B423" i="4" s="1"/>
  <c r="S422" i="1"/>
  <c r="B424" i="4" s="1"/>
  <c r="S423" i="1"/>
  <c r="B425" i="4" s="1"/>
  <c r="S424" i="1"/>
  <c r="B426" i="4" s="1"/>
  <c r="S425" i="1"/>
  <c r="B427" i="4" s="1"/>
  <c r="S426" i="1"/>
  <c r="B428" i="4" s="1"/>
  <c r="S427" i="1"/>
  <c r="B429" i="4" s="1"/>
  <c r="S428" i="1"/>
  <c r="B430" i="4" s="1"/>
  <c r="S429" i="1"/>
  <c r="B431" i="4" s="1"/>
  <c r="S430" i="1"/>
  <c r="B432" i="4" s="1"/>
  <c r="S431" i="1"/>
  <c r="B433" i="4" s="1"/>
  <c r="S432" i="1"/>
  <c r="B434" i="4" s="1"/>
  <c r="S433" i="1"/>
  <c r="B435" i="4" s="1"/>
  <c r="S434" i="1"/>
  <c r="B436" i="4" s="1"/>
  <c r="S435" i="1"/>
  <c r="B437" i="4" s="1"/>
  <c r="S436" i="1"/>
  <c r="B438" i="4" s="1"/>
  <c r="S437" i="1"/>
  <c r="B439" i="4" s="1"/>
  <c r="S438" i="1"/>
  <c r="B440" i="4" s="1"/>
  <c r="S439" i="1"/>
  <c r="B441" i="4" s="1"/>
  <c r="S440" i="1"/>
  <c r="B442" i="4" s="1"/>
  <c r="S441" i="1"/>
  <c r="B443" i="4" s="1"/>
  <c r="S442" i="1"/>
  <c r="B444" i="4" s="1"/>
  <c r="S443" i="1"/>
  <c r="B445" i="4" s="1"/>
  <c r="S444" i="1"/>
  <c r="B446" i="4" s="1"/>
  <c r="S445" i="1"/>
  <c r="B447" i="4" s="1"/>
  <c r="S446" i="1"/>
  <c r="B448" i="4" s="1"/>
  <c r="S447" i="1"/>
  <c r="B449" i="4" s="1"/>
  <c r="S448" i="1"/>
  <c r="B450" i="4" s="1"/>
  <c r="S449" i="1"/>
  <c r="B451" i="4" s="1"/>
  <c r="S450" i="1"/>
  <c r="B452" i="4" s="1"/>
  <c r="S451" i="1"/>
  <c r="B453" i="4" s="1"/>
  <c r="S452" i="1"/>
  <c r="B454" i="4" s="1"/>
  <c r="S453" i="1"/>
  <c r="B455" i="4" s="1"/>
  <c r="S454" i="1"/>
  <c r="B456" i="4" s="1"/>
  <c r="S455" i="1"/>
  <c r="B457" i="4" s="1"/>
  <c r="S456" i="1"/>
  <c r="B458" i="4" s="1"/>
  <c r="S457" i="1"/>
  <c r="B459" i="4" s="1"/>
  <c r="S458" i="1"/>
  <c r="B460" i="4" s="1"/>
  <c r="S459" i="1"/>
  <c r="B461" i="4" s="1"/>
  <c r="S460" i="1"/>
  <c r="B462" i="4" s="1"/>
  <c r="S461" i="1"/>
  <c r="B463" i="4" s="1"/>
  <c r="S462" i="1"/>
  <c r="B464" i="4" s="1"/>
  <c r="S463" i="1"/>
  <c r="B465" i="4" s="1"/>
  <c r="S464" i="1"/>
  <c r="B466" i="4" s="1"/>
  <c r="S465" i="1"/>
  <c r="B467" i="4" s="1"/>
  <c r="S466" i="1"/>
  <c r="B468" i="4" s="1"/>
  <c r="S467" i="1"/>
  <c r="B469" i="4" s="1"/>
  <c r="S468" i="1"/>
  <c r="B470" i="4" s="1"/>
  <c r="S469" i="1"/>
  <c r="B471" i="4" s="1"/>
  <c r="S470" i="1"/>
  <c r="B472" i="4" s="1"/>
  <c r="S471" i="1"/>
  <c r="B473" i="4" s="1"/>
  <c r="S472" i="1"/>
  <c r="B474" i="4" s="1"/>
  <c r="S473" i="1"/>
  <c r="B475" i="4" s="1"/>
  <c r="S474" i="1"/>
  <c r="B476" i="4" s="1"/>
  <c r="S475" i="1"/>
  <c r="B477" i="4" s="1"/>
  <c r="S476" i="1"/>
  <c r="B478" i="4" s="1"/>
  <c r="S477" i="1"/>
  <c r="B479" i="4" s="1"/>
  <c r="S478" i="1"/>
  <c r="B480" i="4" s="1"/>
  <c r="S479" i="1"/>
  <c r="B481" i="4" s="1"/>
  <c r="S480" i="1"/>
  <c r="B482" i="4" s="1"/>
  <c r="S481" i="1"/>
  <c r="B483" i="4" s="1"/>
  <c r="S482" i="1"/>
  <c r="B484" i="4" s="1"/>
  <c r="S483" i="1"/>
  <c r="B485" i="4" s="1"/>
  <c r="S484" i="1"/>
  <c r="B486" i="4" s="1"/>
  <c r="S485" i="1"/>
  <c r="B487" i="4" s="1"/>
  <c r="S486" i="1"/>
  <c r="B488" i="4" s="1"/>
  <c r="S487" i="1"/>
  <c r="B489" i="4" s="1"/>
  <c r="S488" i="1"/>
  <c r="B490" i="4" s="1"/>
  <c r="S489" i="1"/>
  <c r="B491" i="4" s="1"/>
  <c r="S490" i="1"/>
  <c r="B492" i="4" s="1"/>
  <c r="S491" i="1"/>
  <c r="B493" i="4" s="1"/>
  <c r="S492" i="1"/>
  <c r="B494" i="4" s="1"/>
  <c r="S493" i="1"/>
  <c r="B495" i="4" s="1"/>
  <c r="S494" i="1"/>
  <c r="B496" i="4" s="1"/>
  <c r="S495" i="1"/>
  <c r="B497" i="4" s="1"/>
  <c r="S496" i="1"/>
  <c r="B498" i="4" s="1"/>
  <c r="S497" i="1"/>
  <c r="B499" i="4" s="1"/>
  <c r="S498" i="1"/>
  <c r="B500" i="4" s="1"/>
  <c r="S499" i="1"/>
  <c r="B501" i="4" s="1"/>
  <c r="S500" i="1"/>
  <c r="B502" i="4" s="1"/>
  <c r="S501" i="1"/>
  <c r="B503" i="4" s="1"/>
  <c r="S502" i="1"/>
  <c r="B504" i="4" s="1"/>
  <c r="S503" i="1"/>
  <c r="B505" i="4" s="1"/>
  <c r="S504" i="1"/>
  <c r="B506" i="4" s="1"/>
  <c r="S505" i="1"/>
  <c r="B507" i="4" s="1"/>
  <c r="S506" i="1"/>
  <c r="B508" i="4" s="1"/>
  <c r="S507" i="1"/>
  <c r="B509" i="4" s="1"/>
  <c r="S508" i="1"/>
  <c r="B510" i="4" s="1"/>
  <c r="S509" i="1"/>
  <c r="B511" i="4" s="1"/>
  <c r="S510" i="1"/>
  <c r="B512" i="4" s="1"/>
  <c r="S511" i="1"/>
  <c r="B513" i="4" s="1"/>
  <c r="S512" i="1"/>
  <c r="B514" i="4" s="1"/>
  <c r="S513" i="1"/>
  <c r="B515" i="4" s="1"/>
  <c r="S514" i="1"/>
  <c r="B516" i="4" s="1"/>
  <c r="S515" i="1"/>
  <c r="B517" i="4" s="1"/>
  <c r="S516" i="1"/>
  <c r="B518" i="4" s="1"/>
  <c r="S517" i="1"/>
  <c r="B519" i="4" s="1"/>
  <c r="S518" i="1"/>
  <c r="B520" i="4" s="1"/>
  <c r="S519" i="1"/>
  <c r="B521" i="4" s="1"/>
  <c r="S520" i="1"/>
  <c r="B522" i="4" s="1"/>
  <c r="S521" i="1"/>
  <c r="B523" i="4" s="1"/>
  <c r="S522" i="1"/>
  <c r="B524" i="4" s="1"/>
  <c r="S523" i="1"/>
  <c r="B525" i="4" s="1"/>
  <c r="S524" i="1"/>
  <c r="B526" i="4" s="1"/>
  <c r="S525" i="1"/>
  <c r="B527" i="4" s="1"/>
  <c r="S526" i="1"/>
  <c r="B528" i="4" s="1"/>
  <c r="S527" i="1"/>
  <c r="B529" i="4" s="1"/>
  <c r="S528" i="1"/>
  <c r="B530" i="4" s="1"/>
  <c r="S529" i="1"/>
  <c r="B531" i="4" s="1"/>
  <c r="S530" i="1"/>
  <c r="B532" i="4" s="1"/>
  <c r="S531" i="1"/>
  <c r="B533" i="4" s="1"/>
  <c r="S532" i="1"/>
  <c r="B534" i="4" s="1"/>
  <c r="S533" i="1"/>
  <c r="B535" i="4" s="1"/>
  <c r="S534" i="1"/>
  <c r="B536" i="4" s="1"/>
  <c r="S535" i="1"/>
  <c r="B537" i="4" s="1"/>
  <c r="S536" i="1"/>
  <c r="B538" i="4" s="1"/>
  <c r="S537" i="1"/>
  <c r="B539" i="4" s="1"/>
  <c r="S538" i="1"/>
  <c r="B540" i="4" s="1"/>
  <c r="S539" i="1"/>
  <c r="B541" i="4" s="1"/>
  <c r="S540" i="1"/>
  <c r="B542" i="4" s="1"/>
  <c r="S541" i="1"/>
  <c r="B543" i="4" s="1"/>
  <c r="S542" i="1"/>
  <c r="B544" i="4" s="1"/>
  <c r="S543" i="1"/>
  <c r="B545" i="4" s="1"/>
  <c r="S544" i="1"/>
  <c r="B546" i="4" s="1"/>
  <c r="S545" i="1"/>
  <c r="B547" i="4" s="1"/>
  <c r="S546" i="1"/>
  <c r="B548" i="4" s="1"/>
  <c r="S547" i="1"/>
  <c r="B549" i="4" s="1"/>
  <c r="S548" i="1"/>
  <c r="B550" i="4" s="1"/>
  <c r="S549" i="1"/>
  <c r="B551" i="4" s="1"/>
  <c r="S550" i="1"/>
  <c r="B552" i="4" s="1"/>
  <c r="S551" i="1"/>
  <c r="B553" i="4" s="1"/>
  <c r="S552" i="1"/>
  <c r="B554" i="4" s="1"/>
  <c r="S553" i="1"/>
  <c r="B555" i="4" s="1"/>
  <c r="S554" i="1"/>
  <c r="B556" i="4" s="1"/>
  <c r="S555" i="1"/>
  <c r="B557" i="4" s="1"/>
  <c r="S556" i="1"/>
  <c r="B558" i="4" s="1"/>
  <c r="S557" i="1"/>
  <c r="B559" i="4" s="1"/>
  <c r="S558" i="1"/>
  <c r="B560" i="4" s="1"/>
  <c r="S559" i="1"/>
  <c r="B561" i="4" s="1"/>
  <c r="S560" i="1"/>
  <c r="B562" i="4" s="1"/>
  <c r="S561" i="1"/>
  <c r="B563" i="4" s="1"/>
  <c r="S562" i="1"/>
  <c r="B564" i="4" s="1"/>
  <c r="S563" i="1"/>
  <c r="B565" i="4" s="1"/>
  <c r="S564" i="1"/>
  <c r="B566" i="4" s="1"/>
  <c r="S565" i="1"/>
  <c r="B567" i="4" s="1"/>
  <c r="S566" i="1"/>
  <c r="B568" i="4" s="1"/>
  <c r="S567" i="1"/>
  <c r="B569" i="4" s="1"/>
  <c r="S568" i="1"/>
  <c r="B570" i="4" s="1"/>
  <c r="S569" i="1"/>
  <c r="B571" i="4" s="1"/>
  <c r="S570" i="1"/>
  <c r="B572" i="4" s="1"/>
  <c r="S571" i="1"/>
  <c r="B573" i="4" s="1"/>
  <c r="S572" i="1"/>
  <c r="B574" i="4" s="1"/>
  <c r="S573" i="1"/>
  <c r="B575" i="4" s="1"/>
  <c r="S574" i="1"/>
  <c r="B576" i="4" s="1"/>
  <c r="S575" i="1"/>
  <c r="B577" i="4" s="1"/>
  <c r="S576" i="1"/>
  <c r="B578" i="4" s="1"/>
  <c r="S577" i="1"/>
  <c r="B579" i="4" s="1"/>
  <c r="S578" i="1"/>
  <c r="B580" i="4" s="1"/>
  <c r="S579" i="1"/>
  <c r="B581" i="4" s="1"/>
  <c r="S580" i="1"/>
  <c r="B582" i="4" s="1"/>
  <c r="S581" i="1"/>
  <c r="B583" i="4" s="1"/>
  <c r="S582" i="1"/>
  <c r="B584" i="4" s="1"/>
  <c r="S583" i="1"/>
  <c r="B585" i="4" s="1"/>
  <c r="S584" i="1"/>
  <c r="B586" i="4" s="1"/>
  <c r="S585" i="1"/>
  <c r="B587" i="4" s="1"/>
  <c r="S586" i="1"/>
  <c r="B588" i="4" s="1"/>
  <c r="S587" i="1"/>
  <c r="B589" i="4" s="1"/>
  <c r="S588" i="1"/>
  <c r="B590" i="4" s="1"/>
  <c r="S589" i="1"/>
  <c r="B591" i="4" s="1"/>
  <c r="S590" i="1"/>
  <c r="B592" i="4" s="1"/>
  <c r="S591" i="1"/>
  <c r="B593" i="4" s="1"/>
  <c r="S592" i="1"/>
  <c r="B594" i="4" s="1"/>
  <c r="S593" i="1"/>
  <c r="B595" i="4" s="1"/>
  <c r="S594" i="1"/>
  <c r="B596" i="4" s="1"/>
  <c r="S595" i="1"/>
  <c r="B597" i="4" s="1"/>
  <c r="S596" i="1"/>
  <c r="B598" i="4" s="1"/>
  <c r="S597" i="1"/>
  <c r="B599" i="4" s="1"/>
  <c r="S598" i="1"/>
  <c r="B600" i="4" s="1"/>
  <c r="S599" i="1"/>
  <c r="B601" i="4" s="1"/>
  <c r="S600" i="1"/>
  <c r="B602" i="4" s="1"/>
  <c r="S601" i="1"/>
  <c r="B603" i="4" s="1"/>
  <c r="S602" i="1"/>
  <c r="B604" i="4" s="1"/>
  <c r="S603" i="1"/>
  <c r="B605" i="4" s="1"/>
  <c r="S604" i="1"/>
  <c r="B606" i="4" s="1"/>
  <c r="S605" i="1"/>
  <c r="B607" i="4" s="1"/>
  <c r="S606" i="1"/>
  <c r="B608" i="4" s="1"/>
  <c r="S607" i="1"/>
  <c r="B609" i="4" s="1"/>
  <c r="S608" i="1"/>
  <c r="B610" i="4" s="1"/>
  <c r="S609" i="1"/>
  <c r="B611" i="4" s="1"/>
  <c r="S610" i="1"/>
  <c r="B612" i="4" s="1"/>
  <c r="S611" i="1"/>
  <c r="B613" i="4" s="1"/>
  <c r="S612" i="1"/>
  <c r="B614" i="4" s="1"/>
  <c r="S613" i="1"/>
  <c r="B615" i="4" s="1"/>
  <c r="S614" i="1"/>
  <c r="B616" i="4" s="1"/>
  <c r="S615" i="1"/>
  <c r="B617" i="4" s="1"/>
  <c r="S616" i="1"/>
  <c r="B618" i="4" s="1"/>
  <c r="S617" i="1"/>
  <c r="B619" i="4" s="1"/>
  <c r="S618" i="1"/>
  <c r="B620" i="4" s="1"/>
  <c r="S619" i="1"/>
  <c r="B621" i="4" s="1"/>
  <c r="S620" i="1"/>
  <c r="B622" i="4" s="1"/>
  <c r="S621" i="1"/>
  <c r="B623" i="4" s="1"/>
  <c r="S622" i="1"/>
  <c r="B624" i="4" s="1"/>
  <c r="S623" i="1"/>
  <c r="B625" i="4" s="1"/>
  <c r="S624" i="1"/>
  <c r="B626" i="4" s="1"/>
  <c r="S625" i="1"/>
  <c r="B627" i="4" s="1"/>
  <c r="S626" i="1"/>
  <c r="B628" i="4" s="1"/>
  <c r="S627" i="1"/>
  <c r="B629" i="4" s="1"/>
  <c r="S628" i="1"/>
  <c r="B630" i="4" s="1"/>
  <c r="S629" i="1"/>
  <c r="B631" i="4" s="1"/>
  <c r="S630" i="1"/>
  <c r="B632" i="4" s="1"/>
  <c r="S631" i="1"/>
  <c r="B633" i="4" s="1"/>
  <c r="S632" i="1"/>
  <c r="B634" i="4" s="1"/>
  <c r="S633" i="1"/>
  <c r="B635" i="4" s="1"/>
  <c r="S634" i="1"/>
  <c r="B636" i="4" s="1"/>
  <c r="S635" i="1"/>
  <c r="B637" i="4" s="1"/>
  <c r="S636" i="1"/>
  <c r="B638" i="4" s="1"/>
  <c r="S637" i="1"/>
  <c r="B639" i="4" s="1"/>
  <c r="S638" i="1"/>
  <c r="B640" i="4" s="1"/>
  <c r="S639" i="1"/>
  <c r="B641" i="4" s="1"/>
  <c r="S640" i="1"/>
  <c r="B642" i="4" s="1"/>
  <c r="S641" i="1"/>
  <c r="B643" i="4" s="1"/>
  <c r="S642" i="1"/>
  <c r="B644" i="4" s="1"/>
  <c r="S643" i="1"/>
  <c r="B645" i="4" s="1"/>
  <c r="S644" i="1"/>
  <c r="B646" i="4" s="1"/>
  <c r="S645" i="1"/>
  <c r="B647" i="4" s="1"/>
  <c r="S646" i="1"/>
  <c r="B648" i="4" s="1"/>
  <c r="S647" i="1"/>
  <c r="B649" i="4" s="1"/>
  <c r="S648" i="1"/>
  <c r="B650" i="4" s="1"/>
  <c r="S649" i="1"/>
  <c r="B651" i="4" s="1"/>
  <c r="S650" i="1"/>
  <c r="B652" i="4" s="1"/>
  <c r="S651" i="1"/>
  <c r="B653" i="4" s="1"/>
  <c r="S652" i="1"/>
  <c r="B654" i="4" s="1"/>
  <c r="S653" i="1"/>
  <c r="B655" i="4" s="1"/>
  <c r="S654" i="1"/>
  <c r="B656" i="4" s="1"/>
  <c r="S655" i="1"/>
  <c r="B657" i="4" s="1"/>
  <c r="S656" i="1"/>
  <c r="B658" i="4" s="1"/>
  <c r="S657" i="1"/>
  <c r="B659" i="4" s="1"/>
  <c r="S658" i="1"/>
  <c r="B660" i="4" s="1"/>
  <c r="S659" i="1"/>
  <c r="B661" i="4" s="1"/>
  <c r="S660" i="1"/>
  <c r="B662" i="4" s="1"/>
  <c r="S661" i="1"/>
  <c r="B663" i="4" s="1"/>
  <c r="S662" i="1"/>
  <c r="B664" i="4" s="1"/>
  <c r="S663" i="1"/>
  <c r="B665" i="4" s="1"/>
  <c r="S664" i="1"/>
  <c r="B666" i="4" s="1"/>
  <c r="S665" i="1"/>
  <c r="B667" i="4" s="1"/>
  <c r="S666" i="1"/>
  <c r="B668" i="4" s="1"/>
  <c r="S667" i="1"/>
  <c r="B669" i="4" s="1"/>
  <c r="S668" i="1"/>
  <c r="B670" i="4" s="1"/>
  <c r="S669" i="1"/>
  <c r="B671" i="4" s="1"/>
  <c r="S670" i="1"/>
  <c r="B672" i="4" s="1"/>
  <c r="S671" i="1"/>
  <c r="B673" i="4" s="1"/>
  <c r="S672" i="1"/>
  <c r="B674" i="4" s="1"/>
  <c r="S673" i="1"/>
  <c r="B675" i="4" s="1"/>
  <c r="S674" i="1"/>
  <c r="B676" i="4" s="1"/>
  <c r="S675" i="1"/>
  <c r="B677" i="4" s="1"/>
  <c r="S676" i="1"/>
  <c r="B678" i="4" s="1"/>
  <c r="S677" i="1"/>
  <c r="B679" i="4" s="1"/>
  <c r="S678" i="1"/>
  <c r="B680" i="4" s="1"/>
  <c r="S679" i="1"/>
  <c r="B681" i="4" s="1"/>
  <c r="S680" i="1"/>
  <c r="B682" i="4" s="1"/>
  <c r="S681" i="1"/>
  <c r="B683" i="4" s="1"/>
  <c r="S682" i="1"/>
  <c r="B684" i="4" s="1"/>
  <c r="S683" i="1"/>
  <c r="B685" i="4" s="1"/>
  <c r="S684" i="1"/>
  <c r="B686" i="4" s="1"/>
  <c r="S685" i="1"/>
  <c r="B687" i="4" s="1"/>
  <c r="S686" i="1"/>
  <c r="B688" i="4" s="1"/>
  <c r="S687" i="1"/>
  <c r="B689" i="4" s="1"/>
  <c r="S688" i="1"/>
  <c r="B690" i="4" s="1"/>
  <c r="S689" i="1"/>
  <c r="B691" i="4" s="1"/>
  <c r="S690" i="1"/>
  <c r="B692" i="4" s="1"/>
  <c r="S691" i="1"/>
  <c r="B693" i="4" s="1"/>
  <c r="S692" i="1"/>
  <c r="B694" i="4" s="1"/>
  <c r="S693" i="1"/>
  <c r="B695" i="4" s="1"/>
  <c r="S694" i="1"/>
  <c r="B696" i="4" s="1"/>
  <c r="S695" i="1"/>
  <c r="B697" i="4" s="1"/>
  <c r="S696" i="1"/>
  <c r="B698" i="4" s="1"/>
  <c r="S697" i="1"/>
  <c r="B699" i="4" s="1"/>
  <c r="S698" i="1"/>
  <c r="B700" i="4" s="1"/>
  <c r="S699" i="1"/>
  <c r="B701" i="4" s="1"/>
  <c r="S700" i="1"/>
  <c r="B702" i="4" s="1"/>
  <c r="S701" i="1"/>
  <c r="B703" i="4" s="1"/>
  <c r="S702" i="1"/>
  <c r="B704" i="4" s="1"/>
  <c r="S703" i="1"/>
  <c r="B705" i="4" s="1"/>
  <c r="S704" i="1"/>
  <c r="B706" i="4" s="1"/>
  <c r="S705" i="1"/>
  <c r="B707" i="4" s="1"/>
  <c r="S706" i="1"/>
  <c r="B708" i="4" s="1"/>
  <c r="S707" i="1"/>
  <c r="B709" i="4" s="1"/>
  <c r="S708" i="1"/>
  <c r="B710" i="4" s="1"/>
  <c r="S709" i="1"/>
  <c r="B711" i="4" s="1"/>
  <c r="S710" i="1"/>
  <c r="B712" i="4" s="1"/>
  <c r="S711" i="1"/>
  <c r="B713" i="4" s="1"/>
  <c r="S712" i="1"/>
  <c r="B714" i="4" s="1"/>
  <c r="S713" i="1"/>
  <c r="B715" i="4" s="1"/>
  <c r="S714" i="1"/>
  <c r="B716" i="4" s="1"/>
  <c r="S715" i="1"/>
  <c r="B717" i="4" s="1"/>
  <c r="S716" i="1"/>
  <c r="B718" i="4" s="1"/>
  <c r="S717" i="1"/>
  <c r="B719" i="4" s="1"/>
  <c r="S718" i="1"/>
  <c r="B720" i="4" s="1"/>
  <c r="S719" i="1"/>
  <c r="B721" i="4" s="1"/>
  <c r="S720" i="1"/>
  <c r="B722" i="4" s="1"/>
  <c r="S721" i="1"/>
  <c r="B723" i="4" s="1"/>
  <c r="S722" i="1"/>
  <c r="B724" i="4" s="1"/>
  <c r="S723" i="1"/>
  <c r="B725" i="4" s="1"/>
  <c r="S724" i="1"/>
  <c r="B726" i="4" s="1"/>
  <c r="S725" i="1"/>
  <c r="B727" i="4" s="1"/>
  <c r="S726" i="1"/>
  <c r="B728" i="4" s="1"/>
  <c r="S727" i="1"/>
  <c r="B729" i="4" s="1"/>
  <c r="S728" i="1"/>
  <c r="B730" i="4" s="1"/>
  <c r="S729" i="1"/>
  <c r="B731" i="4" s="1"/>
  <c r="S730" i="1"/>
  <c r="B732" i="4" s="1"/>
  <c r="S731" i="1"/>
  <c r="B733" i="4" s="1"/>
  <c r="S732" i="1"/>
  <c r="B734" i="4" s="1"/>
  <c r="S733" i="1"/>
  <c r="B735" i="4" s="1"/>
  <c r="S734" i="1"/>
  <c r="B736" i="4" s="1"/>
  <c r="S735" i="1"/>
  <c r="B737" i="4" s="1"/>
  <c r="S736" i="1"/>
  <c r="B738" i="4" s="1"/>
  <c r="S737" i="1"/>
  <c r="B739" i="4" s="1"/>
  <c r="S738" i="1"/>
  <c r="B740" i="4" s="1"/>
  <c r="S739" i="1"/>
  <c r="B741" i="4" s="1"/>
  <c r="S740" i="1"/>
  <c r="B742" i="4" s="1"/>
  <c r="S741" i="1"/>
  <c r="B743" i="4" s="1"/>
  <c r="S742" i="1"/>
  <c r="B744" i="4" s="1"/>
  <c r="S743" i="1"/>
  <c r="B745" i="4" s="1"/>
  <c r="S744" i="1"/>
  <c r="B746" i="4" s="1"/>
  <c r="S745" i="1"/>
  <c r="B747" i="4" s="1"/>
  <c r="S746" i="1"/>
  <c r="B748" i="4" s="1"/>
  <c r="S747" i="1"/>
  <c r="B749" i="4" s="1"/>
  <c r="S748" i="1"/>
  <c r="B750" i="4" s="1"/>
  <c r="S749" i="1"/>
  <c r="B751" i="4" s="1"/>
  <c r="S750" i="1"/>
  <c r="B752" i="4" s="1"/>
  <c r="S751" i="1"/>
  <c r="B753" i="4" s="1"/>
  <c r="S752" i="1"/>
  <c r="B754" i="4" s="1"/>
  <c r="S753" i="1"/>
  <c r="B755" i="4" s="1"/>
  <c r="S754" i="1"/>
  <c r="B756" i="4" s="1"/>
  <c r="S755" i="1"/>
  <c r="B757" i="4" s="1"/>
  <c r="S756" i="1"/>
  <c r="B758" i="4" s="1"/>
  <c r="S757" i="1"/>
  <c r="B759" i="4" s="1"/>
  <c r="S758" i="1"/>
  <c r="B760" i="4" s="1"/>
  <c r="S759" i="1"/>
  <c r="B761" i="4" s="1"/>
  <c r="S760" i="1"/>
  <c r="B762" i="4" s="1"/>
  <c r="S761" i="1"/>
  <c r="B763" i="4" s="1"/>
  <c r="S762" i="1"/>
  <c r="B764" i="4" s="1"/>
  <c r="S763" i="1"/>
  <c r="B765" i="4" s="1"/>
  <c r="S764" i="1"/>
  <c r="B766" i="4" s="1"/>
  <c r="S765" i="1"/>
  <c r="B767" i="4" s="1"/>
  <c r="S766" i="1"/>
  <c r="B768" i="4" s="1"/>
  <c r="S767" i="1"/>
  <c r="B769" i="4" s="1"/>
  <c r="S768" i="1"/>
  <c r="B770" i="4" s="1"/>
  <c r="S769" i="1"/>
  <c r="B771" i="4" s="1"/>
  <c r="S770" i="1"/>
  <c r="B772" i="4" s="1"/>
  <c r="S771" i="1"/>
  <c r="B773" i="4" s="1"/>
  <c r="S772" i="1"/>
  <c r="B774" i="4" s="1"/>
  <c r="S773" i="1"/>
  <c r="B775" i="4" s="1"/>
  <c r="S774" i="1"/>
  <c r="B776" i="4" s="1"/>
  <c r="S775" i="1"/>
  <c r="B777" i="4" s="1"/>
  <c r="S776" i="1"/>
  <c r="B778" i="4" s="1"/>
  <c r="S777" i="1"/>
  <c r="B779" i="4" s="1"/>
  <c r="S778" i="1"/>
  <c r="B780" i="4" s="1"/>
  <c r="S779" i="1"/>
  <c r="B781" i="4" s="1"/>
  <c r="S780" i="1"/>
  <c r="B782" i="4" s="1"/>
  <c r="S781" i="1"/>
  <c r="B783" i="4" s="1"/>
  <c r="S782" i="1"/>
  <c r="B784" i="4" s="1"/>
  <c r="S783" i="1"/>
  <c r="B785" i="4" s="1"/>
  <c r="S784" i="1"/>
  <c r="B786" i="4" s="1"/>
  <c r="S785" i="1"/>
  <c r="B787" i="4" s="1"/>
  <c r="S786" i="1"/>
  <c r="B788" i="4" s="1"/>
  <c r="S787" i="1"/>
  <c r="B789" i="4" s="1"/>
  <c r="S788" i="1"/>
  <c r="B790" i="4" s="1"/>
  <c r="S789" i="1"/>
  <c r="B791" i="4" s="1"/>
  <c r="S790" i="1"/>
  <c r="B792" i="4" s="1"/>
  <c r="S791" i="1"/>
  <c r="B793" i="4" s="1"/>
  <c r="S792" i="1"/>
  <c r="B794" i="4" s="1"/>
  <c r="S793" i="1"/>
  <c r="B795" i="4" s="1"/>
  <c r="S794" i="1"/>
  <c r="B796" i="4" s="1"/>
  <c r="S795" i="1"/>
  <c r="B797" i="4" s="1"/>
  <c r="S796" i="1"/>
  <c r="B798" i="4" s="1"/>
  <c r="S797" i="1"/>
  <c r="B799" i="4" s="1"/>
  <c r="S798" i="1"/>
  <c r="B800" i="4" s="1"/>
  <c r="S799" i="1"/>
  <c r="B801" i="4" s="1"/>
  <c r="S800" i="1"/>
  <c r="B802" i="4" s="1"/>
  <c r="S801" i="1"/>
  <c r="B803" i="4" s="1"/>
  <c r="S802" i="1"/>
  <c r="B804" i="4" s="1"/>
  <c r="S803" i="1"/>
  <c r="B805" i="4" s="1"/>
  <c r="S804" i="1"/>
  <c r="B806" i="4" s="1"/>
  <c r="S805" i="1"/>
  <c r="B807" i="4" s="1"/>
  <c r="S806" i="1"/>
  <c r="B808" i="4" s="1"/>
  <c r="S807" i="1"/>
  <c r="B809" i="4" s="1"/>
  <c r="S808" i="1"/>
  <c r="B810" i="4" s="1"/>
  <c r="S809" i="1"/>
  <c r="B811" i="4" s="1"/>
  <c r="S810" i="1"/>
  <c r="B812" i="4" s="1"/>
  <c r="S811" i="1"/>
  <c r="B813" i="4" s="1"/>
  <c r="S812" i="1"/>
  <c r="B814" i="4" s="1"/>
  <c r="S813" i="1"/>
  <c r="B815" i="4" s="1"/>
  <c r="S814" i="1"/>
  <c r="B816" i="4" s="1"/>
  <c r="S815" i="1"/>
  <c r="B817" i="4" s="1"/>
  <c r="S816" i="1"/>
  <c r="B818" i="4" s="1"/>
  <c r="S817" i="1"/>
  <c r="B819" i="4" s="1"/>
  <c r="S818" i="1"/>
  <c r="B820" i="4" s="1"/>
  <c r="S819" i="1"/>
  <c r="B821" i="4" s="1"/>
  <c r="S820" i="1"/>
  <c r="B822" i="4" s="1"/>
  <c r="S821" i="1"/>
  <c r="B823" i="4" s="1"/>
  <c r="S822" i="1"/>
  <c r="B824" i="4" s="1"/>
  <c r="S823" i="1"/>
  <c r="B825" i="4" s="1"/>
  <c r="S824" i="1"/>
  <c r="B826" i="4" s="1"/>
  <c r="S825" i="1"/>
  <c r="B827" i="4" s="1"/>
  <c r="S826" i="1"/>
  <c r="B828" i="4" s="1"/>
  <c r="S827" i="1"/>
  <c r="B829" i="4" s="1"/>
  <c r="S828" i="1"/>
  <c r="B830" i="4" s="1"/>
  <c r="S829" i="1"/>
  <c r="B831" i="4" s="1"/>
  <c r="S830" i="1"/>
  <c r="B832" i="4" s="1"/>
  <c r="S831" i="1"/>
  <c r="B833" i="4" s="1"/>
  <c r="S832" i="1"/>
  <c r="B834" i="4" s="1"/>
  <c r="S833" i="1"/>
  <c r="B835" i="4" s="1"/>
  <c r="S834" i="1"/>
  <c r="B836" i="4" s="1"/>
  <c r="S835" i="1"/>
  <c r="B837" i="4" s="1"/>
  <c r="S836" i="1"/>
  <c r="B838" i="4" s="1"/>
  <c r="S837" i="1"/>
  <c r="B839" i="4" s="1"/>
  <c r="S838" i="1"/>
  <c r="B840" i="4" s="1"/>
  <c r="S839" i="1"/>
  <c r="B841" i="4" s="1"/>
  <c r="S840" i="1"/>
  <c r="B842" i="4" s="1"/>
  <c r="S841" i="1"/>
  <c r="B843" i="4" s="1"/>
  <c r="S842" i="1"/>
  <c r="B844" i="4" s="1"/>
  <c r="S843" i="1"/>
  <c r="B845" i="4" s="1"/>
  <c r="S844" i="1"/>
  <c r="B846" i="4" s="1"/>
  <c r="S845" i="1"/>
  <c r="B847" i="4" s="1"/>
  <c r="S846" i="1"/>
  <c r="B848" i="4" s="1"/>
  <c r="S847" i="1"/>
  <c r="B849" i="4" s="1"/>
  <c r="S848" i="1"/>
  <c r="B850" i="4" s="1"/>
  <c r="S849" i="1"/>
  <c r="B851" i="4" s="1"/>
  <c r="S850" i="1"/>
  <c r="B852" i="4" s="1"/>
  <c r="S851" i="1"/>
  <c r="B853" i="4" s="1"/>
  <c r="S852" i="1"/>
  <c r="B854" i="4" s="1"/>
  <c r="S853" i="1"/>
  <c r="B855" i="4" s="1"/>
  <c r="S854" i="1"/>
  <c r="B856" i="4" s="1"/>
  <c r="S855" i="1"/>
  <c r="B857" i="4" s="1"/>
  <c r="S856" i="1"/>
  <c r="B858" i="4" s="1"/>
  <c r="S857" i="1"/>
  <c r="B859" i="4" s="1"/>
  <c r="S2" i="1"/>
  <c r="B4" i="4"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M2" i="1"/>
  <c r="L2" i="1"/>
  <c r="K3" i="1"/>
  <c r="AR3" i="1" s="1"/>
  <c r="K4" i="1"/>
  <c r="AR4" i="1" s="1"/>
  <c r="K5" i="1"/>
  <c r="AR5" i="1" s="1"/>
  <c r="K6" i="1"/>
  <c r="AR6" i="1" s="1"/>
  <c r="K7" i="1"/>
  <c r="AR7" i="1" s="1"/>
  <c r="K8" i="1"/>
  <c r="AR8" i="1" s="1"/>
  <c r="K9" i="1"/>
  <c r="AR9" i="1" s="1"/>
  <c r="K10" i="1"/>
  <c r="AR10" i="1" s="1"/>
  <c r="K11" i="1"/>
  <c r="AR11" i="1" s="1"/>
  <c r="K12" i="1"/>
  <c r="AR12" i="1" s="1"/>
  <c r="K13" i="1"/>
  <c r="AR13" i="1" s="1"/>
  <c r="K14" i="1"/>
  <c r="AR14" i="1" s="1"/>
  <c r="K15" i="1"/>
  <c r="AR15" i="1" s="1"/>
  <c r="K16" i="1"/>
  <c r="AR16" i="1" s="1"/>
  <c r="K17" i="1"/>
  <c r="AR17" i="1" s="1"/>
  <c r="K18" i="1"/>
  <c r="AR18" i="1" s="1"/>
  <c r="K19" i="1"/>
  <c r="AR19" i="1" s="1"/>
  <c r="K20" i="1"/>
  <c r="AR20" i="1" s="1"/>
  <c r="K21" i="1"/>
  <c r="AR21" i="1" s="1"/>
  <c r="K22" i="1"/>
  <c r="AR22" i="1" s="1"/>
  <c r="K23" i="1"/>
  <c r="AR23" i="1" s="1"/>
  <c r="K24" i="1"/>
  <c r="AR24" i="1" s="1"/>
  <c r="K25" i="1"/>
  <c r="AR25" i="1" s="1"/>
  <c r="K26" i="1"/>
  <c r="AR26" i="1" s="1"/>
  <c r="K27" i="1"/>
  <c r="AR27" i="1" s="1"/>
  <c r="K28" i="1"/>
  <c r="AR28" i="1" s="1"/>
  <c r="K29" i="1"/>
  <c r="AR29" i="1" s="1"/>
  <c r="K30" i="1"/>
  <c r="AR30" i="1" s="1"/>
  <c r="K31" i="1"/>
  <c r="AR31" i="1" s="1"/>
  <c r="K32" i="1"/>
  <c r="AR32" i="1" s="1"/>
  <c r="K33" i="1"/>
  <c r="AR33" i="1" s="1"/>
  <c r="K34" i="1"/>
  <c r="AR34" i="1" s="1"/>
  <c r="K35" i="1"/>
  <c r="AR35" i="1" s="1"/>
  <c r="K36" i="1"/>
  <c r="AR36" i="1" s="1"/>
  <c r="K37" i="1"/>
  <c r="AR37" i="1" s="1"/>
  <c r="K38" i="1"/>
  <c r="AR38" i="1" s="1"/>
  <c r="K39" i="1"/>
  <c r="AR39" i="1" s="1"/>
  <c r="K40" i="1"/>
  <c r="AR40" i="1" s="1"/>
  <c r="K41" i="1"/>
  <c r="AR41" i="1" s="1"/>
  <c r="K42" i="1"/>
  <c r="AR42" i="1" s="1"/>
  <c r="K43" i="1"/>
  <c r="AR43" i="1" s="1"/>
  <c r="K44" i="1"/>
  <c r="AR44" i="1" s="1"/>
  <c r="K45" i="1"/>
  <c r="AR45" i="1" s="1"/>
  <c r="K46" i="1"/>
  <c r="AR46" i="1" s="1"/>
  <c r="K47" i="1"/>
  <c r="AR47" i="1" s="1"/>
  <c r="K48" i="1"/>
  <c r="AR48" i="1" s="1"/>
  <c r="K49" i="1"/>
  <c r="AR49" i="1" s="1"/>
  <c r="K50" i="1"/>
  <c r="AR50" i="1" s="1"/>
  <c r="K51" i="1"/>
  <c r="AR51" i="1" s="1"/>
  <c r="K52" i="1"/>
  <c r="AR52" i="1" s="1"/>
  <c r="K53" i="1"/>
  <c r="AR53" i="1" s="1"/>
  <c r="K54" i="1"/>
  <c r="AR54" i="1" s="1"/>
  <c r="K55" i="1"/>
  <c r="AR55" i="1" s="1"/>
  <c r="K56" i="1"/>
  <c r="AR56" i="1" s="1"/>
  <c r="K57" i="1"/>
  <c r="AR57" i="1" s="1"/>
  <c r="K58" i="1"/>
  <c r="AR58" i="1" s="1"/>
  <c r="K59" i="1"/>
  <c r="AR59" i="1" s="1"/>
  <c r="K60" i="1"/>
  <c r="AR60" i="1" s="1"/>
  <c r="K61" i="1"/>
  <c r="AR61" i="1" s="1"/>
  <c r="K62" i="1"/>
  <c r="AR62" i="1" s="1"/>
  <c r="K63" i="1"/>
  <c r="AR63" i="1" s="1"/>
  <c r="K64" i="1"/>
  <c r="AR64" i="1" s="1"/>
  <c r="K65" i="1"/>
  <c r="AR65" i="1" s="1"/>
  <c r="K66" i="1"/>
  <c r="AR66" i="1" s="1"/>
  <c r="K67" i="1"/>
  <c r="AR67" i="1" s="1"/>
  <c r="K68" i="1"/>
  <c r="AR68" i="1" s="1"/>
  <c r="K69" i="1"/>
  <c r="AR69" i="1" s="1"/>
  <c r="K70" i="1"/>
  <c r="AR70" i="1" s="1"/>
  <c r="K71" i="1"/>
  <c r="AR71" i="1" s="1"/>
  <c r="K72" i="1"/>
  <c r="AR72" i="1" s="1"/>
  <c r="K73" i="1"/>
  <c r="AR73" i="1" s="1"/>
  <c r="K74" i="1"/>
  <c r="AR74" i="1" s="1"/>
  <c r="K75" i="1"/>
  <c r="AR75" i="1" s="1"/>
  <c r="K76" i="1"/>
  <c r="AR76" i="1" s="1"/>
  <c r="K77" i="1"/>
  <c r="AR77" i="1" s="1"/>
  <c r="K78" i="1"/>
  <c r="AR78" i="1" s="1"/>
  <c r="K79" i="1"/>
  <c r="AR79" i="1" s="1"/>
  <c r="K80" i="1"/>
  <c r="AR80" i="1" s="1"/>
  <c r="K81" i="1"/>
  <c r="AR81" i="1" s="1"/>
  <c r="K82" i="1"/>
  <c r="AR82" i="1" s="1"/>
  <c r="K83" i="1"/>
  <c r="AR83" i="1" s="1"/>
  <c r="K84" i="1"/>
  <c r="AR84" i="1" s="1"/>
  <c r="K85" i="1"/>
  <c r="AR85" i="1" s="1"/>
  <c r="K86" i="1"/>
  <c r="AR86" i="1" s="1"/>
  <c r="K87" i="1"/>
  <c r="AR87" i="1" s="1"/>
  <c r="K88" i="1"/>
  <c r="AR88" i="1" s="1"/>
  <c r="K89" i="1"/>
  <c r="AR89" i="1" s="1"/>
  <c r="K90" i="1"/>
  <c r="AR90" i="1" s="1"/>
  <c r="K91" i="1"/>
  <c r="AR91" i="1" s="1"/>
  <c r="K92" i="1"/>
  <c r="AR92" i="1" s="1"/>
  <c r="K93" i="1"/>
  <c r="AR93" i="1" s="1"/>
  <c r="K94" i="1"/>
  <c r="AR94" i="1" s="1"/>
  <c r="K95" i="1"/>
  <c r="AR95" i="1" s="1"/>
  <c r="K96" i="1"/>
  <c r="AR96" i="1" s="1"/>
  <c r="K97" i="1"/>
  <c r="AR97" i="1" s="1"/>
  <c r="K98" i="1"/>
  <c r="AR98" i="1" s="1"/>
  <c r="K99" i="1"/>
  <c r="AR99" i="1" s="1"/>
  <c r="K100" i="1"/>
  <c r="AR100" i="1" s="1"/>
  <c r="K101" i="1"/>
  <c r="AR101" i="1" s="1"/>
  <c r="K102" i="1"/>
  <c r="AR102" i="1" s="1"/>
  <c r="K103" i="1"/>
  <c r="AR103" i="1" s="1"/>
  <c r="K104" i="1"/>
  <c r="AR104" i="1" s="1"/>
  <c r="K105" i="1"/>
  <c r="AR105" i="1" s="1"/>
  <c r="K106" i="1"/>
  <c r="AR106" i="1" s="1"/>
  <c r="K107" i="1"/>
  <c r="AR107" i="1" s="1"/>
  <c r="K108" i="1"/>
  <c r="AR108" i="1" s="1"/>
  <c r="K109" i="1"/>
  <c r="AR109" i="1" s="1"/>
  <c r="K110" i="1"/>
  <c r="AR110" i="1" s="1"/>
  <c r="K111" i="1"/>
  <c r="AR111" i="1" s="1"/>
  <c r="K112" i="1"/>
  <c r="AR112" i="1" s="1"/>
  <c r="K113" i="1"/>
  <c r="AR113" i="1" s="1"/>
  <c r="K114" i="1"/>
  <c r="AR114" i="1" s="1"/>
  <c r="K115" i="1"/>
  <c r="AR115" i="1" s="1"/>
  <c r="K116" i="1"/>
  <c r="AR116" i="1" s="1"/>
  <c r="K117" i="1"/>
  <c r="AR117" i="1" s="1"/>
  <c r="K118" i="1"/>
  <c r="AR118" i="1" s="1"/>
  <c r="K119" i="1"/>
  <c r="AR119" i="1" s="1"/>
  <c r="K120" i="1"/>
  <c r="AR120" i="1" s="1"/>
  <c r="K121" i="1"/>
  <c r="AR121" i="1" s="1"/>
  <c r="K122" i="1"/>
  <c r="AR122" i="1" s="1"/>
  <c r="K123" i="1"/>
  <c r="AR123" i="1" s="1"/>
  <c r="K124" i="1"/>
  <c r="AR124" i="1" s="1"/>
  <c r="K125" i="1"/>
  <c r="AR125" i="1" s="1"/>
  <c r="K126" i="1"/>
  <c r="AR126" i="1" s="1"/>
  <c r="K127" i="1"/>
  <c r="AR127" i="1" s="1"/>
  <c r="K128" i="1"/>
  <c r="AR128" i="1" s="1"/>
  <c r="K129" i="1"/>
  <c r="AR129" i="1" s="1"/>
  <c r="K130" i="1"/>
  <c r="AR130" i="1" s="1"/>
  <c r="K131" i="1"/>
  <c r="AR131" i="1" s="1"/>
  <c r="K132" i="1"/>
  <c r="AR132" i="1" s="1"/>
  <c r="K133" i="1"/>
  <c r="AR133" i="1" s="1"/>
  <c r="K134" i="1"/>
  <c r="AR134" i="1" s="1"/>
  <c r="K135" i="1"/>
  <c r="AR135" i="1" s="1"/>
  <c r="K136" i="1"/>
  <c r="AR136" i="1" s="1"/>
  <c r="K137" i="1"/>
  <c r="AR137" i="1" s="1"/>
  <c r="K138" i="1"/>
  <c r="AR138" i="1" s="1"/>
  <c r="K139" i="1"/>
  <c r="AR139" i="1" s="1"/>
  <c r="K140" i="1"/>
  <c r="AR140" i="1" s="1"/>
  <c r="K141" i="1"/>
  <c r="AR141" i="1" s="1"/>
  <c r="K142" i="1"/>
  <c r="AR142" i="1" s="1"/>
  <c r="K143" i="1"/>
  <c r="AR143" i="1" s="1"/>
  <c r="K144" i="1"/>
  <c r="AR144" i="1" s="1"/>
  <c r="K145" i="1"/>
  <c r="AR145" i="1" s="1"/>
  <c r="K146" i="1"/>
  <c r="AR146" i="1" s="1"/>
  <c r="K147" i="1"/>
  <c r="AR147" i="1" s="1"/>
  <c r="K148" i="1"/>
  <c r="AR148" i="1" s="1"/>
  <c r="K149" i="1"/>
  <c r="AR149" i="1" s="1"/>
  <c r="K150" i="1"/>
  <c r="AR150" i="1" s="1"/>
  <c r="K151" i="1"/>
  <c r="AR151" i="1" s="1"/>
  <c r="K152" i="1"/>
  <c r="AR152" i="1" s="1"/>
  <c r="K153" i="1"/>
  <c r="AR153" i="1" s="1"/>
  <c r="K154" i="1"/>
  <c r="AR154" i="1" s="1"/>
  <c r="K155" i="1"/>
  <c r="AR155" i="1" s="1"/>
  <c r="K156" i="1"/>
  <c r="AR156" i="1" s="1"/>
  <c r="K157" i="1"/>
  <c r="AR157" i="1" s="1"/>
  <c r="K158" i="1"/>
  <c r="AR158" i="1" s="1"/>
  <c r="K159" i="1"/>
  <c r="AR159" i="1" s="1"/>
  <c r="K160" i="1"/>
  <c r="AR160" i="1" s="1"/>
  <c r="K161" i="1"/>
  <c r="AR161" i="1" s="1"/>
  <c r="K162" i="1"/>
  <c r="AR162" i="1" s="1"/>
  <c r="K163" i="1"/>
  <c r="AR163" i="1" s="1"/>
  <c r="K164" i="1"/>
  <c r="AR164" i="1" s="1"/>
  <c r="K165" i="1"/>
  <c r="AR165" i="1" s="1"/>
  <c r="K166" i="1"/>
  <c r="AR166" i="1" s="1"/>
  <c r="K167" i="1"/>
  <c r="AR167" i="1" s="1"/>
  <c r="K168" i="1"/>
  <c r="AR168" i="1" s="1"/>
  <c r="K169" i="1"/>
  <c r="AR169" i="1" s="1"/>
  <c r="K170" i="1"/>
  <c r="AR170" i="1" s="1"/>
  <c r="K171" i="1"/>
  <c r="AR171" i="1" s="1"/>
  <c r="K172" i="1"/>
  <c r="AR172" i="1" s="1"/>
  <c r="K173" i="1"/>
  <c r="AR173" i="1" s="1"/>
  <c r="K174" i="1"/>
  <c r="AR174" i="1" s="1"/>
  <c r="K175" i="1"/>
  <c r="AR175" i="1" s="1"/>
  <c r="K176" i="1"/>
  <c r="AR176" i="1" s="1"/>
  <c r="K177" i="1"/>
  <c r="AR177" i="1" s="1"/>
  <c r="K178" i="1"/>
  <c r="AR178" i="1" s="1"/>
  <c r="K179" i="1"/>
  <c r="AR179" i="1" s="1"/>
  <c r="K180" i="1"/>
  <c r="AR180" i="1" s="1"/>
  <c r="K181" i="1"/>
  <c r="AR181" i="1" s="1"/>
  <c r="K182" i="1"/>
  <c r="AR182" i="1" s="1"/>
  <c r="K183" i="1"/>
  <c r="AR183" i="1" s="1"/>
  <c r="K184" i="1"/>
  <c r="AR184" i="1" s="1"/>
  <c r="K185" i="1"/>
  <c r="AR185" i="1" s="1"/>
  <c r="K186" i="1"/>
  <c r="AR186" i="1" s="1"/>
  <c r="K187" i="1"/>
  <c r="AR187" i="1" s="1"/>
  <c r="K188" i="1"/>
  <c r="AR188" i="1" s="1"/>
  <c r="K189" i="1"/>
  <c r="AR189" i="1" s="1"/>
  <c r="K190" i="1"/>
  <c r="AR190" i="1" s="1"/>
  <c r="K191" i="1"/>
  <c r="AR191" i="1" s="1"/>
  <c r="K192" i="1"/>
  <c r="AR192" i="1" s="1"/>
  <c r="K193" i="1"/>
  <c r="AR193" i="1" s="1"/>
  <c r="K194" i="1"/>
  <c r="AR194" i="1" s="1"/>
  <c r="K195" i="1"/>
  <c r="AR195" i="1" s="1"/>
  <c r="K196" i="1"/>
  <c r="AR196" i="1" s="1"/>
  <c r="K197" i="1"/>
  <c r="AR197" i="1" s="1"/>
  <c r="K198" i="1"/>
  <c r="AR198" i="1" s="1"/>
  <c r="K199" i="1"/>
  <c r="AR199" i="1" s="1"/>
  <c r="K200" i="1"/>
  <c r="AR200" i="1" s="1"/>
  <c r="K201" i="1"/>
  <c r="AR201" i="1" s="1"/>
  <c r="K202" i="1"/>
  <c r="AR202" i="1" s="1"/>
  <c r="K203" i="1"/>
  <c r="AR203" i="1" s="1"/>
  <c r="K204" i="1"/>
  <c r="AR204" i="1" s="1"/>
  <c r="K205" i="1"/>
  <c r="AR205" i="1" s="1"/>
  <c r="K206" i="1"/>
  <c r="AR206" i="1" s="1"/>
  <c r="K207" i="1"/>
  <c r="AR207" i="1" s="1"/>
  <c r="K208" i="1"/>
  <c r="AR208" i="1" s="1"/>
  <c r="K209" i="1"/>
  <c r="AR209" i="1" s="1"/>
  <c r="K210" i="1"/>
  <c r="AR210" i="1" s="1"/>
  <c r="K211" i="1"/>
  <c r="AR211" i="1" s="1"/>
  <c r="K212" i="1"/>
  <c r="AR212" i="1" s="1"/>
  <c r="K213" i="1"/>
  <c r="AR213" i="1" s="1"/>
  <c r="K214" i="1"/>
  <c r="AR214" i="1" s="1"/>
  <c r="K215" i="1"/>
  <c r="AR215" i="1" s="1"/>
  <c r="K216" i="1"/>
  <c r="AR216" i="1" s="1"/>
  <c r="K217" i="1"/>
  <c r="AR217" i="1" s="1"/>
  <c r="K218" i="1"/>
  <c r="AR218" i="1" s="1"/>
  <c r="K219" i="1"/>
  <c r="AR219" i="1" s="1"/>
  <c r="K220" i="1"/>
  <c r="AR220" i="1" s="1"/>
  <c r="K221" i="1"/>
  <c r="AR221" i="1" s="1"/>
  <c r="K222" i="1"/>
  <c r="AR222" i="1" s="1"/>
  <c r="K223" i="1"/>
  <c r="AR223" i="1" s="1"/>
  <c r="K224" i="1"/>
  <c r="AR224" i="1" s="1"/>
  <c r="K225" i="1"/>
  <c r="AR225" i="1" s="1"/>
  <c r="K226" i="1"/>
  <c r="AR226" i="1" s="1"/>
  <c r="K227" i="1"/>
  <c r="AR227" i="1" s="1"/>
  <c r="K228" i="1"/>
  <c r="AR228" i="1" s="1"/>
  <c r="K229" i="1"/>
  <c r="AR229" i="1" s="1"/>
  <c r="K230" i="1"/>
  <c r="AR230" i="1" s="1"/>
  <c r="K231" i="1"/>
  <c r="AR231" i="1" s="1"/>
  <c r="K232" i="1"/>
  <c r="AR232" i="1" s="1"/>
  <c r="K233" i="1"/>
  <c r="AR233" i="1" s="1"/>
  <c r="K234" i="1"/>
  <c r="AR234" i="1" s="1"/>
  <c r="K235" i="1"/>
  <c r="AR235" i="1" s="1"/>
  <c r="K236" i="1"/>
  <c r="AR236" i="1" s="1"/>
  <c r="K237" i="1"/>
  <c r="AR237" i="1" s="1"/>
  <c r="K238" i="1"/>
  <c r="AR238" i="1" s="1"/>
  <c r="K239" i="1"/>
  <c r="AR239" i="1" s="1"/>
  <c r="K240" i="1"/>
  <c r="AR240" i="1" s="1"/>
  <c r="K241" i="1"/>
  <c r="AR241" i="1" s="1"/>
  <c r="K242" i="1"/>
  <c r="AR242" i="1" s="1"/>
  <c r="K243" i="1"/>
  <c r="AR243" i="1" s="1"/>
  <c r="K244" i="1"/>
  <c r="AR244" i="1" s="1"/>
  <c r="K245" i="1"/>
  <c r="AR245" i="1" s="1"/>
  <c r="K246" i="1"/>
  <c r="AR246" i="1" s="1"/>
  <c r="K247" i="1"/>
  <c r="AR247" i="1" s="1"/>
  <c r="K248" i="1"/>
  <c r="AR248" i="1" s="1"/>
  <c r="K249" i="1"/>
  <c r="AR249" i="1" s="1"/>
  <c r="K250" i="1"/>
  <c r="AR250" i="1" s="1"/>
  <c r="K251" i="1"/>
  <c r="AR251" i="1" s="1"/>
  <c r="K252" i="1"/>
  <c r="AR252" i="1" s="1"/>
  <c r="K253" i="1"/>
  <c r="AR253" i="1" s="1"/>
  <c r="K254" i="1"/>
  <c r="AR254" i="1" s="1"/>
  <c r="K255" i="1"/>
  <c r="AR255" i="1" s="1"/>
  <c r="K256" i="1"/>
  <c r="AR256" i="1" s="1"/>
  <c r="K257" i="1"/>
  <c r="AR257" i="1" s="1"/>
  <c r="K258" i="1"/>
  <c r="AR258" i="1" s="1"/>
  <c r="K259" i="1"/>
  <c r="AR259" i="1" s="1"/>
  <c r="K260" i="1"/>
  <c r="AR260" i="1" s="1"/>
  <c r="K261" i="1"/>
  <c r="AR261" i="1" s="1"/>
  <c r="K262" i="1"/>
  <c r="AR262" i="1" s="1"/>
  <c r="K263" i="1"/>
  <c r="AR263" i="1" s="1"/>
  <c r="K264" i="1"/>
  <c r="AR264" i="1" s="1"/>
  <c r="K265" i="1"/>
  <c r="AR265" i="1" s="1"/>
  <c r="K266" i="1"/>
  <c r="AR266" i="1" s="1"/>
  <c r="K267" i="1"/>
  <c r="AR267" i="1" s="1"/>
  <c r="K268" i="1"/>
  <c r="AR268" i="1" s="1"/>
  <c r="K269" i="1"/>
  <c r="AR269" i="1" s="1"/>
  <c r="K270" i="1"/>
  <c r="AR270" i="1" s="1"/>
  <c r="K271" i="1"/>
  <c r="AR271" i="1" s="1"/>
  <c r="K272" i="1"/>
  <c r="AR272" i="1" s="1"/>
  <c r="K273" i="1"/>
  <c r="AR273" i="1" s="1"/>
  <c r="K274" i="1"/>
  <c r="AR274" i="1" s="1"/>
  <c r="K275" i="1"/>
  <c r="AR275" i="1" s="1"/>
  <c r="K276" i="1"/>
  <c r="AR276" i="1" s="1"/>
  <c r="K277" i="1"/>
  <c r="AR277" i="1" s="1"/>
  <c r="K278" i="1"/>
  <c r="AR278" i="1" s="1"/>
  <c r="K279" i="1"/>
  <c r="AR279" i="1" s="1"/>
  <c r="K280" i="1"/>
  <c r="AR280" i="1" s="1"/>
  <c r="K281" i="1"/>
  <c r="AR281" i="1" s="1"/>
  <c r="K282" i="1"/>
  <c r="AR282" i="1" s="1"/>
  <c r="K283" i="1"/>
  <c r="AR283" i="1" s="1"/>
  <c r="K284" i="1"/>
  <c r="AR284" i="1" s="1"/>
  <c r="K285" i="1"/>
  <c r="AR285" i="1" s="1"/>
  <c r="K286" i="1"/>
  <c r="AR286" i="1" s="1"/>
  <c r="K287" i="1"/>
  <c r="AR287" i="1" s="1"/>
  <c r="K288" i="1"/>
  <c r="AR288" i="1" s="1"/>
  <c r="K289" i="1"/>
  <c r="AR289" i="1" s="1"/>
  <c r="K290" i="1"/>
  <c r="AR290" i="1" s="1"/>
  <c r="K291" i="1"/>
  <c r="AR291" i="1" s="1"/>
  <c r="K292" i="1"/>
  <c r="AR292" i="1" s="1"/>
  <c r="K293" i="1"/>
  <c r="AR293" i="1" s="1"/>
  <c r="K294" i="1"/>
  <c r="AR294" i="1" s="1"/>
  <c r="K295" i="1"/>
  <c r="AR295" i="1" s="1"/>
  <c r="K296" i="1"/>
  <c r="AR296" i="1" s="1"/>
  <c r="K297" i="1"/>
  <c r="AR297" i="1" s="1"/>
  <c r="K298" i="1"/>
  <c r="AR298" i="1" s="1"/>
  <c r="K299" i="1"/>
  <c r="AR299" i="1" s="1"/>
  <c r="K300" i="1"/>
  <c r="AR300" i="1" s="1"/>
  <c r="K301" i="1"/>
  <c r="AR301" i="1" s="1"/>
  <c r="K302" i="1"/>
  <c r="AR302" i="1" s="1"/>
  <c r="K303" i="1"/>
  <c r="AR303" i="1" s="1"/>
  <c r="K304" i="1"/>
  <c r="AR304" i="1" s="1"/>
  <c r="K305" i="1"/>
  <c r="AR305" i="1" s="1"/>
  <c r="K306" i="1"/>
  <c r="AR306" i="1" s="1"/>
  <c r="K307" i="1"/>
  <c r="AR307" i="1" s="1"/>
  <c r="K308" i="1"/>
  <c r="AR308" i="1" s="1"/>
  <c r="K309" i="1"/>
  <c r="AR309" i="1" s="1"/>
  <c r="K310" i="1"/>
  <c r="AR310" i="1" s="1"/>
  <c r="K311" i="1"/>
  <c r="AR311" i="1" s="1"/>
  <c r="K312" i="1"/>
  <c r="AR312" i="1" s="1"/>
  <c r="K313" i="1"/>
  <c r="AR313" i="1" s="1"/>
  <c r="K314" i="1"/>
  <c r="AR314" i="1" s="1"/>
  <c r="K315" i="1"/>
  <c r="AR315" i="1" s="1"/>
  <c r="K316" i="1"/>
  <c r="AR316" i="1" s="1"/>
  <c r="K317" i="1"/>
  <c r="AR317" i="1" s="1"/>
  <c r="K318" i="1"/>
  <c r="AR318" i="1" s="1"/>
  <c r="K319" i="1"/>
  <c r="AR319" i="1" s="1"/>
  <c r="K320" i="1"/>
  <c r="AR320" i="1" s="1"/>
  <c r="K321" i="1"/>
  <c r="AR321" i="1" s="1"/>
  <c r="K322" i="1"/>
  <c r="AR322" i="1" s="1"/>
  <c r="K323" i="1"/>
  <c r="AR323" i="1" s="1"/>
  <c r="K324" i="1"/>
  <c r="AR324" i="1" s="1"/>
  <c r="K325" i="1"/>
  <c r="AR325" i="1" s="1"/>
  <c r="K326" i="1"/>
  <c r="AR326" i="1" s="1"/>
  <c r="K327" i="1"/>
  <c r="AR327" i="1" s="1"/>
  <c r="K328" i="1"/>
  <c r="AR328" i="1" s="1"/>
  <c r="K329" i="1"/>
  <c r="AR329" i="1" s="1"/>
  <c r="K330" i="1"/>
  <c r="AR330" i="1" s="1"/>
  <c r="K331" i="1"/>
  <c r="AR331" i="1" s="1"/>
  <c r="K332" i="1"/>
  <c r="AR332" i="1" s="1"/>
  <c r="K333" i="1"/>
  <c r="AR333" i="1" s="1"/>
  <c r="K334" i="1"/>
  <c r="AR334" i="1" s="1"/>
  <c r="K335" i="1"/>
  <c r="AR335" i="1" s="1"/>
  <c r="K336" i="1"/>
  <c r="AR336" i="1" s="1"/>
  <c r="K337" i="1"/>
  <c r="AR337" i="1" s="1"/>
  <c r="K338" i="1"/>
  <c r="AR338" i="1" s="1"/>
  <c r="K339" i="1"/>
  <c r="AR339" i="1" s="1"/>
  <c r="K340" i="1"/>
  <c r="AR340" i="1" s="1"/>
  <c r="K341" i="1"/>
  <c r="AR341" i="1" s="1"/>
  <c r="K342" i="1"/>
  <c r="AR342" i="1" s="1"/>
  <c r="K343" i="1"/>
  <c r="AR343" i="1" s="1"/>
  <c r="K344" i="1"/>
  <c r="AR344" i="1" s="1"/>
  <c r="K345" i="1"/>
  <c r="AR345" i="1" s="1"/>
  <c r="K346" i="1"/>
  <c r="AR346" i="1" s="1"/>
  <c r="K347" i="1"/>
  <c r="AR347" i="1" s="1"/>
  <c r="K348" i="1"/>
  <c r="AR348" i="1" s="1"/>
  <c r="K349" i="1"/>
  <c r="AR349" i="1" s="1"/>
  <c r="K350" i="1"/>
  <c r="AR350" i="1" s="1"/>
  <c r="K351" i="1"/>
  <c r="AR351" i="1" s="1"/>
  <c r="K352" i="1"/>
  <c r="AR352" i="1" s="1"/>
  <c r="K353" i="1"/>
  <c r="AR353" i="1" s="1"/>
  <c r="K354" i="1"/>
  <c r="AR354" i="1" s="1"/>
  <c r="K355" i="1"/>
  <c r="AR355" i="1" s="1"/>
  <c r="K356" i="1"/>
  <c r="AR356" i="1" s="1"/>
  <c r="K357" i="1"/>
  <c r="AR357" i="1" s="1"/>
  <c r="K358" i="1"/>
  <c r="AR358" i="1" s="1"/>
  <c r="K359" i="1"/>
  <c r="AR359" i="1" s="1"/>
  <c r="K360" i="1"/>
  <c r="AR360" i="1" s="1"/>
  <c r="K361" i="1"/>
  <c r="AR361" i="1" s="1"/>
  <c r="K362" i="1"/>
  <c r="AR362" i="1" s="1"/>
  <c r="K363" i="1"/>
  <c r="AR363" i="1" s="1"/>
  <c r="K364" i="1"/>
  <c r="AR364" i="1" s="1"/>
  <c r="K365" i="1"/>
  <c r="AR365" i="1" s="1"/>
  <c r="K366" i="1"/>
  <c r="AR366" i="1" s="1"/>
  <c r="K367" i="1"/>
  <c r="AR367" i="1" s="1"/>
  <c r="K368" i="1"/>
  <c r="AR368" i="1" s="1"/>
  <c r="K369" i="1"/>
  <c r="AR369" i="1" s="1"/>
  <c r="K370" i="1"/>
  <c r="AR370" i="1" s="1"/>
  <c r="K371" i="1"/>
  <c r="AR371" i="1" s="1"/>
  <c r="K372" i="1"/>
  <c r="AR372" i="1" s="1"/>
  <c r="K373" i="1"/>
  <c r="AR373" i="1" s="1"/>
  <c r="K374" i="1"/>
  <c r="AR374" i="1" s="1"/>
  <c r="K375" i="1"/>
  <c r="AR375" i="1" s="1"/>
  <c r="K376" i="1"/>
  <c r="AR376" i="1" s="1"/>
  <c r="K377" i="1"/>
  <c r="AR377" i="1" s="1"/>
  <c r="K378" i="1"/>
  <c r="AR378" i="1" s="1"/>
  <c r="K379" i="1"/>
  <c r="AR379" i="1" s="1"/>
  <c r="K380" i="1"/>
  <c r="AR380" i="1" s="1"/>
  <c r="K381" i="1"/>
  <c r="AR381" i="1" s="1"/>
  <c r="K382" i="1"/>
  <c r="AR382" i="1" s="1"/>
  <c r="K383" i="1"/>
  <c r="AR383" i="1" s="1"/>
  <c r="K384" i="1"/>
  <c r="AR384" i="1" s="1"/>
  <c r="K385" i="1"/>
  <c r="AR385" i="1" s="1"/>
  <c r="K386" i="1"/>
  <c r="AR386" i="1" s="1"/>
  <c r="K387" i="1"/>
  <c r="AR387" i="1" s="1"/>
  <c r="K388" i="1"/>
  <c r="AR388" i="1" s="1"/>
  <c r="K389" i="1"/>
  <c r="AR389" i="1" s="1"/>
  <c r="K390" i="1"/>
  <c r="AR390" i="1" s="1"/>
  <c r="K391" i="1"/>
  <c r="AR391" i="1" s="1"/>
  <c r="K392" i="1"/>
  <c r="AR392" i="1" s="1"/>
  <c r="K393" i="1"/>
  <c r="AR393" i="1" s="1"/>
  <c r="K394" i="1"/>
  <c r="AR394" i="1" s="1"/>
  <c r="K395" i="1"/>
  <c r="AR395" i="1" s="1"/>
  <c r="K396" i="1"/>
  <c r="AR396" i="1" s="1"/>
  <c r="K397" i="1"/>
  <c r="AR397" i="1" s="1"/>
  <c r="K398" i="1"/>
  <c r="AR398" i="1" s="1"/>
  <c r="K399" i="1"/>
  <c r="AR399" i="1" s="1"/>
  <c r="K400" i="1"/>
  <c r="AR400" i="1" s="1"/>
  <c r="K401" i="1"/>
  <c r="AR401" i="1" s="1"/>
  <c r="K402" i="1"/>
  <c r="AR402" i="1" s="1"/>
  <c r="K403" i="1"/>
  <c r="AR403" i="1" s="1"/>
  <c r="K404" i="1"/>
  <c r="AR404" i="1" s="1"/>
  <c r="K405" i="1"/>
  <c r="AR405" i="1" s="1"/>
  <c r="K406" i="1"/>
  <c r="AR406" i="1" s="1"/>
  <c r="K407" i="1"/>
  <c r="AR407" i="1" s="1"/>
  <c r="K408" i="1"/>
  <c r="AR408" i="1" s="1"/>
  <c r="K409" i="1"/>
  <c r="AR409" i="1" s="1"/>
  <c r="K410" i="1"/>
  <c r="AR410" i="1" s="1"/>
  <c r="K411" i="1"/>
  <c r="AR411" i="1" s="1"/>
  <c r="K412" i="1"/>
  <c r="AR412" i="1" s="1"/>
  <c r="K413" i="1"/>
  <c r="AR413" i="1" s="1"/>
  <c r="K414" i="1"/>
  <c r="AR414" i="1" s="1"/>
  <c r="K415" i="1"/>
  <c r="AR415" i="1" s="1"/>
  <c r="K416" i="1"/>
  <c r="AR416" i="1" s="1"/>
  <c r="K417" i="1"/>
  <c r="AR417" i="1" s="1"/>
  <c r="K418" i="1"/>
  <c r="AR418" i="1" s="1"/>
  <c r="K419" i="1"/>
  <c r="AR419" i="1" s="1"/>
  <c r="K420" i="1"/>
  <c r="AR420" i="1" s="1"/>
  <c r="K421" i="1"/>
  <c r="AR421" i="1" s="1"/>
  <c r="K422" i="1"/>
  <c r="AR422" i="1" s="1"/>
  <c r="K423" i="1"/>
  <c r="AR423" i="1" s="1"/>
  <c r="K424" i="1"/>
  <c r="AR424" i="1" s="1"/>
  <c r="K425" i="1"/>
  <c r="AR425" i="1" s="1"/>
  <c r="K426" i="1"/>
  <c r="AR426" i="1" s="1"/>
  <c r="K427" i="1"/>
  <c r="AR427" i="1" s="1"/>
  <c r="K428" i="1"/>
  <c r="AR428" i="1" s="1"/>
  <c r="K429" i="1"/>
  <c r="AR429" i="1" s="1"/>
  <c r="K430" i="1"/>
  <c r="AR430" i="1" s="1"/>
  <c r="K431" i="1"/>
  <c r="AR431" i="1" s="1"/>
  <c r="K432" i="1"/>
  <c r="AR432" i="1" s="1"/>
  <c r="K433" i="1"/>
  <c r="AR433" i="1" s="1"/>
  <c r="K434" i="1"/>
  <c r="AR434" i="1" s="1"/>
  <c r="K435" i="1"/>
  <c r="AR435" i="1" s="1"/>
  <c r="K436" i="1"/>
  <c r="AR436" i="1" s="1"/>
  <c r="K437" i="1"/>
  <c r="AR437" i="1" s="1"/>
  <c r="K438" i="1"/>
  <c r="AR438" i="1" s="1"/>
  <c r="K439" i="1"/>
  <c r="AR439" i="1" s="1"/>
  <c r="K440" i="1"/>
  <c r="AR440" i="1" s="1"/>
  <c r="K441" i="1"/>
  <c r="AR441" i="1" s="1"/>
  <c r="K442" i="1"/>
  <c r="AR442" i="1" s="1"/>
  <c r="K443" i="1"/>
  <c r="AR443" i="1" s="1"/>
  <c r="K444" i="1"/>
  <c r="AR444" i="1" s="1"/>
  <c r="K445" i="1"/>
  <c r="AR445" i="1" s="1"/>
  <c r="K446" i="1"/>
  <c r="AR446" i="1" s="1"/>
  <c r="K447" i="1"/>
  <c r="AR447" i="1" s="1"/>
  <c r="K448" i="1"/>
  <c r="AR448" i="1" s="1"/>
  <c r="K449" i="1"/>
  <c r="AR449" i="1" s="1"/>
  <c r="K450" i="1"/>
  <c r="AR450" i="1" s="1"/>
  <c r="K451" i="1"/>
  <c r="AR451" i="1" s="1"/>
  <c r="K452" i="1"/>
  <c r="AR452" i="1" s="1"/>
  <c r="K453" i="1"/>
  <c r="AR453" i="1" s="1"/>
  <c r="K454" i="1"/>
  <c r="AR454" i="1" s="1"/>
  <c r="K455" i="1"/>
  <c r="AR455" i="1" s="1"/>
  <c r="K456" i="1"/>
  <c r="AR456" i="1" s="1"/>
  <c r="K457" i="1"/>
  <c r="AR457" i="1" s="1"/>
  <c r="K458" i="1"/>
  <c r="AR458" i="1" s="1"/>
  <c r="K459" i="1"/>
  <c r="AR459" i="1" s="1"/>
  <c r="K460" i="1"/>
  <c r="AR460" i="1" s="1"/>
  <c r="K461" i="1"/>
  <c r="AR461" i="1" s="1"/>
  <c r="K462" i="1"/>
  <c r="AR462" i="1" s="1"/>
  <c r="K463" i="1"/>
  <c r="AR463" i="1" s="1"/>
  <c r="K464" i="1"/>
  <c r="AR464" i="1" s="1"/>
  <c r="K465" i="1"/>
  <c r="AR465" i="1" s="1"/>
  <c r="K466" i="1"/>
  <c r="AR466" i="1" s="1"/>
  <c r="K467" i="1"/>
  <c r="AR467" i="1" s="1"/>
  <c r="K468" i="1"/>
  <c r="AR468" i="1" s="1"/>
  <c r="K469" i="1"/>
  <c r="AR469" i="1" s="1"/>
  <c r="K470" i="1"/>
  <c r="AR470" i="1" s="1"/>
  <c r="K471" i="1"/>
  <c r="AR471" i="1" s="1"/>
  <c r="K472" i="1"/>
  <c r="AR472" i="1" s="1"/>
  <c r="K473" i="1"/>
  <c r="AR473" i="1" s="1"/>
  <c r="K474" i="1"/>
  <c r="AR474" i="1" s="1"/>
  <c r="K475" i="1"/>
  <c r="AR475" i="1" s="1"/>
  <c r="K476" i="1"/>
  <c r="AR476" i="1" s="1"/>
  <c r="K477" i="1"/>
  <c r="AR477" i="1" s="1"/>
  <c r="K478" i="1"/>
  <c r="AR478" i="1" s="1"/>
  <c r="K479" i="1"/>
  <c r="AR479" i="1" s="1"/>
  <c r="K480" i="1"/>
  <c r="AR480" i="1" s="1"/>
  <c r="K481" i="1"/>
  <c r="AR481" i="1" s="1"/>
  <c r="K482" i="1"/>
  <c r="AR482" i="1" s="1"/>
  <c r="K483" i="1"/>
  <c r="AR483" i="1" s="1"/>
  <c r="K484" i="1"/>
  <c r="AR484" i="1" s="1"/>
  <c r="K485" i="1"/>
  <c r="AR485" i="1" s="1"/>
  <c r="K486" i="1"/>
  <c r="AR486" i="1" s="1"/>
  <c r="K487" i="1"/>
  <c r="AR487" i="1" s="1"/>
  <c r="K488" i="1"/>
  <c r="AR488" i="1" s="1"/>
  <c r="K489" i="1"/>
  <c r="AR489" i="1" s="1"/>
  <c r="K490" i="1"/>
  <c r="AR490" i="1" s="1"/>
  <c r="K491" i="1"/>
  <c r="AR491" i="1" s="1"/>
  <c r="K492" i="1"/>
  <c r="AR492" i="1" s="1"/>
  <c r="K493" i="1"/>
  <c r="AR493" i="1" s="1"/>
  <c r="K494" i="1"/>
  <c r="AR494" i="1" s="1"/>
  <c r="K495" i="1"/>
  <c r="AR495" i="1" s="1"/>
  <c r="K496" i="1"/>
  <c r="AR496" i="1" s="1"/>
  <c r="K497" i="1"/>
  <c r="AR497" i="1" s="1"/>
  <c r="K498" i="1"/>
  <c r="AR498" i="1" s="1"/>
  <c r="K499" i="1"/>
  <c r="AR499" i="1" s="1"/>
  <c r="K500" i="1"/>
  <c r="AR500" i="1" s="1"/>
  <c r="K501" i="1"/>
  <c r="AR501" i="1" s="1"/>
  <c r="K502" i="1"/>
  <c r="AR502" i="1" s="1"/>
  <c r="K503" i="1"/>
  <c r="AR503" i="1" s="1"/>
  <c r="K504" i="1"/>
  <c r="AR504" i="1" s="1"/>
  <c r="K505" i="1"/>
  <c r="AR505" i="1" s="1"/>
  <c r="K506" i="1"/>
  <c r="AR506" i="1" s="1"/>
  <c r="K507" i="1"/>
  <c r="AR507" i="1" s="1"/>
  <c r="K508" i="1"/>
  <c r="AR508" i="1" s="1"/>
  <c r="K509" i="1"/>
  <c r="AR509" i="1" s="1"/>
  <c r="K510" i="1"/>
  <c r="AR510" i="1" s="1"/>
  <c r="K511" i="1"/>
  <c r="AR511" i="1" s="1"/>
  <c r="K512" i="1"/>
  <c r="AR512" i="1" s="1"/>
  <c r="K513" i="1"/>
  <c r="AR513" i="1" s="1"/>
  <c r="K514" i="1"/>
  <c r="AR514" i="1" s="1"/>
  <c r="K515" i="1"/>
  <c r="AR515" i="1" s="1"/>
  <c r="K516" i="1"/>
  <c r="AR516" i="1" s="1"/>
  <c r="K517" i="1"/>
  <c r="AR517" i="1" s="1"/>
  <c r="K518" i="1"/>
  <c r="AR518" i="1" s="1"/>
  <c r="K519" i="1"/>
  <c r="AR519" i="1" s="1"/>
  <c r="K520" i="1"/>
  <c r="AR520" i="1" s="1"/>
  <c r="K521" i="1"/>
  <c r="AR521" i="1" s="1"/>
  <c r="K522" i="1"/>
  <c r="AR522" i="1" s="1"/>
  <c r="K523" i="1"/>
  <c r="AR523" i="1" s="1"/>
  <c r="K524" i="1"/>
  <c r="AR524" i="1" s="1"/>
  <c r="K525" i="1"/>
  <c r="AR525" i="1" s="1"/>
  <c r="K526" i="1"/>
  <c r="AR526" i="1" s="1"/>
  <c r="K527" i="1"/>
  <c r="AR527" i="1" s="1"/>
  <c r="K528" i="1"/>
  <c r="AR528" i="1" s="1"/>
  <c r="K529" i="1"/>
  <c r="AR529" i="1" s="1"/>
  <c r="K530" i="1"/>
  <c r="AR530" i="1" s="1"/>
  <c r="K531" i="1"/>
  <c r="AR531" i="1" s="1"/>
  <c r="K532" i="1"/>
  <c r="AR532" i="1" s="1"/>
  <c r="K533" i="1"/>
  <c r="AR533" i="1" s="1"/>
  <c r="K534" i="1"/>
  <c r="AR534" i="1" s="1"/>
  <c r="K535" i="1"/>
  <c r="AR535" i="1" s="1"/>
  <c r="K536" i="1"/>
  <c r="AR536" i="1" s="1"/>
  <c r="K537" i="1"/>
  <c r="AR537" i="1" s="1"/>
  <c r="K538" i="1"/>
  <c r="AR538" i="1" s="1"/>
  <c r="K539" i="1"/>
  <c r="AR539" i="1" s="1"/>
  <c r="K540" i="1"/>
  <c r="AR540" i="1" s="1"/>
  <c r="K541" i="1"/>
  <c r="AR541" i="1" s="1"/>
  <c r="K542" i="1"/>
  <c r="AR542" i="1" s="1"/>
  <c r="K543" i="1"/>
  <c r="AR543" i="1" s="1"/>
  <c r="K544" i="1"/>
  <c r="AR544" i="1" s="1"/>
  <c r="K545" i="1"/>
  <c r="AR545" i="1" s="1"/>
  <c r="K546" i="1"/>
  <c r="AR546" i="1" s="1"/>
  <c r="K547" i="1"/>
  <c r="AR547" i="1" s="1"/>
  <c r="K548" i="1"/>
  <c r="AR548" i="1" s="1"/>
  <c r="K549" i="1"/>
  <c r="AR549" i="1" s="1"/>
  <c r="K550" i="1"/>
  <c r="AR550" i="1" s="1"/>
  <c r="K551" i="1"/>
  <c r="AR551" i="1" s="1"/>
  <c r="K552" i="1"/>
  <c r="AR552" i="1" s="1"/>
  <c r="K553" i="1"/>
  <c r="AR553" i="1" s="1"/>
  <c r="K554" i="1"/>
  <c r="AR554" i="1" s="1"/>
  <c r="K555" i="1"/>
  <c r="AR555" i="1" s="1"/>
  <c r="K556" i="1"/>
  <c r="AR556" i="1" s="1"/>
  <c r="K557" i="1"/>
  <c r="AR557" i="1" s="1"/>
  <c r="K558" i="1"/>
  <c r="AR558" i="1" s="1"/>
  <c r="K559" i="1"/>
  <c r="AR559" i="1" s="1"/>
  <c r="K560" i="1"/>
  <c r="AR560" i="1" s="1"/>
  <c r="K561" i="1"/>
  <c r="AR561" i="1" s="1"/>
  <c r="K562" i="1"/>
  <c r="AR562" i="1" s="1"/>
  <c r="K563" i="1"/>
  <c r="AR563" i="1" s="1"/>
  <c r="K564" i="1"/>
  <c r="AR564" i="1" s="1"/>
  <c r="K565" i="1"/>
  <c r="AR565" i="1" s="1"/>
  <c r="K566" i="1"/>
  <c r="AR566" i="1" s="1"/>
  <c r="K567" i="1"/>
  <c r="AR567" i="1" s="1"/>
  <c r="K568" i="1"/>
  <c r="AR568" i="1" s="1"/>
  <c r="K569" i="1"/>
  <c r="AR569" i="1" s="1"/>
  <c r="K570" i="1"/>
  <c r="AR570" i="1" s="1"/>
  <c r="K571" i="1"/>
  <c r="AR571" i="1" s="1"/>
  <c r="K572" i="1"/>
  <c r="AR572" i="1" s="1"/>
  <c r="K573" i="1"/>
  <c r="AR573" i="1" s="1"/>
  <c r="K574" i="1"/>
  <c r="AR574" i="1" s="1"/>
  <c r="K575" i="1"/>
  <c r="AR575" i="1" s="1"/>
  <c r="K576" i="1"/>
  <c r="AR576" i="1" s="1"/>
  <c r="K577" i="1"/>
  <c r="AR577" i="1" s="1"/>
  <c r="K578" i="1"/>
  <c r="AR578" i="1" s="1"/>
  <c r="K579" i="1"/>
  <c r="AR579" i="1" s="1"/>
  <c r="K580" i="1"/>
  <c r="AR580" i="1" s="1"/>
  <c r="K581" i="1"/>
  <c r="AR581" i="1" s="1"/>
  <c r="K582" i="1"/>
  <c r="AR582" i="1" s="1"/>
  <c r="K583" i="1"/>
  <c r="AR583" i="1" s="1"/>
  <c r="K584" i="1"/>
  <c r="AR584" i="1" s="1"/>
  <c r="K585" i="1"/>
  <c r="AR585" i="1" s="1"/>
  <c r="K586" i="1"/>
  <c r="AR586" i="1" s="1"/>
  <c r="K587" i="1"/>
  <c r="AR587" i="1" s="1"/>
  <c r="K588" i="1"/>
  <c r="AR588" i="1" s="1"/>
  <c r="K589" i="1"/>
  <c r="AR589" i="1" s="1"/>
  <c r="K590" i="1"/>
  <c r="AR590" i="1" s="1"/>
  <c r="K591" i="1"/>
  <c r="AR591" i="1" s="1"/>
  <c r="K592" i="1"/>
  <c r="AR592" i="1" s="1"/>
  <c r="K593" i="1"/>
  <c r="AR593" i="1" s="1"/>
  <c r="K594" i="1"/>
  <c r="AR594" i="1" s="1"/>
  <c r="K595" i="1"/>
  <c r="AR595" i="1" s="1"/>
  <c r="K596" i="1"/>
  <c r="AR596" i="1" s="1"/>
  <c r="K597" i="1"/>
  <c r="AR597" i="1" s="1"/>
  <c r="K598" i="1"/>
  <c r="AR598" i="1" s="1"/>
  <c r="K599" i="1"/>
  <c r="AR599" i="1" s="1"/>
  <c r="K600" i="1"/>
  <c r="AR600" i="1" s="1"/>
  <c r="K601" i="1"/>
  <c r="AR601" i="1" s="1"/>
  <c r="K602" i="1"/>
  <c r="AR602" i="1" s="1"/>
  <c r="K603" i="1"/>
  <c r="AR603" i="1" s="1"/>
  <c r="K604" i="1"/>
  <c r="AR604" i="1" s="1"/>
  <c r="K605" i="1"/>
  <c r="AR605" i="1" s="1"/>
  <c r="K606" i="1"/>
  <c r="AR606" i="1" s="1"/>
  <c r="K607" i="1"/>
  <c r="AR607" i="1" s="1"/>
  <c r="K608" i="1"/>
  <c r="AR608" i="1" s="1"/>
  <c r="K609" i="1"/>
  <c r="AR609" i="1" s="1"/>
  <c r="K610" i="1"/>
  <c r="AR610" i="1" s="1"/>
  <c r="K611" i="1"/>
  <c r="AR611" i="1" s="1"/>
  <c r="K612" i="1"/>
  <c r="AR612" i="1" s="1"/>
  <c r="K613" i="1"/>
  <c r="AR613" i="1" s="1"/>
  <c r="K614" i="1"/>
  <c r="AR614" i="1" s="1"/>
  <c r="K615" i="1"/>
  <c r="AR615" i="1" s="1"/>
  <c r="K616" i="1"/>
  <c r="AR616" i="1" s="1"/>
  <c r="K617" i="1"/>
  <c r="AR617" i="1" s="1"/>
  <c r="K618" i="1"/>
  <c r="AR618" i="1" s="1"/>
  <c r="K619" i="1"/>
  <c r="AR619" i="1" s="1"/>
  <c r="K620" i="1"/>
  <c r="AR620" i="1" s="1"/>
  <c r="K621" i="1"/>
  <c r="AR621" i="1" s="1"/>
  <c r="K622" i="1"/>
  <c r="AR622" i="1" s="1"/>
  <c r="K623" i="1"/>
  <c r="AR623" i="1" s="1"/>
  <c r="K624" i="1"/>
  <c r="AR624" i="1" s="1"/>
  <c r="K625" i="1"/>
  <c r="AR625" i="1" s="1"/>
  <c r="K626" i="1"/>
  <c r="AR626" i="1" s="1"/>
  <c r="K627" i="1"/>
  <c r="AR627" i="1" s="1"/>
  <c r="K628" i="1"/>
  <c r="AR628" i="1" s="1"/>
  <c r="K629" i="1"/>
  <c r="AR629" i="1" s="1"/>
  <c r="K630" i="1"/>
  <c r="AR630" i="1" s="1"/>
  <c r="K631" i="1"/>
  <c r="AR631" i="1" s="1"/>
  <c r="K632" i="1"/>
  <c r="AR632" i="1" s="1"/>
  <c r="K633" i="1"/>
  <c r="AR633" i="1" s="1"/>
  <c r="K634" i="1"/>
  <c r="AR634" i="1" s="1"/>
  <c r="K635" i="1"/>
  <c r="AR635" i="1" s="1"/>
  <c r="K636" i="1"/>
  <c r="AR636" i="1" s="1"/>
  <c r="K637" i="1"/>
  <c r="AR637" i="1" s="1"/>
  <c r="K638" i="1"/>
  <c r="AR638" i="1" s="1"/>
  <c r="K639" i="1"/>
  <c r="AR639" i="1" s="1"/>
  <c r="K640" i="1"/>
  <c r="AR640" i="1" s="1"/>
  <c r="K641" i="1"/>
  <c r="AR641" i="1" s="1"/>
  <c r="K642" i="1"/>
  <c r="AR642" i="1" s="1"/>
  <c r="K643" i="1"/>
  <c r="AR643" i="1" s="1"/>
  <c r="K644" i="1"/>
  <c r="AR644" i="1" s="1"/>
  <c r="K645" i="1"/>
  <c r="AR645" i="1" s="1"/>
  <c r="K646" i="1"/>
  <c r="AR646" i="1" s="1"/>
  <c r="K647" i="1"/>
  <c r="AR647" i="1" s="1"/>
  <c r="K648" i="1"/>
  <c r="AR648" i="1" s="1"/>
  <c r="K649" i="1"/>
  <c r="AR649" i="1" s="1"/>
  <c r="K650" i="1"/>
  <c r="AR650" i="1" s="1"/>
  <c r="K651" i="1"/>
  <c r="AR651" i="1" s="1"/>
  <c r="K652" i="1"/>
  <c r="AR652" i="1" s="1"/>
  <c r="K653" i="1"/>
  <c r="AR653" i="1" s="1"/>
  <c r="K654" i="1"/>
  <c r="AR654" i="1" s="1"/>
  <c r="K655" i="1"/>
  <c r="AR655" i="1" s="1"/>
  <c r="K656" i="1"/>
  <c r="AR656" i="1" s="1"/>
  <c r="K657" i="1"/>
  <c r="AR657" i="1" s="1"/>
  <c r="K658" i="1"/>
  <c r="AR658" i="1" s="1"/>
  <c r="K659" i="1"/>
  <c r="AR659" i="1" s="1"/>
  <c r="K660" i="1"/>
  <c r="AR660" i="1" s="1"/>
  <c r="K661" i="1"/>
  <c r="AR661" i="1" s="1"/>
  <c r="K662" i="1"/>
  <c r="AR662" i="1" s="1"/>
  <c r="K663" i="1"/>
  <c r="AR663" i="1" s="1"/>
  <c r="K664" i="1"/>
  <c r="AR664" i="1" s="1"/>
  <c r="K665" i="1"/>
  <c r="AR665" i="1" s="1"/>
  <c r="K666" i="1"/>
  <c r="AR666" i="1" s="1"/>
  <c r="K667" i="1"/>
  <c r="AR667" i="1" s="1"/>
  <c r="K668" i="1"/>
  <c r="AR668" i="1" s="1"/>
  <c r="K669" i="1"/>
  <c r="AR669" i="1" s="1"/>
  <c r="K670" i="1"/>
  <c r="AR670" i="1" s="1"/>
  <c r="K671" i="1"/>
  <c r="AR671" i="1" s="1"/>
  <c r="K672" i="1"/>
  <c r="AR672" i="1" s="1"/>
  <c r="K673" i="1"/>
  <c r="AR673" i="1" s="1"/>
  <c r="K674" i="1"/>
  <c r="AR674" i="1" s="1"/>
  <c r="K675" i="1"/>
  <c r="AR675" i="1" s="1"/>
  <c r="K676" i="1"/>
  <c r="AR676" i="1" s="1"/>
  <c r="K677" i="1"/>
  <c r="AR677" i="1" s="1"/>
  <c r="K678" i="1"/>
  <c r="AR678" i="1" s="1"/>
  <c r="K679" i="1"/>
  <c r="AR679" i="1" s="1"/>
  <c r="K680" i="1"/>
  <c r="AR680" i="1" s="1"/>
  <c r="K681" i="1"/>
  <c r="AR681" i="1" s="1"/>
  <c r="K682" i="1"/>
  <c r="AR682" i="1" s="1"/>
  <c r="K683" i="1"/>
  <c r="AR683" i="1" s="1"/>
  <c r="K684" i="1"/>
  <c r="AR684" i="1" s="1"/>
  <c r="K685" i="1"/>
  <c r="AR685" i="1" s="1"/>
  <c r="K686" i="1"/>
  <c r="AR686" i="1" s="1"/>
  <c r="K687" i="1"/>
  <c r="AR687" i="1" s="1"/>
  <c r="K688" i="1"/>
  <c r="AR688" i="1" s="1"/>
  <c r="K689" i="1"/>
  <c r="AR689" i="1" s="1"/>
  <c r="K690" i="1"/>
  <c r="AR690" i="1" s="1"/>
  <c r="K691" i="1"/>
  <c r="AR691" i="1" s="1"/>
  <c r="K692" i="1"/>
  <c r="AR692" i="1" s="1"/>
  <c r="K693" i="1"/>
  <c r="AR693" i="1" s="1"/>
  <c r="K694" i="1"/>
  <c r="AR694" i="1" s="1"/>
  <c r="K695" i="1"/>
  <c r="AR695" i="1" s="1"/>
  <c r="K696" i="1"/>
  <c r="AR696" i="1" s="1"/>
  <c r="K697" i="1"/>
  <c r="AR697" i="1" s="1"/>
  <c r="K698" i="1"/>
  <c r="AR698" i="1" s="1"/>
  <c r="K699" i="1"/>
  <c r="AR699" i="1" s="1"/>
  <c r="K700" i="1"/>
  <c r="AR700" i="1" s="1"/>
  <c r="K701" i="1"/>
  <c r="AR701" i="1" s="1"/>
  <c r="K702" i="1"/>
  <c r="AR702" i="1" s="1"/>
  <c r="K703" i="1"/>
  <c r="AR703" i="1" s="1"/>
  <c r="K704" i="1"/>
  <c r="AR704" i="1" s="1"/>
  <c r="K705" i="1"/>
  <c r="AR705" i="1" s="1"/>
  <c r="K706" i="1"/>
  <c r="AR706" i="1" s="1"/>
  <c r="K707" i="1"/>
  <c r="AR707" i="1" s="1"/>
  <c r="K708" i="1"/>
  <c r="AR708" i="1" s="1"/>
  <c r="K709" i="1"/>
  <c r="AR709" i="1" s="1"/>
  <c r="K710" i="1"/>
  <c r="AR710" i="1" s="1"/>
  <c r="K711" i="1"/>
  <c r="AR711" i="1" s="1"/>
  <c r="K712" i="1"/>
  <c r="AR712" i="1" s="1"/>
  <c r="K713" i="1"/>
  <c r="AR713" i="1" s="1"/>
  <c r="K714" i="1"/>
  <c r="AR714" i="1" s="1"/>
  <c r="K715" i="1"/>
  <c r="AR715" i="1" s="1"/>
  <c r="K716" i="1"/>
  <c r="AR716" i="1" s="1"/>
  <c r="K717" i="1"/>
  <c r="AR717" i="1" s="1"/>
  <c r="K718" i="1"/>
  <c r="AR718" i="1" s="1"/>
  <c r="K719" i="1"/>
  <c r="AR719" i="1" s="1"/>
  <c r="K720" i="1"/>
  <c r="AR720" i="1" s="1"/>
  <c r="K721" i="1"/>
  <c r="AR721" i="1" s="1"/>
  <c r="K722" i="1"/>
  <c r="AR722" i="1" s="1"/>
  <c r="K723" i="1"/>
  <c r="AR723" i="1" s="1"/>
  <c r="K724" i="1"/>
  <c r="AR724" i="1" s="1"/>
  <c r="K725" i="1"/>
  <c r="AR725" i="1" s="1"/>
  <c r="K726" i="1"/>
  <c r="AR726" i="1" s="1"/>
  <c r="K727" i="1"/>
  <c r="AR727" i="1" s="1"/>
  <c r="K728" i="1"/>
  <c r="AR728" i="1" s="1"/>
  <c r="K729" i="1"/>
  <c r="AR729" i="1" s="1"/>
  <c r="K730" i="1"/>
  <c r="AR730" i="1" s="1"/>
  <c r="K731" i="1"/>
  <c r="AR731" i="1" s="1"/>
  <c r="K732" i="1"/>
  <c r="AR732" i="1" s="1"/>
  <c r="K733" i="1"/>
  <c r="AR733" i="1" s="1"/>
  <c r="K734" i="1"/>
  <c r="AR734" i="1" s="1"/>
  <c r="K735" i="1"/>
  <c r="AR735" i="1" s="1"/>
  <c r="K736" i="1"/>
  <c r="AR736" i="1" s="1"/>
  <c r="K737" i="1"/>
  <c r="AR737" i="1" s="1"/>
  <c r="K738" i="1"/>
  <c r="AR738" i="1" s="1"/>
  <c r="K739" i="1"/>
  <c r="AR739" i="1" s="1"/>
  <c r="K740" i="1"/>
  <c r="AR740" i="1" s="1"/>
  <c r="K741" i="1"/>
  <c r="AR741" i="1" s="1"/>
  <c r="K742" i="1"/>
  <c r="AR742" i="1" s="1"/>
  <c r="K743" i="1"/>
  <c r="AR743" i="1" s="1"/>
  <c r="K744" i="1"/>
  <c r="AR744" i="1" s="1"/>
  <c r="K745" i="1"/>
  <c r="AR745" i="1" s="1"/>
  <c r="K746" i="1"/>
  <c r="AR746" i="1" s="1"/>
  <c r="K747" i="1"/>
  <c r="AR747" i="1" s="1"/>
  <c r="K748" i="1"/>
  <c r="AR748" i="1" s="1"/>
  <c r="K749" i="1"/>
  <c r="AR749" i="1" s="1"/>
  <c r="K750" i="1"/>
  <c r="AR750" i="1" s="1"/>
  <c r="K751" i="1"/>
  <c r="AR751" i="1" s="1"/>
  <c r="K752" i="1"/>
  <c r="AR752" i="1" s="1"/>
  <c r="K753" i="1"/>
  <c r="AR753" i="1" s="1"/>
  <c r="K754" i="1"/>
  <c r="AR754" i="1" s="1"/>
  <c r="K755" i="1"/>
  <c r="AR755" i="1" s="1"/>
  <c r="K756" i="1"/>
  <c r="AR756" i="1" s="1"/>
  <c r="K757" i="1"/>
  <c r="AR757" i="1" s="1"/>
  <c r="K758" i="1"/>
  <c r="AR758" i="1" s="1"/>
  <c r="K759" i="1"/>
  <c r="AR759" i="1" s="1"/>
  <c r="K760" i="1"/>
  <c r="AR760" i="1" s="1"/>
  <c r="K761" i="1"/>
  <c r="AR761" i="1" s="1"/>
  <c r="K762" i="1"/>
  <c r="AR762" i="1" s="1"/>
  <c r="K763" i="1"/>
  <c r="AR763" i="1" s="1"/>
  <c r="K764" i="1"/>
  <c r="AR764" i="1" s="1"/>
  <c r="K765" i="1"/>
  <c r="AR765" i="1" s="1"/>
  <c r="K766" i="1"/>
  <c r="AR766" i="1" s="1"/>
  <c r="K767" i="1"/>
  <c r="AR767" i="1" s="1"/>
  <c r="K768" i="1"/>
  <c r="AR768" i="1" s="1"/>
  <c r="K769" i="1"/>
  <c r="AR769" i="1" s="1"/>
  <c r="K770" i="1"/>
  <c r="AR770" i="1" s="1"/>
  <c r="K771" i="1"/>
  <c r="AR771" i="1" s="1"/>
  <c r="K772" i="1"/>
  <c r="AR772" i="1" s="1"/>
  <c r="K773" i="1"/>
  <c r="AR773" i="1" s="1"/>
  <c r="K774" i="1"/>
  <c r="AR774" i="1" s="1"/>
  <c r="K775" i="1"/>
  <c r="AR775" i="1" s="1"/>
  <c r="K776" i="1"/>
  <c r="AR776" i="1" s="1"/>
  <c r="K777" i="1"/>
  <c r="AR777" i="1" s="1"/>
  <c r="K778" i="1"/>
  <c r="AR778" i="1" s="1"/>
  <c r="K779" i="1"/>
  <c r="AR779" i="1" s="1"/>
  <c r="K780" i="1"/>
  <c r="AR780" i="1" s="1"/>
  <c r="K781" i="1"/>
  <c r="AR781" i="1" s="1"/>
  <c r="K782" i="1"/>
  <c r="AR782" i="1" s="1"/>
  <c r="K783" i="1"/>
  <c r="AR783" i="1" s="1"/>
  <c r="K784" i="1"/>
  <c r="AR784" i="1" s="1"/>
  <c r="K785" i="1"/>
  <c r="AR785" i="1" s="1"/>
  <c r="K786" i="1"/>
  <c r="AR786" i="1" s="1"/>
  <c r="K787" i="1"/>
  <c r="AR787" i="1" s="1"/>
  <c r="K788" i="1"/>
  <c r="AR788" i="1" s="1"/>
  <c r="K789" i="1"/>
  <c r="AR789" i="1" s="1"/>
  <c r="K790" i="1"/>
  <c r="AR790" i="1" s="1"/>
  <c r="K791" i="1"/>
  <c r="AR791" i="1" s="1"/>
  <c r="K792" i="1"/>
  <c r="AR792" i="1" s="1"/>
  <c r="K793" i="1"/>
  <c r="AR793" i="1" s="1"/>
  <c r="K794" i="1"/>
  <c r="AR794" i="1" s="1"/>
  <c r="K795" i="1"/>
  <c r="AR795" i="1" s="1"/>
  <c r="K796" i="1"/>
  <c r="AR796" i="1" s="1"/>
  <c r="K797" i="1"/>
  <c r="AR797" i="1" s="1"/>
  <c r="K798" i="1"/>
  <c r="AR798" i="1" s="1"/>
  <c r="K799" i="1"/>
  <c r="AR799" i="1" s="1"/>
  <c r="K800" i="1"/>
  <c r="AR800" i="1" s="1"/>
  <c r="K801" i="1"/>
  <c r="AR801" i="1" s="1"/>
  <c r="K802" i="1"/>
  <c r="AR802" i="1" s="1"/>
  <c r="K803" i="1"/>
  <c r="AR803" i="1" s="1"/>
  <c r="K804" i="1"/>
  <c r="AR804" i="1" s="1"/>
  <c r="K805" i="1"/>
  <c r="AR805" i="1" s="1"/>
  <c r="K806" i="1"/>
  <c r="AR806" i="1" s="1"/>
  <c r="K807" i="1"/>
  <c r="AR807" i="1" s="1"/>
  <c r="K808" i="1"/>
  <c r="AR808" i="1" s="1"/>
  <c r="K809" i="1"/>
  <c r="AR809" i="1" s="1"/>
  <c r="K810" i="1"/>
  <c r="AR810" i="1" s="1"/>
  <c r="K811" i="1"/>
  <c r="AR811" i="1" s="1"/>
  <c r="K812" i="1"/>
  <c r="AR812" i="1" s="1"/>
  <c r="K813" i="1"/>
  <c r="AR813" i="1" s="1"/>
  <c r="K814" i="1"/>
  <c r="AR814" i="1" s="1"/>
  <c r="K815" i="1"/>
  <c r="AR815" i="1" s="1"/>
  <c r="K816" i="1"/>
  <c r="AR816" i="1" s="1"/>
  <c r="K817" i="1"/>
  <c r="AR817" i="1" s="1"/>
  <c r="K818" i="1"/>
  <c r="AR818" i="1" s="1"/>
  <c r="K819" i="1"/>
  <c r="AR819" i="1" s="1"/>
  <c r="K820" i="1"/>
  <c r="AR820" i="1" s="1"/>
  <c r="K821" i="1"/>
  <c r="AR821" i="1" s="1"/>
  <c r="K822" i="1"/>
  <c r="AR822" i="1" s="1"/>
  <c r="K823" i="1"/>
  <c r="AR823" i="1" s="1"/>
  <c r="K824" i="1"/>
  <c r="AR824" i="1" s="1"/>
  <c r="K825" i="1"/>
  <c r="AR825" i="1" s="1"/>
  <c r="K826" i="1"/>
  <c r="AR826" i="1" s="1"/>
  <c r="K827" i="1"/>
  <c r="AR827" i="1" s="1"/>
  <c r="K828" i="1"/>
  <c r="AR828" i="1" s="1"/>
  <c r="K829" i="1"/>
  <c r="AR829" i="1" s="1"/>
  <c r="K830" i="1"/>
  <c r="AR830" i="1" s="1"/>
  <c r="K831" i="1"/>
  <c r="AR831" i="1" s="1"/>
  <c r="K832" i="1"/>
  <c r="AR832" i="1" s="1"/>
  <c r="K833" i="1"/>
  <c r="AR833" i="1" s="1"/>
  <c r="K834" i="1"/>
  <c r="AR834" i="1" s="1"/>
  <c r="K835" i="1"/>
  <c r="AR835" i="1" s="1"/>
  <c r="K836" i="1"/>
  <c r="AR836" i="1" s="1"/>
  <c r="K837" i="1"/>
  <c r="AR837" i="1" s="1"/>
  <c r="K838" i="1"/>
  <c r="AR838" i="1" s="1"/>
  <c r="K839" i="1"/>
  <c r="AR839" i="1" s="1"/>
  <c r="K840" i="1"/>
  <c r="AR840" i="1" s="1"/>
  <c r="K841" i="1"/>
  <c r="AR841" i="1" s="1"/>
  <c r="K842" i="1"/>
  <c r="AR842" i="1" s="1"/>
  <c r="K843" i="1"/>
  <c r="AR843" i="1" s="1"/>
  <c r="K844" i="1"/>
  <c r="AR844" i="1" s="1"/>
  <c r="K845" i="1"/>
  <c r="AR845" i="1" s="1"/>
  <c r="K846" i="1"/>
  <c r="AR846" i="1" s="1"/>
  <c r="K847" i="1"/>
  <c r="AR847" i="1" s="1"/>
  <c r="K848" i="1"/>
  <c r="AR848" i="1" s="1"/>
  <c r="K849" i="1"/>
  <c r="AR849" i="1" s="1"/>
  <c r="K850" i="1"/>
  <c r="AR850" i="1" s="1"/>
  <c r="K851" i="1"/>
  <c r="AR851" i="1" s="1"/>
  <c r="K852" i="1"/>
  <c r="AR852" i="1" s="1"/>
  <c r="K853" i="1"/>
  <c r="AR853" i="1" s="1"/>
  <c r="K854" i="1"/>
  <c r="AR854" i="1" s="1"/>
  <c r="K855" i="1"/>
  <c r="AR855" i="1" s="1"/>
  <c r="K856" i="1"/>
  <c r="AR856" i="1" s="1"/>
  <c r="K857" i="1"/>
  <c r="AR857" i="1" s="1"/>
  <c r="K2" i="1"/>
  <c r="AR2" i="1" s="1"/>
  <c r="F3" i="1"/>
  <c r="F4" i="1" s="1"/>
  <c r="F5" i="1" s="1"/>
  <c r="F6" i="1" s="1"/>
  <c r="F7" i="1" s="1"/>
  <c r="F8" i="1" s="1"/>
  <c r="F9" i="1" s="1"/>
  <c r="F10" i="1" s="1"/>
  <c r="F11" i="1" s="1"/>
  <c r="F12" i="1" s="1"/>
  <c r="F13" i="1" s="1"/>
  <c r="F14" i="1" s="1"/>
  <c r="F15" i="1" s="1"/>
  <c r="F16" i="1" s="1"/>
  <c r="F17" i="1" s="1"/>
  <c r="F18" i="1" s="1"/>
  <c r="F19" i="1" s="1"/>
  <c r="F20" i="1" s="1"/>
  <c r="F21" i="1" s="1"/>
  <c r="F22" i="1" s="1"/>
  <c r="F23" i="1" s="1"/>
  <c r="F24" i="1" s="1"/>
  <c r="F25" i="1" s="1"/>
  <c r="F26" i="1" s="1"/>
  <c r="F27" i="1" s="1"/>
  <c r="F28" i="1" s="1"/>
  <c r="F29" i="1" s="1"/>
  <c r="F30" i="1" s="1"/>
  <c r="F31" i="1" s="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80" i="1" s="1"/>
  <c r="F81" i="1" s="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107" i="1" s="1"/>
  <c r="F108" i="1" s="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200" i="1" s="1"/>
  <c r="F201" i="1" s="1"/>
  <c r="F202" i="1" s="1"/>
  <c r="F203" i="1" s="1"/>
  <c r="F204" i="1" s="1"/>
  <c r="F205" i="1" s="1"/>
  <c r="F206" i="1" s="1"/>
  <c r="F207" i="1" s="1"/>
  <c r="F208" i="1" s="1"/>
  <c r="F209" i="1" s="1"/>
  <c r="F210" i="1" s="1"/>
  <c r="F211" i="1" s="1"/>
  <c r="F212" i="1" s="1"/>
  <c r="F213" i="1" s="1"/>
  <c r="F214" i="1" s="1"/>
  <c r="F215" i="1" s="1"/>
  <c r="F216" i="1" s="1"/>
  <c r="F217" i="1" s="1"/>
  <c r="F218" i="1" s="1"/>
  <c r="F219" i="1" s="1"/>
  <c r="F220" i="1" s="1"/>
  <c r="F221" i="1" s="1"/>
  <c r="F222" i="1" s="1"/>
  <c r="F223" i="1" s="1"/>
  <c r="F224" i="1" s="1"/>
  <c r="F225" i="1" s="1"/>
  <c r="F226" i="1" s="1"/>
  <c r="F227" i="1" s="1"/>
  <c r="F228" i="1" s="1"/>
  <c r="F229" i="1" s="1"/>
  <c r="F230" i="1" s="1"/>
  <c r="F231" i="1" s="1"/>
  <c r="F232" i="1" s="1"/>
  <c r="F233" i="1" s="1"/>
  <c r="F234" i="1" s="1"/>
  <c r="F235" i="1" s="1"/>
  <c r="F236" i="1" s="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F257" i="1" s="1"/>
  <c r="F258" i="1" s="1"/>
  <c r="F259" i="1" s="1"/>
  <c r="F260" i="1" s="1"/>
  <c r="F261" i="1" s="1"/>
  <c r="F262" i="1" s="1"/>
  <c r="F263" i="1" s="1"/>
  <c r="F264" i="1" s="1"/>
  <c r="F265" i="1" s="1"/>
  <c r="F266" i="1" s="1"/>
  <c r="F267" i="1" s="1"/>
  <c r="F268" i="1" s="1"/>
  <c r="F269" i="1" s="1"/>
  <c r="F270" i="1" s="1"/>
  <c r="F271" i="1" s="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F292" i="1" s="1"/>
  <c r="F293" i="1" s="1"/>
  <c r="F294" i="1" s="1"/>
  <c r="F295" i="1" s="1"/>
  <c r="F296" i="1" s="1"/>
  <c r="F297" i="1" s="1"/>
  <c r="F298" i="1" s="1"/>
  <c r="F299" i="1" s="1"/>
  <c r="F300" i="1" s="1"/>
  <c r="F301" i="1" s="1"/>
  <c r="F302" i="1" s="1"/>
  <c r="F303" i="1" s="1"/>
  <c r="F304" i="1" s="1"/>
  <c r="F305" i="1" s="1"/>
  <c r="F306" i="1" s="1"/>
  <c r="F307" i="1" s="1"/>
  <c r="F308" i="1" s="1"/>
  <c r="F309" i="1" s="1"/>
  <c r="F310" i="1" s="1"/>
  <c r="F311" i="1" s="1"/>
  <c r="F312" i="1" s="1"/>
  <c r="F313" i="1" s="1"/>
  <c r="F314" i="1" s="1"/>
  <c r="F315" i="1" s="1"/>
  <c r="F316" i="1" s="1"/>
  <c r="F317" i="1" s="1"/>
  <c r="F318" i="1" s="1"/>
  <c r="F319" i="1" s="1"/>
  <c r="F320" i="1" s="1"/>
  <c r="F321" i="1" s="1"/>
  <c r="F322" i="1" s="1"/>
  <c r="F323" i="1" s="1"/>
  <c r="F324" i="1" s="1"/>
  <c r="F325" i="1" s="1"/>
  <c r="F326" i="1" s="1"/>
  <c r="F327" i="1" s="1"/>
  <c r="F328" i="1" s="1"/>
  <c r="F329" i="1" s="1"/>
  <c r="F330" i="1" s="1"/>
  <c r="F331" i="1" s="1"/>
  <c r="F332" i="1" s="1"/>
  <c r="F333" i="1" s="1"/>
  <c r="F334" i="1" s="1"/>
  <c r="F335" i="1" s="1"/>
  <c r="F336" i="1" s="1"/>
  <c r="F337" i="1" s="1"/>
  <c r="F338" i="1" s="1"/>
  <c r="F339" i="1" s="1"/>
  <c r="F340" i="1" s="1"/>
  <c r="F341" i="1" s="1"/>
  <c r="F342" i="1" s="1"/>
  <c r="F343" i="1" s="1"/>
  <c r="F344" i="1" s="1"/>
  <c r="F345" i="1" s="1"/>
  <c r="F346" i="1" s="1"/>
  <c r="F347" i="1" s="1"/>
  <c r="F348" i="1" s="1"/>
  <c r="F349" i="1" s="1"/>
  <c r="F350" i="1" s="1"/>
  <c r="F351" i="1" s="1"/>
  <c r="F352" i="1" s="1"/>
  <c r="F353" i="1" s="1"/>
  <c r="F354" i="1" s="1"/>
  <c r="F355" i="1" s="1"/>
  <c r="F356" i="1" s="1"/>
  <c r="F357" i="1" s="1"/>
  <c r="F358" i="1" s="1"/>
  <c r="F359" i="1" s="1"/>
  <c r="F360" i="1" s="1"/>
  <c r="F361" i="1" s="1"/>
  <c r="F362" i="1" s="1"/>
  <c r="F363" i="1" s="1"/>
  <c r="F364" i="1" s="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F398" i="1" s="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431" i="1" s="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F462" i="1" s="1"/>
  <c r="F463" i="1" s="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85" i="1" s="1"/>
  <c r="F486" i="1" s="1"/>
  <c r="F487" i="1" s="1"/>
  <c r="F488" i="1" s="1"/>
  <c r="F489" i="1" s="1"/>
  <c r="F490" i="1" s="1"/>
  <c r="F491" i="1" s="1"/>
  <c r="F492" i="1" s="1"/>
  <c r="F493" i="1" s="1"/>
  <c r="F494" i="1" s="1"/>
  <c r="F495" i="1" s="1"/>
  <c r="F496" i="1" s="1"/>
  <c r="F497" i="1" s="1"/>
  <c r="F498" i="1" s="1"/>
  <c r="F499" i="1" s="1"/>
  <c r="F500" i="1" s="1"/>
  <c r="F501" i="1" s="1"/>
  <c r="F502" i="1" s="1"/>
  <c r="F503" i="1" s="1"/>
  <c r="F504" i="1" s="1"/>
  <c r="F505" i="1" s="1"/>
  <c r="F506" i="1" s="1"/>
  <c r="F507" i="1" s="1"/>
  <c r="F508" i="1" s="1"/>
  <c r="F509" i="1" s="1"/>
  <c r="F510" i="1" s="1"/>
  <c r="F511" i="1" s="1"/>
  <c r="F512" i="1" s="1"/>
  <c r="F513" i="1" s="1"/>
  <c r="F514" i="1" s="1"/>
  <c r="F515" i="1" s="1"/>
  <c r="F516" i="1" s="1"/>
  <c r="F517" i="1" s="1"/>
  <c r="F518" i="1" s="1"/>
  <c r="F519" i="1" s="1"/>
  <c r="F520" i="1" s="1"/>
  <c r="F521" i="1" s="1"/>
  <c r="F522" i="1" s="1"/>
  <c r="F523" i="1" s="1"/>
  <c r="F524" i="1" s="1"/>
  <c r="F525" i="1" s="1"/>
  <c r="F526" i="1" s="1"/>
  <c r="F527" i="1" s="1"/>
  <c r="F528" i="1" s="1"/>
  <c r="F529" i="1" s="1"/>
  <c r="F530" i="1" s="1"/>
  <c r="F531" i="1" s="1"/>
  <c r="F532" i="1" s="1"/>
  <c r="F533" i="1" s="1"/>
  <c r="F534" i="1" s="1"/>
  <c r="F535" i="1" s="1"/>
  <c r="F536" i="1" s="1"/>
  <c r="F537" i="1" s="1"/>
  <c r="F538" i="1" s="1"/>
  <c r="F539" i="1" s="1"/>
  <c r="F540" i="1" s="1"/>
  <c r="F541" i="1" s="1"/>
  <c r="F542" i="1" s="1"/>
  <c r="F543" i="1" s="1"/>
  <c r="F544" i="1" s="1"/>
  <c r="F545" i="1" s="1"/>
  <c r="F546" i="1" s="1"/>
  <c r="F547" i="1" s="1"/>
  <c r="F548" i="1" s="1"/>
  <c r="F549" i="1" s="1"/>
  <c r="F550" i="1" s="1"/>
  <c r="F551" i="1" s="1"/>
  <c r="F552" i="1" s="1"/>
  <c r="F553" i="1" s="1"/>
  <c r="F554" i="1" s="1"/>
  <c r="F555" i="1" s="1"/>
  <c r="F556" i="1" s="1"/>
  <c r="F557" i="1" s="1"/>
  <c r="F558" i="1" s="1"/>
  <c r="F559" i="1" s="1"/>
  <c r="F560" i="1" s="1"/>
  <c r="F561" i="1" s="1"/>
  <c r="F562" i="1" s="1"/>
  <c r="F563" i="1" s="1"/>
  <c r="F564" i="1" s="1"/>
  <c r="F565" i="1" s="1"/>
  <c r="F566" i="1" s="1"/>
  <c r="F567" i="1" s="1"/>
  <c r="F568" i="1" s="1"/>
  <c r="F569" i="1" s="1"/>
  <c r="F570" i="1" s="1"/>
  <c r="F571" i="1" s="1"/>
  <c r="F572" i="1" s="1"/>
  <c r="F573" i="1" s="1"/>
  <c r="F574" i="1" s="1"/>
  <c r="F575" i="1" s="1"/>
  <c r="F576" i="1" s="1"/>
  <c r="F577" i="1" s="1"/>
  <c r="F578" i="1" s="1"/>
  <c r="F579" i="1" s="1"/>
  <c r="F580" i="1" s="1"/>
  <c r="F581" i="1" s="1"/>
  <c r="F582" i="1" s="1"/>
  <c r="F583" i="1" s="1"/>
  <c r="F584" i="1" s="1"/>
  <c r="F585" i="1" s="1"/>
  <c r="F586" i="1" s="1"/>
  <c r="F587" i="1" s="1"/>
  <c r="F588" i="1" s="1"/>
  <c r="F589" i="1" s="1"/>
  <c r="F590" i="1" s="1"/>
  <c r="F591" i="1" s="1"/>
  <c r="F592" i="1" s="1"/>
  <c r="F593" i="1" s="1"/>
  <c r="F594" i="1" s="1"/>
  <c r="F595" i="1" s="1"/>
  <c r="F596" i="1" s="1"/>
  <c r="F597" i="1" s="1"/>
  <c r="F598" i="1" s="1"/>
  <c r="F599" i="1" s="1"/>
  <c r="F600" i="1" s="1"/>
  <c r="F601" i="1" s="1"/>
  <c r="F602" i="1" s="1"/>
  <c r="F603" i="1" s="1"/>
  <c r="F604" i="1" s="1"/>
  <c r="F605" i="1" s="1"/>
  <c r="F606" i="1" s="1"/>
  <c r="F607" i="1" s="1"/>
  <c r="F608" i="1" s="1"/>
  <c r="F609" i="1" s="1"/>
  <c r="F610" i="1" s="1"/>
  <c r="F611" i="1" s="1"/>
  <c r="F612" i="1" s="1"/>
  <c r="F613" i="1" s="1"/>
  <c r="F614" i="1" s="1"/>
  <c r="F615" i="1" s="1"/>
  <c r="F616" i="1" s="1"/>
  <c r="F617" i="1" s="1"/>
  <c r="F618" i="1" s="1"/>
  <c r="F619" i="1" s="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55" i="1" s="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90" i="1" s="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720" i="1" s="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751" i="1" s="1"/>
  <c r="F752" i="1" s="1"/>
  <c r="F753" i="1" s="1"/>
  <c r="F754" i="1" s="1"/>
  <c r="F755" i="1" s="1"/>
  <c r="F756" i="1" s="1"/>
  <c r="F757" i="1" s="1"/>
  <c r="F758" i="1" s="1"/>
  <c r="F759" i="1" s="1"/>
  <c r="F760" i="1" s="1"/>
  <c r="F761" i="1" s="1"/>
  <c r="F762" i="1" s="1"/>
  <c r="F763" i="1" s="1"/>
  <c r="F764" i="1" s="1"/>
  <c r="F765" i="1" s="1"/>
  <c r="F766" i="1" s="1"/>
  <c r="F767" i="1" s="1"/>
  <c r="F768" i="1" s="1"/>
  <c r="F769" i="1" s="1"/>
  <c r="F770" i="1" s="1"/>
  <c r="F771" i="1" s="1"/>
  <c r="F772" i="1" s="1"/>
  <c r="F773" i="1" s="1"/>
  <c r="F774" i="1" s="1"/>
  <c r="F775" i="1" s="1"/>
  <c r="F776" i="1" s="1"/>
  <c r="F777" i="1" s="1"/>
  <c r="F778" i="1" s="1"/>
  <c r="F779" i="1" s="1"/>
  <c r="F780" i="1" s="1"/>
  <c r="F781" i="1" s="1"/>
  <c r="F782" i="1" s="1"/>
  <c r="F783" i="1" s="1"/>
  <c r="F784" i="1" s="1"/>
  <c r="F785" i="1" s="1"/>
  <c r="F786" i="1" s="1"/>
  <c r="F787" i="1" s="1"/>
  <c r="F788" i="1" s="1"/>
  <c r="F789" i="1" s="1"/>
  <c r="F790" i="1" s="1"/>
  <c r="F791" i="1" s="1"/>
  <c r="F792" i="1" s="1"/>
  <c r="F793" i="1" s="1"/>
  <c r="F794" i="1" s="1"/>
  <c r="F795" i="1" s="1"/>
  <c r="F796" i="1" s="1"/>
  <c r="F797" i="1" s="1"/>
  <c r="F798" i="1" s="1"/>
  <c r="F799" i="1" s="1"/>
  <c r="F800" i="1" s="1"/>
  <c r="F801" i="1" s="1"/>
  <c r="F802" i="1" s="1"/>
  <c r="F803" i="1" s="1"/>
  <c r="F804" i="1" s="1"/>
  <c r="F805" i="1" s="1"/>
  <c r="F806" i="1" s="1"/>
  <c r="F807" i="1" s="1"/>
  <c r="F808" i="1" s="1"/>
  <c r="F809" i="1" s="1"/>
  <c r="F810" i="1" s="1"/>
  <c r="F811" i="1" s="1"/>
  <c r="F812" i="1" s="1"/>
  <c r="F813" i="1" s="1"/>
  <c r="F814" i="1" s="1"/>
  <c r="F815" i="1" s="1"/>
  <c r="F816" i="1" s="1"/>
  <c r="F817" i="1" s="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EX841" i="1"/>
  <c r="ER841" i="1"/>
  <c r="CP830" i="1"/>
  <c r="CP829" i="1"/>
  <c r="CP826" i="1"/>
  <c r="ER821" i="1"/>
  <c r="CP821" i="1"/>
  <c r="ER820" i="1"/>
  <c r="CP820" i="1"/>
  <c r="ER819" i="1"/>
  <c r="CP819" i="1"/>
  <c r="ER818" i="1"/>
  <c r="CP818" i="1"/>
  <c r="ER817" i="1"/>
  <c r="ER816" i="1"/>
  <c r="CP816" i="1"/>
  <c r="ER815" i="1"/>
  <c r="ER814" i="1"/>
  <c r="CP814" i="1"/>
  <c r="ER813" i="1"/>
  <c r="CP813" i="1"/>
  <c r="ER812" i="1"/>
  <c r="ER811" i="1"/>
  <c r="ER809" i="1"/>
  <c r="ER808" i="1"/>
  <c r="CP808" i="1"/>
  <c r="ER807" i="1"/>
  <c r="ER806" i="1"/>
  <c r="CP806" i="1"/>
  <c r="ER805" i="1"/>
  <c r="CP805" i="1"/>
  <c r="ER804" i="1"/>
  <c r="CP804" i="1"/>
  <c r="ER803" i="1"/>
  <c r="CP803" i="1"/>
  <c r="ER802" i="1"/>
  <c r="CP802" i="1"/>
  <c r="ER801" i="1"/>
  <c r="ER800" i="1"/>
  <c r="ER799" i="1"/>
  <c r="CP799" i="1"/>
  <c r="ER798" i="1"/>
  <c r="CP798" i="1"/>
  <c r="ER797" i="1"/>
  <c r="ER796" i="1"/>
  <c r="ER795" i="1"/>
  <c r="CP795" i="1"/>
  <c r="ER794" i="1"/>
  <c r="CP794" i="1"/>
  <c r="ER793" i="1"/>
  <c r="CP793" i="1"/>
  <c r="ER792" i="1"/>
  <c r="CP792" i="1"/>
  <c r="ER791" i="1"/>
  <c r="CP791" i="1"/>
  <c r="ER790" i="1"/>
  <c r="ER789" i="1"/>
  <c r="ER788" i="1"/>
  <c r="CP788" i="1"/>
  <c r="ER787" i="1"/>
  <c r="CP787" i="1"/>
  <c r="ER786" i="1"/>
  <c r="CP786" i="1"/>
  <c r="ER785" i="1"/>
  <c r="CP785" i="1"/>
  <c r="ER784" i="1"/>
  <c r="CP784" i="1"/>
  <c r="ER783" i="1"/>
  <c r="ER782" i="1"/>
  <c r="ER781" i="1"/>
  <c r="CP781" i="1"/>
  <c r="ER780" i="1"/>
  <c r="CP780" i="1"/>
  <c r="ER779" i="1"/>
  <c r="CP779" i="1"/>
  <c r="ER778" i="1"/>
  <c r="CP778" i="1"/>
  <c r="ER777" i="1"/>
  <c r="CP777" i="1"/>
  <c r="CP776" i="1"/>
  <c r="ER775" i="1"/>
  <c r="CP775" i="1"/>
  <c r="ER774" i="1"/>
  <c r="ER773" i="1"/>
  <c r="CP773" i="1"/>
  <c r="CP772" i="1"/>
  <c r="ER771" i="1"/>
  <c r="CP771" i="1"/>
  <c r="ER770" i="1"/>
  <c r="ER769" i="1"/>
  <c r="CP769" i="1"/>
  <c r="ER768" i="1"/>
  <c r="ER767" i="1"/>
  <c r="CP767" i="1"/>
  <c r="ER766" i="1"/>
  <c r="CP766" i="1"/>
  <c r="ER765" i="1"/>
  <c r="ER764" i="1"/>
  <c r="ER763" i="1"/>
  <c r="CP763" i="1"/>
  <c r="ER762" i="1"/>
  <c r="CP762" i="1"/>
  <c r="ER761" i="1"/>
  <c r="CP761" i="1"/>
  <c r="ER760" i="1"/>
  <c r="CP760" i="1"/>
  <c r="ER759" i="1"/>
  <c r="CP759" i="1"/>
  <c r="ER758" i="1"/>
  <c r="CP758" i="1"/>
  <c r="ER757" i="1"/>
  <c r="CP757" i="1"/>
  <c r="CP756" i="1"/>
  <c r="ER755" i="1"/>
  <c r="CP755" i="1"/>
  <c r="ER754" i="1"/>
  <c r="CP754" i="1"/>
  <c r="ER753" i="1"/>
  <c r="CP753" i="1"/>
  <c r="ER752" i="1"/>
  <c r="CP752" i="1"/>
  <c r="ER751" i="1"/>
  <c r="ER750" i="1"/>
  <c r="CP750" i="1"/>
  <c r="ER749" i="1"/>
  <c r="CP749" i="1"/>
  <c r="ER748" i="1"/>
  <c r="ER747" i="1"/>
  <c r="ER746" i="1"/>
  <c r="CP746" i="1"/>
  <c r="ER745" i="1"/>
  <c r="CP745" i="1"/>
  <c r="ER744" i="1"/>
  <c r="CP744" i="1"/>
  <c r="ER742" i="1"/>
  <c r="CP742" i="1"/>
  <c r="ER741" i="1"/>
  <c r="CP741" i="1"/>
  <c r="ER740" i="1"/>
  <c r="ER739" i="1"/>
  <c r="CP739" i="1"/>
  <c r="ER738" i="1"/>
  <c r="ER737" i="1"/>
  <c r="CP737" i="1"/>
  <c r="ER736" i="1"/>
  <c r="CP736" i="1"/>
  <c r="ER735" i="1"/>
  <c r="CP735" i="1"/>
  <c r="ER734" i="1"/>
  <c r="CP734" i="1"/>
  <c r="ER733" i="1"/>
  <c r="CP733" i="1"/>
  <c r="ER732" i="1"/>
  <c r="CP732" i="1"/>
  <c r="ER731" i="1"/>
  <c r="ER730" i="1"/>
  <c r="ER729" i="1"/>
  <c r="CP729" i="1"/>
  <c r="ER728" i="1"/>
  <c r="CP728" i="1"/>
  <c r="ER727" i="1"/>
  <c r="CP727" i="1"/>
  <c r="ER726" i="1"/>
  <c r="CP726" i="1"/>
  <c r="ER725" i="1"/>
  <c r="CP725" i="1"/>
  <c r="ER724" i="1"/>
  <c r="CP724" i="1"/>
  <c r="ER723" i="1"/>
  <c r="CP723" i="1"/>
  <c r="ER722" i="1"/>
  <c r="CP722" i="1"/>
  <c r="ER721" i="1"/>
  <c r="CP721" i="1"/>
  <c r="ER720" i="1"/>
  <c r="CP720" i="1"/>
  <c r="ER719" i="1"/>
  <c r="CP719" i="1"/>
  <c r="ER718" i="1"/>
  <c r="CP718" i="1"/>
  <c r="ER717" i="1"/>
  <c r="CP717" i="1"/>
  <c r="ER716" i="1"/>
  <c r="CP716" i="1"/>
  <c r="ER715" i="1"/>
  <c r="ER714" i="1"/>
  <c r="CP714" i="1"/>
  <c r="ER713" i="1"/>
  <c r="CP713" i="1"/>
  <c r="ER712" i="1"/>
  <c r="CP712" i="1"/>
  <c r="ER711" i="1"/>
  <c r="CP711" i="1"/>
  <c r="ER710" i="1"/>
  <c r="ER709" i="1"/>
  <c r="CP709" i="1"/>
  <c r="ER708" i="1"/>
  <c r="ER707" i="1"/>
  <c r="ER706" i="1"/>
  <c r="ER705" i="1"/>
  <c r="CP705" i="1"/>
  <c r="ER704" i="1"/>
  <c r="CP704" i="1"/>
  <c r="CP703" i="1"/>
  <c r="ER702" i="1"/>
  <c r="CP702" i="1"/>
  <c r="ER701" i="1"/>
  <c r="ER700" i="1"/>
  <c r="ER699" i="1"/>
  <c r="ER698" i="1"/>
  <c r="ER697" i="1"/>
  <c r="CP697" i="1"/>
  <c r="ER696" i="1"/>
  <c r="CP696" i="1"/>
  <c r="ER695" i="1"/>
  <c r="CP695" i="1"/>
  <c r="ER694" i="1"/>
  <c r="CP694" i="1"/>
  <c r="ER693" i="1"/>
  <c r="ER692" i="1"/>
  <c r="CP692" i="1"/>
  <c r="ER691" i="1"/>
  <c r="CP691" i="1"/>
  <c r="ER690" i="1"/>
  <c r="CP690" i="1"/>
  <c r="ER689" i="1"/>
  <c r="ER688" i="1"/>
  <c r="CP688" i="1"/>
  <c r="ER687" i="1"/>
  <c r="CP687" i="1"/>
  <c r="ER686" i="1"/>
  <c r="CP686" i="1"/>
  <c r="ER685" i="1"/>
  <c r="CP685" i="1"/>
  <c r="ER684" i="1"/>
  <c r="CP684" i="1"/>
  <c r="ER683" i="1"/>
  <c r="CP683" i="1"/>
  <c r="ER682" i="1"/>
  <c r="ER681" i="1"/>
  <c r="CP681" i="1"/>
  <c r="ER680" i="1"/>
  <c r="ER679" i="1"/>
  <c r="CP679" i="1"/>
  <c r="ER678" i="1"/>
  <c r="CP678" i="1"/>
  <c r="ER677" i="1"/>
  <c r="ER676" i="1"/>
  <c r="CP676" i="1"/>
  <c r="ER675" i="1"/>
  <c r="CP675" i="1"/>
  <c r="ER674" i="1"/>
  <c r="CP674" i="1"/>
  <c r="ER673" i="1"/>
  <c r="ER672" i="1"/>
  <c r="CP672" i="1"/>
  <c r="ER671" i="1"/>
  <c r="CP671" i="1"/>
  <c r="ER670" i="1"/>
  <c r="CP670" i="1"/>
  <c r="ER669" i="1"/>
  <c r="CP669" i="1"/>
  <c r="ER668" i="1"/>
  <c r="CP668" i="1"/>
  <c r="ER667" i="1"/>
  <c r="CP667" i="1"/>
  <c r="ER666" i="1"/>
  <c r="ER665" i="1"/>
  <c r="CP665" i="1"/>
  <c r="ER664" i="1"/>
  <c r="CP664" i="1"/>
  <c r="ER663" i="1"/>
  <c r="ER662" i="1"/>
  <c r="CP662" i="1"/>
  <c r="ER661" i="1"/>
  <c r="ER660" i="1"/>
  <c r="ER659" i="1"/>
  <c r="CP659" i="1"/>
  <c r="ER658" i="1"/>
  <c r="ER657" i="1"/>
  <c r="ER656" i="1"/>
  <c r="ER654" i="1"/>
  <c r="ER653" i="1"/>
  <c r="ER652" i="1"/>
  <c r="ER651" i="1"/>
  <c r="EW647" i="1"/>
  <c r="CP632" i="1"/>
  <c r="CP600" i="1"/>
  <c r="CP577" i="1"/>
  <c r="CP575" i="1"/>
  <c r="CP552" i="1"/>
  <c r="CP496" i="1"/>
  <c r="CP494" i="1"/>
  <c r="CP468" i="1"/>
  <c r="CP467" i="1"/>
  <c r="CP440" i="1"/>
  <c r="CP368" i="1"/>
  <c r="CP365" i="1"/>
  <c r="CP363" i="1"/>
  <c r="CP362" i="1"/>
  <c r="CP356" i="1"/>
  <c r="CP352" i="1"/>
  <c r="CP348" i="1"/>
  <c r="CP347" i="1"/>
  <c r="CP346" i="1"/>
  <c r="CP345" i="1"/>
  <c r="CP340" i="1"/>
  <c r="CP337" i="1"/>
  <c r="CP331" i="1"/>
  <c r="CP330" i="1"/>
  <c r="CP329" i="1"/>
  <c r="CP328" i="1"/>
  <c r="CP327" i="1"/>
  <c r="CP321" i="1"/>
  <c r="CP320" i="1"/>
  <c r="CP317" i="1"/>
  <c r="CP315" i="1"/>
  <c r="CP313" i="1"/>
  <c r="CP312" i="1"/>
  <c r="CP308" i="1"/>
  <c r="EX306" i="1"/>
  <c r="CP301" i="1"/>
  <c r="CP296" i="1"/>
  <c r="CP295" i="1"/>
  <c r="CP291" i="1"/>
  <c r="CP289" i="1"/>
  <c r="CP287" i="1"/>
  <c r="CP285" i="1"/>
  <c r="CP280" i="1"/>
  <c r="CP279" i="1"/>
  <c r="CP278" i="1"/>
  <c r="CP277" i="1"/>
  <c r="CP274" i="1"/>
  <c r="CP273" i="1"/>
  <c r="CP268" i="1"/>
  <c r="CP267" i="1"/>
  <c r="CP265" i="1"/>
  <c r="CP259" i="1"/>
  <c r="CP258" i="1"/>
  <c r="CP253" i="1"/>
  <c r="CP252" i="1"/>
  <c r="CP251" i="1"/>
  <c r="CP247" i="1"/>
  <c r="CP246" i="1"/>
  <c r="CP245" i="1"/>
  <c r="CP244" i="1"/>
  <c r="CP240" i="1"/>
  <c r="CP239" i="1"/>
  <c r="CP238" i="1"/>
  <c r="CP237" i="1"/>
  <c r="CP236" i="1"/>
  <c r="CP232" i="1"/>
  <c r="CP231" i="1"/>
  <c r="CP228" i="1"/>
  <c r="CP227" i="1"/>
  <c r="CP225" i="1"/>
  <c r="CP224" i="1"/>
  <c r="CP220" i="1"/>
  <c r="CP218" i="1"/>
  <c r="CP217" i="1"/>
  <c r="CP213" i="1"/>
  <c r="CP212" i="1"/>
  <c r="CP209" i="1"/>
  <c r="CP207" i="1"/>
  <c r="CP206" i="1"/>
  <c r="CP204" i="1"/>
  <c r="CP201" i="1"/>
  <c r="CP199" i="1"/>
  <c r="CP197" i="1"/>
  <c r="CP196" i="1"/>
  <c r="CP191" i="1"/>
  <c r="CP190" i="1"/>
  <c r="CP189" i="1"/>
  <c r="CP188" i="1"/>
  <c r="CP185" i="1"/>
  <c r="CP184" i="1"/>
  <c r="CP183" i="1"/>
  <c r="CP180" i="1"/>
  <c r="CP178" i="1"/>
  <c r="CP176" i="1"/>
  <c r="CP172" i="1"/>
  <c r="CP171" i="1"/>
  <c r="CP170" i="1"/>
  <c r="CP169" i="1"/>
  <c r="CP168" i="1"/>
  <c r="CP167" i="1"/>
  <c r="CP165" i="1"/>
  <c r="CP163" i="1"/>
  <c r="CP162" i="1"/>
  <c r="CP160" i="1"/>
  <c r="CP159" i="1"/>
  <c r="CP158" i="1"/>
  <c r="CP157" i="1"/>
  <c r="CP156" i="1"/>
  <c r="CP154" i="1"/>
  <c r="CP153" i="1"/>
  <c r="CP150" i="1"/>
  <c r="CP149" i="1"/>
  <c r="CP148" i="1"/>
  <c r="CP147" i="1"/>
  <c r="CP146" i="1"/>
  <c r="CP145" i="1"/>
  <c r="CP142" i="1"/>
  <c r="CP141" i="1"/>
  <c r="CP138" i="1"/>
  <c r="CP136" i="1"/>
  <c r="CP134" i="1"/>
  <c r="CP133" i="1"/>
  <c r="CP132" i="1"/>
  <c r="CP129" i="1"/>
  <c r="CP128" i="1"/>
  <c r="CP125" i="1"/>
  <c r="CP121" i="1"/>
  <c r="CP119" i="1"/>
  <c r="CP116" i="1"/>
  <c r="CP115" i="1"/>
  <c r="CP113" i="1"/>
  <c r="CP111" i="1"/>
  <c r="CP108" i="1"/>
  <c r="CP107" i="1"/>
  <c r="CP103" i="1"/>
  <c r="CP102" i="1"/>
  <c r="CP99" i="1"/>
  <c r="CP97" i="1"/>
  <c r="CP95" i="1"/>
  <c r="CP93" i="1"/>
  <c r="CP92" i="1"/>
  <c r="CP91" i="1"/>
  <c r="CP89" i="1"/>
  <c r="CP87" i="1"/>
  <c r="CP84" i="1"/>
  <c r="CP79" i="1"/>
  <c r="CP78" i="1"/>
  <c r="CP75" i="1"/>
  <c r="CP74" i="1"/>
  <c r="CP73" i="1"/>
  <c r="CP72" i="1"/>
  <c r="CP70" i="1"/>
  <c r="CP69" i="1"/>
  <c r="CP67" i="1"/>
  <c r="CP66" i="1"/>
  <c r="CP63" i="1"/>
  <c r="CP61" i="1"/>
  <c r="CP60" i="1"/>
  <c r="CP58" i="1"/>
  <c r="CP57" i="1"/>
  <c r="CP56" i="1"/>
  <c r="EX53" i="1"/>
  <c r="EX52" i="1"/>
  <c r="EX51" i="1"/>
  <c r="CP51" i="1"/>
  <c r="EX49" i="1"/>
  <c r="EX48" i="1"/>
  <c r="EX47" i="1"/>
  <c r="EX46" i="1"/>
  <c r="CP46" i="1"/>
  <c r="EX45" i="1"/>
  <c r="EX44" i="1"/>
  <c r="EX43" i="1"/>
  <c r="EX42" i="1"/>
  <c r="EX41" i="1"/>
  <c r="EX40" i="1"/>
  <c r="EX39" i="1"/>
  <c r="EX38" i="1"/>
  <c r="EX37" i="1"/>
  <c r="CP37" i="1"/>
  <c r="EX36" i="1"/>
  <c r="CP36" i="1"/>
  <c r="EX35" i="1"/>
  <c r="CP35" i="1"/>
  <c r="EX34" i="1"/>
  <c r="EX33" i="1"/>
  <c r="EX32" i="1"/>
  <c r="EX31" i="1"/>
  <c r="EX30" i="1"/>
  <c r="EX29" i="1"/>
  <c r="EX28" i="1"/>
  <c r="CP28" i="1"/>
  <c r="EX27" i="1"/>
  <c r="CP27" i="1"/>
  <c r="EX26" i="1"/>
  <c r="EX25" i="1"/>
  <c r="EX24" i="1"/>
  <c r="EX23" i="1"/>
  <c r="CP23" i="1"/>
  <c r="EX22" i="1"/>
  <c r="CP22" i="1"/>
  <c r="EX21" i="1"/>
  <c r="CP21" i="1"/>
  <c r="EX20" i="1"/>
  <c r="EX19" i="1"/>
  <c r="EX18" i="1"/>
  <c r="EX17" i="1"/>
  <c r="EX16" i="1"/>
  <c r="EX15" i="1"/>
  <c r="EX14" i="1"/>
  <c r="CP14" i="1"/>
  <c r="EX13" i="1"/>
  <c r="EX12" i="1"/>
  <c r="EX11" i="1"/>
  <c r="CP11" i="1"/>
  <c r="EX10" i="1"/>
  <c r="EX9" i="1"/>
  <c r="EX8" i="1"/>
  <c r="EX7" i="1"/>
  <c r="EX6" i="1"/>
  <c r="EX5" i="1"/>
  <c r="EX4" i="1"/>
  <c r="EX3" i="1"/>
  <c r="EX2" i="1"/>
  <c r="K192" i="4" l="1"/>
  <c r="K839" i="4"/>
  <c r="K767" i="4"/>
  <c r="K755" i="4"/>
  <c r="K695" i="4"/>
  <c r="K611" i="4"/>
  <c r="K551" i="4"/>
  <c r="K539" i="4"/>
  <c r="K479" i="4"/>
  <c r="K467" i="4"/>
  <c r="K407" i="4"/>
  <c r="K395" i="4"/>
  <c r="K335" i="4"/>
  <c r="K323" i="4"/>
  <c r="K263" i="4"/>
  <c r="K251" i="4"/>
  <c r="K220" i="4"/>
  <c r="K148" i="4"/>
  <c r="K76" i="4"/>
  <c r="C757" i="4"/>
  <c r="AA839" i="1"/>
  <c r="C841" i="4"/>
  <c r="K841" i="4" s="1"/>
  <c r="L841" i="4" s="1"/>
  <c r="AA815" i="1"/>
  <c r="C817" i="4"/>
  <c r="K817" i="4" s="1"/>
  <c r="AB767" i="1"/>
  <c r="C769" i="4"/>
  <c r="K769" i="4" s="1"/>
  <c r="AB743" i="1"/>
  <c r="C745" i="4"/>
  <c r="K745" i="4" s="1"/>
  <c r="Z707" i="1"/>
  <c r="C709" i="4"/>
  <c r="Z683" i="1"/>
  <c r="C685" i="4"/>
  <c r="Z671" i="1"/>
  <c r="C673" i="4"/>
  <c r="Z659" i="1"/>
  <c r="C661" i="4"/>
  <c r="K661" i="4" s="1"/>
  <c r="Z635" i="1"/>
  <c r="C637" i="4"/>
  <c r="K637" i="4" s="1"/>
  <c r="Z623" i="1"/>
  <c r="C625" i="4"/>
  <c r="K625" i="4" s="1"/>
  <c r="Z611" i="1"/>
  <c r="C613" i="4"/>
  <c r="K613" i="4" s="1"/>
  <c r="Z587" i="1"/>
  <c r="C589" i="4"/>
  <c r="Z575" i="1"/>
  <c r="C577" i="4"/>
  <c r="Z563" i="1"/>
  <c r="C565" i="4"/>
  <c r="K565" i="4" s="1"/>
  <c r="Z551" i="1"/>
  <c r="C553" i="4"/>
  <c r="K553" i="4" s="1"/>
  <c r="Z527" i="1"/>
  <c r="C529" i="4"/>
  <c r="K529" i="4" s="1"/>
  <c r="Z515" i="1"/>
  <c r="C517" i="4"/>
  <c r="K517" i="4" s="1"/>
  <c r="Z491" i="1"/>
  <c r="C493" i="4"/>
  <c r="Z479" i="1"/>
  <c r="C481" i="4"/>
  <c r="Z455" i="1"/>
  <c r="C457" i="4"/>
  <c r="K457" i="4" s="1"/>
  <c r="Z443" i="1"/>
  <c r="C445" i="4"/>
  <c r="K445" i="4" s="1"/>
  <c r="Z431" i="1"/>
  <c r="C433" i="4"/>
  <c r="K433" i="4" s="1"/>
  <c r="Z419" i="1"/>
  <c r="C421" i="4"/>
  <c r="Z407" i="1"/>
  <c r="C409" i="4"/>
  <c r="Z383" i="1"/>
  <c r="C385" i="4"/>
  <c r="Z371" i="1"/>
  <c r="C373" i="4"/>
  <c r="K373" i="4" s="1"/>
  <c r="Z359" i="1"/>
  <c r="C361" i="4"/>
  <c r="K361" i="4" s="1"/>
  <c r="Z347" i="1"/>
  <c r="C349" i="4"/>
  <c r="K349" i="4" s="1"/>
  <c r="Z335" i="1"/>
  <c r="C337" i="4"/>
  <c r="K337" i="4" s="1"/>
  <c r="Z311" i="1"/>
  <c r="C313" i="4"/>
  <c r="Z299" i="1"/>
  <c r="C301" i="4"/>
  <c r="K301" i="4" s="1"/>
  <c r="Z287" i="1"/>
  <c r="C289" i="4"/>
  <c r="K289" i="4" s="1"/>
  <c r="Z275" i="1"/>
  <c r="C277" i="4"/>
  <c r="K277" i="4" s="1"/>
  <c r="Z263" i="1"/>
  <c r="C265" i="4"/>
  <c r="K265" i="4" s="1"/>
  <c r="Z239" i="1"/>
  <c r="C241" i="4"/>
  <c r="K241" i="4" s="1"/>
  <c r="Z227" i="1"/>
  <c r="C229" i="4"/>
  <c r="Z215" i="1"/>
  <c r="C217" i="4"/>
  <c r="K217" i="4" s="1"/>
  <c r="Z203" i="1"/>
  <c r="C205" i="4"/>
  <c r="K205" i="4" s="1"/>
  <c r="Z191" i="1"/>
  <c r="C193" i="4"/>
  <c r="K193" i="4" s="1"/>
  <c r="Z167" i="1"/>
  <c r="C169" i="4"/>
  <c r="K169" i="4" s="1"/>
  <c r="Z155" i="1"/>
  <c r="C157" i="4"/>
  <c r="K157" i="4" s="1"/>
  <c r="Z143" i="1"/>
  <c r="C145" i="4"/>
  <c r="Z119" i="1"/>
  <c r="C121" i="4"/>
  <c r="Z95" i="1"/>
  <c r="C97" i="4"/>
  <c r="K97" i="4" s="1"/>
  <c r="Z83" i="1"/>
  <c r="C85" i="4"/>
  <c r="K85" i="4" s="1"/>
  <c r="Z71" i="1"/>
  <c r="C73" i="4"/>
  <c r="K73" i="4" s="1"/>
  <c r="Z59" i="1"/>
  <c r="C61" i="4"/>
  <c r="K61" i="4" s="1"/>
  <c r="Z47" i="1"/>
  <c r="C49" i="4"/>
  <c r="Z23" i="1"/>
  <c r="C25" i="4"/>
  <c r="Z754" i="1"/>
  <c r="C756" i="4"/>
  <c r="K756" i="4" s="1"/>
  <c r="Z742" i="1"/>
  <c r="C744" i="4"/>
  <c r="K744" i="4" s="1"/>
  <c r="Z718" i="1"/>
  <c r="C720" i="4"/>
  <c r="K720" i="4" s="1"/>
  <c r="Z849" i="1"/>
  <c r="C851" i="4"/>
  <c r="Z825" i="1"/>
  <c r="C827" i="4"/>
  <c r="K827" i="4" s="1"/>
  <c r="Z813" i="1"/>
  <c r="C815" i="4"/>
  <c r="Z741" i="1"/>
  <c r="C743" i="4"/>
  <c r="K743" i="4" s="1"/>
  <c r="Z717" i="1"/>
  <c r="C719" i="4"/>
  <c r="K719" i="4" s="1"/>
  <c r="Z705" i="1"/>
  <c r="C707" i="4"/>
  <c r="K707" i="4" s="1"/>
  <c r="Z681" i="1"/>
  <c r="C683" i="4"/>
  <c r="K683" i="4" s="1"/>
  <c r="Z669" i="1"/>
  <c r="C671" i="4"/>
  <c r="Z645" i="1"/>
  <c r="C647" i="4"/>
  <c r="Z633" i="1"/>
  <c r="C635" i="4"/>
  <c r="K635" i="4" s="1"/>
  <c r="Z621" i="1"/>
  <c r="C623" i="4"/>
  <c r="K623" i="4" s="1"/>
  <c r="Z585" i="1"/>
  <c r="C587" i="4"/>
  <c r="K587" i="4" s="1"/>
  <c r="C721" i="4"/>
  <c r="Z752" i="1"/>
  <c r="C754" i="4"/>
  <c r="K754" i="4" s="1"/>
  <c r="C423" i="4"/>
  <c r="Z751" i="1"/>
  <c r="C753" i="4"/>
  <c r="Z727" i="1"/>
  <c r="C729" i="4"/>
  <c r="K729" i="4" s="1"/>
  <c r="AA607" i="1"/>
  <c r="C609" i="4"/>
  <c r="K609" i="4" s="1"/>
  <c r="C207" i="4"/>
  <c r="Z750" i="1"/>
  <c r="C752" i="4"/>
  <c r="Z6" i="1"/>
  <c r="C8" i="4"/>
  <c r="K8" i="4" s="1"/>
  <c r="Z749" i="1"/>
  <c r="C751" i="4"/>
  <c r="C171" i="4"/>
  <c r="AA580" i="1"/>
  <c r="C582" i="4"/>
  <c r="K582" i="4" s="1"/>
  <c r="AA280" i="1"/>
  <c r="C282" i="4"/>
  <c r="K282" i="4" s="1"/>
  <c r="AA268" i="1"/>
  <c r="C270" i="4"/>
  <c r="K270" i="4" s="1"/>
  <c r="AA208" i="1"/>
  <c r="C210" i="4"/>
  <c r="K210" i="4" s="1"/>
  <c r="AA196" i="1"/>
  <c r="C198" i="4"/>
  <c r="AA136" i="1"/>
  <c r="C138" i="4"/>
  <c r="C363" i="4"/>
  <c r="C779" i="4"/>
  <c r="K779" i="4" s="1"/>
  <c r="C133" i="4"/>
  <c r="C505" i="4"/>
  <c r="K505" i="4" s="1"/>
  <c r="AA756" i="1"/>
  <c r="C758" i="4"/>
  <c r="K758" i="4" s="1"/>
  <c r="AA817" i="1"/>
  <c r="C819" i="4"/>
  <c r="K819" i="4" s="1"/>
  <c r="Z745" i="1"/>
  <c r="C747" i="4"/>
  <c r="AA733" i="1"/>
  <c r="C735" i="4"/>
  <c r="Z721" i="1"/>
  <c r="C723" i="4"/>
  <c r="K723" i="4" s="1"/>
  <c r="Z709" i="1"/>
  <c r="C711" i="4"/>
  <c r="K711" i="4" s="1"/>
  <c r="AA685" i="1"/>
  <c r="C687" i="4"/>
  <c r="K687" i="4" s="1"/>
  <c r="Z673" i="1"/>
  <c r="C675" i="4"/>
  <c r="K675" i="4" s="1"/>
  <c r="Z661" i="1"/>
  <c r="C663" i="4"/>
  <c r="Z637" i="1"/>
  <c r="C639" i="4"/>
  <c r="Z625" i="1"/>
  <c r="C627" i="4"/>
  <c r="K627" i="4" s="1"/>
  <c r="Z613" i="1"/>
  <c r="C615" i="4"/>
  <c r="K615" i="4" s="1"/>
  <c r="Z589" i="1"/>
  <c r="C591" i="4"/>
  <c r="K591" i="4" s="1"/>
  <c r="Z577" i="1"/>
  <c r="C579" i="4"/>
  <c r="K579" i="4" s="1"/>
  <c r="Z565" i="1"/>
  <c r="C567" i="4"/>
  <c r="AA553" i="1"/>
  <c r="C555" i="4"/>
  <c r="Z529" i="1"/>
  <c r="C531" i="4"/>
  <c r="K531" i="4" s="1"/>
  <c r="Z517" i="1"/>
  <c r="C519" i="4"/>
  <c r="K519" i="4" s="1"/>
  <c r="Z505" i="1"/>
  <c r="C507" i="4"/>
  <c r="K507" i="4" s="1"/>
  <c r="Z493" i="1"/>
  <c r="C495" i="4"/>
  <c r="K495" i="4" s="1"/>
  <c r="Z457" i="1"/>
  <c r="C459" i="4"/>
  <c r="Z445" i="1"/>
  <c r="C447" i="4"/>
  <c r="Z433" i="1"/>
  <c r="C435" i="4"/>
  <c r="K435" i="4" s="1"/>
  <c r="Z385" i="1"/>
  <c r="C387" i="4"/>
  <c r="K387" i="4" s="1"/>
  <c r="Z373" i="1"/>
  <c r="C375" i="4"/>
  <c r="K375" i="4" s="1"/>
  <c r="Z349" i="1"/>
  <c r="C351" i="4"/>
  <c r="K351" i="4" s="1"/>
  <c r="Z313" i="1"/>
  <c r="C315" i="4"/>
  <c r="Z301" i="1"/>
  <c r="C303" i="4"/>
  <c r="Z289" i="1"/>
  <c r="C291" i="4"/>
  <c r="K291" i="4" s="1"/>
  <c r="Z277" i="1"/>
  <c r="C279" i="4"/>
  <c r="K279" i="4" s="1"/>
  <c r="Z241" i="1"/>
  <c r="C243" i="4"/>
  <c r="K243" i="4" s="1"/>
  <c r="Z229" i="1"/>
  <c r="C231" i="4"/>
  <c r="Z217" i="1"/>
  <c r="C219" i="4"/>
  <c r="Z157" i="1"/>
  <c r="C159" i="4"/>
  <c r="Z145" i="1"/>
  <c r="C147" i="4"/>
  <c r="K147" i="4" s="1"/>
  <c r="Z133" i="1"/>
  <c r="C135" i="4"/>
  <c r="K135" i="4" s="1"/>
  <c r="Z97" i="1"/>
  <c r="C99" i="4"/>
  <c r="K99" i="4" s="1"/>
  <c r="Z85" i="1"/>
  <c r="C87" i="4"/>
  <c r="K87" i="4" s="1"/>
  <c r="Z73" i="1"/>
  <c r="C75" i="4"/>
  <c r="Z61" i="1"/>
  <c r="C63" i="4"/>
  <c r="Z25" i="1"/>
  <c r="C27" i="4"/>
  <c r="K27" i="4" s="1"/>
  <c r="K858" i="4"/>
  <c r="K846" i="4"/>
  <c r="L846" i="4" s="1"/>
  <c r="K834" i="4"/>
  <c r="K822" i="4"/>
  <c r="K810" i="4"/>
  <c r="K798" i="4"/>
  <c r="K786" i="4"/>
  <c r="K854" i="4"/>
  <c r="L854" i="4" s="1"/>
  <c r="K842" i="4"/>
  <c r="K830" i="4"/>
  <c r="L830" i="4" s="1"/>
  <c r="K818" i="4"/>
  <c r="K806" i="4"/>
  <c r="K794" i="4"/>
  <c r="K782" i="4"/>
  <c r="K770" i="4"/>
  <c r="K746" i="4"/>
  <c r="K734" i="4"/>
  <c r="K722" i="4"/>
  <c r="K710" i="4"/>
  <c r="K698" i="4"/>
  <c r="K686" i="4"/>
  <c r="K674" i="4"/>
  <c r="K662" i="4"/>
  <c r="K650" i="4"/>
  <c r="K638" i="4"/>
  <c r="K626" i="4"/>
  <c r="K614" i="4"/>
  <c r="K602" i="4"/>
  <c r="K590" i="4"/>
  <c r="K578" i="4"/>
  <c r="K566" i="4"/>
  <c r="K554" i="4"/>
  <c r="K542" i="4"/>
  <c r="K530" i="4"/>
  <c r="K518" i="4"/>
  <c r="K506" i="4"/>
  <c r="K494" i="4"/>
  <c r="K482" i="4"/>
  <c r="K470" i="4"/>
  <c r="K458" i="4"/>
  <c r="K446" i="4"/>
  <c r="K434" i="4"/>
  <c r="K422" i="4"/>
  <c r="K410" i="4"/>
  <c r="K398" i="4"/>
  <c r="K386" i="4"/>
  <c r="K374" i="4"/>
  <c r="K362" i="4"/>
  <c r="K350" i="4"/>
  <c r="K338" i="4"/>
  <c r="K326" i="4"/>
  <c r="K314" i="4"/>
  <c r="K302" i="4"/>
  <c r="K290" i="4"/>
  <c r="K278" i="4"/>
  <c r="K266" i="4"/>
  <c r="K254" i="4"/>
  <c r="K242" i="4"/>
  <c r="K230" i="4"/>
  <c r="K218" i="4"/>
  <c r="K206" i="4"/>
  <c r="K853" i="4"/>
  <c r="L853" i="4" s="1"/>
  <c r="K829" i="4"/>
  <c r="L829" i="4" s="1"/>
  <c r="K805" i="4"/>
  <c r="K793" i="4"/>
  <c r="K781" i="4"/>
  <c r="K757" i="4"/>
  <c r="K733" i="4"/>
  <c r="K721" i="4"/>
  <c r="K709" i="4"/>
  <c r="K697" i="4"/>
  <c r="K685" i="4"/>
  <c r="K673" i="4"/>
  <c r="K649" i="4"/>
  <c r="K601" i="4"/>
  <c r="K589" i="4"/>
  <c r="K577" i="4"/>
  <c r="K541" i="4"/>
  <c r="K493" i="4"/>
  <c r="K481" i="4"/>
  <c r="K469" i="4"/>
  <c r="K421" i="4"/>
  <c r="K409" i="4"/>
  <c r="K397" i="4"/>
  <c r="K385" i="4"/>
  <c r="K325" i="4"/>
  <c r="K313" i="4"/>
  <c r="K253" i="4"/>
  <c r="K229" i="4"/>
  <c r="K850" i="4"/>
  <c r="L850" i="4" s="1"/>
  <c r="K838" i="4"/>
  <c r="L838" i="4" s="1"/>
  <c r="K826" i="4"/>
  <c r="K814" i="4"/>
  <c r="K802" i="4"/>
  <c r="K790" i="4"/>
  <c r="K778" i="4"/>
  <c r="K766" i="4"/>
  <c r="K742" i="4"/>
  <c r="K730" i="4"/>
  <c r="K718" i="4"/>
  <c r="K706" i="4"/>
  <c r="K694" i="4"/>
  <c r="K682" i="4"/>
  <c r="K670" i="4"/>
  <c r="K658" i="4"/>
  <c r="K646" i="4"/>
  <c r="K634" i="4"/>
  <c r="K622" i="4"/>
  <c r="K610" i="4"/>
  <c r="K598" i="4"/>
  <c r="K586" i="4"/>
  <c r="K574" i="4"/>
  <c r="K562" i="4"/>
  <c r="K550" i="4"/>
  <c r="K538" i="4"/>
  <c r="K526" i="4"/>
  <c r="K514" i="4"/>
  <c r="K502" i="4"/>
  <c r="K490" i="4"/>
  <c r="K478" i="4"/>
  <c r="K466" i="4"/>
  <c r="K454" i="4"/>
  <c r="K442" i="4"/>
  <c r="K430" i="4"/>
  <c r="K418" i="4"/>
  <c r="K406" i="4"/>
  <c r="K394" i="4"/>
  <c r="K382" i="4"/>
  <c r="K370" i="4"/>
  <c r="K358" i="4"/>
  <c r="K346" i="4"/>
  <c r="K334" i="4"/>
  <c r="K322" i="4"/>
  <c r="K310" i="4"/>
  <c r="K298" i="4"/>
  <c r="K286" i="4"/>
  <c r="K274" i="4"/>
  <c r="K262" i="4"/>
  <c r="K250" i="4"/>
  <c r="K238" i="4"/>
  <c r="K848" i="4"/>
  <c r="L848" i="4" s="1"/>
  <c r="K836" i="4"/>
  <c r="L836" i="4" s="1"/>
  <c r="K824" i="4"/>
  <c r="K812" i="4"/>
  <c r="K800" i="4"/>
  <c r="K788" i="4"/>
  <c r="K776" i="4"/>
  <c r="K764" i="4"/>
  <c r="K752" i="4"/>
  <c r="K740" i="4"/>
  <c r="K728" i="4"/>
  <c r="K716" i="4"/>
  <c r="K704" i="4"/>
  <c r="K692" i="4"/>
  <c r="K680" i="4"/>
  <c r="K668" i="4"/>
  <c r="K656" i="4"/>
  <c r="K851" i="4"/>
  <c r="L851" i="4" s="1"/>
  <c r="K815" i="4"/>
  <c r="K803" i="4"/>
  <c r="K791" i="4"/>
  <c r="K731" i="4"/>
  <c r="K671" i="4"/>
  <c r="K659" i="4"/>
  <c r="K647" i="4"/>
  <c r="K599" i="4"/>
  <c r="K575" i="4"/>
  <c r="K563" i="4"/>
  <c r="K527" i="4"/>
  <c r="K515" i="4"/>
  <c r="K503" i="4"/>
  <c r="K491" i="4"/>
  <c r="K455" i="4"/>
  <c r="K443" i="4"/>
  <c r="K431" i="4"/>
  <c r="K419" i="4"/>
  <c r="K383" i="4"/>
  <c r="K371" i="4"/>
  <c r="K359" i="4"/>
  <c r="K347" i="4"/>
  <c r="K311" i="4"/>
  <c r="K299" i="4"/>
  <c r="K287" i="4"/>
  <c r="K275" i="4"/>
  <c r="K239" i="4"/>
  <c r="K644" i="4"/>
  <c r="K632" i="4"/>
  <c r="K620" i="4"/>
  <c r="K608" i="4"/>
  <c r="K596" i="4"/>
  <c r="K584" i="4"/>
  <c r="K572" i="4"/>
  <c r="K560" i="4"/>
  <c r="K548" i="4"/>
  <c r="K536" i="4"/>
  <c r="K524" i="4"/>
  <c r="K512" i="4"/>
  <c r="K500" i="4"/>
  <c r="K488" i="4"/>
  <c r="K476" i="4"/>
  <c r="K464" i="4"/>
  <c r="K452" i="4"/>
  <c r="K440" i="4"/>
  <c r="K428" i="4"/>
  <c r="K416" i="4"/>
  <c r="K404" i="4"/>
  <c r="K392" i="4"/>
  <c r="K380" i="4"/>
  <c r="K368" i="4"/>
  <c r="K356" i="4"/>
  <c r="K344" i="4"/>
  <c r="K332" i="4"/>
  <c r="K320" i="4"/>
  <c r="K308" i="4"/>
  <c r="K296" i="4"/>
  <c r="K284" i="4"/>
  <c r="K272" i="4"/>
  <c r="K260" i="4"/>
  <c r="K248" i="4"/>
  <c r="K236" i="4"/>
  <c r="K224" i="4"/>
  <c r="K212" i="4"/>
  <c r="K200" i="4"/>
  <c r="K774" i="4"/>
  <c r="K762" i="4"/>
  <c r="K750" i="4"/>
  <c r="K738" i="4"/>
  <c r="K726" i="4"/>
  <c r="K714" i="4"/>
  <c r="K702" i="4"/>
  <c r="K690" i="4"/>
  <c r="K678" i="4"/>
  <c r="K666" i="4"/>
  <c r="K654" i="4"/>
  <c r="K642" i="4"/>
  <c r="K630" i="4"/>
  <c r="K618" i="4"/>
  <c r="K606" i="4"/>
  <c r="K594" i="4"/>
  <c r="K570" i="4"/>
  <c r="K558" i="4"/>
  <c r="K546" i="4"/>
  <c r="K534" i="4"/>
  <c r="K522" i="4"/>
  <c r="K510" i="4"/>
  <c r="K498" i="4"/>
  <c r="K486" i="4"/>
  <c r="K474" i="4"/>
  <c r="K462" i="4"/>
  <c r="K450" i="4"/>
  <c r="K438" i="4"/>
  <c r="K426" i="4"/>
  <c r="K414" i="4"/>
  <c r="K402" i="4"/>
  <c r="K390" i="4"/>
  <c r="K378" i="4"/>
  <c r="K366" i="4"/>
  <c r="K354" i="4"/>
  <c r="K342" i="4"/>
  <c r="K330" i="4"/>
  <c r="K318" i="4"/>
  <c r="K306" i="4"/>
  <c r="K294" i="4"/>
  <c r="K258" i="4"/>
  <c r="K246" i="4"/>
  <c r="K234" i="4"/>
  <c r="K222" i="4"/>
  <c r="K198" i="4"/>
  <c r="K186" i="4"/>
  <c r="K174" i="4"/>
  <c r="K162" i="4"/>
  <c r="K857" i="4"/>
  <c r="K845" i="4"/>
  <c r="L845" i="4" s="1"/>
  <c r="K833" i="4"/>
  <c r="K821" i="4"/>
  <c r="K221" i="4"/>
  <c r="K856" i="4"/>
  <c r="L856" i="4" s="1"/>
  <c r="K844" i="4"/>
  <c r="L844" i="4" s="1"/>
  <c r="K832" i="4"/>
  <c r="L832" i="4" s="1"/>
  <c r="K820" i="4"/>
  <c r="K808" i="4"/>
  <c r="K796" i="4"/>
  <c r="K784" i="4"/>
  <c r="K194" i="4"/>
  <c r="K182" i="4"/>
  <c r="K170" i="4"/>
  <c r="K158" i="4"/>
  <c r="K146" i="4"/>
  <c r="K134" i="4"/>
  <c r="K122" i="4"/>
  <c r="K110" i="4"/>
  <c r="K98" i="4"/>
  <c r="K86" i="4"/>
  <c r="K74" i="4"/>
  <c r="K62" i="4"/>
  <c r="K50" i="4"/>
  <c r="K38" i="4"/>
  <c r="K26" i="4"/>
  <c r="K14" i="4"/>
  <c r="K181" i="4"/>
  <c r="K145" i="4"/>
  <c r="K133" i="4"/>
  <c r="K121" i="4"/>
  <c r="K109" i="4"/>
  <c r="K49" i="4"/>
  <c r="K37" i="4"/>
  <c r="K25" i="4"/>
  <c r="K13" i="4"/>
  <c r="K859" i="4"/>
  <c r="L859" i="4" s="1"/>
  <c r="K847" i="4"/>
  <c r="L847" i="4" s="1"/>
  <c r="K835" i="4"/>
  <c r="L835" i="4" s="1"/>
  <c r="K823" i="4"/>
  <c r="K811" i="4"/>
  <c r="K799" i="4"/>
  <c r="K787" i="4"/>
  <c r="K775" i="4"/>
  <c r="K763" i="4"/>
  <c r="K751" i="4"/>
  <c r="K739" i="4"/>
  <c r="K727" i="4"/>
  <c r="K715" i="4"/>
  <c r="K703" i="4"/>
  <c r="K691" i="4"/>
  <c r="K679" i="4"/>
  <c r="K667" i="4"/>
  <c r="K655" i="4"/>
  <c r="K643" i="4"/>
  <c r="K631" i="4"/>
  <c r="K619" i="4"/>
  <c r="K607" i="4"/>
  <c r="K595" i="4"/>
  <c r="K583" i="4"/>
  <c r="K571" i="4"/>
  <c r="K559" i="4"/>
  <c r="K547" i="4"/>
  <c r="K535" i="4"/>
  <c r="K523" i="4"/>
  <c r="K511" i="4"/>
  <c r="K499" i="4"/>
  <c r="K487" i="4"/>
  <c r="K475" i="4"/>
  <c r="K463" i="4"/>
  <c r="K451" i="4"/>
  <c r="K439" i="4"/>
  <c r="K427" i="4"/>
  <c r="K415" i="4"/>
  <c r="K403" i="4"/>
  <c r="K391" i="4"/>
  <c r="K379" i="4"/>
  <c r="K367" i="4"/>
  <c r="K355" i="4"/>
  <c r="K343" i="4"/>
  <c r="K331" i="4"/>
  <c r="K319" i="4"/>
  <c r="K307" i="4"/>
  <c r="K295" i="4"/>
  <c r="K283" i="4"/>
  <c r="K271" i="4"/>
  <c r="K259" i="4"/>
  <c r="K247" i="4"/>
  <c r="K235" i="4"/>
  <c r="K223" i="4"/>
  <c r="K211" i="4"/>
  <c r="K199" i="4"/>
  <c r="K187" i="4"/>
  <c r="K809" i="4"/>
  <c r="K797" i="4"/>
  <c r="K785" i="4"/>
  <c r="K773" i="4"/>
  <c r="K761" i="4"/>
  <c r="K749" i="4"/>
  <c r="K737" i="4"/>
  <c r="K725" i="4"/>
  <c r="K713" i="4"/>
  <c r="K701" i="4"/>
  <c r="K689" i="4"/>
  <c r="K677" i="4"/>
  <c r="K665" i="4"/>
  <c r="K653" i="4"/>
  <c r="K641" i="4"/>
  <c r="K629" i="4"/>
  <c r="K617" i="4"/>
  <c r="K605" i="4"/>
  <c r="K593" i="4"/>
  <c r="K581" i="4"/>
  <c r="K569" i="4"/>
  <c r="K557" i="4"/>
  <c r="K545" i="4"/>
  <c r="K533" i="4"/>
  <c r="K521" i="4"/>
  <c r="K509" i="4"/>
  <c r="K497" i="4"/>
  <c r="K485" i="4"/>
  <c r="K473" i="4"/>
  <c r="K461" i="4"/>
  <c r="K449" i="4"/>
  <c r="K437" i="4"/>
  <c r="K425" i="4"/>
  <c r="K413" i="4"/>
  <c r="K401" i="4"/>
  <c r="K389" i="4"/>
  <c r="K377" i="4"/>
  <c r="K365" i="4"/>
  <c r="K353" i="4"/>
  <c r="K341" i="4"/>
  <c r="K329" i="4"/>
  <c r="K317" i="4"/>
  <c r="K305" i="4"/>
  <c r="K293" i="4"/>
  <c r="K281" i="4"/>
  <c r="K269" i="4"/>
  <c r="K257" i="4"/>
  <c r="K245" i="4"/>
  <c r="K233" i="4"/>
  <c r="K209" i="4"/>
  <c r="K197" i="4"/>
  <c r="K185" i="4"/>
  <c r="K173" i="4"/>
  <c r="K161" i="4"/>
  <c r="K772" i="4"/>
  <c r="K760" i="4"/>
  <c r="K748" i="4"/>
  <c r="K736" i="4"/>
  <c r="K724" i="4"/>
  <c r="K712" i="4"/>
  <c r="K700" i="4"/>
  <c r="K688" i="4"/>
  <c r="K676" i="4"/>
  <c r="K664" i="4"/>
  <c r="K652" i="4"/>
  <c r="K640" i="4"/>
  <c r="K628" i="4"/>
  <c r="K616" i="4"/>
  <c r="K604" i="4"/>
  <c r="K592" i="4"/>
  <c r="K580" i="4"/>
  <c r="K568" i="4"/>
  <c r="K556" i="4"/>
  <c r="K544" i="4"/>
  <c r="K532" i="4"/>
  <c r="K520" i="4"/>
  <c r="K508" i="4"/>
  <c r="K496" i="4"/>
  <c r="K484" i="4"/>
  <c r="K472" i="4"/>
  <c r="K460" i="4"/>
  <c r="K448" i="4"/>
  <c r="K436" i="4"/>
  <c r="K424" i="4"/>
  <c r="K412" i="4"/>
  <c r="K400" i="4"/>
  <c r="K388" i="4"/>
  <c r="K376" i="4"/>
  <c r="K364" i="4"/>
  <c r="K352" i="4"/>
  <c r="K340" i="4"/>
  <c r="K328" i="4"/>
  <c r="K316" i="4"/>
  <c r="K304" i="4"/>
  <c r="K292" i="4"/>
  <c r="K280" i="4"/>
  <c r="K268" i="4"/>
  <c r="K256" i="4"/>
  <c r="K244" i="4"/>
  <c r="K232" i="4"/>
  <c r="K208" i="4"/>
  <c r="K196" i="4"/>
  <c r="K184" i="4"/>
  <c r="K172" i="4"/>
  <c r="K160" i="4"/>
  <c r="K136" i="4"/>
  <c r="K124" i="4"/>
  <c r="K112" i="4"/>
  <c r="K100" i="4"/>
  <c r="K88" i="4"/>
  <c r="K64" i="4"/>
  <c r="K52" i="4"/>
  <c r="K40" i="4"/>
  <c r="K28" i="4"/>
  <c r="K16" i="4"/>
  <c r="K855" i="4"/>
  <c r="L855" i="4" s="1"/>
  <c r="K843" i="4"/>
  <c r="L843" i="4" s="1"/>
  <c r="K831" i="4"/>
  <c r="L831" i="4" s="1"/>
  <c r="K807" i="4"/>
  <c r="K795" i="4"/>
  <c r="K783" i="4"/>
  <c r="K771" i="4"/>
  <c r="K759" i="4"/>
  <c r="K747" i="4"/>
  <c r="K735" i="4"/>
  <c r="K699" i="4"/>
  <c r="K663" i="4"/>
  <c r="K651" i="4"/>
  <c r="K639" i="4"/>
  <c r="K603" i="4"/>
  <c r="K567" i="4"/>
  <c r="K555" i="4"/>
  <c r="K543" i="4"/>
  <c r="K483" i="4"/>
  <c r="K471" i="4"/>
  <c r="K459" i="4"/>
  <c r="K447" i="4"/>
  <c r="K423" i="4"/>
  <c r="K411" i="4"/>
  <c r="K399" i="4"/>
  <c r="K363" i="4"/>
  <c r="K339" i="4"/>
  <c r="K327" i="4"/>
  <c r="K315" i="4"/>
  <c r="K303" i="4"/>
  <c r="K267" i="4"/>
  <c r="K255" i="4"/>
  <c r="K231" i="4"/>
  <c r="K219" i="4"/>
  <c r="K207" i="4"/>
  <c r="K195" i="4"/>
  <c r="K183" i="4"/>
  <c r="K852" i="4"/>
  <c r="L852" i="4" s="1"/>
  <c r="K840" i="4"/>
  <c r="L840" i="4" s="1"/>
  <c r="K828" i="4"/>
  <c r="K816" i="4"/>
  <c r="K804" i="4"/>
  <c r="K792" i="4"/>
  <c r="K780" i="4"/>
  <c r="K768" i="4"/>
  <c r="K732" i="4"/>
  <c r="K708" i="4"/>
  <c r="K696" i="4"/>
  <c r="K684" i="4"/>
  <c r="K672" i="4"/>
  <c r="K660" i="4"/>
  <c r="K648" i="4"/>
  <c r="K636" i="4"/>
  <c r="K624" i="4"/>
  <c r="K612" i="4"/>
  <c r="K600" i="4"/>
  <c r="K588" i="4"/>
  <c r="K576" i="4"/>
  <c r="K564" i="4"/>
  <c r="K552" i="4"/>
  <c r="K540" i="4"/>
  <c r="K528" i="4"/>
  <c r="K516" i="4"/>
  <c r="K504" i="4"/>
  <c r="K492" i="4"/>
  <c r="K480" i="4"/>
  <c r="K468" i="4"/>
  <c r="K456" i="4"/>
  <c r="K444" i="4"/>
  <c r="K432" i="4"/>
  <c r="K420" i="4"/>
  <c r="K408" i="4"/>
  <c r="K396" i="4"/>
  <c r="K384" i="4"/>
  <c r="K372" i="4"/>
  <c r="K360" i="4"/>
  <c r="K348" i="4"/>
  <c r="K336" i="4"/>
  <c r="K324" i="4"/>
  <c r="K312" i="4"/>
  <c r="K300" i="4"/>
  <c r="K288" i="4"/>
  <c r="K276" i="4"/>
  <c r="K264" i="4"/>
  <c r="K252" i="4"/>
  <c r="K240" i="4"/>
  <c r="K228" i="4"/>
  <c r="K216" i="4"/>
  <c r="K204" i="4"/>
  <c r="K180" i="4"/>
  <c r="K168" i="4"/>
  <c r="K227" i="4"/>
  <c r="K215" i="4"/>
  <c r="K203" i="4"/>
  <c r="K191" i="4"/>
  <c r="K179" i="4"/>
  <c r="K167" i="4"/>
  <c r="K226" i="4"/>
  <c r="K214" i="4"/>
  <c r="K202" i="4"/>
  <c r="K190" i="4"/>
  <c r="K178" i="4"/>
  <c r="K849" i="4"/>
  <c r="L849" i="4" s="1"/>
  <c r="K837" i="4"/>
  <c r="L837" i="4" s="1"/>
  <c r="K825" i="4"/>
  <c r="K813" i="4"/>
  <c r="K801" i="4"/>
  <c r="K789" i="4"/>
  <c r="K777" i="4"/>
  <c r="K765" i="4"/>
  <c r="K753" i="4"/>
  <c r="K741" i="4"/>
  <c r="K717" i="4"/>
  <c r="K705" i="4"/>
  <c r="K693" i="4"/>
  <c r="K681" i="4"/>
  <c r="K669" i="4"/>
  <c r="K657" i="4"/>
  <c r="K645" i="4"/>
  <c r="K633" i="4"/>
  <c r="K621" i="4"/>
  <c r="K597" i="4"/>
  <c r="K585" i="4"/>
  <c r="K573" i="4"/>
  <c r="K561" i="4"/>
  <c r="K549" i="4"/>
  <c r="K537" i="4"/>
  <c r="K525" i="4"/>
  <c r="K513" i="4"/>
  <c r="K501" i="4"/>
  <c r="K489" i="4"/>
  <c r="K477" i="4"/>
  <c r="K465" i="4"/>
  <c r="K453" i="4"/>
  <c r="K441" i="4"/>
  <c r="K429" i="4"/>
  <c r="K417" i="4"/>
  <c r="K405" i="4"/>
  <c r="K393" i="4"/>
  <c r="K381" i="4"/>
  <c r="K369" i="4"/>
  <c r="K357" i="4"/>
  <c r="K345" i="4"/>
  <c r="K333" i="4"/>
  <c r="K321" i="4"/>
  <c r="K309" i="4"/>
  <c r="K297" i="4"/>
  <c r="K285" i="4"/>
  <c r="K273" i="4"/>
  <c r="K261" i="4"/>
  <c r="K249" i="4"/>
  <c r="K237" i="4"/>
  <c r="K225" i="4"/>
  <c r="K213" i="4"/>
  <c r="K156" i="4"/>
  <c r="K144" i="4"/>
  <c r="K132" i="4"/>
  <c r="K120" i="4"/>
  <c r="K108" i="4"/>
  <c r="K96" i="4"/>
  <c r="K84" i="4"/>
  <c r="K72" i="4"/>
  <c r="K60" i="4"/>
  <c r="K48" i="4"/>
  <c r="K36" i="4"/>
  <c r="K24" i="4"/>
  <c r="K12" i="4"/>
  <c r="K155" i="4"/>
  <c r="K143" i="4"/>
  <c r="K131" i="4"/>
  <c r="K119" i="4"/>
  <c r="K107" i="4"/>
  <c r="K95" i="4"/>
  <c r="K83" i="4"/>
  <c r="K71" i="4"/>
  <c r="K59" i="4"/>
  <c r="K47" i="4"/>
  <c r="K35" i="4"/>
  <c r="K23" i="4"/>
  <c r="K11" i="4"/>
  <c r="K166" i="4"/>
  <c r="K154" i="4"/>
  <c r="K142" i="4"/>
  <c r="K130" i="4"/>
  <c r="K118" i="4"/>
  <c r="K106" i="4"/>
  <c r="K94" i="4"/>
  <c r="K82" i="4"/>
  <c r="K70" i="4"/>
  <c r="K58" i="4"/>
  <c r="K46" i="4"/>
  <c r="K34" i="4"/>
  <c r="K22" i="4"/>
  <c r="K10" i="4"/>
  <c r="K201" i="4"/>
  <c r="K189" i="4"/>
  <c r="K177" i="4"/>
  <c r="K165" i="4"/>
  <c r="K153" i="4"/>
  <c r="K141" i="4"/>
  <c r="K129" i="4"/>
  <c r="K117" i="4"/>
  <c r="K105" i="4"/>
  <c r="K93" i="4"/>
  <c r="K81" i="4"/>
  <c r="K69" i="4"/>
  <c r="K57" i="4"/>
  <c r="K45" i="4"/>
  <c r="K33" i="4"/>
  <c r="K21" i="4"/>
  <c r="K9" i="4"/>
  <c r="K188" i="4"/>
  <c r="K176" i="4"/>
  <c r="K164" i="4"/>
  <c r="K152" i="4"/>
  <c r="K140" i="4"/>
  <c r="K128" i="4"/>
  <c r="K116" i="4"/>
  <c r="K104" i="4"/>
  <c r="K92" i="4"/>
  <c r="K80" i="4"/>
  <c r="K68" i="4"/>
  <c r="K56" i="4"/>
  <c r="K44" i="4"/>
  <c r="K32" i="4"/>
  <c r="K20" i="4"/>
  <c r="K175" i="4"/>
  <c r="K163" i="4"/>
  <c r="K151" i="4"/>
  <c r="K139" i="4"/>
  <c r="K127" i="4"/>
  <c r="K115" i="4"/>
  <c r="K103" i="4"/>
  <c r="K91" i="4"/>
  <c r="K79" i="4"/>
  <c r="K67" i="4"/>
  <c r="K55" i="4"/>
  <c r="K43" i="4"/>
  <c r="K31" i="4"/>
  <c r="K19" i="4"/>
  <c r="K7" i="4"/>
  <c r="K150" i="4"/>
  <c r="K138" i="4"/>
  <c r="K126" i="4"/>
  <c r="K114" i="4"/>
  <c r="K102" i="4"/>
  <c r="K90" i="4"/>
  <c r="K78" i="4"/>
  <c r="K66" i="4"/>
  <c r="K54" i="4"/>
  <c r="K42" i="4"/>
  <c r="K30" i="4"/>
  <c r="K18" i="4"/>
  <c r="K6" i="4"/>
  <c r="K149" i="4"/>
  <c r="K137" i="4"/>
  <c r="K125" i="4"/>
  <c r="K113" i="4"/>
  <c r="K101" i="4"/>
  <c r="K89" i="4"/>
  <c r="K77" i="4"/>
  <c r="K65" i="4"/>
  <c r="K53" i="4"/>
  <c r="K41" i="4"/>
  <c r="K29" i="4"/>
  <c r="K17" i="4"/>
  <c r="K5" i="4"/>
  <c r="K171" i="4"/>
  <c r="K159" i="4"/>
  <c r="K123" i="4"/>
  <c r="K111" i="4"/>
  <c r="K75" i="4"/>
  <c r="K63" i="4"/>
  <c r="K51" i="4"/>
  <c r="K39" i="4"/>
  <c r="K15" i="4"/>
  <c r="L834" i="4"/>
  <c r="L842" i="4"/>
  <c r="L858" i="4"/>
  <c r="L833" i="4"/>
  <c r="L839" i="4"/>
  <c r="L857" i="4"/>
  <c r="DG142" i="1"/>
  <c r="DG154" i="1"/>
  <c r="DG166" i="1"/>
  <c r="DG178" i="1"/>
  <c r="DG190" i="1"/>
  <c r="DG8" i="1"/>
  <c r="DH8" i="1" s="1"/>
  <c r="DG20" i="1"/>
  <c r="DH20" i="1" s="1"/>
  <c r="DG32" i="1"/>
  <c r="DH32" i="1" s="1"/>
  <c r="DG44" i="1"/>
  <c r="DH44" i="1" s="1"/>
  <c r="DG56" i="1"/>
  <c r="DG68" i="1"/>
  <c r="DH68" i="1" s="1"/>
  <c r="DG80" i="1"/>
  <c r="DG92" i="1"/>
  <c r="DG104" i="1"/>
  <c r="DG116" i="1"/>
  <c r="DG128" i="1"/>
  <c r="DG140" i="1"/>
  <c r="DH140" i="1" s="1"/>
  <c r="DG152" i="1"/>
  <c r="DG164" i="1"/>
  <c r="DH164" i="1" s="1"/>
  <c r="DG176" i="1"/>
  <c r="DG188" i="1"/>
  <c r="DG200" i="1"/>
  <c r="DG212" i="1"/>
  <c r="DG224" i="1"/>
  <c r="DH224" i="1" s="1"/>
  <c r="DG236" i="1"/>
  <c r="DG248" i="1"/>
  <c r="DG260" i="1"/>
  <c r="DG272" i="1"/>
  <c r="DG284" i="1"/>
  <c r="DG296" i="1"/>
  <c r="DH296" i="1" s="1"/>
  <c r="DG308" i="1"/>
  <c r="DH308" i="1" s="1"/>
  <c r="DG320" i="1"/>
  <c r="DH320" i="1" s="1"/>
  <c r="DG332" i="1"/>
  <c r="DG344" i="1"/>
  <c r="DG356" i="1"/>
  <c r="DG368" i="1"/>
  <c r="DH368" i="1" s="1"/>
  <c r="DG380" i="1"/>
  <c r="DG392" i="1"/>
  <c r="DG404" i="1"/>
  <c r="DG416" i="1"/>
  <c r="DG428" i="1"/>
  <c r="DG440" i="1"/>
  <c r="DG452" i="1"/>
  <c r="DG464" i="1"/>
  <c r="DG476" i="1"/>
  <c r="DG488" i="1"/>
  <c r="DH488" i="1" s="1"/>
  <c r="DG500" i="1"/>
  <c r="DG512" i="1"/>
  <c r="DG524" i="1"/>
  <c r="DH524" i="1" s="1"/>
  <c r="DG536" i="1"/>
  <c r="DG548" i="1"/>
  <c r="DH548" i="1" s="1"/>
  <c r="DG560" i="1"/>
  <c r="DG572" i="1"/>
  <c r="DG584" i="1"/>
  <c r="DG596" i="1"/>
  <c r="DG608" i="1"/>
  <c r="DH608" i="1" s="1"/>
  <c r="DG620" i="1"/>
  <c r="DG632" i="1"/>
  <c r="DG644" i="1"/>
  <c r="DG656" i="1"/>
  <c r="DH656" i="1" s="1"/>
  <c r="DG668" i="1"/>
  <c r="DH668" i="1" s="1"/>
  <c r="DG680" i="1"/>
  <c r="DG692" i="1"/>
  <c r="DG704" i="1"/>
  <c r="DG716" i="1"/>
  <c r="DG728" i="1"/>
  <c r="DG740" i="1"/>
  <c r="DG752" i="1"/>
  <c r="DG764" i="1"/>
  <c r="DG776" i="1"/>
  <c r="DH776" i="1" s="1"/>
  <c r="DG788" i="1"/>
  <c r="DG800" i="1"/>
  <c r="DH800" i="1" s="1"/>
  <c r="DG812" i="1"/>
  <c r="DG824" i="1"/>
  <c r="DG836" i="1"/>
  <c r="DG848" i="1"/>
  <c r="DG202" i="1"/>
  <c r="DH202" i="1" s="1"/>
  <c r="DG214" i="1"/>
  <c r="DH214" i="1" s="1"/>
  <c r="DG226" i="1"/>
  <c r="DH226" i="1" s="1"/>
  <c r="DG238" i="1"/>
  <c r="DG250" i="1"/>
  <c r="DG262" i="1"/>
  <c r="DG274" i="1"/>
  <c r="DG286" i="1"/>
  <c r="DH286" i="1" s="1"/>
  <c r="DG298" i="1"/>
  <c r="DG310" i="1"/>
  <c r="DG322" i="1"/>
  <c r="DH322" i="1" s="1"/>
  <c r="DG334" i="1"/>
  <c r="DG346" i="1"/>
  <c r="DG358" i="1"/>
  <c r="DG370" i="1"/>
  <c r="DH370" i="1" s="1"/>
  <c r="DG382" i="1"/>
  <c r="DG394" i="1"/>
  <c r="DG406" i="1"/>
  <c r="DG418" i="1"/>
  <c r="DG430" i="1"/>
  <c r="DG442" i="1"/>
  <c r="DG454" i="1"/>
  <c r="DG466" i="1"/>
  <c r="DG478" i="1"/>
  <c r="DH478" i="1" s="1"/>
  <c r="DG490" i="1"/>
  <c r="DG502" i="1"/>
  <c r="DG514" i="1"/>
  <c r="DG526" i="1"/>
  <c r="DH526" i="1" s="1"/>
  <c r="DG538" i="1"/>
  <c r="DG550" i="1"/>
  <c r="DG562" i="1"/>
  <c r="DG574" i="1"/>
  <c r="DH574" i="1" s="1"/>
  <c r="DG586" i="1"/>
  <c r="DG598" i="1"/>
  <c r="DG610" i="1"/>
  <c r="DG622" i="1"/>
  <c r="DH622" i="1" s="1"/>
  <c r="DG634" i="1"/>
  <c r="DG646" i="1"/>
  <c r="DH646" i="1" s="1"/>
  <c r="DG658" i="1"/>
  <c r="DH658" i="1" s="1"/>
  <c r="DG670" i="1"/>
  <c r="DG682" i="1"/>
  <c r="DG694" i="1"/>
  <c r="DH694" i="1" s="1"/>
  <c r="DG706" i="1"/>
  <c r="DG718" i="1"/>
  <c r="DG730" i="1"/>
  <c r="DG742" i="1"/>
  <c r="DG754" i="1"/>
  <c r="DG766" i="1"/>
  <c r="DG778" i="1"/>
  <c r="DG790" i="1"/>
  <c r="DG802" i="1"/>
  <c r="DG814" i="1"/>
  <c r="DG826" i="1"/>
  <c r="DG850" i="1"/>
  <c r="DH850" i="1" s="1"/>
  <c r="DG13" i="1"/>
  <c r="DG25" i="1"/>
  <c r="DG37" i="1"/>
  <c r="DG49" i="1"/>
  <c r="DH49" i="1" s="1"/>
  <c r="DG61" i="1"/>
  <c r="DG73" i="1"/>
  <c r="DG85" i="1"/>
  <c r="DG97" i="1"/>
  <c r="DG109" i="1"/>
  <c r="DG121" i="1"/>
  <c r="DG133" i="1"/>
  <c r="DG145" i="1"/>
  <c r="DH145" i="1" s="1"/>
  <c r="DG157" i="1"/>
  <c r="DH157" i="1" s="1"/>
  <c r="DG169" i="1"/>
  <c r="DG181" i="1"/>
  <c r="DG193" i="1"/>
  <c r="DG205" i="1"/>
  <c r="DH205" i="1" s="1"/>
  <c r="DG217" i="1"/>
  <c r="DG229" i="1"/>
  <c r="DH229" i="1" s="1"/>
  <c r="DG241" i="1"/>
  <c r="DH241" i="1" s="1"/>
  <c r="DG253" i="1"/>
  <c r="DG265" i="1"/>
  <c r="DG277" i="1"/>
  <c r="DG289" i="1"/>
  <c r="DG301" i="1"/>
  <c r="DG313" i="1"/>
  <c r="DH313" i="1" s="1"/>
  <c r="DG325" i="1"/>
  <c r="DG337" i="1"/>
  <c r="DH337" i="1" s="1"/>
  <c r="DG349" i="1"/>
  <c r="DG361" i="1"/>
  <c r="DH361" i="1" s="1"/>
  <c r="DG373" i="1"/>
  <c r="DG385" i="1"/>
  <c r="DG397" i="1"/>
  <c r="DG409" i="1"/>
  <c r="DH409" i="1" s="1"/>
  <c r="DG421" i="1"/>
  <c r="DG433" i="1"/>
  <c r="DG445" i="1"/>
  <c r="DG457" i="1"/>
  <c r="DH457" i="1" s="1"/>
  <c r="DG469" i="1"/>
  <c r="DH469" i="1" s="1"/>
  <c r="DG481" i="1"/>
  <c r="DH481" i="1" s="1"/>
  <c r="DG493" i="1"/>
  <c r="DG505" i="1"/>
  <c r="DH505" i="1" s="1"/>
  <c r="DG517" i="1"/>
  <c r="DG529" i="1"/>
  <c r="DG541" i="1"/>
  <c r="DH541" i="1" s="1"/>
  <c r="DG553" i="1"/>
  <c r="DH553" i="1" s="1"/>
  <c r="DG565" i="1"/>
  <c r="DG577" i="1"/>
  <c r="DG589" i="1"/>
  <c r="DG601" i="1"/>
  <c r="DH601" i="1" s="1"/>
  <c r="DG613" i="1"/>
  <c r="DG625" i="1"/>
  <c r="DH625" i="1" s="1"/>
  <c r="DG637" i="1"/>
  <c r="DG649" i="1"/>
  <c r="DG661" i="1"/>
  <c r="DG673" i="1"/>
  <c r="DG685" i="1"/>
  <c r="DG697" i="1"/>
  <c r="DG709" i="1"/>
  <c r="DH709" i="1" s="1"/>
  <c r="DG721" i="1"/>
  <c r="DG733" i="1"/>
  <c r="DG745" i="1"/>
  <c r="DG757" i="1"/>
  <c r="DG769" i="1"/>
  <c r="DG781" i="1"/>
  <c r="DH781" i="1" s="1"/>
  <c r="DG793" i="1"/>
  <c r="DG805" i="1"/>
  <c r="DH805" i="1" s="1"/>
  <c r="DG817" i="1"/>
  <c r="DG829" i="1"/>
  <c r="DG841" i="1"/>
  <c r="DG853" i="1"/>
  <c r="DG5" i="1"/>
  <c r="DH5" i="1" s="1"/>
  <c r="DG17" i="1"/>
  <c r="DH17" i="1" s="1"/>
  <c r="DG29" i="1"/>
  <c r="DH29" i="1" s="1"/>
  <c r="DG41" i="1"/>
  <c r="DG53" i="1"/>
  <c r="DG65" i="1"/>
  <c r="DG77" i="1"/>
  <c r="DH77" i="1" s="1"/>
  <c r="DG89" i="1"/>
  <c r="DH89" i="1" s="1"/>
  <c r="DG101" i="1"/>
  <c r="DH101" i="1" s="1"/>
  <c r="DG113" i="1"/>
  <c r="DG125" i="1"/>
  <c r="DH125" i="1" s="1"/>
  <c r="DG137" i="1"/>
  <c r="DG149" i="1"/>
  <c r="DH149" i="1" s="1"/>
  <c r="DG161" i="1"/>
  <c r="DG173" i="1"/>
  <c r="DG185" i="1"/>
  <c r="DH185" i="1" s="1"/>
  <c r="DG197" i="1"/>
  <c r="DG209" i="1"/>
  <c r="DH209" i="1" s="1"/>
  <c r="DG221" i="1"/>
  <c r="DG233" i="1"/>
  <c r="DG245" i="1"/>
  <c r="DG257" i="1"/>
  <c r="DG269" i="1"/>
  <c r="DG281" i="1"/>
  <c r="DH281" i="1" s="1"/>
  <c r="DG293" i="1"/>
  <c r="DG305" i="1"/>
  <c r="DG317" i="1"/>
  <c r="DG329" i="1"/>
  <c r="DG341" i="1"/>
  <c r="DH341" i="1" s="1"/>
  <c r="DG353" i="1"/>
  <c r="DG365" i="1"/>
  <c r="DG377" i="1"/>
  <c r="DG389" i="1"/>
  <c r="DH389" i="1" s="1"/>
  <c r="DG401" i="1"/>
  <c r="DG413" i="1"/>
  <c r="DH413" i="1" s="1"/>
  <c r="DG425" i="1"/>
  <c r="DG437" i="1"/>
  <c r="DG449" i="1"/>
  <c r="DG461" i="1"/>
  <c r="DG473" i="1"/>
  <c r="DG485" i="1"/>
  <c r="DH485" i="1" s="1"/>
  <c r="DG497" i="1"/>
  <c r="DG509" i="1"/>
  <c r="DG521" i="1"/>
  <c r="DG533" i="1"/>
  <c r="DG545" i="1"/>
  <c r="DG557" i="1"/>
  <c r="DG569" i="1"/>
  <c r="DG581" i="1"/>
  <c r="DG593" i="1"/>
  <c r="DG605" i="1"/>
  <c r="DH605" i="1" s="1"/>
  <c r="DG617" i="1"/>
  <c r="DG629" i="1"/>
  <c r="DG641" i="1"/>
  <c r="DH641" i="1" s="1"/>
  <c r="DG653" i="1"/>
  <c r="DG665" i="1"/>
  <c r="DH665" i="1" s="1"/>
  <c r="DG677" i="1"/>
  <c r="DG689" i="1"/>
  <c r="DG701" i="1"/>
  <c r="DG713" i="1"/>
  <c r="DH713" i="1" s="1"/>
  <c r="DG725" i="1"/>
  <c r="DG737" i="1"/>
  <c r="DG749" i="1"/>
  <c r="DG761" i="1"/>
  <c r="DH761" i="1" s="1"/>
  <c r="DG773" i="1"/>
  <c r="DG785" i="1"/>
  <c r="DG797" i="1"/>
  <c r="DG809" i="1"/>
  <c r="DH809" i="1" s="1"/>
  <c r="DG821" i="1"/>
  <c r="DG833" i="1"/>
  <c r="DH833" i="1" s="1"/>
  <c r="DG845" i="1"/>
  <c r="DG857" i="1"/>
  <c r="DG321" i="1"/>
  <c r="DH321" i="1" s="1"/>
  <c r="DG333" i="1"/>
  <c r="DG345" i="1"/>
  <c r="DH345" i="1" s="1"/>
  <c r="DG357" i="1"/>
  <c r="DG369" i="1"/>
  <c r="DH369" i="1" s="1"/>
  <c r="DG381" i="1"/>
  <c r="DG393" i="1"/>
  <c r="DH393" i="1" s="1"/>
  <c r="DG405" i="1"/>
  <c r="DG417" i="1"/>
  <c r="DG429" i="1"/>
  <c r="DG441" i="1"/>
  <c r="DG453" i="1"/>
  <c r="DG465" i="1"/>
  <c r="DG477" i="1"/>
  <c r="DG489" i="1"/>
  <c r="DG501" i="1"/>
  <c r="DH501" i="1" s="1"/>
  <c r="DG513" i="1"/>
  <c r="DG525" i="1"/>
  <c r="DG537" i="1"/>
  <c r="DG549" i="1"/>
  <c r="DH549" i="1" s="1"/>
  <c r="DG561" i="1"/>
  <c r="DH561" i="1" s="1"/>
  <c r="DG573" i="1"/>
  <c r="DH573" i="1" s="1"/>
  <c r="DG585" i="1"/>
  <c r="DG597" i="1"/>
  <c r="DG609" i="1"/>
  <c r="DG621" i="1"/>
  <c r="DG633" i="1"/>
  <c r="DG645" i="1"/>
  <c r="DH645" i="1" s="1"/>
  <c r="DG657" i="1"/>
  <c r="DG669" i="1"/>
  <c r="DG681" i="1"/>
  <c r="DH681" i="1" s="1"/>
  <c r="DG693" i="1"/>
  <c r="DG705" i="1"/>
  <c r="DH705" i="1" s="1"/>
  <c r="DG717" i="1"/>
  <c r="DG729" i="1"/>
  <c r="DG741" i="1"/>
  <c r="DG753" i="1"/>
  <c r="DG765" i="1"/>
  <c r="DG777" i="1"/>
  <c r="DG789" i="1"/>
  <c r="DG801" i="1"/>
  <c r="DG813" i="1"/>
  <c r="DH813" i="1" s="1"/>
  <c r="DG825" i="1"/>
  <c r="DH825" i="1" s="1"/>
  <c r="DG837" i="1"/>
  <c r="DG849" i="1"/>
  <c r="DG10" i="1"/>
  <c r="DG22" i="1"/>
  <c r="DG34" i="1"/>
  <c r="DG46" i="1"/>
  <c r="DH46" i="1" s="1"/>
  <c r="DG58" i="1"/>
  <c r="DG70" i="1"/>
  <c r="DG82" i="1"/>
  <c r="DG94" i="1"/>
  <c r="DH94" i="1" s="1"/>
  <c r="DG106" i="1"/>
  <c r="DH106" i="1" s="1"/>
  <c r="DG118" i="1"/>
  <c r="DH118" i="1" s="1"/>
  <c r="DG130" i="1"/>
  <c r="DG9" i="1"/>
  <c r="DG21" i="1"/>
  <c r="DG33" i="1"/>
  <c r="DH33" i="1" s="1"/>
  <c r="DG45" i="1"/>
  <c r="DG57" i="1"/>
  <c r="DG69" i="1"/>
  <c r="DH69" i="1" s="1"/>
  <c r="DG81" i="1"/>
  <c r="DG93" i="1"/>
  <c r="DG105" i="1"/>
  <c r="DG117" i="1"/>
  <c r="DG129" i="1"/>
  <c r="DG141" i="1"/>
  <c r="DG153" i="1"/>
  <c r="DH153" i="1" s="1"/>
  <c r="DG165" i="1"/>
  <c r="DG177" i="1"/>
  <c r="DG189" i="1"/>
  <c r="DG201" i="1"/>
  <c r="DG213" i="1"/>
  <c r="DG225" i="1"/>
  <c r="DG237" i="1"/>
  <c r="DG249" i="1"/>
  <c r="DH249" i="1" s="1"/>
  <c r="DG261" i="1"/>
  <c r="DG273" i="1"/>
  <c r="DG285" i="1"/>
  <c r="DG297" i="1"/>
  <c r="DG309" i="1"/>
  <c r="DH309" i="1" s="1"/>
  <c r="DG7" i="1"/>
  <c r="DG19" i="1"/>
  <c r="DG31" i="1"/>
  <c r="DG43" i="1"/>
  <c r="DG55" i="1"/>
  <c r="DG67" i="1"/>
  <c r="DG79" i="1"/>
  <c r="DH79" i="1" s="1"/>
  <c r="DG91" i="1"/>
  <c r="DG103" i="1"/>
  <c r="DG115" i="1"/>
  <c r="DG127" i="1"/>
  <c r="DG139" i="1"/>
  <c r="DH139" i="1" s="1"/>
  <c r="DG151" i="1"/>
  <c r="DG163" i="1"/>
  <c r="DG175" i="1"/>
  <c r="DH175" i="1" s="1"/>
  <c r="DG187" i="1"/>
  <c r="DH187" i="1" s="1"/>
  <c r="DG199" i="1"/>
  <c r="DG211" i="1"/>
  <c r="DG223" i="1"/>
  <c r="DG235" i="1"/>
  <c r="DG247" i="1"/>
  <c r="DH247" i="1" s="1"/>
  <c r="DG259" i="1"/>
  <c r="DG271" i="1"/>
  <c r="DH271" i="1" s="1"/>
  <c r="DG283" i="1"/>
  <c r="DG295" i="1"/>
  <c r="DG307" i="1"/>
  <c r="DH307" i="1" s="1"/>
  <c r="DG319" i="1"/>
  <c r="DG331" i="1"/>
  <c r="DH331" i="1" s="1"/>
  <c r="DG343" i="1"/>
  <c r="DH343" i="1" s="1"/>
  <c r="DG355" i="1"/>
  <c r="DG367" i="1"/>
  <c r="DH367" i="1" s="1"/>
  <c r="DG379" i="1"/>
  <c r="DG391" i="1"/>
  <c r="DG403" i="1"/>
  <c r="DH403" i="1" s="1"/>
  <c r="DG415" i="1"/>
  <c r="DG427" i="1"/>
  <c r="DH427" i="1" s="1"/>
  <c r="DG439" i="1"/>
  <c r="DH439" i="1" s="1"/>
  <c r="DG451" i="1"/>
  <c r="DG463" i="1"/>
  <c r="DG475" i="1"/>
  <c r="DH475" i="1" s="1"/>
  <c r="DG487" i="1"/>
  <c r="DH487" i="1" s="1"/>
  <c r="DG499" i="1"/>
  <c r="DG511" i="1"/>
  <c r="DG523" i="1"/>
  <c r="DH523" i="1" s="1"/>
  <c r="DG535" i="1"/>
  <c r="DG547" i="1"/>
  <c r="DG559" i="1"/>
  <c r="DH559" i="1" s="1"/>
  <c r="DG571" i="1"/>
  <c r="DH571" i="1" s="1"/>
  <c r="DG583" i="1"/>
  <c r="DG595" i="1"/>
  <c r="DG607" i="1"/>
  <c r="DG619" i="1"/>
  <c r="DH619" i="1" s="1"/>
  <c r="DG631" i="1"/>
  <c r="DH631" i="1" s="1"/>
  <c r="DG643" i="1"/>
  <c r="DG655" i="1"/>
  <c r="DH655" i="1" s="1"/>
  <c r="DG667" i="1"/>
  <c r="DG679" i="1"/>
  <c r="DG691" i="1"/>
  <c r="DG703" i="1"/>
  <c r="DH703" i="1" s="1"/>
  <c r="DG715" i="1"/>
  <c r="DG727" i="1"/>
  <c r="DG739" i="1"/>
  <c r="DG751" i="1"/>
  <c r="DH751" i="1" s="1"/>
  <c r="DG763" i="1"/>
  <c r="DG775" i="1"/>
  <c r="DH775" i="1" s="1"/>
  <c r="DG787" i="1"/>
  <c r="DG799" i="1"/>
  <c r="DG811" i="1"/>
  <c r="DG823" i="1"/>
  <c r="DG835" i="1"/>
  <c r="DG847" i="1"/>
  <c r="DG12" i="1"/>
  <c r="DH12" i="1" s="1"/>
  <c r="DG24" i="1"/>
  <c r="DG36" i="1"/>
  <c r="DG48" i="1"/>
  <c r="DG60" i="1"/>
  <c r="DH60" i="1" s="1"/>
  <c r="DG72" i="1"/>
  <c r="DH72" i="1" s="1"/>
  <c r="DG84" i="1"/>
  <c r="DG96" i="1"/>
  <c r="DG108" i="1"/>
  <c r="DH108" i="1" s="1"/>
  <c r="DG120" i="1"/>
  <c r="DH120" i="1" s="1"/>
  <c r="DG132" i="1"/>
  <c r="DH132" i="1" s="1"/>
  <c r="DG144" i="1"/>
  <c r="DG156" i="1"/>
  <c r="DG168" i="1"/>
  <c r="DG180" i="1"/>
  <c r="DH180" i="1" s="1"/>
  <c r="DG192" i="1"/>
  <c r="DG204" i="1"/>
  <c r="DG216" i="1"/>
  <c r="DH216" i="1" s="1"/>
  <c r="DG228" i="1"/>
  <c r="DG240" i="1"/>
  <c r="DG252" i="1"/>
  <c r="DG264" i="1"/>
  <c r="DH264" i="1" s="1"/>
  <c r="DG276" i="1"/>
  <c r="DG288" i="1"/>
  <c r="DG300" i="1"/>
  <c r="DH300" i="1" s="1"/>
  <c r="DG312" i="1"/>
  <c r="DG324" i="1"/>
  <c r="DG336" i="1"/>
  <c r="DG348" i="1"/>
  <c r="DH348" i="1" s="1"/>
  <c r="DG360" i="1"/>
  <c r="DH360" i="1" s="1"/>
  <c r="DG372" i="1"/>
  <c r="DH372" i="1" s="1"/>
  <c r="DG384" i="1"/>
  <c r="DG396" i="1"/>
  <c r="DG408" i="1"/>
  <c r="DH408" i="1" s="1"/>
  <c r="DG420" i="1"/>
  <c r="DG432" i="1"/>
  <c r="DG444" i="1"/>
  <c r="DG456" i="1"/>
  <c r="DG468" i="1"/>
  <c r="DH468" i="1" s="1"/>
  <c r="DG480" i="1"/>
  <c r="DG492" i="1"/>
  <c r="DG504" i="1"/>
  <c r="DH504" i="1" s="1"/>
  <c r="DG516" i="1"/>
  <c r="DG528" i="1"/>
  <c r="DG540" i="1"/>
  <c r="DG552" i="1"/>
  <c r="DG564" i="1"/>
  <c r="DG576" i="1"/>
  <c r="DG588" i="1"/>
  <c r="DG600" i="1"/>
  <c r="DH600" i="1" s="1"/>
  <c r="DG612" i="1"/>
  <c r="DG624" i="1"/>
  <c r="DH624" i="1" s="1"/>
  <c r="DG636" i="1"/>
  <c r="DH636" i="1" s="1"/>
  <c r="DG648" i="1"/>
  <c r="DH648" i="1" s="1"/>
  <c r="DG660" i="1"/>
  <c r="DG672" i="1"/>
  <c r="DG684" i="1"/>
  <c r="DG696" i="1"/>
  <c r="DG708" i="1"/>
  <c r="DG720" i="1"/>
  <c r="DG732" i="1"/>
  <c r="DG744" i="1"/>
  <c r="DH744" i="1" s="1"/>
  <c r="DG756" i="1"/>
  <c r="DH756" i="1" s="1"/>
  <c r="DG768" i="1"/>
  <c r="DG780" i="1"/>
  <c r="DG792" i="1"/>
  <c r="DG804" i="1"/>
  <c r="DH804" i="1" s="1"/>
  <c r="DG816" i="1"/>
  <c r="DG828" i="1"/>
  <c r="DG840" i="1"/>
  <c r="DG852" i="1"/>
  <c r="DH852" i="1" s="1"/>
  <c r="DG4" i="1"/>
  <c r="DH4" i="1" s="1"/>
  <c r="DG16" i="1"/>
  <c r="DG28" i="1"/>
  <c r="DG40" i="1"/>
  <c r="DG52" i="1"/>
  <c r="DH52" i="1" s="1"/>
  <c r="DG64" i="1"/>
  <c r="DH64" i="1" s="1"/>
  <c r="DG76" i="1"/>
  <c r="DG88" i="1"/>
  <c r="DG100" i="1"/>
  <c r="DH100" i="1" s="1"/>
  <c r="DG112" i="1"/>
  <c r="DG124" i="1"/>
  <c r="DH124" i="1" s="1"/>
  <c r="DG136" i="1"/>
  <c r="DG148" i="1"/>
  <c r="DG160" i="1"/>
  <c r="DG172" i="1"/>
  <c r="DH172" i="1" s="1"/>
  <c r="DG184" i="1"/>
  <c r="DG196" i="1"/>
  <c r="DH196" i="1" s="1"/>
  <c r="DG208" i="1"/>
  <c r="DH208" i="1" s="1"/>
  <c r="DG220" i="1"/>
  <c r="DG232" i="1"/>
  <c r="DG244" i="1"/>
  <c r="DG256" i="1"/>
  <c r="DH256" i="1" s="1"/>
  <c r="DG268" i="1"/>
  <c r="DG280" i="1"/>
  <c r="DH280" i="1" s="1"/>
  <c r="DG292" i="1"/>
  <c r="DG304" i="1"/>
  <c r="DG316" i="1"/>
  <c r="DH316" i="1" s="1"/>
  <c r="DG328" i="1"/>
  <c r="DG340" i="1"/>
  <c r="DG352" i="1"/>
  <c r="DG364" i="1"/>
  <c r="DG376" i="1"/>
  <c r="DH376" i="1" s="1"/>
  <c r="DG388" i="1"/>
  <c r="DG400" i="1"/>
  <c r="DG412" i="1"/>
  <c r="DG424" i="1"/>
  <c r="DG436" i="1"/>
  <c r="DH436" i="1" s="1"/>
  <c r="DG448" i="1"/>
  <c r="DH448" i="1" s="1"/>
  <c r="DG460" i="1"/>
  <c r="DG472" i="1"/>
  <c r="DH472" i="1" s="1"/>
  <c r="DG484" i="1"/>
  <c r="DG496" i="1"/>
  <c r="DG508" i="1"/>
  <c r="DG520" i="1"/>
  <c r="DG532" i="1"/>
  <c r="DG544" i="1"/>
  <c r="DG556" i="1"/>
  <c r="DH556" i="1" s="1"/>
  <c r="DG568" i="1"/>
  <c r="DG580" i="1"/>
  <c r="DG592" i="1"/>
  <c r="DG604" i="1"/>
  <c r="DH604" i="1" s="1"/>
  <c r="DG616" i="1"/>
  <c r="DG628" i="1"/>
  <c r="DG640" i="1"/>
  <c r="DG652" i="1"/>
  <c r="DG664" i="1"/>
  <c r="DG676" i="1"/>
  <c r="DG688" i="1"/>
  <c r="DG700" i="1"/>
  <c r="DG712" i="1"/>
  <c r="DG724" i="1"/>
  <c r="DG736" i="1"/>
  <c r="DH736" i="1" s="1"/>
  <c r="DG748" i="1"/>
  <c r="DG760" i="1"/>
  <c r="DG772" i="1"/>
  <c r="DH772" i="1" s="1"/>
  <c r="DG784" i="1"/>
  <c r="DG796" i="1"/>
  <c r="DG808" i="1"/>
  <c r="DG820" i="1"/>
  <c r="DG832" i="1"/>
  <c r="DG844" i="1"/>
  <c r="DG856" i="1"/>
  <c r="DG47" i="1"/>
  <c r="DH47" i="1" s="1"/>
  <c r="DG119" i="1"/>
  <c r="DG191" i="1"/>
  <c r="DG263" i="1"/>
  <c r="DG335" i="1"/>
  <c r="DG395" i="1"/>
  <c r="DG455" i="1"/>
  <c r="DG611" i="1"/>
  <c r="DG767" i="1"/>
  <c r="DH767" i="1" s="1"/>
  <c r="DG779" i="1"/>
  <c r="DG375" i="1"/>
  <c r="DG531" i="1"/>
  <c r="DG543" i="1"/>
  <c r="DH543" i="1" s="1"/>
  <c r="DG711" i="1"/>
  <c r="DH711" i="1" s="1"/>
  <c r="DG723" i="1"/>
  <c r="DH723" i="1" s="1"/>
  <c r="DG2" i="1"/>
  <c r="DH2" i="1" s="1"/>
  <c r="DG14" i="1"/>
  <c r="DG38" i="1"/>
  <c r="DG50" i="1"/>
  <c r="DH50" i="1" s="1"/>
  <c r="DG62" i="1"/>
  <c r="DG74" i="1"/>
  <c r="DG86" i="1"/>
  <c r="DH86" i="1" s="1"/>
  <c r="DG110" i="1"/>
  <c r="DG122" i="1"/>
  <c r="DG134" i="1"/>
  <c r="DG146" i="1"/>
  <c r="DH146" i="1" s="1"/>
  <c r="DG158" i="1"/>
  <c r="DG182" i="1"/>
  <c r="DG194" i="1"/>
  <c r="DG206" i="1"/>
  <c r="DG218" i="1"/>
  <c r="DG230" i="1"/>
  <c r="DG254" i="1"/>
  <c r="DH254" i="1" s="1"/>
  <c r="DG266" i="1"/>
  <c r="DG278" i="1"/>
  <c r="DG290" i="1"/>
  <c r="DH290" i="1" s="1"/>
  <c r="DG302" i="1"/>
  <c r="DH302" i="1" s="1"/>
  <c r="DG326" i="1"/>
  <c r="DH326" i="1" s="1"/>
  <c r="DG338" i="1"/>
  <c r="DG350" i="1"/>
  <c r="DG362" i="1"/>
  <c r="DH362" i="1" s="1"/>
  <c r="DG374" i="1"/>
  <c r="DG398" i="1"/>
  <c r="DG410" i="1"/>
  <c r="DH410" i="1" s="1"/>
  <c r="DG422" i="1"/>
  <c r="DG434" i="1"/>
  <c r="DH434" i="1" s="1"/>
  <c r="DG446" i="1"/>
  <c r="DG458" i="1"/>
  <c r="DG470" i="1"/>
  <c r="DG482" i="1"/>
  <c r="DG494" i="1"/>
  <c r="DG506" i="1"/>
  <c r="DG518" i="1"/>
  <c r="DH518" i="1" s="1"/>
  <c r="DG530" i="1"/>
  <c r="DG542" i="1"/>
  <c r="DG566" i="1"/>
  <c r="DG578" i="1"/>
  <c r="DG590" i="1"/>
  <c r="DG602" i="1"/>
  <c r="DH602" i="1" s="1"/>
  <c r="DG614" i="1"/>
  <c r="DG626" i="1"/>
  <c r="DH626" i="1" s="1"/>
  <c r="DG638" i="1"/>
  <c r="DG650" i="1"/>
  <c r="DG662" i="1"/>
  <c r="DH662" i="1" s="1"/>
  <c r="DG674" i="1"/>
  <c r="DG686" i="1"/>
  <c r="DG698" i="1"/>
  <c r="DG710" i="1"/>
  <c r="DG722" i="1"/>
  <c r="DG746" i="1"/>
  <c r="DG758" i="1"/>
  <c r="DG770" i="1"/>
  <c r="DG782" i="1"/>
  <c r="DH782" i="1" s="1"/>
  <c r="DG794" i="1"/>
  <c r="DG806" i="1"/>
  <c r="DG818" i="1"/>
  <c r="DG830" i="1"/>
  <c r="DG842" i="1"/>
  <c r="DG854" i="1"/>
  <c r="DH854" i="1" s="1"/>
  <c r="DG838" i="1"/>
  <c r="DG18" i="1"/>
  <c r="DH18" i="1" s="1"/>
  <c r="DG30" i="1"/>
  <c r="DG42" i="1"/>
  <c r="DH42" i="1" s="1"/>
  <c r="DG54" i="1"/>
  <c r="DG66" i="1"/>
  <c r="DG90" i="1"/>
  <c r="DG102" i="1"/>
  <c r="DG114" i="1"/>
  <c r="DG126" i="1"/>
  <c r="DH126" i="1" s="1"/>
  <c r="DG138" i="1"/>
  <c r="DG162" i="1"/>
  <c r="DG174" i="1"/>
  <c r="DH174" i="1" s="1"/>
  <c r="DG186" i="1"/>
  <c r="DG198" i="1"/>
  <c r="DG210" i="1"/>
  <c r="DH210" i="1" s="1"/>
  <c r="DG234" i="1"/>
  <c r="DH234" i="1" s="1"/>
  <c r="DG246" i="1"/>
  <c r="DG258" i="1"/>
  <c r="DG270" i="1"/>
  <c r="DG282" i="1"/>
  <c r="DH282" i="1" s="1"/>
  <c r="DG306" i="1"/>
  <c r="DG318" i="1"/>
  <c r="DH318" i="1" s="1"/>
  <c r="DG330" i="1"/>
  <c r="DH330" i="1" s="1"/>
  <c r="DG342" i="1"/>
  <c r="DH342" i="1" s="1"/>
  <c r="DG354" i="1"/>
  <c r="DH354" i="1" s="1"/>
  <c r="DG366" i="1"/>
  <c r="DH366" i="1" s="1"/>
  <c r="DG378" i="1"/>
  <c r="DG390" i="1"/>
  <c r="DG402" i="1"/>
  <c r="DG414" i="1"/>
  <c r="DG426" i="1"/>
  <c r="DG438" i="1"/>
  <c r="DG450" i="1"/>
  <c r="DG462" i="1"/>
  <c r="DG474" i="1"/>
  <c r="DG498" i="1"/>
  <c r="DG510" i="1"/>
  <c r="DG522" i="1"/>
  <c r="DH522" i="1" s="1"/>
  <c r="DG534" i="1"/>
  <c r="DG546" i="1"/>
  <c r="DG558" i="1"/>
  <c r="DG570" i="1"/>
  <c r="DG582" i="1"/>
  <c r="DG594" i="1"/>
  <c r="DH594" i="1" s="1"/>
  <c r="DG606" i="1"/>
  <c r="DG618" i="1"/>
  <c r="DH618" i="1" s="1"/>
  <c r="DG630" i="1"/>
  <c r="DG642" i="1"/>
  <c r="DG654" i="1"/>
  <c r="DH654" i="1" s="1"/>
  <c r="DG666" i="1"/>
  <c r="DH666" i="1" s="1"/>
  <c r="DG690" i="1"/>
  <c r="DG702" i="1"/>
  <c r="DG714" i="1"/>
  <c r="DG726" i="1"/>
  <c r="DG738" i="1"/>
  <c r="DG750" i="1"/>
  <c r="DG762" i="1"/>
  <c r="DG774" i="1"/>
  <c r="DG786" i="1"/>
  <c r="DH786" i="1" s="1"/>
  <c r="DG798" i="1"/>
  <c r="DG810" i="1"/>
  <c r="DG822" i="1"/>
  <c r="DG6" i="1"/>
  <c r="DH6" i="1" s="1"/>
  <c r="DG78" i="1"/>
  <c r="DG150" i="1"/>
  <c r="DH150" i="1" s="1"/>
  <c r="DG222" i="1"/>
  <c r="DH222" i="1" s="1"/>
  <c r="DG294" i="1"/>
  <c r="DH294" i="1" s="1"/>
  <c r="DG486" i="1"/>
  <c r="DG678" i="1"/>
  <c r="DG834" i="1"/>
  <c r="DG846" i="1"/>
  <c r="DG26" i="1"/>
  <c r="DH26" i="1" s="1"/>
  <c r="DG98" i="1"/>
  <c r="DG170" i="1"/>
  <c r="DG242" i="1"/>
  <c r="DH242" i="1" s="1"/>
  <c r="DG314" i="1"/>
  <c r="DG386" i="1"/>
  <c r="DG554" i="1"/>
  <c r="DH554" i="1" s="1"/>
  <c r="DG734" i="1"/>
  <c r="DG11" i="1"/>
  <c r="DG23" i="1"/>
  <c r="DG35" i="1"/>
  <c r="DG59" i="1"/>
  <c r="DH59" i="1" s="1"/>
  <c r="DG71" i="1"/>
  <c r="DG83" i="1"/>
  <c r="DG95" i="1"/>
  <c r="DG107" i="1"/>
  <c r="DG131" i="1"/>
  <c r="DG143" i="1"/>
  <c r="DG155" i="1"/>
  <c r="DG167" i="1"/>
  <c r="DG179" i="1"/>
  <c r="DG203" i="1"/>
  <c r="DH203" i="1" s="1"/>
  <c r="DG215" i="1"/>
  <c r="DG227" i="1"/>
  <c r="DG239" i="1"/>
  <c r="DH239" i="1" s="1"/>
  <c r="DG251" i="1"/>
  <c r="DG275" i="1"/>
  <c r="DH275" i="1" s="1"/>
  <c r="DG287" i="1"/>
  <c r="DH287" i="1" s="1"/>
  <c r="DG299" i="1"/>
  <c r="DH299" i="1" s="1"/>
  <c r="DG311" i="1"/>
  <c r="DH311" i="1" s="1"/>
  <c r="DG323" i="1"/>
  <c r="DG347" i="1"/>
  <c r="DH347" i="1" s="1"/>
  <c r="DG359" i="1"/>
  <c r="DG371" i="1"/>
  <c r="DH371" i="1" s="1"/>
  <c r="DG383" i="1"/>
  <c r="DG407" i="1"/>
  <c r="DG419" i="1"/>
  <c r="DH419" i="1" s="1"/>
  <c r="DG431" i="1"/>
  <c r="DG443" i="1"/>
  <c r="DG467" i="1"/>
  <c r="DG479" i="1"/>
  <c r="DG491" i="1"/>
  <c r="DG503" i="1"/>
  <c r="DG515" i="1"/>
  <c r="DH515" i="1" s="1"/>
  <c r="DG527" i="1"/>
  <c r="DG539" i="1"/>
  <c r="DG551" i="1"/>
  <c r="DH551" i="1" s="1"/>
  <c r="DG563" i="1"/>
  <c r="DH563" i="1" s="1"/>
  <c r="DG575" i="1"/>
  <c r="DG587" i="1"/>
  <c r="DG599" i="1"/>
  <c r="DG623" i="1"/>
  <c r="DG635" i="1"/>
  <c r="DH635" i="1" s="1"/>
  <c r="DG647" i="1"/>
  <c r="DG659" i="1"/>
  <c r="DG671" i="1"/>
  <c r="DG683" i="1"/>
  <c r="DG695" i="1"/>
  <c r="DH695" i="1" s="1"/>
  <c r="DG707" i="1"/>
  <c r="DG719" i="1"/>
  <c r="DG731" i="1"/>
  <c r="DG743" i="1"/>
  <c r="DG755" i="1"/>
  <c r="DH755" i="1" s="1"/>
  <c r="DG791" i="1"/>
  <c r="DG803" i="1"/>
  <c r="DG815" i="1"/>
  <c r="DG827" i="1"/>
  <c r="DG839" i="1"/>
  <c r="DG851" i="1"/>
  <c r="DG3" i="1"/>
  <c r="DH3" i="1" s="1"/>
  <c r="DG15" i="1"/>
  <c r="DH15" i="1" s="1"/>
  <c r="DG27" i="1"/>
  <c r="DG39" i="1"/>
  <c r="DG51" i="1"/>
  <c r="DG63" i="1"/>
  <c r="DG75" i="1"/>
  <c r="DH75" i="1" s="1"/>
  <c r="DG87" i="1"/>
  <c r="DG99" i="1"/>
  <c r="DG111" i="1"/>
  <c r="DG123" i="1"/>
  <c r="DH123" i="1" s="1"/>
  <c r="DG135" i="1"/>
  <c r="DH135" i="1" s="1"/>
  <c r="DG147" i="1"/>
  <c r="DG159" i="1"/>
  <c r="DG171" i="1"/>
  <c r="DG183" i="1"/>
  <c r="DH183" i="1" s="1"/>
  <c r="DG195" i="1"/>
  <c r="DH195" i="1" s="1"/>
  <c r="DG207" i="1"/>
  <c r="DG219" i="1"/>
  <c r="DG231" i="1"/>
  <c r="DH231" i="1" s="1"/>
  <c r="DG243" i="1"/>
  <c r="DG255" i="1"/>
  <c r="DH255" i="1" s="1"/>
  <c r="DG267" i="1"/>
  <c r="DG279" i="1"/>
  <c r="DG291" i="1"/>
  <c r="DG303" i="1"/>
  <c r="DH303" i="1" s="1"/>
  <c r="DG315" i="1"/>
  <c r="DG327" i="1"/>
  <c r="DG339" i="1"/>
  <c r="DH339" i="1" s="1"/>
  <c r="DG351" i="1"/>
  <c r="DG363" i="1"/>
  <c r="DH363" i="1" s="1"/>
  <c r="DG387" i="1"/>
  <c r="DG399" i="1"/>
  <c r="DG411" i="1"/>
  <c r="DH411" i="1" s="1"/>
  <c r="DG423" i="1"/>
  <c r="DG435" i="1"/>
  <c r="DG447" i="1"/>
  <c r="DH447" i="1" s="1"/>
  <c r="DG459" i="1"/>
  <c r="DG471" i="1"/>
  <c r="DG483" i="1"/>
  <c r="DG495" i="1"/>
  <c r="DG507" i="1"/>
  <c r="DG519" i="1"/>
  <c r="DG555" i="1"/>
  <c r="DG567" i="1"/>
  <c r="DG579" i="1"/>
  <c r="DG591" i="1"/>
  <c r="DG603" i="1"/>
  <c r="DG615" i="1"/>
  <c r="DH615" i="1" s="1"/>
  <c r="DG627" i="1"/>
  <c r="DH627" i="1" s="1"/>
  <c r="DG639" i="1"/>
  <c r="DH639" i="1" s="1"/>
  <c r="DG651" i="1"/>
  <c r="DG663" i="1"/>
  <c r="DG675" i="1"/>
  <c r="DG687" i="1"/>
  <c r="DG699" i="1"/>
  <c r="DG735" i="1"/>
  <c r="DG747" i="1"/>
  <c r="DG759" i="1"/>
  <c r="DG771" i="1"/>
  <c r="DG783" i="1"/>
  <c r="DG795" i="1"/>
  <c r="DH795" i="1" s="1"/>
  <c r="DG807" i="1"/>
  <c r="DG819" i="1"/>
  <c r="DG831" i="1"/>
  <c r="DH831" i="1" s="1"/>
  <c r="DG843" i="1"/>
  <c r="DG855" i="1"/>
  <c r="AA751" i="1"/>
  <c r="AA613" i="1"/>
  <c r="Z685" i="1"/>
  <c r="AC789" i="1"/>
  <c r="AA789" i="1"/>
  <c r="AB789" i="1"/>
  <c r="AC693" i="1"/>
  <c r="AB693" i="1"/>
  <c r="AA693" i="1"/>
  <c r="AC597" i="1"/>
  <c r="AB597" i="1"/>
  <c r="AA597" i="1"/>
  <c r="AC501" i="1"/>
  <c r="AB501" i="1"/>
  <c r="AA501" i="1"/>
  <c r="Z501" i="1"/>
  <c r="AC405" i="1"/>
  <c r="AB405" i="1"/>
  <c r="AA405" i="1"/>
  <c r="Z405" i="1"/>
  <c r="AC309" i="1"/>
  <c r="AB309" i="1"/>
  <c r="AA309" i="1"/>
  <c r="Z309" i="1"/>
  <c r="AC201" i="1"/>
  <c r="AB201" i="1"/>
  <c r="AA201" i="1"/>
  <c r="Z201" i="1"/>
  <c r="AC93" i="1"/>
  <c r="AB93" i="1"/>
  <c r="AA93" i="1"/>
  <c r="Z93" i="1"/>
  <c r="AC45" i="1"/>
  <c r="AB45" i="1"/>
  <c r="AA45" i="1"/>
  <c r="Z45" i="1"/>
  <c r="AC848" i="1"/>
  <c r="AB848" i="1"/>
  <c r="AA848" i="1"/>
  <c r="AC836" i="1"/>
  <c r="AB836" i="1"/>
  <c r="AA836" i="1"/>
  <c r="AC824" i="1"/>
  <c r="AB824" i="1"/>
  <c r="AA824" i="1"/>
  <c r="AC812" i="1"/>
  <c r="AB812" i="1"/>
  <c r="AA812" i="1"/>
  <c r="AC800" i="1"/>
  <c r="AB800" i="1"/>
  <c r="AA800" i="1"/>
  <c r="AC788" i="1"/>
  <c r="AB788" i="1"/>
  <c r="AA788" i="1"/>
  <c r="AC776" i="1"/>
  <c r="AB776" i="1"/>
  <c r="AA776" i="1"/>
  <c r="AC764" i="1"/>
  <c r="AB764" i="1"/>
  <c r="AA764" i="1"/>
  <c r="AC752" i="1"/>
  <c r="AB752" i="1"/>
  <c r="AA752" i="1"/>
  <c r="AC740" i="1"/>
  <c r="AB740" i="1"/>
  <c r="AA740" i="1"/>
  <c r="Z740" i="1"/>
  <c r="AC728" i="1"/>
  <c r="AB728" i="1"/>
  <c r="AA728" i="1"/>
  <c r="Z728" i="1"/>
  <c r="AC716" i="1"/>
  <c r="AB716" i="1"/>
  <c r="AA716" i="1"/>
  <c r="Z716" i="1"/>
  <c r="AC704" i="1"/>
  <c r="AB704" i="1"/>
  <c r="AA704" i="1"/>
  <c r="Z704" i="1"/>
  <c r="AC692" i="1"/>
  <c r="AB692" i="1"/>
  <c r="AA692" i="1"/>
  <c r="Z692" i="1"/>
  <c r="AC680" i="1"/>
  <c r="AB680" i="1"/>
  <c r="AA680" i="1"/>
  <c r="Z680" i="1"/>
  <c r="AC668" i="1"/>
  <c r="AB668" i="1"/>
  <c r="AA668" i="1"/>
  <c r="Z668" i="1"/>
  <c r="AC656" i="1"/>
  <c r="AB656" i="1"/>
  <c r="AA656" i="1"/>
  <c r="Z656" i="1"/>
  <c r="AC644" i="1"/>
  <c r="AB644" i="1"/>
  <c r="AA644" i="1"/>
  <c r="Z644" i="1"/>
  <c r="AC632" i="1"/>
  <c r="AB632" i="1"/>
  <c r="AA632" i="1"/>
  <c r="Z632" i="1"/>
  <c r="AC620" i="1"/>
  <c r="AB620" i="1"/>
  <c r="AA620" i="1"/>
  <c r="Z620" i="1"/>
  <c r="AC608" i="1"/>
  <c r="AB608" i="1"/>
  <c r="AA608" i="1"/>
  <c r="Z608" i="1"/>
  <c r="AC596" i="1"/>
  <c r="AB596" i="1"/>
  <c r="AA596" i="1"/>
  <c r="Z596" i="1"/>
  <c r="AC584" i="1"/>
  <c r="AB584" i="1"/>
  <c r="AA584" i="1"/>
  <c r="Z584" i="1"/>
  <c r="AC572" i="1"/>
  <c r="AB572" i="1"/>
  <c r="AA572" i="1"/>
  <c r="Z572" i="1"/>
  <c r="AC560" i="1"/>
  <c r="AB560" i="1"/>
  <c r="AA560" i="1"/>
  <c r="Z560" i="1"/>
  <c r="AC548" i="1"/>
  <c r="AB548" i="1"/>
  <c r="AA548" i="1"/>
  <c r="Z548" i="1"/>
  <c r="AC536" i="1"/>
  <c r="AB536" i="1"/>
  <c r="AA536" i="1"/>
  <c r="Z536" i="1"/>
  <c r="AC524" i="1"/>
  <c r="AB524" i="1"/>
  <c r="AA524" i="1"/>
  <c r="Z524" i="1"/>
  <c r="AC512" i="1"/>
  <c r="AB512" i="1"/>
  <c r="AA512" i="1"/>
  <c r="Z512" i="1"/>
  <c r="AC500" i="1"/>
  <c r="AB500" i="1"/>
  <c r="AA500" i="1"/>
  <c r="Z500" i="1"/>
  <c r="AC488" i="1"/>
  <c r="AB488" i="1"/>
  <c r="AA488" i="1"/>
  <c r="Z488" i="1"/>
  <c r="AC476" i="1"/>
  <c r="AB476" i="1"/>
  <c r="AA476" i="1"/>
  <c r="Z476" i="1"/>
  <c r="AC464" i="1"/>
  <c r="AB464" i="1"/>
  <c r="AA464" i="1"/>
  <c r="Z464" i="1"/>
  <c r="AC452" i="1"/>
  <c r="AB452" i="1"/>
  <c r="AA452" i="1"/>
  <c r="Z452" i="1"/>
  <c r="AC440" i="1"/>
  <c r="AB440" i="1"/>
  <c r="AA440" i="1"/>
  <c r="Z440" i="1"/>
  <c r="AC428" i="1"/>
  <c r="AB428" i="1"/>
  <c r="AA428" i="1"/>
  <c r="Z428" i="1"/>
  <c r="AC416" i="1"/>
  <c r="AB416" i="1"/>
  <c r="AA416" i="1"/>
  <c r="Z416" i="1"/>
  <c r="AC404" i="1"/>
  <c r="AB404" i="1"/>
  <c r="AA404" i="1"/>
  <c r="Z404" i="1"/>
  <c r="AC392" i="1"/>
  <c r="AB392" i="1"/>
  <c r="AA392" i="1"/>
  <c r="Z392" i="1"/>
  <c r="AC380" i="1"/>
  <c r="AB380" i="1"/>
  <c r="AA380" i="1"/>
  <c r="Z380" i="1"/>
  <c r="AC368" i="1"/>
  <c r="AB368" i="1"/>
  <c r="AA368" i="1"/>
  <c r="Z368" i="1"/>
  <c r="AC356" i="1"/>
  <c r="AB356" i="1"/>
  <c r="AA356" i="1"/>
  <c r="Z356" i="1"/>
  <c r="AC344" i="1"/>
  <c r="AB344" i="1"/>
  <c r="AA344" i="1"/>
  <c r="Z344" i="1"/>
  <c r="AC332" i="1"/>
  <c r="AB332" i="1"/>
  <c r="AA332" i="1"/>
  <c r="Z332" i="1"/>
  <c r="AC320" i="1"/>
  <c r="AB320" i="1"/>
  <c r="AA320" i="1"/>
  <c r="Z320" i="1"/>
  <c r="AC308" i="1"/>
  <c r="AB308" i="1"/>
  <c r="AA308" i="1"/>
  <c r="Z308" i="1"/>
  <c r="AC296" i="1"/>
  <c r="AB296" i="1"/>
  <c r="AA296" i="1"/>
  <c r="Z296" i="1"/>
  <c r="AC284" i="1"/>
  <c r="AB284" i="1"/>
  <c r="AA284" i="1"/>
  <c r="Z284" i="1"/>
  <c r="AC272" i="1"/>
  <c r="AB272" i="1"/>
  <c r="AA272" i="1"/>
  <c r="Z272" i="1"/>
  <c r="AC260" i="1"/>
  <c r="AB260" i="1"/>
  <c r="AA260" i="1"/>
  <c r="Z260" i="1"/>
  <c r="AC248" i="1"/>
  <c r="AB248" i="1"/>
  <c r="AA248" i="1"/>
  <c r="Z248" i="1"/>
  <c r="AC236" i="1"/>
  <c r="AB236" i="1"/>
  <c r="AA236" i="1"/>
  <c r="Z236" i="1"/>
  <c r="AC224" i="1"/>
  <c r="AB224" i="1"/>
  <c r="AA224" i="1"/>
  <c r="Z224" i="1"/>
  <c r="AC212" i="1"/>
  <c r="AB212" i="1"/>
  <c r="AA212" i="1"/>
  <c r="Z212" i="1"/>
  <c r="AC200" i="1"/>
  <c r="AB200" i="1"/>
  <c r="AA200" i="1"/>
  <c r="Z200" i="1"/>
  <c r="AC188" i="1"/>
  <c r="AB188" i="1"/>
  <c r="AA188" i="1"/>
  <c r="Z188" i="1"/>
  <c r="AC176" i="1"/>
  <c r="AB176" i="1"/>
  <c r="AA176" i="1"/>
  <c r="Z176" i="1"/>
  <c r="AC164" i="1"/>
  <c r="AB164" i="1"/>
  <c r="AA164" i="1"/>
  <c r="Z164" i="1"/>
  <c r="AC152" i="1"/>
  <c r="AB152" i="1"/>
  <c r="AA152" i="1"/>
  <c r="Z152" i="1"/>
  <c r="AC140" i="1"/>
  <c r="AB140" i="1"/>
  <c r="AA140" i="1"/>
  <c r="Z140" i="1"/>
  <c r="AC128" i="1"/>
  <c r="AB128" i="1"/>
  <c r="AA128" i="1"/>
  <c r="Z128" i="1"/>
  <c r="AC116" i="1"/>
  <c r="AB116" i="1"/>
  <c r="AA116" i="1"/>
  <c r="Z116" i="1"/>
  <c r="AC104" i="1"/>
  <c r="AB104" i="1"/>
  <c r="AA104" i="1"/>
  <c r="Z104" i="1"/>
  <c r="AC92" i="1"/>
  <c r="AB92" i="1"/>
  <c r="AA92" i="1"/>
  <c r="Z92" i="1"/>
  <c r="AC80" i="1"/>
  <c r="AB80" i="1"/>
  <c r="AA80" i="1"/>
  <c r="Z80" i="1"/>
  <c r="AC68" i="1"/>
  <c r="AB68" i="1"/>
  <c r="AA68" i="1"/>
  <c r="Z68" i="1"/>
  <c r="AC56" i="1"/>
  <c r="AB56" i="1"/>
  <c r="AA56" i="1"/>
  <c r="Z56" i="1"/>
  <c r="AC44" i="1"/>
  <c r="AB44" i="1"/>
  <c r="AA44" i="1"/>
  <c r="Z44" i="1"/>
  <c r="AC32" i="1"/>
  <c r="AB32" i="1"/>
  <c r="AA32" i="1"/>
  <c r="Z32" i="1"/>
  <c r="AC20" i="1"/>
  <c r="AB20" i="1"/>
  <c r="Z20" i="1"/>
  <c r="AC8" i="1"/>
  <c r="AB8" i="1"/>
  <c r="Z8" i="1"/>
  <c r="AA8" i="1"/>
  <c r="Z848" i="1"/>
  <c r="Z836" i="1"/>
  <c r="Z824" i="1"/>
  <c r="Z812" i="1"/>
  <c r="Z800" i="1"/>
  <c r="Z788" i="1"/>
  <c r="Z776" i="1"/>
  <c r="Z764" i="1"/>
  <c r="AC847" i="1"/>
  <c r="AB847" i="1"/>
  <c r="AA847" i="1"/>
  <c r="AC835" i="1"/>
  <c r="AB835" i="1"/>
  <c r="AA835" i="1"/>
  <c r="AC823" i="1"/>
  <c r="AB823" i="1"/>
  <c r="AA823" i="1"/>
  <c r="AC811" i="1"/>
  <c r="AB811" i="1"/>
  <c r="AA811" i="1"/>
  <c r="AC799" i="1"/>
  <c r="AB799" i="1"/>
  <c r="AA799" i="1"/>
  <c r="AC787" i="1"/>
  <c r="AB787" i="1"/>
  <c r="AA787" i="1"/>
  <c r="AC775" i="1"/>
  <c r="AB775" i="1"/>
  <c r="AC763" i="1"/>
  <c r="AB763" i="1"/>
  <c r="AA763" i="1"/>
  <c r="AC751" i="1"/>
  <c r="AB751" i="1"/>
  <c r="AC739" i="1"/>
  <c r="AB739" i="1"/>
  <c r="AA739" i="1"/>
  <c r="AC727" i="1"/>
  <c r="AB727" i="1"/>
  <c r="AC715" i="1"/>
  <c r="AB715" i="1"/>
  <c r="AA715" i="1"/>
  <c r="AC703" i="1"/>
  <c r="AB703" i="1"/>
  <c r="Z703" i="1"/>
  <c r="AC691" i="1"/>
  <c r="AB691" i="1"/>
  <c r="AA691" i="1"/>
  <c r="Z691" i="1"/>
  <c r="AC679" i="1"/>
  <c r="AB679" i="1"/>
  <c r="Z679" i="1"/>
  <c r="AC667" i="1"/>
  <c r="AB667" i="1"/>
  <c r="AA667" i="1"/>
  <c r="Z667" i="1"/>
  <c r="AC655" i="1"/>
  <c r="AB655" i="1"/>
  <c r="Z655" i="1"/>
  <c r="AC643" i="1"/>
  <c r="AB643" i="1"/>
  <c r="AA643" i="1"/>
  <c r="Z643" i="1"/>
  <c r="AC631" i="1"/>
  <c r="AB631" i="1"/>
  <c r="Z631" i="1"/>
  <c r="AC619" i="1"/>
  <c r="AB619" i="1"/>
  <c r="AA619" i="1"/>
  <c r="Z619" i="1"/>
  <c r="AC607" i="1"/>
  <c r="AB607" i="1"/>
  <c r="Z607" i="1"/>
  <c r="AC595" i="1"/>
  <c r="AB595" i="1"/>
  <c r="AA595" i="1"/>
  <c r="Z595" i="1"/>
  <c r="AC583" i="1"/>
  <c r="AB583" i="1"/>
  <c r="Z583" i="1"/>
  <c r="AC571" i="1"/>
  <c r="AB571" i="1"/>
  <c r="Z571" i="1"/>
  <c r="AA571" i="1"/>
  <c r="AC559" i="1"/>
  <c r="AB559" i="1"/>
  <c r="AA559" i="1"/>
  <c r="Z559" i="1"/>
  <c r="AC547" i="1"/>
  <c r="AB547" i="1"/>
  <c r="Z547" i="1"/>
  <c r="AA547" i="1"/>
  <c r="AC535" i="1"/>
  <c r="AB535" i="1"/>
  <c r="Z535" i="1"/>
  <c r="AA535" i="1"/>
  <c r="AC523" i="1"/>
  <c r="AB523" i="1"/>
  <c r="AA523" i="1"/>
  <c r="Z523" i="1"/>
  <c r="AC511" i="1"/>
  <c r="AB511" i="1"/>
  <c r="AA511" i="1"/>
  <c r="Z511" i="1"/>
  <c r="AC499" i="1"/>
  <c r="AB499" i="1"/>
  <c r="AA499" i="1"/>
  <c r="Z499" i="1"/>
  <c r="AC487" i="1"/>
  <c r="AB487" i="1"/>
  <c r="AA487" i="1"/>
  <c r="Z487" i="1"/>
  <c r="AC475" i="1"/>
  <c r="AB475" i="1"/>
  <c r="AA475" i="1"/>
  <c r="Z475" i="1"/>
  <c r="AC463" i="1"/>
  <c r="AB463" i="1"/>
  <c r="AA463" i="1"/>
  <c r="Z463" i="1"/>
  <c r="AC451" i="1"/>
  <c r="AB451" i="1"/>
  <c r="AA451" i="1"/>
  <c r="Z451" i="1"/>
  <c r="AC439" i="1"/>
  <c r="AB439" i="1"/>
  <c r="AA439" i="1"/>
  <c r="Z439" i="1"/>
  <c r="AC427" i="1"/>
  <c r="AB427" i="1"/>
  <c r="AA427" i="1"/>
  <c r="Z427" i="1"/>
  <c r="AC415" i="1"/>
  <c r="AB415" i="1"/>
  <c r="AA415" i="1"/>
  <c r="Z415" i="1"/>
  <c r="AC403" i="1"/>
  <c r="AB403" i="1"/>
  <c r="AA403" i="1"/>
  <c r="Z403" i="1"/>
  <c r="AC391" i="1"/>
  <c r="AB391" i="1"/>
  <c r="AA391" i="1"/>
  <c r="Z391" i="1"/>
  <c r="AC379" i="1"/>
  <c r="AB379" i="1"/>
  <c r="AA379" i="1"/>
  <c r="Z379" i="1"/>
  <c r="AC367" i="1"/>
  <c r="AB367" i="1"/>
  <c r="AA367" i="1"/>
  <c r="Z367" i="1"/>
  <c r="AC355" i="1"/>
  <c r="AB355" i="1"/>
  <c r="AA355" i="1"/>
  <c r="Z355" i="1"/>
  <c r="AC343" i="1"/>
  <c r="AB343" i="1"/>
  <c r="AA343" i="1"/>
  <c r="Z343" i="1"/>
  <c r="AC331" i="1"/>
  <c r="AB331" i="1"/>
  <c r="AA331" i="1"/>
  <c r="Z331" i="1"/>
  <c r="AC319" i="1"/>
  <c r="AB319" i="1"/>
  <c r="AA319" i="1"/>
  <c r="Z319" i="1"/>
  <c r="AC307" i="1"/>
  <c r="AB307" i="1"/>
  <c r="AA307" i="1"/>
  <c r="Z307" i="1"/>
  <c r="AC295" i="1"/>
  <c r="AB295" i="1"/>
  <c r="AA295" i="1"/>
  <c r="Z295" i="1"/>
  <c r="AC283" i="1"/>
  <c r="AB283" i="1"/>
  <c r="AA283" i="1"/>
  <c r="Z283" i="1"/>
  <c r="AC271" i="1"/>
  <c r="AB271" i="1"/>
  <c r="AA271" i="1"/>
  <c r="Z271" i="1"/>
  <c r="AC259" i="1"/>
  <c r="AB259" i="1"/>
  <c r="AA259" i="1"/>
  <c r="Z259" i="1"/>
  <c r="AC247" i="1"/>
  <c r="AB247" i="1"/>
  <c r="AA247" i="1"/>
  <c r="Z247" i="1"/>
  <c r="AC235" i="1"/>
  <c r="AB235" i="1"/>
  <c r="AA235" i="1"/>
  <c r="Z235" i="1"/>
  <c r="AC223" i="1"/>
  <c r="AB223" i="1"/>
  <c r="AA223" i="1"/>
  <c r="Z223" i="1"/>
  <c r="AC211" i="1"/>
  <c r="AB211" i="1"/>
  <c r="AA211" i="1"/>
  <c r="Z211" i="1"/>
  <c r="AC199" i="1"/>
  <c r="AB199" i="1"/>
  <c r="AA199" i="1"/>
  <c r="Z199" i="1"/>
  <c r="AC187" i="1"/>
  <c r="AB187" i="1"/>
  <c r="AA187" i="1"/>
  <c r="Z187" i="1"/>
  <c r="AC175" i="1"/>
  <c r="AB175" i="1"/>
  <c r="AA175" i="1"/>
  <c r="Z175" i="1"/>
  <c r="AC163" i="1"/>
  <c r="AB163" i="1"/>
  <c r="AA163" i="1"/>
  <c r="Z163" i="1"/>
  <c r="AC151" i="1"/>
  <c r="AB151" i="1"/>
  <c r="AA151" i="1"/>
  <c r="Z151" i="1"/>
  <c r="AC139" i="1"/>
  <c r="AB139" i="1"/>
  <c r="AA139" i="1"/>
  <c r="Z139" i="1"/>
  <c r="AC127" i="1"/>
  <c r="AB127" i="1"/>
  <c r="AA127" i="1"/>
  <c r="Z127" i="1"/>
  <c r="AC115" i="1"/>
  <c r="AB115" i="1"/>
  <c r="AA115" i="1"/>
  <c r="Z115" i="1"/>
  <c r="AC103" i="1"/>
  <c r="AB103" i="1"/>
  <c r="AA103" i="1"/>
  <c r="Z103" i="1"/>
  <c r="AC91" i="1"/>
  <c r="AB91" i="1"/>
  <c r="AA91" i="1"/>
  <c r="Z91" i="1"/>
  <c r="AC79" i="1"/>
  <c r="AB79" i="1"/>
  <c r="AA79" i="1"/>
  <c r="Z79" i="1"/>
  <c r="AC67" i="1"/>
  <c r="AB67" i="1"/>
  <c r="AA67" i="1"/>
  <c r="Z67" i="1"/>
  <c r="AC55" i="1"/>
  <c r="AB55" i="1"/>
  <c r="AA55" i="1"/>
  <c r="Z55" i="1"/>
  <c r="AC43" i="1"/>
  <c r="AB43" i="1"/>
  <c r="AA43" i="1"/>
  <c r="Z43" i="1"/>
  <c r="AC31" i="1"/>
  <c r="AB31" i="1"/>
  <c r="AA31" i="1"/>
  <c r="Z31" i="1"/>
  <c r="AC19" i="1"/>
  <c r="AB19" i="1"/>
  <c r="AA19" i="1"/>
  <c r="Z19" i="1"/>
  <c r="AC7" i="1"/>
  <c r="AB7" i="1"/>
  <c r="AA7" i="1"/>
  <c r="Z7" i="1"/>
  <c r="Z847" i="1"/>
  <c r="Z835" i="1"/>
  <c r="Z823" i="1"/>
  <c r="Z811" i="1"/>
  <c r="Z799" i="1"/>
  <c r="Z787" i="1"/>
  <c r="Z775" i="1"/>
  <c r="Z763" i="1"/>
  <c r="AA583" i="1"/>
  <c r="AC849" i="1"/>
  <c r="AA849" i="1"/>
  <c r="AB849" i="1"/>
  <c r="AC729" i="1"/>
  <c r="AB729" i="1"/>
  <c r="AA729" i="1"/>
  <c r="AC609" i="1"/>
  <c r="AB609" i="1"/>
  <c r="AA609" i="1"/>
  <c r="AC513" i="1"/>
  <c r="AB513" i="1"/>
  <c r="AA513" i="1"/>
  <c r="Z513" i="1"/>
  <c r="AC417" i="1"/>
  <c r="AB417" i="1"/>
  <c r="AA417" i="1"/>
  <c r="Z417" i="1"/>
  <c r="AC297" i="1"/>
  <c r="AB297" i="1"/>
  <c r="AA297" i="1"/>
  <c r="Z297" i="1"/>
  <c r="AC105" i="1"/>
  <c r="AB105" i="1"/>
  <c r="AA105" i="1"/>
  <c r="Z105" i="1"/>
  <c r="AC2" i="1"/>
  <c r="AB2" i="1"/>
  <c r="AB846" i="1"/>
  <c r="AC846" i="1"/>
  <c r="AA846" i="1"/>
  <c r="AB834" i="1"/>
  <c r="AC834" i="1"/>
  <c r="AC822" i="1"/>
  <c r="AB822" i="1"/>
  <c r="AA822" i="1"/>
  <c r="AB810" i="1"/>
  <c r="AC810" i="1"/>
  <c r="AA810" i="1"/>
  <c r="AC798" i="1"/>
  <c r="AB798" i="1"/>
  <c r="AA798" i="1"/>
  <c r="AB786" i="1"/>
  <c r="AC786" i="1"/>
  <c r="AA786" i="1"/>
  <c r="AC774" i="1"/>
  <c r="AB774" i="1"/>
  <c r="AA774" i="1"/>
  <c r="AC762" i="1"/>
  <c r="AB762" i="1"/>
  <c r="AA762" i="1"/>
  <c r="AC750" i="1"/>
  <c r="AB750" i="1"/>
  <c r="AA750" i="1"/>
  <c r="AC738" i="1"/>
  <c r="AB738" i="1"/>
  <c r="AA738" i="1"/>
  <c r="Z738" i="1"/>
  <c r="AC726" i="1"/>
  <c r="AB726" i="1"/>
  <c r="Z726" i="1"/>
  <c r="AA726" i="1"/>
  <c r="AC714" i="1"/>
  <c r="AB714" i="1"/>
  <c r="AA714" i="1"/>
  <c r="Z714" i="1"/>
  <c r="AC702" i="1"/>
  <c r="AB702" i="1"/>
  <c r="Z702" i="1"/>
  <c r="AA702" i="1"/>
  <c r="AC690" i="1"/>
  <c r="AB690" i="1"/>
  <c r="AA690" i="1"/>
  <c r="Z690" i="1"/>
  <c r="AC678" i="1"/>
  <c r="AB678" i="1"/>
  <c r="Z678" i="1"/>
  <c r="AA678" i="1"/>
  <c r="AC666" i="1"/>
  <c r="AB666" i="1"/>
  <c r="AA666" i="1"/>
  <c r="Z666" i="1"/>
  <c r="AC654" i="1"/>
  <c r="AB654" i="1"/>
  <c r="Z654" i="1"/>
  <c r="AA654" i="1"/>
  <c r="AC642" i="1"/>
  <c r="AB642" i="1"/>
  <c r="AA642" i="1"/>
  <c r="Z642" i="1"/>
  <c r="AC630" i="1"/>
  <c r="AB630" i="1"/>
  <c r="Z630" i="1"/>
  <c r="AA630" i="1"/>
  <c r="AC618" i="1"/>
  <c r="AB618" i="1"/>
  <c r="AA618" i="1"/>
  <c r="Z618" i="1"/>
  <c r="AC606" i="1"/>
  <c r="AB606" i="1"/>
  <c r="Z606" i="1"/>
  <c r="AA606" i="1"/>
  <c r="AC594" i="1"/>
  <c r="AB594" i="1"/>
  <c r="AA594" i="1"/>
  <c r="Z594" i="1"/>
  <c r="AC582" i="1"/>
  <c r="AB582" i="1"/>
  <c r="Z582" i="1"/>
  <c r="AA582" i="1"/>
  <c r="AC570" i="1"/>
  <c r="AB570" i="1"/>
  <c r="AA570" i="1"/>
  <c r="Z570" i="1"/>
  <c r="AC558" i="1"/>
  <c r="AB558" i="1"/>
  <c r="AA558" i="1"/>
  <c r="Z558" i="1"/>
  <c r="AC546" i="1"/>
  <c r="AB546" i="1"/>
  <c r="AA546" i="1"/>
  <c r="Z546" i="1"/>
  <c r="AC534" i="1"/>
  <c r="AB534" i="1"/>
  <c r="AA534" i="1"/>
  <c r="Z534" i="1"/>
  <c r="AC522" i="1"/>
  <c r="AB522" i="1"/>
  <c r="AA522" i="1"/>
  <c r="Z522" i="1"/>
  <c r="AC510" i="1"/>
  <c r="AB510" i="1"/>
  <c r="AA510" i="1"/>
  <c r="Z510" i="1"/>
  <c r="AC498" i="1"/>
  <c r="AB498" i="1"/>
  <c r="AA498" i="1"/>
  <c r="Z498" i="1"/>
  <c r="AC486" i="1"/>
  <c r="AB486" i="1"/>
  <c r="AA486" i="1"/>
  <c r="Z486" i="1"/>
  <c r="AC474" i="1"/>
  <c r="AB474" i="1"/>
  <c r="AA474" i="1"/>
  <c r="Z474" i="1"/>
  <c r="AC462" i="1"/>
  <c r="AB462" i="1"/>
  <c r="AA462" i="1"/>
  <c r="Z462" i="1"/>
  <c r="AC450" i="1"/>
  <c r="AB450" i="1"/>
  <c r="AA450" i="1"/>
  <c r="Z450" i="1"/>
  <c r="AC438" i="1"/>
  <c r="AB438" i="1"/>
  <c r="AA438" i="1"/>
  <c r="Z438" i="1"/>
  <c r="AC426" i="1"/>
  <c r="AB426" i="1"/>
  <c r="AA426" i="1"/>
  <c r="Z426" i="1"/>
  <c r="AC414" i="1"/>
  <c r="AB414" i="1"/>
  <c r="AA414" i="1"/>
  <c r="Z414" i="1"/>
  <c r="AC402" i="1"/>
  <c r="AB402" i="1"/>
  <c r="AA402" i="1"/>
  <c r="Z402" i="1"/>
  <c r="AC390" i="1"/>
  <c r="AB390" i="1"/>
  <c r="AA390" i="1"/>
  <c r="Z390" i="1"/>
  <c r="AC378" i="1"/>
  <c r="AB378" i="1"/>
  <c r="AA378" i="1"/>
  <c r="Z378" i="1"/>
  <c r="AC366" i="1"/>
  <c r="AB366" i="1"/>
  <c r="AA366" i="1"/>
  <c r="Z366" i="1"/>
  <c r="AC354" i="1"/>
  <c r="AB354" i="1"/>
  <c r="AA354" i="1"/>
  <c r="Z354" i="1"/>
  <c r="AC342" i="1"/>
  <c r="AB342" i="1"/>
  <c r="AA342" i="1"/>
  <c r="Z342" i="1"/>
  <c r="AC330" i="1"/>
  <c r="AB330" i="1"/>
  <c r="AA330" i="1"/>
  <c r="Z330" i="1"/>
  <c r="AC318" i="1"/>
  <c r="AB318" i="1"/>
  <c r="AA318" i="1"/>
  <c r="Z318" i="1"/>
  <c r="AC306" i="1"/>
  <c r="AB306" i="1"/>
  <c r="AA306" i="1"/>
  <c r="Z306" i="1"/>
  <c r="AC294" i="1"/>
  <c r="AB294" i="1"/>
  <c r="AA294" i="1"/>
  <c r="Z294" i="1"/>
  <c r="AC282" i="1"/>
  <c r="AB282" i="1"/>
  <c r="AA282" i="1"/>
  <c r="Z282" i="1"/>
  <c r="AC270" i="1"/>
  <c r="AB270" i="1"/>
  <c r="AA270" i="1"/>
  <c r="Z270" i="1"/>
  <c r="AC258" i="1"/>
  <c r="AB258" i="1"/>
  <c r="AA258" i="1"/>
  <c r="Z258" i="1"/>
  <c r="AC246" i="1"/>
  <c r="AB246" i="1"/>
  <c r="AA246" i="1"/>
  <c r="Z246" i="1"/>
  <c r="AC234" i="1"/>
  <c r="AB234" i="1"/>
  <c r="AA234" i="1"/>
  <c r="Z234" i="1"/>
  <c r="AC222" i="1"/>
  <c r="AB222" i="1"/>
  <c r="AA222" i="1"/>
  <c r="Z222" i="1"/>
  <c r="AC210" i="1"/>
  <c r="AB210" i="1"/>
  <c r="AA210" i="1"/>
  <c r="Z210" i="1"/>
  <c r="AC198" i="1"/>
  <c r="AB198" i="1"/>
  <c r="AA198" i="1"/>
  <c r="Z198" i="1"/>
  <c r="AC186" i="1"/>
  <c r="AB186" i="1"/>
  <c r="AA186" i="1"/>
  <c r="Z186" i="1"/>
  <c r="AC174" i="1"/>
  <c r="AB174" i="1"/>
  <c r="AA174" i="1"/>
  <c r="Z174" i="1"/>
  <c r="AC162" i="1"/>
  <c r="AB162" i="1"/>
  <c r="AA162" i="1"/>
  <c r="Z162" i="1"/>
  <c r="AC150" i="1"/>
  <c r="AB150" i="1"/>
  <c r="AA150" i="1"/>
  <c r="Z150" i="1"/>
  <c r="AC138" i="1"/>
  <c r="AB138" i="1"/>
  <c r="AA138" i="1"/>
  <c r="Z138" i="1"/>
  <c r="AC126" i="1"/>
  <c r="AA126" i="1"/>
  <c r="AB126" i="1"/>
  <c r="Z126" i="1"/>
  <c r="AC114" i="1"/>
  <c r="AB114" i="1"/>
  <c r="AA114" i="1"/>
  <c r="Z114" i="1"/>
  <c r="AC102" i="1"/>
  <c r="AB102" i="1"/>
  <c r="AA102" i="1"/>
  <c r="Z102" i="1"/>
  <c r="AC90" i="1"/>
  <c r="AB90" i="1"/>
  <c r="AA90" i="1"/>
  <c r="Z90" i="1"/>
  <c r="AC78" i="1"/>
  <c r="AB78" i="1"/>
  <c r="AA78" i="1"/>
  <c r="Z78" i="1"/>
  <c r="AC66" i="1"/>
  <c r="AB66" i="1"/>
  <c r="AA66" i="1"/>
  <c r="Z66" i="1"/>
  <c r="AC54" i="1"/>
  <c r="AA54" i="1"/>
  <c r="AB54" i="1"/>
  <c r="Z54" i="1"/>
  <c r="AC42" i="1"/>
  <c r="AB42" i="1"/>
  <c r="AA42" i="1"/>
  <c r="Z42" i="1"/>
  <c r="AC30" i="1"/>
  <c r="AB30" i="1"/>
  <c r="AA30" i="1"/>
  <c r="Z30" i="1"/>
  <c r="AC18" i="1"/>
  <c r="AB18" i="1"/>
  <c r="AA18" i="1"/>
  <c r="Z18" i="1"/>
  <c r="AC6" i="1"/>
  <c r="AB6" i="1"/>
  <c r="AA6" i="1"/>
  <c r="Z846" i="1"/>
  <c r="Z834" i="1"/>
  <c r="Z822" i="1"/>
  <c r="Z810" i="1"/>
  <c r="Z798" i="1"/>
  <c r="Z786" i="1"/>
  <c r="Z774" i="1"/>
  <c r="Z762" i="1"/>
  <c r="AA2" i="1"/>
  <c r="AA727" i="1"/>
  <c r="AC857" i="1"/>
  <c r="AB857" i="1"/>
  <c r="AC845" i="1"/>
  <c r="AA845" i="1"/>
  <c r="AB845" i="1"/>
  <c r="AC833" i="1"/>
  <c r="AA833" i="1"/>
  <c r="AB833" i="1"/>
  <c r="AC821" i="1"/>
  <c r="AA821" i="1"/>
  <c r="AB821" i="1"/>
  <c r="AC809" i="1"/>
  <c r="AA809" i="1"/>
  <c r="AB809" i="1"/>
  <c r="AC797" i="1"/>
  <c r="AA797" i="1"/>
  <c r="AB797" i="1"/>
  <c r="AC785" i="1"/>
  <c r="AA785" i="1"/>
  <c r="AB785" i="1"/>
  <c r="AC773" i="1"/>
  <c r="AA773" i="1"/>
  <c r="AB773" i="1"/>
  <c r="AC761" i="1"/>
  <c r="AA761" i="1"/>
  <c r="AB761" i="1"/>
  <c r="AC749" i="1"/>
  <c r="AA749" i="1"/>
  <c r="AB749" i="1"/>
  <c r="AC737" i="1"/>
  <c r="AB737" i="1"/>
  <c r="AA737" i="1"/>
  <c r="Z737" i="1"/>
  <c r="AC725" i="1"/>
  <c r="AB725" i="1"/>
  <c r="AA725" i="1"/>
  <c r="Z725" i="1"/>
  <c r="AC713" i="1"/>
  <c r="AB713" i="1"/>
  <c r="AA713" i="1"/>
  <c r="Z713" i="1"/>
  <c r="AC701" i="1"/>
  <c r="AB701" i="1"/>
  <c r="AA701" i="1"/>
  <c r="Z701" i="1"/>
  <c r="AC689" i="1"/>
  <c r="AB689" i="1"/>
  <c r="AA689" i="1"/>
  <c r="Z689" i="1"/>
  <c r="AC677" i="1"/>
  <c r="AB677" i="1"/>
  <c r="AA677" i="1"/>
  <c r="Z677" i="1"/>
  <c r="AC665" i="1"/>
  <c r="AB665" i="1"/>
  <c r="AA665" i="1"/>
  <c r="Z665" i="1"/>
  <c r="AC653" i="1"/>
  <c r="AB653" i="1"/>
  <c r="AA653" i="1"/>
  <c r="Z653" i="1"/>
  <c r="AC641" i="1"/>
  <c r="AB641" i="1"/>
  <c r="AA641" i="1"/>
  <c r="Z641" i="1"/>
  <c r="AC629" i="1"/>
  <c r="AB629" i="1"/>
  <c r="AA629" i="1"/>
  <c r="Z629" i="1"/>
  <c r="AC617" i="1"/>
  <c r="AB617" i="1"/>
  <c r="AA617" i="1"/>
  <c r="Z617" i="1"/>
  <c r="AC605" i="1"/>
  <c r="AB605" i="1"/>
  <c r="AA605" i="1"/>
  <c r="Z605" i="1"/>
  <c r="AC593" i="1"/>
  <c r="AB593" i="1"/>
  <c r="AA593" i="1"/>
  <c r="Z593" i="1"/>
  <c r="AC581" i="1"/>
  <c r="AB581" i="1"/>
  <c r="AA581" i="1"/>
  <c r="Z581" i="1"/>
  <c r="AC569" i="1"/>
  <c r="AB569" i="1"/>
  <c r="AA569" i="1"/>
  <c r="Z569" i="1"/>
  <c r="AC557" i="1"/>
  <c r="AB557" i="1"/>
  <c r="AA557" i="1"/>
  <c r="Z557" i="1"/>
  <c r="AC545" i="1"/>
  <c r="AB545" i="1"/>
  <c r="AA545" i="1"/>
  <c r="Z545" i="1"/>
  <c r="AC533" i="1"/>
  <c r="AB533" i="1"/>
  <c r="AA533" i="1"/>
  <c r="Z533" i="1"/>
  <c r="AC521" i="1"/>
  <c r="AB521" i="1"/>
  <c r="AA521" i="1"/>
  <c r="Z521" i="1"/>
  <c r="AC509" i="1"/>
  <c r="AB509" i="1"/>
  <c r="AA509" i="1"/>
  <c r="Z509" i="1"/>
  <c r="AC497" i="1"/>
  <c r="AB497" i="1"/>
  <c r="AA497" i="1"/>
  <c r="Z497" i="1"/>
  <c r="AC485" i="1"/>
  <c r="AB485" i="1"/>
  <c r="AA485" i="1"/>
  <c r="Z485" i="1"/>
  <c r="AC473" i="1"/>
  <c r="AB473" i="1"/>
  <c r="AA473" i="1"/>
  <c r="Z473" i="1"/>
  <c r="AC461" i="1"/>
  <c r="AB461" i="1"/>
  <c r="AA461" i="1"/>
  <c r="Z461" i="1"/>
  <c r="AC449" i="1"/>
  <c r="AB449" i="1"/>
  <c r="AA449" i="1"/>
  <c r="Z449" i="1"/>
  <c r="AC437" i="1"/>
  <c r="AB437" i="1"/>
  <c r="AA437" i="1"/>
  <c r="Z437" i="1"/>
  <c r="AC425" i="1"/>
  <c r="AB425" i="1"/>
  <c r="AA425" i="1"/>
  <c r="Z425" i="1"/>
  <c r="AC413" i="1"/>
  <c r="AB413" i="1"/>
  <c r="AA413" i="1"/>
  <c r="Z413" i="1"/>
  <c r="AC401" i="1"/>
  <c r="AB401" i="1"/>
  <c r="AA401" i="1"/>
  <c r="Z401" i="1"/>
  <c r="AC389" i="1"/>
  <c r="AB389" i="1"/>
  <c r="AA389" i="1"/>
  <c r="Z389" i="1"/>
  <c r="AC377" i="1"/>
  <c r="AB377" i="1"/>
  <c r="AA377" i="1"/>
  <c r="Z377" i="1"/>
  <c r="AC365" i="1"/>
  <c r="AB365" i="1"/>
  <c r="AA365" i="1"/>
  <c r="Z365" i="1"/>
  <c r="AC353" i="1"/>
  <c r="AB353" i="1"/>
  <c r="AA353" i="1"/>
  <c r="Z353" i="1"/>
  <c r="AC341" i="1"/>
  <c r="AB341" i="1"/>
  <c r="AA341" i="1"/>
  <c r="Z341" i="1"/>
  <c r="AC329" i="1"/>
  <c r="AB329" i="1"/>
  <c r="AA329" i="1"/>
  <c r="Z329" i="1"/>
  <c r="AC317" i="1"/>
  <c r="AB317" i="1"/>
  <c r="AA317" i="1"/>
  <c r="Z317" i="1"/>
  <c r="AC305" i="1"/>
  <c r="AB305" i="1"/>
  <c r="AA305" i="1"/>
  <c r="Z305" i="1"/>
  <c r="AC293" i="1"/>
  <c r="AB293" i="1"/>
  <c r="AA293" i="1"/>
  <c r="Z293" i="1"/>
  <c r="AC281" i="1"/>
  <c r="AB281" i="1"/>
  <c r="AA281" i="1"/>
  <c r="Z281" i="1"/>
  <c r="AC269" i="1"/>
  <c r="AB269" i="1"/>
  <c r="AA269" i="1"/>
  <c r="Z269" i="1"/>
  <c r="AC257" i="1"/>
  <c r="AB257" i="1"/>
  <c r="AA257" i="1"/>
  <c r="Z257" i="1"/>
  <c r="AC245" i="1"/>
  <c r="AB245" i="1"/>
  <c r="AA245" i="1"/>
  <c r="Z245" i="1"/>
  <c r="AC233" i="1"/>
  <c r="AB233" i="1"/>
  <c r="AA233" i="1"/>
  <c r="Z233" i="1"/>
  <c r="AC221" i="1"/>
  <c r="AB221" i="1"/>
  <c r="AA221" i="1"/>
  <c r="Z221" i="1"/>
  <c r="AC209" i="1"/>
  <c r="AB209" i="1"/>
  <c r="AA209" i="1"/>
  <c r="Z209" i="1"/>
  <c r="AC197" i="1"/>
  <c r="AB197" i="1"/>
  <c r="AA197" i="1"/>
  <c r="Z197" i="1"/>
  <c r="AC185" i="1"/>
  <c r="AB185" i="1"/>
  <c r="AA185" i="1"/>
  <c r="Z185" i="1"/>
  <c r="AC173" i="1"/>
  <c r="AB173" i="1"/>
  <c r="AA173" i="1"/>
  <c r="Z173" i="1"/>
  <c r="AC161" i="1"/>
  <c r="AB161" i="1"/>
  <c r="AA161" i="1"/>
  <c r="Z161" i="1"/>
  <c r="AC149" i="1"/>
  <c r="AB149" i="1"/>
  <c r="AA149" i="1"/>
  <c r="Z149" i="1"/>
  <c r="AC137" i="1"/>
  <c r="AB137" i="1"/>
  <c r="AA137" i="1"/>
  <c r="Z137" i="1"/>
  <c r="AC125" i="1"/>
  <c r="AB125" i="1"/>
  <c r="AA125" i="1"/>
  <c r="Z125" i="1"/>
  <c r="AC113" i="1"/>
  <c r="AB113" i="1"/>
  <c r="AA113" i="1"/>
  <c r="Z113" i="1"/>
  <c r="AC101" i="1"/>
  <c r="AB101" i="1"/>
  <c r="AA101" i="1"/>
  <c r="Z101" i="1"/>
  <c r="AC89" i="1"/>
  <c r="AB89" i="1"/>
  <c r="AA89" i="1"/>
  <c r="Z89" i="1"/>
  <c r="AC77" i="1"/>
  <c r="AB77" i="1"/>
  <c r="AA77" i="1"/>
  <c r="Z77" i="1"/>
  <c r="AC65" i="1"/>
  <c r="AB65" i="1"/>
  <c r="AA65" i="1"/>
  <c r="Z65" i="1"/>
  <c r="AC53" i="1"/>
  <c r="AB53" i="1"/>
  <c r="AA53" i="1"/>
  <c r="Z53" i="1"/>
  <c r="AC41" i="1"/>
  <c r="AB41" i="1"/>
  <c r="Z41" i="1"/>
  <c r="AC29" i="1"/>
  <c r="AB29" i="1"/>
  <c r="AA29" i="1"/>
  <c r="Z29" i="1"/>
  <c r="AC17" i="1"/>
  <c r="AB17" i="1"/>
  <c r="Z17" i="1"/>
  <c r="AA17" i="1"/>
  <c r="AC5" i="1"/>
  <c r="AB5" i="1"/>
  <c r="Z5" i="1"/>
  <c r="AA5" i="1"/>
  <c r="Z845" i="1"/>
  <c r="Z833" i="1"/>
  <c r="Z821" i="1"/>
  <c r="Z809" i="1"/>
  <c r="Z797" i="1"/>
  <c r="Z785" i="1"/>
  <c r="Z773" i="1"/>
  <c r="Z761" i="1"/>
  <c r="AA709" i="1"/>
  <c r="AC753" i="1"/>
  <c r="AB753" i="1"/>
  <c r="AA753" i="1"/>
  <c r="AC657" i="1"/>
  <c r="AB657" i="1"/>
  <c r="AA657" i="1"/>
  <c r="AC561" i="1"/>
  <c r="AB561" i="1"/>
  <c r="AA561" i="1"/>
  <c r="Z561" i="1"/>
  <c r="AC441" i="1"/>
  <c r="AB441" i="1"/>
  <c r="AA441" i="1"/>
  <c r="Z441" i="1"/>
  <c r="AC333" i="1"/>
  <c r="AB333" i="1"/>
  <c r="AA333" i="1"/>
  <c r="Z333" i="1"/>
  <c r="AC237" i="1"/>
  <c r="AB237" i="1"/>
  <c r="AA237" i="1"/>
  <c r="Z237" i="1"/>
  <c r="AC165" i="1"/>
  <c r="AB165" i="1"/>
  <c r="AA165" i="1"/>
  <c r="Z165" i="1"/>
  <c r="AC33" i="1"/>
  <c r="AB33" i="1"/>
  <c r="AA33" i="1"/>
  <c r="Z33" i="1"/>
  <c r="Z729" i="1"/>
  <c r="Z693" i="1"/>
  <c r="Z597" i="1"/>
  <c r="AC856" i="1"/>
  <c r="AB856" i="1"/>
  <c r="AC844" i="1"/>
  <c r="AB844" i="1"/>
  <c r="AA844" i="1"/>
  <c r="AC832" i="1"/>
  <c r="AB832" i="1"/>
  <c r="AA832" i="1"/>
  <c r="AC820" i="1"/>
  <c r="AB820" i="1"/>
  <c r="AA820" i="1"/>
  <c r="AC808" i="1"/>
  <c r="AB808" i="1"/>
  <c r="AA808" i="1"/>
  <c r="AC796" i="1"/>
  <c r="AB796" i="1"/>
  <c r="AC784" i="1"/>
  <c r="AB784" i="1"/>
  <c r="AA784" i="1"/>
  <c r="AC772" i="1"/>
  <c r="AB772" i="1"/>
  <c r="AC760" i="1"/>
  <c r="AB760" i="1"/>
  <c r="AA760" i="1"/>
  <c r="AC748" i="1"/>
  <c r="AB748" i="1"/>
  <c r="Z748" i="1"/>
  <c r="AA748" i="1"/>
  <c r="AC736" i="1"/>
  <c r="AB736" i="1"/>
  <c r="AA736" i="1"/>
  <c r="Z736" i="1"/>
  <c r="AC724" i="1"/>
  <c r="AB724" i="1"/>
  <c r="Z724" i="1"/>
  <c r="AA724" i="1"/>
  <c r="AC712" i="1"/>
  <c r="AB712" i="1"/>
  <c r="AA712" i="1"/>
  <c r="Z712" i="1"/>
  <c r="AC700" i="1"/>
  <c r="AB700" i="1"/>
  <c r="Z700" i="1"/>
  <c r="AA700" i="1"/>
  <c r="AC688" i="1"/>
  <c r="AB688" i="1"/>
  <c r="AA688" i="1"/>
  <c r="Z688" i="1"/>
  <c r="AC676" i="1"/>
  <c r="AB676" i="1"/>
  <c r="Z676" i="1"/>
  <c r="AA676" i="1"/>
  <c r="AC664" i="1"/>
  <c r="AB664" i="1"/>
  <c r="AA664" i="1"/>
  <c r="Z664" i="1"/>
  <c r="AC652" i="1"/>
  <c r="AB652" i="1"/>
  <c r="Z652" i="1"/>
  <c r="AA652" i="1"/>
  <c r="AC640" i="1"/>
  <c r="AB640" i="1"/>
  <c r="AA640" i="1"/>
  <c r="Z640" i="1"/>
  <c r="AC628" i="1"/>
  <c r="AB628" i="1"/>
  <c r="Z628" i="1"/>
  <c r="AA628" i="1"/>
  <c r="AC616" i="1"/>
  <c r="AB616" i="1"/>
  <c r="AA616" i="1"/>
  <c r="Z616" i="1"/>
  <c r="AC604" i="1"/>
  <c r="AB604" i="1"/>
  <c r="Z604" i="1"/>
  <c r="AA604" i="1"/>
  <c r="AC592" i="1"/>
  <c r="AB592" i="1"/>
  <c r="AA592" i="1"/>
  <c r="Z592" i="1"/>
  <c r="AC580" i="1"/>
  <c r="AB580" i="1"/>
  <c r="Z580" i="1"/>
  <c r="AC568" i="1"/>
  <c r="AB568" i="1"/>
  <c r="Z568" i="1"/>
  <c r="AA568" i="1"/>
  <c r="AC556" i="1"/>
  <c r="AB556" i="1"/>
  <c r="AA556" i="1"/>
  <c r="Z556" i="1"/>
  <c r="AC544" i="1"/>
  <c r="AB544" i="1"/>
  <c r="Z544" i="1"/>
  <c r="AC532" i="1"/>
  <c r="AB532" i="1"/>
  <c r="Z532" i="1"/>
  <c r="AA532" i="1"/>
  <c r="AC520" i="1"/>
  <c r="AB520" i="1"/>
  <c r="Z520" i="1"/>
  <c r="AA520" i="1"/>
  <c r="AC508" i="1"/>
  <c r="AB508" i="1"/>
  <c r="AA508" i="1"/>
  <c r="Z508" i="1"/>
  <c r="AC496" i="1"/>
  <c r="AB496" i="1"/>
  <c r="Z496" i="1"/>
  <c r="AC484" i="1"/>
  <c r="AB484" i="1"/>
  <c r="Z484" i="1"/>
  <c r="AC472" i="1"/>
  <c r="AB472" i="1"/>
  <c r="Z472" i="1"/>
  <c r="AA472" i="1"/>
  <c r="AC460" i="1"/>
  <c r="AB460" i="1"/>
  <c r="Z460" i="1"/>
  <c r="AA460" i="1"/>
  <c r="AC448" i="1"/>
  <c r="AB448" i="1"/>
  <c r="Z448" i="1"/>
  <c r="AA448" i="1"/>
  <c r="AC436" i="1"/>
  <c r="AB436" i="1"/>
  <c r="AA436" i="1"/>
  <c r="Z436" i="1"/>
  <c r="AC424" i="1"/>
  <c r="AB424" i="1"/>
  <c r="Z424" i="1"/>
  <c r="AC412" i="1"/>
  <c r="AB412" i="1"/>
  <c r="Z412" i="1"/>
  <c r="AC400" i="1"/>
  <c r="AB400" i="1"/>
  <c r="Z400" i="1"/>
  <c r="AA400" i="1"/>
  <c r="AC388" i="1"/>
  <c r="AB388" i="1"/>
  <c r="Z388" i="1"/>
  <c r="AA388" i="1"/>
  <c r="AC376" i="1"/>
  <c r="AB376" i="1"/>
  <c r="Z376" i="1"/>
  <c r="AA376" i="1"/>
  <c r="AC364" i="1"/>
  <c r="AB364" i="1"/>
  <c r="AA364" i="1"/>
  <c r="Z364" i="1"/>
  <c r="AC352" i="1"/>
  <c r="AB352" i="1"/>
  <c r="Z352" i="1"/>
  <c r="AC340" i="1"/>
  <c r="AB340" i="1"/>
  <c r="Z340" i="1"/>
  <c r="AC328" i="1"/>
  <c r="AB328" i="1"/>
  <c r="Z328" i="1"/>
  <c r="AA328" i="1"/>
  <c r="AC316" i="1"/>
  <c r="AB316" i="1"/>
  <c r="Z316" i="1"/>
  <c r="AA316" i="1"/>
  <c r="AC304" i="1"/>
  <c r="AB304" i="1"/>
  <c r="Z304" i="1"/>
  <c r="AA304" i="1"/>
  <c r="AC292" i="1"/>
  <c r="AB292" i="1"/>
  <c r="AA292" i="1"/>
  <c r="Z292" i="1"/>
  <c r="AC280" i="1"/>
  <c r="AB280" i="1"/>
  <c r="Z280" i="1"/>
  <c r="AC268" i="1"/>
  <c r="AB268" i="1"/>
  <c r="Z268" i="1"/>
  <c r="AC256" i="1"/>
  <c r="AB256" i="1"/>
  <c r="Z256" i="1"/>
  <c r="AA256" i="1"/>
  <c r="AC244" i="1"/>
  <c r="AB244" i="1"/>
  <c r="Z244" i="1"/>
  <c r="AA244" i="1"/>
  <c r="AC232" i="1"/>
  <c r="AB232" i="1"/>
  <c r="Z232" i="1"/>
  <c r="AA232" i="1"/>
  <c r="AC220" i="1"/>
  <c r="AB220" i="1"/>
  <c r="AA220" i="1"/>
  <c r="Z220" i="1"/>
  <c r="AC208" i="1"/>
  <c r="AB208" i="1"/>
  <c r="Z208" i="1"/>
  <c r="AC196" i="1"/>
  <c r="AB196" i="1"/>
  <c r="Z196" i="1"/>
  <c r="AC184" i="1"/>
  <c r="AB184" i="1"/>
  <c r="Z184" i="1"/>
  <c r="AA184" i="1"/>
  <c r="AC172" i="1"/>
  <c r="AB172" i="1"/>
  <c r="Z172" i="1"/>
  <c r="AA172" i="1"/>
  <c r="AC160" i="1"/>
  <c r="AB160" i="1"/>
  <c r="Z160" i="1"/>
  <c r="AA160" i="1"/>
  <c r="AC148" i="1"/>
  <c r="AB148" i="1"/>
  <c r="AA148" i="1"/>
  <c r="Z148" i="1"/>
  <c r="AC136" i="1"/>
  <c r="AB136" i="1"/>
  <c r="Z136" i="1"/>
  <c r="AC124" i="1"/>
  <c r="AB124" i="1"/>
  <c r="Z124" i="1"/>
  <c r="AC112" i="1"/>
  <c r="AB112" i="1"/>
  <c r="Z112" i="1"/>
  <c r="AA112" i="1"/>
  <c r="AC100" i="1"/>
  <c r="AB100" i="1"/>
  <c r="AA100" i="1"/>
  <c r="Z100" i="1"/>
  <c r="AC88" i="1"/>
  <c r="AB88" i="1"/>
  <c r="AA88" i="1"/>
  <c r="Z88" i="1"/>
  <c r="AC76" i="1"/>
  <c r="AB76" i="1"/>
  <c r="AA76" i="1"/>
  <c r="Z76" i="1"/>
  <c r="AC64" i="1"/>
  <c r="AB64" i="1"/>
  <c r="AA64" i="1"/>
  <c r="Z64" i="1"/>
  <c r="AC52" i="1"/>
  <c r="AB52" i="1"/>
  <c r="AA52" i="1"/>
  <c r="Z52" i="1"/>
  <c r="AC40" i="1"/>
  <c r="AB40" i="1"/>
  <c r="AA40" i="1"/>
  <c r="Z40" i="1"/>
  <c r="AC28" i="1"/>
  <c r="AB28" i="1"/>
  <c r="AA28" i="1"/>
  <c r="Z28" i="1"/>
  <c r="AC16" i="1"/>
  <c r="AB16" i="1"/>
  <c r="AA16" i="1"/>
  <c r="Z16" i="1"/>
  <c r="AC4" i="1"/>
  <c r="AB4" i="1"/>
  <c r="AA4" i="1"/>
  <c r="Z4" i="1"/>
  <c r="Z844" i="1"/>
  <c r="Z832" i="1"/>
  <c r="Z820" i="1"/>
  <c r="Z808" i="1"/>
  <c r="Z796" i="1"/>
  <c r="Z784" i="1"/>
  <c r="Z772" i="1"/>
  <c r="Z760" i="1"/>
  <c r="Z743" i="1"/>
  <c r="AA834" i="1"/>
  <c r="AA703" i="1"/>
  <c r="AA544" i="1"/>
  <c r="AA124" i="1"/>
  <c r="AC777" i="1"/>
  <c r="AB777" i="1"/>
  <c r="AA777" i="1"/>
  <c r="AC681" i="1"/>
  <c r="AB681" i="1"/>
  <c r="AA681" i="1"/>
  <c r="AC585" i="1"/>
  <c r="AB585" i="1"/>
  <c r="AA585" i="1"/>
  <c r="AC489" i="1"/>
  <c r="AB489" i="1"/>
  <c r="AA489" i="1"/>
  <c r="Z489" i="1"/>
  <c r="AC381" i="1"/>
  <c r="AB381" i="1"/>
  <c r="AA381" i="1"/>
  <c r="Z381" i="1"/>
  <c r="AC249" i="1"/>
  <c r="AB249" i="1"/>
  <c r="AA249" i="1"/>
  <c r="Z249" i="1"/>
  <c r="AC81" i="1"/>
  <c r="AB81" i="1"/>
  <c r="AA81" i="1"/>
  <c r="Z81" i="1"/>
  <c r="AC855" i="1"/>
  <c r="AB855" i="1"/>
  <c r="AC843" i="1"/>
  <c r="AB843" i="1"/>
  <c r="AA843" i="1"/>
  <c r="AC831" i="1"/>
  <c r="AB831" i="1"/>
  <c r="AA831" i="1"/>
  <c r="AC819" i="1"/>
  <c r="AB819" i="1"/>
  <c r="AA819" i="1"/>
  <c r="AC807" i="1"/>
  <c r="AB807" i="1"/>
  <c r="AA807" i="1"/>
  <c r="AC795" i="1"/>
  <c r="AB795" i="1"/>
  <c r="AA795" i="1"/>
  <c r="AC783" i="1"/>
  <c r="AB783" i="1"/>
  <c r="AA783" i="1"/>
  <c r="AC771" i="1"/>
  <c r="AB771" i="1"/>
  <c r="AA771" i="1"/>
  <c r="AC759" i="1"/>
  <c r="AB759" i="1"/>
  <c r="AA759" i="1"/>
  <c r="AC747" i="1"/>
  <c r="AB747" i="1"/>
  <c r="AA747" i="1"/>
  <c r="Z747" i="1"/>
  <c r="AC735" i="1"/>
  <c r="AB735" i="1"/>
  <c r="AA735" i="1"/>
  <c r="Z735" i="1"/>
  <c r="AC723" i="1"/>
  <c r="AB723" i="1"/>
  <c r="AA723" i="1"/>
  <c r="Z723" i="1"/>
  <c r="AC711" i="1"/>
  <c r="AB711" i="1"/>
  <c r="AA711" i="1"/>
  <c r="Z711" i="1"/>
  <c r="AC699" i="1"/>
  <c r="AB699" i="1"/>
  <c r="AA699" i="1"/>
  <c r="Z699" i="1"/>
  <c r="AC687" i="1"/>
  <c r="AB687" i="1"/>
  <c r="AA687" i="1"/>
  <c r="Z687" i="1"/>
  <c r="AC675" i="1"/>
  <c r="AB675" i="1"/>
  <c r="AA675" i="1"/>
  <c r="Z675" i="1"/>
  <c r="AC663" i="1"/>
  <c r="AB663" i="1"/>
  <c r="AA663" i="1"/>
  <c r="Z663" i="1"/>
  <c r="AC651" i="1"/>
  <c r="AB651" i="1"/>
  <c r="AA651" i="1"/>
  <c r="Z651" i="1"/>
  <c r="AC639" i="1"/>
  <c r="AB639" i="1"/>
  <c r="AA639" i="1"/>
  <c r="Z639" i="1"/>
  <c r="AC627" i="1"/>
  <c r="AB627" i="1"/>
  <c r="AA627" i="1"/>
  <c r="Z627" i="1"/>
  <c r="AC615" i="1"/>
  <c r="AB615" i="1"/>
  <c r="AA615" i="1"/>
  <c r="Z615" i="1"/>
  <c r="AC603" i="1"/>
  <c r="AB603" i="1"/>
  <c r="AA603" i="1"/>
  <c r="Z603" i="1"/>
  <c r="AC591" i="1"/>
  <c r="AB591" i="1"/>
  <c r="AA591" i="1"/>
  <c r="Z591" i="1"/>
  <c r="AC579" i="1"/>
  <c r="AB579" i="1"/>
  <c r="AA579" i="1"/>
  <c r="Z579" i="1"/>
  <c r="AC567" i="1"/>
  <c r="AB567" i="1"/>
  <c r="AA567" i="1"/>
  <c r="Z567" i="1"/>
  <c r="AC555" i="1"/>
  <c r="AB555" i="1"/>
  <c r="AA555" i="1"/>
  <c r="Z555" i="1"/>
  <c r="AC543" i="1"/>
  <c r="AB543" i="1"/>
  <c r="AA543" i="1"/>
  <c r="Z543" i="1"/>
  <c r="AC531" i="1"/>
  <c r="AB531" i="1"/>
  <c r="AA531" i="1"/>
  <c r="Z531" i="1"/>
  <c r="AC519" i="1"/>
  <c r="AB519" i="1"/>
  <c r="AA519" i="1"/>
  <c r="Z519" i="1"/>
  <c r="AC507" i="1"/>
  <c r="AB507" i="1"/>
  <c r="AA507" i="1"/>
  <c r="Z507" i="1"/>
  <c r="AC495" i="1"/>
  <c r="AB495" i="1"/>
  <c r="AA495" i="1"/>
  <c r="Z495" i="1"/>
  <c r="AC483" i="1"/>
  <c r="AB483" i="1"/>
  <c r="AA483" i="1"/>
  <c r="Z483" i="1"/>
  <c r="AC471" i="1"/>
  <c r="AB471" i="1"/>
  <c r="AA471" i="1"/>
  <c r="Z471" i="1"/>
  <c r="AC459" i="1"/>
  <c r="AB459" i="1"/>
  <c r="AA459" i="1"/>
  <c r="Z459" i="1"/>
  <c r="AC447" i="1"/>
  <c r="AB447" i="1"/>
  <c r="AA447" i="1"/>
  <c r="Z447" i="1"/>
  <c r="AC435" i="1"/>
  <c r="AB435" i="1"/>
  <c r="AA435" i="1"/>
  <c r="Z435" i="1"/>
  <c r="AC423" i="1"/>
  <c r="AB423" i="1"/>
  <c r="AA423" i="1"/>
  <c r="Z423" i="1"/>
  <c r="AC411" i="1"/>
  <c r="AB411" i="1"/>
  <c r="AA411" i="1"/>
  <c r="Z411" i="1"/>
  <c r="AC399" i="1"/>
  <c r="AB399" i="1"/>
  <c r="AA399" i="1"/>
  <c r="Z399" i="1"/>
  <c r="AC387" i="1"/>
  <c r="AB387" i="1"/>
  <c r="AA387" i="1"/>
  <c r="Z387" i="1"/>
  <c r="AC375" i="1"/>
  <c r="AB375" i="1"/>
  <c r="AA375" i="1"/>
  <c r="Z375" i="1"/>
  <c r="AC363" i="1"/>
  <c r="AB363" i="1"/>
  <c r="AA363" i="1"/>
  <c r="Z363" i="1"/>
  <c r="AC351" i="1"/>
  <c r="AB351" i="1"/>
  <c r="AA351" i="1"/>
  <c r="Z351" i="1"/>
  <c r="AC339" i="1"/>
  <c r="AB339" i="1"/>
  <c r="AA339" i="1"/>
  <c r="Z339" i="1"/>
  <c r="AC327" i="1"/>
  <c r="AB327" i="1"/>
  <c r="AA327" i="1"/>
  <c r="Z327" i="1"/>
  <c r="AC315" i="1"/>
  <c r="AB315" i="1"/>
  <c r="AA315" i="1"/>
  <c r="Z315" i="1"/>
  <c r="AC303" i="1"/>
  <c r="AB303" i="1"/>
  <c r="AA303" i="1"/>
  <c r="Z303" i="1"/>
  <c r="AC291" i="1"/>
  <c r="AB291" i="1"/>
  <c r="AA291" i="1"/>
  <c r="Z291" i="1"/>
  <c r="AC279" i="1"/>
  <c r="AB279" i="1"/>
  <c r="AA279" i="1"/>
  <c r="Z279" i="1"/>
  <c r="AC267" i="1"/>
  <c r="AB267" i="1"/>
  <c r="AA267" i="1"/>
  <c r="Z267" i="1"/>
  <c r="AC255" i="1"/>
  <c r="AB255" i="1"/>
  <c r="AA255" i="1"/>
  <c r="Z255" i="1"/>
  <c r="AC243" i="1"/>
  <c r="AB243" i="1"/>
  <c r="AA243" i="1"/>
  <c r="Z243" i="1"/>
  <c r="AC231" i="1"/>
  <c r="AB231" i="1"/>
  <c r="AA231" i="1"/>
  <c r="Z231" i="1"/>
  <c r="AC219" i="1"/>
  <c r="AB219" i="1"/>
  <c r="AA219" i="1"/>
  <c r="Z219" i="1"/>
  <c r="AC207" i="1"/>
  <c r="AB207" i="1"/>
  <c r="AA207" i="1"/>
  <c r="Z207" i="1"/>
  <c r="AC195" i="1"/>
  <c r="AB195" i="1"/>
  <c r="AA195" i="1"/>
  <c r="Z195" i="1"/>
  <c r="AC183" i="1"/>
  <c r="AB183" i="1"/>
  <c r="AA183" i="1"/>
  <c r="Z183" i="1"/>
  <c r="AC171" i="1"/>
  <c r="AB171" i="1"/>
  <c r="AA171" i="1"/>
  <c r="Z171" i="1"/>
  <c r="AC159" i="1"/>
  <c r="AB159" i="1"/>
  <c r="AA159" i="1"/>
  <c r="Z159" i="1"/>
  <c r="AC147" i="1"/>
  <c r="AB147" i="1"/>
  <c r="AA147" i="1"/>
  <c r="Z147" i="1"/>
  <c r="AC135" i="1"/>
  <c r="AB135" i="1"/>
  <c r="AA135" i="1"/>
  <c r="Z135" i="1"/>
  <c r="AC123" i="1"/>
  <c r="AB123" i="1"/>
  <c r="AA123" i="1"/>
  <c r="Z123" i="1"/>
  <c r="AC111" i="1"/>
  <c r="AB111" i="1"/>
  <c r="AA111" i="1"/>
  <c r="Z111" i="1"/>
  <c r="AC99" i="1"/>
  <c r="AB99" i="1"/>
  <c r="AA99" i="1"/>
  <c r="Z99" i="1"/>
  <c r="AC87" i="1"/>
  <c r="AB87" i="1"/>
  <c r="AA87" i="1"/>
  <c r="Z87" i="1"/>
  <c r="AC75" i="1"/>
  <c r="AB75" i="1"/>
  <c r="AA75" i="1"/>
  <c r="Z75" i="1"/>
  <c r="AC63" i="1"/>
  <c r="AB63" i="1"/>
  <c r="AA63" i="1"/>
  <c r="Z63" i="1"/>
  <c r="AC51" i="1"/>
  <c r="AA51" i="1"/>
  <c r="AB51" i="1"/>
  <c r="Z51" i="1"/>
  <c r="AC39" i="1"/>
  <c r="AB39" i="1"/>
  <c r="AA39" i="1"/>
  <c r="Z39" i="1"/>
  <c r="AC27" i="1"/>
  <c r="AA27" i="1"/>
  <c r="AB27" i="1"/>
  <c r="Z27" i="1"/>
  <c r="AC15" i="1"/>
  <c r="AB15" i="1"/>
  <c r="AA15" i="1"/>
  <c r="Z15" i="1"/>
  <c r="AC3" i="1"/>
  <c r="AA3" i="1"/>
  <c r="AB3" i="1"/>
  <c r="Z3" i="1"/>
  <c r="Z843" i="1"/>
  <c r="Z831" i="1"/>
  <c r="Z819" i="1"/>
  <c r="Z807" i="1"/>
  <c r="Z795" i="1"/>
  <c r="Z783" i="1"/>
  <c r="Z771" i="1"/>
  <c r="Z759" i="1"/>
  <c r="Z715" i="1"/>
  <c r="AA496" i="1"/>
  <c r="AA41" i="1"/>
  <c r="AC837" i="1"/>
  <c r="AA837" i="1"/>
  <c r="AB837" i="1"/>
  <c r="AC765" i="1"/>
  <c r="AA765" i="1"/>
  <c r="AB765" i="1"/>
  <c r="AC669" i="1"/>
  <c r="AB669" i="1"/>
  <c r="AA669" i="1"/>
  <c r="AC573" i="1"/>
  <c r="AB573" i="1"/>
  <c r="AA573" i="1"/>
  <c r="Z573" i="1"/>
  <c r="AC465" i="1"/>
  <c r="AB465" i="1"/>
  <c r="AA465" i="1"/>
  <c r="Z465" i="1"/>
  <c r="AC357" i="1"/>
  <c r="AB357" i="1"/>
  <c r="AA357" i="1"/>
  <c r="Z357" i="1"/>
  <c r="AC261" i="1"/>
  <c r="AB261" i="1"/>
  <c r="AA261" i="1"/>
  <c r="Z261" i="1"/>
  <c r="AC117" i="1"/>
  <c r="AB117" i="1"/>
  <c r="AA117" i="1"/>
  <c r="Z117" i="1"/>
  <c r="AC854" i="1"/>
  <c r="AB854" i="1"/>
  <c r="AC842" i="1"/>
  <c r="AB842" i="1"/>
  <c r="AA842" i="1"/>
  <c r="AC830" i="1"/>
  <c r="AB830" i="1"/>
  <c r="AA830" i="1"/>
  <c r="AC818" i="1"/>
  <c r="AB818" i="1"/>
  <c r="AA818" i="1"/>
  <c r="AC806" i="1"/>
  <c r="AB806" i="1"/>
  <c r="AA806" i="1"/>
  <c r="AC794" i="1"/>
  <c r="AB794" i="1"/>
  <c r="AA794" i="1"/>
  <c r="AC782" i="1"/>
  <c r="AB782" i="1"/>
  <c r="AA782" i="1"/>
  <c r="AC770" i="1"/>
  <c r="AB770" i="1"/>
  <c r="AA770" i="1"/>
  <c r="AC758" i="1"/>
  <c r="AB758" i="1"/>
  <c r="AA758" i="1"/>
  <c r="AC746" i="1"/>
  <c r="AB746" i="1"/>
  <c r="Z746" i="1"/>
  <c r="AA746" i="1"/>
  <c r="AC734" i="1"/>
  <c r="AA734" i="1"/>
  <c r="Z734" i="1"/>
  <c r="AB734" i="1"/>
  <c r="AB722" i="1"/>
  <c r="AC722" i="1"/>
  <c r="Z722" i="1"/>
  <c r="AA722" i="1"/>
  <c r="AB710" i="1"/>
  <c r="AC710" i="1"/>
  <c r="AA710" i="1"/>
  <c r="Z710" i="1"/>
  <c r="AC698" i="1"/>
  <c r="AB698" i="1"/>
  <c r="Z698" i="1"/>
  <c r="AA698" i="1"/>
  <c r="AC686" i="1"/>
  <c r="AB686" i="1"/>
  <c r="AA686" i="1"/>
  <c r="Z686" i="1"/>
  <c r="AC674" i="1"/>
  <c r="Z674" i="1"/>
  <c r="AA674" i="1"/>
  <c r="AB674" i="1"/>
  <c r="AC662" i="1"/>
  <c r="AA662" i="1"/>
  <c r="Z662" i="1"/>
  <c r="AB662" i="1"/>
  <c r="AC650" i="1"/>
  <c r="AB650" i="1"/>
  <c r="Z650" i="1"/>
  <c r="AA650" i="1"/>
  <c r="AC638" i="1"/>
  <c r="AB638" i="1"/>
  <c r="AA638" i="1"/>
  <c r="Z638" i="1"/>
  <c r="AC626" i="1"/>
  <c r="AB626" i="1"/>
  <c r="Z626" i="1"/>
  <c r="AA626" i="1"/>
  <c r="AC614" i="1"/>
  <c r="AB614" i="1"/>
  <c r="AA614" i="1"/>
  <c r="Z614" i="1"/>
  <c r="AC602" i="1"/>
  <c r="Z602" i="1"/>
  <c r="AB602" i="1"/>
  <c r="AA602" i="1"/>
  <c r="AC590" i="1"/>
  <c r="Z590" i="1"/>
  <c r="AA590" i="1"/>
  <c r="AB590" i="1"/>
  <c r="AC578" i="1"/>
  <c r="AB578" i="1"/>
  <c r="Z578" i="1"/>
  <c r="AA578" i="1"/>
  <c r="AB566" i="1"/>
  <c r="AC566" i="1"/>
  <c r="Z566" i="1"/>
  <c r="AA566" i="1"/>
  <c r="AC554" i="1"/>
  <c r="AB554" i="1"/>
  <c r="AA554" i="1"/>
  <c r="Z554" i="1"/>
  <c r="AC542" i="1"/>
  <c r="AB542" i="1"/>
  <c r="Z542" i="1"/>
  <c r="AA542" i="1"/>
  <c r="AC530" i="1"/>
  <c r="Z530" i="1"/>
  <c r="AB530" i="1"/>
  <c r="AA530" i="1"/>
  <c r="AC518" i="1"/>
  <c r="Z518" i="1"/>
  <c r="AB518" i="1"/>
  <c r="AA518" i="1"/>
  <c r="AC506" i="1"/>
  <c r="AB506" i="1"/>
  <c r="AA506" i="1"/>
  <c r="Z506" i="1"/>
  <c r="AC494" i="1"/>
  <c r="AB494" i="1"/>
  <c r="Z494" i="1"/>
  <c r="AA494" i="1"/>
  <c r="AC482" i="1"/>
  <c r="AB482" i="1"/>
  <c r="Z482" i="1"/>
  <c r="AA482" i="1"/>
  <c r="AC470" i="1"/>
  <c r="AB470" i="1"/>
  <c r="Z470" i="1"/>
  <c r="AA470" i="1"/>
  <c r="AC458" i="1"/>
  <c r="Z458" i="1"/>
  <c r="AB458" i="1"/>
  <c r="AA458" i="1"/>
  <c r="AC446" i="1"/>
  <c r="AB446" i="1"/>
  <c r="Z446" i="1"/>
  <c r="AA446" i="1"/>
  <c r="AC434" i="1"/>
  <c r="AB434" i="1"/>
  <c r="AA434" i="1"/>
  <c r="Z434" i="1"/>
  <c r="AC422" i="1"/>
  <c r="AB422" i="1"/>
  <c r="Z422" i="1"/>
  <c r="AA422" i="1"/>
  <c r="AC410" i="1"/>
  <c r="AB410" i="1"/>
  <c r="Z410" i="1"/>
  <c r="AA410" i="1"/>
  <c r="AC398" i="1"/>
  <c r="AB398" i="1"/>
  <c r="Z398" i="1"/>
  <c r="AA398" i="1"/>
  <c r="AC386" i="1"/>
  <c r="Z386" i="1"/>
  <c r="AA386" i="1"/>
  <c r="AC374" i="1"/>
  <c r="Z374" i="1"/>
  <c r="AA374" i="1"/>
  <c r="AB374" i="1"/>
  <c r="AC362" i="1"/>
  <c r="AB362" i="1"/>
  <c r="AA362" i="1"/>
  <c r="Z362" i="1"/>
  <c r="AC350" i="1"/>
  <c r="AB350" i="1"/>
  <c r="Z350" i="1"/>
  <c r="AA350" i="1"/>
  <c r="AC338" i="1"/>
  <c r="AB338" i="1"/>
  <c r="Z338" i="1"/>
  <c r="AA338" i="1"/>
  <c r="AC326" i="1"/>
  <c r="AB326" i="1"/>
  <c r="Z326" i="1"/>
  <c r="AA326" i="1"/>
  <c r="AC314" i="1"/>
  <c r="Z314" i="1"/>
  <c r="AA314" i="1"/>
  <c r="AC302" i="1"/>
  <c r="Z302" i="1"/>
  <c r="AA302" i="1"/>
  <c r="AB302" i="1"/>
  <c r="AC290" i="1"/>
  <c r="AB290" i="1"/>
  <c r="AA290" i="1"/>
  <c r="Z290" i="1"/>
  <c r="AC278" i="1"/>
  <c r="AB278" i="1"/>
  <c r="Z278" i="1"/>
  <c r="AA278" i="1"/>
  <c r="AC266" i="1"/>
  <c r="AB266" i="1"/>
  <c r="Z266" i="1"/>
  <c r="AA266" i="1"/>
  <c r="AC254" i="1"/>
  <c r="AB254" i="1"/>
  <c r="Z254" i="1"/>
  <c r="AA254" i="1"/>
  <c r="AC242" i="1"/>
  <c r="Z242" i="1"/>
  <c r="AA242" i="1"/>
  <c r="AB242" i="1"/>
  <c r="AC230" i="1"/>
  <c r="Z230" i="1"/>
  <c r="AA230" i="1"/>
  <c r="AB230" i="1"/>
  <c r="AC218" i="1"/>
  <c r="AB218" i="1"/>
  <c r="AA218" i="1"/>
  <c r="Z218" i="1"/>
  <c r="AC206" i="1"/>
  <c r="AB206" i="1"/>
  <c r="Z206" i="1"/>
  <c r="AA206" i="1"/>
  <c r="AC194" i="1"/>
  <c r="AB194" i="1"/>
  <c r="Z194" i="1"/>
  <c r="AA194" i="1"/>
  <c r="AC182" i="1"/>
  <c r="AB182" i="1"/>
  <c r="Z182" i="1"/>
  <c r="AA182" i="1"/>
  <c r="AC170" i="1"/>
  <c r="Z170" i="1"/>
  <c r="AA170" i="1"/>
  <c r="AB170" i="1"/>
  <c r="AC158" i="1"/>
  <c r="AB158" i="1"/>
  <c r="Z158" i="1"/>
  <c r="AA158" i="1"/>
  <c r="AB146" i="1"/>
  <c r="AC146" i="1"/>
  <c r="AA146" i="1"/>
  <c r="Z146" i="1"/>
  <c r="AB134" i="1"/>
  <c r="AC134" i="1"/>
  <c r="Z134" i="1"/>
  <c r="AA134" i="1"/>
  <c r="AC122" i="1"/>
  <c r="AB122" i="1"/>
  <c r="Z122" i="1"/>
  <c r="AA122" i="1"/>
  <c r="AB110" i="1"/>
  <c r="AA110" i="1"/>
  <c r="AC110" i="1"/>
  <c r="Z110" i="1"/>
  <c r="AA98" i="1"/>
  <c r="AB98" i="1"/>
  <c r="AC98" i="1"/>
  <c r="Z98" i="1"/>
  <c r="AA86" i="1"/>
  <c r="AC86" i="1"/>
  <c r="AB86" i="1"/>
  <c r="Z86" i="1"/>
  <c r="AB74" i="1"/>
  <c r="AA74" i="1"/>
  <c r="AC74" i="1"/>
  <c r="Z74" i="1"/>
  <c r="AC62" i="1"/>
  <c r="AA62" i="1"/>
  <c r="AB62" i="1"/>
  <c r="Z62" i="1"/>
  <c r="AC50" i="1"/>
  <c r="AA50" i="1"/>
  <c r="AB50" i="1"/>
  <c r="Z50" i="1"/>
  <c r="AC38" i="1"/>
  <c r="AB38" i="1"/>
  <c r="AA38" i="1"/>
  <c r="Z38" i="1"/>
  <c r="AC26" i="1"/>
  <c r="AA26" i="1"/>
  <c r="AB26" i="1"/>
  <c r="Z26" i="1"/>
  <c r="AC14" i="1"/>
  <c r="AB14" i="1"/>
  <c r="AA14" i="1"/>
  <c r="Z14" i="1"/>
  <c r="Z2" i="1"/>
  <c r="Z842" i="1"/>
  <c r="Z830" i="1"/>
  <c r="Z818" i="1"/>
  <c r="Z806" i="1"/>
  <c r="Z794" i="1"/>
  <c r="Z782" i="1"/>
  <c r="Z770" i="1"/>
  <c r="Z758" i="1"/>
  <c r="AA679" i="1"/>
  <c r="AA484" i="1"/>
  <c r="AA20" i="1"/>
  <c r="AC801" i="1"/>
  <c r="AB801" i="1"/>
  <c r="AA801" i="1"/>
  <c r="AC717" i="1"/>
  <c r="AB717" i="1"/>
  <c r="AA717" i="1"/>
  <c r="AC633" i="1"/>
  <c r="AB633" i="1"/>
  <c r="AA633" i="1"/>
  <c r="AC537" i="1"/>
  <c r="AB537" i="1"/>
  <c r="AA537" i="1"/>
  <c r="Z537" i="1"/>
  <c r="AC453" i="1"/>
  <c r="AB453" i="1"/>
  <c r="AA453" i="1"/>
  <c r="Z453" i="1"/>
  <c r="AC369" i="1"/>
  <c r="AB369" i="1"/>
  <c r="AA369" i="1"/>
  <c r="Z369" i="1"/>
  <c r="AC285" i="1"/>
  <c r="AB285" i="1"/>
  <c r="AA285" i="1"/>
  <c r="Z285" i="1"/>
  <c r="AC189" i="1"/>
  <c r="AB189" i="1"/>
  <c r="AA189" i="1"/>
  <c r="Z189" i="1"/>
  <c r="AC141" i="1"/>
  <c r="AA141" i="1"/>
  <c r="AB141" i="1"/>
  <c r="Z141" i="1"/>
  <c r="AC21" i="1"/>
  <c r="AB21" i="1"/>
  <c r="AA21" i="1"/>
  <c r="Z21" i="1"/>
  <c r="Z789" i="1"/>
  <c r="AC853" i="1"/>
  <c r="AB853" i="1"/>
  <c r="AA853" i="1"/>
  <c r="AC841" i="1"/>
  <c r="AB841" i="1"/>
  <c r="AA841" i="1"/>
  <c r="AC829" i="1"/>
  <c r="AB829" i="1"/>
  <c r="AA829" i="1"/>
  <c r="AB817" i="1"/>
  <c r="AC817" i="1"/>
  <c r="AC805" i="1"/>
  <c r="AB805" i="1"/>
  <c r="AA805" i="1"/>
  <c r="AC793" i="1"/>
  <c r="AB793" i="1"/>
  <c r="AC781" i="1"/>
  <c r="AB781" i="1"/>
  <c r="AA781" i="1"/>
  <c r="AC769" i="1"/>
  <c r="AB769" i="1"/>
  <c r="AA769" i="1"/>
  <c r="AC757" i="1"/>
  <c r="AB757" i="1"/>
  <c r="AA757" i="1"/>
  <c r="AC745" i="1"/>
  <c r="AB745" i="1"/>
  <c r="AA745" i="1"/>
  <c r="AC733" i="1"/>
  <c r="AB733" i="1"/>
  <c r="AC721" i="1"/>
  <c r="AB721" i="1"/>
  <c r="AA721" i="1"/>
  <c r="AC709" i="1"/>
  <c r="AB709" i="1"/>
  <c r="AC697" i="1"/>
  <c r="AB697" i="1"/>
  <c r="AA697" i="1"/>
  <c r="AC685" i="1"/>
  <c r="AB685" i="1"/>
  <c r="AC673" i="1"/>
  <c r="AB673" i="1"/>
  <c r="AA673" i="1"/>
  <c r="AC661" i="1"/>
  <c r="AB661" i="1"/>
  <c r="AC649" i="1"/>
  <c r="AB649" i="1"/>
  <c r="AA649" i="1"/>
  <c r="AC637" i="1"/>
  <c r="AB637" i="1"/>
  <c r="AC625" i="1"/>
  <c r="AB625" i="1"/>
  <c r="AA625" i="1"/>
  <c r="AC613" i="1"/>
  <c r="AB613" i="1"/>
  <c r="AC601" i="1"/>
  <c r="AB601" i="1"/>
  <c r="AA601" i="1"/>
  <c r="AC589" i="1"/>
  <c r="AB589" i="1"/>
  <c r="AA589" i="1"/>
  <c r="AC577" i="1"/>
  <c r="AB577" i="1"/>
  <c r="AA577" i="1"/>
  <c r="AC565" i="1"/>
  <c r="AB565" i="1"/>
  <c r="AA565" i="1"/>
  <c r="AC553" i="1"/>
  <c r="AB553" i="1"/>
  <c r="AC541" i="1"/>
  <c r="AB541" i="1"/>
  <c r="AA541" i="1"/>
  <c r="AC529" i="1"/>
  <c r="AA529" i="1"/>
  <c r="AB529" i="1"/>
  <c r="AC517" i="1"/>
  <c r="AB517" i="1"/>
  <c r="AA517" i="1"/>
  <c r="AC505" i="1"/>
  <c r="AB505" i="1"/>
  <c r="AA505" i="1"/>
  <c r="AC493" i="1"/>
  <c r="AB493" i="1"/>
  <c r="AA493" i="1"/>
  <c r="AC481" i="1"/>
  <c r="AB481" i="1"/>
  <c r="AA481" i="1"/>
  <c r="AC469" i="1"/>
  <c r="AB469" i="1"/>
  <c r="AA469" i="1"/>
  <c r="AC457" i="1"/>
  <c r="AA457" i="1"/>
  <c r="AB457" i="1"/>
  <c r="AC445" i="1"/>
  <c r="AB445" i="1"/>
  <c r="AA445" i="1"/>
  <c r="AC433" i="1"/>
  <c r="AB433" i="1"/>
  <c r="AA433" i="1"/>
  <c r="AC421" i="1"/>
  <c r="AB421" i="1"/>
  <c r="AA421" i="1"/>
  <c r="AC409" i="1"/>
  <c r="AB409" i="1"/>
  <c r="AA409" i="1"/>
  <c r="AC397" i="1"/>
  <c r="AB397" i="1"/>
  <c r="AA397" i="1"/>
  <c r="AC385" i="1"/>
  <c r="AA385" i="1"/>
  <c r="AB385" i="1"/>
  <c r="AC373" i="1"/>
  <c r="AB373" i="1"/>
  <c r="AA373" i="1"/>
  <c r="AC361" i="1"/>
  <c r="AB361" i="1"/>
  <c r="AA361" i="1"/>
  <c r="AC349" i="1"/>
  <c r="AB349" i="1"/>
  <c r="AA349" i="1"/>
  <c r="AC337" i="1"/>
  <c r="AB337" i="1"/>
  <c r="AA337" i="1"/>
  <c r="AC325" i="1"/>
  <c r="AB325" i="1"/>
  <c r="AA325" i="1"/>
  <c r="AC313" i="1"/>
  <c r="AA313" i="1"/>
  <c r="AB313" i="1"/>
  <c r="AC301" i="1"/>
  <c r="AB301" i="1"/>
  <c r="AA301" i="1"/>
  <c r="AC289" i="1"/>
  <c r="AB289" i="1"/>
  <c r="AA289" i="1"/>
  <c r="AC277" i="1"/>
  <c r="AB277" i="1"/>
  <c r="AA277" i="1"/>
  <c r="AC265" i="1"/>
  <c r="AB265" i="1"/>
  <c r="AA265" i="1"/>
  <c r="AC253" i="1"/>
  <c r="AB253" i="1"/>
  <c r="AA253" i="1"/>
  <c r="AC241" i="1"/>
  <c r="AA241" i="1"/>
  <c r="AB241" i="1"/>
  <c r="AC229" i="1"/>
  <c r="AB229" i="1"/>
  <c r="AA229" i="1"/>
  <c r="AC217" i="1"/>
  <c r="AB217" i="1"/>
  <c r="AA217" i="1"/>
  <c r="AC205" i="1"/>
  <c r="AB205" i="1"/>
  <c r="AA205" i="1"/>
  <c r="AC193" i="1"/>
  <c r="AB193" i="1"/>
  <c r="AA193" i="1"/>
  <c r="AC181" i="1"/>
  <c r="AB181" i="1"/>
  <c r="AA181" i="1"/>
  <c r="AC169" i="1"/>
  <c r="AA169" i="1"/>
  <c r="AB169" i="1"/>
  <c r="AC157" i="1"/>
  <c r="AA157" i="1"/>
  <c r="AB157" i="1"/>
  <c r="AC145" i="1"/>
  <c r="AB145" i="1"/>
  <c r="AA145" i="1"/>
  <c r="AB133" i="1"/>
  <c r="AC133" i="1"/>
  <c r="AA133" i="1"/>
  <c r="AB121" i="1"/>
  <c r="AC121" i="1"/>
  <c r="AA121" i="1"/>
  <c r="AB109" i="1"/>
  <c r="AC109" i="1"/>
  <c r="AA109" i="1"/>
  <c r="AB97" i="1"/>
  <c r="AC97" i="1"/>
  <c r="AA97" i="1"/>
  <c r="AB85" i="1"/>
  <c r="AC85" i="1"/>
  <c r="AA85" i="1"/>
  <c r="AB73" i="1"/>
  <c r="AC73" i="1"/>
  <c r="AA73" i="1"/>
  <c r="AB61" i="1"/>
  <c r="AC61" i="1"/>
  <c r="AA61" i="1"/>
  <c r="AB49" i="1"/>
  <c r="AC49" i="1"/>
  <c r="AA49" i="1"/>
  <c r="AB37" i="1"/>
  <c r="AC37" i="1"/>
  <c r="AA37" i="1"/>
  <c r="AB25" i="1"/>
  <c r="AC25" i="1"/>
  <c r="AA25" i="1"/>
  <c r="AB13" i="1"/>
  <c r="AC13" i="1"/>
  <c r="AA13" i="1"/>
  <c r="Z13" i="1"/>
  <c r="Z853" i="1"/>
  <c r="Z841" i="1"/>
  <c r="Z829" i="1"/>
  <c r="Z817" i="1"/>
  <c r="Z805" i="1"/>
  <c r="Z793" i="1"/>
  <c r="Z781" i="1"/>
  <c r="Z769" i="1"/>
  <c r="Z757" i="1"/>
  <c r="Z739" i="1"/>
  <c r="Z553" i="1"/>
  <c r="Z481" i="1"/>
  <c r="Z409" i="1"/>
  <c r="Z337" i="1"/>
  <c r="Z265" i="1"/>
  <c r="Z193" i="1"/>
  <c r="Z121" i="1"/>
  <c r="Z49" i="1"/>
  <c r="AA796" i="1"/>
  <c r="AA661" i="1"/>
  <c r="AA424" i="1"/>
  <c r="AC852" i="1"/>
  <c r="AB852" i="1"/>
  <c r="AA852" i="1"/>
  <c r="AC840" i="1"/>
  <c r="AB840" i="1"/>
  <c r="AA840" i="1"/>
  <c r="AC828" i="1"/>
  <c r="AB828" i="1"/>
  <c r="AA828" i="1"/>
  <c r="AB816" i="1"/>
  <c r="AC816" i="1"/>
  <c r="AA816" i="1"/>
  <c r="AC804" i="1"/>
  <c r="AB804" i="1"/>
  <c r="AA804" i="1"/>
  <c r="AC792" i="1"/>
  <c r="AB792" i="1"/>
  <c r="AA792" i="1"/>
  <c r="AC780" i="1"/>
  <c r="AB780" i="1"/>
  <c r="AA780" i="1"/>
  <c r="AC768" i="1"/>
  <c r="AB768" i="1"/>
  <c r="AA768" i="1"/>
  <c r="AC756" i="1"/>
  <c r="AB756" i="1"/>
  <c r="Z756" i="1"/>
  <c r="AC744" i="1"/>
  <c r="AB744" i="1"/>
  <c r="AA744" i="1"/>
  <c r="Z744" i="1"/>
  <c r="AC732" i="1"/>
  <c r="AB732" i="1"/>
  <c r="AA732" i="1"/>
  <c r="Z732" i="1"/>
  <c r="AC720" i="1"/>
  <c r="AB720" i="1"/>
  <c r="AA720" i="1"/>
  <c r="Z720" i="1"/>
  <c r="AC708" i="1"/>
  <c r="AB708" i="1"/>
  <c r="AA708" i="1"/>
  <c r="Z708" i="1"/>
  <c r="AC696" i="1"/>
  <c r="AB696" i="1"/>
  <c r="AA696" i="1"/>
  <c r="Z696" i="1"/>
  <c r="AC684" i="1"/>
  <c r="AB684" i="1"/>
  <c r="AA684" i="1"/>
  <c r="Z684" i="1"/>
  <c r="AC672" i="1"/>
  <c r="AB672" i="1"/>
  <c r="AA672" i="1"/>
  <c r="Z672" i="1"/>
  <c r="AC660" i="1"/>
  <c r="AB660" i="1"/>
  <c r="AA660" i="1"/>
  <c r="Z660" i="1"/>
  <c r="AC648" i="1"/>
  <c r="AB648" i="1"/>
  <c r="AA648" i="1"/>
  <c r="Z648" i="1"/>
  <c r="AC636" i="1"/>
  <c r="AB636" i="1"/>
  <c r="AA636" i="1"/>
  <c r="Z636" i="1"/>
  <c r="AC624" i="1"/>
  <c r="AB624" i="1"/>
  <c r="AA624" i="1"/>
  <c r="Z624" i="1"/>
  <c r="AC612" i="1"/>
  <c r="AB612" i="1"/>
  <c r="AA612" i="1"/>
  <c r="Z612" i="1"/>
  <c r="AC600" i="1"/>
  <c r="AB600" i="1"/>
  <c r="AA600" i="1"/>
  <c r="Z600" i="1"/>
  <c r="AC588" i="1"/>
  <c r="AB588" i="1"/>
  <c r="AA588" i="1"/>
  <c r="Z588" i="1"/>
  <c r="AC576" i="1"/>
  <c r="AB576" i="1"/>
  <c r="AA576" i="1"/>
  <c r="Z576" i="1"/>
  <c r="AC564" i="1"/>
  <c r="AB564" i="1"/>
  <c r="AA564" i="1"/>
  <c r="Z564" i="1"/>
  <c r="AC552" i="1"/>
  <c r="AB552" i="1"/>
  <c r="AA552" i="1"/>
  <c r="Z552" i="1"/>
  <c r="AC540" i="1"/>
  <c r="AB540" i="1"/>
  <c r="AA540" i="1"/>
  <c r="Z540" i="1"/>
  <c r="AC528" i="1"/>
  <c r="AB528" i="1"/>
  <c r="AA528" i="1"/>
  <c r="Z528" i="1"/>
  <c r="AC516" i="1"/>
  <c r="AB516" i="1"/>
  <c r="AA516" i="1"/>
  <c r="Z516" i="1"/>
  <c r="AC504" i="1"/>
  <c r="AB504" i="1"/>
  <c r="AA504" i="1"/>
  <c r="Z504" i="1"/>
  <c r="AC492" i="1"/>
  <c r="AB492" i="1"/>
  <c r="AA492" i="1"/>
  <c r="Z492" i="1"/>
  <c r="AC480" i="1"/>
  <c r="AB480" i="1"/>
  <c r="AA480" i="1"/>
  <c r="Z480" i="1"/>
  <c r="AC468" i="1"/>
  <c r="AB468" i="1"/>
  <c r="AA468" i="1"/>
  <c r="Z468" i="1"/>
  <c r="AC456" i="1"/>
  <c r="AB456" i="1"/>
  <c r="AA456" i="1"/>
  <c r="Z456" i="1"/>
  <c r="AC444" i="1"/>
  <c r="AB444" i="1"/>
  <c r="AA444" i="1"/>
  <c r="Z444" i="1"/>
  <c r="AC432" i="1"/>
  <c r="AB432" i="1"/>
  <c r="AA432" i="1"/>
  <c r="Z432" i="1"/>
  <c r="AC420" i="1"/>
  <c r="AB420" i="1"/>
  <c r="AA420" i="1"/>
  <c r="Z420" i="1"/>
  <c r="AC408" i="1"/>
  <c r="AB408" i="1"/>
  <c r="AA408" i="1"/>
  <c r="Z408" i="1"/>
  <c r="AC396" i="1"/>
  <c r="AB396" i="1"/>
  <c r="AA396" i="1"/>
  <c r="Z396" i="1"/>
  <c r="AC384" i="1"/>
  <c r="AB384" i="1"/>
  <c r="AA384" i="1"/>
  <c r="Z384" i="1"/>
  <c r="AC372" i="1"/>
  <c r="AB372" i="1"/>
  <c r="AA372" i="1"/>
  <c r="Z372" i="1"/>
  <c r="AC360" i="1"/>
  <c r="AB360" i="1"/>
  <c r="AA360" i="1"/>
  <c r="Z360" i="1"/>
  <c r="AC348" i="1"/>
  <c r="AB348" i="1"/>
  <c r="AA348" i="1"/>
  <c r="Z348" i="1"/>
  <c r="AC336" i="1"/>
  <c r="AB336" i="1"/>
  <c r="AA336" i="1"/>
  <c r="Z336" i="1"/>
  <c r="AC324" i="1"/>
  <c r="AB324" i="1"/>
  <c r="AA324" i="1"/>
  <c r="Z324" i="1"/>
  <c r="AC312" i="1"/>
  <c r="AB312" i="1"/>
  <c r="AA312" i="1"/>
  <c r="Z312" i="1"/>
  <c r="AC300" i="1"/>
  <c r="AB300" i="1"/>
  <c r="AA300" i="1"/>
  <c r="Z300" i="1"/>
  <c r="AC288" i="1"/>
  <c r="AB288" i="1"/>
  <c r="AA288" i="1"/>
  <c r="Z288" i="1"/>
  <c r="AC276" i="1"/>
  <c r="AB276" i="1"/>
  <c r="AA276" i="1"/>
  <c r="Z276" i="1"/>
  <c r="AC264" i="1"/>
  <c r="AB264" i="1"/>
  <c r="AA264" i="1"/>
  <c r="Z264" i="1"/>
  <c r="AC252" i="1"/>
  <c r="AB252" i="1"/>
  <c r="AA252" i="1"/>
  <c r="Z252" i="1"/>
  <c r="AC240" i="1"/>
  <c r="AB240" i="1"/>
  <c r="AA240" i="1"/>
  <c r="Z240" i="1"/>
  <c r="AC228" i="1"/>
  <c r="AB228" i="1"/>
  <c r="AA228" i="1"/>
  <c r="Z228" i="1"/>
  <c r="AC216" i="1"/>
  <c r="AB216" i="1"/>
  <c r="AA216" i="1"/>
  <c r="Z216" i="1"/>
  <c r="AC204" i="1"/>
  <c r="AB204" i="1"/>
  <c r="AA204" i="1"/>
  <c r="Z204" i="1"/>
  <c r="AC192" i="1"/>
  <c r="AB192" i="1"/>
  <c r="AA192" i="1"/>
  <c r="Z192" i="1"/>
  <c r="AC180" i="1"/>
  <c r="AB180" i="1"/>
  <c r="AA180" i="1"/>
  <c r="Z180" i="1"/>
  <c r="AC168" i="1"/>
  <c r="AB168" i="1"/>
  <c r="AA168" i="1"/>
  <c r="Z168" i="1"/>
  <c r="AB156" i="1"/>
  <c r="AC156" i="1"/>
  <c r="AA156" i="1"/>
  <c r="Z156" i="1"/>
  <c r="AB144" i="1"/>
  <c r="AC144" i="1"/>
  <c r="AA144" i="1"/>
  <c r="Z144" i="1"/>
  <c r="AB132" i="1"/>
  <c r="AC132" i="1"/>
  <c r="AA132" i="1"/>
  <c r="Z132" i="1"/>
  <c r="AB120" i="1"/>
  <c r="AC120" i="1"/>
  <c r="AA120" i="1"/>
  <c r="Z120" i="1"/>
  <c r="AB108" i="1"/>
  <c r="AC108" i="1"/>
  <c r="AA108" i="1"/>
  <c r="Z108" i="1"/>
  <c r="AB96" i="1"/>
  <c r="AC96" i="1"/>
  <c r="AA96" i="1"/>
  <c r="Z96" i="1"/>
  <c r="AB84" i="1"/>
  <c r="AC84" i="1"/>
  <c r="AA84" i="1"/>
  <c r="Z84" i="1"/>
  <c r="AB72" i="1"/>
  <c r="AC72" i="1"/>
  <c r="AA72" i="1"/>
  <c r="Z72" i="1"/>
  <c r="AB60" i="1"/>
  <c r="AC60" i="1"/>
  <c r="AA60" i="1"/>
  <c r="Z60" i="1"/>
  <c r="AB48" i="1"/>
  <c r="AC48" i="1"/>
  <c r="AA48" i="1"/>
  <c r="Z48" i="1"/>
  <c r="AB36" i="1"/>
  <c r="AC36" i="1"/>
  <c r="AA36" i="1"/>
  <c r="Z36" i="1"/>
  <c r="AB24" i="1"/>
  <c r="AC24" i="1"/>
  <c r="AA24" i="1"/>
  <c r="Z24" i="1"/>
  <c r="AB12" i="1"/>
  <c r="AC12" i="1"/>
  <c r="AA12" i="1"/>
  <c r="Z12" i="1"/>
  <c r="Z852" i="1"/>
  <c r="Z840" i="1"/>
  <c r="Z828" i="1"/>
  <c r="Z816" i="1"/>
  <c r="Z804" i="1"/>
  <c r="Z792" i="1"/>
  <c r="Z780" i="1"/>
  <c r="Z768" i="1"/>
  <c r="Z733" i="1"/>
  <c r="Z657" i="1"/>
  <c r="Z609" i="1"/>
  <c r="AA793" i="1"/>
  <c r="AA655" i="1"/>
  <c r="AA412" i="1"/>
  <c r="AC813" i="1"/>
  <c r="AA813" i="1"/>
  <c r="AB813" i="1"/>
  <c r="AC705" i="1"/>
  <c r="AB705" i="1"/>
  <c r="AA705" i="1"/>
  <c r="AC621" i="1"/>
  <c r="AB621" i="1"/>
  <c r="AA621" i="1"/>
  <c r="AC525" i="1"/>
  <c r="AB525" i="1"/>
  <c r="AA525" i="1"/>
  <c r="Z525" i="1"/>
  <c r="AC429" i="1"/>
  <c r="AB429" i="1"/>
  <c r="AA429" i="1"/>
  <c r="Z429" i="1"/>
  <c r="AC345" i="1"/>
  <c r="AB345" i="1"/>
  <c r="AA345" i="1"/>
  <c r="Z345" i="1"/>
  <c r="AC273" i="1"/>
  <c r="AB273" i="1"/>
  <c r="AA273" i="1"/>
  <c r="Z273" i="1"/>
  <c r="AC213" i="1"/>
  <c r="AB213" i="1"/>
  <c r="AA213" i="1"/>
  <c r="Z213" i="1"/>
  <c r="AC153" i="1"/>
  <c r="AB153" i="1"/>
  <c r="AA153" i="1"/>
  <c r="Z153" i="1"/>
  <c r="AC69" i="1"/>
  <c r="AA69" i="1"/>
  <c r="AB69" i="1"/>
  <c r="Z69" i="1"/>
  <c r="AC9" i="1"/>
  <c r="AB9" i="1"/>
  <c r="Z9" i="1"/>
  <c r="AA9" i="1"/>
  <c r="Z801" i="1"/>
  <c r="AC851" i="1"/>
  <c r="AB851" i="1"/>
  <c r="AA851" i="1"/>
  <c r="AC839" i="1"/>
  <c r="AB839" i="1"/>
  <c r="AC827" i="1"/>
  <c r="AB827" i="1"/>
  <c r="AA827" i="1"/>
  <c r="AC815" i="1"/>
  <c r="AB815" i="1"/>
  <c r="AC803" i="1"/>
  <c r="AB803" i="1"/>
  <c r="AA803" i="1"/>
  <c r="AC791" i="1"/>
  <c r="AB791" i="1"/>
  <c r="AA791" i="1"/>
  <c r="AC779" i="1"/>
  <c r="AB779" i="1"/>
  <c r="AA779" i="1"/>
  <c r="AC767" i="1"/>
  <c r="AA767" i="1"/>
  <c r="AC755" i="1"/>
  <c r="AB755" i="1"/>
  <c r="AA755" i="1"/>
  <c r="AC743" i="1"/>
  <c r="AA743" i="1"/>
  <c r="AC731" i="1"/>
  <c r="AB731" i="1"/>
  <c r="AA731" i="1"/>
  <c r="AC719" i="1"/>
  <c r="AB719" i="1"/>
  <c r="AA719" i="1"/>
  <c r="AC707" i="1"/>
  <c r="AB707" i="1"/>
  <c r="AA707" i="1"/>
  <c r="AC695" i="1"/>
  <c r="AB695" i="1"/>
  <c r="AA695" i="1"/>
  <c r="AC683" i="1"/>
  <c r="AB683" i="1"/>
  <c r="AA683" i="1"/>
  <c r="AC671" i="1"/>
  <c r="AB671" i="1"/>
  <c r="AA671" i="1"/>
  <c r="AC659" i="1"/>
  <c r="AB659" i="1"/>
  <c r="AA659" i="1"/>
  <c r="AC647" i="1"/>
  <c r="AB647" i="1"/>
  <c r="AA647" i="1"/>
  <c r="AC635" i="1"/>
  <c r="AB635" i="1"/>
  <c r="AA635" i="1"/>
  <c r="AC623" i="1"/>
  <c r="AB623" i="1"/>
  <c r="AA623" i="1"/>
  <c r="AC611" i="1"/>
  <c r="AB611" i="1"/>
  <c r="AA611" i="1"/>
  <c r="AC599" i="1"/>
  <c r="AB599" i="1"/>
  <c r="AA599" i="1"/>
  <c r="AC587" i="1"/>
  <c r="AB587" i="1"/>
  <c r="AA587" i="1"/>
  <c r="AC575" i="1"/>
  <c r="AB575" i="1"/>
  <c r="AA575" i="1"/>
  <c r="AC563" i="1"/>
  <c r="AB563" i="1"/>
  <c r="AA563" i="1"/>
  <c r="AC551" i="1"/>
  <c r="AB551" i="1"/>
  <c r="AA551" i="1"/>
  <c r="AC539" i="1"/>
  <c r="AB539" i="1"/>
  <c r="AA539" i="1"/>
  <c r="AC527" i="1"/>
  <c r="AB527" i="1"/>
  <c r="AA527" i="1"/>
  <c r="AC515" i="1"/>
  <c r="AB515" i="1"/>
  <c r="AA515" i="1"/>
  <c r="AC503" i="1"/>
  <c r="AB503" i="1"/>
  <c r="AA503" i="1"/>
  <c r="AC491" i="1"/>
  <c r="AB491" i="1"/>
  <c r="AA491" i="1"/>
  <c r="AC479" i="1"/>
  <c r="AB479" i="1"/>
  <c r="AA479" i="1"/>
  <c r="AC467" i="1"/>
  <c r="AB467" i="1"/>
  <c r="AA467" i="1"/>
  <c r="AC455" i="1"/>
  <c r="AB455" i="1"/>
  <c r="AA455" i="1"/>
  <c r="AC443" i="1"/>
  <c r="AB443" i="1"/>
  <c r="AA443" i="1"/>
  <c r="AC431" i="1"/>
  <c r="AB431" i="1"/>
  <c r="AA431" i="1"/>
  <c r="AC419" i="1"/>
  <c r="AB419" i="1"/>
  <c r="AA419" i="1"/>
  <c r="AC407" i="1"/>
  <c r="AB407" i="1"/>
  <c r="AA407" i="1"/>
  <c r="AC395" i="1"/>
  <c r="AB395" i="1"/>
  <c r="AA395" i="1"/>
  <c r="AC383" i="1"/>
  <c r="AB383" i="1"/>
  <c r="AA383" i="1"/>
  <c r="AC371" i="1"/>
  <c r="AB371" i="1"/>
  <c r="AA371" i="1"/>
  <c r="AC359" i="1"/>
  <c r="AB359" i="1"/>
  <c r="AA359" i="1"/>
  <c r="AC347" i="1"/>
  <c r="AB347" i="1"/>
  <c r="AA347" i="1"/>
  <c r="AC335" i="1"/>
  <c r="AB335" i="1"/>
  <c r="AA335" i="1"/>
  <c r="AC323" i="1"/>
  <c r="AB323" i="1"/>
  <c r="AA323" i="1"/>
  <c r="AC311" i="1"/>
  <c r="AB311" i="1"/>
  <c r="AA311" i="1"/>
  <c r="AC299" i="1"/>
  <c r="AB299" i="1"/>
  <c r="AA299" i="1"/>
  <c r="AC287" i="1"/>
  <c r="AB287" i="1"/>
  <c r="AA287" i="1"/>
  <c r="AC275" i="1"/>
  <c r="AB275" i="1"/>
  <c r="AA275" i="1"/>
  <c r="AC263" i="1"/>
  <c r="AB263" i="1"/>
  <c r="AA263" i="1"/>
  <c r="AC251" i="1"/>
  <c r="AB251" i="1"/>
  <c r="AA251" i="1"/>
  <c r="AC239" i="1"/>
  <c r="AB239" i="1"/>
  <c r="AA239" i="1"/>
  <c r="AC227" i="1"/>
  <c r="AB227" i="1"/>
  <c r="AA227" i="1"/>
  <c r="AC215" i="1"/>
  <c r="AB215" i="1"/>
  <c r="AA215" i="1"/>
  <c r="AC203" i="1"/>
  <c r="AB203" i="1"/>
  <c r="AA203" i="1"/>
  <c r="AC191" i="1"/>
  <c r="AB191" i="1"/>
  <c r="AA191" i="1"/>
  <c r="AC179" i="1"/>
  <c r="AB179" i="1"/>
  <c r="AA179" i="1"/>
  <c r="AC167" i="1"/>
  <c r="AB167" i="1"/>
  <c r="AA167" i="1"/>
  <c r="AC155" i="1"/>
  <c r="AA155" i="1"/>
  <c r="AB155" i="1"/>
  <c r="AC143" i="1"/>
  <c r="AB143" i="1"/>
  <c r="AA143" i="1"/>
  <c r="AC131" i="1"/>
  <c r="AB131" i="1"/>
  <c r="AA131" i="1"/>
  <c r="AC119" i="1"/>
  <c r="AB119" i="1"/>
  <c r="AA119" i="1"/>
  <c r="AC107" i="1"/>
  <c r="AB107" i="1"/>
  <c r="AA107" i="1"/>
  <c r="AC95" i="1"/>
  <c r="AB95" i="1"/>
  <c r="AA95" i="1"/>
  <c r="AC83" i="1"/>
  <c r="AB83" i="1"/>
  <c r="AA83" i="1"/>
  <c r="AC71" i="1"/>
  <c r="AB71" i="1"/>
  <c r="AA71" i="1"/>
  <c r="AC59" i="1"/>
  <c r="AB59" i="1"/>
  <c r="AA59" i="1"/>
  <c r="AC47" i="1"/>
  <c r="AB47" i="1"/>
  <c r="AA47" i="1"/>
  <c r="AC35" i="1"/>
  <c r="AB35" i="1"/>
  <c r="AA35" i="1"/>
  <c r="AC23" i="1"/>
  <c r="AB23" i="1"/>
  <c r="AA23" i="1"/>
  <c r="AC11" i="1"/>
  <c r="AB11" i="1"/>
  <c r="AA11" i="1"/>
  <c r="Z11" i="1"/>
  <c r="Z851" i="1"/>
  <c r="Z839" i="1"/>
  <c r="Z827" i="1"/>
  <c r="Z815" i="1"/>
  <c r="Z803" i="1"/>
  <c r="Z791" i="1"/>
  <c r="Z779" i="1"/>
  <c r="Z767" i="1"/>
  <c r="Z731" i="1"/>
  <c r="Z697" i="1"/>
  <c r="Z649" i="1"/>
  <c r="Z601" i="1"/>
  <c r="Z541" i="1"/>
  <c r="Z469" i="1"/>
  <c r="Z397" i="1"/>
  <c r="Z325" i="1"/>
  <c r="Z253" i="1"/>
  <c r="Z181" i="1"/>
  <c r="Z109" i="1"/>
  <c r="Z37" i="1"/>
  <c r="AA775" i="1"/>
  <c r="AA637" i="1"/>
  <c r="AA352" i="1"/>
  <c r="AB386" i="1"/>
  <c r="AC825" i="1"/>
  <c r="AB825" i="1"/>
  <c r="AA825" i="1"/>
  <c r="AC741" i="1"/>
  <c r="AA741" i="1"/>
  <c r="AB741" i="1"/>
  <c r="AC645" i="1"/>
  <c r="AB645" i="1"/>
  <c r="AA645" i="1"/>
  <c r="AC549" i="1"/>
  <c r="AB549" i="1"/>
  <c r="AA549" i="1"/>
  <c r="Z549" i="1"/>
  <c r="AC477" i="1"/>
  <c r="AB477" i="1"/>
  <c r="AA477" i="1"/>
  <c r="Z477" i="1"/>
  <c r="AC393" i="1"/>
  <c r="AB393" i="1"/>
  <c r="AA393" i="1"/>
  <c r="Z393" i="1"/>
  <c r="AC321" i="1"/>
  <c r="AB321" i="1"/>
  <c r="AA321" i="1"/>
  <c r="Z321" i="1"/>
  <c r="AC225" i="1"/>
  <c r="AB225" i="1"/>
  <c r="AA225" i="1"/>
  <c r="Z225" i="1"/>
  <c r="AC177" i="1"/>
  <c r="AB177" i="1"/>
  <c r="AA177" i="1"/>
  <c r="Z177" i="1"/>
  <c r="AC129" i="1"/>
  <c r="AB129" i="1"/>
  <c r="AA129" i="1"/>
  <c r="Z129" i="1"/>
  <c r="AC57" i="1"/>
  <c r="AB57" i="1"/>
  <c r="AA57" i="1"/>
  <c r="Z57" i="1"/>
  <c r="Z837" i="1"/>
  <c r="Z765" i="1"/>
  <c r="AC850" i="1"/>
  <c r="AA850" i="1"/>
  <c r="AB850" i="1"/>
  <c r="AC838" i="1"/>
  <c r="AB838" i="1"/>
  <c r="AA838" i="1"/>
  <c r="AC826" i="1"/>
  <c r="AB826" i="1"/>
  <c r="AA826" i="1"/>
  <c r="AB814" i="1"/>
  <c r="AC814" i="1"/>
  <c r="AA814" i="1"/>
  <c r="AC802" i="1"/>
  <c r="AB802" i="1"/>
  <c r="AA802" i="1"/>
  <c r="AB790" i="1"/>
  <c r="AA790" i="1"/>
  <c r="AC790" i="1"/>
  <c r="AC778" i="1"/>
  <c r="AB778" i="1"/>
  <c r="AA778" i="1"/>
  <c r="AC766" i="1"/>
  <c r="AB766" i="1"/>
  <c r="AA766" i="1"/>
  <c r="AC754" i="1"/>
  <c r="AB754" i="1"/>
  <c r="AA754" i="1"/>
  <c r="AC742" i="1"/>
  <c r="AB742" i="1"/>
  <c r="AA742" i="1"/>
  <c r="AC730" i="1"/>
  <c r="AB730" i="1"/>
  <c r="AA730" i="1"/>
  <c r="AC718" i="1"/>
  <c r="AB718" i="1"/>
  <c r="AA718" i="1"/>
  <c r="AC706" i="1"/>
  <c r="AB706" i="1"/>
  <c r="AA706" i="1"/>
  <c r="Z706" i="1"/>
  <c r="AC694" i="1"/>
  <c r="AB694" i="1"/>
  <c r="AA694" i="1"/>
  <c r="Z694" i="1"/>
  <c r="AC682" i="1"/>
  <c r="AB682" i="1"/>
  <c r="AA682" i="1"/>
  <c r="Z682" i="1"/>
  <c r="AC670" i="1"/>
  <c r="AB670" i="1"/>
  <c r="AA670" i="1"/>
  <c r="Z670" i="1"/>
  <c r="AC658" i="1"/>
  <c r="AB658" i="1"/>
  <c r="AA658" i="1"/>
  <c r="Z658" i="1"/>
  <c r="AC646" i="1"/>
  <c r="AB646" i="1"/>
  <c r="AA646" i="1"/>
  <c r="Z646" i="1"/>
  <c r="AC634" i="1"/>
  <c r="AB634" i="1"/>
  <c r="AA634" i="1"/>
  <c r="Z634" i="1"/>
  <c r="AC622" i="1"/>
  <c r="AB622" i="1"/>
  <c r="AA622" i="1"/>
  <c r="Z622" i="1"/>
  <c r="AC610" i="1"/>
  <c r="AB610" i="1"/>
  <c r="AA610" i="1"/>
  <c r="Z610" i="1"/>
  <c r="AC598" i="1"/>
  <c r="AB598" i="1"/>
  <c r="AA598" i="1"/>
  <c r="Z598" i="1"/>
  <c r="AC586" i="1"/>
  <c r="AB586" i="1"/>
  <c r="AA586" i="1"/>
  <c r="Z586" i="1"/>
  <c r="AC574" i="1"/>
  <c r="AB574" i="1"/>
  <c r="AA574" i="1"/>
  <c r="Z574" i="1"/>
  <c r="AC562" i="1"/>
  <c r="AB562" i="1"/>
  <c r="AA562" i="1"/>
  <c r="Z562" i="1"/>
  <c r="AC550" i="1"/>
  <c r="AB550" i="1"/>
  <c r="AA550" i="1"/>
  <c r="Z550" i="1"/>
  <c r="AC538" i="1"/>
  <c r="AB538" i="1"/>
  <c r="AA538" i="1"/>
  <c r="Z538" i="1"/>
  <c r="AC526" i="1"/>
  <c r="AB526" i="1"/>
  <c r="AA526" i="1"/>
  <c r="Z526" i="1"/>
  <c r="AC514" i="1"/>
  <c r="AB514" i="1"/>
  <c r="AA514" i="1"/>
  <c r="Z514" i="1"/>
  <c r="AC502" i="1"/>
  <c r="AB502" i="1"/>
  <c r="AA502" i="1"/>
  <c r="Z502" i="1"/>
  <c r="AC490" i="1"/>
  <c r="AB490" i="1"/>
  <c r="AA490" i="1"/>
  <c r="Z490" i="1"/>
  <c r="AC478" i="1"/>
  <c r="AB478" i="1"/>
  <c r="AA478" i="1"/>
  <c r="Z478" i="1"/>
  <c r="AC466" i="1"/>
  <c r="AB466" i="1"/>
  <c r="AA466" i="1"/>
  <c r="Z466" i="1"/>
  <c r="AC454" i="1"/>
  <c r="AB454" i="1"/>
  <c r="AA454" i="1"/>
  <c r="Z454" i="1"/>
  <c r="AC442" i="1"/>
  <c r="AB442" i="1"/>
  <c r="AA442" i="1"/>
  <c r="Z442" i="1"/>
  <c r="AC430" i="1"/>
  <c r="AB430" i="1"/>
  <c r="AA430" i="1"/>
  <c r="Z430" i="1"/>
  <c r="AC418" i="1"/>
  <c r="AB418" i="1"/>
  <c r="AA418" i="1"/>
  <c r="Z418" i="1"/>
  <c r="AC406" i="1"/>
  <c r="AB406" i="1"/>
  <c r="AA406" i="1"/>
  <c r="Z406" i="1"/>
  <c r="AC394" i="1"/>
  <c r="AB394" i="1"/>
  <c r="AA394" i="1"/>
  <c r="Z394" i="1"/>
  <c r="AC382" i="1"/>
  <c r="AB382" i="1"/>
  <c r="AA382" i="1"/>
  <c r="Z382" i="1"/>
  <c r="AC370" i="1"/>
  <c r="AB370" i="1"/>
  <c r="AA370" i="1"/>
  <c r="Z370" i="1"/>
  <c r="AC358" i="1"/>
  <c r="AB358" i="1"/>
  <c r="AA358" i="1"/>
  <c r="Z358" i="1"/>
  <c r="AC346" i="1"/>
  <c r="AB346" i="1"/>
  <c r="AA346" i="1"/>
  <c r="Z346" i="1"/>
  <c r="AC334" i="1"/>
  <c r="AB334" i="1"/>
  <c r="AA334" i="1"/>
  <c r="Z334" i="1"/>
  <c r="AC322" i="1"/>
  <c r="AB322" i="1"/>
  <c r="AA322" i="1"/>
  <c r="Z322" i="1"/>
  <c r="AC310" i="1"/>
  <c r="AB310" i="1"/>
  <c r="AA310" i="1"/>
  <c r="Z310" i="1"/>
  <c r="AC298" i="1"/>
  <c r="AB298" i="1"/>
  <c r="AA298" i="1"/>
  <c r="Z298" i="1"/>
  <c r="AC286" i="1"/>
  <c r="AB286" i="1"/>
  <c r="AA286" i="1"/>
  <c r="Z286" i="1"/>
  <c r="AC274" i="1"/>
  <c r="AB274" i="1"/>
  <c r="AA274" i="1"/>
  <c r="Z274" i="1"/>
  <c r="AC262" i="1"/>
  <c r="AB262" i="1"/>
  <c r="AA262" i="1"/>
  <c r="Z262" i="1"/>
  <c r="AC250" i="1"/>
  <c r="AB250" i="1"/>
  <c r="AA250" i="1"/>
  <c r="Z250" i="1"/>
  <c r="AC238" i="1"/>
  <c r="AB238" i="1"/>
  <c r="AA238" i="1"/>
  <c r="Z238" i="1"/>
  <c r="AC226" i="1"/>
  <c r="AB226" i="1"/>
  <c r="AA226" i="1"/>
  <c r="Z226" i="1"/>
  <c r="AC214" i="1"/>
  <c r="AB214" i="1"/>
  <c r="AA214" i="1"/>
  <c r="Z214" i="1"/>
  <c r="AC202" i="1"/>
  <c r="AB202" i="1"/>
  <c r="AA202" i="1"/>
  <c r="Z202" i="1"/>
  <c r="AC190" i="1"/>
  <c r="AB190" i="1"/>
  <c r="AA190" i="1"/>
  <c r="Z190" i="1"/>
  <c r="AC178" i="1"/>
  <c r="AB178" i="1"/>
  <c r="AA178" i="1"/>
  <c r="Z178" i="1"/>
  <c r="AC166" i="1"/>
  <c r="AB166" i="1"/>
  <c r="AA166" i="1"/>
  <c r="Z166" i="1"/>
  <c r="AC154" i="1"/>
  <c r="AB154" i="1"/>
  <c r="AA154" i="1"/>
  <c r="Z154" i="1"/>
  <c r="AC142" i="1"/>
  <c r="AA142" i="1"/>
  <c r="AB142" i="1"/>
  <c r="Z142" i="1"/>
  <c r="AC130" i="1"/>
  <c r="AB130" i="1"/>
  <c r="AA130" i="1"/>
  <c r="Z130" i="1"/>
  <c r="AC118" i="1"/>
  <c r="AB118" i="1"/>
  <c r="AA118" i="1"/>
  <c r="Z118" i="1"/>
  <c r="AC106" i="1"/>
  <c r="AA106" i="1"/>
  <c r="AB106" i="1"/>
  <c r="Z106" i="1"/>
  <c r="AC94" i="1"/>
  <c r="AA94" i="1"/>
  <c r="AB94" i="1"/>
  <c r="Z94" i="1"/>
  <c r="AC82" i="1"/>
  <c r="AA82" i="1"/>
  <c r="AB82" i="1"/>
  <c r="Z82" i="1"/>
  <c r="AC70" i="1"/>
  <c r="AA70" i="1"/>
  <c r="AB70" i="1"/>
  <c r="Z70" i="1"/>
  <c r="AC58" i="1"/>
  <c r="AA58" i="1"/>
  <c r="AB58" i="1"/>
  <c r="Z58" i="1"/>
  <c r="AC46" i="1"/>
  <c r="AA46" i="1"/>
  <c r="AB46" i="1"/>
  <c r="Z46" i="1"/>
  <c r="AC34" i="1"/>
  <c r="AB34" i="1"/>
  <c r="AA34" i="1"/>
  <c r="Z34" i="1"/>
  <c r="AC22" i="1"/>
  <c r="AA22" i="1"/>
  <c r="AB22" i="1"/>
  <c r="Z22" i="1"/>
  <c r="AC10" i="1"/>
  <c r="AA10" i="1"/>
  <c r="AB10" i="1"/>
  <c r="Z10" i="1"/>
  <c r="Z850" i="1"/>
  <c r="Z838" i="1"/>
  <c r="Z826" i="1"/>
  <c r="Z814" i="1"/>
  <c r="Z802" i="1"/>
  <c r="Z790" i="1"/>
  <c r="Z778" i="1"/>
  <c r="Z766" i="1"/>
  <c r="Z753" i="1"/>
  <c r="Z730" i="1"/>
  <c r="Z695" i="1"/>
  <c r="Z647" i="1"/>
  <c r="Z599" i="1"/>
  <c r="Z539" i="1"/>
  <c r="Z467" i="1"/>
  <c r="Z395" i="1"/>
  <c r="Z323" i="1"/>
  <c r="Z251" i="1"/>
  <c r="Z179" i="1"/>
  <c r="Z107" i="1"/>
  <c r="Z35" i="1"/>
  <c r="AA772" i="1"/>
  <c r="AA631" i="1"/>
  <c r="AA340" i="1"/>
  <c r="AB314" i="1"/>
  <c r="M849" i="4" l="1"/>
  <c r="CK847" i="1"/>
  <c r="CK831" i="1"/>
  <c r="M833" i="4"/>
  <c r="CK827" i="1"/>
  <c r="M829" i="4"/>
  <c r="CK852" i="1"/>
  <c r="M854" i="4"/>
  <c r="CK841" i="1"/>
  <c r="M843" i="4"/>
  <c r="CK856" i="1"/>
  <c r="M858" i="4"/>
  <c r="M837" i="4"/>
  <c r="CK835" i="1"/>
  <c r="CK850" i="1"/>
  <c r="M852" i="4"/>
  <c r="CK854" i="1"/>
  <c r="M856" i="4"/>
  <c r="CK857" i="1"/>
  <c r="M859" i="4"/>
  <c r="CK842" i="1"/>
  <c r="M844" i="4"/>
  <c r="M848" i="4"/>
  <c r="CK846" i="1"/>
  <c r="CK830" i="1"/>
  <c r="M832" i="4"/>
  <c r="CK844" i="1"/>
  <c r="M846" i="4"/>
  <c r="CK833" i="1"/>
  <c r="M835" i="4"/>
  <c r="CK851" i="1"/>
  <c r="M853" i="4"/>
  <c r="M850" i="4"/>
  <c r="CK848" i="1"/>
  <c r="CK838" i="1"/>
  <c r="M840" i="4"/>
  <c r="CK845" i="1"/>
  <c r="M847" i="4"/>
  <c r="M838" i="4"/>
  <c r="CK836" i="1"/>
  <c r="M836" i="4"/>
  <c r="CK834" i="1"/>
  <c r="CK855" i="1"/>
  <c r="M857" i="4"/>
  <c r="CK829" i="1"/>
  <c r="M831" i="4"/>
  <c r="M851" i="4"/>
  <c r="CK849" i="1"/>
  <c r="CK840" i="1"/>
  <c r="M842" i="4"/>
  <c r="CK853" i="1"/>
  <c r="M855" i="4"/>
  <c r="CK843" i="1"/>
  <c r="M845" i="4"/>
  <c r="CK832" i="1"/>
  <c r="M834" i="4"/>
  <c r="CK828" i="1"/>
  <c r="M830" i="4"/>
  <c r="M839" i="4"/>
  <c r="CK837" i="1"/>
  <c r="CK839" i="1"/>
  <c r="M841" i="4"/>
  <c r="A5" i="4"/>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A551" i="4" s="1"/>
  <c r="A552" i="4" s="1"/>
  <c r="A553" i="4" s="1"/>
  <c r="A554" i="4" s="1"/>
  <c r="A555" i="4" s="1"/>
  <c r="A556" i="4" s="1"/>
  <c r="A557" i="4" s="1"/>
  <c r="A558" i="4" s="1"/>
  <c r="A559" i="4" s="1"/>
  <c r="A560" i="4" s="1"/>
  <c r="A561" i="4" s="1"/>
  <c r="A562" i="4" s="1"/>
  <c r="A563" i="4" s="1"/>
  <c r="A564" i="4" s="1"/>
  <c r="A565" i="4" s="1"/>
  <c r="A566" i="4" s="1"/>
  <c r="A567" i="4" s="1"/>
  <c r="A568" i="4" s="1"/>
  <c r="A569" i="4" s="1"/>
  <c r="A570" i="4" s="1"/>
  <c r="A571" i="4" s="1"/>
  <c r="A572" i="4" s="1"/>
  <c r="A573"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6" i="4" s="1"/>
  <c r="A597" i="4" s="1"/>
  <c r="A598" i="4" s="1"/>
  <c r="A599" i="4" s="1"/>
  <c r="A600" i="4" s="1"/>
  <c r="A601" i="4" s="1"/>
  <c r="A602" i="4" s="1"/>
  <c r="A603" i="4" s="1"/>
  <c r="A604" i="4" s="1"/>
  <c r="A605" i="4" s="1"/>
  <c r="A606" i="4" s="1"/>
  <c r="A607" i="4" s="1"/>
  <c r="A608" i="4" s="1"/>
  <c r="A609" i="4" s="1"/>
  <c r="A610" i="4" s="1"/>
  <c r="A611"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A713" i="4" s="1"/>
  <c r="A714" i="4" s="1"/>
  <c r="A715" i="4" s="1"/>
  <c r="A716" i="4" s="1"/>
  <c r="A717" i="4" s="1"/>
  <c r="A718" i="4" s="1"/>
  <c r="A719" i="4" s="1"/>
  <c r="A720" i="4" s="1"/>
  <c r="A721" i="4" s="1"/>
  <c r="A722" i="4" s="1"/>
  <c r="A723" i="4" s="1"/>
  <c r="A724" i="4" s="1"/>
  <c r="A725" i="4" s="1"/>
  <c r="A726" i="4" s="1"/>
  <c r="A727" i="4" s="1"/>
  <c r="A728" i="4" s="1"/>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6" i="4" s="1"/>
  <c r="A767" i="4" s="1"/>
  <c r="A768" i="4" s="1"/>
  <c r="A769" i="4" s="1"/>
  <c r="A770" i="4" s="1"/>
  <c r="A771" i="4" s="1"/>
  <c r="A772" i="4" s="1"/>
  <c r="A773" i="4" s="1"/>
  <c r="A774" i="4" s="1"/>
  <c r="A775" i="4" s="1"/>
  <c r="A776" i="4" s="1"/>
  <c r="A777" i="4" s="1"/>
  <c r="A778" i="4" s="1"/>
  <c r="A779" i="4" s="1"/>
  <c r="A780" i="4" s="1"/>
  <c r="A781" i="4" s="1"/>
  <c r="A782" i="4" s="1"/>
  <c r="A783" i="4" s="1"/>
  <c r="A784" i="4" s="1"/>
  <c r="A785" i="4" s="1"/>
  <c r="A786" i="4" s="1"/>
  <c r="A787" i="4" s="1"/>
  <c r="A788" i="4" s="1"/>
  <c r="A789" i="4" s="1"/>
  <c r="A790" i="4" s="1"/>
  <c r="A791" i="4" s="1"/>
  <c r="A792" i="4" s="1"/>
  <c r="A793" i="4" s="1"/>
  <c r="A794" i="4" s="1"/>
  <c r="A795" i="4" s="1"/>
  <c r="A796" i="4" s="1"/>
  <c r="A797" i="4" s="1"/>
  <c r="A798" i="4" s="1"/>
  <c r="A799" i="4" s="1"/>
  <c r="A800" i="4" s="1"/>
  <c r="A801" i="4" s="1"/>
  <c r="A802" i="4" s="1"/>
  <c r="A803" i="4" s="1"/>
  <c r="A804" i="4" s="1"/>
  <c r="A805" i="4" s="1"/>
  <c r="A806" i="4" s="1"/>
  <c r="A807" i="4" s="1"/>
  <c r="A808" i="4" s="1"/>
  <c r="A809" i="4" s="1"/>
  <c r="A810" i="4" s="1"/>
  <c r="A811" i="4" s="1"/>
  <c r="A812" i="4" s="1"/>
  <c r="A813" i="4" s="1"/>
  <c r="A814" i="4" s="1"/>
  <c r="A815" i="4" s="1"/>
  <c r="A816" i="4" s="1"/>
  <c r="A817" i="4" s="1"/>
  <c r="A818" i="4" s="1"/>
  <c r="A819" i="4" s="1"/>
  <c r="A820" i="4" s="1"/>
  <c r="A821" i="4" s="1"/>
  <c r="A822" i="4" s="1"/>
  <c r="A823" i="4" s="1"/>
  <c r="A824" i="4" s="1"/>
  <c r="A825" i="4" s="1"/>
  <c r="A826" i="4" s="1"/>
  <c r="A827" i="4" s="1"/>
  <c r="A828" i="4" s="1"/>
  <c r="A829" i="4" s="1"/>
  <c r="A830" i="4" s="1"/>
  <c r="A831" i="4" s="1"/>
  <c r="A832" i="4" s="1"/>
  <c r="A833" i="4" s="1"/>
  <c r="A834" i="4" s="1"/>
  <c r="A835" i="4" s="1"/>
  <c r="A836" i="4" s="1"/>
  <c r="A837" i="4" s="1"/>
  <c r="A838" i="4" s="1"/>
  <c r="A839" i="4" s="1"/>
  <c r="A840" i="4" s="1"/>
  <c r="A841" i="4" s="1"/>
  <c r="A842" i="4" s="1"/>
  <c r="A843" i="4" s="1"/>
  <c r="A844" i="4" s="1"/>
  <c r="A845" i="4" s="1"/>
  <c r="A846" i="4" s="1"/>
  <c r="A847" i="4" s="1"/>
  <c r="A848" i="4" s="1"/>
  <c r="A849" i="4" s="1"/>
  <c r="A850" i="4" s="1"/>
  <c r="A851" i="4" s="1"/>
  <c r="A852" i="4" s="1"/>
  <c r="A853" i="4" s="1"/>
  <c r="A854" i="4" s="1"/>
  <c r="A855" i="4" s="1"/>
  <c r="A856" i="4" s="1"/>
  <c r="A857" i="4" s="1"/>
  <c r="A858" i="4" s="1"/>
  <c r="A859" i="4" s="1"/>
  <c r="L755" i="4" l="1"/>
  <c r="L599" i="4"/>
  <c r="L467" i="4"/>
  <c r="L335" i="4"/>
  <c r="L179" i="4"/>
  <c r="L35" i="4"/>
  <c r="L803" i="4"/>
  <c r="L647" i="4"/>
  <c r="L503" i="4"/>
  <c r="L359" i="4"/>
  <c r="L227" i="4"/>
  <c r="L155" i="4"/>
  <c r="L826" i="4"/>
  <c r="L814" i="4"/>
  <c r="L802" i="4"/>
  <c r="L790" i="4"/>
  <c r="L778" i="4"/>
  <c r="L766" i="4"/>
  <c r="L754" i="4"/>
  <c r="L742" i="4"/>
  <c r="L730" i="4"/>
  <c r="L718" i="4"/>
  <c r="L706" i="4"/>
  <c r="L694" i="4"/>
  <c r="L682" i="4"/>
  <c r="L670" i="4"/>
  <c r="L658" i="4"/>
  <c r="L646" i="4"/>
  <c r="L634" i="4"/>
  <c r="L622" i="4"/>
  <c r="L610" i="4"/>
  <c r="L598" i="4"/>
  <c r="L586" i="4"/>
  <c r="L574" i="4"/>
  <c r="L562" i="4"/>
  <c r="L550" i="4"/>
  <c r="L538" i="4"/>
  <c r="L526" i="4"/>
  <c r="L514" i="4"/>
  <c r="L502" i="4"/>
  <c r="L490" i="4"/>
  <c r="L478" i="4"/>
  <c r="L466" i="4"/>
  <c r="L454" i="4"/>
  <c r="L442" i="4"/>
  <c r="L430" i="4"/>
  <c r="L418" i="4"/>
  <c r="L406" i="4"/>
  <c r="L394" i="4"/>
  <c r="L382" i="4"/>
  <c r="L370" i="4"/>
  <c r="L358" i="4"/>
  <c r="L346" i="4"/>
  <c r="L334" i="4"/>
  <c r="L322" i="4"/>
  <c r="L310" i="4"/>
  <c r="L298" i="4"/>
  <c r="L286" i="4"/>
  <c r="L274" i="4"/>
  <c r="L262" i="4"/>
  <c r="L250" i="4"/>
  <c r="L238" i="4"/>
  <c r="L226" i="4"/>
  <c r="L214" i="4"/>
  <c r="L202" i="4"/>
  <c r="L190" i="4"/>
  <c r="L178" i="4"/>
  <c r="L166" i="4"/>
  <c r="L154" i="4"/>
  <c r="L142" i="4"/>
  <c r="L130" i="4"/>
  <c r="L118" i="4"/>
  <c r="L106" i="4"/>
  <c r="L94" i="4"/>
  <c r="L82" i="4"/>
  <c r="L70" i="4"/>
  <c r="L58" i="4"/>
  <c r="L46" i="4"/>
  <c r="L34" i="4"/>
  <c r="L22" i="4"/>
  <c r="L10" i="4"/>
  <c r="L815" i="4"/>
  <c r="L671" i="4"/>
  <c r="L527" i="4"/>
  <c r="L395" i="4"/>
  <c r="L287" i="4"/>
  <c r="L191" i="4"/>
  <c r="L83" i="4"/>
  <c r="L825" i="4"/>
  <c r="L813" i="4"/>
  <c r="L801" i="4"/>
  <c r="L789" i="4"/>
  <c r="L777" i="4"/>
  <c r="L765" i="4"/>
  <c r="L753" i="4"/>
  <c r="L741" i="4"/>
  <c r="L729" i="4"/>
  <c r="L717" i="4"/>
  <c r="L705" i="4"/>
  <c r="L693" i="4"/>
  <c r="L681" i="4"/>
  <c r="L669" i="4"/>
  <c r="L657" i="4"/>
  <c r="L645" i="4"/>
  <c r="L633" i="4"/>
  <c r="L621" i="4"/>
  <c r="L609" i="4"/>
  <c r="L597" i="4"/>
  <c r="L585" i="4"/>
  <c r="L573" i="4"/>
  <c r="L561" i="4"/>
  <c r="L549" i="4"/>
  <c r="L537" i="4"/>
  <c r="L525" i="4"/>
  <c r="L513" i="4"/>
  <c r="L501" i="4"/>
  <c r="L489" i="4"/>
  <c r="L477" i="4"/>
  <c r="L465" i="4"/>
  <c r="L453" i="4"/>
  <c r="L441" i="4"/>
  <c r="L429" i="4"/>
  <c r="L417" i="4"/>
  <c r="L405" i="4"/>
  <c r="L393" i="4"/>
  <c r="L381" i="4"/>
  <c r="L369" i="4"/>
  <c r="L357" i="4"/>
  <c r="L345" i="4"/>
  <c r="L333" i="4"/>
  <c r="L321" i="4"/>
  <c r="L309" i="4"/>
  <c r="L297" i="4"/>
  <c r="L285" i="4"/>
  <c r="L273" i="4"/>
  <c r="L261" i="4"/>
  <c r="L249" i="4"/>
  <c r="L237" i="4"/>
  <c r="L225" i="4"/>
  <c r="L213" i="4"/>
  <c r="L201" i="4"/>
  <c r="L189" i="4"/>
  <c r="L177" i="4"/>
  <c r="L165" i="4"/>
  <c r="L153" i="4"/>
  <c r="L141" i="4"/>
  <c r="L129" i="4"/>
  <c r="L117" i="4"/>
  <c r="L105" i="4"/>
  <c r="L93" i="4"/>
  <c r="L81" i="4"/>
  <c r="L69" i="4"/>
  <c r="L57" i="4"/>
  <c r="L45" i="4"/>
  <c r="L33" i="4"/>
  <c r="L21" i="4"/>
  <c r="L9" i="4"/>
  <c r="L791" i="4"/>
  <c r="L659" i="4"/>
  <c r="L539" i="4"/>
  <c r="L455" i="4"/>
  <c r="L299" i="4"/>
  <c r="L143" i="4"/>
  <c r="L776" i="4"/>
  <c r="L764" i="4"/>
  <c r="L752" i="4"/>
  <c r="L740" i="4"/>
  <c r="L728" i="4"/>
  <c r="L716" i="4"/>
  <c r="L704" i="4"/>
  <c r="L692" i="4"/>
  <c r="L680" i="4"/>
  <c r="L668" i="4"/>
  <c r="L656" i="4"/>
  <c r="L644" i="4"/>
  <c r="L632" i="4"/>
  <c r="L620" i="4"/>
  <c r="L608" i="4"/>
  <c r="L596" i="4"/>
  <c r="L584" i="4"/>
  <c r="L572" i="4"/>
  <c r="L560" i="4"/>
  <c r="L548" i="4"/>
  <c r="L536" i="4"/>
  <c r="L524" i="4"/>
  <c r="L512" i="4"/>
  <c r="L500" i="4"/>
  <c r="L488" i="4"/>
  <c r="L476" i="4"/>
  <c r="L464" i="4"/>
  <c r="L452" i="4"/>
  <c r="L440" i="4"/>
  <c r="L428" i="4"/>
  <c r="L416" i="4"/>
  <c r="L404" i="4"/>
  <c r="L392" i="4"/>
  <c r="L380" i="4"/>
  <c r="L368" i="4"/>
  <c r="L356" i="4"/>
  <c r="L344" i="4"/>
  <c r="L332" i="4"/>
  <c r="L320" i="4"/>
  <c r="L308" i="4"/>
  <c r="L296" i="4"/>
  <c r="L284" i="4"/>
  <c r="L272" i="4"/>
  <c r="L260" i="4"/>
  <c r="L248" i="4"/>
  <c r="L236" i="4"/>
  <c r="L224" i="4"/>
  <c r="L212" i="4"/>
  <c r="L200" i="4"/>
  <c r="L188" i="4"/>
  <c r="L176" i="4"/>
  <c r="L164" i="4"/>
  <c r="L152" i="4"/>
  <c r="L140" i="4"/>
  <c r="L128" i="4"/>
  <c r="L116" i="4"/>
  <c r="L104" i="4"/>
  <c r="L92" i="4"/>
  <c r="L80" i="4"/>
  <c r="L68" i="4"/>
  <c r="L56" i="4"/>
  <c r="L44" i="4"/>
  <c r="L32" i="4"/>
  <c r="L20" i="4"/>
  <c r="L8" i="4"/>
  <c r="L779" i="4"/>
  <c r="L575" i="4"/>
  <c r="L383" i="4"/>
  <c r="L239" i="4"/>
  <c r="L59" i="4"/>
  <c r="L788" i="4"/>
  <c r="L727" i="4"/>
  <c r="L643" i="4"/>
  <c r="L583" i="4"/>
  <c r="L523" i="4"/>
  <c r="L511" i="4"/>
  <c r="L475" i="4"/>
  <c r="L463" i="4"/>
  <c r="L451" i="4"/>
  <c r="L439" i="4"/>
  <c r="L427" i="4"/>
  <c r="L415" i="4"/>
  <c r="L403" i="4"/>
  <c r="L391" i="4"/>
  <c r="L379" i="4"/>
  <c r="L367" i="4"/>
  <c r="L355" i="4"/>
  <c r="L343" i="4"/>
  <c r="L331" i="4"/>
  <c r="L319" i="4"/>
  <c r="L307" i="4"/>
  <c r="L295" i="4"/>
  <c r="L283" i="4"/>
  <c r="L271" i="4"/>
  <c r="L259" i="4"/>
  <c r="L247" i="4"/>
  <c r="L235" i="4"/>
  <c r="L223" i="4"/>
  <c r="L211" i="4"/>
  <c r="L199" i="4"/>
  <c r="L187" i="4"/>
  <c r="L175" i="4"/>
  <c r="L163" i="4"/>
  <c r="L151" i="4"/>
  <c r="L139" i="4"/>
  <c r="L127" i="4"/>
  <c r="L115" i="4"/>
  <c r="L103" i="4"/>
  <c r="L91" i="4"/>
  <c r="L79" i="4"/>
  <c r="L67" i="4"/>
  <c r="L55" i="4"/>
  <c r="L43" i="4"/>
  <c r="L31" i="4"/>
  <c r="L19" i="4"/>
  <c r="L7" i="4"/>
  <c r="L743" i="4"/>
  <c r="L563" i="4"/>
  <c r="L431" i="4"/>
  <c r="L263" i="4"/>
  <c r="L95" i="4"/>
  <c r="L787" i="4"/>
  <c r="L703" i="4"/>
  <c r="L631" i="4"/>
  <c r="L571" i="4"/>
  <c r="L499" i="4"/>
  <c r="L810" i="4"/>
  <c r="L798" i="4"/>
  <c r="L774" i="4"/>
  <c r="L762" i="4"/>
  <c r="L750" i="4"/>
  <c r="L738" i="4"/>
  <c r="L726" i="4"/>
  <c r="L714" i="4"/>
  <c r="L702" i="4"/>
  <c r="L690" i="4"/>
  <c r="L678" i="4"/>
  <c r="L666" i="4"/>
  <c r="L654" i="4"/>
  <c r="L642" i="4"/>
  <c r="L630" i="4"/>
  <c r="L618" i="4"/>
  <c r="L606" i="4"/>
  <c r="L594" i="4"/>
  <c r="L582" i="4"/>
  <c r="L570" i="4"/>
  <c r="L558" i="4"/>
  <c r="L546" i="4"/>
  <c r="L534" i="4"/>
  <c r="L522" i="4"/>
  <c r="L510" i="4"/>
  <c r="L498" i="4"/>
  <c r="L486" i="4"/>
  <c r="L474" i="4"/>
  <c r="L462" i="4"/>
  <c r="L450" i="4"/>
  <c r="L438" i="4"/>
  <c r="L426" i="4"/>
  <c r="L414" i="4"/>
  <c r="L402" i="4"/>
  <c r="L390" i="4"/>
  <c r="L378" i="4"/>
  <c r="L366" i="4"/>
  <c r="L354" i="4"/>
  <c r="L342" i="4"/>
  <c r="L330" i="4"/>
  <c r="L318" i="4"/>
  <c r="L306" i="4"/>
  <c r="L294" i="4"/>
  <c r="L282" i="4"/>
  <c r="L270" i="4"/>
  <c r="L258" i="4"/>
  <c r="L246" i="4"/>
  <c r="L234" i="4"/>
  <c r="L222" i="4"/>
  <c r="L210" i="4"/>
  <c r="L198" i="4"/>
  <c r="L186" i="4"/>
  <c r="L174" i="4"/>
  <c r="L162" i="4"/>
  <c r="L150" i="4"/>
  <c r="L138" i="4"/>
  <c r="L126" i="4"/>
  <c r="L114" i="4"/>
  <c r="L102" i="4"/>
  <c r="L90" i="4"/>
  <c r="L78" i="4"/>
  <c r="L66" i="4"/>
  <c r="L54" i="4"/>
  <c r="L42" i="4"/>
  <c r="L30" i="4"/>
  <c r="L18" i="4"/>
  <c r="L6" i="4"/>
  <c r="L695" i="4"/>
  <c r="L587" i="4"/>
  <c r="L491" i="4"/>
  <c r="L311" i="4"/>
  <c r="L107" i="4"/>
  <c r="L763" i="4"/>
  <c r="L655" i="4"/>
  <c r="L595" i="4"/>
  <c r="L547" i="4"/>
  <c r="L487" i="4"/>
  <c r="L822" i="4"/>
  <c r="L786" i="4"/>
  <c r="L821" i="4"/>
  <c r="L809" i="4"/>
  <c r="L797" i="4"/>
  <c r="L785" i="4"/>
  <c r="L773" i="4"/>
  <c r="L761" i="4"/>
  <c r="L749" i="4"/>
  <c r="L737" i="4"/>
  <c r="L725" i="4"/>
  <c r="L713" i="4"/>
  <c r="L701" i="4"/>
  <c r="L689" i="4"/>
  <c r="L677" i="4"/>
  <c r="L665" i="4"/>
  <c r="L653" i="4"/>
  <c r="L641" i="4"/>
  <c r="L629" i="4"/>
  <c r="L617" i="4"/>
  <c r="L605" i="4"/>
  <c r="L593" i="4"/>
  <c r="L581" i="4"/>
  <c r="L569" i="4"/>
  <c r="L557" i="4"/>
  <c r="L545" i="4"/>
  <c r="L533" i="4"/>
  <c r="L521" i="4"/>
  <c r="L509" i="4"/>
  <c r="L497" i="4"/>
  <c r="L485" i="4"/>
  <c r="L473" i="4"/>
  <c r="L461" i="4"/>
  <c r="L449" i="4"/>
  <c r="L437" i="4"/>
  <c r="L425" i="4"/>
  <c r="L413" i="4"/>
  <c r="L401" i="4"/>
  <c r="L389" i="4"/>
  <c r="L377" i="4"/>
  <c r="L365" i="4"/>
  <c r="L353" i="4"/>
  <c r="L341" i="4"/>
  <c r="L329" i="4"/>
  <c r="L317" i="4"/>
  <c r="L305" i="4"/>
  <c r="L293" i="4"/>
  <c r="L281" i="4"/>
  <c r="L269" i="4"/>
  <c r="L257" i="4"/>
  <c r="L245" i="4"/>
  <c r="L233" i="4"/>
  <c r="L221" i="4"/>
  <c r="L209" i="4"/>
  <c r="L197" i="4"/>
  <c r="L185" i="4"/>
  <c r="L173" i="4"/>
  <c r="L161" i="4"/>
  <c r="L149" i="4"/>
  <c r="L137" i="4"/>
  <c r="L125" i="4"/>
  <c r="L113" i="4"/>
  <c r="L101" i="4"/>
  <c r="L89" i="4"/>
  <c r="L77" i="4"/>
  <c r="L65" i="4"/>
  <c r="L53" i="4"/>
  <c r="L41" i="4"/>
  <c r="L29" i="4"/>
  <c r="L17" i="4"/>
  <c r="L5" i="4"/>
  <c r="L767" i="4"/>
  <c r="L635" i="4"/>
  <c r="L443" i="4"/>
  <c r="L347" i="4"/>
  <c r="L203" i="4"/>
  <c r="L131" i="4"/>
  <c r="L11" i="4"/>
  <c r="L812" i="4"/>
  <c r="L751" i="4"/>
  <c r="L667" i="4"/>
  <c r="L559" i="4"/>
  <c r="L808" i="4"/>
  <c r="L784" i="4"/>
  <c r="L772" i="4"/>
  <c r="L748" i="4"/>
  <c r="L736" i="4"/>
  <c r="L724" i="4"/>
  <c r="L712" i="4"/>
  <c r="L700" i="4"/>
  <c r="L688" i="4"/>
  <c r="L676" i="4"/>
  <c r="L664" i="4"/>
  <c r="L652" i="4"/>
  <c r="L640" i="4"/>
  <c r="L628" i="4"/>
  <c r="L616" i="4"/>
  <c r="L604" i="4"/>
  <c r="L592" i="4"/>
  <c r="L580" i="4"/>
  <c r="L568" i="4"/>
  <c r="L556" i="4"/>
  <c r="L544" i="4"/>
  <c r="L532" i="4"/>
  <c r="L520" i="4"/>
  <c r="L508" i="4"/>
  <c r="L496" i="4"/>
  <c r="L484" i="4"/>
  <c r="L472" i="4"/>
  <c r="L460" i="4"/>
  <c r="L448" i="4"/>
  <c r="L436" i="4"/>
  <c r="L424" i="4"/>
  <c r="L412" i="4"/>
  <c r="L400" i="4"/>
  <c r="L388" i="4"/>
  <c r="L376" i="4"/>
  <c r="L364" i="4"/>
  <c r="L352" i="4"/>
  <c r="L340" i="4"/>
  <c r="L328" i="4"/>
  <c r="L316" i="4"/>
  <c r="L304" i="4"/>
  <c r="L292" i="4"/>
  <c r="L280" i="4"/>
  <c r="L268" i="4"/>
  <c r="L256" i="4"/>
  <c r="L244" i="4"/>
  <c r="L232" i="4"/>
  <c r="L220" i="4"/>
  <c r="L208" i="4"/>
  <c r="L196" i="4"/>
  <c r="L184" i="4"/>
  <c r="L172" i="4"/>
  <c r="L160" i="4"/>
  <c r="L148" i="4"/>
  <c r="L136" i="4"/>
  <c r="L124" i="4"/>
  <c r="L112" i="4"/>
  <c r="L100" i="4"/>
  <c r="L88" i="4"/>
  <c r="L76" i="4"/>
  <c r="L64" i="4"/>
  <c r="L52" i="4"/>
  <c r="L40" i="4"/>
  <c r="L28" i="4"/>
  <c r="L16" i="4"/>
  <c r="L719" i="4"/>
  <c r="L551" i="4"/>
  <c r="L407" i="4"/>
  <c r="L275" i="4"/>
  <c r="L167" i="4"/>
  <c r="L23" i="4"/>
  <c r="L823" i="4"/>
  <c r="L739" i="4"/>
  <c r="L679" i="4"/>
  <c r="L607" i="4"/>
  <c r="L535" i="4"/>
  <c r="L820" i="4"/>
  <c r="L796" i="4"/>
  <c r="L760" i="4"/>
  <c r="L819" i="4"/>
  <c r="L807" i="4"/>
  <c r="L795" i="4"/>
  <c r="L783" i="4"/>
  <c r="L771" i="4"/>
  <c r="L759" i="4"/>
  <c r="L747" i="4"/>
  <c r="L735" i="4"/>
  <c r="L723" i="4"/>
  <c r="L711" i="4"/>
  <c r="L699" i="4"/>
  <c r="L687" i="4"/>
  <c r="L675" i="4"/>
  <c r="L663" i="4"/>
  <c r="L651" i="4"/>
  <c r="L639" i="4"/>
  <c r="L627" i="4"/>
  <c r="L615" i="4"/>
  <c r="L603" i="4"/>
  <c r="L591" i="4"/>
  <c r="L579" i="4"/>
  <c r="L567" i="4"/>
  <c r="L555" i="4"/>
  <c r="L543" i="4"/>
  <c r="L531" i="4"/>
  <c r="L519" i="4"/>
  <c r="L507" i="4"/>
  <c r="L495" i="4"/>
  <c r="L483" i="4"/>
  <c r="L471" i="4"/>
  <c r="L459" i="4"/>
  <c r="L447" i="4"/>
  <c r="L435" i="4"/>
  <c r="L423" i="4"/>
  <c r="L411" i="4"/>
  <c r="L399" i="4"/>
  <c r="L387" i="4"/>
  <c r="L375" i="4"/>
  <c r="L363" i="4"/>
  <c r="L351" i="4"/>
  <c r="L339" i="4"/>
  <c r="L327" i="4"/>
  <c r="L315" i="4"/>
  <c r="L303" i="4"/>
  <c r="L291" i="4"/>
  <c r="L279" i="4"/>
  <c r="L267" i="4"/>
  <c r="L255" i="4"/>
  <c r="L243" i="4"/>
  <c r="L231" i="4"/>
  <c r="L219" i="4"/>
  <c r="L207" i="4"/>
  <c r="L195" i="4"/>
  <c r="L183" i="4"/>
  <c r="L171" i="4"/>
  <c r="L159" i="4"/>
  <c r="L147" i="4"/>
  <c r="L135" i="4"/>
  <c r="L123" i="4"/>
  <c r="L111" i="4"/>
  <c r="L99" i="4"/>
  <c r="L87" i="4"/>
  <c r="L75" i="4"/>
  <c r="L63" i="4"/>
  <c r="L51" i="4"/>
  <c r="L39" i="4"/>
  <c r="L27" i="4"/>
  <c r="L15" i="4"/>
  <c r="L731" i="4"/>
  <c r="L611" i="4"/>
  <c r="L419" i="4"/>
  <c r="L251" i="4"/>
  <c r="L47" i="4"/>
  <c r="L811" i="4"/>
  <c r="L715" i="4"/>
  <c r="L619" i="4"/>
  <c r="L818" i="4"/>
  <c r="L806" i="4"/>
  <c r="L794" i="4"/>
  <c r="L782" i="4"/>
  <c r="L770" i="4"/>
  <c r="L758" i="4"/>
  <c r="L746" i="4"/>
  <c r="L734" i="4"/>
  <c r="L722" i="4"/>
  <c r="L710" i="4"/>
  <c r="L698" i="4"/>
  <c r="L686" i="4"/>
  <c r="L674" i="4"/>
  <c r="L662" i="4"/>
  <c r="L650" i="4"/>
  <c r="L638" i="4"/>
  <c r="L626" i="4"/>
  <c r="L614" i="4"/>
  <c r="L602" i="4"/>
  <c r="L590" i="4"/>
  <c r="L578" i="4"/>
  <c r="L566" i="4"/>
  <c r="L554" i="4"/>
  <c r="L542" i="4"/>
  <c r="L530" i="4"/>
  <c r="L518" i="4"/>
  <c r="L506" i="4"/>
  <c r="L494" i="4"/>
  <c r="L482" i="4"/>
  <c r="L470" i="4"/>
  <c r="L458" i="4"/>
  <c r="L446" i="4"/>
  <c r="L434" i="4"/>
  <c r="L422" i="4"/>
  <c r="L410" i="4"/>
  <c r="L398" i="4"/>
  <c r="L386" i="4"/>
  <c r="L374" i="4"/>
  <c r="L362" i="4"/>
  <c r="L350" i="4"/>
  <c r="L338" i="4"/>
  <c r="L326" i="4"/>
  <c r="L314" i="4"/>
  <c r="L302" i="4"/>
  <c r="L290" i="4"/>
  <c r="L278" i="4"/>
  <c r="L266" i="4"/>
  <c r="L254" i="4"/>
  <c r="L242" i="4"/>
  <c r="L230" i="4"/>
  <c r="L218" i="4"/>
  <c r="L206" i="4"/>
  <c r="L194" i="4"/>
  <c r="L182" i="4"/>
  <c r="L170" i="4"/>
  <c r="L158" i="4"/>
  <c r="L146" i="4"/>
  <c r="L134" i="4"/>
  <c r="L122" i="4"/>
  <c r="L110" i="4"/>
  <c r="L98" i="4"/>
  <c r="L86" i="4"/>
  <c r="L74" i="4"/>
  <c r="L62" i="4"/>
  <c r="L50" i="4"/>
  <c r="L38" i="4"/>
  <c r="L26" i="4"/>
  <c r="L14" i="4"/>
  <c r="L827" i="4"/>
  <c r="L683" i="4"/>
  <c r="L515" i="4"/>
  <c r="L371" i="4"/>
  <c r="L215" i="4"/>
  <c r="L71" i="4"/>
  <c r="L800" i="4"/>
  <c r="L799" i="4"/>
  <c r="L691" i="4"/>
  <c r="L817" i="4"/>
  <c r="L805" i="4"/>
  <c r="L793" i="4"/>
  <c r="L781" i="4"/>
  <c r="L769" i="4"/>
  <c r="L757" i="4"/>
  <c r="L745" i="4"/>
  <c r="L733" i="4"/>
  <c r="L721" i="4"/>
  <c r="L709" i="4"/>
  <c r="L697" i="4"/>
  <c r="L685" i="4"/>
  <c r="L673" i="4"/>
  <c r="L661" i="4"/>
  <c r="L649" i="4"/>
  <c r="L637" i="4"/>
  <c r="L625" i="4"/>
  <c r="L613" i="4"/>
  <c r="L601" i="4"/>
  <c r="L589" i="4"/>
  <c r="L577" i="4"/>
  <c r="L565" i="4"/>
  <c r="L553" i="4"/>
  <c r="L541" i="4"/>
  <c r="L529" i="4"/>
  <c r="L517" i="4"/>
  <c r="L505" i="4"/>
  <c r="L493" i="4"/>
  <c r="L481" i="4"/>
  <c r="L469" i="4"/>
  <c r="L457" i="4"/>
  <c r="L445" i="4"/>
  <c r="L433" i="4"/>
  <c r="L421" i="4"/>
  <c r="L409" i="4"/>
  <c r="L397" i="4"/>
  <c r="L385" i="4"/>
  <c r="L373" i="4"/>
  <c r="L361" i="4"/>
  <c r="L349" i="4"/>
  <c r="L337" i="4"/>
  <c r="L325" i="4"/>
  <c r="L313" i="4"/>
  <c r="L301" i="4"/>
  <c r="L289" i="4"/>
  <c r="L277" i="4"/>
  <c r="L265" i="4"/>
  <c r="L253" i="4"/>
  <c r="L241" i="4"/>
  <c r="L229" i="4"/>
  <c r="L217" i="4"/>
  <c r="L205" i="4"/>
  <c r="L193" i="4"/>
  <c r="L181" i="4"/>
  <c r="L169" i="4"/>
  <c r="L157" i="4"/>
  <c r="L145" i="4"/>
  <c r="L133" i="4"/>
  <c r="L121" i="4"/>
  <c r="L109" i="4"/>
  <c r="L97" i="4"/>
  <c r="L85" i="4"/>
  <c r="L73" i="4"/>
  <c r="L61" i="4"/>
  <c r="L49" i="4"/>
  <c r="L37" i="4"/>
  <c r="L25" i="4"/>
  <c r="L13" i="4"/>
  <c r="L707" i="4"/>
  <c r="L623" i="4"/>
  <c r="L479" i="4"/>
  <c r="L323" i="4"/>
  <c r="L119" i="4"/>
  <c r="L824" i="4"/>
  <c r="L775" i="4"/>
  <c r="L828" i="4"/>
  <c r="L816" i="4"/>
  <c r="L804" i="4"/>
  <c r="L792" i="4"/>
  <c r="L780" i="4"/>
  <c r="L768" i="4"/>
  <c r="L756" i="4"/>
  <c r="L744" i="4"/>
  <c r="L732" i="4"/>
  <c r="L720" i="4"/>
  <c r="L708" i="4"/>
  <c r="L696" i="4"/>
  <c r="L684" i="4"/>
  <c r="L672" i="4"/>
  <c r="L660" i="4"/>
  <c r="L648" i="4"/>
  <c r="L636" i="4"/>
  <c r="L624" i="4"/>
  <c r="L612" i="4"/>
  <c r="L600" i="4"/>
  <c r="L588" i="4"/>
  <c r="L576" i="4"/>
  <c r="L564" i="4"/>
  <c r="L552" i="4"/>
  <c r="L540" i="4"/>
  <c r="L528" i="4"/>
  <c r="L516" i="4"/>
  <c r="L504" i="4"/>
  <c r="L492" i="4"/>
  <c r="L480" i="4"/>
  <c r="L468" i="4"/>
  <c r="L456" i="4"/>
  <c r="L444" i="4"/>
  <c r="L432" i="4"/>
  <c r="L420" i="4"/>
  <c r="L408" i="4"/>
  <c r="L396" i="4"/>
  <c r="L384" i="4"/>
  <c r="L372" i="4"/>
  <c r="L360" i="4"/>
  <c r="L348" i="4"/>
  <c r="L336" i="4"/>
  <c r="L324" i="4"/>
  <c r="L312" i="4"/>
  <c r="L300" i="4"/>
  <c r="L288" i="4"/>
  <c r="L276" i="4"/>
  <c r="L264" i="4"/>
  <c r="L252" i="4"/>
  <c r="L240" i="4"/>
  <c r="L228" i="4"/>
  <c r="L216" i="4"/>
  <c r="L204" i="4"/>
  <c r="L192" i="4"/>
  <c r="L180" i="4"/>
  <c r="L168" i="4"/>
  <c r="L156" i="4"/>
  <c r="L144" i="4"/>
  <c r="L132" i="4"/>
  <c r="L120" i="4"/>
  <c r="L108" i="4"/>
  <c r="L96" i="4"/>
  <c r="L84" i="4"/>
  <c r="L72" i="4"/>
  <c r="L60" i="4"/>
  <c r="L48" i="4"/>
  <c r="L36" i="4"/>
  <c r="L24" i="4"/>
  <c r="L12" i="4"/>
  <c r="CK682" i="1" l="1"/>
  <c r="M684" i="4"/>
  <c r="CK826" i="1"/>
  <c r="M828" i="4"/>
  <c r="CK59" i="1"/>
  <c r="M61" i="4"/>
  <c r="CK203" i="1"/>
  <c r="M205" i="4"/>
  <c r="CK347" i="1"/>
  <c r="M349" i="4"/>
  <c r="CK491" i="1"/>
  <c r="M493" i="4"/>
  <c r="CK635" i="1"/>
  <c r="M637" i="4"/>
  <c r="CK779" i="1"/>
  <c r="M781" i="4"/>
  <c r="M827" i="4"/>
  <c r="CK825" i="1"/>
  <c r="CK144" i="1"/>
  <c r="M146" i="4"/>
  <c r="CK288" i="1"/>
  <c r="M290" i="4"/>
  <c r="CK432" i="1"/>
  <c r="M434" i="4"/>
  <c r="CK576" i="1"/>
  <c r="M578" i="4"/>
  <c r="CK720" i="1"/>
  <c r="M722" i="4"/>
  <c r="CK45" i="1"/>
  <c r="M47" i="4"/>
  <c r="CK97" i="1"/>
  <c r="M99" i="4"/>
  <c r="CK241" i="1"/>
  <c r="M243" i="4"/>
  <c r="CK385" i="1"/>
  <c r="M387" i="4"/>
  <c r="CK529" i="1"/>
  <c r="M531" i="4"/>
  <c r="CK673" i="1"/>
  <c r="M675" i="4"/>
  <c r="CK817" i="1"/>
  <c r="M819" i="4"/>
  <c r="CK405" i="1"/>
  <c r="M407" i="4"/>
  <c r="CK122" i="1"/>
  <c r="M124" i="4"/>
  <c r="CK266" i="1"/>
  <c r="M268" i="4"/>
  <c r="CK410" i="1"/>
  <c r="M412" i="4"/>
  <c r="CK554" i="1"/>
  <c r="M556" i="4"/>
  <c r="CK698" i="1"/>
  <c r="M700" i="4"/>
  <c r="CK9" i="1"/>
  <c r="M11" i="4"/>
  <c r="CK63" i="1"/>
  <c r="M65" i="4"/>
  <c r="CK207" i="1"/>
  <c r="M209" i="4"/>
  <c r="CK351" i="1"/>
  <c r="M353" i="4"/>
  <c r="CK495" i="1"/>
  <c r="M497" i="4"/>
  <c r="CK639" i="1"/>
  <c r="M641" i="4"/>
  <c r="CK783" i="1"/>
  <c r="M785" i="4"/>
  <c r="CK309" i="1"/>
  <c r="M311" i="4"/>
  <c r="CK100" i="1"/>
  <c r="M102" i="4"/>
  <c r="CK244" i="1"/>
  <c r="M246" i="4"/>
  <c r="CK388" i="1"/>
  <c r="M390" i="4"/>
  <c r="CK532" i="1"/>
  <c r="M534" i="4"/>
  <c r="CK676" i="1"/>
  <c r="M678" i="4"/>
  <c r="CK569" i="1"/>
  <c r="M571" i="4"/>
  <c r="CK41" i="1"/>
  <c r="M43" i="4"/>
  <c r="CK185" i="1"/>
  <c r="M187" i="4"/>
  <c r="CK329" i="1"/>
  <c r="M331" i="4"/>
  <c r="CK473" i="1"/>
  <c r="M475" i="4"/>
  <c r="M8" i="4"/>
  <c r="CK6" i="1"/>
  <c r="M152" i="4"/>
  <c r="CK150" i="1"/>
  <c r="M296" i="4"/>
  <c r="CK294" i="1"/>
  <c r="M440" i="4"/>
  <c r="CK438" i="1"/>
  <c r="M584" i="4"/>
  <c r="CK582" i="1"/>
  <c r="CK726" i="1"/>
  <c r="M728" i="4"/>
  <c r="CK19" i="1"/>
  <c r="M21" i="4"/>
  <c r="CK163" i="1"/>
  <c r="M165" i="4"/>
  <c r="CK307" i="1"/>
  <c r="M309" i="4"/>
  <c r="CK451" i="1"/>
  <c r="M453" i="4"/>
  <c r="CK595" i="1"/>
  <c r="M597" i="4"/>
  <c r="M741" i="4"/>
  <c r="CK739" i="1"/>
  <c r="CK525" i="1"/>
  <c r="M527" i="4"/>
  <c r="CK116" i="1"/>
  <c r="M118" i="4"/>
  <c r="CK260" i="1"/>
  <c r="M262" i="4"/>
  <c r="CK404" i="1"/>
  <c r="M406" i="4"/>
  <c r="CK548" i="1"/>
  <c r="M550" i="4"/>
  <c r="CK692" i="1"/>
  <c r="M694" i="4"/>
  <c r="CK153" i="1"/>
  <c r="M155" i="4"/>
  <c r="CK394" i="1"/>
  <c r="M396" i="4"/>
  <c r="CK118" i="1"/>
  <c r="M120" i="4"/>
  <c r="CK262" i="1"/>
  <c r="M264" i="4"/>
  <c r="CK406" i="1"/>
  <c r="M408" i="4"/>
  <c r="CK550" i="1"/>
  <c r="M552" i="4"/>
  <c r="CK694" i="1"/>
  <c r="M696" i="4"/>
  <c r="CK773" i="1"/>
  <c r="M775" i="4"/>
  <c r="CK71" i="1"/>
  <c r="M73" i="4"/>
  <c r="CK215" i="1"/>
  <c r="M217" i="4"/>
  <c r="CK359" i="1"/>
  <c r="M361" i="4"/>
  <c r="CK503" i="1"/>
  <c r="M505" i="4"/>
  <c r="CK647" i="1"/>
  <c r="M649" i="4"/>
  <c r="CK791" i="1"/>
  <c r="M793" i="4"/>
  <c r="CK12" i="1"/>
  <c r="M14" i="4"/>
  <c r="CK156" i="1"/>
  <c r="M158" i="4"/>
  <c r="CK300" i="1"/>
  <c r="M302" i="4"/>
  <c r="CK444" i="1"/>
  <c r="M446" i="4"/>
  <c r="CK588" i="1"/>
  <c r="M590" i="4"/>
  <c r="CK732" i="1"/>
  <c r="M734" i="4"/>
  <c r="CK249" i="1"/>
  <c r="M251" i="4"/>
  <c r="CK109" i="1"/>
  <c r="M111" i="4"/>
  <c r="CK253" i="1"/>
  <c r="M255" i="4"/>
  <c r="CK397" i="1"/>
  <c r="M399" i="4"/>
  <c r="CK541" i="1"/>
  <c r="M543" i="4"/>
  <c r="CK685" i="1"/>
  <c r="M687" i="4"/>
  <c r="CK758" i="1"/>
  <c r="M760" i="4"/>
  <c r="CK549" i="1"/>
  <c r="M551" i="4"/>
  <c r="CK134" i="1"/>
  <c r="M136" i="4"/>
  <c r="CK278" i="1"/>
  <c r="M280" i="4"/>
  <c r="CK422" i="1"/>
  <c r="M424" i="4"/>
  <c r="CK566" i="1"/>
  <c r="M568" i="4"/>
  <c r="CK710" i="1"/>
  <c r="M712" i="4"/>
  <c r="CK129" i="1"/>
  <c r="M131" i="4"/>
  <c r="CK75" i="1"/>
  <c r="M77" i="4"/>
  <c r="CK219" i="1"/>
  <c r="M221" i="4"/>
  <c r="CK363" i="1"/>
  <c r="M365" i="4"/>
  <c r="CK507" i="1"/>
  <c r="M509" i="4"/>
  <c r="CK651" i="1"/>
  <c r="M653" i="4"/>
  <c r="CK795" i="1"/>
  <c r="M797" i="4"/>
  <c r="CK489" i="1"/>
  <c r="M491" i="4"/>
  <c r="CK112" i="1"/>
  <c r="M114" i="4"/>
  <c r="CK256" i="1"/>
  <c r="M258" i="4"/>
  <c r="CK400" i="1"/>
  <c r="M402" i="4"/>
  <c r="CK544" i="1"/>
  <c r="M546" i="4"/>
  <c r="CK688" i="1"/>
  <c r="M690" i="4"/>
  <c r="CK629" i="1"/>
  <c r="M631" i="4"/>
  <c r="CK53" i="1"/>
  <c r="M55" i="4"/>
  <c r="CK197" i="1"/>
  <c r="M199" i="4"/>
  <c r="CK341" i="1"/>
  <c r="M343" i="4"/>
  <c r="CK509" i="1"/>
  <c r="M511" i="4"/>
  <c r="M20" i="4"/>
  <c r="CK18" i="1"/>
  <c r="M164" i="4"/>
  <c r="CK162" i="1"/>
  <c r="M308" i="4"/>
  <c r="CK306" i="1"/>
  <c r="M452" i="4"/>
  <c r="CK450" i="1"/>
  <c r="M596" i="4"/>
  <c r="CK594" i="1"/>
  <c r="CK738" i="1"/>
  <c r="M740" i="4"/>
  <c r="CK31" i="1"/>
  <c r="M33" i="4"/>
  <c r="CK175" i="1"/>
  <c r="M177" i="4"/>
  <c r="CK319" i="1"/>
  <c r="M321" i="4"/>
  <c r="CK463" i="1"/>
  <c r="M465" i="4"/>
  <c r="CK607" i="1"/>
  <c r="M609" i="4"/>
  <c r="M753" i="4"/>
  <c r="CK751" i="1"/>
  <c r="CK669" i="1"/>
  <c r="M671" i="4"/>
  <c r="CK128" i="1"/>
  <c r="M130" i="4"/>
  <c r="CK272" i="1"/>
  <c r="M274" i="4"/>
  <c r="CK416" i="1"/>
  <c r="M418" i="4"/>
  <c r="CK560" i="1"/>
  <c r="M562" i="4"/>
  <c r="CK704" i="1"/>
  <c r="M706" i="4"/>
  <c r="CK225" i="1"/>
  <c r="M227" i="4"/>
  <c r="CK538" i="1"/>
  <c r="M540" i="4"/>
  <c r="CK130" i="1"/>
  <c r="M132" i="4"/>
  <c r="CK274" i="1"/>
  <c r="M276" i="4"/>
  <c r="CK418" i="1"/>
  <c r="M420" i="4"/>
  <c r="CK562" i="1"/>
  <c r="M564" i="4"/>
  <c r="CK706" i="1"/>
  <c r="M708" i="4"/>
  <c r="M824" i="4"/>
  <c r="CK822" i="1"/>
  <c r="CK83" i="1"/>
  <c r="M85" i="4"/>
  <c r="CK227" i="1"/>
  <c r="M229" i="4"/>
  <c r="CK371" i="1"/>
  <c r="M373" i="4"/>
  <c r="CK515" i="1"/>
  <c r="M517" i="4"/>
  <c r="CK659" i="1"/>
  <c r="M661" i="4"/>
  <c r="CK803" i="1"/>
  <c r="M805" i="4"/>
  <c r="CK24" i="1"/>
  <c r="M26" i="4"/>
  <c r="CK168" i="1"/>
  <c r="M170" i="4"/>
  <c r="CK312" i="1"/>
  <c r="M314" i="4"/>
  <c r="CK456" i="1"/>
  <c r="M458" i="4"/>
  <c r="CK600" i="1"/>
  <c r="M602" i="4"/>
  <c r="CK744" i="1"/>
  <c r="M746" i="4"/>
  <c r="CK417" i="1"/>
  <c r="M419" i="4"/>
  <c r="CK121" i="1"/>
  <c r="M123" i="4"/>
  <c r="CK265" i="1"/>
  <c r="M267" i="4"/>
  <c r="CK409" i="1"/>
  <c r="M411" i="4"/>
  <c r="CK553" i="1"/>
  <c r="M555" i="4"/>
  <c r="CK697" i="1"/>
  <c r="M699" i="4"/>
  <c r="CK794" i="1"/>
  <c r="M796" i="4"/>
  <c r="M719" i="4"/>
  <c r="CK717" i="1"/>
  <c r="CK146" i="1"/>
  <c r="M148" i="4"/>
  <c r="CK290" i="1"/>
  <c r="M292" i="4"/>
  <c r="CK434" i="1"/>
  <c r="M436" i="4"/>
  <c r="CK578" i="1"/>
  <c r="M580" i="4"/>
  <c r="CK722" i="1"/>
  <c r="M724" i="4"/>
  <c r="CK201" i="1"/>
  <c r="M203" i="4"/>
  <c r="CK87" i="1"/>
  <c r="M89" i="4"/>
  <c r="CK231" i="1"/>
  <c r="M233" i="4"/>
  <c r="CK375" i="1"/>
  <c r="M377" i="4"/>
  <c r="CK519" i="1"/>
  <c r="M521" i="4"/>
  <c r="CK663" i="1"/>
  <c r="M665" i="4"/>
  <c r="CK807" i="1"/>
  <c r="M809" i="4"/>
  <c r="CK585" i="1"/>
  <c r="M587" i="4"/>
  <c r="CK124" i="1"/>
  <c r="M126" i="4"/>
  <c r="CK268" i="1"/>
  <c r="M270" i="4"/>
  <c r="CK412" i="1"/>
  <c r="M414" i="4"/>
  <c r="CK556" i="1"/>
  <c r="M558" i="4"/>
  <c r="CK700" i="1"/>
  <c r="M702" i="4"/>
  <c r="CK701" i="1"/>
  <c r="M703" i="4"/>
  <c r="CK65" i="1"/>
  <c r="M67" i="4"/>
  <c r="CK209" i="1"/>
  <c r="M211" i="4"/>
  <c r="CK353" i="1"/>
  <c r="M355" i="4"/>
  <c r="CK521" i="1"/>
  <c r="M523" i="4"/>
  <c r="M32" i="4"/>
  <c r="CK30" i="1"/>
  <c r="M176" i="4"/>
  <c r="CK174" i="1"/>
  <c r="M320" i="4"/>
  <c r="CK318" i="1"/>
  <c r="M464" i="4"/>
  <c r="CK462" i="1"/>
  <c r="M608" i="4"/>
  <c r="CK606" i="1"/>
  <c r="M752" i="4"/>
  <c r="CK750" i="1"/>
  <c r="CK43" i="1"/>
  <c r="M45" i="4"/>
  <c r="CK187" i="1"/>
  <c r="M189" i="4"/>
  <c r="CK331" i="1"/>
  <c r="M333" i="4"/>
  <c r="CK475" i="1"/>
  <c r="M477" i="4"/>
  <c r="CK619" i="1"/>
  <c r="M621" i="4"/>
  <c r="M765" i="4"/>
  <c r="CK763" i="1"/>
  <c r="M815" i="4"/>
  <c r="CK813" i="1"/>
  <c r="CK140" i="1"/>
  <c r="M142" i="4"/>
  <c r="CK284" i="1"/>
  <c r="M286" i="4"/>
  <c r="CK428" i="1"/>
  <c r="M430" i="4"/>
  <c r="CK572" i="1"/>
  <c r="M574" i="4"/>
  <c r="M718" i="4"/>
  <c r="CK716" i="1"/>
  <c r="CK357" i="1"/>
  <c r="M359" i="4"/>
  <c r="CK250" i="1"/>
  <c r="M252" i="4"/>
  <c r="CK142" i="1"/>
  <c r="M144" i="4"/>
  <c r="CK286" i="1"/>
  <c r="M288" i="4"/>
  <c r="CK430" i="1"/>
  <c r="M432" i="4"/>
  <c r="CK574" i="1"/>
  <c r="M576" i="4"/>
  <c r="CK718" i="1"/>
  <c r="M720" i="4"/>
  <c r="CK117" i="1"/>
  <c r="M119" i="4"/>
  <c r="CK95" i="1"/>
  <c r="M97" i="4"/>
  <c r="CK239" i="1"/>
  <c r="M241" i="4"/>
  <c r="CK383" i="1"/>
  <c r="M385" i="4"/>
  <c r="CK527" i="1"/>
  <c r="M529" i="4"/>
  <c r="CK671" i="1"/>
  <c r="M673" i="4"/>
  <c r="CK815" i="1"/>
  <c r="M817" i="4"/>
  <c r="CK36" i="1"/>
  <c r="M38" i="4"/>
  <c r="CK180" i="1"/>
  <c r="M182" i="4"/>
  <c r="CK324" i="1"/>
  <c r="M326" i="4"/>
  <c r="CK468" i="1"/>
  <c r="M470" i="4"/>
  <c r="CK612" i="1"/>
  <c r="M614" i="4"/>
  <c r="CK756" i="1"/>
  <c r="M758" i="4"/>
  <c r="CK609" i="1"/>
  <c r="M611" i="4"/>
  <c r="CK133" i="1"/>
  <c r="M135" i="4"/>
  <c r="CK277" i="1"/>
  <c r="M279" i="4"/>
  <c r="CK421" i="1"/>
  <c r="M423" i="4"/>
  <c r="CK565" i="1"/>
  <c r="M567" i="4"/>
  <c r="CK709" i="1"/>
  <c r="M711" i="4"/>
  <c r="CK818" i="1"/>
  <c r="M820" i="4"/>
  <c r="CK14" i="1"/>
  <c r="M16" i="4"/>
  <c r="CK158" i="1"/>
  <c r="M160" i="4"/>
  <c r="CK302" i="1"/>
  <c r="M304" i="4"/>
  <c r="CK446" i="1"/>
  <c r="M448" i="4"/>
  <c r="CK590" i="1"/>
  <c r="M592" i="4"/>
  <c r="CK734" i="1"/>
  <c r="M736" i="4"/>
  <c r="CK345" i="1"/>
  <c r="M347" i="4"/>
  <c r="CK99" i="1"/>
  <c r="M101" i="4"/>
  <c r="CK243" i="1"/>
  <c r="M245" i="4"/>
  <c r="CK387" i="1"/>
  <c r="M389" i="4"/>
  <c r="CK531" i="1"/>
  <c r="M533" i="4"/>
  <c r="CK675" i="1"/>
  <c r="M677" i="4"/>
  <c r="CK819" i="1"/>
  <c r="M821" i="4"/>
  <c r="CK693" i="1"/>
  <c r="M695" i="4"/>
  <c r="CK136" i="1"/>
  <c r="M138" i="4"/>
  <c r="CK280" i="1"/>
  <c r="M282" i="4"/>
  <c r="CK424" i="1"/>
  <c r="M426" i="4"/>
  <c r="CK568" i="1"/>
  <c r="M570" i="4"/>
  <c r="CK712" i="1"/>
  <c r="M714" i="4"/>
  <c r="CK785" i="1"/>
  <c r="M787" i="4"/>
  <c r="CK77" i="1"/>
  <c r="M79" i="4"/>
  <c r="CK221" i="1"/>
  <c r="M223" i="4"/>
  <c r="CK365" i="1"/>
  <c r="M367" i="4"/>
  <c r="CK581" i="1"/>
  <c r="M583" i="4"/>
  <c r="CK42" i="1"/>
  <c r="M44" i="4"/>
  <c r="CK186" i="1"/>
  <c r="M188" i="4"/>
  <c r="CK330" i="1"/>
  <c r="M332" i="4"/>
  <c r="CK474" i="1"/>
  <c r="M476" i="4"/>
  <c r="CK618" i="1"/>
  <c r="M620" i="4"/>
  <c r="M764" i="4"/>
  <c r="CK762" i="1"/>
  <c r="CK55" i="1"/>
  <c r="M57" i="4"/>
  <c r="CK199" i="1"/>
  <c r="M201" i="4"/>
  <c r="CK343" i="1"/>
  <c r="M345" i="4"/>
  <c r="CK487" i="1"/>
  <c r="M489" i="4"/>
  <c r="CK631" i="1"/>
  <c r="M633" i="4"/>
  <c r="M777" i="4"/>
  <c r="CK775" i="1"/>
  <c r="CK8" i="1"/>
  <c r="M10" i="4"/>
  <c r="CK152" i="1"/>
  <c r="M154" i="4"/>
  <c r="CK296" i="1"/>
  <c r="M298" i="4"/>
  <c r="CK440" i="1"/>
  <c r="M442" i="4"/>
  <c r="CK584" i="1"/>
  <c r="M586" i="4"/>
  <c r="M730" i="4"/>
  <c r="CK728" i="1"/>
  <c r="CK501" i="1"/>
  <c r="M503" i="4"/>
  <c r="CK10" i="1"/>
  <c r="M12" i="4"/>
  <c r="CK154" i="1"/>
  <c r="M156" i="4"/>
  <c r="CK298" i="1"/>
  <c r="M300" i="4"/>
  <c r="CK442" i="1"/>
  <c r="M444" i="4"/>
  <c r="CK586" i="1"/>
  <c r="M588" i="4"/>
  <c r="CK730" i="1"/>
  <c r="M732" i="4"/>
  <c r="CK321" i="1"/>
  <c r="M323" i="4"/>
  <c r="CK107" i="1"/>
  <c r="M109" i="4"/>
  <c r="CK251" i="1"/>
  <c r="M253" i="4"/>
  <c r="CK395" i="1"/>
  <c r="M397" i="4"/>
  <c r="CK539" i="1"/>
  <c r="M541" i="4"/>
  <c r="CK683" i="1"/>
  <c r="M685" i="4"/>
  <c r="CK689" i="1"/>
  <c r="M691" i="4"/>
  <c r="CK48" i="1"/>
  <c r="M50" i="4"/>
  <c r="CK192" i="1"/>
  <c r="M194" i="4"/>
  <c r="CK336" i="1"/>
  <c r="M338" i="4"/>
  <c r="CK480" i="1"/>
  <c r="M482" i="4"/>
  <c r="CK624" i="1"/>
  <c r="M626" i="4"/>
  <c r="CK768" i="1"/>
  <c r="M770" i="4"/>
  <c r="M731" i="4"/>
  <c r="CK729" i="1"/>
  <c r="CK145" i="1"/>
  <c r="M147" i="4"/>
  <c r="CK289" i="1"/>
  <c r="M291" i="4"/>
  <c r="CK433" i="1"/>
  <c r="M435" i="4"/>
  <c r="CK577" i="1"/>
  <c r="M579" i="4"/>
  <c r="CK721" i="1"/>
  <c r="M723" i="4"/>
  <c r="CK533" i="1"/>
  <c r="M535" i="4"/>
  <c r="CK26" i="1"/>
  <c r="M28" i="4"/>
  <c r="CK170" i="1"/>
  <c r="M172" i="4"/>
  <c r="CK314" i="1"/>
  <c r="M316" i="4"/>
  <c r="CK458" i="1"/>
  <c r="M460" i="4"/>
  <c r="CK602" i="1"/>
  <c r="M604" i="4"/>
  <c r="CK746" i="1"/>
  <c r="M748" i="4"/>
  <c r="CK441" i="1"/>
  <c r="M443" i="4"/>
  <c r="CK111" i="1"/>
  <c r="M113" i="4"/>
  <c r="CK255" i="1"/>
  <c r="M257" i="4"/>
  <c r="CK399" i="1"/>
  <c r="M401" i="4"/>
  <c r="CK543" i="1"/>
  <c r="M545" i="4"/>
  <c r="CK687" i="1"/>
  <c r="M689" i="4"/>
  <c r="CK784" i="1"/>
  <c r="M786" i="4"/>
  <c r="CK4" i="1"/>
  <c r="M6" i="4"/>
  <c r="CK148" i="1"/>
  <c r="M150" i="4"/>
  <c r="CK292" i="1"/>
  <c r="M294" i="4"/>
  <c r="CK436" i="1"/>
  <c r="M438" i="4"/>
  <c r="CK580" i="1"/>
  <c r="M582" i="4"/>
  <c r="CK724" i="1"/>
  <c r="M726" i="4"/>
  <c r="CK93" i="1"/>
  <c r="M95" i="4"/>
  <c r="CK89" i="1"/>
  <c r="M91" i="4"/>
  <c r="CK233" i="1"/>
  <c r="M235" i="4"/>
  <c r="CK377" i="1"/>
  <c r="M379" i="4"/>
  <c r="CK641" i="1"/>
  <c r="M643" i="4"/>
  <c r="CK54" i="1"/>
  <c r="M56" i="4"/>
  <c r="CK198" i="1"/>
  <c r="M200" i="4"/>
  <c r="CK342" i="1"/>
  <c r="M344" i="4"/>
  <c r="CK486" i="1"/>
  <c r="M488" i="4"/>
  <c r="CK630" i="1"/>
  <c r="M632" i="4"/>
  <c r="M776" i="4"/>
  <c r="CK774" i="1"/>
  <c r="CK67" i="1"/>
  <c r="M69" i="4"/>
  <c r="CK211" i="1"/>
  <c r="M213" i="4"/>
  <c r="CK355" i="1"/>
  <c r="M357" i="4"/>
  <c r="CK499" i="1"/>
  <c r="M501" i="4"/>
  <c r="CK643" i="1"/>
  <c r="M645" i="4"/>
  <c r="M789" i="4"/>
  <c r="CK787" i="1"/>
  <c r="CK20" i="1"/>
  <c r="M22" i="4"/>
  <c r="CK164" i="1"/>
  <c r="M166" i="4"/>
  <c r="CK308" i="1"/>
  <c r="M310" i="4"/>
  <c r="CK452" i="1"/>
  <c r="M454" i="4"/>
  <c r="CK596" i="1"/>
  <c r="M598" i="4"/>
  <c r="M742" i="4"/>
  <c r="CK740" i="1"/>
  <c r="CK645" i="1"/>
  <c r="M647" i="4"/>
  <c r="CK22" i="1"/>
  <c r="M24" i="4"/>
  <c r="CK166" i="1"/>
  <c r="M168" i="4"/>
  <c r="CK310" i="1"/>
  <c r="M312" i="4"/>
  <c r="CK454" i="1"/>
  <c r="M456" i="4"/>
  <c r="CK598" i="1"/>
  <c r="M600" i="4"/>
  <c r="CK742" i="1"/>
  <c r="M744" i="4"/>
  <c r="CK477" i="1"/>
  <c r="M479" i="4"/>
  <c r="CK119" i="1"/>
  <c r="M121" i="4"/>
  <c r="CK263" i="1"/>
  <c r="M265" i="4"/>
  <c r="CK407" i="1"/>
  <c r="M409" i="4"/>
  <c r="CK551" i="1"/>
  <c r="M553" i="4"/>
  <c r="CK695" i="1"/>
  <c r="M697" i="4"/>
  <c r="CK797" i="1"/>
  <c r="M799" i="4"/>
  <c r="CK60" i="1"/>
  <c r="M62" i="4"/>
  <c r="CK204" i="1"/>
  <c r="M206" i="4"/>
  <c r="CK348" i="1"/>
  <c r="M350" i="4"/>
  <c r="CK492" i="1"/>
  <c r="M494" i="4"/>
  <c r="CK636" i="1"/>
  <c r="M638" i="4"/>
  <c r="CK780" i="1"/>
  <c r="M782" i="4"/>
  <c r="CK13" i="1"/>
  <c r="M15" i="4"/>
  <c r="CK157" i="1"/>
  <c r="M159" i="4"/>
  <c r="CK301" i="1"/>
  <c r="M303" i="4"/>
  <c r="CK445" i="1"/>
  <c r="M447" i="4"/>
  <c r="CK589" i="1"/>
  <c r="M591" i="4"/>
  <c r="CK733" i="1"/>
  <c r="M735" i="4"/>
  <c r="CK605" i="1"/>
  <c r="M607" i="4"/>
  <c r="CK38" i="1"/>
  <c r="M40" i="4"/>
  <c r="CK182" i="1"/>
  <c r="M184" i="4"/>
  <c r="CK326" i="1"/>
  <c r="M328" i="4"/>
  <c r="CK470" i="1"/>
  <c r="M472" i="4"/>
  <c r="CK614" i="1"/>
  <c r="M616" i="4"/>
  <c r="CK770" i="1"/>
  <c r="M772" i="4"/>
  <c r="CK633" i="1"/>
  <c r="M635" i="4"/>
  <c r="CK123" i="1"/>
  <c r="M125" i="4"/>
  <c r="CK267" i="1"/>
  <c r="M269" i="4"/>
  <c r="CK411" i="1"/>
  <c r="M413" i="4"/>
  <c r="CK555" i="1"/>
  <c r="M557" i="4"/>
  <c r="CK699" i="1"/>
  <c r="M701" i="4"/>
  <c r="CK820" i="1"/>
  <c r="M822" i="4"/>
  <c r="CK16" i="1"/>
  <c r="M18" i="4"/>
  <c r="CK160" i="1"/>
  <c r="M162" i="4"/>
  <c r="CK304" i="1"/>
  <c r="M306" i="4"/>
  <c r="CK448" i="1"/>
  <c r="M450" i="4"/>
  <c r="CK592" i="1"/>
  <c r="M594" i="4"/>
  <c r="CK736" i="1"/>
  <c r="M738" i="4"/>
  <c r="CK261" i="1"/>
  <c r="M263" i="4"/>
  <c r="CK101" i="1"/>
  <c r="M103" i="4"/>
  <c r="CK245" i="1"/>
  <c r="M247" i="4"/>
  <c r="CK389" i="1"/>
  <c r="M391" i="4"/>
  <c r="CK725" i="1"/>
  <c r="M727" i="4"/>
  <c r="CK66" i="1"/>
  <c r="M68" i="4"/>
  <c r="CK210" i="1"/>
  <c r="M212" i="4"/>
  <c r="CK354" i="1"/>
  <c r="M356" i="4"/>
  <c r="CK498" i="1"/>
  <c r="M500" i="4"/>
  <c r="CK642" i="1"/>
  <c r="M644" i="4"/>
  <c r="CK141" i="1"/>
  <c r="M143" i="4"/>
  <c r="CK79" i="1"/>
  <c r="M81" i="4"/>
  <c r="CK223" i="1"/>
  <c r="M225" i="4"/>
  <c r="CK367" i="1"/>
  <c r="M369" i="4"/>
  <c r="CK511" i="1"/>
  <c r="M513" i="4"/>
  <c r="CK655" i="1"/>
  <c r="M657" i="4"/>
  <c r="M801" i="4"/>
  <c r="CK799" i="1"/>
  <c r="CK32" i="1"/>
  <c r="M34" i="4"/>
  <c r="CK176" i="1"/>
  <c r="M178" i="4"/>
  <c r="CK320" i="1"/>
  <c r="M322" i="4"/>
  <c r="CK464" i="1"/>
  <c r="M466" i="4"/>
  <c r="CK608" i="1"/>
  <c r="M610" i="4"/>
  <c r="M754" i="4"/>
  <c r="CK752" i="1"/>
  <c r="M803" i="4"/>
  <c r="CK801" i="1"/>
  <c r="CK34" i="1"/>
  <c r="M36" i="4"/>
  <c r="CK178" i="1"/>
  <c r="M180" i="4"/>
  <c r="CK322" i="1"/>
  <c r="M324" i="4"/>
  <c r="CK466" i="1"/>
  <c r="M468" i="4"/>
  <c r="CK610" i="1"/>
  <c r="M612" i="4"/>
  <c r="CK754" i="1"/>
  <c r="M756" i="4"/>
  <c r="CK621" i="1"/>
  <c r="M623" i="4"/>
  <c r="CK131" i="1"/>
  <c r="M133" i="4"/>
  <c r="CK275" i="1"/>
  <c r="M277" i="4"/>
  <c r="CK419" i="1"/>
  <c r="M421" i="4"/>
  <c r="CK563" i="1"/>
  <c r="M565" i="4"/>
  <c r="CK707" i="1"/>
  <c r="M709" i="4"/>
  <c r="M800" i="4"/>
  <c r="CK798" i="1"/>
  <c r="CK72" i="1"/>
  <c r="M74" i="4"/>
  <c r="CK216" i="1"/>
  <c r="M218" i="4"/>
  <c r="CK360" i="1"/>
  <c r="M362" i="4"/>
  <c r="CK504" i="1"/>
  <c r="M506" i="4"/>
  <c r="CK648" i="1"/>
  <c r="M650" i="4"/>
  <c r="CK792" i="1"/>
  <c r="M794" i="4"/>
  <c r="CK25" i="1"/>
  <c r="M27" i="4"/>
  <c r="CK169" i="1"/>
  <c r="M171" i="4"/>
  <c r="CK313" i="1"/>
  <c r="M315" i="4"/>
  <c r="CK457" i="1"/>
  <c r="M459" i="4"/>
  <c r="CK601" i="1"/>
  <c r="M603" i="4"/>
  <c r="CK745" i="1"/>
  <c r="M747" i="4"/>
  <c r="CK677" i="1"/>
  <c r="M679" i="4"/>
  <c r="CK50" i="1"/>
  <c r="M52" i="4"/>
  <c r="CK194" i="1"/>
  <c r="M196" i="4"/>
  <c r="CK338" i="1"/>
  <c r="M340" i="4"/>
  <c r="CK482" i="1"/>
  <c r="M484" i="4"/>
  <c r="CK626" i="1"/>
  <c r="M628" i="4"/>
  <c r="CK782" i="1"/>
  <c r="M784" i="4"/>
  <c r="M767" i="4"/>
  <c r="CK765" i="1"/>
  <c r="CK135" i="1"/>
  <c r="M137" i="4"/>
  <c r="CK279" i="1"/>
  <c r="M281" i="4"/>
  <c r="CK423" i="1"/>
  <c r="M425" i="4"/>
  <c r="CK567" i="1"/>
  <c r="M569" i="4"/>
  <c r="CK711" i="1"/>
  <c r="M713" i="4"/>
  <c r="CK485" i="1"/>
  <c r="M487" i="4"/>
  <c r="CK28" i="1"/>
  <c r="M30" i="4"/>
  <c r="CK172" i="1"/>
  <c r="M174" i="4"/>
  <c r="CK316" i="1"/>
  <c r="M318" i="4"/>
  <c r="CK460" i="1"/>
  <c r="M462" i="4"/>
  <c r="CK604" i="1"/>
  <c r="M606" i="4"/>
  <c r="CK748" i="1"/>
  <c r="M750" i="4"/>
  <c r="CK429" i="1"/>
  <c r="M431" i="4"/>
  <c r="CK113" i="1"/>
  <c r="M115" i="4"/>
  <c r="CK257" i="1"/>
  <c r="M259" i="4"/>
  <c r="CK401" i="1"/>
  <c r="M403" i="4"/>
  <c r="M788" i="4"/>
  <c r="CK786" i="1"/>
  <c r="CK78" i="1"/>
  <c r="M80" i="4"/>
  <c r="CK222" i="1"/>
  <c r="M224" i="4"/>
  <c r="CK366" i="1"/>
  <c r="M368" i="4"/>
  <c r="CK510" i="1"/>
  <c r="M512" i="4"/>
  <c r="CK654" i="1"/>
  <c r="M656" i="4"/>
  <c r="CK297" i="1"/>
  <c r="M299" i="4"/>
  <c r="CK91" i="1"/>
  <c r="M93" i="4"/>
  <c r="CK235" i="1"/>
  <c r="M237" i="4"/>
  <c r="CK379" i="1"/>
  <c r="M381" i="4"/>
  <c r="CK523" i="1"/>
  <c r="M525" i="4"/>
  <c r="CK667" i="1"/>
  <c r="M669" i="4"/>
  <c r="M813" i="4"/>
  <c r="CK811" i="1"/>
  <c r="CK44" i="1"/>
  <c r="M46" i="4"/>
  <c r="CK188" i="1"/>
  <c r="M190" i="4"/>
  <c r="CK332" i="1"/>
  <c r="M334" i="4"/>
  <c r="CK476" i="1"/>
  <c r="M478" i="4"/>
  <c r="CK620" i="1"/>
  <c r="M622" i="4"/>
  <c r="M766" i="4"/>
  <c r="CK764" i="1"/>
  <c r="CK33" i="1"/>
  <c r="M35" i="4"/>
  <c r="CK46" i="1"/>
  <c r="M48" i="4"/>
  <c r="CK190" i="1"/>
  <c r="M192" i="4"/>
  <c r="CK334" i="1"/>
  <c r="M336" i="4"/>
  <c r="CK478" i="1"/>
  <c r="M480" i="4"/>
  <c r="CK622" i="1"/>
  <c r="M624" i="4"/>
  <c r="CK766" i="1"/>
  <c r="M768" i="4"/>
  <c r="M707" i="4"/>
  <c r="CK705" i="1"/>
  <c r="CK143" i="1"/>
  <c r="M145" i="4"/>
  <c r="CK287" i="1"/>
  <c r="M289" i="4"/>
  <c r="CK431" i="1"/>
  <c r="M433" i="4"/>
  <c r="CK575" i="1"/>
  <c r="M577" i="4"/>
  <c r="CK719" i="1"/>
  <c r="M721" i="4"/>
  <c r="CK69" i="1"/>
  <c r="M71" i="4"/>
  <c r="CK84" i="1"/>
  <c r="M86" i="4"/>
  <c r="CK228" i="1"/>
  <c r="M230" i="4"/>
  <c r="CK372" i="1"/>
  <c r="M374" i="4"/>
  <c r="CK516" i="1"/>
  <c r="M518" i="4"/>
  <c r="CK660" i="1"/>
  <c r="M662" i="4"/>
  <c r="CK804" i="1"/>
  <c r="M806" i="4"/>
  <c r="CK37" i="1"/>
  <c r="M39" i="4"/>
  <c r="CK181" i="1"/>
  <c r="M183" i="4"/>
  <c r="CK325" i="1"/>
  <c r="M327" i="4"/>
  <c r="CK469" i="1"/>
  <c r="M471" i="4"/>
  <c r="CK613" i="1"/>
  <c r="M615" i="4"/>
  <c r="CK757" i="1"/>
  <c r="M759" i="4"/>
  <c r="CK737" i="1"/>
  <c r="M739" i="4"/>
  <c r="CK62" i="1"/>
  <c r="M64" i="4"/>
  <c r="CK206" i="1"/>
  <c r="M208" i="4"/>
  <c r="CK350" i="1"/>
  <c r="M352" i="4"/>
  <c r="CK494" i="1"/>
  <c r="M496" i="4"/>
  <c r="CK638" i="1"/>
  <c r="M640" i="4"/>
  <c r="CK806" i="1"/>
  <c r="M808" i="4"/>
  <c r="CK3" i="1"/>
  <c r="M5" i="4"/>
  <c r="CK147" i="1"/>
  <c r="M149" i="4"/>
  <c r="CK291" i="1"/>
  <c r="M293" i="4"/>
  <c r="CK435" i="1"/>
  <c r="M437" i="4"/>
  <c r="CK579" i="1"/>
  <c r="M581" i="4"/>
  <c r="CK723" i="1"/>
  <c r="M725" i="4"/>
  <c r="CK545" i="1"/>
  <c r="M547" i="4"/>
  <c r="CK40" i="1"/>
  <c r="M42" i="4"/>
  <c r="CK184" i="1"/>
  <c r="M186" i="4"/>
  <c r="CK328" i="1"/>
  <c r="M330" i="4"/>
  <c r="CK472" i="1"/>
  <c r="M474" i="4"/>
  <c r="CK616" i="1"/>
  <c r="M618" i="4"/>
  <c r="CK760" i="1"/>
  <c r="M762" i="4"/>
  <c r="CK561" i="1"/>
  <c r="M563" i="4"/>
  <c r="CK125" i="1"/>
  <c r="M127" i="4"/>
  <c r="CK269" i="1"/>
  <c r="M271" i="4"/>
  <c r="CK413" i="1"/>
  <c r="M415" i="4"/>
  <c r="CK57" i="1"/>
  <c r="M59" i="4"/>
  <c r="CK90" i="1"/>
  <c r="M92" i="4"/>
  <c r="CK234" i="1"/>
  <c r="M236" i="4"/>
  <c r="CK378" i="1"/>
  <c r="M380" i="4"/>
  <c r="CK522" i="1"/>
  <c r="M524" i="4"/>
  <c r="CK666" i="1"/>
  <c r="M668" i="4"/>
  <c r="CK453" i="1"/>
  <c r="M455" i="4"/>
  <c r="CK103" i="1"/>
  <c r="M105" i="4"/>
  <c r="CK247" i="1"/>
  <c r="M249" i="4"/>
  <c r="CK391" i="1"/>
  <c r="M393" i="4"/>
  <c r="CK535" i="1"/>
  <c r="M537" i="4"/>
  <c r="CK679" i="1"/>
  <c r="M681" i="4"/>
  <c r="M825" i="4"/>
  <c r="CK823" i="1"/>
  <c r="CK56" i="1"/>
  <c r="M58" i="4"/>
  <c r="CK200" i="1"/>
  <c r="M202" i="4"/>
  <c r="CK344" i="1"/>
  <c r="M346" i="4"/>
  <c r="CK488" i="1"/>
  <c r="M490" i="4"/>
  <c r="CK632" i="1"/>
  <c r="M634" i="4"/>
  <c r="M778" i="4"/>
  <c r="CK776" i="1"/>
  <c r="CK177" i="1"/>
  <c r="M179" i="4"/>
  <c r="CK58" i="1"/>
  <c r="M60" i="4"/>
  <c r="CK202" i="1"/>
  <c r="M204" i="4"/>
  <c r="CK346" i="1"/>
  <c r="M348" i="4"/>
  <c r="CK490" i="1"/>
  <c r="M492" i="4"/>
  <c r="CK634" i="1"/>
  <c r="M636" i="4"/>
  <c r="CK778" i="1"/>
  <c r="M780" i="4"/>
  <c r="CK11" i="1"/>
  <c r="M13" i="4"/>
  <c r="CK155" i="1"/>
  <c r="M157" i="4"/>
  <c r="CK299" i="1"/>
  <c r="M301" i="4"/>
  <c r="CK443" i="1"/>
  <c r="M445" i="4"/>
  <c r="CK587" i="1"/>
  <c r="M589" i="4"/>
  <c r="CK731" i="1"/>
  <c r="M733" i="4"/>
  <c r="CK213" i="1"/>
  <c r="M215" i="4"/>
  <c r="CK96" i="1"/>
  <c r="M98" i="4"/>
  <c r="CK240" i="1"/>
  <c r="M242" i="4"/>
  <c r="CK384" i="1"/>
  <c r="M386" i="4"/>
  <c r="CK528" i="1"/>
  <c r="M530" i="4"/>
  <c r="CK672" i="1"/>
  <c r="M674" i="4"/>
  <c r="CK816" i="1"/>
  <c r="M818" i="4"/>
  <c r="CK49" i="1"/>
  <c r="M51" i="4"/>
  <c r="CK193" i="1"/>
  <c r="M195" i="4"/>
  <c r="CK337" i="1"/>
  <c r="M339" i="4"/>
  <c r="CK481" i="1"/>
  <c r="M483" i="4"/>
  <c r="CK625" i="1"/>
  <c r="M627" i="4"/>
  <c r="CK769" i="1"/>
  <c r="M771" i="4"/>
  <c r="CK821" i="1"/>
  <c r="M823" i="4"/>
  <c r="CK74" i="1"/>
  <c r="M76" i="4"/>
  <c r="CK218" i="1"/>
  <c r="M220" i="4"/>
  <c r="CK362" i="1"/>
  <c r="M364" i="4"/>
  <c r="CK506" i="1"/>
  <c r="M508" i="4"/>
  <c r="CK650" i="1"/>
  <c r="M652" i="4"/>
  <c r="CK557" i="1"/>
  <c r="M559" i="4"/>
  <c r="CK15" i="1"/>
  <c r="M17" i="4"/>
  <c r="CK159" i="1"/>
  <c r="M161" i="4"/>
  <c r="CK303" i="1"/>
  <c r="M305" i="4"/>
  <c r="CK447" i="1"/>
  <c r="M449" i="4"/>
  <c r="CK591" i="1"/>
  <c r="M593" i="4"/>
  <c r="CK735" i="1"/>
  <c r="M737" i="4"/>
  <c r="CK593" i="1"/>
  <c r="M595" i="4"/>
  <c r="CK52" i="1"/>
  <c r="M54" i="4"/>
  <c r="CK196" i="1"/>
  <c r="M198" i="4"/>
  <c r="CK340" i="1"/>
  <c r="M342" i="4"/>
  <c r="CK484" i="1"/>
  <c r="M486" i="4"/>
  <c r="CK628" i="1"/>
  <c r="M630" i="4"/>
  <c r="CK772" i="1"/>
  <c r="M774" i="4"/>
  <c r="M743" i="4"/>
  <c r="CK741" i="1"/>
  <c r="CK137" i="1"/>
  <c r="M139" i="4"/>
  <c r="CK281" i="1"/>
  <c r="M283" i="4"/>
  <c r="CK425" i="1"/>
  <c r="M427" i="4"/>
  <c r="CK237" i="1"/>
  <c r="M239" i="4"/>
  <c r="CK102" i="1"/>
  <c r="M104" i="4"/>
  <c r="CK246" i="1"/>
  <c r="M248" i="4"/>
  <c r="CK390" i="1"/>
  <c r="M392" i="4"/>
  <c r="CK534" i="1"/>
  <c r="M536" i="4"/>
  <c r="CK678" i="1"/>
  <c r="M680" i="4"/>
  <c r="CK537" i="1"/>
  <c r="M539" i="4"/>
  <c r="CK115" i="1"/>
  <c r="M117" i="4"/>
  <c r="CK259" i="1"/>
  <c r="M261" i="4"/>
  <c r="CK403" i="1"/>
  <c r="M405" i="4"/>
  <c r="CK547" i="1"/>
  <c r="M549" i="4"/>
  <c r="CK691" i="1"/>
  <c r="M693" i="4"/>
  <c r="CK81" i="1"/>
  <c r="M83" i="4"/>
  <c r="CK68" i="1"/>
  <c r="M70" i="4"/>
  <c r="CK212" i="1"/>
  <c r="M214" i="4"/>
  <c r="CK356" i="1"/>
  <c r="M358" i="4"/>
  <c r="CK500" i="1"/>
  <c r="M502" i="4"/>
  <c r="CK644" i="1"/>
  <c r="M646" i="4"/>
  <c r="M790" i="4"/>
  <c r="CK788" i="1"/>
  <c r="CK333" i="1"/>
  <c r="M335" i="4"/>
  <c r="CK70" i="1"/>
  <c r="M72" i="4"/>
  <c r="CK214" i="1"/>
  <c r="M216" i="4"/>
  <c r="CK358" i="1"/>
  <c r="M360" i="4"/>
  <c r="CK502" i="1"/>
  <c r="M504" i="4"/>
  <c r="CK646" i="1"/>
  <c r="M648" i="4"/>
  <c r="CK790" i="1"/>
  <c r="M792" i="4"/>
  <c r="CK23" i="1"/>
  <c r="M25" i="4"/>
  <c r="CK167" i="1"/>
  <c r="M169" i="4"/>
  <c r="CK311" i="1"/>
  <c r="M313" i="4"/>
  <c r="CK455" i="1"/>
  <c r="M457" i="4"/>
  <c r="CK599" i="1"/>
  <c r="M601" i="4"/>
  <c r="CK743" i="1"/>
  <c r="M745" i="4"/>
  <c r="CK369" i="1"/>
  <c r="M371" i="4"/>
  <c r="CK108" i="1"/>
  <c r="M110" i="4"/>
  <c r="CK252" i="1"/>
  <c r="M254" i="4"/>
  <c r="CK396" i="1"/>
  <c r="M398" i="4"/>
  <c r="CK540" i="1"/>
  <c r="M542" i="4"/>
  <c r="CK684" i="1"/>
  <c r="M686" i="4"/>
  <c r="CK617" i="1"/>
  <c r="M619" i="4"/>
  <c r="CK61" i="1"/>
  <c r="M63" i="4"/>
  <c r="CK205" i="1"/>
  <c r="M207" i="4"/>
  <c r="CK349" i="1"/>
  <c r="M351" i="4"/>
  <c r="CK493" i="1"/>
  <c r="M495" i="4"/>
  <c r="CK637" i="1"/>
  <c r="M639" i="4"/>
  <c r="CK781" i="1"/>
  <c r="M783" i="4"/>
  <c r="CK21" i="1"/>
  <c r="M23" i="4"/>
  <c r="CK86" i="1"/>
  <c r="M88" i="4"/>
  <c r="CK230" i="1"/>
  <c r="M232" i="4"/>
  <c r="CK374" i="1"/>
  <c r="M376" i="4"/>
  <c r="CK518" i="1"/>
  <c r="M520" i="4"/>
  <c r="CK662" i="1"/>
  <c r="M664" i="4"/>
  <c r="CK665" i="1"/>
  <c r="M667" i="4"/>
  <c r="CK27" i="1"/>
  <c r="M29" i="4"/>
  <c r="CK171" i="1"/>
  <c r="M173" i="4"/>
  <c r="CK315" i="1"/>
  <c r="M317" i="4"/>
  <c r="CK459" i="1"/>
  <c r="M461" i="4"/>
  <c r="CK603" i="1"/>
  <c r="M605" i="4"/>
  <c r="CK747" i="1"/>
  <c r="M749" i="4"/>
  <c r="CK653" i="1"/>
  <c r="M655" i="4"/>
  <c r="CK64" i="1"/>
  <c r="M66" i="4"/>
  <c r="CK208" i="1"/>
  <c r="M210" i="4"/>
  <c r="CK352" i="1"/>
  <c r="M354" i="4"/>
  <c r="CK496" i="1"/>
  <c r="M498" i="4"/>
  <c r="CK640" i="1"/>
  <c r="M642" i="4"/>
  <c r="CK796" i="1"/>
  <c r="M798" i="4"/>
  <c r="CK5" i="1"/>
  <c r="M7" i="4"/>
  <c r="CK149" i="1"/>
  <c r="M151" i="4"/>
  <c r="CK293" i="1"/>
  <c r="M295" i="4"/>
  <c r="CK437" i="1"/>
  <c r="M439" i="4"/>
  <c r="CK381" i="1"/>
  <c r="M383" i="4"/>
  <c r="CK114" i="1"/>
  <c r="M116" i="4"/>
  <c r="CK258" i="1"/>
  <c r="M260" i="4"/>
  <c r="CK402" i="1"/>
  <c r="M404" i="4"/>
  <c r="CK546" i="1"/>
  <c r="M548" i="4"/>
  <c r="CK690" i="1"/>
  <c r="M692" i="4"/>
  <c r="CK657" i="1"/>
  <c r="M659" i="4"/>
  <c r="CK127" i="1"/>
  <c r="M129" i="4"/>
  <c r="CK271" i="1"/>
  <c r="M273" i="4"/>
  <c r="CK415" i="1"/>
  <c r="M417" i="4"/>
  <c r="CK559" i="1"/>
  <c r="M561" i="4"/>
  <c r="M705" i="4"/>
  <c r="CK703" i="1"/>
  <c r="CK189" i="1"/>
  <c r="M191" i="4"/>
  <c r="CK80" i="1"/>
  <c r="M82" i="4"/>
  <c r="CK224" i="1"/>
  <c r="M226" i="4"/>
  <c r="CK368" i="1"/>
  <c r="M370" i="4"/>
  <c r="CK512" i="1"/>
  <c r="M514" i="4"/>
  <c r="CK656" i="1"/>
  <c r="M658" i="4"/>
  <c r="M802" i="4"/>
  <c r="CK800" i="1"/>
  <c r="CK465" i="1"/>
  <c r="M467" i="4"/>
  <c r="CK82" i="1"/>
  <c r="M84" i="4"/>
  <c r="CK226" i="1"/>
  <c r="M228" i="4"/>
  <c r="CK370" i="1"/>
  <c r="M372" i="4"/>
  <c r="CK514" i="1"/>
  <c r="M516" i="4"/>
  <c r="CK658" i="1"/>
  <c r="M660" i="4"/>
  <c r="CK802" i="1"/>
  <c r="M804" i="4"/>
  <c r="CK35" i="1"/>
  <c r="M37" i="4"/>
  <c r="CK179" i="1"/>
  <c r="M181" i="4"/>
  <c r="CK323" i="1"/>
  <c r="M325" i="4"/>
  <c r="CK467" i="1"/>
  <c r="M469" i="4"/>
  <c r="CK611" i="1"/>
  <c r="M613" i="4"/>
  <c r="CK755" i="1"/>
  <c r="M757" i="4"/>
  <c r="CK513" i="1"/>
  <c r="M515" i="4"/>
  <c r="CK120" i="1"/>
  <c r="M122" i="4"/>
  <c r="CK264" i="1"/>
  <c r="M266" i="4"/>
  <c r="CK408" i="1"/>
  <c r="M410" i="4"/>
  <c r="CK552" i="1"/>
  <c r="M554" i="4"/>
  <c r="CK696" i="1"/>
  <c r="M698" i="4"/>
  <c r="CK713" i="1"/>
  <c r="M715" i="4"/>
  <c r="CK73" i="1"/>
  <c r="M75" i="4"/>
  <c r="CK217" i="1"/>
  <c r="M219" i="4"/>
  <c r="CK361" i="1"/>
  <c r="M363" i="4"/>
  <c r="CK505" i="1"/>
  <c r="M507" i="4"/>
  <c r="CK649" i="1"/>
  <c r="M651" i="4"/>
  <c r="CK793" i="1"/>
  <c r="M795" i="4"/>
  <c r="CK165" i="1"/>
  <c r="M167" i="4"/>
  <c r="CK98" i="1"/>
  <c r="M100" i="4"/>
  <c r="CK242" i="1"/>
  <c r="M244" i="4"/>
  <c r="CK386" i="1"/>
  <c r="M388" i="4"/>
  <c r="CK530" i="1"/>
  <c r="M532" i="4"/>
  <c r="CK674" i="1"/>
  <c r="M676" i="4"/>
  <c r="CK749" i="1"/>
  <c r="M751" i="4"/>
  <c r="CK39" i="1"/>
  <c r="M41" i="4"/>
  <c r="CK183" i="1"/>
  <c r="M185" i="4"/>
  <c r="CK327" i="1"/>
  <c r="M329" i="4"/>
  <c r="CK471" i="1"/>
  <c r="M473" i="4"/>
  <c r="CK615" i="1"/>
  <c r="M617" i="4"/>
  <c r="CK759" i="1"/>
  <c r="M761" i="4"/>
  <c r="CK761" i="1"/>
  <c r="M763" i="4"/>
  <c r="CK76" i="1"/>
  <c r="M78" i="4"/>
  <c r="CK220" i="1"/>
  <c r="M222" i="4"/>
  <c r="CK364" i="1"/>
  <c r="M366" i="4"/>
  <c r="CK508" i="1"/>
  <c r="M510" i="4"/>
  <c r="CK652" i="1"/>
  <c r="M654" i="4"/>
  <c r="CK808" i="1"/>
  <c r="M810" i="4"/>
  <c r="CK17" i="1"/>
  <c r="M19" i="4"/>
  <c r="CK161" i="1"/>
  <c r="M163" i="4"/>
  <c r="CK305" i="1"/>
  <c r="M307" i="4"/>
  <c r="CK449" i="1"/>
  <c r="M451" i="4"/>
  <c r="CK573" i="1"/>
  <c r="M575" i="4"/>
  <c r="CK126" i="1"/>
  <c r="M128" i="4"/>
  <c r="CK270" i="1"/>
  <c r="M272" i="4"/>
  <c r="CK414" i="1"/>
  <c r="M416" i="4"/>
  <c r="CK558" i="1"/>
  <c r="M560" i="4"/>
  <c r="CK702" i="1"/>
  <c r="M704" i="4"/>
  <c r="M791" i="4"/>
  <c r="CK789" i="1"/>
  <c r="CK139" i="1"/>
  <c r="M141" i="4"/>
  <c r="CK283" i="1"/>
  <c r="M285" i="4"/>
  <c r="CK427" i="1"/>
  <c r="M429" i="4"/>
  <c r="CK571" i="1"/>
  <c r="M573" i="4"/>
  <c r="M717" i="4"/>
  <c r="CK715" i="1"/>
  <c r="CK285" i="1"/>
  <c r="M287" i="4"/>
  <c r="CK92" i="1"/>
  <c r="M94" i="4"/>
  <c r="CK236" i="1"/>
  <c r="M238" i="4"/>
  <c r="CK380" i="1"/>
  <c r="M382" i="4"/>
  <c r="CK524" i="1"/>
  <c r="M526" i="4"/>
  <c r="CK668" i="1"/>
  <c r="M670" i="4"/>
  <c r="M814" i="4"/>
  <c r="CK812" i="1"/>
  <c r="CK597" i="1"/>
  <c r="M599" i="4"/>
  <c r="CK106" i="1"/>
  <c r="M108" i="4"/>
  <c r="CK94" i="1"/>
  <c r="M96" i="4"/>
  <c r="CK238" i="1"/>
  <c r="M240" i="4"/>
  <c r="CK382" i="1"/>
  <c r="M384" i="4"/>
  <c r="CK526" i="1"/>
  <c r="M528" i="4"/>
  <c r="CK670" i="1"/>
  <c r="M672" i="4"/>
  <c r="CK814" i="1"/>
  <c r="M816" i="4"/>
  <c r="CK47" i="1"/>
  <c r="M49" i="4"/>
  <c r="CK191" i="1"/>
  <c r="M193" i="4"/>
  <c r="CK335" i="1"/>
  <c r="M337" i="4"/>
  <c r="CK479" i="1"/>
  <c r="M481" i="4"/>
  <c r="CK623" i="1"/>
  <c r="M625" i="4"/>
  <c r="CK767" i="1"/>
  <c r="M769" i="4"/>
  <c r="CK681" i="1"/>
  <c r="M683" i="4"/>
  <c r="CK132" i="1"/>
  <c r="M134" i="4"/>
  <c r="CK276" i="1"/>
  <c r="M278" i="4"/>
  <c r="CK420" i="1"/>
  <c r="M422" i="4"/>
  <c r="CK564" i="1"/>
  <c r="M566" i="4"/>
  <c r="CK708" i="1"/>
  <c r="M710" i="4"/>
  <c r="CK809" i="1"/>
  <c r="M811" i="4"/>
  <c r="CK85" i="1"/>
  <c r="M87" i="4"/>
  <c r="CK229" i="1"/>
  <c r="M231" i="4"/>
  <c r="CK373" i="1"/>
  <c r="M375" i="4"/>
  <c r="CK517" i="1"/>
  <c r="M519" i="4"/>
  <c r="CK661" i="1"/>
  <c r="M663" i="4"/>
  <c r="CK805" i="1"/>
  <c r="M807" i="4"/>
  <c r="CK273" i="1"/>
  <c r="M275" i="4"/>
  <c r="CK110" i="1"/>
  <c r="M112" i="4"/>
  <c r="CK254" i="1"/>
  <c r="M256" i="4"/>
  <c r="CK398" i="1"/>
  <c r="M400" i="4"/>
  <c r="CK542" i="1"/>
  <c r="M544" i="4"/>
  <c r="CK686" i="1"/>
  <c r="M688" i="4"/>
  <c r="M812" i="4"/>
  <c r="CK810" i="1"/>
  <c r="CK51" i="1"/>
  <c r="M53" i="4"/>
  <c r="CK195" i="1"/>
  <c r="M197" i="4"/>
  <c r="CK339" i="1"/>
  <c r="M341" i="4"/>
  <c r="CK483" i="1"/>
  <c r="M485" i="4"/>
  <c r="CK627" i="1"/>
  <c r="M629" i="4"/>
  <c r="CK771" i="1"/>
  <c r="M773" i="4"/>
  <c r="CK105" i="1"/>
  <c r="M107" i="4"/>
  <c r="CK88" i="1"/>
  <c r="M90" i="4"/>
  <c r="CK232" i="1"/>
  <c r="M234" i="4"/>
  <c r="CK376" i="1"/>
  <c r="M378" i="4"/>
  <c r="CK520" i="1"/>
  <c r="M522" i="4"/>
  <c r="CK664" i="1"/>
  <c r="M666" i="4"/>
  <c r="CK497" i="1"/>
  <c r="M499" i="4"/>
  <c r="CK29" i="1"/>
  <c r="M31" i="4"/>
  <c r="CK173" i="1"/>
  <c r="M175" i="4"/>
  <c r="CK317" i="1"/>
  <c r="M319" i="4"/>
  <c r="CK461" i="1"/>
  <c r="M463" i="4"/>
  <c r="M779" i="4"/>
  <c r="CK777" i="1"/>
  <c r="M140" i="4"/>
  <c r="CK138" i="1"/>
  <c r="M284" i="4"/>
  <c r="CK282" i="1"/>
  <c r="M428" i="4"/>
  <c r="CK426" i="1"/>
  <c r="M572" i="4"/>
  <c r="CK570" i="1"/>
  <c r="M716" i="4"/>
  <c r="CK714" i="1"/>
  <c r="CK7" i="1"/>
  <c r="M9" i="4"/>
  <c r="CK151" i="1"/>
  <c r="M153" i="4"/>
  <c r="CK295" i="1"/>
  <c r="M297" i="4"/>
  <c r="CK439" i="1"/>
  <c r="M441" i="4"/>
  <c r="CK583" i="1"/>
  <c r="M585" i="4"/>
  <c r="M729" i="4"/>
  <c r="CK727" i="1"/>
  <c r="CK393" i="1"/>
  <c r="M395" i="4"/>
  <c r="CK104" i="1"/>
  <c r="M106" i="4"/>
  <c r="CK248" i="1"/>
  <c r="M250" i="4"/>
  <c r="CK392" i="1"/>
  <c r="M394" i="4"/>
  <c r="CK536" i="1"/>
  <c r="M538" i="4"/>
  <c r="CK680" i="1"/>
  <c r="M682" i="4"/>
  <c r="M826" i="4"/>
  <c r="CK824" i="1"/>
  <c r="M755" i="4"/>
  <c r="CK753" i="1"/>
  <c r="K4" i="4"/>
  <c r="L4" i="4" s="1"/>
  <c r="CK2" i="1" l="1"/>
  <c r="M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ELKIN IDARRAGA</author>
    <author>lgortegas</author>
    <author>luiis</author>
  </authors>
  <commentList>
    <comment ref="D2" authorId="0" shapeId="0" xr:uid="{00000000-0006-0000-0100-000001000000}">
      <text>
        <r>
          <rPr>
            <sz val="8"/>
            <color indexed="81"/>
            <rFont val="Tahoma"/>
            <family val="2"/>
          </rPr>
          <t xml:space="preserve">UTILICE: 
1 =  MASCULINO
2= FEMENINO, </t>
        </r>
      </text>
    </comment>
    <comment ref="E2" authorId="0" shapeId="0" xr:uid="{00000000-0006-0000-0100-000002000000}">
      <text>
        <r>
          <rPr>
            <sz val="8"/>
            <color indexed="81"/>
            <rFont val="Tahoma"/>
            <family val="2"/>
          </rPr>
          <t>UTILICE: 
1=SI
0=NO</t>
        </r>
      </text>
    </comment>
    <comment ref="F2" authorId="1" shapeId="0" xr:uid="{00000000-0006-0000-0100-000003000000}">
      <text>
        <r>
          <rPr>
            <b/>
            <sz val="9"/>
            <color indexed="81"/>
            <rFont val="Tahoma"/>
            <family val="2"/>
          </rPr>
          <t xml:space="preserve">UTILICE:
1= SI
0= NO
</t>
        </r>
        <r>
          <rPr>
            <sz val="9"/>
            <color indexed="81"/>
            <rFont val="Tahoma"/>
            <family val="2"/>
          </rPr>
          <t xml:space="preserve">
</t>
        </r>
      </text>
    </comment>
    <comment ref="G2" authorId="0" shapeId="0" xr:uid="{00000000-0006-0000-0100-000004000000}">
      <text>
        <r>
          <rPr>
            <sz val="8"/>
            <color indexed="81"/>
            <rFont val="Tahoma"/>
            <family val="2"/>
          </rPr>
          <t xml:space="preserve">UTILICE 
1= SI
0= NO
SI TIENE ANTECEDENTE Familiar primer grado  con Cardiopatía coronaria antes de 55 años Hombre o antes 65 años Mujer
</t>
        </r>
      </text>
    </comment>
    <comment ref="H2" authorId="0" shapeId="0" xr:uid="{00000000-0006-0000-0100-000005000000}">
      <text>
        <r>
          <rPr>
            <sz val="8"/>
            <color indexed="81"/>
            <rFont val="Tahoma"/>
            <family val="2"/>
          </rPr>
          <t>UTILICE :
SOLO EL NUMERO DE LA ULTIMA TENSION ARTERIAL</t>
        </r>
        <r>
          <rPr>
            <b/>
            <sz val="11"/>
            <color indexed="81"/>
            <rFont val="Tahoma"/>
            <family val="2"/>
          </rPr>
          <t xml:space="preserve"> SISTOLICA</t>
        </r>
        <r>
          <rPr>
            <sz val="8"/>
            <color indexed="81"/>
            <rFont val="Tahoma"/>
            <family val="2"/>
          </rPr>
          <t xml:space="preserve">.  </t>
        </r>
      </text>
    </comment>
    <comment ref="I2" authorId="0" shapeId="0" xr:uid="{00000000-0006-0000-0100-000006000000}">
      <text>
        <r>
          <rPr>
            <sz val="8"/>
            <color indexed="81"/>
            <rFont val="Tahoma"/>
            <family val="2"/>
          </rPr>
          <t xml:space="preserve">UTILICE EL ULTIMO DATO REGISTRADO EN LA HC EJEMPLO:250 MG/DL, AL ESCRIBIR SOLO UTILICE NUMEROS </t>
        </r>
      </text>
    </comment>
    <comment ref="J2" authorId="0" shapeId="0" xr:uid="{00000000-0006-0000-0100-000007000000}">
      <text>
        <r>
          <rPr>
            <sz val="8"/>
            <color indexed="81"/>
            <rFont val="Tahoma"/>
            <family val="2"/>
          </rPr>
          <t>UTILICE EL ULTIMO VALOR REGISTRADO EN HC EJEPLO 50 MG/DL, AL ESCRIBIR SOLO UTILICE NUMEROS 50</t>
        </r>
      </text>
    </comment>
    <comment ref="E3" authorId="0" shapeId="0" xr:uid="{00000000-0006-0000-0100-000008000000}">
      <text>
        <r>
          <rPr>
            <sz val="8"/>
            <color indexed="81"/>
            <rFont val="Tahoma"/>
            <family val="2"/>
          </rPr>
          <t>UTILICE: 
1=SI
0=NO</t>
        </r>
      </text>
    </comment>
    <comment ref="M3" authorId="2" shapeId="0" xr:uid="{00000000-0006-0000-0100-000009000000}">
      <text>
        <r>
          <rPr>
            <sz val="9"/>
            <color indexed="81"/>
            <rFont val="Tahoma"/>
            <family val="2"/>
          </rPr>
          <t xml:space="preserve">UTILICE:
</t>
        </r>
        <r>
          <rPr>
            <b/>
            <sz val="9"/>
            <color indexed="81"/>
            <rFont val="Tahoma"/>
            <family val="2"/>
          </rPr>
          <t>1= RIESGO LATENTE (&lt;10%)</t>
        </r>
        <r>
          <rPr>
            <sz val="9"/>
            <color indexed="81"/>
            <rFont val="Tahoma"/>
            <family val="2"/>
          </rPr>
          <t xml:space="preserve"> se determina por calculo de Framingham  o cuando se tiene uno o menos factores de riesgo mayores (tabaco, HTA, HDL bajo, LDL alto, edad, historia familiar)
</t>
        </r>
        <r>
          <rPr>
            <b/>
            <sz val="9"/>
            <color indexed="81"/>
            <rFont val="Tahoma"/>
            <family val="2"/>
          </rPr>
          <t>2= RIESGO INTERMEDIO (10 - 20 %)</t>
        </r>
        <r>
          <rPr>
            <sz val="9"/>
            <color indexed="81"/>
            <rFont val="Tahoma"/>
            <family val="2"/>
          </rPr>
          <t xml:space="preserve"> se determina por calculo de Framingham o cuando se tenga dos o mas factores de riesgo mayores ((tabaco, HTA, HDL bajo, LDL alto, edad, historia familiar).
</t>
        </r>
        <r>
          <rPr>
            <b/>
            <sz val="9"/>
            <color indexed="81"/>
            <rFont val="Tahoma"/>
            <family val="2"/>
          </rPr>
          <t>3= RIESGO ALTO (21 - 25 %)</t>
        </r>
        <r>
          <rPr>
            <sz val="9"/>
            <color indexed="81"/>
            <rFont val="Tahoma"/>
            <family val="2"/>
          </rPr>
          <t xml:space="preserve"> se determina se determina por calculo de Framingham o cuando se tenga DIABETES, arteriopatia carotidea o periferica o aneurisma abdominal) 
</t>
        </r>
        <r>
          <rPr>
            <b/>
            <sz val="9"/>
            <color indexed="81"/>
            <rFont val="Tahoma"/>
            <family val="2"/>
          </rPr>
          <t>4= RIESGO MUY ALTO (&gt;25%)</t>
        </r>
        <r>
          <rPr>
            <sz val="9"/>
            <color indexed="81"/>
            <rFont val="Tahoma"/>
            <family val="2"/>
          </rPr>
          <t xml:space="preserve"> se determina se determina por calculo de Framingham o cuando tenga un evento cardiovascular previo (IMA, angina, ECV) asociado a factores de riesgo o diabetes.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DairaD</author>
    <author>ELKIN IDARRAGA</author>
    <author>lgortegas</author>
    <author>pc0pc</author>
  </authors>
  <commentList>
    <comment ref="AE1" authorId="0" shapeId="0" xr:uid="{00000000-0006-0000-0200-000001000000}">
      <text>
        <r>
          <rPr>
            <b/>
            <sz val="9"/>
            <color indexed="81"/>
            <rFont val="Tahoma"/>
            <family val="2"/>
          </rPr>
          <t>DairaD:</t>
        </r>
        <r>
          <rPr>
            <sz val="9"/>
            <color indexed="81"/>
            <rFont val="Tahoma"/>
            <family val="2"/>
          </rPr>
          <t xml:space="preserve">
Masculino:  1
Femenino:  2</t>
        </r>
      </text>
    </comment>
    <comment ref="AH1" authorId="0" shapeId="0" xr:uid="{00000000-0006-0000-0200-000002000000}">
      <text>
        <r>
          <rPr>
            <b/>
            <sz val="9"/>
            <color indexed="81"/>
            <rFont val="Tahoma"/>
            <family val="2"/>
          </rPr>
          <t>DairaD:</t>
        </r>
        <r>
          <rPr>
            <sz val="9"/>
            <color indexed="81"/>
            <rFont val="Tahoma"/>
            <family val="2"/>
          </rPr>
          <t xml:space="preserve">
SI
NO</t>
        </r>
      </text>
    </comment>
    <comment ref="AM1" authorId="0" shapeId="0" xr:uid="{00000000-0006-0000-0200-000003000000}">
      <text>
        <r>
          <rPr>
            <b/>
            <sz val="9"/>
            <color indexed="81"/>
            <rFont val="Tahoma"/>
            <family val="2"/>
          </rPr>
          <t>DairaD:</t>
        </r>
        <r>
          <rPr>
            <sz val="9"/>
            <color indexed="81"/>
            <rFont val="Tahoma"/>
            <family val="2"/>
          </rPr>
          <t xml:space="preserve">
SI
NO</t>
        </r>
      </text>
    </comment>
    <comment ref="AN1" authorId="0" shapeId="0" xr:uid="{00000000-0006-0000-0200-000004000000}">
      <text>
        <r>
          <rPr>
            <b/>
            <sz val="9"/>
            <color indexed="81"/>
            <rFont val="Tahoma"/>
            <family val="2"/>
          </rPr>
          <t>DairaD:</t>
        </r>
        <r>
          <rPr>
            <sz val="9"/>
            <color indexed="81"/>
            <rFont val="Tahoma"/>
            <family val="2"/>
          </rPr>
          <t xml:space="preserve">
Discapacidad Física
Discapacidad Auditiva
Discapacidad Visual
Discapacidad Mental 
Discapacidad Múltiple</t>
        </r>
      </text>
    </comment>
    <comment ref="AO1" authorId="0" shapeId="0" xr:uid="{00000000-0006-0000-0200-000005000000}">
      <text>
        <r>
          <rPr>
            <b/>
            <sz val="9"/>
            <color indexed="81"/>
            <rFont val="Tahoma"/>
            <family val="2"/>
          </rPr>
          <t>DairaD:</t>
        </r>
        <r>
          <rPr>
            <sz val="9"/>
            <color indexed="81"/>
            <rFont val="Tahoma"/>
            <family val="2"/>
          </rPr>
          <t xml:space="preserve">
Temporal
Permanente
Indeterminada</t>
        </r>
      </text>
    </comment>
    <comment ref="AP1" authorId="0" shapeId="0" xr:uid="{00000000-0006-0000-0200-000006000000}">
      <text>
        <r>
          <rPr>
            <b/>
            <sz val="9"/>
            <color indexed="81"/>
            <rFont val="Tahoma"/>
            <family val="2"/>
          </rPr>
          <t>DairaD:</t>
        </r>
        <r>
          <rPr>
            <sz val="9"/>
            <color indexed="81"/>
            <rFont val="Tahoma"/>
            <family val="2"/>
          </rPr>
          <t xml:space="preserve">
Leve
Moderada
Grave</t>
        </r>
      </text>
    </comment>
    <comment ref="BN1" authorId="0" shapeId="0" xr:uid="{00000000-0006-0000-0200-000007000000}">
      <text>
        <r>
          <rPr>
            <b/>
            <sz val="9"/>
            <color indexed="81"/>
            <rFont val="Tahoma"/>
            <family val="2"/>
          </rPr>
          <t>DairaD:</t>
        </r>
        <r>
          <rPr>
            <sz val="9"/>
            <color indexed="81"/>
            <rFont val="Tahoma"/>
            <family val="2"/>
          </rPr>
          <t xml:space="preserve">
0: NO
1: SI</t>
        </r>
      </text>
    </comment>
    <comment ref="BO1" authorId="1" shapeId="0" xr:uid="{00000000-0006-0000-0200-000008000000}">
      <text>
        <r>
          <rPr>
            <sz val="8"/>
            <color indexed="81"/>
            <rFont val="Tahoma"/>
            <family val="2"/>
          </rPr>
          <t>UTILICE: 
1=SI
0=NO</t>
        </r>
      </text>
    </comment>
    <comment ref="BU1" authorId="0" shapeId="0" xr:uid="{00000000-0006-0000-0200-000009000000}">
      <text>
        <r>
          <rPr>
            <b/>
            <sz val="9"/>
            <color indexed="81"/>
            <rFont val="Tahoma"/>
            <family val="2"/>
          </rPr>
          <t>DairaD:</t>
        </r>
        <r>
          <rPr>
            <sz val="9"/>
            <color indexed="81"/>
            <rFont val="Tahoma"/>
            <family val="2"/>
          </rPr>
          <t xml:space="preserve">
1. Domiciliario
2. IPS autorizada
3. Farmacia autorizada</t>
        </r>
      </text>
    </comment>
    <comment ref="CO1" authorId="0" shapeId="0" xr:uid="{00000000-0006-0000-0200-00000A000000}">
      <text>
        <r>
          <rPr>
            <b/>
            <sz val="9"/>
            <color indexed="81"/>
            <rFont val="Tahoma"/>
            <family val="2"/>
          </rPr>
          <t>DairaD:</t>
        </r>
        <r>
          <rPr>
            <sz val="9"/>
            <color indexed="81"/>
            <rFont val="Tahoma"/>
            <family val="2"/>
          </rPr>
          <t xml:space="preserve">
1: SI
2: NO</t>
        </r>
      </text>
    </comment>
    <comment ref="CP1" authorId="0" shapeId="0" xr:uid="{00000000-0006-0000-0200-00000B000000}">
      <text>
        <r>
          <rPr>
            <b/>
            <sz val="9"/>
            <color indexed="81"/>
            <rFont val="Tahoma"/>
            <family val="2"/>
          </rPr>
          <t>DairaD:</t>
        </r>
        <r>
          <rPr>
            <sz val="9"/>
            <color indexed="81"/>
            <rFont val="Tahoma"/>
            <family val="2"/>
          </rPr>
          <t xml:space="preserve">
1: Hipertensos con fecha conocida o comodín (01/01/1800)
2: No son hipertensos con fecha 01/01/1845</t>
        </r>
      </text>
    </comment>
    <comment ref="CS1" authorId="2" shapeId="0" xr:uid="{00000000-0006-0000-0200-00000C000000}">
      <text>
        <r>
          <rPr>
            <b/>
            <sz val="9"/>
            <color indexed="81"/>
            <rFont val="Tahoma"/>
            <family val="2"/>
          </rPr>
          <t xml:space="preserve">UTILICE:
1= SI
0= NO
</t>
        </r>
        <r>
          <rPr>
            <sz val="9"/>
            <color indexed="81"/>
            <rFont val="Tahoma"/>
            <family val="2"/>
          </rPr>
          <t xml:space="preserve">
</t>
        </r>
      </text>
    </comment>
    <comment ref="DB1" authorId="0" shapeId="0" xr:uid="{00000000-0006-0000-0200-00000D000000}">
      <text>
        <r>
          <rPr>
            <b/>
            <sz val="9"/>
            <color indexed="81"/>
            <rFont val="Tahoma"/>
            <family val="2"/>
          </rPr>
          <t>DairaD:</t>
        </r>
        <r>
          <rPr>
            <sz val="9"/>
            <color indexed="81"/>
            <rFont val="Tahoma"/>
            <family val="2"/>
          </rPr>
          <t xml:space="preserve">
UTILICE 
1= SI
0= NO
</t>
        </r>
        <r>
          <rPr>
            <b/>
            <sz val="9"/>
            <color indexed="81"/>
            <rFont val="Tahoma"/>
            <family val="2"/>
          </rPr>
          <t xml:space="preserve">
2= SIN DATO (PENDIENTE)</t>
        </r>
        <r>
          <rPr>
            <sz val="9"/>
            <color indexed="81"/>
            <rFont val="Tahoma"/>
            <family val="2"/>
          </rPr>
          <t xml:space="preserve">
SI TIENE ANTECEDENTE Familiar primer grado  con Cardiopatía coronaria antes de 55 años Hombre o antes 65 años Mujer</t>
        </r>
      </text>
    </comment>
    <comment ref="DW34" authorId="3" shapeId="0" xr:uid="{3D0A53CE-DC0F-4429-BC7D-2ED804A9ED92}">
      <text>
        <r>
          <rPr>
            <b/>
            <sz val="9"/>
            <color indexed="81"/>
            <rFont val="Tahoma"/>
            <family val="2"/>
          </rPr>
          <t>pc0pc:</t>
        </r>
        <r>
          <rPr>
            <sz val="9"/>
            <color indexed="81"/>
            <rFont val="Tahoma"/>
            <family val="2"/>
          </rPr>
          <t xml:space="preserve">
CONSULTA PARTICULAR EN CLINICA PUTUMAYO</t>
        </r>
      </text>
    </comment>
    <comment ref="DM410" authorId="3" shapeId="0" xr:uid="{600598C2-DDD3-4294-8164-DA4949B9794A}">
      <text>
        <r>
          <rPr>
            <b/>
            <sz val="9"/>
            <color indexed="81"/>
            <rFont val="Tahoma"/>
            <family val="2"/>
          </rPr>
          <t>pc0pc:</t>
        </r>
        <r>
          <rPr>
            <sz val="9"/>
            <color indexed="81"/>
            <rFont val="Tahoma"/>
            <family val="2"/>
          </rPr>
          <t xml:space="preserve">
USUARIO HA TENIDO DOS ASIGNACIONES DE ICTA Y NO ASITIO.</t>
        </r>
      </text>
    </comment>
    <comment ref="CM479" authorId="3" shapeId="0" xr:uid="{3A22A9B4-C189-4592-B06E-527B13599178}">
      <text>
        <r>
          <rPr>
            <b/>
            <sz val="9"/>
            <color indexed="81"/>
            <rFont val="Tahoma"/>
            <family val="2"/>
          </rPr>
          <t>pc0pc:</t>
        </r>
        <r>
          <rPr>
            <sz val="9"/>
            <color indexed="81"/>
            <rFont val="Tahoma"/>
            <family val="2"/>
          </rPr>
          <t xml:space="preserve">
11/12/2021 REINGRESO</t>
        </r>
      </text>
    </comment>
    <comment ref="DS762" authorId="3" shapeId="0" xr:uid="{47649870-291E-48AE-9575-39AD70E9AE89}">
      <text>
        <r>
          <rPr>
            <b/>
            <sz val="9"/>
            <color indexed="81"/>
            <rFont val="Tahoma"/>
            <family val="2"/>
          </rPr>
          <t>pc0pc:</t>
        </r>
        <r>
          <rPr>
            <sz val="9"/>
            <color indexed="81"/>
            <rFont val="Tahoma"/>
            <family val="2"/>
          </rPr>
          <t xml:space="preserve">
15/04/21 TIENE UNA CITA PTE POR SOLICITAR</t>
        </r>
      </text>
    </comment>
  </commentList>
</comments>
</file>

<file path=xl/sharedStrings.xml><?xml version="1.0" encoding="utf-8"?>
<sst xmlns="http://schemas.openxmlformats.org/spreadsheetml/2006/main" count="58978" uniqueCount="2281">
  <si>
    <t>CiclosV</t>
  </si>
  <si>
    <t>DescrCiclosV</t>
  </si>
  <si>
    <t>Año</t>
  </si>
  <si>
    <t>Mes</t>
  </si>
  <si>
    <t>Grupo de Riesgo</t>
  </si>
  <si>
    <t>Programa</t>
  </si>
  <si>
    <t>Evento</t>
  </si>
  <si>
    <t>OrigenBD</t>
  </si>
  <si>
    <t>CodDepto</t>
  </si>
  <si>
    <t>DesDepto</t>
  </si>
  <si>
    <t>CodMpio</t>
  </si>
  <si>
    <t>DescMpio</t>
  </si>
  <si>
    <t>Latitud_Y_Mpio</t>
  </si>
  <si>
    <t>Longitud_X_Mpio</t>
  </si>
  <si>
    <t>tipo_usuario</t>
  </si>
  <si>
    <t>Estado</t>
  </si>
  <si>
    <t>FechaNovedadFallecido</t>
  </si>
  <si>
    <t>tipo_identifiCAcion</t>
  </si>
  <si>
    <t>Documento</t>
  </si>
  <si>
    <t>ConCAtenar</t>
  </si>
  <si>
    <t>nombre1</t>
  </si>
  <si>
    <t>nombre2</t>
  </si>
  <si>
    <t>apellido1</t>
  </si>
  <si>
    <t>apellido2</t>
  </si>
  <si>
    <t>FechaNac</t>
  </si>
  <si>
    <t>Edad</t>
  </si>
  <si>
    <t>QuinQ</t>
  </si>
  <si>
    <t>DescQuinQ</t>
  </si>
  <si>
    <t>Género</t>
  </si>
  <si>
    <t>EnfoqueDif</t>
  </si>
  <si>
    <t>RUV</t>
  </si>
  <si>
    <t>Nivel_Educativo</t>
  </si>
  <si>
    <t>Ocupación</t>
  </si>
  <si>
    <t>Estado_Civil</t>
  </si>
  <si>
    <t>Discapacidad</t>
  </si>
  <si>
    <t>Pertenencia Étnica</t>
  </si>
  <si>
    <t>MUNICIPIO DONDE VIVE</t>
  </si>
  <si>
    <t>DIRECCIÓN DE DONDE VIVE</t>
  </si>
  <si>
    <t>TELEFONOS DE CONTACTO</t>
  </si>
  <si>
    <t>Zona</t>
  </si>
  <si>
    <t>Cód_poblado</t>
  </si>
  <si>
    <t>Nombre_poblado</t>
  </si>
  <si>
    <t>Latitud_Afiliado</t>
  </si>
  <si>
    <t>Longitud_Afiliado</t>
  </si>
  <si>
    <t>Validación_Dirección_Afiliado</t>
  </si>
  <si>
    <t>CodDepto_IPS</t>
  </si>
  <si>
    <t>DesDepto_IPS</t>
  </si>
  <si>
    <t>CodMpio_IPS</t>
  </si>
  <si>
    <t>DescMpio_IPS</t>
  </si>
  <si>
    <t>CodIPS</t>
  </si>
  <si>
    <t>Nombre_IPS</t>
  </si>
  <si>
    <t>Dirección_IPS</t>
  </si>
  <si>
    <t>Barrio_IPS</t>
  </si>
  <si>
    <t>Teléfono_IPS</t>
  </si>
  <si>
    <t>Latitud_IPS</t>
  </si>
  <si>
    <t>Longitud_IPS</t>
  </si>
  <si>
    <t>Coomorbilidad</t>
  </si>
  <si>
    <t>ADHERENCIA AL TRATAMIENTO</t>
  </si>
  <si>
    <t>CONSUMO DE TABACO</t>
  </si>
  <si>
    <t>CONSUMO DE ALCOHOL</t>
  </si>
  <si>
    <t xml:space="preserve">EL USUARIO CUENTA CON ATENCIÓN POR PARTE DEL EQUIPO MULTIDISCIPLINARIO DE LA SALUD </t>
  </si>
  <si>
    <t>PACIENTES CON 5 Ó MÁS MDCTOS FORMULADOS AL MES</t>
  </si>
  <si>
    <t>FECHA DE ENTREGA DE MEDICAMENTOS</t>
  </si>
  <si>
    <t>MODALIDAD DE ENTREGA DE MEDICAMENTOS</t>
  </si>
  <si>
    <t xml:space="preserve">ENTREGA DE MEDICAMENTO OPORTUNA </t>
  </si>
  <si>
    <t>FARMACOS ANTIHIPERTENSIVOS</t>
  </si>
  <si>
    <t>OTROS FARMACOS ANTIHIPERTENSIVOS</t>
  </si>
  <si>
    <t>RECIBE IECA</t>
  </si>
  <si>
    <t>RECIBE ARA II</t>
  </si>
  <si>
    <t>ESTATINA</t>
  </si>
  <si>
    <t>ANTIDIABETICOS</t>
  </si>
  <si>
    <t>OTROS ANTIDIABETICOS</t>
  </si>
  <si>
    <t>OTROS TRATAMIENTOS</t>
  </si>
  <si>
    <t>PACIENTE I10X Y E119 QUE NO RECIBEN TRAMIENTO</t>
  </si>
  <si>
    <t>OTROS DIAGNÓSTICOS</t>
  </si>
  <si>
    <t>PESO</t>
  </si>
  <si>
    <t>TALLA</t>
  </si>
  <si>
    <t>IMC</t>
  </si>
  <si>
    <t>FECHA INGRESO AL PROGRAMA</t>
  </si>
  <si>
    <t>FECHA DEL SEGUNDO CONTROL</t>
  </si>
  <si>
    <t>DX CONFIRMADO DE HIPERTENSIÓN ARTERIAL</t>
  </si>
  <si>
    <t>DX CONFIRMADO DE DIABETES MELLITUS</t>
  </si>
  <si>
    <t>CLASIFICACION DIABETES</t>
  </si>
  <si>
    <t>DIAGNÓSTICO DISLIPIDEMIAS</t>
  </si>
  <si>
    <t>FECHA DIAGNÓSTICO DISLIPIDEMIAS</t>
  </si>
  <si>
    <t>VALORACIÓN PODOLÓGICA (PIE EN DIABETICOS) POR MÉDICO GENERAL</t>
  </si>
  <si>
    <t>REALIZA ACTIVIDAD FISICA</t>
  </si>
  <si>
    <t>ANTECEDENTE FAMILIAR  DE ENFERMEDAD CARDIOVASCULAR</t>
  </si>
  <si>
    <t>NUTRICIÓN</t>
  </si>
  <si>
    <t>TRABAJO SOCIAL</t>
  </si>
  <si>
    <t>MEDICINA INTERNA</t>
  </si>
  <si>
    <t>PSICOLOGIA</t>
  </si>
  <si>
    <t>NEFROLOGIA</t>
  </si>
  <si>
    <t>OFTALMOLOGÍA</t>
  </si>
  <si>
    <t>ENDOCRINOLOGIA</t>
  </si>
  <si>
    <t>CARDIOLOGIA</t>
  </si>
  <si>
    <t>ELECTROCARDIOGRAMA</t>
  </si>
  <si>
    <t>NEFROPROTECCIÓN</t>
  </si>
  <si>
    <t>TERAPIA SUSTITUCIÓN DIALÍTICA</t>
  </si>
  <si>
    <t>TALLER EDUCATIVO ENTREGA CARTILLAS</t>
  </si>
  <si>
    <t>FECHA_CLASIF_ERC</t>
  </si>
  <si>
    <t>CLASIFICACIÓN DE RIESGO CARDIOVASCULAR</t>
  </si>
  <si>
    <t xml:space="preserve">CALCULO TFG </t>
  </si>
  <si>
    <t>ETIOLOGIA DE LA ERC</t>
  </si>
  <si>
    <t xml:space="preserve">CLASIFICACIÓN ESTADIO </t>
  </si>
  <si>
    <t>DISMINUYO/ AUMENTO ML</t>
  </si>
  <si>
    <t>CREATININA SÉRICA (HOMBRES &gt; 1.7 MG/DL - MUJERES &gt; 1.4 MG/DL) _DIC</t>
  </si>
  <si>
    <t>GLICEMIA 100 MG/DL_DIC</t>
  </si>
  <si>
    <t>COLESTEROL TOTAL &gt; 200 MG/DL_DIC</t>
  </si>
  <si>
    <t>LDL &gt; 130 MG/DL_DIC</t>
  </si>
  <si>
    <t>HDL HOMBRE - 40 MG/DL Y HDL MUJER - 50 MG/DL_DIC</t>
  </si>
  <si>
    <t>TGD &gt; 150 MG/DL_DIC</t>
  </si>
  <si>
    <t>ALBUMINURIA/CREATINURIA</t>
  </si>
  <si>
    <t>HEMOGLOBINA GLICOSILADA &gt; DE 7%</t>
  </si>
  <si>
    <t>UROANALIS</t>
  </si>
  <si>
    <t>FECHA DEL UROANALISIS</t>
  </si>
  <si>
    <t>PERIMETRO ABDOMINAL</t>
  </si>
  <si>
    <t xml:space="preserve">FECHA DE ULTIMO SEGUIMIENTO </t>
  </si>
  <si>
    <t>MODALIDAD COMO SE HACE EL SEGUIMIENTO DEL PACIENTE</t>
  </si>
  <si>
    <t xml:space="preserve">FECHA DE PRÓXIMO CONTROL </t>
  </si>
  <si>
    <t>CAUSAS DE INASISTENCIA</t>
  </si>
  <si>
    <t>Población con riesgo o alteraciones cardio – cerebro – vascular – metabólicas manifiestas</t>
  </si>
  <si>
    <t>Crónicos</t>
  </si>
  <si>
    <t>HTA</t>
  </si>
  <si>
    <t>52001</t>
  </si>
  <si>
    <t>52001 - Pasto</t>
  </si>
  <si>
    <t>CC</t>
  </si>
  <si>
    <t>LIDIA</t>
  </si>
  <si>
    <t>SOCORRO</t>
  </si>
  <si>
    <t>REVELO</t>
  </si>
  <si>
    <t>SI</t>
  </si>
  <si>
    <t>N/A</t>
  </si>
  <si>
    <t>NO</t>
  </si>
  <si>
    <t>MARIA</t>
  </si>
  <si>
    <t>GOMEZ</t>
  </si>
  <si>
    <t>BASTIDAS</t>
  </si>
  <si>
    <t>OLGA</t>
  </si>
  <si>
    <t>RIASCOS</t>
  </si>
  <si>
    <t>CECILIA</t>
  </si>
  <si>
    <t>ELIZABETH</t>
  </si>
  <si>
    <t>RAMIREZ</t>
  </si>
  <si>
    <t>MARCO</t>
  </si>
  <si>
    <t>ANTONIO</t>
  </si>
  <si>
    <t>PORTILLA</t>
  </si>
  <si>
    <t>PORTILLO</t>
  </si>
  <si>
    <t>MAURO</t>
  </si>
  <si>
    <t>BURBANO</t>
  </si>
  <si>
    <t>JESUS</t>
  </si>
  <si>
    <t>CABRERA</t>
  </si>
  <si>
    <t>RIVERA</t>
  </si>
  <si>
    <t>GERARDO</t>
  </si>
  <si>
    <t>ALFONSO</t>
  </si>
  <si>
    <t>LUNA</t>
  </si>
  <si>
    <t>JAIME</t>
  </si>
  <si>
    <t>ENRIQUE</t>
  </si>
  <si>
    <t>GUERRERO</t>
  </si>
  <si>
    <t>Perdida de Bienes Muebles o Inmuebles</t>
  </si>
  <si>
    <t>ROSALBA</t>
  </si>
  <si>
    <t>GONZALEZ</t>
  </si>
  <si>
    <t>LEON</t>
  </si>
  <si>
    <t>GLORIA</t>
  </si>
  <si>
    <t>DE JESUS</t>
  </si>
  <si>
    <t>INSUASTY</t>
  </si>
  <si>
    <t>TORRES</t>
  </si>
  <si>
    <t>ERNESTO</t>
  </si>
  <si>
    <t>MANUEL</t>
  </si>
  <si>
    <t>ZAMBRANO</t>
  </si>
  <si>
    <t>ESPERANZA</t>
  </si>
  <si>
    <t>ENRIQUEZ</t>
  </si>
  <si>
    <t>DILIA</t>
  </si>
  <si>
    <t>GERMAN</t>
  </si>
  <si>
    <t>EFRAIN</t>
  </si>
  <si>
    <t>CARDENAS</t>
  </si>
  <si>
    <t>JARAMILLO</t>
  </si>
  <si>
    <t>DELGADO</t>
  </si>
  <si>
    <t>MARGARITA</t>
  </si>
  <si>
    <t>QUINTERO</t>
  </si>
  <si>
    <t>NARVAEZ</t>
  </si>
  <si>
    <t>RAMIRO</t>
  </si>
  <si>
    <t>MORA</t>
  </si>
  <si>
    <t>JOSE</t>
  </si>
  <si>
    <t>VICENTE</t>
  </si>
  <si>
    <t>PAZ</t>
  </si>
  <si>
    <t>ROSALES</t>
  </si>
  <si>
    <t>ALBAN</t>
  </si>
  <si>
    <t>MARTHA</t>
  </si>
  <si>
    <t>GRACIELA</t>
  </si>
  <si>
    <t>RAMOS</t>
  </si>
  <si>
    <t>DE OLIVA</t>
  </si>
  <si>
    <t>ROSA</t>
  </si>
  <si>
    <t>CORAL</t>
  </si>
  <si>
    <t>ORTIZ</t>
  </si>
  <si>
    <t>LUIS</t>
  </si>
  <si>
    <t>HERNANDO</t>
  </si>
  <si>
    <t>MONTENEGRO</t>
  </si>
  <si>
    <t>SOLARTE</t>
  </si>
  <si>
    <t>OMAR</t>
  </si>
  <si>
    <t>FRANCO</t>
  </si>
  <si>
    <t>HUGO</t>
  </si>
  <si>
    <t>ORTEGA</t>
  </si>
  <si>
    <t>ALVARO</t>
  </si>
  <si>
    <t>ANDRES</t>
  </si>
  <si>
    <t>MUÑOZ</t>
  </si>
  <si>
    <t>DEL SOCORRO</t>
  </si>
  <si>
    <t>PANTOJA</t>
  </si>
  <si>
    <t>SEGUNDO</t>
  </si>
  <si>
    <t>ISRAEL</t>
  </si>
  <si>
    <t>ROMO</t>
  </si>
  <si>
    <t>JORGE</t>
  </si>
  <si>
    <t>OLMEDO</t>
  </si>
  <si>
    <t>MORENO</t>
  </si>
  <si>
    <t>CASTILLO</t>
  </si>
  <si>
    <t>Desplazamiento forzado</t>
  </si>
  <si>
    <t>ALVAREZ</t>
  </si>
  <si>
    <t>IBARRA</t>
  </si>
  <si>
    <t>HECTOR</t>
  </si>
  <si>
    <t>ISABEL</t>
  </si>
  <si>
    <t>LOPEZ</t>
  </si>
  <si>
    <t>CARLOS</t>
  </si>
  <si>
    <t>CHAMORRO</t>
  </si>
  <si>
    <t>BERTHA</t>
  </si>
  <si>
    <t>INES</t>
  </si>
  <si>
    <t>MARTINEZ</t>
  </si>
  <si>
    <t>LASSO</t>
  </si>
  <si>
    <t>DORIS</t>
  </si>
  <si>
    <t>BENAVIDES</t>
  </si>
  <si>
    <t>MEZA</t>
  </si>
  <si>
    <t>DE ORTEGA</t>
  </si>
  <si>
    <t>CARMENZA</t>
  </si>
  <si>
    <t>ANA</t>
  </si>
  <si>
    <t>JULIA</t>
  </si>
  <si>
    <t>ROBERTO</t>
  </si>
  <si>
    <t>HERNAN</t>
  </si>
  <si>
    <t>MONCAYO</t>
  </si>
  <si>
    <t>REALPE</t>
  </si>
  <si>
    <t>ALBA</t>
  </si>
  <si>
    <t>HERNANDEZ</t>
  </si>
  <si>
    <t>BURGOS</t>
  </si>
  <si>
    <t>RUTH</t>
  </si>
  <si>
    <t>NELLY</t>
  </si>
  <si>
    <t>DE JURADO</t>
  </si>
  <si>
    <t>CORDOBA</t>
  </si>
  <si>
    <t>MENA</t>
  </si>
  <si>
    <t>ORLANDO</t>
  </si>
  <si>
    <t>VALENCIA</t>
  </si>
  <si>
    <t>ROSERO</t>
  </si>
  <si>
    <t>CALDERON</t>
  </si>
  <si>
    <t>FIGUEROA</t>
  </si>
  <si>
    <t>FRANCISCO</t>
  </si>
  <si>
    <t>SONIA</t>
  </si>
  <si>
    <t>SANTANDER</t>
  </si>
  <si>
    <t>AIDA</t>
  </si>
  <si>
    <t>EDGAR</t>
  </si>
  <si>
    <t>MENDOZA</t>
  </si>
  <si>
    <t>VELASCO</t>
  </si>
  <si>
    <t>FAJARDO</t>
  </si>
  <si>
    <t>ACOSTA</t>
  </si>
  <si>
    <t>DE GUERRERO</t>
  </si>
  <si>
    <t>PASTORA</t>
  </si>
  <si>
    <t>VALLEJO</t>
  </si>
  <si>
    <t>ALFREDO</t>
  </si>
  <si>
    <t>GUERRA</t>
  </si>
  <si>
    <t>RODRIGUEZ</t>
  </si>
  <si>
    <t>ELVIA</t>
  </si>
  <si>
    <t>MARIANA</t>
  </si>
  <si>
    <t>MELO</t>
  </si>
  <si>
    <t>DE MORA</t>
  </si>
  <si>
    <t>DEL CARMEN</t>
  </si>
  <si>
    <t>IRENE</t>
  </si>
  <si>
    <t>CHICAIZA</t>
  </si>
  <si>
    <t>GUILLERMO</t>
  </si>
  <si>
    <t>MORILLO</t>
  </si>
  <si>
    <t>MELBA</t>
  </si>
  <si>
    <t>ARCOS</t>
  </si>
  <si>
    <t>TERESA</t>
  </si>
  <si>
    <t>VELASQUEZ</t>
  </si>
  <si>
    <t>VASQUEZ</t>
  </si>
  <si>
    <t>ARTEAGA</t>
  </si>
  <si>
    <t>NUBIA</t>
  </si>
  <si>
    <t>MARGOTH</t>
  </si>
  <si>
    <t>ERAZO</t>
  </si>
  <si>
    <t>YELA</t>
  </si>
  <si>
    <t>TOVAR</t>
  </si>
  <si>
    <t>VILLARREAL</t>
  </si>
  <si>
    <t>ORDOÑEZ</t>
  </si>
  <si>
    <t>ELIAS</t>
  </si>
  <si>
    <t>ESTRADA</t>
  </si>
  <si>
    <t>ANGEL</t>
  </si>
  <si>
    <t>FELIPE</t>
  </si>
  <si>
    <t>MUESES</t>
  </si>
  <si>
    <t>ROJAS</t>
  </si>
  <si>
    <t>BEATRIZ</t>
  </si>
  <si>
    <t>CAMPAÑA</t>
  </si>
  <si>
    <t>DE RODRIGUEZ</t>
  </si>
  <si>
    <t>LUZ</t>
  </si>
  <si>
    <t>PIEDAD</t>
  </si>
  <si>
    <t>EDMUNDO</t>
  </si>
  <si>
    <t>LIGIA</t>
  </si>
  <si>
    <t>PATIÑO</t>
  </si>
  <si>
    <t>BASANTE</t>
  </si>
  <si>
    <t>LAUREANO</t>
  </si>
  <si>
    <t>OBANDO</t>
  </si>
  <si>
    <t>PEDRO</t>
  </si>
  <si>
    <t>ALICIA</t>
  </si>
  <si>
    <t>CADENA</t>
  </si>
  <si>
    <t>DE ROSERO</t>
  </si>
  <si>
    <t>NICOLAS</t>
  </si>
  <si>
    <t>CERON</t>
  </si>
  <si>
    <t>IGNACIO</t>
  </si>
  <si>
    <t>OLIVA</t>
  </si>
  <si>
    <t>VILLOTA</t>
  </si>
  <si>
    <t>LUZMILA</t>
  </si>
  <si>
    <t>DIAZ</t>
  </si>
  <si>
    <t>MERY</t>
  </si>
  <si>
    <t>NUPAN</t>
  </si>
  <si>
    <t>EDUARDO</t>
  </si>
  <si>
    <t>AMPARO</t>
  </si>
  <si>
    <t>ANDRADE</t>
  </si>
  <si>
    <t>52079</t>
  </si>
  <si>
    <t>52079 - Barbacoas</t>
  </si>
  <si>
    <t>CORTES</t>
  </si>
  <si>
    <t>ROSARIO</t>
  </si>
  <si>
    <t>RUANO</t>
  </si>
  <si>
    <t>HUMBERTO</t>
  </si>
  <si>
    <t>MARINA</t>
  </si>
  <si>
    <t>CASTRO</t>
  </si>
  <si>
    <t>EVELIO</t>
  </si>
  <si>
    <t>ASCUNTAR</t>
  </si>
  <si>
    <t>JURADO</t>
  </si>
  <si>
    <t>ILES</t>
  </si>
  <si>
    <t>ESTRELLA</t>
  </si>
  <si>
    <t>FLORALBA</t>
  </si>
  <si>
    <t>BRAVO</t>
  </si>
  <si>
    <t>AMELIA</t>
  </si>
  <si>
    <t>BOLAÑOS</t>
  </si>
  <si>
    <t>RIVADENEIRA</t>
  </si>
  <si>
    <t>ARAUJO</t>
  </si>
  <si>
    <t>CISNEROS</t>
  </si>
  <si>
    <t>AGREDA</t>
  </si>
  <si>
    <t>JAVIER</t>
  </si>
  <si>
    <t>PABLO</t>
  </si>
  <si>
    <t>EMILIO</t>
  </si>
  <si>
    <t>TRUJILLO</t>
  </si>
  <si>
    <t>MARTIN</t>
  </si>
  <si>
    <t>GENTIL</t>
  </si>
  <si>
    <t>JAIRO</t>
  </si>
  <si>
    <t>JIMENEZ</t>
  </si>
  <si>
    <t>ARMANDO</t>
  </si>
  <si>
    <t>TAPIA</t>
  </si>
  <si>
    <t>EDGARDO</t>
  </si>
  <si>
    <t>ALEXANDRA</t>
  </si>
  <si>
    <t>PATRICIA</t>
  </si>
  <si>
    <t>GLADYS</t>
  </si>
  <si>
    <t>ZAMORA</t>
  </si>
  <si>
    <t>TIMANA</t>
  </si>
  <si>
    <t>JOJOA</t>
  </si>
  <si>
    <t>JOSEFINA</t>
  </si>
  <si>
    <t>URBANO</t>
  </si>
  <si>
    <t>CRUZ</t>
  </si>
  <si>
    <t>ELENA</t>
  </si>
  <si>
    <t>DE ORTIZ</t>
  </si>
  <si>
    <t>YOLANDA</t>
  </si>
  <si>
    <t>TREJO</t>
  </si>
  <si>
    <t>Homicidio</t>
  </si>
  <si>
    <t>SAPUYES</t>
  </si>
  <si>
    <t>EMMA</t>
  </si>
  <si>
    <t>FANNY</t>
  </si>
  <si>
    <t>CARMEN</t>
  </si>
  <si>
    <t>FABIOLA</t>
  </si>
  <si>
    <t>CUMBAL</t>
  </si>
  <si>
    <t>MERCEDES</t>
  </si>
  <si>
    <t>SUAREZ</t>
  </si>
  <si>
    <t>CAICEDO</t>
  </si>
  <si>
    <t>HURTADO</t>
  </si>
  <si>
    <t>LUCERO</t>
  </si>
  <si>
    <t>ALBERTO</t>
  </si>
  <si>
    <t>MORAN</t>
  </si>
  <si>
    <t>TERESITA</t>
  </si>
  <si>
    <t>NIDIA</t>
  </si>
  <si>
    <t>ADRIANA</t>
  </si>
  <si>
    <t>AURA</t>
  </si>
  <si>
    <t>PALACIOS</t>
  </si>
  <si>
    <t>HILDA</t>
  </si>
  <si>
    <t>CESAR</t>
  </si>
  <si>
    <t>ELIECER</t>
  </si>
  <si>
    <t>LIBARDO</t>
  </si>
  <si>
    <t>PAZOS</t>
  </si>
  <si>
    <t>HERRERA</t>
  </si>
  <si>
    <t>MAGOLA</t>
  </si>
  <si>
    <t>VICTORIA</t>
  </si>
  <si>
    <t>DIVA</t>
  </si>
  <si>
    <t>DARIO</t>
  </si>
  <si>
    <t>SALCEDO</t>
  </si>
  <si>
    <t>52835</t>
  </si>
  <si>
    <t>52835 - San Andres De Tumaco</t>
  </si>
  <si>
    <t>JULIO</t>
  </si>
  <si>
    <t>RENE</t>
  </si>
  <si>
    <t>FLOREZ</t>
  </si>
  <si>
    <t>CASANOVA</t>
  </si>
  <si>
    <t>CRISTINA</t>
  </si>
  <si>
    <t>SOTO</t>
  </si>
  <si>
    <t>DE LOPEZ</t>
  </si>
  <si>
    <t>52683</t>
  </si>
  <si>
    <t>52683 - Sandoná</t>
  </si>
  <si>
    <t>VALLEJOS</t>
  </si>
  <si>
    <t>GUERRON</t>
  </si>
  <si>
    <t>BLANCA</t>
  </si>
  <si>
    <t>LUCY</t>
  </si>
  <si>
    <t>MORALES</t>
  </si>
  <si>
    <t>CARDONA</t>
  </si>
  <si>
    <t>ROVIRA</t>
  </si>
  <si>
    <t>ESPAÑA</t>
  </si>
  <si>
    <t>NOHORA</t>
  </si>
  <si>
    <t>AMANDA</t>
  </si>
  <si>
    <t>TORO</t>
  </si>
  <si>
    <t>SERVIO</t>
  </si>
  <si>
    <t>TULIO</t>
  </si>
  <si>
    <t>DE ORDOÑEZ</t>
  </si>
  <si>
    <t>SALOMON</t>
  </si>
  <si>
    <t>RAFAEL</t>
  </si>
  <si>
    <t>MONTERO</t>
  </si>
  <si>
    <t>NOGUERA</t>
  </si>
  <si>
    <t>DURAN</t>
  </si>
  <si>
    <t>MIGUEL</t>
  </si>
  <si>
    <t>LAGOS</t>
  </si>
  <si>
    <t>JUAN</t>
  </si>
  <si>
    <t>OTILIA</t>
  </si>
  <si>
    <t>MARINO</t>
  </si>
  <si>
    <t>PARRA</t>
  </si>
  <si>
    <t>CUELLAR</t>
  </si>
  <si>
    <t>IMELDA</t>
  </si>
  <si>
    <t>INSUASTI</t>
  </si>
  <si>
    <t>HIDALGO</t>
  </si>
  <si>
    <t>BELTRAN</t>
  </si>
  <si>
    <t>MARIBEL</t>
  </si>
  <si>
    <t>VIVEROS</t>
  </si>
  <si>
    <t>MYRIAM</t>
  </si>
  <si>
    <t>RUIZ</t>
  </si>
  <si>
    <t>ARNULFO</t>
  </si>
  <si>
    <t>LEYTON</t>
  </si>
  <si>
    <t>LUCIA</t>
  </si>
  <si>
    <t>MARIELA</t>
  </si>
  <si>
    <t>DE BENAVIDES</t>
  </si>
  <si>
    <t>ROSAS</t>
  </si>
  <si>
    <t>DILMA</t>
  </si>
  <si>
    <t>YANETH</t>
  </si>
  <si>
    <t>GARCIA</t>
  </si>
  <si>
    <t>APRAEZ</t>
  </si>
  <si>
    <t>ELSA</t>
  </si>
  <si>
    <t>HUERTAS</t>
  </si>
  <si>
    <t>GORDILLO</t>
  </si>
  <si>
    <t>BENICIA</t>
  </si>
  <si>
    <t>GILBERTO</t>
  </si>
  <si>
    <t>PAREDES</t>
  </si>
  <si>
    <t>GAMBOA</t>
  </si>
  <si>
    <t>DAVID</t>
  </si>
  <si>
    <t>HELENA</t>
  </si>
  <si>
    <t>AURELIO</t>
  </si>
  <si>
    <t>IMBACHI</t>
  </si>
  <si>
    <t>RUBIELA</t>
  </si>
  <si>
    <t>HERALDO</t>
  </si>
  <si>
    <t>MIREYA</t>
  </si>
  <si>
    <t>STELLA</t>
  </si>
  <si>
    <t>SANTACRUZ</t>
  </si>
  <si>
    <t>MENESES</t>
  </si>
  <si>
    <t>ESTER</t>
  </si>
  <si>
    <t>MEJIA</t>
  </si>
  <si>
    <t>MAYA</t>
  </si>
  <si>
    <t>PARMENIDES</t>
  </si>
  <si>
    <t>ANIBAL</t>
  </si>
  <si>
    <t>BERENICE</t>
  </si>
  <si>
    <t>AUGUSTO</t>
  </si>
  <si>
    <t>UNIGARRO</t>
  </si>
  <si>
    <t>HIPOLITO</t>
  </si>
  <si>
    <t>MERA</t>
  </si>
  <si>
    <t>MIRIAM</t>
  </si>
  <si>
    <t>EUGENIA</t>
  </si>
  <si>
    <t>BOTINA</t>
  </si>
  <si>
    <t>GOYES</t>
  </si>
  <si>
    <t>TELLO</t>
  </si>
  <si>
    <t>ESPINOSA</t>
  </si>
  <si>
    <t>FLOR</t>
  </si>
  <si>
    <t>LUCRECIA</t>
  </si>
  <si>
    <t>DOLORES</t>
  </si>
  <si>
    <t>PAULINA</t>
  </si>
  <si>
    <t>CASTULO</t>
  </si>
  <si>
    <t>FELIX</t>
  </si>
  <si>
    <t>LILIANA</t>
  </si>
  <si>
    <t>IRMA</t>
  </si>
  <si>
    <t>DE RUALES</t>
  </si>
  <si>
    <t>GABRIEL</t>
  </si>
  <si>
    <t>ARTURO</t>
  </si>
  <si>
    <t>AREVALO</t>
  </si>
  <si>
    <t>MOREANO</t>
  </si>
  <si>
    <t>RAUL</t>
  </si>
  <si>
    <t>DE VILLOTA</t>
  </si>
  <si>
    <t>NELSON</t>
  </si>
  <si>
    <t>MEDINA</t>
  </si>
  <si>
    <t>AYDA</t>
  </si>
  <si>
    <t>ODILA</t>
  </si>
  <si>
    <t>CABEZAS</t>
  </si>
  <si>
    <t>DORADO</t>
  </si>
  <si>
    <t>ZOILA</t>
  </si>
  <si>
    <t>CONSTANZA</t>
  </si>
  <si>
    <t>ARCINIEGAS</t>
  </si>
  <si>
    <t>MARIO</t>
  </si>
  <si>
    <t>MAURA</t>
  </si>
  <si>
    <t>ILIA</t>
  </si>
  <si>
    <t>MOLINA</t>
  </si>
  <si>
    <t>SILVIA</t>
  </si>
  <si>
    <t>HERIBERTO</t>
  </si>
  <si>
    <t>MONTILLA</t>
  </si>
  <si>
    <t>ELISA</t>
  </si>
  <si>
    <t>TOBAR</t>
  </si>
  <si>
    <t>ANGELITA</t>
  </si>
  <si>
    <t>DE LA CRUZ</t>
  </si>
  <si>
    <t>CLEMENCIA</t>
  </si>
  <si>
    <t>ESCOBAR</t>
  </si>
  <si>
    <t>SANDRA</t>
  </si>
  <si>
    <t>FERNANDO</t>
  </si>
  <si>
    <t>ALVARADO</t>
  </si>
  <si>
    <t>SALAS</t>
  </si>
  <si>
    <t>RITA</t>
  </si>
  <si>
    <t>LEANDRO</t>
  </si>
  <si>
    <t>VILLAREAL</t>
  </si>
  <si>
    <t>ALIRIO</t>
  </si>
  <si>
    <t>CEBALLOS</t>
  </si>
  <si>
    <t>ROCIO</t>
  </si>
  <si>
    <t>NOAP</t>
  </si>
  <si>
    <t>VERA</t>
  </si>
  <si>
    <t>NONE</t>
  </si>
  <si>
    <t>DE BOTINA</t>
  </si>
  <si>
    <t>RUALES</t>
  </si>
  <si>
    <t xml:space="preserve">ALBA </t>
  </si>
  <si>
    <t>DE ZAMBRANO</t>
  </si>
  <si>
    <t>SALAZAR</t>
  </si>
  <si>
    <t>CLARA</t>
  </si>
  <si>
    <t>OFELIA</t>
  </si>
  <si>
    <t>DE BOLAÑOS</t>
  </si>
  <si>
    <t>RICARDO</t>
  </si>
  <si>
    <t>DAZA</t>
  </si>
  <si>
    <t>DE ENRIQUEZ</t>
  </si>
  <si>
    <t>ANGELICA</t>
  </si>
  <si>
    <t>OSWALDO</t>
  </si>
  <si>
    <t>RUEDA</t>
  </si>
  <si>
    <t>RICAURTE</t>
  </si>
  <si>
    <t>MADROÑERO</t>
  </si>
  <si>
    <t>Desaparición forzada</t>
  </si>
  <si>
    <t>NANCY</t>
  </si>
  <si>
    <t>GALINDEZ</t>
  </si>
  <si>
    <t>ENRIQUETA</t>
  </si>
  <si>
    <t>CHAVEZ</t>
  </si>
  <si>
    <t>DIGNA</t>
  </si>
  <si>
    <t>Amenaza</t>
  </si>
  <si>
    <t>ELVIRA</t>
  </si>
  <si>
    <t>OMAIRA</t>
  </si>
  <si>
    <t>Acto terrorista / Atentados / Combates / Enfrentamientos / Hostigamientos</t>
  </si>
  <si>
    <t>SANCHEZ</t>
  </si>
  <si>
    <t>PEREZ</t>
  </si>
  <si>
    <t>TULIA</t>
  </si>
  <si>
    <t>SARA</t>
  </si>
  <si>
    <t>SILVA</t>
  </si>
  <si>
    <t>PADILLA</t>
  </si>
  <si>
    <t>SOSA</t>
  </si>
  <si>
    <t>GETIAL</t>
  </si>
  <si>
    <t>ESTHER</t>
  </si>
  <si>
    <t>BUENAVENTURA</t>
  </si>
  <si>
    <t>LEONARDO</t>
  </si>
  <si>
    <t>BOLIVAR</t>
  </si>
  <si>
    <t>MONTEALEGRE</t>
  </si>
  <si>
    <t>SILVIO</t>
  </si>
  <si>
    <t>Secuestro</t>
  </si>
  <si>
    <t>PABON</t>
  </si>
  <si>
    <t>CONSUELO</t>
  </si>
  <si>
    <t>EDILBERTO</t>
  </si>
  <si>
    <t>OSCAR</t>
  </si>
  <si>
    <t>ALOMIA</t>
  </si>
  <si>
    <t>LIBIA</t>
  </si>
  <si>
    <t>NAVARRO</t>
  </si>
  <si>
    <t>AYDEE</t>
  </si>
  <si>
    <t>DE CABRERA</t>
  </si>
  <si>
    <t>ISAURA</t>
  </si>
  <si>
    <t>JULIAN</t>
  </si>
  <si>
    <t>LANDAZURI</t>
  </si>
  <si>
    <t>BERNARDO</t>
  </si>
  <si>
    <t>TERAN</t>
  </si>
  <si>
    <t>GUZMAN</t>
  </si>
  <si>
    <t>ETELVINA</t>
  </si>
  <si>
    <t>QUIÑONES</t>
  </si>
  <si>
    <t>LEDESMA</t>
  </si>
  <si>
    <t>WILLIAM</t>
  </si>
  <si>
    <t>NOHEMY</t>
  </si>
  <si>
    <t>CALVACHE</t>
  </si>
  <si>
    <t>HENRY</t>
  </si>
  <si>
    <t>QUETAMA</t>
  </si>
  <si>
    <t>NORA</t>
  </si>
  <si>
    <t>MAGALY</t>
  </si>
  <si>
    <t>BENITEZ</t>
  </si>
  <si>
    <t>LIZARDO</t>
  </si>
  <si>
    <t>DE PORTILLA</t>
  </si>
  <si>
    <t>EDITH</t>
  </si>
  <si>
    <t>RAQUEL</t>
  </si>
  <si>
    <t>URBINA</t>
  </si>
  <si>
    <t>VERDUGO</t>
  </si>
  <si>
    <t>PEÑA</t>
  </si>
  <si>
    <t>COLLAZOS</t>
  </si>
  <si>
    <t>OVIDIO</t>
  </si>
  <si>
    <t>PERPETUA</t>
  </si>
  <si>
    <t xml:space="preserve">OLGA </t>
  </si>
  <si>
    <t xml:space="preserve">MERCEDES </t>
  </si>
  <si>
    <t>ELDA</t>
  </si>
  <si>
    <t>REINA</t>
  </si>
  <si>
    <t>RODOLFO</t>
  </si>
  <si>
    <t>ERNESTINA</t>
  </si>
  <si>
    <t>ARROYO</t>
  </si>
  <si>
    <t>ADELA</t>
  </si>
  <si>
    <t>ENCARNACION</t>
  </si>
  <si>
    <t>MARCELA</t>
  </si>
  <si>
    <t>CLAUDIA</t>
  </si>
  <si>
    <t>LORENA</t>
  </si>
  <si>
    <t>VELA</t>
  </si>
  <si>
    <t>DIEGO</t>
  </si>
  <si>
    <t>PALMA</t>
  </si>
  <si>
    <t>GIRALDO</t>
  </si>
  <si>
    <t>ALEXANDER</t>
  </si>
  <si>
    <t>EUDORO</t>
  </si>
  <si>
    <t>ARDILA</t>
  </si>
  <si>
    <t>MIRYAM</t>
  </si>
  <si>
    <t>GILDARDO</t>
  </si>
  <si>
    <t>ZENAIDA</t>
  </si>
  <si>
    <t>CUARAN</t>
  </si>
  <si>
    <t xml:space="preserve">PIEDAD </t>
  </si>
  <si>
    <t xml:space="preserve">ACOSTA </t>
  </si>
  <si>
    <t>EFREN</t>
  </si>
  <si>
    <t>SALAMANCA</t>
  </si>
  <si>
    <t>MODESTO</t>
  </si>
  <si>
    <t>WILSON</t>
  </si>
  <si>
    <t>ARBOLEDA</t>
  </si>
  <si>
    <t>GAVIRIA</t>
  </si>
  <si>
    <t>GLADIS</t>
  </si>
  <si>
    <t xml:space="preserve">MEZA </t>
  </si>
  <si>
    <t>DE BURGOS</t>
  </si>
  <si>
    <t>NUVIA</t>
  </si>
  <si>
    <t>BARRIO CIUDAD JARDIN</t>
  </si>
  <si>
    <t>TRANSITO</t>
  </si>
  <si>
    <t>DEL PILAR</t>
  </si>
  <si>
    <t>MOSQUERA</t>
  </si>
  <si>
    <t xml:space="preserve">JOSE </t>
  </si>
  <si>
    <t xml:space="preserve">MARIA </t>
  </si>
  <si>
    <t>DALIA</t>
  </si>
  <si>
    <t>ANGULO</t>
  </si>
  <si>
    <t xml:space="preserve">CASTILLO </t>
  </si>
  <si>
    <t xml:space="preserve">GILBERTO </t>
  </si>
  <si>
    <t>NUÑEZ</t>
  </si>
  <si>
    <t>VARGAS</t>
  </si>
  <si>
    <t>LEONCIO</t>
  </si>
  <si>
    <t>MATILDE</t>
  </si>
  <si>
    <t>BUCHELY</t>
  </si>
  <si>
    <t>VIRGINIA</t>
  </si>
  <si>
    <t>FLORES</t>
  </si>
  <si>
    <t xml:space="preserve">ROSA </t>
  </si>
  <si>
    <t xml:space="preserve">FLOR </t>
  </si>
  <si>
    <t xml:space="preserve">RODRIGUEZ </t>
  </si>
  <si>
    <t xml:space="preserve">LUIS </t>
  </si>
  <si>
    <t xml:space="preserve">RIASCOS </t>
  </si>
  <si>
    <t xml:space="preserve">CUELLAR </t>
  </si>
  <si>
    <t>ESTUPIÑAN</t>
  </si>
  <si>
    <t>CAMILO</t>
  </si>
  <si>
    <t>GONZALES</t>
  </si>
  <si>
    <t xml:space="preserve">LUZ </t>
  </si>
  <si>
    <t>HINESTROZA</t>
  </si>
  <si>
    <t>ENRRIQUEZ</t>
  </si>
  <si>
    <t xml:space="preserve">ANA </t>
  </si>
  <si>
    <t>MISAEL</t>
  </si>
  <si>
    <t xml:space="preserve">JORGE </t>
  </si>
  <si>
    <t>DIRLEY</t>
  </si>
  <si>
    <t xml:space="preserve">TENORIO </t>
  </si>
  <si>
    <t xml:space="preserve">DORIS </t>
  </si>
  <si>
    <t>ERMITA</t>
  </si>
  <si>
    <t>ESNEDA</t>
  </si>
  <si>
    <t>DELIA</t>
  </si>
  <si>
    <t>FRANCA</t>
  </si>
  <si>
    <t>BEJARANO</t>
  </si>
  <si>
    <t>RIOS</t>
  </si>
  <si>
    <t>EDILMA</t>
  </si>
  <si>
    <t>FATIMA</t>
  </si>
  <si>
    <t>CRIOLLO</t>
  </si>
  <si>
    <t>CLAUDIO</t>
  </si>
  <si>
    <t xml:space="preserve">CARLOS </t>
  </si>
  <si>
    <t>LUCIO</t>
  </si>
  <si>
    <t>LADY</t>
  </si>
  <si>
    <t>OSORIO</t>
  </si>
  <si>
    <t>OSPINA</t>
  </si>
  <si>
    <t>52356</t>
  </si>
  <si>
    <t>52356 - Ipiales</t>
  </si>
  <si>
    <t>POSSO</t>
  </si>
  <si>
    <t>52378</t>
  </si>
  <si>
    <t>52378 - La Cruz</t>
  </si>
  <si>
    <t>Otro</t>
  </si>
  <si>
    <t>IVAN</t>
  </si>
  <si>
    <t>DE ARCOS</t>
  </si>
  <si>
    <t>EUFEMIA</t>
  </si>
  <si>
    <t>TRINIDAD</t>
  </si>
  <si>
    <t>52399</t>
  </si>
  <si>
    <t>52399 - La Union</t>
  </si>
  <si>
    <t>EDI</t>
  </si>
  <si>
    <t>MELVA</t>
  </si>
  <si>
    <t>ALBEIRO</t>
  </si>
  <si>
    <t>HOLMAN</t>
  </si>
  <si>
    <t>JAMES</t>
  </si>
  <si>
    <t>HENRRY</t>
  </si>
  <si>
    <t>DE CORDOBA</t>
  </si>
  <si>
    <t>ABRAHAM</t>
  </si>
  <si>
    <t xml:space="preserve">LUCY </t>
  </si>
  <si>
    <t>CUASPUD</t>
  </si>
  <si>
    <t>ARIAS</t>
  </si>
  <si>
    <t>CARVAJAL</t>
  </si>
  <si>
    <t xml:space="preserve">ALVARO </t>
  </si>
  <si>
    <t>GILMA</t>
  </si>
  <si>
    <t>ZUÑIGA</t>
  </si>
  <si>
    <t xml:space="preserve">BLANCA </t>
  </si>
  <si>
    <t>PAI</t>
  </si>
  <si>
    <t>YENNY</t>
  </si>
  <si>
    <t>VIVAS</t>
  </si>
  <si>
    <t>52678</t>
  </si>
  <si>
    <t>52678 - Samaniego</t>
  </si>
  <si>
    <t>52693</t>
  </si>
  <si>
    <t>52693 - San Pablo</t>
  </si>
  <si>
    <t xml:space="preserve">CERON </t>
  </si>
  <si>
    <t xml:space="preserve">OSCAR </t>
  </si>
  <si>
    <t xml:space="preserve">ESPERANZA </t>
  </si>
  <si>
    <t>DE CERON</t>
  </si>
  <si>
    <t xml:space="preserve">CEBALLOS </t>
  </si>
  <si>
    <t>SANTOS</t>
  </si>
  <si>
    <t>VALDEZ</t>
  </si>
  <si>
    <t>ANDREA</t>
  </si>
  <si>
    <t>FLORENCIO</t>
  </si>
  <si>
    <t>DAGOBERTO</t>
  </si>
  <si>
    <t>DOLLY</t>
  </si>
  <si>
    <t>ADRIANO</t>
  </si>
  <si>
    <t>NIEVES</t>
  </si>
  <si>
    <t>SANDOVAL</t>
  </si>
  <si>
    <t>HOMERO</t>
  </si>
  <si>
    <t>MURIEL</t>
  </si>
  <si>
    <t>JANETH</t>
  </si>
  <si>
    <t>FERNANDEZ</t>
  </si>
  <si>
    <t>AURELIA</t>
  </si>
  <si>
    <t xml:space="preserve">ZOILA </t>
  </si>
  <si>
    <t xml:space="preserve">SILVIO </t>
  </si>
  <si>
    <t xml:space="preserve">JULIO </t>
  </si>
  <si>
    <t xml:space="preserve">GARCIA </t>
  </si>
  <si>
    <t>COLOMBIA</t>
  </si>
  <si>
    <t>CORREA</t>
  </si>
  <si>
    <t xml:space="preserve">CRUZ </t>
  </si>
  <si>
    <t xml:space="preserve">HECTOR </t>
  </si>
  <si>
    <t xml:space="preserve">FRANKLIN </t>
  </si>
  <si>
    <t>MINA</t>
  </si>
  <si>
    <t xml:space="preserve">WILSON </t>
  </si>
  <si>
    <t>OVIEDO</t>
  </si>
  <si>
    <t>ALEJANDRINA</t>
  </si>
  <si>
    <t xml:space="preserve">SANDRA </t>
  </si>
  <si>
    <t xml:space="preserve">CECILIA </t>
  </si>
  <si>
    <t>SIGIFREDO</t>
  </si>
  <si>
    <t>DELFINA</t>
  </si>
  <si>
    <t xml:space="preserve">MIRIAM </t>
  </si>
  <si>
    <t>CLEMENTINA</t>
  </si>
  <si>
    <t>ENEIDA</t>
  </si>
  <si>
    <t>AF</t>
  </si>
  <si>
    <t xml:space="preserve">WILLIAM </t>
  </si>
  <si>
    <t>VIDAL</t>
  </si>
  <si>
    <t>SANTIAGO</t>
  </si>
  <si>
    <t>JUDITH</t>
  </si>
  <si>
    <t>AMALIA</t>
  </si>
  <si>
    <t>GONZALO</t>
  </si>
  <si>
    <t>SEVILLANO</t>
  </si>
  <si>
    <t>REYES</t>
  </si>
  <si>
    <t xml:space="preserve">ALEJANDRO </t>
  </si>
  <si>
    <t xml:space="preserve">ROBERTO </t>
  </si>
  <si>
    <t>ROSENDO</t>
  </si>
  <si>
    <t xml:space="preserve">ELENA </t>
  </si>
  <si>
    <t>MARLENY</t>
  </si>
  <si>
    <t>CAMACHO</t>
  </si>
  <si>
    <t>JHONY</t>
  </si>
  <si>
    <t xml:space="preserve">RUTH </t>
  </si>
  <si>
    <t>MARIN</t>
  </si>
  <si>
    <t>52838</t>
  </si>
  <si>
    <t>52838 - Tuquerres</t>
  </si>
  <si>
    <t xml:space="preserve">HERNANDO </t>
  </si>
  <si>
    <t xml:space="preserve">BRAVO </t>
  </si>
  <si>
    <t xml:space="preserve">JESUS </t>
  </si>
  <si>
    <t>OQUENDO</t>
  </si>
  <si>
    <t>DE LEON</t>
  </si>
  <si>
    <t>DE BRAVO</t>
  </si>
  <si>
    <t xml:space="preserve">OLIVA </t>
  </si>
  <si>
    <t>SAAVEDRA</t>
  </si>
  <si>
    <t xml:space="preserve">MARCO </t>
  </si>
  <si>
    <t xml:space="preserve">DELGADO </t>
  </si>
  <si>
    <t>86 - PUTUMAYO</t>
  </si>
  <si>
    <t>86885</t>
  </si>
  <si>
    <t>86885 - Villagarzón</t>
  </si>
  <si>
    <t>86001</t>
  </si>
  <si>
    <t>86001 - Mocoa</t>
  </si>
  <si>
    <t>YOMAR</t>
  </si>
  <si>
    <t>YANDUN</t>
  </si>
  <si>
    <t>CARLOSAMA</t>
  </si>
  <si>
    <t>ASSUR</t>
  </si>
  <si>
    <t>LIEVANO</t>
  </si>
  <si>
    <t>SIN DATO</t>
  </si>
  <si>
    <t>AZARIAS</t>
  </si>
  <si>
    <t>BAIRON</t>
  </si>
  <si>
    <t>ANACONA</t>
  </si>
  <si>
    <t>BERMEO</t>
  </si>
  <si>
    <t>CAMPO</t>
  </si>
  <si>
    <t>BARRERA</t>
  </si>
  <si>
    <t>PAYAGUAJE</t>
  </si>
  <si>
    <t>CORTEZ</t>
  </si>
  <si>
    <t>VELAZCO</t>
  </si>
  <si>
    <t>ILDA</t>
  </si>
  <si>
    <t>DE PIPICANO</t>
  </si>
  <si>
    <t>CHINGAL</t>
  </si>
  <si>
    <t>DE GILON</t>
  </si>
  <si>
    <t>MACIAS</t>
  </si>
  <si>
    <t>MARIANO</t>
  </si>
  <si>
    <t>JUAGIBIOY</t>
  </si>
  <si>
    <t>MAVISOY</t>
  </si>
  <si>
    <t>RECALDE</t>
  </si>
  <si>
    <t>ROSMIRA</t>
  </si>
  <si>
    <t>POSADA</t>
  </si>
  <si>
    <t>OVETH</t>
  </si>
  <si>
    <t>Rúales</t>
  </si>
  <si>
    <t>FAUSTO</t>
  </si>
  <si>
    <t>EMERSON</t>
  </si>
  <si>
    <t>CAJIAO</t>
  </si>
  <si>
    <t>GARRETA</t>
  </si>
  <si>
    <t>BLANDON</t>
  </si>
  <si>
    <t>TABARES</t>
  </si>
  <si>
    <t>MUCHAVISOY</t>
  </si>
  <si>
    <t>CHINDOY</t>
  </si>
  <si>
    <t>OTERO</t>
  </si>
  <si>
    <t>RICHARD</t>
  </si>
  <si>
    <t>ARANDA</t>
  </si>
  <si>
    <t>VIGO</t>
  </si>
  <si>
    <t>DE BASANTE</t>
  </si>
  <si>
    <t>GERARDINA</t>
  </si>
  <si>
    <t>CHÁVEZ</t>
  </si>
  <si>
    <t>LILI</t>
  </si>
  <si>
    <t>PALACIO</t>
  </si>
  <si>
    <t>COPETE</t>
  </si>
  <si>
    <t>NUSTES</t>
  </si>
  <si>
    <t>MILLER</t>
  </si>
  <si>
    <t>BONILLA</t>
  </si>
  <si>
    <t>ARVEY</t>
  </si>
  <si>
    <t>QUIÑONEZ</t>
  </si>
  <si>
    <t>LEÓN</t>
  </si>
  <si>
    <t>GÓMEZ</t>
  </si>
  <si>
    <t>ERIRA</t>
  </si>
  <si>
    <t>OTAYA</t>
  </si>
  <si>
    <t>ACUÑA</t>
  </si>
  <si>
    <t>DE SOLARTE</t>
  </si>
  <si>
    <t>SARASTY</t>
  </si>
  <si>
    <t>RUÍZ</t>
  </si>
  <si>
    <t>JOSÉ</t>
  </si>
  <si>
    <t>ELÍAS</t>
  </si>
  <si>
    <t>ARÉVALO</t>
  </si>
  <si>
    <t>SARAY</t>
  </si>
  <si>
    <t>PAZMIÑO</t>
  </si>
  <si>
    <t>JESÚS</t>
  </si>
  <si>
    <t>VANEGAS</t>
  </si>
  <si>
    <t>MARÍA</t>
  </si>
  <si>
    <t>YIRLEY</t>
  </si>
  <si>
    <t>DE MUTUMBAJOY</t>
  </si>
  <si>
    <t>ELFRIDA</t>
  </si>
  <si>
    <t>HERNÁNDEZ</t>
  </si>
  <si>
    <t>DE CARVAJAL</t>
  </si>
  <si>
    <t>WILLEM</t>
  </si>
  <si>
    <t>HEVERTH</t>
  </si>
  <si>
    <t>LÓPEZ</t>
  </si>
  <si>
    <t>CONCHITA</t>
  </si>
  <si>
    <t>APRÁEZ</t>
  </si>
  <si>
    <t>BUCHELLI</t>
  </si>
  <si>
    <t>LEMUS</t>
  </si>
  <si>
    <t>JAIDE</t>
  </si>
  <si>
    <t>ISAZA</t>
  </si>
  <si>
    <t>SENEIDA</t>
  </si>
  <si>
    <t>CORTÉS</t>
  </si>
  <si>
    <t>ALBÁN</t>
  </si>
  <si>
    <t>MARILYN</t>
  </si>
  <si>
    <t>MANRIQUE</t>
  </si>
  <si>
    <t>OROZCO</t>
  </si>
  <si>
    <t>QUINTILIANO</t>
  </si>
  <si>
    <t>MARCIAL</t>
  </si>
  <si>
    <t>ARCADIO</t>
  </si>
  <si>
    <t>MUTUMBAJOY</t>
  </si>
  <si>
    <t>HILARION</t>
  </si>
  <si>
    <t>ODILIA</t>
  </si>
  <si>
    <t>WBAGNER</t>
  </si>
  <si>
    <t>INOCENCIO</t>
  </si>
  <si>
    <t>ADÁN</t>
  </si>
  <si>
    <t>ARRIETA</t>
  </si>
  <si>
    <t>86320</t>
  </si>
  <si>
    <t>86320 - Orito</t>
  </si>
  <si>
    <t>ROGELIO</t>
  </si>
  <si>
    <t>AMANCIO</t>
  </si>
  <si>
    <t xml:space="preserve">AGREDA </t>
  </si>
  <si>
    <t>BACA</t>
  </si>
  <si>
    <t>RANGEL</t>
  </si>
  <si>
    <t>FANY</t>
  </si>
  <si>
    <t>PALOMEQUE</t>
  </si>
  <si>
    <t xml:space="preserve">MILTON </t>
  </si>
  <si>
    <t>ROZO</t>
  </si>
  <si>
    <t>TREJOS</t>
  </si>
  <si>
    <t>86568</t>
  </si>
  <si>
    <t>86568 - Puerto Asís</t>
  </si>
  <si>
    <t>AMADEO</t>
  </si>
  <si>
    <t>GURANIZO</t>
  </si>
  <si>
    <t>CARMELA</t>
  </si>
  <si>
    <t>SANJUAN</t>
  </si>
  <si>
    <t xml:space="preserve">LOPEZ </t>
  </si>
  <si>
    <t>VALERIA MARIA</t>
  </si>
  <si>
    <t>GALARZA</t>
  </si>
  <si>
    <t>JAQUELINE</t>
  </si>
  <si>
    <t>DEL ROCIO</t>
  </si>
  <si>
    <t xml:space="preserve">TABLA </t>
  </si>
  <si>
    <t>HEMEL</t>
  </si>
  <si>
    <t>JABLEIDY</t>
  </si>
  <si>
    <t>RAYO</t>
  </si>
  <si>
    <t>MILENA</t>
  </si>
  <si>
    <t>CHARA</t>
  </si>
  <si>
    <t>ROBINSON</t>
  </si>
  <si>
    <t>ZOLANO</t>
  </si>
  <si>
    <t>DALILA</t>
  </si>
  <si>
    <t>ABDIAS</t>
  </si>
  <si>
    <t>LEGARDA</t>
  </si>
  <si>
    <t>PENAGOS</t>
  </si>
  <si>
    <t xml:space="preserve">NIDIA </t>
  </si>
  <si>
    <t>RESTREPO</t>
  </si>
  <si>
    <t>JACKSY</t>
  </si>
  <si>
    <t>GEOVVANY</t>
  </si>
  <si>
    <t>YORCELY</t>
  </si>
  <si>
    <t>MELECIO</t>
  </si>
  <si>
    <t>ARCESIO</t>
  </si>
  <si>
    <t xml:space="preserve">MORA </t>
  </si>
  <si>
    <t xml:space="preserve">KEISSY </t>
  </si>
  <si>
    <t>LUCIOLA</t>
  </si>
  <si>
    <t>CONRADO</t>
  </si>
  <si>
    <t>ROMILIO</t>
  </si>
  <si>
    <t>JAIMES</t>
  </si>
  <si>
    <t>TONGUINO</t>
  </si>
  <si>
    <t>EIBAR</t>
  </si>
  <si>
    <t>HERMONGENES</t>
  </si>
  <si>
    <t>ANZASOY</t>
  </si>
  <si>
    <t>CHAPAÑ</t>
  </si>
  <si>
    <t>PETEVI</t>
  </si>
  <si>
    <t>FUENMAYOR</t>
  </si>
  <si>
    <t>ARIEL</t>
  </si>
  <si>
    <t>FILO</t>
  </si>
  <si>
    <t>GIRON</t>
  </si>
  <si>
    <t>IJAJI</t>
  </si>
  <si>
    <t>HEBERTH</t>
  </si>
  <si>
    <t>DAMARYS</t>
  </si>
  <si>
    <t>MURILLO</t>
  </si>
  <si>
    <t>ALCIDES</t>
  </si>
  <si>
    <t xml:space="preserve">TRILLOS </t>
  </si>
  <si>
    <t>BUSTAMANTE</t>
  </si>
  <si>
    <t>CARREARA</t>
  </si>
  <si>
    <t>MATACEA</t>
  </si>
  <si>
    <t>CASTAÑEDA</t>
  </si>
  <si>
    <t>HERNEY</t>
  </si>
  <si>
    <t>FREDY</t>
  </si>
  <si>
    <t>SIMALES</t>
  </si>
  <si>
    <t>CANAMEJOY</t>
  </si>
  <si>
    <t>FRANCIA</t>
  </si>
  <si>
    <t>BERMUDES</t>
  </si>
  <si>
    <t xml:space="preserve">JULIA </t>
  </si>
  <si>
    <t xml:space="preserve">DORA </t>
  </si>
  <si>
    <t>FALVIS</t>
  </si>
  <si>
    <t>VERGARA</t>
  </si>
  <si>
    <t>OBED</t>
  </si>
  <si>
    <t>GIOVANNI</t>
  </si>
  <si>
    <t>URREA</t>
  </si>
  <si>
    <t>86755</t>
  </si>
  <si>
    <t>ANACLOVIA</t>
  </si>
  <si>
    <t>DE PERAFAN</t>
  </si>
  <si>
    <t>86749</t>
  </si>
  <si>
    <t>86749 - Sibundoy</t>
  </si>
  <si>
    <t>GAMALIEL</t>
  </si>
  <si>
    <t xml:space="preserve">CLEMENCIA </t>
  </si>
  <si>
    <t>ISACAS</t>
  </si>
  <si>
    <t>DE SALAZAR</t>
  </si>
  <si>
    <t xml:space="preserve">CHAMORRO </t>
  </si>
  <si>
    <t>M. ISABEL</t>
  </si>
  <si>
    <t>DE MEZA</t>
  </si>
  <si>
    <t>86760</t>
  </si>
  <si>
    <t>HONORIO</t>
  </si>
  <si>
    <t>86219</t>
  </si>
  <si>
    <t>EDUART</t>
  </si>
  <si>
    <t>LUCINDO</t>
  </si>
  <si>
    <t>PRIETO</t>
  </si>
  <si>
    <t xml:space="preserve">LUCELY </t>
  </si>
  <si>
    <t>BENIGNO</t>
  </si>
  <si>
    <t>CAGIGAS</t>
  </si>
  <si>
    <t>LUCENA</t>
  </si>
  <si>
    <t>ABIGAIL</t>
  </si>
  <si>
    <t>TUMAL</t>
  </si>
  <si>
    <t>CANDIDA</t>
  </si>
  <si>
    <t>JAMIOY</t>
  </si>
  <si>
    <t xml:space="preserve">NOHORA </t>
  </si>
  <si>
    <t>PUERCHAMBUD</t>
  </si>
  <si>
    <t xml:space="preserve">NEYDA </t>
  </si>
  <si>
    <t xml:space="preserve">MERY </t>
  </si>
  <si>
    <t>ELUVINA</t>
  </si>
  <si>
    <t>PERENGUEZ</t>
  </si>
  <si>
    <t>PINCHAO</t>
  </si>
  <si>
    <t>CLEMECIA</t>
  </si>
  <si>
    <t>DE GUAQUEZ</t>
  </si>
  <si>
    <t>MUCHACHASOY</t>
  </si>
  <si>
    <t>HEBERT</t>
  </si>
  <si>
    <t>ACEVES</t>
  </si>
  <si>
    <t xml:space="preserve">CARMELA </t>
  </si>
  <si>
    <t>LUDGERIO</t>
  </si>
  <si>
    <t>JACANAMEJOY</t>
  </si>
  <si>
    <t>FRANCISCA</t>
  </si>
  <si>
    <t>JAEL</t>
  </si>
  <si>
    <t>DELCARMEN</t>
  </si>
  <si>
    <t>PURIFICACION</t>
  </si>
  <si>
    <t xml:space="preserve">BOLIVAR </t>
  </si>
  <si>
    <t>CHASOY</t>
  </si>
  <si>
    <t xml:space="preserve">TOVAR </t>
  </si>
  <si>
    <t xml:space="preserve">MARIETA </t>
  </si>
  <si>
    <t>RENJIFO</t>
  </si>
  <si>
    <t>YAMIL</t>
  </si>
  <si>
    <t>CAÑAS</t>
  </si>
  <si>
    <t>CAIPE</t>
  </si>
  <si>
    <t xml:space="preserve">VICTOR </t>
  </si>
  <si>
    <t>DE  GUERRERO</t>
  </si>
  <si>
    <t>GELPUD</t>
  </si>
  <si>
    <t>ZENEIDA</t>
  </si>
  <si>
    <t>DE RUIZ</t>
  </si>
  <si>
    <t>JUANITO</t>
  </si>
  <si>
    <t>CIRILO</t>
  </si>
  <si>
    <t>MAYORAL</t>
  </si>
  <si>
    <t>OLIVIA</t>
  </si>
  <si>
    <t xml:space="preserve">HELIODORO </t>
  </si>
  <si>
    <t>CUBILLOS</t>
  </si>
  <si>
    <t>FAUSTINO</t>
  </si>
  <si>
    <t>EULALIA</t>
  </si>
  <si>
    <t xml:space="preserve">FRANCO </t>
  </si>
  <si>
    <t>BERNAL</t>
  </si>
  <si>
    <t>EUGENIO</t>
  </si>
  <si>
    <t>86569</t>
  </si>
  <si>
    <t>86569 - Puerto Caicedo</t>
  </si>
  <si>
    <t>DEL CASTILLO</t>
  </si>
  <si>
    <t>DE AGUDELO</t>
  </si>
  <si>
    <t>BERTULFO</t>
  </si>
  <si>
    <t xml:space="preserve">ZULES </t>
  </si>
  <si>
    <t>CRISTIAM</t>
  </si>
  <si>
    <t>OLAYA</t>
  </si>
  <si>
    <t>SANZ</t>
  </si>
  <si>
    <t>86865</t>
  </si>
  <si>
    <t>86865 - Valle Del Guamuez</t>
  </si>
  <si>
    <t>LETICIA</t>
  </si>
  <si>
    <t xml:space="preserve">AYDA </t>
  </si>
  <si>
    <t xml:space="preserve">CHAVEZ </t>
  </si>
  <si>
    <t xml:space="preserve">MARGARITA </t>
  </si>
  <si>
    <t xml:space="preserve">CLAUDIA </t>
  </si>
  <si>
    <t xml:space="preserve">PEREZ  </t>
  </si>
  <si>
    <t xml:space="preserve">ABELARDO </t>
  </si>
  <si>
    <t xml:space="preserve">CORDOBA </t>
  </si>
  <si>
    <t xml:space="preserve">MEJIA </t>
  </si>
  <si>
    <t xml:space="preserve">ZAPATA </t>
  </si>
  <si>
    <t xml:space="preserve">VANEGAS </t>
  </si>
  <si>
    <t xml:space="preserve">FLORINDA </t>
  </si>
  <si>
    <t xml:space="preserve">DIAZ </t>
  </si>
  <si>
    <t>CÓDIGO DE HABILITACIÓN IPS DE ATENCIÓN</t>
  </si>
  <si>
    <t>NOMBRE DE LA IPS DE ATENCIÓN</t>
  </si>
  <si>
    <t>LOSARTAN</t>
  </si>
  <si>
    <t>CODIGOMUNICIPIO</t>
  </si>
  <si>
    <t>Afiliados</t>
  </si>
  <si>
    <t>MPIO DE ATENCIÓN</t>
  </si>
  <si>
    <t>UNIMAP - MOCOA ( PUTUMAYO )</t>
  </si>
  <si>
    <t>UNIMAP - SIBUNDOY ( PUTUMAYO )</t>
  </si>
  <si>
    <t>UNIMAP - PUERTO ASIS ( PUTUMAYO )</t>
  </si>
  <si>
    <t>UNIMAP - ORITO ( PUTUMAYO )</t>
  </si>
  <si>
    <t>UNIMAP - VILLAGARZON ( PUTUMAYO )</t>
  </si>
  <si>
    <t>UNIMAP - VALLE DEL GUAMUEZ ( PUTUMAYO )</t>
  </si>
  <si>
    <t>UNIMAP - PUERTO CAICEDO ( PUTUMAYO )</t>
  </si>
  <si>
    <t>PROINSALUD SA - PASTO ( NARIÑO )</t>
  </si>
  <si>
    <t>PROINSALUD SA - SANDONA ( NARIÑO )</t>
  </si>
  <si>
    <t>PROINSALUD SA - LA UNION ( NARIÑO )</t>
  </si>
  <si>
    <t>PROINSALUD SA - SAMANIEGO ( NARIÑO )</t>
  </si>
  <si>
    <t>PROINSALUD SA - TUMACO ( NARIÑO )</t>
  </si>
  <si>
    <t>PROINSALUD SA - IPIALES ( NARIÑO )</t>
  </si>
  <si>
    <t>PROINSALUD SA - LA CRUZ ( NARIÑO )</t>
  </si>
  <si>
    <t>PROINSALUD SA - SAN PABLO ( NARIÑO )</t>
  </si>
  <si>
    <t>PROINSALUD SA - BARBACOAS ( NARIÑO )</t>
  </si>
  <si>
    <t>PROINSALUD SA - TUQUERRES ( NARIÑO )</t>
  </si>
  <si>
    <t>OBESIDAD</t>
  </si>
  <si>
    <t>TENSION SISTOLICA</t>
  </si>
  <si>
    <t>TENSION DIASTOLICA</t>
  </si>
  <si>
    <t>CALCULO DE RIESGO DE Framingham (% a 10 años)</t>
  </si>
  <si>
    <t>Clasificación de RCV Global</t>
  </si>
  <si>
    <t>Edad (años)</t>
  </si>
  <si>
    <t>Genero</t>
  </si>
  <si>
    <t>Fumador Activo</t>
  </si>
  <si>
    <t>¿Diabetes?</t>
  </si>
  <si>
    <t>Cod_Género</t>
  </si>
  <si>
    <t>CÓD_DIABETES</t>
  </si>
  <si>
    <t>CÓD_ANTEDECENTE</t>
  </si>
  <si>
    <t>Antecedentes Fliar  Enfermedad Coronaria</t>
  </si>
  <si>
    <t>Tension SISTOLICA</t>
  </si>
  <si>
    <t>Colesterol Total</t>
  </si>
  <si>
    <t>Colesterol HDL</t>
  </si>
  <si>
    <t>LATENTE</t>
  </si>
  <si>
    <t>INTERMEDIO</t>
  </si>
  <si>
    <t>ALTO</t>
  </si>
  <si>
    <t>MUY ALTO</t>
  </si>
  <si>
    <t>Z</t>
  </si>
  <si>
    <t>BO</t>
  </si>
  <si>
    <t>CQ</t>
  </si>
  <si>
    <t>CZ</t>
  </si>
  <si>
    <t>CU</t>
  </si>
  <si>
    <t>DU</t>
  </si>
  <si>
    <t>DW</t>
  </si>
  <si>
    <t>Factores de Riesgo</t>
  </si>
  <si>
    <t>Tabaquismo</t>
  </si>
  <si>
    <t>Preción Arterial</t>
  </si>
  <si>
    <t>Colesterol Alto</t>
  </si>
  <si>
    <t>HDL Alto</t>
  </si>
  <si>
    <t>Complicaciones</t>
  </si>
  <si>
    <t>Sistolica &gt;=140</t>
  </si>
  <si>
    <t>Diastólica &gt;=90</t>
  </si>
  <si>
    <t>&gt;=200</t>
  </si>
  <si>
    <t>&gt;40 hombre</t>
  </si>
  <si>
    <t>&gt;50mujer</t>
  </si>
  <si>
    <t>Total general</t>
  </si>
  <si>
    <t>FACTORES DE RIESGO</t>
  </si>
  <si>
    <t>TABAQUISMO</t>
  </si>
  <si>
    <t>PRESION ARTERIAL</t>
  </si>
  <si>
    <t>HDL ALTO</t>
  </si>
  <si>
    <t>COLESTEROL ALTO</t>
  </si>
  <si>
    <t>RESULTADO</t>
  </si>
  <si>
    <t xml:space="preserve"> +  +  + HDL ALTO</t>
  </si>
  <si>
    <t xml:space="preserve"> +  + COLESTEROL ALTO + HDL ALTO</t>
  </si>
  <si>
    <t>COLESTEROL ALTO + HDL ALTO</t>
  </si>
  <si>
    <t>PRESION ALTA</t>
  </si>
  <si>
    <t xml:space="preserve"> + PRESION ALTA +  + HDL ALTO</t>
  </si>
  <si>
    <t>PRESION ALTA + HDL ALTO</t>
  </si>
  <si>
    <t>CONTROLADO/NO CONTROLADO</t>
  </si>
  <si>
    <t xml:space="preserve"> +  + COLESTEROL ALTO + </t>
  </si>
  <si>
    <t xml:space="preserve"> + PRESION ALTA +  + </t>
  </si>
  <si>
    <t>Complicación Cardiaca</t>
  </si>
  <si>
    <t>Complicación Cerebral</t>
  </si>
  <si>
    <t>Complicación Retinianas</t>
  </si>
  <si>
    <t>Complicación Vascular</t>
  </si>
  <si>
    <t>Complicación Renales</t>
  </si>
  <si>
    <t>EVER</t>
  </si>
  <si>
    <t>LANDAZURY</t>
  </si>
  <si>
    <t>QUIJANO</t>
  </si>
  <si>
    <t>OLIVER</t>
  </si>
  <si>
    <t>DORILA</t>
  </si>
  <si>
    <t>EMILIA</t>
  </si>
  <si>
    <t>MISTICA</t>
  </si>
  <si>
    <t>BUCHELLY</t>
  </si>
  <si>
    <t xml:space="preserve">ERAZO </t>
  </si>
  <si>
    <t>ELISEO</t>
  </si>
  <si>
    <t>CAMPIÑO</t>
  </si>
  <si>
    <t>EVANGELINA</t>
  </si>
  <si>
    <t>PINEDA</t>
  </si>
  <si>
    <t>ESTELLA</t>
  </si>
  <si>
    <t>BENJAMIN</t>
  </si>
  <si>
    <t>BECERRA</t>
  </si>
  <si>
    <t>FLORIBERTO</t>
  </si>
  <si>
    <t>GALVIS</t>
  </si>
  <si>
    <t>CHAPAL</t>
  </si>
  <si>
    <t xml:space="preserve">GUERRERO </t>
  </si>
  <si>
    <t xml:space="preserve">LIGIA </t>
  </si>
  <si>
    <t xml:space="preserve">DILIA </t>
  </si>
  <si>
    <t>SATURIA</t>
  </si>
  <si>
    <t xml:space="preserve">SEGUNDO </t>
  </si>
  <si>
    <t>NOLBERTO</t>
  </si>
  <si>
    <t xml:space="preserve">JAIRO </t>
  </si>
  <si>
    <t xml:space="preserve">YELA </t>
  </si>
  <si>
    <t>FIDELINA</t>
  </si>
  <si>
    <t>CHATEZ</t>
  </si>
  <si>
    <t>CORONEL</t>
  </si>
  <si>
    <t xml:space="preserve">JAIME </t>
  </si>
  <si>
    <t>MENANDRO</t>
  </si>
  <si>
    <t>LAZARO</t>
  </si>
  <si>
    <t xml:space="preserve">VALLEJO </t>
  </si>
  <si>
    <t>RUA</t>
  </si>
  <si>
    <t>MARCELINO</t>
  </si>
  <si>
    <t>TACAN</t>
  </si>
  <si>
    <t>CALPA</t>
  </si>
  <si>
    <t xml:space="preserve">FIGUEROA </t>
  </si>
  <si>
    <t xml:space="preserve">BENAVIDES </t>
  </si>
  <si>
    <t>POTOSI</t>
  </si>
  <si>
    <t xml:space="preserve">MORALES </t>
  </si>
  <si>
    <t>CHACON</t>
  </si>
  <si>
    <t>VICTOR</t>
  </si>
  <si>
    <t>DUARTE</t>
  </si>
  <si>
    <t>MINGAN</t>
  </si>
  <si>
    <t>BUESAQUILLO</t>
  </si>
  <si>
    <t>DELSOCORRO</t>
  </si>
  <si>
    <t>ENELIA</t>
  </si>
  <si>
    <t>MARCELIANO</t>
  </si>
  <si>
    <t>EULOGIO</t>
  </si>
  <si>
    <t>JEREMIAS</t>
  </si>
  <si>
    <t>FELICITAS</t>
  </si>
  <si>
    <t>FIDENCIO</t>
  </si>
  <si>
    <t>MONTUFAR</t>
  </si>
  <si>
    <t>LINA</t>
  </si>
  <si>
    <t>HAYDEE</t>
  </si>
  <si>
    <t>CLEOFE</t>
  </si>
  <si>
    <t>GARRIDO</t>
  </si>
  <si>
    <t>ONEYDA</t>
  </si>
  <si>
    <t>TEOFILO</t>
  </si>
  <si>
    <t>DE VARGAS</t>
  </si>
  <si>
    <t>Hecho Victimizante</t>
  </si>
  <si>
    <t>RURAL</t>
  </si>
  <si>
    <t>URBANA</t>
  </si>
  <si>
    <t>(en blanco)</t>
  </si>
  <si>
    <t>01/01/1800</t>
  </si>
  <si>
    <t>01/01/1845</t>
  </si>
  <si>
    <t xml:space="preserve">ALIA </t>
  </si>
  <si>
    <t xml:space="preserve"> ANTONIA</t>
  </si>
  <si>
    <t xml:space="preserve">REINA </t>
  </si>
  <si>
    <t xml:space="preserve"> CAJIGAS</t>
  </si>
  <si>
    <t>ODILMA</t>
  </si>
  <si>
    <t>MELANIA</t>
  </si>
  <si>
    <t>ALDO</t>
  </si>
  <si>
    <t>MANCO</t>
  </si>
  <si>
    <t>PINTO</t>
  </si>
  <si>
    <t>CHICUNQUE</t>
  </si>
  <si>
    <t>ARANZALES</t>
  </si>
  <si>
    <t>LEYLA</t>
  </si>
  <si>
    <t>DONATO</t>
  </si>
  <si>
    <t>SIGINDIOY</t>
  </si>
  <si>
    <t>CUAYAL</t>
  </si>
  <si>
    <t>HERMENEGILDO</t>
  </si>
  <si>
    <t>GUACAN</t>
  </si>
  <si>
    <t>NOHESLY</t>
  </si>
  <si>
    <t>POZADA</t>
  </si>
  <si>
    <t>HUELGAS</t>
  </si>
  <si>
    <t>DE NAVARRO</t>
  </si>
  <si>
    <t>CATUCHE</t>
  </si>
  <si>
    <t>LONDOÑO</t>
  </si>
  <si>
    <t>DE LONDOÑO</t>
  </si>
  <si>
    <t>QUINCHOA</t>
  </si>
  <si>
    <t>NASTAR</t>
  </si>
  <si>
    <t>GENARINA</t>
  </si>
  <si>
    <t>MOJANA</t>
  </si>
  <si>
    <t>EDWARD</t>
  </si>
  <si>
    <t>DORALBA</t>
  </si>
  <si>
    <t>AIDALY</t>
  </si>
  <si>
    <t>SAMBONI</t>
  </si>
  <si>
    <t>CHICA</t>
  </si>
  <si>
    <t>DE JOJOA</t>
  </si>
  <si>
    <t>DOMINGO</t>
  </si>
  <si>
    <t>TANDIOY</t>
  </si>
  <si>
    <t>JANSASOY</t>
  </si>
  <si>
    <t>DE BECERRA</t>
  </si>
  <si>
    <t>HERNAN ISAIAS</t>
  </si>
  <si>
    <t>DE MARIN</t>
  </si>
  <si>
    <t>YANALA</t>
  </si>
  <si>
    <t>CHICAISA</t>
  </si>
  <si>
    <t>CHANCHI</t>
  </si>
  <si>
    <t>SELLY</t>
  </si>
  <si>
    <t>LALO</t>
  </si>
  <si>
    <t>WILMA</t>
  </si>
  <si>
    <t>HUACA</t>
  </si>
  <si>
    <t>MOTALVO</t>
  </si>
  <si>
    <t>LUDY</t>
  </si>
  <si>
    <t>BAULATH</t>
  </si>
  <si>
    <t>GALINDO</t>
  </si>
  <si>
    <t>NILSON</t>
  </si>
  <si>
    <t>LUCIANO</t>
  </si>
  <si>
    <t>DE AGREDA</t>
  </si>
  <si>
    <t>ELCY OLGA</t>
  </si>
  <si>
    <t>AUDELIA</t>
  </si>
  <si>
    <t>YAMA</t>
  </si>
  <si>
    <t>DE VIVEROS</t>
  </si>
  <si>
    <t>DEISSY</t>
  </si>
  <si>
    <t>SAIZ</t>
  </si>
  <si>
    <t>OTTO</t>
  </si>
  <si>
    <t>TRONCOSO</t>
  </si>
  <si>
    <t>NERY</t>
  </si>
  <si>
    <t>TARCISIO</t>
  </si>
  <si>
    <t>RIQUELIA</t>
  </si>
  <si>
    <t>RIDAURE</t>
  </si>
  <si>
    <t>MUSTAFA</t>
  </si>
  <si>
    <t>DE IZQUIERDO</t>
  </si>
  <si>
    <t>BRAULIO</t>
  </si>
  <si>
    <t>MALBINA</t>
  </si>
  <si>
    <t>DE GORDILLO</t>
  </si>
  <si>
    <t>GUACA</t>
  </si>
  <si>
    <t>TOBIAS</t>
  </si>
  <si>
    <t>SAULO</t>
  </si>
  <si>
    <t>ANTIDIO</t>
  </si>
  <si>
    <t>JESUSITA</t>
  </si>
  <si>
    <t>JOEL</t>
  </si>
  <si>
    <t>DE CUELLAR</t>
  </si>
  <si>
    <t>ENDO</t>
  </si>
  <si>
    <t>LEIVIS</t>
  </si>
  <si>
    <t>PINO</t>
  </si>
  <si>
    <t>ELMA</t>
  </si>
  <si>
    <t>MAGNOLIA</t>
  </si>
  <si>
    <t>TEODOMIRA</t>
  </si>
  <si>
    <t>AMADA CONCEPCION</t>
  </si>
  <si>
    <t>HERMIDA</t>
  </si>
  <si>
    <t>AURA CLEMENCIA</t>
  </si>
  <si>
    <t>MARSENDEY</t>
  </si>
  <si>
    <t>MIXDONIA</t>
  </si>
  <si>
    <t>DE VILLACORTE</t>
  </si>
  <si>
    <t>PUENTES</t>
  </si>
  <si>
    <t>CABAL</t>
  </si>
  <si>
    <t>DONCEL</t>
  </si>
  <si>
    <t>DE CAMPAÑA</t>
  </si>
  <si>
    <t>BUITRAGO</t>
  </si>
  <si>
    <t>SEGUNDO BOLIVAR</t>
  </si>
  <si>
    <t>CELIDONIA</t>
  </si>
  <si>
    <t>GUAMANGA</t>
  </si>
  <si>
    <t>GUILLERMO NORBERTO</t>
  </si>
  <si>
    <t>MARCO TULIO</t>
  </si>
  <si>
    <t>VERONICA</t>
  </si>
  <si>
    <t>YANEY</t>
  </si>
  <si>
    <t>RIOMO</t>
  </si>
  <si>
    <t>RENTERIA</t>
  </si>
  <si>
    <t>PIPICANO</t>
  </si>
  <si>
    <t>PEREA</t>
  </si>
  <si>
    <t>TEZ</t>
  </si>
  <si>
    <t>RONDALD</t>
  </si>
  <si>
    <t>GARRO</t>
  </si>
  <si>
    <t>MIRLA</t>
  </si>
  <si>
    <t>JOSSA</t>
  </si>
  <si>
    <t>REGULO</t>
  </si>
  <si>
    <t>SOSSA</t>
  </si>
  <si>
    <t>LEONIDAS</t>
  </si>
  <si>
    <t>LIÑEIRO</t>
  </si>
  <si>
    <t>LICENIA</t>
  </si>
  <si>
    <t>MARIA ALBERNO</t>
  </si>
  <si>
    <t>MARIA CECILIA</t>
  </si>
  <si>
    <t>ERMES</t>
  </si>
  <si>
    <t>DEICY</t>
  </si>
  <si>
    <t>URRUTIA</t>
  </si>
  <si>
    <t>BONIFACIO</t>
  </si>
  <si>
    <t>GAVINO</t>
  </si>
  <si>
    <t>LLISIS</t>
  </si>
  <si>
    <t>BIENVENIDO</t>
  </si>
  <si>
    <t>TROYA</t>
  </si>
  <si>
    <t>YOSLANY</t>
  </si>
  <si>
    <t>LOZADA</t>
  </si>
  <si>
    <t>JUDI</t>
  </si>
  <si>
    <t>BECOCHE</t>
  </si>
  <si>
    <t>RODRIÍGUEZ</t>
  </si>
  <si>
    <t>POSOS</t>
  </si>
  <si>
    <t>CHILO</t>
  </si>
  <si>
    <t>OCOGUAJE</t>
  </si>
  <si>
    <t>PAYOGUAJE</t>
  </si>
  <si>
    <t>VICIENTE</t>
  </si>
  <si>
    <t>LUCLLY</t>
  </si>
  <si>
    <t>DIOSELINA</t>
  </si>
  <si>
    <t xml:space="preserve">MARVI </t>
  </si>
  <si>
    <t>ISIDRO</t>
  </si>
  <si>
    <t>ASCENCION</t>
  </si>
  <si>
    <t>DE BUESAQUILLO</t>
  </si>
  <si>
    <t>YENY</t>
  </si>
  <si>
    <t>BANGERO</t>
  </si>
  <si>
    <t>SEVIÑE</t>
  </si>
  <si>
    <t>NARLY</t>
  </si>
  <si>
    <t>BANGUERO</t>
  </si>
  <si>
    <t>AQUILES</t>
  </si>
  <si>
    <t>QUICENO</t>
  </si>
  <si>
    <t>SANTA</t>
  </si>
  <si>
    <t>BISARBY</t>
  </si>
  <si>
    <t>FORI</t>
  </si>
  <si>
    <t>URSINO</t>
  </si>
  <si>
    <t>MAGDALENO</t>
  </si>
  <si>
    <t>CLARIZA</t>
  </si>
  <si>
    <t>FELICITA</t>
  </si>
  <si>
    <t>RUFINO</t>
  </si>
  <si>
    <t>ANA ROSA</t>
  </si>
  <si>
    <t>PETRONA</t>
  </si>
  <si>
    <t>PENASCO</t>
  </si>
  <si>
    <t>SIGILFREDO</t>
  </si>
  <si>
    <t>LAERCIO</t>
  </si>
  <si>
    <t>NILO</t>
  </si>
  <si>
    <t>JOSE MARIA</t>
  </si>
  <si>
    <t>ELIN</t>
  </si>
  <si>
    <t>PUJIMUY</t>
  </si>
  <si>
    <t>CILIA</t>
  </si>
  <si>
    <t>MORAIMA</t>
  </si>
  <si>
    <t>VILMER</t>
  </si>
  <si>
    <t>CUENCA</t>
  </si>
  <si>
    <t>GUALGUAN</t>
  </si>
  <si>
    <t>RYAN</t>
  </si>
  <si>
    <t>STEVE</t>
  </si>
  <si>
    <t xml:space="preserve">PRIETO </t>
  </si>
  <si>
    <t>MOTOA</t>
  </si>
  <si>
    <t>MUJANAJINSOY</t>
  </si>
  <si>
    <t>SAMARA</t>
  </si>
  <si>
    <t>D E BENAVIDES</t>
  </si>
  <si>
    <t>MALDONADO</t>
  </si>
  <si>
    <t>HERNANDEZZ</t>
  </si>
  <si>
    <t>NEIDA</t>
  </si>
  <si>
    <t>MANQUILLO</t>
  </si>
  <si>
    <t xml:space="preserve">EVER </t>
  </si>
  <si>
    <t>ITALO</t>
  </si>
  <si>
    <t xml:space="preserve">ADNER </t>
  </si>
  <si>
    <t>ALEXNADER</t>
  </si>
  <si>
    <t>MACUASE</t>
  </si>
  <si>
    <t>DAIRON</t>
  </si>
  <si>
    <t>ROCHA</t>
  </si>
  <si>
    <t>EDSON</t>
  </si>
  <si>
    <t>NILSEN</t>
  </si>
  <si>
    <t>EIVAR</t>
  </si>
  <si>
    <t>BERNA</t>
  </si>
  <si>
    <t>BATERO</t>
  </si>
  <si>
    <t>FERNEY</t>
  </si>
  <si>
    <t xml:space="preserve">WILDER </t>
  </si>
  <si>
    <t>PEJENDINO</t>
  </si>
  <si>
    <t>DISNEY</t>
  </si>
  <si>
    <t>IMBAJOA</t>
  </si>
  <si>
    <t xml:space="preserve">MORENO </t>
  </si>
  <si>
    <t xml:space="preserve">GUANGA </t>
  </si>
  <si>
    <t>CAJICAS</t>
  </si>
  <si>
    <t>EUCARIS</t>
  </si>
  <si>
    <t xml:space="preserve">MAXIMA </t>
  </si>
  <si>
    <t xml:space="preserve">BURBANO </t>
  </si>
  <si>
    <t>IMUEZ</t>
  </si>
  <si>
    <t>GONSALEZ</t>
  </si>
  <si>
    <t xml:space="preserve">JHON </t>
  </si>
  <si>
    <t xml:space="preserve">PAZ </t>
  </si>
  <si>
    <t xml:space="preserve">GELPUD </t>
  </si>
  <si>
    <t xml:space="preserve">ESMERALDA </t>
  </si>
  <si>
    <t xml:space="preserve">HENRY </t>
  </si>
  <si>
    <t xml:space="preserve">BELTRAN </t>
  </si>
  <si>
    <t>ARCILA</t>
  </si>
  <si>
    <t xml:space="preserve">LINOR </t>
  </si>
  <si>
    <t xml:space="preserve">LLERENA </t>
  </si>
  <si>
    <t xml:space="preserve">NELLY </t>
  </si>
  <si>
    <t xml:space="preserve">DORALBA </t>
  </si>
  <si>
    <t xml:space="preserve">ARMANDO </t>
  </si>
  <si>
    <t xml:space="preserve">CALVACHE </t>
  </si>
  <si>
    <t xml:space="preserve">YECENIA </t>
  </si>
  <si>
    <t xml:space="preserve">MAGALY </t>
  </si>
  <si>
    <t xml:space="preserve">CANDIDA </t>
  </si>
  <si>
    <t>INOCENCIA</t>
  </si>
  <si>
    <t xml:space="preserve">QUETA </t>
  </si>
  <si>
    <t>FANI</t>
  </si>
  <si>
    <t xml:space="preserve">NASTACUAZ </t>
  </si>
  <si>
    <t xml:space="preserve">MARQUEZ </t>
  </si>
  <si>
    <t xml:space="preserve">DOMINGUEZ </t>
  </si>
  <si>
    <t>TANCREDO</t>
  </si>
  <si>
    <t xml:space="preserve">BUSTOS </t>
  </si>
  <si>
    <t xml:space="preserve">MIRIAN </t>
  </si>
  <si>
    <t xml:space="preserve">NORHA </t>
  </si>
  <si>
    <t>QUIGUANAS</t>
  </si>
  <si>
    <t xml:space="preserve">SALAZAR </t>
  </si>
  <si>
    <t xml:space="preserve">PEREZ </t>
  </si>
  <si>
    <t>LOZANO</t>
  </si>
  <si>
    <t xml:space="preserve">ANDRES </t>
  </si>
  <si>
    <t xml:space="preserve">BOTINA </t>
  </si>
  <si>
    <t xml:space="preserve">QUEMAG </t>
  </si>
  <si>
    <t>DM + ERC</t>
  </si>
  <si>
    <t>HTA + ERC</t>
  </si>
  <si>
    <t>VIRGELINA</t>
  </si>
  <si>
    <t>ULISES</t>
  </si>
  <si>
    <t>NANDAR</t>
  </si>
  <si>
    <t>EDILIA</t>
  </si>
  <si>
    <t>IRZA</t>
  </si>
  <si>
    <t>LEIDY</t>
  </si>
  <si>
    <t xml:space="preserve">ESTELIA </t>
  </si>
  <si>
    <t>OLIVEIRO</t>
  </si>
  <si>
    <t>CALERO</t>
  </si>
  <si>
    <t>DM</t>
  </si>
  <si>
    <t>HTA + DM</t>
  </si>
  <si>
    <t>HTA + DM + ERC</t>
  </si>
  <si>
    <t>Tipo de afiliado</t>
  </si>
  <si>
    <t>Tipo de Discapacidad</t>
  </si>
  <si>
    <t>Condición de Discapacidad</t>
  </si>
  <si>
    <t>Grado de Discapacidad</t>
  </si>
  <si>
    <t>FECHA DX CONFIRMADO DE HIPERTENSIÓN ARTERIAL</t>
  </si>
  <si>
    <t>FECHA DX CONFIRMADO DE DIABETES MELLITUS</t>
  </si>
  <si>
    <t xml:space="preserve"> +  +  +  + DM + ERC</t>
  </si>
  <si>
    <t xml:space="preserve"> +  +  +  + DM</t>
  </si>
  <si>
    <t xml:space="preserve"> +  +  +  + HTA</t>
  </si>
  <si>
    <t xml:space="preserve"> +  +  +  + HTA + DM</t>
  </si>
  <si>
    <t xml:space="preserve"> +  +  +  + HTA + DM + ERC</t>
  </si>
  <si>
    <t xml:space="preserve"> +  +  +  + HTA + ERC</t>
  </si>
  <si>
    <t>#F23606</t>
  </si>
  <si>
    <t>61CA45</t>
  </si>
  <si>
    <t>#B3B3B3</t>
  </si>
  <si>
    <t>#E77726</t>
  </si>
  <si>
    <t>TIBEIRO</t>
  </si>
  <si>
    <t>ARBELAEZ</t>
  </si>
  <si>
    <t>MARTÍNEZ</t>
  </si>
  <si>
    <t>DUQUE</t>
  </si>
  <si>
    <t>ALZATE</t>
  </si>
  <si>
    <t>JUVENAL</t>
  </si>
  <si>
    <t>NARVÁEZ</t>
  </si>
  <si>
    <t>AUDELO</t>
  </si>
  <si>
    <t>QUENORAN</t>
  </si>
  <si>
    <t>ISAI</t>
  </si>
  <si>
    <t>VICITACIÓN</t>
  </si>
  <si>
    <t>PÉREZ</t>
  </si>
  <si>
    <t>INÉS</t>
  </si>
  <si>
    <t>MACÍAS</t>
  </si>
  <si>
    <t>ISMELDA</t>
  </si>
  <si>
    <t>ALEGRIA</t>
  </si>
  <si>
    <t>DE RICAURTE</t>
  </si>
  <si>
    <t>DE SALAS</t>
  </si>
  <si>
    <t>TERESA DE JESÚS</t>
  </si>
  <si>
    <t>RODRÍGUEZ</t>
  </si>
  <si>
    <t>ALINA</t>
  </si>
  <si>
    <t>JEANETTE</t>
  </si>
  <si>
    <t>MONTOYA</t>
  </si>
  <si>
    <t>GARAY</t>
  </si>
  <si>
    <t>KATERY</t>
  </si>
  <si>
    <t>CAMILA</t>
  </si>
  <si>
    <t>MARMOL</t>
  </si>
  <si>
    <t>1.03</t>
  </si>
  <si>
    <t>0.42</t>
  </si>
  <si>
    <t>1.32</t>
  </si>
  <si>
    <t>0.57</t>
  </si>
  <si>
    <t>0.89</t>
  </si>
  <si>
    <t>0.62</t>
  </si>
  <si>
    <t>0.41</t>
  </si>
  <si>
    <t>0.80</t>
  </si>
  <si>
    <t>0.71</t>
  </si>
  <si>
    <t>0.85</t>
  </si>
  <si>
    <t>OTRO</t>
  </si>
  <si>
    <t>AMLODIPINO</t>
  </si>
  <si>
    <t>PLANTAS MEDICINALES</t>
  </si>
  <si>
    <t>ACUPUNTURA</t>
  </si>
  <si>
    <t xml:space="preserve"> + PRESION ALTA + COLESTEROL ALTO + </t>
  </si>
  <si>
    <t xml:space="preserve"> + PRESION ALTA + COLESTEROL ALTO + HDL ALTO</t>
  </si>
  <si>
    <t xml:space="preserve"> +  +  + </t>
  </si>
  <si>
    <t xml:space="preserve">TABAQUISMO +  +  + </t>
  </si>
  <si>
    <t>TABAQUISMO + PRESION ALTA +  + HDL ALTO</t>
  </si>
  <si>
    <t>TABAQUISMO +  + COLESTEROL ALTO + HDL ALTO</t>
  </si>
  <si>
    <t>TABAQUISMO +  +  + HDL ALTO</t>
  </si>
  <si>
    <t>PRESION ALTA + COLESTEROL ALTO</t>
  </si>
  <si>
    <t>PRESION ALTA + COLESTEROL ALTO + HDL ALTO</t>
  </si>
  <si>
    <t>TABAQUISMO + PRESION ALTA + HDL ALTO</t>
  </si>
  <si>
    <t>TABAQUISMO + HDL ALTO</t>
  </si>
  <si>
    <t>TABAQUISMO + COLESTEROL ALTO + HDL ALTO</t>
  </si>
  <si>
    <t>NINGUNO</t>
  </si>
  <si>
    <t>FECHA NUTRUCIÓN</t>
  </si>
  <si>
    <t>FECHA TRABAJO SOCIAL</t>
  </si>
  <si>
    <t>FECHA MEDICINA INTERNA</t>
  </si>
  <si>
    <t>FECHA PISCOLOGIA</t>
  </si>
  <si>
    <t>FECHA NEFROLOGIA</t>
  </si>
  <si>
    <t>FECHA OFTALMOMOGIA</t>
  </si>
  <si>
    <t>FECHA ENDOCRINOLOGIA</t>
  </si>
  <si>
    <t>FECHA CARDIOLOGIA</t>
  </si>
  <si>
    <t>FECHA ELECTROCARDIOGRAMA</t>
  </si>
  <si>
    <t>FECHA NEFROPROTECCIÓN</t>
  </si>
  <si>
    <t xml:space="preserve">GUERRA </t>
  </si>
  <si>
    <t>DE CABRRERA</t>
  </si>
  <si>
    <t xml:space="preserve">DEISSITT </t>
  </si>
  <si>
    <t>LEIBER</t>
  </si>
  <si>
    <t xml:space="preserve">OTAYA </t>
  </si>
  <si>
    <t>FREDDY</t>
  </si>
  <si>
    <t xml:space="preserve">PUENTES </t>
  </si>
  <si>
    <t>NOEL</t>
  </si>
  <si>
    <t>MESTIZO</t>
  </si>
  <si>
    <t>JARO</t>
  </si>
  <si>
    <t>BIAINNEY</t>
  </si>
  <si>
    <t xml:space="preserve">ARTEGA </t>
  </si>
  <si>
    <t xml:space="preserve">VALLEGO </t>
  </si>
  <si>
    <t>CAMEN</t>
  </si>
  <si>
    <t>ZAMUDIO</t>
  </si>
  <si>
    <t xml:space="preserve">JURADO </t>
  </si>
  <si>
    <t>GUAYUCAL</t>
  </si>
  <si>
    <t>DE PRIETO</t>
  </si>
  <si>
    <t xml:space="preserve">HELEN </t>
  </si>
  <si>
    <t>YAJAIRA</t>
  </si>
  <si>
    <t xml:space="preserve">MAUEL </t>
  </si>
  <si>
    <t>ERWIN</t>
  </si>
  <si>
    <t xml:space="preserve">ALIRIO </t>
  </si>
  <si>
    <t xml:space="preserve">PEDRO </t>
  </si>
  <si>
    <t>SIGISMUNDO</t>
  </si>
  <si>
    <t>MIÑO</t>
  </si>
  <si>
    <t xml:space="preserve">TITO </t>
  </si>
  <si>
    <t>CUESVAS</t>
  </si>
  <si>
    <t>1.23</t>
  </si>
  <si>
    <t>MOCOA</t>
  </si>
  <si>
    <t>JULIETA</t>
  </si>
  <si>
    <t xml:space="preserve">ELIGIO </t>
  </si>
  <si>
    <t>MASCULINO</t>
  </si>
  <si>
    <t>FEMENINO</t>
  </si>
  <si>
    <t>DOCENTE</t>
  </si>
  <si>
    <t>PENSIONADO</t>
  </si>
  <si>
    <t>MAESTRIA</t>
  </si>
  <si>
    <t>UNIVERSITARIO</t>
  </si>
  <si>
    <t>PROFESIONAL</t>
  </si>
  <si>
    <t>ESPECIALIZACION</t>
  </si>
  <si>
    <t>MEDIA ACADEMIA</t>
  </si>
  <si>
    <t>MEDIA TECNICA</t>
  </si>
  <si>
    <t>NORMALISTA</t>
  </si>
  <si>
    <t>CASADO</t>
  </si>
  <si>
    <t>SOLTERO</t>
  </si>
  <si>
    <t>UNION LIBRE</t>
  </si>
  <si>
    <t>VIUDO</t>
  </si>
  <si>
    <t>DISCAPACIDAD FISICA</t>
  </si>
  <si>
    <t>PERMANENTE</t>
  </si>
  <si>
    <t>DISCAPACIDAD AUDITIVA</t>
  </si>
  <si>
    <t>DISCAPACIDAD MULTIPLE</t>
  </si>
  <si>
    <t>ORITO</t>
  </si>
  <si>
    <t>Sin Dato</t>
  </si>
  <si>
    <t>BARRIO OBRERO</t>
  </si>
  <si>
    <t>B/ESMERALDA</t>
  </si>
  <si>
    <t>AV. LOS ESTUDIANDES SEGUIDO ALA ESCUELA JARDIN</t>
  </si>
  <si>
    <t>CLLE 6 NUM 11-37 B/ KENEDY</t>
  </si>
  <si>
    <t>B/OBRERO</t>
  </si>
  <si>
    <t>BARRIO LA ESMERALDA</t>
  </si>
  <si>
    <t>V/ RUMIYACO</t>
  </si>
  <si>
    <t>CALLE 25 # 5-19</t>
  </si>
  <si>
    <t>VILLAGARZON</t>
  </si>
  <si>
    <t>FRENTE A LA BRIGADA</t>
  </si>
  <si>
    <t>BARRIO OLIMPICO</t>
  </si>
  <si>
    <t>VEREDA LOS GUADUALES</t>
  </si>
  <si>
    <t>BARRIO EL DIVIZO</t>
  </si>
  <si>
    <t>BARRIO HUASIPANGA</t>
  </si>
  <si>
    <t>B/OLIMPICO</t>
  </si>
  <si>
    <t>BARRIO VIILLA NORTE DIAGONAL A ISA</t>
  </si>
  <si>
    <t>B/ OLIMPICO, FRENTE AL PIO XII</t>
  </si>
  <si>
    <t>BARRIO MIRA FLOREZ</t>
  </si>
  <si>
    <t>BARRIO EL DORADO</t>
  </si>
  <si>
    <t>CRA 7MA NUM 11A-39, B/ RUMIPAMBA</t>
  </si>
  <si>
    <t>BARRIO MIRAFLOREZ</t>
  </si>
  <si>
    <t>VEREDA ALTO ALFAN</t>
  </si>
  <si>
    <t>V/ LAS PLANADAS</t>
  </si>
  <si>
    <t>B/ KENEDY</t>
  </si>
  <si>
    <t>B/ LA RESERVA</t>
  </si>
  <si>
    <t>B/ LOS FUNDADORES</t>
  </si>
  <si>
    <t>CALLE 6 # 12-47</t>
  </si>
  <si>
    <t>CALLE 14 # 7A -19</t>
  </si>
  <si>
    <t>V/ LA PALMERA</t>
  </si>
  <si>
    <t>CRA. 8 # 18-05 B/ VILLA DIANA</t>
  </si>
  <si>
    <t>vereda las planadas</t>
  </si>
  <si>
    <t>BARRIO VIA SAN ANTONIO</t>
  </si>
  <si>
    <t>CRA 12A # 14 - 68</t>
  </si>
  <si>
    <t>B/ LA ESMERALDA</t>
  </si>
  <si>
    <t>CRA. 6 # 11A-50</t>
  </si>
  <si>
    <t>BARRIO VILLA DEL RIO</t>
  </si>
  <si>
    <t>CRA 10 NÂ° 21 - 46</t>
  </si>
  <si>
    <t>CALLE 16 CRA 18</t>
  </si>
  <si>
    <t>B/ SAN FRANCISCO A 60 M DEL POLIDEPORTIVO</t>
  </si>
  <si>
    <t>B/ ESMERALDA CLLE 14 # 17-86</t>
  </si>
  <si>
    <t>CLLE 14 NUM7-37 B/ OLIMPICO</t>
  </si>
  <si>
    <t>barrio pablo sexto bajo</t>
  </si>
  <si>
    <t>B/ JOSE HOMERO</t>
  </si>
  <si>
    <t>VEREDA EL PEPINO</t>
  </si>
  <si>
    <t>B/ OBRERO - CALLE 12A # 13-37</t>
  </si>
  <si>
    <t>PUERTO ASIS</t>
  </si>
  <si>
    <t>CRA .5 # 8-11</t>
  </si>
  <si>
    <t>B/ VILLA DE LEYVA</t>
  </si>
  <si>
    <t>B/ VILLA DEL NORTE</t>
  </si>
  <si>
    <t>BARRIO DORADO</t>
  </si>
  <si>
    <t>CRA. 9 # 6-35</t>
  </si>
  <si>
    <t>BARRIO COLINAS VIA VILLANUEVA</t>
  </si>
  <si>
    <t>CLL 10 A NÂ°17 - 58</t>
  </si>
  <si>
    <t>CALLE 9 # 8-52</t>
  </si>
  <si>
    <t>B VILLA NATALIA - CRA. 7B # 17B-49</t>
  </si>
  <si>
    <t>BARRIO VENECIA</t>
  </si>
  <si>
    <t>PTO LIMON</t>
  </si>
  <si>
    <t>CRA 6 NÂ° 6 - 31</t>
  </si>
  <si>
    <t>VALLE DEL GUAMUEZ</t>
  </si>
  <si>
    <t>SIBUNDOY</t>
  </si>
  <si>
    <t>COLON</t>
  </si>
  <si>
    <t>BARRIO MIRA FLOREZ CALLE 6 · 12-89</t>
  </si>
  <si>
    <t>CRA. 10 # 4-16</t>
  </si>
  <si>
    <t>SIN DATOS</t>
  </si>
  <si>
    <t>VEREDA VILLA NUEVA -</t>
  </si>
  <si>
    <t xml:space="preserve">NO </t>
  </si>
  <si>
    <t xml:space="preserve">CONTROLADO </t>
  </si>
  <si>
    <t>IPS AUTORIZADA</t>
  </si>
  <si>
    <t>IECA O ARA</t>
  </si>
  <si>
    <t>Manejo no farmacologico</t>
  </si>
  <si>
    <t>DAPAGLIFOXINA/METFORMINA</t>
  </si>
  <si>
    <t>CON TRATAMIENTO</t>
  </si>
  <si>
    <t>ARA</t>
  </si>
  <si>
    <t>FUROSEMIDA</t>
  </si>
  <si>
    <t>ARA + AMLODIPINO</t>
  </si>
  <si>
    <t>ANTICOAGULANTE</t>
  </si>
  <si>
    <t>LEVOTIROXINA</t>
  </si>
  <si>
    <t>ENALAPRIL+ATORVASTATINA+ASA</t>
  </si>
  <si>
    <t>HCTZ+AMLODIPINO</t>
  </si>
  <si>
    <t>METOPROLOL</t>
  </si>
  <si>
    <t>CLONIDINA</t>
  </si>
  <si>
    <t>VALSARTAN</t>
  </si>
  <si>
    <t>CARVEDILOL</t>
  </si>
  <si>
    <t xml:space="preserve"> NO</t>
  </si>
  <si>
    <t>METFOMINA + VILDAGLIPTINA, INSULINA BASAL</t>
  </si>
  <si>
    <t>METOPROLOL + AMLODIPINO</t>
  </si>
  <si>
    <t xml:space="preserve">SI </t>
  </si>
  <si>
    <t>ASA-LEVOTIROXINA+FENOFIBRATO</t>
  </si>
  <si>
    <t>BISOPROLOL</t>
  </si>
  <si>
    <t>METFORMINA + VILDGLIPTINA</t>
  </si>
  <si>
    <t>HCTZ+ARA o IECA+AMLODIPINO</t>
  </si>
  <si>
    <t>ASA+LEVOTIROXINA</t>
  </si>
  <si>
    <t>NIFEDIPINO</t>
  </si>
  <si>
    <t>VERAPAMILO</t>
  </si>
  <si>
    <t>ASA SALMETROL</t>
  </si>
  <si>
    <t>J449</t>
  </si>
  <si>
    <t>ASA+ESPIRINOLACTONA</t>
  </si>
  <si>
    <t>TIPO II</t>
  </si>
  <si>
    <t>1800-01-01</t>
  </si>
  <si>
    <t>TIPO I</t>
  </si>
  <si>
    <t>1800-01-0-1</t>
  </si>
  <si>
    <t>Desconocida</t>
  </si>
  <si>
    <t>NEGATIVO</t>
  </si>
  <si>
    <t>0.8</t>
  </si>
  <si>
    <t>15.53</t>
  </si>
  <si>
    <t xml:space="preserve">VISITA DOMICILIARIA </t>
  </si>
  <si>
    <t>POSITIVO</t>
  </si>
  <si>
    <t>9.64</t>
  </si>
  <si>
    <t>21.28</t>
  </si>
  <si>
    <t>PRESENCIAL</t>
  </si>
  <si>
    <t>3.83</t>
  </si>
  <si>
    <t>TELESALUD</t>
  </si>
  <si>
    <t>0.73</t>
  </si>
  <si>
    <t>29.31</t>
  </si>
  <si>
    <t>25.63</t>
  </si>
  <si>
    <t>3.6</t>
  </si>
  <si>
    <t>20.80</t>
  </si>
  <si>
    <t>1.12</t>
  </si>
  <si>
    <t>5.3</t>
  </si>
  <si>
    <t>4.65</t>
  </si>
  <si>
    <t>22.02</t>
  </si>
  <si>
    <t>4.06</t>
  </si>
  <si>
    <t>6.6</t>
  </si>
  <si>
    <t>24.59</t>
  </si>
  <si>
    <t>26.94</t>
  </si>
  <si>
    <t>20.31</t>
  </si>
  <si>
    <t>8.24</t>
  </si>
  <si>
    <t>38.29</t>
  </si>
  <si>
    <t>18.26</t>
  </si>
  <si>
    <t>28.46</t>
  </si>
  <si>
    <t>7.49</t>
  </si>
  <si>
    <t>90.75</t>
  </si>
  <si>
    <t>5.14</t>
  </si>
  <si>
    <t>9.62</t>
  </si>
  <si>
    <t>37.93</t>
  </si>
  <si>
    <t>20.84</t>
  </si>
  <si>
    <t>9.22</t>
  </si>
  <si>
    <t>11.67</t>
  </si>
  <si>
    <t>8.45</t>
  </si>
  <si>
    <t>7.31</t>
  </si>
  <si>
    <t>6.13</t>
  </si>
  <si>
    <t>6.09</t>
  </si>
  <si>
    <t>7.4</t>
  </si>
  <si>
    <t>10.21</t>
  </si>
  <si>
    <t>10.95</t>
  </si>
  <si>
    <t>8.01</t>
  </si>
  <si>
    <t>12.13</t>
  </si>
  <si>
    <t>2.31</t>
  </si>
  <si>
    <t>FECHA DE TOMA DE CREATININA SÉRICA</t>
  </si>
  <si>
    <t>FECHA DE TOMA DE GLICEMIA 100 MG/DL_DIC</t>
  </si>
  <si>
    <t>FECHA DE TOMA DE HEMOGRAMA</t>
  </si>
  <si>
    <t>HEMOGRAMA</t>
  </si>
  <si>
    <t>FECHA DE TOMA DE COLESTEROL TOTAL &gt; 200 MG/DL_DIC</t>
  </si>
  <si>
    <t>FECHA DE TOMA DE LDL &gt; 130 MG/DL_DIC</t>
  </si>
  <si>
    <t>FECHA DE TOMA DE HDL HOMBRE - 40 MG/DL Y HDL MUJER - 50 MG/DL_DIC</t>
  </si>
  <si>
    <t>FECHA DE TOMA DE POTASIO</t>
  </si>
  <si>
    <t>POTASIO</t>
  </si>
  <si>
    <t>FECHA DE TOMA DE MICROALBINURIA</t>
  </si>
  <si>
    <t>MICROALBINURIA</t>
  </si>
  <si>
    <t>FECHA DE TOMA DE CREATINURIA</t>
  </si>
  <si>
    <t>CREATINURIA</t>
  </si>
  <si>
    <t>FECHA DE TOMA DE TGD &gt; 150 MG/DL_DIC</t>
  </si>
  <si>
    <t>FECHA DE TOMA DE ALBUMINURIA/CREATINURIA</t>
  </si>
  <si>
    <t>FECHA DE TOMA DE HEMOGLOBINA GLICOSILADA &gt; DE 7%</t>
  </si>
  <si>
    <t>OBSERVACIONES</t>
  </si>
  <si>
    <t>COTIZANTE</t>
  </si>
  <si>
    <t>ACTIVO</t>
  </si>
  <si>
    <t/>
  </si>
  <si>
    <t>86- PUTUMAYO</t>
  </si>
  <si>
    <t>CRA 9 # 14-87</t>
  </si>
  <si>
    <t>AV. COLOMBIA</t>
  </si>
  <si>
    <t>9,0</t>
  </si>
  <si>
    <t>ASA</t>
  </si>
  <si>
    <t>5 - ADULTEZ</t>
  </si>
  <si>
    <t>BENEFICIARIO</t>
  </si>
  <si>
    <t>3,33</t>
  </si>
  <si>
    <t>SIN DISCAPACIDAD</t>
  </si>
  <si>
    <t>INDÍGENA</t>
  </si>
  <si>
    <t>HCTZ+ARA+AMLODIPINO</t>
  </si>
  <si>
    <t>HIPOTIROIDISMO+OBESIDAD</t>
  </si>
  <si>
    <t>AFILIADO FALLECIDO</t>
  </si>
  <si>
    <t>PUERTO CAICEDO</t>
  </si>
  <si>
    <t>HCTZ+ARA o IECA+Amlodipino+ Otro</t>
  </si>
  <si>
    <t>HTA o DM</t>
  </si>
  <si>
    <t>RETIRADO</t>
  </si>
  <si>
    <t>EXFORGE+ VALSARTAN</t>
  </si>
  <si>
    <t xml:space="preserve">ASA+ </t>
  </si>
  <si>
    <t>E669</t>
  </si>
  <si>
    <t>MEDIO</t>
  </si>
  <si>
    <t>NORMAL</t>
  </si>
  <si>
    <t>INASISTENTE</t>
  </si>
  <si>
    <t>PENDIENTE INTERCONSULTAS</t>
  </si>
  <si>
    <t>DIRECTOR</t>
  </si>
  <si>
    <t>MARCAPASOS</t>
  </si>
  <si>
    <t>HTA+DM+OBESIDAD</t>
  </si>
  <si>
    <t>METROPROLOL+ASA+ROSUVASTATINA+ACIDO FENOFIBRICO</t>
  </si>
  <si>
    <t>ARRITMIA CARDIACA</t>
  </si>
  <si>
    <t>98</t>
  </si>
  <si>
    <t>HCTZ+ARA o IECA</t>
  </si>
  <si>
    <t>GALVUSMET</t>
  </si>
  <si>
    <t>VILDAGLIPTINA +QUETIAPINA</t>
  </si>
  <si>
    <t>3,0</t>
  </si>
  <si>
    <t>HCTZ</t>
  </si>
  <si>
    <t>260</t>
  </si>
  <si>
    <t>BAJO</t>
  </si>
  <si>
    <t>79.8</t>
  </si>
  <si>
    <t>144.4</t>
  </si>
  <si>
    <t>5.8</t>
  </si>
  <si>
    <t>2,7</t>
  </si>
  <si>
    <t>150</t>
  </si>
  <si>
    <t>7,7</t>
  </si>
  <si>
    <t>NEGRO, MULATO, AFROCOLOMBIANO O AFRODESCENCIENTE</t>
  </si>
  <si>
    <t>METFORMINA +GLIBENCLAMIDA</t>
  </si>
  <si>
    <t xml:space="preserve">HCTZ+ARA </t>
  </si>
  <si>
    <t>26,6</t>
  </si>
  <si>
    <t>24</t>
  </si>
  <si>
    <t>DM INSULINODEPENDIENTE</t>
  </si>
  <si>
    <t>74</t>
  </si>
  <si>
    <t>METFORMINA + VILDAGLIPTINA</t>
  </si>
  <si>
    <t>177</t>
  </si>
  <si>
    <t>FALLECIDO</t>
  </si>
  <si>
    <t>METFORMINA +VILDAGLIPTINA </t>
  </si>
  <si>
    <t>AMA DE CASA</t>
  </si>
  <si>
    <t>HCTZ+AMLODIPINO+ARA</t>
  </si>
  <si>
    <t>HIPOTIROIDISMO</t>
  </si>
  <si>
    <t>144</t>
  </si>
  <si>
    <t>1845-01-01</t>
  </si>
  <si>
    <t>METFORMINA+INSULINA</t>
  </si>
  <si>
    <t>DAPAGLIFLOZINA</t>
  </si>
  <si>
    <t>66</t>
  </si>
  <si>
    <t>4,3</t>
  </si>
  <si>
    <t>NINGUNA</t>
  </si>
  <si>
    <t>E039</t>
  </si>
  <si>
    <t>HTA GRADOII</t>
  </si>
  <si>
    <t>G589</t>
  </si>
  <si>
    <t>MODERADO</t>
  </si>
  <si>
    <t>SUSTITUTO PENSIONAL</t>
  </si>
  <si>
    <t>AGRICULTOR</t>
  </si>
  <si>
    <t>ANORMAL</t>
  </si>
  <si>
    <t>PENDIENTE LABORATORIOS-REPORTE DE INTERCONSULTAS</t>
  </si>
  <si>
    <t>HCTZ+ARA</t>
  </si>
  <si>
    <t>DILTIAZEM+ASA</t>
  </si>
  <si>
    <t>M719</t>
  </si>
  <si>
    <t>HTA GRADO II</t>
  </si>
  <si>
    <t>ANTECEDENTE DE CA DE MAMA</t>
  </si>
  <si>
    <t>6,5</t>
  </si>
  <si>
    <t>CON DISCAPACIDAD</t>
  </si>
  <si>
    <t>GRAVE</t>
  </si>
  <si>
    <t>I255</t>
  </si>
  <si>
    <t>MUY ALTO RIESGO</t>
  </si>
  <si>
    <t xml:space="preserve">SIN DATO </t>
  </si>
  <si>
    <t>9.3</t>
  </si>
  <si>
    <t>10.1</t>
  </si>
  <si>
    <t>CASADA</t>
  </si>
  <si>
    <t>Abandono o Despojo Forzado de Tierras</t>
  </si>
  <si>
    <t>M819</t>
  </si>
  <si>
    <t>D649</t>
  </si>
  <si>
    <t>A539, R51X</t>
  </si>
  <si>
    <t>HTA GRADO I</t>
  </si>
  <si>
    <t>DESPLAZAMIENTO FORZADO</t>
  </si>
  <si>
    <t>POR VALORACION POR MI EL22/11/22</t>
  </si>
  <si>
    <t>DIFURCACION DE LA  CEREBRAL / REALIZARON EMBOLIZACION</t>
  </si>
  <si>
    <t>HTA GRADO 2</t>
  </si>
  <si>
    <t>NATURAL</t>
  </si>
  <si>
    <t>3,8</t>
  </si>
  <si>
    <t>47</t>
  </si>
  <si>
    <t>4,4</t>
  </si>
  <si>
    <t>HTA GRADO 1</t>
  </si>
  <si>
    <t>OPERARIO MAQUINARIA PESADA</t>
  </si>
  <si>
    <t>ASA+PLANTAS MEDICINALES</t>
  </si>
  <si>
    <t>INASISTENTE DESDE ENERO 2022</t>
  </si>
  <si>
    <t>7.6</t>
  </si>
  <si>
    <t>3.75</t>
  </si>
  <si>
    <t>27/0/2022</t>
  </si>
  <si>
    <t>7.7</t>
  </si>
  <si>
    <t>OTRA</t>
  </si>
  <si>
    <t>E784</t>
  </si>
  <si>
    <t>DOCENTE PENSIONADO</t>
  </si>
  <si>
    <t>F102, F132</t>
  </si>
  <si>
    <t>PTE CON RCV ALTO POR LESION ORGANO BLANCO CORAZON</t>
  </si>
  <si>
    <t xml:space="preserve">HTA GRADO 2 </t>
  </si>
  <si>
    <t>14-072022</t>
  </si>
  <si>
    <t xml:space="preserve">IECA </t>
  </si>
  <si>
    <t>QUINAPRIL</t>
  </si>
  <si>
    <t>N</t>
  </si>
  <si>
    <t>D420</t>
  </si>
  <si>
    <t>ESTUDIANTE</t>
  </si>
  <si>
    <t>D45X</t>
  </si>
  <si>
    <t>4,6</t>
  </si>
  <si>
    <t>64</t>
  </si>
  <si>
    <t>1.05</t>
  </si>
  <si>
    <t>20.90</t>
  </si>
  <si>
    <t>SOLTERA</t>
  </si>
  <si>
    <t>239.7</t>
  </si>
  <si>
    <t>63.5</t>
  </si>
  <si>
    <t>170.31</t>
  </si>
  <si>
    <t>7.9</t>
  </si>
  <si>
    <t>15.4</t>
  </si>
  <si>
    <t>SUSPENDIDA 08/07/22</t>
  </si>
  <si>
    <t>HTA GRADO 1+DM2</t>
  </si>
  <si>
    <t>4,57</t>
  </si>
  <si>
    <t>82</t>
  </si>
  <si>
    <t>12</t>
  </si>
  <si>
    <t>METFORMINA</t>
  </si>
  <si>
    <t>80</t>
  </si>
  <si>
    <t>PENDIENTE LABORATORIOS-INTERCONSULTAS</t>
  </si>
  <si>
    <t>H409</t>
  </si>
  <si>
    <t xml:space="preserve">CON DISCAPACIDAD </t>
  </si>
  <si>
    <t>DM2</t>
  </si>
  <si>
    <t>73,5</t>
  </si>
  <si>
    <t>PENSIONADA</t>
  </si>
  <si>
    <t>G510</t>
  </si>
  <si>
    <t>154.33</t>
  </si>
  <si>
    <t>2.59</t>
  </si>
  <si>
    <t>HOMICIDIO</t>
  </si>
  <si>
    <t xml:space="preserve">CASADA </t>
  </si>
  <si>
    <t>4</t>
  </si>
  <si>
    <t>120</t>
  </si>
  <si>
    <t>1.25</t>
  </si>
  <si>
    <t>18.8</t>
  </si>
  <si>
    <t>ASA+CARVELIDOL+GENGIBROZILO</t>
  </si>
  <si>
    <t>VILDAGLIPTINA + METFORMINA </t>
  </si>
  <si>
    <t>N40X</t>
  </si>
  <si>
    <t>124</t>
  </si>
  <si>
    <t>251</t>
  </si>
  <si>
    <t>FUROSEMIDA+ESPIRONOLACTONA</t>
  </si>
  <si>
    <t>ATORVASTATINA</t>
  </si>
  <si>
    <t>E039-N189</t>
  </si>
  <si>
    <t>SAN FRANCISCO</t>
  </si>
  <si>
    <t>9999</t>
  </si>
  <si>
    <t>1845-1-01</t>
  </si>
  <si>
    <t>M541</t>
  </si>
  <si>
    <t>ARA+AMLODIPINO</t>
  </si>
  <si>
    <t>CLORTALIDONA</t>
  </si>
  <si>
    <t>CONDUCTOR</t>
  </si>
  <si>
    <t>VIUDA</t>
  </si>
  <si>
    <t>C169</t>
  </si>
  <si>
    <t xml:space="preserve">HTA </t>
  </si>
  <si>
    <t>3,7</t>
  </si>
  <si>
    <t>51,3</t>
  </si>
  <si>
    <t>INDETERMINADO</t>
  </si>
  <si>
    <t>10.3</t>
  </si>
  <si>
    <t>5.5</t>
  </si>
  <si>
    <t>BENEFICIARIA</t>
  </si>
  <si>
    <t>3,4</t>
  </si>
  <si>
    <t>71,8</t>
  </si>
  <si>
    <t xml:space="preserve">MOCOA </t>
  </si>
  <si>
    <t>NIFEDIPINO+ASA+METROPROLOL</t>
  </si>
  <si>
    <t>FALLCIDO</t>
  </si>
  <si>
    <t>AMLODIPINO unicamente</t>
  </si>
  <si>
    <t>6.5</t>
  </si>
  <si>
    <t>7.1</t>
  </si>
  <si>
    <t>NO APLICA</t>
  </si>
  <si>
    <t>0.15</t>
  </si>
  <si>
    <t>4.8</t>
  </si>
  <si>
    <t>ARA+ASA</t>
  </si>
  <si>
    <t>128.1</t>
  </si>
  <si>
    <t>ESPIRINOLACTINA+CARVEDILOL</t>
  </si>
  <si>
    <t>45</t>
  </si>
  <si>
    <t>9.6</t>
  </si>
  <si>
    <t>12.9</t>
  </si>
  <si>
    <t>VERAPAMILO+ASA</t>
  </si>
  <si>
    <t>REFORMULACION 24/06/22</t>
  </si>
  <si>
    <t>INASITENTE CONTROL DE CRONICOS REFORMULACION 24/06/22</t>
  </si>
  <si>
    <t>METROPROLOL</t>
  </si>
  <si>
    <t>68,5</t>
  </si>
  <si>
    <t>M139</t>
  </si>
  <si>
    <t>186</t>
  </si>
  <si>
    <t xml:space="preserve">PIAMONTE CAUCA </t>
  </si>
  <si>
    <t>GALVUSMET (METFORMINA +VILDAGLIPTINA</t>
  </si>
  <si>
    <t>40</t>
  </si>
  <si>
    <t>SUSPENDIDO</t>
  </si>
  <si>
    <t xml:space="preserve">HTCA + ARA </t>
  </si>
  <si>
    <t>75</t>
  </si>
  <si>
    <t>6.7</t>
  </si>
  <si>
    <t>OLMETEC</t>
  </si>
  <si>
    <t>N189</t>
  </si>
  <si>
    <t>0.97</t>
  </si>
  <si>
    <t>52</t>
  </si>
  <si>
    <t>0.87</t>
  </si>
  <si>
    <t>14.3</t>
  </si>
  <si>
    <t>64.3</t>
  </si>
  <si>
    <t>18.1</t>
  </si>
  <si>
    <t>4,9</t>
  </si>
  <si>
    <t>CARVELIDOL+LOPERAMIDA</t>
  </si>
  <si>
    <t>TRABAJA EN CAMPO</t>
  </si>
  <si>
    <t>MODERADA</t>
  </si>
  <si>
    <t>2.9</t>
  </si>
  <si>
    <t>3.1</t>
  </si>
  <si>
    <t xml:space="preserve">AMLODIPINO </t>
  </si>
  <si>
    <t>2,0</t>
  </si>
  <si>
    <t>140</t>
  </si>
  <si>
    <t xml:space="preserve">H408, H360, N179, R804, </t>
  </si>
  <si>
    <t xml:space="preserve">ALTO </t>
  </si>
  <si>
    <t>228.5</t>
  </si>
  <si>
    <t>609.3</t>
  </si>
  <si>
    <t>1.1</t>
  </si>
  <si>
    <t>46</t>
  </si>
  <si>
    <t>METOPROLOL+ NIMODIFPINO</t>
  </si>
  <si>
    <t>I694, EO39</t>
  </si>
  <si>
    <t>19,3</t>
  </si>
  <si>
    <t>60</t>
  </si>
  <si>
    <t>G473</t>
  </si>
  <si>
    <t>117</t>
  </si>
  <si>
    <t>USUARIA NO ACEPTA CONSULTAS DE CRONICOS SOLO REFIERE REFEORMULACION POR FAMILIAR</t>
  </si>
  <si>
    <t> GLARGINA 20UI +GLULISINA 65UI</t>
  </si>
  <si>
    <t>QUIMIOTERAPIAS</t>
  </si>
  <si>
    <t>CA MAMA</t>
  </si>
  <si>
    <t>15</t>
  </si>
  <si>
    <t>MANEJO CON ESPECIALIDAD</t>
  </si>
  <si>
    <t>70</t>
  </si>
  <si>
    <t>1,4</t>
  </si>
  <si>
    <t>Vinculación de Niños Niñas y Adolescentes a Actividades Relacionadas con grupos armados</t>
  </si>
  <si>
    <t>IECA O ARA + HTZ +AMLODIPINO</t>
  </si>
  <si>
    <t>1.9</t>
  </si>
  <si>
    <t>6.11</t>
  </si>
  <si>
    <t>88.7</t>
  </si>
  <si>
    <t>9.4</t>
  </si>
  <si>
    <t>34</t>
  </si>
  <si>
    <t>50</t>
  </si>
  <si>
    <t>PROPANOLOL + VALSARTAN</t>
  </si>
  <si>
    <t>M069</t>
  </si>
  <si>
    <t>CARVELIDOL+ASA</t>
  </si>
  <si>
    <t>13</t>
  </si>
  <si>
    <t>DIOSMINA+HIDROCODONA</t>
  </si>
  <si>
    <t>14</t>
  </si>
  <si>
    <t>10</t>
  </si>
  <si>
    <t>GLARGINA +JANUVIA</t>
  </si>
  <si>
    <t>INSULINA</t>
  </si>
  <si>
    <t>ASA+LEVOTIROXINA+ATORVASTATINA</t>
  </si>
  <si>
    <t>HCTZ+ARA O IECA</t>
  </si>
  <si>
    <t>HTA+DM+HIPOTIROIDISMO+HIPERLIPIDEMIA</t>
  </si>
  <si>
    <t>SACUBITRILO/VVALSARTAN </t>
  </si>
  <si>
    <t>APXABAN+ESPIRONOLACTONA+FUROSEMIDA +CARVEDILOL</t>
  </si>
  <si>
    <t>OBTRUCCION VALVULA MITRAL/ VALVULA CARDIACA</t>
  </si>
  <si>
    <t>2,3</t>
  </si>
  <si>
    <t>2,8</t>
  </si>
  <si>
    <t xml:space="preserve">HCTZ+CANDESARTAN </t>
  </si>
  <si>
    <t xml:space="preserve"> MOCOA</t>
  </si>
  <si>
    <t>LINAGLIPTINA + METFORMINA </t>
  </si>
  <si>
    <t>IECA</t>
  </si>
  <si>
    <t>GENGIBROZILO+ FENOFIBRATO</t>
  </si>
  <si>
    <t>HTA GRADO2</t>
  </si>
  <si>
    <t>SITAGLIPTINA + METFORMINA</t>
  </si>
  <si>
    <t>VILLAGARAZON</t>
  </si>
  <si>
    <t>PENDIENTE LABORATORIOS E INTERCONSULTAS</t>
  </si>
  <si>
    <t>78.25</t>
  </si>
  <si>
    <t>16.2</t>
  </si>
  <si>
    <t>19.1</t>
  </si>
  <si>
    <t>D093</t>
  </si>
  <si>
    <t>13.6</t>
  </si>
  <si>
    <t>EN CASA</t>
  </si>
  <si>
    <t xml:space="preserve">ARA O IECA </t>
  </si>
  <si>
    <t>J449, K219, G20X</t>
  </si>
  <si>
    <t xml:space="preserve"> HTA O DM</t>
  </si>
  <si>
    <t>2.8</t>
  </si>
  <si>
    <t>GLIBENCLAMIDA - METFORMINA</t>
  </si>
  <si>
    <t>217.7</t>
  </si>
  <si>
    <t>&gt;300</t>
  </si>
  <si>
    <t>INDEPENDIENTE</t>
  </si>
  <si>
    <t>G819-O694</t>
  </si>
  <si>
    <t>4.56</t>
  </si>
  <si>
    <t xml:space="preserve"> COTIZANTE</t>
  </si>
  <si>
    <t>22.1</t>
  </si>
  <si>
    <t>PREGABALINA +METFORMINA+PIRIDOXINA</t>
  </si>
  <si>
    <t>ROSUVASTATINA </t>
  </si>
  <si>
    <t>G309</t>
  </si>
  <si>
    <t>8.47</t>
  </si>
  <si>
    <t>89</t>
  </si>
  <si>
    <t>8.58</t>
  </si>
  <si>
    <t>ALTA DEL PROGRAMA</t>
  </si>
  <si>
    <t xml:space="preserve">NINGUNA </t>
  </si>
  <si>
    <t>N0</t>
  </si>
  <si>
    <t>8.0</t>
  </si>
  <si>
    <t>4.0</t>
  </si>
  <si>
    <t>10.2</t>
  </si>
  <si>
    <t> GLARGINA</t>
  </si>
  <si>
    <t>15.7</t>
  </si>
  <si>
    <t>17.3</t>
  </si>
  <si>
    <t>8.9</t>
  </si>
  <si>
    <t>0.54</t>
  </si>
  <si>
    <t>5</t>
  </si>
  <si>
    <t>260-80</t>
  </si>
  <si>
    <t>PENDIENTE IMNTERCONSULTAS</t>
  </si>
  <si>
    <t>157</t>
  </si>
  <si>
    <t>72</t>
  </si>
  <si>
    <t>75,9</t>
  </si>
  <si>
    <t>46,5</t>
  </si>
  <si>
    <t>65</t>
  </si>
  <si>
    <t>100</t>
  </si>
  <si>
    <t>HCTZ+IECA O ARA+AMLODIPINO</t>
  </si>
  <si>
    <t>EPOC</t>
  </si>
  <si>
    <t>97</t>
  </si>
  <si>
    <t>104</t>
  </si>
  <si>
    <t>4,0</t>
  </si>
  <si>
    <t>METFORMINA +VILDAGLIPTINA</t>
  </si>
  <si>
    <t>127</t>
  </si>
  <si>
    <t>86</t>
  </si>
  <si>
    <t>196</t>
  </si>
  <si>
    <t>CARVELIDOL</t>
  </si>
  <si>
    <t>220</t>
  </si>
  <si>
    <t>GLAUCOMA</t>
  </si>
  <si>
    <t>HTA GARADO 1</t>
  </si>
  <si>
    <t>METFORMINA+VILDAGLIPTINA </t>
  </si>
  <si>
    <t>ALOPURINOL</t>
  </si>
  <si>
    <t>CARVELIDOL+ASA+FUROSEMIDA+LEVOTIROXINA</t>
  </si>
  <si>
    <t>920</t>
  </si>
  <si>
    <t>30.5</t>
  </si>
  <si>
    <t>174.3</t>
  </si>
  <si>
    <t>42</t>
  </si>
  <si>
    <t>METFORMINA+DAPAGLIFLOZINA</t>
  </si>
  <si>
    <t>210</t>
  </si>
  <si>
    <t>61,50</t>
  </si>
  <si>
    <t>55</t>
  </si>
  <si>
    <t>57</t>
  </si>
  <si>
    <t>122</t>
  </si>
  <si>
    <t>INASISTENTE NO TIENEN HC</t>
  </si>
  <si>
    <t>INASISTENTE DESDE 2021</t>
  </si>
  <si>
    <t>105</t>
  </si>
  <si>
    <t>38</t>
  </si>
  <si>
    <t>68</t>
  </si>
  <si>
    <t>217</t>
  </si>
  <si>
    <t>PENDIENTE LABORATORIOS EKG</t>
  </si>
  <si>
    <t>METFORMINA + SITAGLIPTINA</t>
  </si>
  <si>
    <t>GLIBENCLAMIDA</t>
  </si>
  <si>
    <t>METFOERMINA+EMPAGLIFLOZINA</t>
  </si>
  <si>
    <t>IVU YA TRATADA</t>
  </si>
  <si>
    <t>BRADICARDIA SINUSAL</t>
  </si>
  <si>
    <t>79</t>
  </si>
  <si>
    <t>IECA +HCTZ</t>
  </si>
  <si>
    <t>INASISTENTE - PENDIENTE LABORATORIOS.</t>
  </si>
  <si>
    <t>64.4</t>
  </si>
  <si>
    <t>126</t>
  </si>
  <si>
    <t>28</t>
  </si>
  <si>
    <t>METFORMINA + VILDAGLIPTINA+GLIBENCLAMIDA</t>
  </si>
  <si>
    <t>GENGIBROZILO</t>
  </si>
  <si>
    <t>ASA+FUROSEMIDA+METROPROLOL</t>
  </si>
  <si>
    <t>163</t>
  </si>
  <si>
    <t>240</t>
  </si>
  <si>
    <t>77,50</t>
  </si>
  <si>
    <t>20</t>
  </si>
  <si>
    <t>20.2</t>
  </si>
  <si>
    <t>195</t>
  </si>
  <si>
    <t>12,0</t>
  </si>
  <si>
    <t>ARA +HCTZ+AMLOPDIPINO</t>
  </si>
  <si>
    <t>PENDIENTE REPORTE DE INTERCONSULTAS-EKG</t>
  </si>
  <si>
    <t>37,9</t>
  </si>
  <si>
    <t>3,1</t>
  </si>
  <si>
    <t>54,97</t>
  </si>
  <si>
    <t>SITAGLIPTINA 50/METFORMINA</t>
  </si>
  <si>
    <t>69</t>
  </si>
  <si>
    <t>48</t>
  </si>
  <si>
    <t>87</t>
  </si>
  <si>
    <t>0,3</t>
  </si>
  <si>
    <t>135,4</t>
  </si>
  <si>
    <t>1845-01-02</t>
  </si>
  <si>
    <t>1845-01-03</t>
  </si>
  <si>
    <t>1845-01-04</t>
  </si>
  <si>
    <t>ASA+ATORVASTATINA</t>
  </si>
  <si>
    <t>HCTZ+ ARA</t>
  </si>
  <si>
    <t xml:space="preserve">FRANCISCO  </t>
  </si>
  <si>
    <t xml:space="preserve"> MAYA </t>
  </si>
  <si>
    <t xml:space="preserve"> BURBANO</t>
  </si>
  <si>
    <t>ELOS</t>
  </si>
  <si>
    <t>24/08/1952</t>
  </si>
  <si>
    <t>H360</t>
  </si>
  <si>
    <t>INASISTENTE PENDIENTE LABORATORIPOS E INTERCONSULTAS</t>
  </si>
  <si>
    <t>ARTEMIO</t>
  </si>
  <si>
    <t>PENDIENTE INTERCONSULTAS Y ELKG</t>
  </si>
  <si>
    <t>DIVORCIADO</t>
  </si>
  <si>
    <t>ROSUVASTATINA+ASA+CARVERIDOL</t>
  </si>
  <si>
    <t>PENDIENTE EKG INTERCONSULTAS</t>
  </si>
  <si>
    <t>ROSUVASTATINA+PROPAFENONA</t>
  </si>
  <si>
    <t>E780</t>
  </si>
  <si>
    <t>PUERTO GUZMAN</t>
  </si>
  <si>
    <t>ARA+HCTZ+AMLODIPINO</t>
  </si>
  <si>
    <t>CARVEDILOL +ASA+ATORVASTATINA+PRAZOSINA</t>
  </si>
  <si>
    <t>G510-G459</t>
  </si>
  <si>
    <t>TRANSITORIA</t>
  </si>
  <si>
    <t>PENDIENTE DEMAS INTERCONSULTAS</t>
  </si>
  <si>
    <t>JERARADO</t>
  </si>
  <si>
    <t>I694+G819</t>
  </si>
  <si>
    <t>BACTERIAS ++ OXALATOS DE CALCIO</t>
  </si>
  <si>
    <t xml:space="preserve">GLADIS </t>
  </si>
  <si>
    <t>YOMAYRA DE JESUS</t>
  </si>
  <si>
    <t>Q613+N19X</t>
  </si>
  <si>
    <t>DESCONOCIDA</t>
  </si>
  <si>
    <t>PENDIENTE REPORTE EN HC DE INTERCONSULTAS</t>
  </si>
  <si>
    <t>10/03/1967</t>
  </si>
  <si>
    <t>INASISTENTE CONTROLES</t>
  </si>
  <si>
    <t>PUERTO LEGUIZAMO</t>
  </si>
  <si>
    <t>JAMINTON</t>
  </si>
  <si>
    <t>MURCIA</t>
  </si>
  <si>
    <t>VEREDA CASTELLANA</t>
  </si>
  <si>
    <t>0.94</t>
  </si>
  <si>
    <t xml:space="preserve">PENDIENTE INTERCONSULTAS </t>
  </si>
  <si>
    <t>B/ VILLA DIANA</t>
  </si>
  <si>
    <t>3508951785 - 3112644420</t>
  </si>
  <si>
    <t>ENALAPRIL</t>
  </si>
  <si>
    <t>106.38</t>
  </si>
  <si>
    <t>ISANDARA</t>
  </si>
  <si>
    <t>WUILSON</t>
  </si>
  <si>
    <t>HIDROCLOROTIAZIDA + ARA</t>
  </si>
  <si>
    <t xml:space="preserve">AYALA </t>
  </si>
  <si>
    <t>CHICO</t>
  </si>
  <si>
    <t>CRA 9 # 14-88</t>
  </si>
  <si>
    <t>LOSANO</t>
  </si>
  <si>
    <t>SANTANA</t>
  </si>
  <si>
    <t>SANICETO</t>
  </si>
  <si>
    <t>6 - VEJEZ</t>
  </si>
  <si>
    <t>GUARNIZO</t>
  </si>
  <si>
    <t>PENDIENTE EKG</t>
  </si>
  <si>
    <t>BUERGOS</t>
  </si>
  <si>
    <t xml:space="preserve">DARIO </t>
  </si>
  <si>
    <t>DINAS</t>
  </si>
  <si>
    <t>BARONA</t>
  </si>
  <si>
    <t>PUERO ASIS</t>
  </si>
  <si>
    <t>PENDIENTE REPORTE DE LABORATORIOS -INTERCONSULTAS</t>
  </si>
  <si>
    <t>BAUTISTA</t>
  </si>
  <si>
    <t>DE RAMIREZ</t>
  </si>
  <si>
    <t>GALVUSMET </t>
  </si>
  <si>
    <t>WILFIDO</t>
  </si>
  <si>
    <t>UBALDO</t>
  </si>
  <si>
    <t xml:space="preserve">FENOVEVA </t>
  </si>
  <si>
    <t xml:space="preserve">LEIVA </t>
  </si>
  <si>
    <t>HORMIGA</t>
  </si>
  <si>
    <t>BACHILLERATO</t>
  </si>
  <si>
    <t>PRIMARIA</t>
  </si>
  <si>
    <t>TECNOLOGICO</t>
  </si>
  <si>
    <t>TEMPORAL</t>
  </si>
  <si>
    <t>86571</t>
  </si>
  <si>
    <t>NO CONTROLADO</t>
  </si>
  <si>
    <t>SN DATO</t>
  </si>
  <si>
    <t>Indeterminado</t>
  </si>
  <si>
    <t>TABAQUISMO + PRESION ALTA</t>
  </si>
  <si>
    <t xml:space="preserve"> </t>
  </si>
  <si>
    <t>ERC</t>
  </si>
  <si>
    <t xml:space="preserve">ACV </t>
  </si>
  <si>
    <t>OBESIDAD+DISLIPIDEMIAS</t>
  </si>
  <si>
    <t>OBESIDAD + LIPIDEMIA</t>
  </si>
  <si>
    <t>LIPIDEMIA</t>
  </si>
  <si>
    <t>HIPERGLICEMIA</t>
  </si>
  <si>
    <t>IRC</t>
  </si>
  <si>
    <t>TRANSPLANTE RENAL</t>
  </si>
  <si>
    <t>DM2+OBESIDAD</t>
  </si>
  <si>
    <t>ERC+HIPOTIROIDISMO</t>
  </si>
  <si>
    <t>HIPERCOLESTEROLEMIA</t>
  </si>
  <si>
    <t>ACV(OBSTRUCCION DE VALVULA MITRAL)</t>
  </si>
  <si>
    <t xml:space="preserve"> EPOC</t>
  </si>
  <si>
    <t>ICC+IAM</t>
  </si>
  <si>
    <t>HIPOTIROIDIDMO</t>
  </si>
  <si>
    <t>LINFOMA HODKING</t>
  </si>
  <si>
    <t>HIPERCOLESTEROLEMIA +OBESIDAD</t>
  </si>
  <si>
    <t>ICC</t>
  </si>
  <si>
    <t>IHPOTIROIDISMO+IRC</t>
  </si>
  <si>
    <t>ERCE5</t>
  </si>
  <si>
    <t>ARTRITIS</t>
  </si>
  <si>
    <t xml:space="preserve"> HIPOTIROIDISMO</t>
  </si>
  <si>
    <t>ERC+ANTECEDENTE DE ACV</t>
  </si>
  <si>
    <t>ANSIEDAD DEPRESION</t>
  </si>
  <si>
    <t>OBESIDAD+HIPERLIPIDEMIA</t>
  </si>
  <si>
    <t>DISLIPIDEMIA</t>
  </si>
  <si>
    <t>CA DE COLON</t>
  </si>
  <si>
    <t xml:space="preserve"> LESIONES NODULARES TIROIDEAS TIRADS 5 </t>
  </si>
  <si>
    <t xml:space="preserve">ICC </t>
  </si>
  <si>
    <t>PREDIADETES</t>
  </si>
  <si>
    <t>DM-ICC</t>
  </si>
  <si>
    <t>ACV+IAM</t>
  </si>
  <si>
    <t>MARCAPASO</t>
  </si>
  <si>
    <t>ALZHEIMER</t>
  </si>
  <si>
    <t>CARDIOPATIA-ANTECEDENTE DE REVASCULARIZACION MIOCARDICA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</si>
</sst>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_€_-;\-* #,##0.00\ _€_-;_-* &quot;-&quot;??\ _€_-;_-@_-"/>
    <numFmt numFmtId="165" formatCode="yyyy\-mm\-dd;@"/>
    <numFmt numFmtId="166" formatCode="dd/mm/yyyy;@"/>
    <numFmt numFmtId="167" formatCode="[$$-240A]\ #,##0"/>
    <numFmt numFmtId="168" formatCode="0.0"/>
    <numFmt numFmtId="169" formatCode="d/mm/yyyy;@"/>
    <numFmt numFmtId="170" formatCode="yyyy/mm/dd;@"/>
  </numFmts>
  <fonts count="30" x14ac:knownFonts="1">
    <font>
      <sz val="11"/>
      <color theme="1"/>
      <name val="Calibri"/>
      <family val="2"/>
      <scheme val="minor"/>
    </font>
    <font>
      <sz val="11"/>
      <color theme="1"/>
      <name val="Calibri"/>
      <family val="2"/>
      <scheme val="minor"/>
    </font>
    <font>
      <sz val="10"/>
      <name val="Arial"/>
      <family val="2"/>
    </font>
    <font>
      <sz val="10"/>
      <color theme="1"/>
      <name val="Arial"/>
      <family val="2"/>
    </font>
    <font>
      <sz val="8"/>
      <color theme="1"/>
      <name val="Calibri"/>
      <family val="2"/>
      <scheme val="minor"/>
    </font>
    <font>
      <sz val="11"/>
      <color theme="1"/>
      <name val="Arial"/>
      <family val="2"/>
    </font>
    <font>
      <b/>
      <sz val="11"/>
      <color theme="1"/>
      <name val="Calibri"/>
      <family val="2"/>
      <scheme val="minor"/>
    </font>
    <font>
      <sz val="11"/>
      <color theme="0"/>
      <name val="Calibri"/>
      <family val="2"/>
      <scheme val="minor"/>
    </font>
    <font>
      <sz val="9"/>
      <name val="Calibri"/>
      <family val="2"/>
      <scheme val="minor"/>
    </font>
    <font>
      <sz val="9"/>
      <color indexed="81"/>
      <name val="Tahoma"/>
      <family val="2"/>
    </font>
    <font>
      <b/>
      <sz val="9"/>
      <color indexed="81"/>
      <name val="Tahoma"/>
      <family val="2"/>
    </font>
    <font>
      <sz val="9"/>
      <color theme="1"/>
      <name val="Calibri"/>
      <family val="2"/>
      <scheme val="minor"/>
    </font>
    <font>
      <b/>
      <sz val="9"/>
      <color theme="1"/>
      <name val="Calibri"/>
      <family val="2"/>
      <scheme val="minor"/>
    </font>
    <font>
      <sz val="8"/>
      <color indexed="81"/>
      <name val="Tahoma"/>
      <family val="2"/>
    </font>
    <font>
      <b/>
      <sz val="11"/>
      <color indexed="81"/>
      <name val="Tahoma"/>
      <family val="2"/>
    </font>
    <font>
      <b/>
      <sz val="14"/>
      <color theme="1"/>
      <name val="Calibri"/>
      <family val="2"/>
      <scheme val="minor"/>
    </font>
    <font>
      <sz val="12"/>
      <color theme="1"/>
      <name val="Calibri"/>
      <family val="2"/>
      <scheme val="minor"/>
    </font>
    <font>
      <sz val="10"/>
      <color theme="1"/>
      <name val="Calibri"/>
      <family val="2"/>
      <scheme val="minor"/>
    </font>
    <font>
      <sz val="11"/>
      <color rgb="FFFF0000"/>
      <name val="Calibri"/>
      <family val="2"/>
      <scheme val="minor"/>
    </font>
    <font>
      <sz val="9"/>
      <color indexed="8"/>
      <name val="Calibri"/>
      <family val="2"/>
      <scheme val="minor"/>
    </font>
    <font>
      <sz val="8"/>
      <name val="Calibri"/>
      <family val="2"/>
      <scheme val="minor"/>
    </font>
    <font>
      <sz val="10"/>
      <color indexed="8"/>
      <name val="Arial"/>
      <family val="2"/>
    </font>
    <font>
      <sz val="11"/>
      <name val="Arial"/>
      <family val="2"/>
    </font>
    <font>
      <sz val="11"/>
      <color rgb="FF444444"/>
      <name val="Arial"/>
      <family val="2"/>
    </font>
    <font>
      <b/>
      <sz val="10"/>
      <color theme="1"/>
      <name val="Arial"/>
      <family val="2"/>
    </font>
    <font>
      <b/>
      <sz val="10"/>
      <name val="Arial"/>
      <family val="2"/>
    </font>
    <font>
      <sz val="10"/>
      <color rgb="FF333333"/>
      <name val="Arial"/>
      <family val="2"/>
    </font>
    <font>
      <sz val="10"/>
      <color rgb="FF444444"/>
      <name val="Arial"/>
      <family val="2"/>
    </font>
    <font>
      <b/>
      <sz val="10"/>
      <color rgb="FF333333"/>
      <name val="Arial"/>
      <family val="2"/>
    </font>
    <font>
      <sz val="10"/>
      <color theme="1" tint="0.499984740745262"/>
      <name val="Arial"/>
      <family val="2"/>
    </font>
  </fonts>
  <fills count="1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rgb="FFFFC000"/>
        <bgColor indexed="64"/>
      </patternFill>
    </fill>
    <fill>
      <patternFill patternType="solid">
        <fgColor theme="9" tint="0.79998168889431442"/>
        <bgColor indexed="64"/>
      </patternFill>
    </fill>
    <fill>
      <patternFill patternType="solid">
        <fgColor rgb="FFC00000"/>
        <bgColor indexed="64"/>
      </patternFill>
    </fill>
    <fill>
      <patternFill patternType="solid">
        <fgColor theme="0"/>
        <bgColor indexed="64"/>
      </patternFill>
    </fill>
    <fill>
      <patternFill patternType="solid">
        <fgColor theme="6"/>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diagonal/>
    </border>
    <border>
      <left style="thin">
        <color indexed="22"/>
      </left>
      <right style="thin">
        <color indexed="22"/>
      </right>
      <top style="thin">
        <color indexed="22"/>
      </top>
      <bottom style="thin">
        <color indexed="22"/>
      </bottom>
      <diagonal/>
    </border>
  </borders>
  <cellStyleXfs count="8">
    <xf numFmtId="0" fontId="0" fillId="0" borderId="0"/>
    <xf numFmtId="164" fontId="1" fillId="0" borderId="0" applyFont="0" applyFill="0" applyBorder="0" applyAlignment="0" applyProtection="0"/>
    <xf numFmtId="0" fontId="2" fillId="0" borderId="0"/>
    <xf numFmtId="0" fontId="7" fillId="8" borderId="0" applyNumberFormat="0" applyBorder="0" applyAlignment="0" applyProtection="0"/>
    <xf numFmtId="0" fontId="16" fillId="0" borderId="0"/>
    <xf numFmtId="0" fontId="21" fillId="0" borderId="0"/>
    <xf numFmtId="0" fontId="21" fillId="0" borderId="0"/>
    <xf numFmtId="0" fontId="21" fillId="0" borderId="0"/>
  </cellStyleXfs>
  <cellXfs count="230">
    <xf numFmtId="0" fontId="0" fillId="0" borderId="0" xfId="0"/>
    <xf numFmtId="0" fontId="0" fillId="0" borderId="0" xfId="0" applyAlignment="1">
      <alignment horizontal="center"/>
    </xf>
    <xf numFmtId="1" fontId="3" fillId="0" borderId="0" xfId="1" applyNumberFormat="1" applyFont="1" applyFill="1" applyBorder="1" applyAlignment="1" applyProtection="1">
      <alignment horizontal="center" vertical="center"/>
    </xf>
    <xf numFmtId="49" fontId="0" fillId="2" borderId="0" xfId="0" applyNumberFormat="1" applyFont="1" applyFill="1" applyAlignment="1">
      <alignment horizontal="center" vertical="center" wrapText="1"/>
    </xf>
    <xf numFmtId="49" fontId="0" fillId="5" borderId="0" xfId="0" applyNumberFormat="1" applyFont="1" applyFill="1" applyAlignment="1">
      <alignment horizontal="center" vertical="center" wrapText="1"/>
    </xf>
    <xf numFmtId="0" fontId="0" fillId="0" borderId="0" xfId="0" applyFont="1" applyAlignment="1">
      <alignment wrapText="1"/>
    </xf>
    <xf numFmtId="166" fontId="0" fillId="9" borderId="0" xfId="0" applyNumberFormat="1" applyFont="1" applyFill="1" applyAlignment="1" applyProtection="1">
      <alignment horizontal="center" vertical="center" wrapText="1"/>
      <protection locked="0"/>
    </xf>
    <xf numFmtId="49" fontId="0" fillId="9" borderId="0" xfId="0" applyNumberFormat="1" applyFont="1" applyFill="1" applyAlignment="1">
      <alignment horizontal="center" vertical="center" wrapText="1"/>
    </xf>
    <xf numFmtId="1" fontId="8" fillId="4" borderId="1" xfId="3" applyNumberFormat="1" applyFont="1" applyFill="1" applyBorder="1" applyAlignment="1">
      <alignment horizontal="center" vertical="center" wrapText="1"/>
    </xf>
    <xf numFmtId="0" fontId="8" fillId="4" borderId="1" xfId="3" applyFont="1" applyFill="1" applyBorder="1" applyAlignment="1">
      <alignment horizontal="center" vertical="center" wrapText="1"/>
    </xf>
    <xf numFmtId="0" fontId="12" fillId="7" borderId="1" xfId="3" applyNumberFormat="1" applyFont="1" applyFill="1" applyBorder="1" applyAlignment="1">
      <alignment horizontal="center" vertical="center" wrapText="1"/>
    </xf>
    <xf numFmtId="1" fontId="8" fillId="10" borderId="1" xfId="3" applyNumberFormat="1" applyFont="1" applyFill="1" applyBorder="1" applyAlignment="1">
      <alignment horizontal="center" vertical="center" wrapText="1"/>
    </xf>
    <xf numFmtId="0" fontId="8" fillId="10" borderId="1" xfId="3" applyFont="1" applyFill="1" applyBorder="1" applyAlignment="1">
      <alignment horizontal="center" vertical="center"/>
    </xf>
    <xf numFmtId="0" fontId="8" fillId="10" borderId="1" xfId="3" applyFont="1" applyFill="1" applyBorder="1" applyAlignment="1">
      <alignment horizontal="center" vertical="center" wrapText="1"/>
    </xf>
    <xf numFmtId="166" fontId="0" fillId="9" borderId="0" xfId="0" applyNumberFormat="1" applyFont="1" applyFill="1" applyAlignment="1">
      <alignment horizontal="center" vertical="center" wrapText="1"/>
    </xf>
    <xf numFmtId="1" fontId="11" fillId="7" borderId="2" xfId="3" applyNumberFormat="1" applyFont="1" applyFill="1" applyBorder="1" applyAlignment="1">
      <alignment horizontal="center"/>
    </xf>
    <xf numFmtId="1" fontId="0" fillId="0" borderId="0" xfId="0" applyNumberFormat="1" applyBorder="1" applyAlignment="1">
      <alignment horizontal="center" vertical="center"/>
    </xf>
    <xf numFmtId="1" fontId="0" fillId="0" borderId="0" xfId="0" applyNumberFormat="1" applyBorder="1" applyAlignment="1">
      <alignment horizontal="center"/>
    </xf>
    <xf numFmtId="2" fontId="0" fillId="0" borderId="0" xfId="0" applyNumberFormat="1" applyBorder="1" applyAlignment="1">
      <alignment horizontal="center"/>
    </xf>
    <xf numFmtId="0" fontId="15" fillId="0" borderId="0" xfId="0" applyFont="1" applyAlignment="1">
      <alignment horizontal="center" vertical="center"/>
    </xf>
    <xf numFmtId="49" fontId="0" fillId="2" borderId="0" xfId="0" applyNumberFormat="1" applyFont="1" applyFill="1" applyBorder="1" applyAlignment="1">
      <alignment horizontal="center" vertical="center" wrapText="1"/>
    </xf>
    <xf numFmtId="14" fontId="0" fillId="2" borderId="0" xfId="0" applyNumberFormat="1" applyFont="1" applyFill="1" applyBorder="1" applyAlignment="1">
      <alignment horizontal="center" vertical="center" wrapText="1"/>
    </xf>
    <xf numFmtId="49" fontId="0" fillId="5" borderId="0" xfId="0" applyNumberFormat="1" applyFont="1" applyFill="1" applyBorder="1" applyAlignment="1">
      <alignment horizontal="center" vertical="center" wrapText="1"/>
    </xf>
    <xf numFmtId="49" fontId="0" fillId="9" borderId="0" xfId="0" applyNumberFormat="1" applyFont="1" applyFill="1" applyBorder="1" applyAlignment="1">
      <alignment horizontal="center" vertical="center" wrapText="1"/>
    </xf>
    <xf numFmtId="49" fontId="0" fillId="6" borderId="0" xfId="0" applyNumberFormat="1" applyFont="1" applyFill="1" applyBorder="1" applyAlignment="1">
      <alignment horizontal="center" vertical="center" wrapText="1"/>
    </xf>
    <xf numFmtId="49" fontId="0" fillId="4" borderId="0" xfId="0" applyNumberFormat="1" applyFont="1" applyFill="1" applyBorder="1" applyAlignment="1">
      <alignment horizontal="center" vertical="center" wrapText="1"/>
    </xf>
    <xf numFmtId="0" fontId="0" fillId="3" borderId="0" xfId="0" applyFont="1" applyFill="1" applyBorder="1" applyAlignment="1" applyProtection="1">
      <alignment horizontal="center" vertical="center" wrapText="1"/>
      <protection locked="0"/>
    </xf>
    <xf numFmtId="2" fontId="0" fillId="2" borderId="0" xfId="0" applyNumberFormat="1" applyFont="1" applyFill="1" applyBorder="1" applyAlignment="1">
      <alignment horizontal="center" vertical="center" wrapText="1"/>
    </xf>
    <xf numFmtId="14" fontId="0" fillId="3" borderId="0" xfId="0" applyNumberFormat="1" applyFont="1" applyFill="1" applyBorder="1" applyAlignment="1">
      <alignment horizontal="center" vertical="center" wrapText="1"/>
    </xf>
    <xf numFmtId="166" fontId="0" fillId="9" borderId="0" xfId="0" applyNumberFormat="1" applyFont="1" applyFill="1" applyBorder="1" applyAlignment="1">
      <alignment horizontal="center" vertical="center" wrapText="1"/>
    </xf>
    <xf numFmtId="166" fontId="0" fillId="9" borderId="0" xfId="0" applyNumberFormat="1" applyFont="1" applyFill="1" applyBorder="1" applyAlignment="1" applyProtection="1">
      <alignment horizontal="center" vertical="center" wrapText="1"/>
      <protection locked="0"/>
    </xf>
    <xf numFmtId="2" fontId="0" fillId="9" borderId="0" xfId="0" applyNumberFormat="1" applyFont="1" applyFill="1" applyBorder="1" applyAlignment="1">
      <alignment horizontal="center" vertical="center" wrapText="1"/>
    </xf>
    <xf numFmtId="0" fontId="0" fillId="11" borderId="0" xfId="0" applyFill="1"/>
    <xf numFmtId="0" fontId="0" fillId="9" borderId="0" xfId="0" applyFill="1"/>
    <xf numFmtId="0" fontId="0" fillId="12" borderId="0" xfId="0" applyFill="1"/>
    <xf numFmtId="0" fontId="0" fillId="13" borderId="0" xfId="0" applyFill="1"/>
    <xf numFmtId="0" fontId="0" fillId="0" borderId="0" xfId="0" pivotButton="1"/>
    <xf numFmtId="166" fontId="6" fillId="4" borderId="0" xfId="0" applyNumberFormat="1" applyFont="1" applyFill="1" applyBorder="1" applyAlignment="1" applyProtection="1">
      <alignment horizontal="center" vertical="center" wrapText="1"/>
      <protection locked="0"/>
    </xf>
    <xf numFmtId="1" fontId="0" fillId="3" borderId="0" xfId="0" applyNumberFormat="1" applyFont="1" applyFill="1" applyBorder="1" applyAlignment="1">
      <alignment horizontal="center" vertical="center" wrapText="1"/>
    </xf>
    <xf numFmtId="0" fontId="0" fillId="0" borderId="0" xfId="0" applyFill="1" applyBorder="1" applyAlignment="1">
      <alignment horizontal="center"/>
    </xf>
    <xf numFmtId="1" fontId="0" fillId="2" borderId="0" xfId="0" applyNumberFormat="1" applyFont="1" applyFill="1" applyBorder="1" applyAlignment="1">
      <alignment horizontal="center" vertical="center" wrapText="1"/>
    </xf>
    <xf numFmtId="1" fontId="0" fillId="0" borderId="0" xfId="0" applyNumberFormat="1" applyFill="1" applyBorder="1" applyAlignment="1">
      <alignment horizontal="center"/>
    </xf>
    <xf numFmtId="0" fontId="0" fillId="0" borderId="0" xfId="0" applyBorder="1"/>
    <xf numFmtId="49" fontId="18" fillId="2" borderId="0" xfId="0" applyNumberFormat="1" applyFont="1" applyFill="1" applyBorder="1" applyAlignment="1">
      <alignment horizontal="center" vertical="center" wrapText="1"/>
    </xf>
    <xf numFmtId="0" fontId="0" fillId="9" borderId="0" xfId="0" applyFont="1" applyFill="1" applyBorder="1" applyAlignment="1" applyProtection="1">
      <alignment horizontal="center" vertical="center" wrapText="1"/>
      <protection locked="0"/>
    </xf>
    <xf numFmtId="166" fontId="5" fillId="2" borderId="0" xfId="0" applyNumberFormat="1" applyFont="1" applyFill="1" applyBorder="1" applyAlignment="1">
      <alignment horizontal="center" vertical="center" wrapText="1"/>
    </xf>
    <xf numFmtId="0" fontId="19" fillId="0" borderId="0" xfId="3" applyFont="1" applyFill="1" applyBorder="1" applyAlignment="1" applyProtection="1">
      <alignment horizontal="center" wrapText="1"/>
      <protection locked="0"/>
    </xf>
    <xf numFmtId="166" fontId="0" fillId="2" borderId="0" xfId="0" applyNumberFormat="1" applyFont="1" applyFill="1" applyBorder="1" applyAlignment="1">
      <alignment horizontal="center" vertical="center" wrapText="1"/>
    </xf>
    <xf numFmtId="166" fontId="0" fillId="3" borderId="0" xfId="0" applyNumberFormat="1" applyFont="1" applyFill="1" applyBorder="1" applyAlignment="1" applyProtection="1">
      <alignment horizontal="center" vertical="center" wrapText="1"/>
      <protection locked="0"/>
    </xf>
    <xf numFmtId="0" fontId="0" fillId="0" borderId="0" xfId="0" applyFill="1" applyBorder="1" applyAlignment="1"/>
    <xf numFmtId="2" fontId="0" fillId="0" borderId="0" xfId="0" applyNumberFormat="1" applyBorder="1" applyAlignment="1"/>
    <xf numFmtId="0" fontId="0" fillId="2" borderId="0" xfId="0" applyFill="1"/>
    <xf numFmtId="2" fontId="0" fillId="0" borderId="0" xfId="0" applyNumberFormat="1" applyFill="1" applyBorder="1" applyAlignment="1">
      <alignment horizontal="center"/>
    </xf>
    <xf numFmtId="0" fontId="0" fillId="0" borderId="0" xfId="0" applyFill="1" applyBorder="1"/>
    <xf numFmtId="166" fontId="0" fillId="0" borderId="0" xfId="0" applyNumberFormat="1" applyFill="1" applyBorder="1"/>
    <xf numFmtId="49" fontId="0" fillId="0" borderId="0" xfId="0" applyNumberFormat="1" applyFill="1" applyBorder="1"/>
    <xf numFmtId="1" fontId="0" fillId="0" borderId="0" xfId="0" applyNumberFormat="1" applyFill="1" applyBorder="1"/>
    <xf numFmtId="166" fontId="17" fillId="0" borderId="0" xfId="0" applyNumberFormat="1" applyFont="1" applyFill="1" applyBorder="1" applyAlignment="1" applyProtection="1">
      <alignment horizontal="center" wrapText="1"/>
      <protection locked="0"/>
    </xf>
    <xf numFmtId="166" fontId="4" fillId="0" borderId="0" xfId="0" applyNumberFormat="1" applyFont="1" applyFill="1" applyBorder="1" applyAlignment="1" applyProtection="1">
      <alignment horizontal="center" wrapText="1"/>
      <protection locked="0"/>
    </xf>
    <xf numFmtId="14" fontId="0" fillId="0" borderId="0" xfId="0" applyNumberFormat="1" applyFill="1" applyBorder="1"/>
    <xf numFmtId="0" fontId="0" fillId="0" borderId="0" xfId="0" applyNumberFormat="1" applyFill="1" applyBorder="1" applyAlignment="1">
      <alignment horizontal="center"/>
    </xf>
    <xf numFmtId="2" fontId="0" fillId="0" borderId="0" xfId="0" applyNumberFormat="1" applyFill="1" applyBorder="1"/>
    <xf numFmtId="0" fontId="0" fillId="14" borderId="0" xfId="0" applyFill="1" applyBorder="1" applyAlignment="1"/>
    <xf numFmtId="0" fontId="0" fillId="14" borderId="0" xfId="0" applyFill="1" applyBorder="1" applyAlignment="1">
      <alignment horizontal="center"/>
    </xf>
    <xf numFmtId="166" fontId="0" fillId="5" borderId="0" xfId="0" applyNumberFormat="1" applyFont="1" applyFill="1" applyBorder="1" applyAlignment="1">
      <alignment horizontal="center" vertical="center" wrapText="1"/>
    </xf>
    <xf numFmtId="166" fontId="0" fillId="0" borderId="0" xfId="0" applyNumberFormat="1" applyFill="1" applyBorder="1" applyAlignment="1">
      <alignment horizontal="center"/>
    </xf>
    <xf numFmtId="168" fontId="0" fillId="2" borderId="0" xfId="0" applyNumberFormat="1" applyFont="1" applyFill="1" applyBorder="1" applyAlignment="1">
      <alignment horizontal="center" vertical="center" wrapText="1"/>
    </xf>
    <xf numFmtId="1" fontId="6" fillId="0" borderId="0" xfId="3" applyNumberFormat="1" applyFont="1" applyFill="1" applyBorder="1" applyAlignment="1">
      <alignment horizontal="center" vertical="center" wrapText="1"/>
    </xf>
    <xf numFmtId="168" fontId="0" fillId="0" borderId="0" xfId="0" applyNumberFormat="1" applyFill="1" applyBorder="1"/>
    <xf numFmtId="168" fontId="0" fillId="9" borderId="0" xfId="0" applyNumberFormat="1" applyFont="1" applyFill="1" applyBorder="1" applyAlignment="1">
      <alignment horizontal="center" vertical="center" wrapText="1"/>
    </xf>
    <xf numFmtId="1" fontId="4" fillId="0" borderId="0" xfId="0" applyNumberFormat="1" applyFont="1" applyFill="1" applyBorder="1" applyAlignment="1" applyProtection="1">
      <alignment horizontal="center" wrapText="1"/>
      <protection locked="0"/>
    </xf>
    <xf numFmtId="168" fontId="17" fillId="0" borderId="0" xfId="0" applyNumberFormat="1" applyFont="1" applyFill="1" applyBorder="1" applyAlignment="1" applyProtection="1">
      <alignment horizontal="center" wrapText="1"/>
      <protection locked="0"/>
    </xf>
    <xf numFmtId="2" fontId="8" fillId="4" borderId="0" xfId="3" applyNumberFormat="1" applyFont="1" applyFill="1" applyBorder="1" applyAlignment="1">
      <alignment horizontal="center" vertical="center" wrapText="1"/>
    </xf>
    <xf numFmtId="2" fontId="17" fillId="0" borderId="0" xfId="0" applyNumberFormat="1" applyFont="1" applyFill="1" applyBorder="1" applyAlignment="1" applyProtection="1">
      <alignment horizontal="center" wrapText="1"/>
      <protection locked="0"/>
    </xf>
    <xf numFmtId="1" fontId="0" fillId="0" borderId="0" xfId="0" applyNumberFormat="1" applyFill="1" applyBorder="1" applyAlignment="1">
      <alignment horizontal="left"/>
    </xf>
    <xf numFmtId="0" fontId="0" fillId="15" borderId="0" xfId="0" applyFill="1" applyBorder="1"/>
    <xf numFmtId="14" fontId="0" fillId="15" borderId="0" xfId="0" applyNumberFormat="1" applyFill="1" applyBorder="1"/>
    <xf numFmtId="0" fontId="0" fillId="15" borderId="0" xfId="0" applyFill="1" applyAlignment="1"/>
    <xf numFmtId="166" fontId="0" fillId="15" borderId="0" xfId="0" applyNumberFormat="1" applyFill="1" applyBorder="1"/>
    <xf numFmtId="0" fontId="0" fillId="15" borderId="0" xfId="0" applyFill="1" applyBorder="1" applyAlignment="1">
      <alignment horizontal="center"/>
    </xf>
    <xf numFmtId="2" fontId="0" fillId="15" borderId="0" xfId="0" applyNumberFormat="1" applyFill="1" applyBorder="1" applyAlignment="1">
      <alignment horizontal="center"/>
    </xf>
    <xf numFmtId="169" fontId="0" fillId="2" borderId="0" xfId="0" applyNumberFormat="1" applyFont="1" applyFill="1" applyBorder="1" applyAlignment="1">
      <alignment horizontal="center" vertical="center" wrapText="1"/>
    </xf>
    <xf numFmtId="169" fontId="0" fillId="0" borderId="0" xfId="0" applyNumberFormat="1" applyFill="1" applyBorder="1"/>
    <xf numFmtId="1" fontId="0" fillId="2" borderId="0" xfId="0" applyNumberFormat="1" applyFont="1" applyFill="1" applyBorder="1" applyAlignment="1">
      <alignment horizontal="left" vertical="center" wrapText="1"/>
    </xf>
    <xf numFmtId="49" fontId="12" fillId="2" borderId="3" xfId="0" applyNumberFormat="1" applyFont="1" applyFill="1" applyBorder="1" applyAlignment="1" applyProtection="1">
      <alignment horizontal="center" vertical="center" wrapText="1"/>
      <protection locked="0"/>
    </xf>
    <xf numFmtId="0" fontId="3" fillId="15" borderId="0" xfId="0" applyFont="1" applyFill="1" applyAlignment="1" applyProtection="1">
      <alignment horizontal="center"/>
      <protection locked="0" hidden="1"/>
    </xf>
    <xf numFmtId="0" fontId="3" fillId="15" borderId="0" xfId="5" applyFont="1" applyFill="1" applyAlignment="1" applyProtection="1">
      <alignment horizontal="center"/>
      <protection locked="0" hidden="1"/>
    </xf>
    <xf numFmtId="169" fontId="3" fillId="15" borderId="0" xfId="0" applyNumberFormat="1" applyFont="1" applyFill="1" applyAlignment="1" applyProtection="1">
      <alignment horizontal="center"/>
      <protection locked="0" hidden="1"/>
    </xf>
    <xf numFmtId="0" fontId="3" fillId="15" borderId="0" xfId="0" applyFont="1" applyFill="1" applyAlignment="1" applyProtection="1">
      <alignment horizontal="center" vertical="center"/>
      <protection locked="0" hidden="1"/>
    </xf>
    <xf numFmtId="1" fontId="3" fillId="15" borderId="0" xfId="0" applyNumberFormat="1" applyFont="1" applyFill="1" applyAlignment="1" applyProtection="1">
      <alignment horizontal="center"/>
      <protection locked="0" hidden="1"/>
    </xf>
    <xf numFmtId="169" fontId="3" fillId="15" borderId="0" xfId="0" applyNumberFormat="1" applyFont="1" applyFill="1" applyAlignment="1" applyProtection="1">
      <alignment horizontal="center" vertical="center"/>
      <protection locked="0" hidden="1"/>
    </xf>
    <xf numFmtId="0" fontId="3" fillId="15" borderId="0" xfId="3" applyFont="1" applyFill="1" applyBorder="1" applyAlignment="1" applyProtection="1">
      <alignment horizontal="center"/>
      <protection locked="0" hidden="1"/>
    </xf>
    <xf numFmtId="0" fontId="3" fillId="15" borderId="0" xfId="0" applyFont="1" applyFill="1" applyAlignment="1" applyProtection="1">
      <alignment horizontal="center"/>
      <protection locked="0"/>
    </xf>
    <xf numFmtId="0" fontId="3" fillId="15" borderId="0" xfId="0" applyFont="1" applyFill="1" applyAlignment="1" applyProtection="1">
      <alignment horizontal="center" vertical="center"/>
      <protection locked="0"/>
    </xf>
    <xf numFmtId="2" fontId="3" fillId="15" borderId="0" xfId="0" applyNumberFormat="1" applyFont="1" applyFill="1" applyAlignment="1" applyProtection="1">
      <alignment horizontal="center"/>
      <protection locked="0"/>
    </xf>
    <xf numFmtId="1" fontId="3" fillId="15" borderId="0" xfId="3" applyNumberFormat="1" applyFont="1" applyFill="1" applyBorder="1" applyAlignment="1" applyProtection="1">
      <alignment horizontal="center"/>
      <protection locked="0"/>
    </xf>
    <xf numFmtId="0" fontId="3" fillId="15" borderId="0" xfId="3" applyNumberFormat="1" applyFont="1" applyFill="1" applyBorder="1" applyAlignment="1" applyProtection="1">
      <alignment horizontal="center" vertical="center"/>
      <protection locked="0"/>
    </xf>
    <xf numFmtId="14" fontId="3" fillId="15" borderId="0" xfId="0" applyNumberFormat="1" applyFont="1" applyFill="1" applyAlignment="1" applyProtection="1">
      <alignment horizontal="center" vertical="center"/>
      <protection locked="0"/>
    </xf>
    <xf numFmtId="14" fontId="3" fillId="15" borderId="0" xfId="0" applyNumberFormat="1" applyFont="1" applyFill="1" applyAlignment="1" applyProtection="1">
      <alignment horizontal="center"/>
      <protection locked="0"/>
    </xf>
    <xf numFmtId="1" fontId="3" fillId="15" borderId="0" xfId="0" applyNumberFormat="1" applyFont="1" applyFill="1" applyAlignment="1" applyProtection="1">
      <alignment horizontal="center"/>
      <protection locked="0"/>
    </xf>
    <xf numFmtId="166" fontId="3" fillId="15" borderId="0" xfId="0" applyNumberFormat="1" applyFont="1" applyFill="1" applyAlignment="1" applyProtection="1">
      <alignment horizontal="center"/>
      <protection locked="0"/>
    </xf>
    <xf numFmtId="169" fontId="3" fillId="15" borderId="0" xfId="0" applyNumberFormat="1" applyFont="1" applyFill="1" applyAlignment="1" applyProtection="1">
      <alignment horizontal="center" wrapText="1"/>
      <protection locked="0"/>
    </xf>
    <xf numFmtId="0" fontId="3" fillId="15" borderId="0" xfId="3" applyFont="1" applyFill="1" applyBorder="1" applyAlignment="1" applyProtection="1">
      <alignment horizontal="center"/>
      <protection locked="0"/>
    </xf>
    <xf numFmtId="166" fontId="3" fillId="15" borderId="0" xfId="0" applyNumberFormat="1" applyFont="1" applyFill="1" applyAlignment="1" applyProtection="1">
      <alignment horizontal="center" wrapText="1"/>
      <protection locked="0"/>
    </xf>
    <xf numFmtId="49" fontId="3" fillId="15" borderId="0" xfId="0" applyNumberFormat="1" applyFont="1" applyFill="1" applyAlignment="1" applyProtection="1">
      <alignment horizontal="center" wrapText="1"/>
      <protection locked="0"/>
    </xf>
    <xf numFmtId="0" fontId="3" fillId="15" borderId="0" xfId="0" applyFont="1" applyFill="1" applyAlignment="1" applyProtection="1">
      <alignment horizontal="center" wrapText="1"/>
      <protection locked="0"/>
    </xf>
    <xf numFmtId="169" fontId="3" fillId="15" borderId="0" xfId="0" applyNumberFormat="1" applyFont="1" applyFill="1" applyAlignment="1" applyProtection="1">
      <alignment horizontal="center"/>
      <protection locked="0"/>
    </xf>
    <xf numFmtId="49" fontId="3" fillId="15" borderId="0" xfId="0" applyNumberFormat="1" applyFont="1" applyFill="1" applyAlignment="1" applyProtection="1">
      <alignment horizontal="center"/>
      <protection locked="0"/>
    </xf>
    <xf numFmtId="1" fontId="3" fillId="15" borderId="0" xfId="3" applyNumberFormat="1" applyFont="1" applyFill="1" applyBorder="1" applyAlignment="1" applyProtection="1">
      <alignment horizontal="center"/>
      <protection locked="0" hidden="1"/>
    </xf>
    <xf numFmtId="0" fontId="3" fillId="15" borderId="0" xfId="3" applyNumberFormat="1" applyFont="1" applyFill="1" applyBorder="1" applyAlignment="1" applyProtection="1">
      <alignment horizontal="center"/>
      <protection locked="0"/>
    </xf>
    <xf numFmtId="165" fontId="3" fillId="15" borderId="0" xfId="0" applyNumberFormat="1" applyFont="1" applyFill="1" applyAlignment="1" applyProtection="1">
      <alignment horizontal="center"/>
      <protection locked="0"/>
    </xf>
    <xf numFmtId="169" fontId="2" fillId="15" borderId="0" xfId="0" applyNumberFormat="1" applyFont="1" applyFill="1" applyAlignment="1">
      <alignment horizontal="center" vertical="center"/>
    </xf>
    <xf numFmtId="166" fontId="2" fillId="15" borderId="0" xfId="0" applyNumberFormat="1" applyFont="1" applyFill="1" applyAlignment="1">
      <alignment horizontal="center" vertical="center"/>
    </xf>
    <xf numFmtId="0" fontId="2" fillId="15" borderId="0" xfId="0" applyFont="1" applyFill="1" applyAlignment="1" applyProtection="1">
      <alignment horizontal="center" vertical="center"/>
      <protection locked="0" hidden="1"/>
    </xf>
    <xf numFmtId="14" fontId="3" fillId="15" borderId="0" xfId="3" applyNumberFormat="1" applyFont="1" applyFill="1" applyBorder="1" applyAlignment="1" applyProtection="1">
      <alignment horizontal="center"/>
      <protection locked="0"/>
    </xf>
    <xf numFmtId="14" fontId="3" fillId="15" borderId="0" xfId="0" applyNumberFormat="1" applyFont="1" applyFill="1" applyAlignment="1" applyProtection="1">
      <alignment horizontal="center"/>
      <protection locked="0" hidden="1"/>
    </xf>
    <xf numFmtId="169" fontId="3" fillId="15" borderId="0" xfId="6" applyNumberFormat="1" applyFont="1" applyFill="1" applyAlignment="1" applyProtection="1">
      <alignment horizontal="center"/>
      <protection locked="0" hidden="1"/>
    </xf>
    <xf numFmtId="0" fontId="3" fillId="15" borderId="4" xfId="5" applyFont="1" applyFill="1" applyBorder="1" applyAlignment="1" applyProtection="1">
      <alignment horizontal="center"/>
      <protection locked="0" hidden="1"/>
    </xf>
    <xf numFmtId="168" fontId="3" fillId="15" borderId="0" xfId="0" applyNumberFormat="1" applyFont="1" applyFill="1" applyAlignment="1" applyProtection="1">
      <alignment horizontal="center" wrapText="1"/>
      <protection locked="0"/>
    </xf>
    <xf numFmtId="170" fontId="3" fillId="15" borderId="0" xfId="0" applyNumberFormat="1" applyFont="1" applyFill="1" applyAlignment="1" applyProtection="1">
      <alignment horizontal="center"/>
      <protection locked="0"/>
    </xf>
    <xf numFmtId="0" fontId="22" fillId="15" borderId="0" xfId="0" applyFont="1" applyFill="1" applyAlignment="1">
      <alignment horizontal="center"/>
    </xf>
    <xf numFmtId="0" fontId="23" fillId="15" borderId="0" xfId="0" applyFont="1" applyFill="1" applyAlignment="1">
      <alignment horizontal="center"/>
    </xf>
    <xf numFmtId="169" fontId="3" fillId="15" borderId="0" xfId="0" applyNumberFormat="1" applyFont="1" applyFill="1" applyAlignment="1">
      <alignment horizontal="center"/>
    </xf>
    <xf numFmtId="166" fontId="3" fillId="15" borderId="0" xfId="0" applyNumberFormat="1" applyFont="1" applyFill="1" applyAlignment="1">
      <alignment horizontal="center"/>
    </xf>
    <xf numFmtId="0" fontId="3" fillId="15" borderId="0" xfId="7" applyFont="1" applyFill="1" applyAlignment="1" applyProtection="1">
      <alignment horizontal="center"/>
      <protection locked="0" hidden="1"/>
    </xf>
    <xf numFmtId="0" fontId="2" fillId="15" borderId="0" xfId="0" applyFont="1" applyFill="1" applyAlignment="1">
      <alignment horizontal="center" vertical="center"/>
    </xf>
    <xf numFmtId="0" fontId="23" fillId="15" borderId="0" xfId="0" applyFont="1" applyFill="1"/>
    <xf numFmtId="0" fontId="2" fillId="15" borderId="0" xfId="0" applyFont="1" applyFill="1" applyAlignment="1">
      <alignment horizontal="center"/>
    </xf>
    <xf numFmtId="0" fontId="2" fillId="15" borderId="0" xfId="5" applyFont="1" applyFill="1" applyAlignment="1">
      <alignment horizontal="center" wrapText="1"/>
    </xf>
    <xf numFmtId="0" fontId="2" fillId="15" borderId="0" xfId="0" applyFont="1" applyFill="1" applyAlignment="1">
      <alignment horizontal="center" vertical="center" wrapText="1"/>
    </xf>
    <xf numFmtId="0" fontId="2" fillId="15" borderId="0" xfId="3" applyNumberFormat="1" applyFont="1" applyFill="1" applyBorder="1" applyAlignment="1" applyProtection="1">
      <alignment horizontal="center" wrapText="1"/>
      <protection locked="0"/>
    </xf>
    <xf numFmtId="1" fontId="2" fillId="15" borderId="0" xfId="3" applyNumberFormat="1" applyFont="1" applyFill="1" applyBorder="1" applyAlignment="1" applyProtection="1">
      <alignment horizontal="center" wrapText="1"/>
      <protection locked="0"/>
    </xf>
    <xf numFmtId="2" fontId="2" fillId="15" borderId="0" xfId="0" applyNumberFormat="1" applyFont="1" applyFill="1" applyAlignment="1">
      <alignment horizontal="center"/>
    </xf>
    <xf numFmtId="0" fontId="2" fillId="15" borderId="0" xfId="3" applyFont="1" applyFill="1" applyBorder="1" applyAlignment="1" applyProtection="1">
      <alignment horizontal="center" wrapText="1"/>
      <protection locked="0"/>
    </xf>
    <xf numFmtId="14" fontId="2" fillId="15" borderId="0" xfId="0" applyNumberFormat="1" applyFont="1" applyFill="1" applyAlignment="1">
      <alignment horizontal="center"/>
    </xf>
    <xf numFmtId="0" fontId="2" fillId="15" borderId="0" xfId="0" applyFont="1" applyFill="1" applyAlignment="1" applyProtection="1">
      <alignment horizontal="center" wrapText="1"/>
      <protection locked="0"/>
    </xf>
    <xf numFmtId="14" fontId="2" fillId="15" borderId="0" xfId="0" applyNumberFormat="1" applyFont="1" applyFill="1" applyAlignment="1">
      <alignment horizontal="center" vertical="center"/>
    </xf>
    <xf numFmtId="14" fontId="2" fillId="15" borderId="0" xfId="0" applyNumberFormat="1" applyFont="1" applyFill="1" applyAlignment="1" applyProtection="1">
      <alignment horizontal="center"/>
      <protection locked="0"/>
    </xf>
    <xf numFmtId="49" fontId="2" fillId="15" borderId="0" xfId="0" applyNumberFormat="1" applyFont="1" applyFill="1" applyAlignment="1">
      <alignment horizontal="center"/>
    </xf>
    <xf numFmtId="169" fontId="24" fillId="15" borderId="0" xfId="0" applyNumberFormat="1" applyFont="1" applyFill="1" applyAlignment="1" applyProtection="1">
      <alignment horizontal="center" wrapText="1"/>
      <protection locked="0"/>
    </xf>
    <xf numFmtId="166" fontId="24" fillId="15" borderId="0" xfId="0" applyNumberFormat="1" applyFont="1" applyFill="1" applyAlignment="1" applyProtection="1">
      <alignment horizontal="center" wrapText="1"/>
      <protection locked="0"/>
    </xf>
    <xf numFmtId="0" fontId="24" fillId="15" borderId="0" xfId="0" applyFont="1" applyFill="1" applyAlignment="1" applyProtection="1">
      <alignment horizontal="center" wrapText="1"/>
      <protection locked="0"/>
    </xf>
    <xf numFmtId="169" fontId="3" fillId="15" borderId="0" xfId="3" applyNumberFormat="1" applyFont="1" applyFill="1" applyBorder="1" applyAlignment="1" applyProtection="1">
      <alignment horizontal="center"/>
      <protection locked="0" hidden="1"/>
    </xf>
    <xf numFmtId="165" fontId="2" fillId="15" borderId="0" xfId="0" applyNumberFormat="1" applyFont="1" applyFill="1" applyAlignment="1" applyProtection="1">
      <alignment horizontal="center" wrapText="1"/>
      <protection locked="0"/>
    </xf>
    <xf numFmtId="14" fontId="2" fillId="15" borderId="0" xfId="0" applyNumberFormat="1" applyFont="1" applyFill="1" applyAlignment="1" applyProtection="1">
      <alignment horizontal="center" wrapText="1"/>
      <protection locked="0"/>
    </xf>
    <xf numFmtId="169" fontId="2" fillId="15" borderId="0" xfId="0" applyNumberFormat="1" applyFont="1" applyFill="1" applyAlignment="1">
      <alignment horizontal="center"/>
    </xf>
    <xf numFmtId="14" fontId="2" fillId="15" borderId="0" xfId="3" applyNumberFormat="1" applyFont="1" applyFill="1" applyBorder="1" applyAlignment="1" applyProtection="1">
      <alignment horizontal="center" wrapText="1"/>
      <protection locked="0"/>
    </xf>
    <xf numFmtId="1" fontId="2" fillId="15" borderId="0" xfId="0" applyNumberFormat="1" applyFont="1" applyFill="1" applyAlignment="1">
      <alignment horizontal="center"/>
    </xf>
    <xf numFmtId="0" fontId="2" fillId="15" borderId="0" xfId="0" applyFont="1" applyFill="1" applyAlignment="1" applyProtection="1">
      <alignment horizontal="center"/>
      <protection locked="0"/>
    </xf>
    <xf numFmtId="169" fontId="2" fillId="15" borderId="0" xfId="0" applyNumberFormat="1" applyFont="1" applyFill="1" applyAlignment="1" applyProtection="1">
      <alignment horizontal="center" wrapText="1"/>
      <protection locked="0"/>
    </xf>
    <xf numFmtId="169" fontId="2" fillId="15" borderId="0" xfId="3" applyNumberFormat="1" applyFont="1" applyFill="1" applyBorder="1" applyAlignment="1" applyProtection="1">
      <alignment horizontal="center" wrapText="1"/>
      <protection locked="0"/>
    </xf>
    <xf numFmtId="0" fontId="21" fillId="15" borderId="0" xfId="5" applyFill="1" applyAlignment="1">
      <alignment horizontal="center" wrapText="1"/>
    </xf>
    <xf numFmtId="166" fontId="2" fillId="15" borderId="0" xfId="0" applyNumberFormat="1" applyFont="1" applyFill="1" applyAlignment="1" applyProtection="1">
      <alignment horizontal="center" wrapText="1"/>
      <protection locked="0"/>
    </xf>
    <xf numFmtId="169" fontId="25" fillId="15" borderId="0" xfId="0" applyNumberFormat="1" applyFont="1" applyFill="1" applyAlignment="1">
      <alignment horizontal="center" vertical="center"/>
    </xf>
    <xf numFmtId="166" fontId="25" fillId="15" borderId="0" xfId="0" applyNumberFormat="1" applyFont="1" applyFill="1" applyAlignment="1">
      <alignment horizontal="center" vertical="center"/>
    </xf>
    <xf numFmtId="0" fontId="25" fillId="15" borderId="0" xfId="0" applyFont="1" applyFill="1" applyAlignment="1">
      <alignment horizontal="center" vertical="center"/>
    </xf>
    <xf numFmtId="169" fontId="3" fillId="15" borderId="0" xfId="3" applyNumberFormat="1" applyFont="1" applyFill="1" applyBorder="1" applyAlignment="1" applyProtection="1">
      <alignment horizontal="center"/>
      <protection locked="0"/>
    </xf>
    <xf numFmtId="169" fontId="3" fillId="15" borderId="0" xfId="0" applyNumberFormat="1" applyFont="1" applyFill="1" applyAlignment="1" applyProtection="1">
      <alignment horizontal="center" vertical="center"/>
      <protection locked="0"/>
    </xf>
    <xf numFmtId="165" fontId="3" fillId="15" borderId="0" xfId="0" applyNumberFormat="1" applyFont="1" applyFill="1" applyAlignment="1" applyProtection="1">
      <alignment horizontal="center"/>
      <protection locked="0" hidden="1"/>
    </xf>
    <xf numFmtId="166" fontId="2" fillId="15" borderId="0" xfId="3" applyNumberFormat="1" applyFont="1" applyFill="1" applyBorder="1" applyAlignment="1" applyProtection="1">
      <alignment horizontal="center" wrapText="1"/>
      <protection locked="0"/>
    </xf>
    <xf numFmtId="166" fontId="26" fillId="15" borderId="0" xfId="0" applyNumberFormat="1" applyFont="1" applyFill="1" applyAlignment="1">
      <alignment horizontal="center"/>
    </xf>
    <xf numFmtId="169" fontId="2" fillId="15" borderId="0" xfId="0" applyNumberFormat="1" applyFont="1" applyFill="1" applyAlignment="1" applyProtection="1">
      <alignment horizontal="center"/>
      <protection locked="0"/>
    </xf>
    <xf numFmtId="166" fontId="2" fillId="15" borderId="0" xfId="0" applyNumberFormat="1" applyFont="1" applyFill="1" applyAlignment="1">
      <alignment horizontal="center"/>
    </xf>
    <xf numFmtId="14" fontId="3" fillId="15" borderId="0" xfId="0" applyNumberFormat="1" applyFont="1" applyFill="1" applyAlignment="1" applyProtection="1">
      <alignment horizontal="center" vertical="top"/>
      <protection locked="0"/>
    </xf>
    <xf numFmtId="169" fontId="2" fillId="15" borderId="0" xfId="3" applyNumberFormat="1" applyFont="1" applyFill="1" applyBorder="1" applyAlignment="1" applyProtection="1">
      <alignment horizontal="center"/>
      <protection locked="0"/>
    </xf>
    <xf numFmtId="166" fontId="2" fillId="15" borderId="0" xfId="3" applyNumberFormat="1" applyFont="1" applyFill="1" applyBorder="1" applyAlignment="1" applyProtection="1">
      <alignment horizontal="center"/>
      <protection locked="0"/>
    </xf>
    <xf numFmtId="0" fontId="27" fillId="15" borderId="0" xfId="0" applyFont="1" applyFill="1" applyAlignment="1">
      <alignment horizontal="center"/>
    </xf>
    <xf numFmtId="0" fontId="2" fillId="15" borderId="0" xfId="3" applyFont="1" applyFill="1" applyBorder="1" applyAlignment="1" applyProtection="1">
      <alignment horizontal="center"/>
      <protection locked="0" hidden="1"/>
    </xf>
    <xf numFmtId="169" fontId="25" fillId="15" borderId="0" xfId="3" applyNumberFormat="1" applyFont="1" applyFill="1" applyBorder="1" applyAlignment="1" applyProtection="1">
      <alignment horizontal="center" wrapText="1"/>
      <protection locked="0"/>
    </xf>
    <xf numFmtId="166" fontId="25" fillId="15" borderId="0" xfId="3" applyNumberFormat="1" applyFont="1" applyFill="1" applyBorder="1" applyAlignment="1" applyProtection="1">
      <alignment horizontal="center" wrapText="1"/>
      <protection locked="0"/>
    </xf>
    <xf numFmtId="0" fontId="2" fillId="15" borderId="0" xfId="3" applyNumberFormat="1" applyFont="1" applyFill="1" applyBorder="1" applyAlignment="1" applyProtection="1">
      <alignment horizontal="center"/>
      <protection locked="0"/>
    </xf>
    <xf numFmtId="14" fontId="2" fillId="15" borderId="0" xfId="3" applyNumberFormat="1" applyFont="1" applyFill="1" applyBorder="1" applyAlignment="1" applyProtection="1">
      <alignment horizontal="center"/>
      <protection locked="0"/>
    </xf>
    <xf numFmtId="1" fontId="3" fillId="15" borderId="0" xfId="3" applyNumberFormat="1" applyFont="1" applyFill="1" applyBorder="1" applyAlignment="1" applyProtection="1">
      <alignment horizontal="center" vertical="center"/>
      <protection locked="0" hidden="1"/>
    </xf>
    <xf numFmtId="0" fontId="3" fillId="15" borderId="0" xfId="3" applyFont="1" applyFill="1" applyBorder="1" applyAlignment="1" applyProtection="1">
      <alignment horizontal="center" vertical="center"/>
      <protection locked="0" hidden="1"/>
    </xf>
    <xf numFmtId="1" fontId="3" fillId="15" borderId="0" xfId="0" applyNumberFormat="1" applyFont="1" applyFill="1" applyAlignment="1" applyProtection="1">
      <alignment horizontal="center" vertical="center"/>
      <protection locked="0" hidden="1"/>
    </xf>
    <xf numFmtId="1" fontId="3" fillId="15" borderId="0" xfId="3" applyNumberFormat="1" applyFont="1" applyFill="1" applyBorder="1" applyAlignment="1" applyProtection="1">
      <alignment horizontal="center" vertical="center"/>
      <protection locked="0"/>
    </xf>
    <xf numFmtId="14" fontId="3" fillId="15" borderId="0" xfId="3" applyNumberFormat="1" applyFont="1" applyFill="1" applyBorder="1" applyAlignment="1" applyProtection="1">
      <alignment horizontal="center" vertical="center"/>
      <protection locked="0"/>
    </xf>
    <xf numFmtId="0" fontId="3" fillId="15" borderId="0" xfId="3" applyFont="1" applyFill="1" applyBorder="1" applyAlignment="1" applyProtection="1">
      <alignment horizontal="center" vertical="center"/>
      <protection locked="0"/>
    </xf>
    <xf numFmtId="169" fontId="2" fillId="15" borderId="0" xfId="3" applyNumberFormat="1" applyFont="1" applyFill="1" applyBorder="1" applyAlignment="1" applyProtection="1">
      <alignment horizontal="center" vertical="center"/>
      <protection locked="0"/>
    </xf>
    <xf numFmtId="166" fontId="2" fillId="15" borderId="0" xfId="3" applyNumberFormat="1" applyFont="1" applyFill="1" applyBorder="1" applyAlignment="1" applyProtection="1">
      <alignment horizontal="center" vertical="center"/>
      <protection locked="0"/>
    </xf>
    <xf numFmtId="0" fontId="2" fillId="15" borderId="0" xfId="3" applyNumberFormat="1" applyFont="1" applyFill="1" applyBorder="1" applyAlignment="1" applyProtection="1">
      <alignment horizontal="center" vertical="center"/>
      <protection locked="0"/>
    </xf>
    <xf numFmtId="168" fontId="2" fillId="15" borderId="0" xfId="0" applyNumberFormat="1" applyFont="1" applyFill="1" applyAlignment="1">
      <alignment horizontal="center" vertical="center"/>
    </xf>
    <xf numFmtId="169" fontId="2" fillId="15" borderId="0" xfId="0" applyNumberFormat="1" applyFont="1" applyFill="1" applyAlignment="1" applyProtection="1">
      <alignment horizontal="center" vertical="center" wrapText="1"/>
      <protection locked="0"/>
    </xf>
    <xf numFmtId="14" fontId="2" fillId="15" borderId="0" xfId="0" applyNumberFormat="1" applyFont="1" applyFill="1" applyAlignment="1" applyProtection="1">
      <alignment horizontal="center" vertical="center" wrapText="1"/>
      <protection locked="0"/>
    </xf>
    <xf numFmtId="0" fontId="2" fillId="15" borderId="0" xfId="0" applyFont="1" applyFill="1" applyAlignment="1" applyProtection="1">
      <alignment horizontal="center"/>
      <protection locked="0" hidden="1"/>
    </xf>
    <xf numFmtId="165" fontId="3" fillId="15" borderId="0" xfId="0" applyNumberFormat="1" applyFont="1" applyFill="1" applyAlignment="1" applyProtection="1">
      <alignment horizontal="center" wrapText="1"/>
      <protection locked="0"/>
    </xf>
    <xf numFmtId="0" fontId="26" fillId="15" borderId="0" xfId="0" applyFont="1" applyFill="1" applyAlignment="1">
      <alignment horizontal="center"/>
    </xf>
    <xf numFmtId="169" fontId="2" fillId="15" borderId="0" xfId="0" applyNumberFormat="1" applyFont="1" applyFill="1" applyAlignment="1">
      <alignment horizontal="center" wrapText="1"/>
    </xf>
    <xf numFmtId="166" fontId="2" fillId="15" borderId="0" xfId="0" applyNumberFormat="1" applyFont="1" applyFill="1" applyAlignment="1">
      <alignment horizontal="center" wrapText="1"/>
    </xf>
    <xf numFmtId="0" fontId="2" fillId="15" borderId="0" xfId="0" applyFont="1" applyFill="1" applyAlignment="1">
      <alignment horizontal="center" wrapText="1"/>
    </xf>
    <xf numFmtId="169" fontId="25" fillId="15" borderId="0" xfId="3" applyNumberFormat="1" applyFont="1" applyFill="1" applyBorder="1" applyAlignment="1" applyProtection="1">
      <alignment horizontal="center"/>
      <protection locked="0"/>
    </xf>
    <xf numFmtId="166" fontId="25" fillId="15" borderId="0" xfId="3" applyNumberFormat="1" applyFont="1" applyFill="1" applyBorder="1" applyAlignment="1" applyProtection="1">
      <alignment horizontal="center"/>
      <protection locked="0"/>
    </xf>
    <xf numFmtId="168" fontId="3" fillId="15" borderId="0" xfId="0" applyNumberFormat="1" applyFont="1" applyFill="1" applyAlignment="1" applyProtection="1">
      <alignment horizontal="center"/>
      <protection locked="0"/>
    </xf>
    <xf numFmtId="169" fontId="3" fillId="15" borderId="0" xfId="7" applyNumberFormat="1" applyFont="1" applyFill="1" applyAlignment="1" applyProtection="1">
      <alignment horizontal="center"/>
      <protection locked="0" hidden="1"/>
    </xf>
    <xf numFmtId="169" fontId="24" fillId="15" borderId="0" xfId="0" applyNumberFormat="1" applyFont="1" applyFill="1" applyAlignment="1" applyProtection="1">
      <alignment horizontal="center"/>
      <protection locked="0"/>
    </xf>
    <xf numFmtId="166" fontId="24" fillId="15" borderId="0" xfId="0" applyNumberFormat="1" applyFont="1" applyFill="1" applyAlignment="1" applyProtection="1">
      <alignment horizontal="center"/>
      <protection locked="0"/>
    </xf>
    <xf numFmtId="170" fontId="2" fillId="15" borderId="0" xfId="0" applyNumberFormat="1" applyFont="1" applyFill="1" applyAlignment="1" applyProtection="1">
      <alignment horizontal="center" vertical="center" wrapText="1"/>
      <protection locked="0"/>
    </xf>
    <xf numFmtId="165" fontId="2" fillId="15" borderId="0" xfId="0" applyNumberFormat="1" applyFont="1" applyFill="1" applyAlignment="1" applyProtection="1">
      <alignment horizontal="center"/>
      <protection locked="0"/>
    </xf>
    <xf numFmtId="165" fontId="3" fillId="15" borderId="0" xfId="0" applyNumberFormat="1" applyFont="1" applyFill="1" applyAlignment="1" applyProtection="1">
      <alignment horizontal="center" vertical="center"/>
      <protection locked="0"/>
    </xf>
    <xf numFmtId="14" fontId="25" fillId="15" borderId="0" xfId="0" applyNumberFormat="1" applyFont="1" applyFill="1" applyAlignment="1" applyProtection="1">
      <alignment horizontal="center" wrapText="1"/>
      <protection locked="0"/>
    </xf>
    <xf numFmtId="0" fontId="25" fillId="15" borderId="0" xfId="0" applyFont="1" applyFill="1" applyAlignment="1" applyProtection="1">
      <alignment horizontal="center" wrapText="1"/>
      <protection locked="0"/>
    </xf>
    <xf numFmtId="0" fontId="25" fillId="15" borderId="0" xfId="3" applyFont="1" applyFill="1" applyBorder="1" applyAlignment="1" applyProtection="1">
      <alignment horizontal="center" wrapText="1"/>
      <protection locked="0"/>
    </xf>
    <xf numFmtId="168" fontId="3" fillId="15" borderId="0" xfId="0" applyNumberFormat="1" applyFont="1" applyFill="1" applyAlignment="1" applyProtection="1">
      <alignment horizontal="center" vertical="center"/>
      <protection locked="0"/>
    </xf>
    <xf numFmtId="0" fontId="3" fillId="15" borderId="0" xfId="0" applyFont="1" applyFill="1" applyAlignment="1" applyProtection="1">
      <alignment horizontal="center" vertical="top"/>
      <protection locked="0" hidden="1"/>
    </xf>
    <xf numFmtId="2" fontId="3" fillId="15" borderId="0" xfId="0" applyNumberFormat="1" applyFont="1" applyFill="1" applyAlignment="1" applyProtection="1">
      <alignment horizontal="center" wrapText="1"/>
      <protection locked="0"/>
    </xf>
    <xf numFmtId="165" fontId="2" fillId="15" borderId="0" xfId="0" applyNumberFormat="1" applyFont="1" applyFill="1" applyAlignment="1">
      <alignment horizontal="center" vertical="center"/>
    </xf>
    <xf numFmtId="14" fontId="3" fillId="15" borderId="0" xfId="0" applyNumberFormat="1" applyFont="1" applyFill="1" applyAlignment="1">
      <alignment horizontal="center"/>
    </xf>
    <xf numFmtId="2" fontId="3" fillId="15" borderId="0" xfId="0" applyNumberFormat="1" applyFont="1" applyFill="1" applyAlignment="1" applyProtection="1">
      <alignment horizontal="center"/>
      <protection locked="0" hidden="1"/>
    </xf>
    <xf numFmtId="169" fontId="3" fillId="15" borderId="0" xfId="3" applyNumberFormat="1" applyFont="1" applyFill="1" applyBorder="1" applyAlignment="1" applyProtection="1">
      <alignment horizontal="center" vertical="center"/>
      <protection locked="0" hidden="1"/>
    </xf>
    <xf numFmtId="14" fontId="2" fillId="15" borderId="0" xfId="0" applyNumberFormat="1" applyFont="1" applyFill="1" applyAlignment="1" applyProtection="1">
      <alignment horizontal="center"/>
      <protection locked="0" hidden="1"/>
    </xf>
    <xf numFmtId="0" fontId="28" fillId="15" borderId="0" xfId="0" applyFont="1" applyFill="1" applyAlignment="1">
      <alignment horizontal="center"/>
    </xf>
    <xf numFmtId="0" fontId="3" fillId="15" borderId="0" xfId="0" applyFont="1" applyFill="1" applyAlignment="1">
      <alignment horizontal="center"/>
    </xf>
    <xf numFmtId="169" fontId="27" fillId="15" borderId="0" xfId="0" applyNumberFormat="1" applyFont="1" applyFill="1" applyAlignment="1">
      <alignment horizontal="center"/>
    </xf>
    <xf numFmtId="0" fontId="2" fillId="15" borderId="4" xfId="0" applyFont="1" applyFill="1" applyBorder="1" applyAlignment="1" applyProtection="1">
      <alignment horizontal="center"/>
      <protection locked="0" hidden="1"/>
    </xf>
    <xf numFmtId="0" fontId="29" fillId="15" borderId="0" xfId="0" applyFont="1" applyFill="1" applyAlignment="1" applyProtection="1">
      <alignment horizontal="center"/>
      <protection locked="0" hidden="1"/>
    </xf>
    <xf numFmtId="0" fontId="0" fillId="15" borderId="0" xfId="0" applyFill="1" applyAlignment="1">
      <alignment horizontal="center"/>
    </xf>
    <xf numFmtId="0" fontId="26" fillId="15" borderId="0" xfId="0" applyFont="1" applyFill="1"/>
    <xf numFmtId="49" fontId="3" fillId="15" borderId="0" xfId="0" applyNumberFormat="1" applyFont="1" applyFill="1" applyAlignment="1" applyProtection="1">
      <alignment horizontal="center"/>
      <protection locked="0" hidden="1"/>
    </xf>
    <xf numFmtId="166" fontId="3" fillId="15" borderId="0" xfId="0" applyNumberFormat="1" applyFont="1" applyFill="1" applyAlignment="1" applyProtection="1">
      <alignment horizontal="center"/>
      <protection locked="0" hidden="1"/>
    </xf>
    <xf numFmtId="166" fontId="2" fillId="15" borderId="0" xfId="0" applyNumberFormat="1" applyFont="1" applyFill="1" applyAlignment="1" applyProtection="1">
      <alignment horizontal="center"/>
      <protection locked="0" hidden="1"/>
    </xf>
    <xf numFmtId="49" fontId="12" fillId="16" borderId="3" xfId="0" applyNumberFormat="1" applyFont="1" applyFill="1" applyBorder="1" applyAlignment="1" applyProtection="1">
      <alignment horizontal="center" vertical="center" wrapText="1"/>
      <protection locked="0"/>
    </xf>
    <xf numFmtId="166" fontId="12" fillId="16" borderId="3" xfId="0" applyNumberFormat="1" applyFont="1" applyFill="1" applyBorder="1" applyAlignment="1" applyProtection="1">
      <alignment horizontal="center" vertical="center" wrapText="1"/>
      <protection locked="0"/>
    </xf>
    <xf numFmtId="166" fontId="21" fillId="15" borderId="0" xfId="3" applyNumberFormat="1" applyFont="1" applyFill="1" applyBorder="1" applyAlignment="1" applyProtection="1">
      <alignment horizontal="center" wrapText="1"/>
      <protection locked="0"/>
    </xf>
    <xf numFmtId="166" fontId="2" fillId="15" borderId="0" xfId="0" applyNumberFormat="1" applyFont="1" applyFill="1" applyAlignment="1" applyProtection="1">
      <alignment horizontal="center"/>
      <protection locked="0"/>
    </xf>
    <xf numFmtId="2" fontId="3" fillId="15" borderId="0" xfId="0" applyNumberFormat="1" applyFont="1" applyFill="1" applyAlignment="1" applyProtection="1">
      <alignment horizontal="center" vertical="center"/>
      <protection locked="0"/>
    </xf>
    <xf numFmtId="168" fontId="2" fillId="15" borderId="0" xfId="0" applyNumberFormat="1" applyFont="1" applyFill="1" applyAlignment="1" applyProtection="1">
      <alignment horizontal="center" wrapText="1"/>
      <protection locked="0"/>
    </xf>
    <xf numFmtId="168" fontId="2" fillId="15" borderId="0" xfId="0" applyNumberFormat="1" applyFont="1" applyFill="1" applyAlignment="1">
      <alignment horizontal="center"/>
    </xf>
    <xf numFmtId="168" fontId="25" fillId="15" borderId="0" xfId="0" applyNumberFormat="1" applyFont="1" applyFill="1" applyAlignment="1" applyProtection="1">
      <alignment horizontal="center" wrapText="1"/>
      <protection locked="0"/>
    </xf>
    <xf numFmtId="168" fontId="2" fillId="15" borderId="0" xfId="0" applyNumberFormat="1" applyFont="1" applyFill="1" applyAlignment="1" applyProtection="1">
      <alignment horizontal="center"/>
      <protection locked="0"/>
    </xf>
    <xf numFmtId="168" fontId="4" fillId="0" borderId="0" xfId="0" applyNumberFormat="1" applyFont="1" applyFill="1" applyBorder="1" applyAlignment="1" applyProtection="1">
      <alignment horizontal="center" wrapText="1"/>
      <protection locked="0"/>
    </xf>
  </cellXfs>
  <cellStyles count="8">
    <cellStyle name="Énfasis3" xfId="3" builtinId="37"/>
    <cellStyle name="Millares" xfId="1" builtinId="3"/>
    <cellStyle name="Normal" xfId="0" builtinId="0"/>
    <cellStyle name="Normal 2 2" xfId="2" xr:uid="{00000000-0005-0000-0000-000003000000}"/>
    <cellStyle name="Normal 3" xfId="4" xr:uid="{00000000-0005-0000-0000-000004000000}"/>
    <cellStyle name="Normal_Estructura Tablero Crónicos" xfId="5" xr:uid="{DB03BD6C-5584-494D-AE71-3D4B0C2AB87B}"/>
    <cellStyle name="Normal_Hoja1" xfId="7" xr:uid="{02DAC279-74A4-49CF-AADB-19D7999BF552}"/>
    <cellStyle name="Normal_Matriz Seguimiento Nominal ACS" xfId="6" xr:uid="{700C37F6-099F-414F-9D3A-5D31EB321A8F}"/>
  </cellStyles>
  <dxfs count="1153">
    <dxf>
      <fill>
        <patternFill>
          <bgColor rgb="FF00B050"/>
        </patternFill>
      </fill>
    </dxf>
    <dxf>
      <fill>
        <patternFill>
          <bgColor rgb="FFFFC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fill>
        <patternFill patternType="solid">
          <bgColor rgb="FFFF000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FFFF00"/>
        </patternFill>
      </fill>
    </dxf>
    <dxf>
      <font>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ont>
        <color rgb="FF9C0006"/>
      </font>
      <fill>
        <patternFill>
          <bgColor rgb="FFFFC7CE"/>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00B050"/>
        </patternFill>
      </fill>
    </dxf>
    <dxf>
      <fill>
        <patternFill>
          <bgColor rgb="FFFFC000"/>
        </patternFill>
      </fill>
    </dxf>
    <dxf>
      <fill>
        <patternFill>
          <bgColor rgb="FFFF0000"/>
        </patternFill>
      </fill>
    </dxf>
    <dxf>
      <font>
        <color rgb="FF9C0006"/>
      </font>
      <fill>
        <patternFill>
          <bgColor rgb="FFFFC7CE"/>
        </patternFill>
      </fill>
    </dxf>
    <dxf>
      <fill>
        <patternFill>
          <bgColor rgb="FFFFFF00"/>
        </patternFill>
      </fill>
    </dxf>
    <dxf>
      <fill>
        <patternFill>
          <bgColor rgb="FF00B050"/>
        </patternFill>
      </fill>
    </dxf>
    <dxf>
      <fill>
        <patternFill>
          <bgColor rgb="FFFFC000"/>
        </patternFill>
      </fill>
    </dxf>
    <dxf>
      <fill>
        <patternFill>
          <bgColor rgb="FFFF0000"/>
        </patternFill>
      </fill>
    </dxf>
    <dxf>
      <font>
        <color rgb="FF9C0006"/>
      </font>
      <fill>
        <patternFill>
          <bgColor rgb="FFFFC7CE"/>
        </patternFill>
      </fill>
    </dxf>
    <dxf>
      <fill>
        <patternFill>
          <bgColor rgb="FF00B050"/>
        </patternFill>
      </fill>
    </dxf>
    <dxf>
      <fill>
        <patternFill>
          <bgColor rgb="FFFFC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437029</xdr:colOff>
      <xdr:row>0</xdr:row>
      <xdr:rowOff>280147</xdr:rowOff>
    </xdr:from>
    <xdr:to>
      <xdr:col>17</xdr:col>
      <xdr:colOff>293886</xdr:colOff>
      <xdr:row>2</xdr:row>
      <xdr:rowOff>641364</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80911" y="280147"/>
          <a:ext cx="2142857" cy="13809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isco%202/Documentos%20EPS/ESS%202018-2019/Caracterizaci&#243;n%20Individual%202022/Bases%20de%20Datos/TablasdeReferenci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Edades"/>
      <sheetName val="EdadGestacional"/>
      <sheetName val="Escolaridad"/>
      <sheetName val="GrupoPoblacional"/>
      <sheetName val="CodMpios"/>
      <sheetName val="ReferenciasMaternasNariño"/>
      <sheetName val="RerefenciasPutumayo"/>
      <sheetName val="Ref_MaternasPutumayo"/>
      <sheetName val="CIE10"/>
      <sheetName val="Etnia"/>
      <sheetName val="Coord_Mpios_X_Y_utSaludSur"/>
      <sheetName val="Coord_CentProblado_X_Y"/>
      <sheetName val="Coord_IPS_X_Y"/>
      <sheetName val="Zona_Rural_Pasto"/>
      <sheetName val="Zona_Rural_Correg_Pasto"/>
      <sheetName val="Zona_Urbana_Barrios_Pasto"/>
      <sheetName val="Zona_Rural_Cali"/>
      <sheetName val="Zona_Urbana_Barrios_Cali"/>
      <sheetName val="Zona_Comunas_Cali"/>
      <sheetName val="Coord_Mpios_X_Y"/>
      <sheetName val="PROGR-EVENTOS"/>
      <sheetName val="Hoja3"/>
      <sheetName val="Hoja4"/>
      <sheetName val="Validación Gestantes"/>
    </sheetNames>
    <sheetDataSet>
      <sheetData sheetId="0"/>
      <sheetData sheetId="1">
        <row r="3">
          <cell r="A3">
            <v>0</v>
          </cell>
          <cell r="B3">
            <v>1</v>
          </cell>
          <cell r="C3" t="str">
            <v>Menor 1 año</v>
          </cell>
          <cell r="D3">
            <v>1</v>
          </cell>
          <cell r="E3" t="str">
            <v>0 a 5</v>
          </cell>
          <cell r="F3" t="str">
            <v>1 - Primera infancia</v>
          </cell>
          <cell r="G3">
            <v>1</v>
          </cell>
          <cell r="H3" t="str">
            <v>00-04</v>
          </cell>
        </row>
        <row r="4">
          <cell r="A4">
            <v>1</v>
          </cell>
          <cell r="B4">
            <v>2</v>
          </cell>
          <cell r="C4" t="str">
            <v>1 a 4 años</v>
          </cell>
          <cell r="D4">
            <v>1</v>
          </cell>
          <cell r="E4" t="str">
            <v>0 a 5</v>
          </cell>
          <cell r="F4" t="str">
            <v>1 - Primera infancia</v>
          </cell>
          <cell r="G4">
            <v>1</v>
          </cell>
          <cell r="H4" t="str">
            <v>00-04</v>
          </cell>
        </row>
        <row r="5">
          <cell r="A5">
            <v>2</v>
          </cell>
          <cell r="B5">
            <v>2</v>
          </cell>
          <cell r="C5" t="str">
            <v>1 a 4 años</v>
          </cell>
          <cell r="D5">
            <v>1</v>
          </cell>
          <cell r="E5" t="str">
            <v>0 a 5</v>
          </cell>
          <cell r="F5" t="str">
            <v>1 - Primera infancia</v>
          </cell>
          <cell r="G5">
            <v>1</v>
          </cell>
          <cell r="H5" t="str">
            <v>00-04</v>
          </cell>
        </row>
        <row r="6">
          <cell r="A6">
            <v>3</v>
          </cell>
          <cell r="B6">
            <v>2</v>
          </cell>
          <cell r="C6" t="str">
            <v>1 a 4 años</v>
          </cell>
          <cell r="D6">
            <v>1</v>
          </cell>
          <cell r="E6" t="str">
            <v>0 a 5</v>
          </cell>
          <cell r="F6" t="str">
            <v>1 - Primera infancia</v>
          </cell>
          <cell r="G6">
            <v>1</v>
          </cell>
          <cell r="H6" t="str">
            <v>00-04</v>
          </cell>
        </row>
        <row r="7">
          <cell r="A7">
            <v>4</v>
          </cell>
          <cell r="B7">
            <v>2</v>
          </cell>
          <cell r="C7" t="str">
            <v>1 a 4 años</v>
          </cell>
          <cell r="D7">
            <v>1</v>
          </cell>
          <cell r="E7" t="str">
            <v>0 a 5</v>
          </cell>
          <cell r="F7" t="str">
            <v>1 - Primera infancia</v>
          </cell>
          <cell r="G7">
            <v>1</v>
          </cell>
          <cell r="H7" t="str">
            <v>00-04</v>
          </cell>
        </row>
        <row r="8">
          <cell r="A8">
            <v>5</v>
          </cell>
          <cell r="B8">
            <v>3</v>
          </cell>
          <cell r="C8" t="str">
            <v>5 años</v>
          </cell>
          <cell r="D8">
            <v>1</v>
          </cell>
          <cell r="E8" t="str">
            <v>0 a 5</v>
          </cell>
          <cell r="F8" t="str">
            <v>1 - Primera infancia</v>
          </cell>
          <cell r="G8">
            <v>2</v>
          </cell>
          <cell r="H8" t="str">
            <v>05-09</v>
          </cell>
        </row>
        <row r="9">
          <cell r="A9">
            <v>6</v>
          </cell>
          <cell r="B9">
            <v>4</v>
          </cell>
          <cell r="C9" t="str">
            <v>6 a 9 años</v>
          </cell>
          <cell r="D9">
            <v>2</v>
          </cell>
          <cell r="E9" t="str">
            <v>6 a 11</v>
          </cell>
          <cell r="F9" t="str">
            <v>2 - Infancia</v>
          </cell>
          <cell r="G9">
            <v>2</v>
          </cell>
          <cell r="H9" t="str">
            <v>05-09</v>
          </cell>
        </row>
        <row r="10">
          <cell r="A10">
            <v>7</v>
          </cell>
          <cell r="B10">
            <v>4</v>
          </cell>
          <cell r="C10" t="str">
            <v>6 a 9 años</v>
          </cell>
          <cell r="D10">
            <v>2</v>
          </cell>
          <cell r="E10" t="str">
            <v>6 a 11</v>
          </cell>
          <cell r="F10" t="str">
            <v>2 - Infancia</v>
          </cell>
          <cell r="G10">
            <v>2</v>
          </cell>
          <cell r="H10" t="str">
            <v>05-09</v>
          </cell>
        </row>
        <row r="11">
          <cell r="A11">
            <v>8</v>
          </cell>
          <cell r="B11">
            <v>4</v>
          </cell>
          <cell r="C11" t="str">
            <v>6 a 9 años</v>
          </cell>
          <cell r="D11">
            <v>2</v>
          </cell>
          <cell r="E11" t="str">
            <v>6 a 11</v>
          </cell>
          <cell r="F11" t="str">
            <v>2 - Infancia</v>
          </cell>
          <cell r="G11">
            <v>2</v>
          </cell>
          <cell r="H11" t="str">
            <v>05-09</v>
          </cell>
        </row>
        <row r="12">
          <cell r="A12">
            <v>9</v>
          </cell>
          <cell r="B12">
            <v>4</v>
          </cell>
          <cell r="C12" t="str">
            <v>6 a 9 años</v>
          </cell>
          <cell r="D12">
            <v>2</v>
          </cell>
          <cell r="E12" t="str">
            <v>6 a 11</v>
          </cell>
          <cell r="F12" t="str">
            <v>2 - Infancia</v>
          </cell>
          <cell r="G12">
            <v>2</v>
          </cell>
          <cell r="H12" t="str">
            <v>05-09</v>
          </cell>
        </row>
        <row r="13">
          <cell r="A13">
            <v>10</v>
          </cell>
          <cell r="B13">
            <v>5</v>
          </cell>
          <cell r="C13" t="str">
            <v>10 a 11 años</v>
          </cell>
          <cell r="D13">
            <v>2</v>
          </cell>
          <cell r="E13" t="str">
            <v>6 a 11</v>
          </cell>
          <cell r="F13" t="str">
            <v>2 - Infancia</v>
          </cell>
          <cell r="G13">
            <v>3</v>
          </cell>
          <cell r="H13" t="str">
            <v>10-14</v>
          </cell>
        </row>
        <row r="14">
          <cell r="A14">
            <v>11</v>
          </cell>
          <cell r="B14">
            <v>5</v>
          </cell>
          <cell r="C14" t="str">
            <v>10 a 11 años</v>
          </cell>
          <cell r="D14">
            <v>2</v>
          </cell>
          <cell r="E14" t="str">
            <v>6 a 11</v>
          </cell>
          <cell r="F14" t="str">
            <v>2 - Infancia</v>
          </cell>
          <cell r="G14">
            <v>3</v>
          </cell>
          <cell r="H14" t="str">
            <v>10-14</v>
          </cell>
        </row>
        <row r="15">
          <cell r="A15">
            <v>12</v>
          </cell>
          <cell r="B15">
            <v>6</v>
          </cell>
          <cell r="C15" t="str">
            <v>12 a 13 años</v>
          </cell>
          <cell r="D15">
            <v>3</v>
          </cell>
          <cell r="E15" t="str">
            <v>12 a 17</v>
          </cell>
          <cell r="F15" t="str">
            <v>3 - Adolescencia</v>
          </cell>
          <cell r="G15">
            <v>3</v>
          </cell>
          <cell r="H15" t="str">
            <v>10-14</v>
          </cell>
        </row>
        <row r="16">
          <cell r="A16">
            <v>13</v>
          </cell>
          <cell r="B16">
            <v>6</v>
          </cell>
          <cell r="C16" t="str">
            <v>12 a 13 años</v>
          </cell>
          <cell r="D16">
            <v>3</v>
          </cell>
          <cell r="E16" t="str">
            <v>12 a 17</v>
          </cell>
          <cell r="F16" t="str">
            <v>3 - Adolescencia</v>
          </cell>
          <cell r="G16">
            <v>3</v>
          </cell>
          <cell r="H16" t="str">
            <v>10-14</v>
          </cell>
        </row>
        <row r="17">
          <cell r="A17">
            <v>14</v>
          </cell>
          <cell r="B17">
            <v>7</v>
          </cell>
          <cell r="C17" t="str">
            <v>14 años</v>
          </cell>
          <cell r="D17">
            <v>3</v>
          </cell>
          <cell r="E17" t="str">
            <v>12 a 17</v>
          </cell>
          <cell r="F17" t="str">
            <v>3 - Adolescencia</v>
          </cell>
          <cell r="G17">
            <v>3</v>
          </cell>
          <cell r="H17" t="str">
            <v>10-14</v>
          </cell>
        </row>
        <row r="18">
          <cell r="A18">
            <v>15</v>
          </cell>
          <cell r="B18">
            <v>8</v>
          </cell>
          <cell r="C18" t="str">
            <v>15 a 18 años</v>
          </cell>
          <cell r="D18">
            <v>3</v>
          </cell>
          <cell r="E18" t="str">
            <v>12 a 17</v>
          </cell>
          <cell r="F18" t="str">
            <v>3 - Adolescencia</v>
          </cell>
          <cell r="G18">
            <v>4</v>
          </cell>
          <cell r="H18" t="str">
            <v>15-19</v>
          </cell>
        </row>
        <row r="19">
          <cell r="A19">
            <v>16</v>
          </cell>
          <cell r="B19">
            <v>8</v>
          </cell>
          <cell r="C19" t="str">
            <v>15 a 18 años</v>
          </cell>
          <cell r="D19">
            <v>3</v>
          </cell>
          <cell r="E19" t="str">
            <v>12 a 17</v>
          </cell>
          <cell r="F19" t="str">
            <v>3 - Adolescencia</v>
          </cell>
          <cell r="G19">
            <v>4</v>
          </cell>
          <cell r="H19" t="str">
            <v>15-19</v>
          </cell>
        </row>
        <row r="20">
          <cell r="A20">
            <v>17</v>
          </cell>
          <cell r="B20">
            <v>8</v>
          </cell>
          <cell r="C20" t="str">
            <v>15 a 18 años</v>
          </cell>
          <cell r="D20">
            <v>3</v>
          </cell>
          <cell r="E20" t="str">
            <v>12 a 17</v>
          </cell>
          <cell r="F20" t="str">
            <v>3 - Adolescencia</v>
          </cell>
          <cell r="G20">
            <v>4</v>
          </cell>
          <cell r="H20" t="str">
            <v>15-19</v>
          </cell>
        </row>
        <row r="21">
          <cell r="A21">
            <v>18</v>
          </cell>
          <cell r="B21">
            <v>8</v>
          </cell>
          <cell r="C21" t="str">
            <v>15 a 18 años</v>
          </cell>
          <cell r="D21">
            <v>4</v>
          </cell>
          <cell r="E21" t="str">
            <v>18 a 28</v>
          </cell>
          <cell r="F21" t="str">
            <v>4 - Juventud</v>
          </cell>
          <cell r="G21">
            <v>4</v>
          </cell>
          <cell r="H21" t="str">
            <v>15-19</v>
          </cell>
        </row>
        <row r="22">
          <cell r="A22">
            <v>19</v>
          </cell>
          <cell r="B22">
            <v>9</v>
          </cell>
          <cell r="C22" t="str">
            <v>19 años</v>
          </cell>
          <cell r="D22">
            <v>4</v>
          </cell>
          <cell r="E22" t="str">
            <v>18 a 28</v>
          </cell>
          <cell r="F22" t="str">
            <v>4 - Juventud</v>
          </cell>
          <cell r="G22">
            <v>4</v>
          </cell>
          <cell r="H22" t="str">
            <v>15-19</v>
          </cell>
        </row>
        <row r="23">
          <cell r="A23">
            <v>20</v>
          </cell>
          <cell r="B23">
            <v>10</v>
          </cell>
          <cell r="C23" t="str">
            <v>20 a 24 años</v>
          </cell>
          <cell r="D23">
            <v>4</v>
          </cell>
          <cell r="E23" t="str">
            <v>18 a 28</v>
          </cell>
          <cell r="F23" t="str">
            <v>4 - Juventud</v>
          </cell>
          <cell r="G23">
            <v>5</v>
          </cell>
          <cell r="H23" t="str">
            <v>20-24</v>
          </cell>
        </row>
        <row r="24">
          <cell r="A24">
            <v>21</v>
          </cell>
          <cell r="B24">
            <v>10</v>
          </cell>
          <cell r="C24" t="str">
            <v>20 a 24 años</v>
          </cell>
          <cell r="D24">
            <v>4</v>
          </cell>
          <cell r="E24" t="str">
            <v>18 a 28</v>
          </cell>
          <cell r="F24" t="str">
            <v>4 - Juventud</v>
          </cell>
          <cell r="G24">
            <v>5</v>
          </cell>
          <cell r="H24" t="str">
            <v>20-24</v>
          </cell>
        </row>
        <row r="25">
          <cell r="A25">
            <v>22</v>
          </cell>
          <cell r="B25">
            <v>10</v>
          </cell>
          <cell r="C25" t="str">
            <v>20 a 24 años</v>
          </cell>
          <cell r="D25">
            <v>4</v>
          </cell>
          <cell r="E25" t="str">
            <v>18 a 28</v>
          </cell>
          <cell r="F25" t="str">
            <v>4 - Juventud</v>
          </cell>
          <cell r="G25">
            <v>5</v>
          </cell>
          <cell r="H25" t="str">
            <v>20-24</v>
          </cell>
        </row>
        <row r="26">
          <cell r="A26">
            <v>23</v>
          </cell>
          <cell r="B26">
            <v>10</v>
          </cell>
          <cell r="C26" t="str">
            <v>20 a 24 años</v>
          </cell>
          <cell r="D26">
            <v>4</v>
          </cell>
          <cell r="E26" t="str">
            <v>18 a 28</v>
          </cell>
          <cell r="F26" t="str">
            <v>4 - Juventud</v>
          </cell>
          <cell r="G26">
            <v>5</v>
          </cell>
          <cell r="H26" t="str">
            <v>20-24</v>
          </cell>
        </row>
        <row r="27">
          <cell r="A27">
            <v>24</v>
          </cell>
          <cell r="B27">
            <v>10</v>
          </cell>
          <cell r="C27" t="str">
            <v>20 a 24 años</v>
          </cell>
          <cell r="D27">
            <v>4</v>
          </cell>
          <cell r="E27" t="str">
            <v>18 a 28</v>
          </cell>
          <cell r="F27" t="str">
            <v>4 - Juventud</v>
          </cell>
          <cell r="G27">
            <v>5</v>
          </cell>
          <cell r="H27" t="str">
            <v>20-24</v>
          </cell>
        </row>
        <row r="28">
          <cell r="A28">
            <v>25</v>
          </cell>
          <cell r="B28">
            <v>11</v>
          </cell>
          <cell r="C28" t="str">
            <v>25 a 26 años</v>
          </cell>
          <cell r="D28">
            <v>4</v>
          </cell>
          <cell r="E28" t="str">
            <v>18 a 28</v>
          </cell>
          <cell r="F28" t="str">
            <v>4 - Juventud</v>
          </cell>
          <cell r="G28">
            <v>6</v>
          </cell>
          <cell r="H28" t="str">
            <v>25-29</v>
          </cell>
        </row>
        <row r="29">
          <cell r="A29">
            <v>26</v>
          </cell>
          <cell r="B29">
            <v>11</v>
          </cell>
          <cell r="C29" t="str">
            <v>25 a 26 años</v>
          </cell>
          <cell r="D29">
            <v>4</v>
          </cell>
          <cell r="E29" t="str">
            <v>18 a 28</v>
          </cell>
          <cell r="F29" t="str">
            <v>4 - Juventud</v>
          </cell>
          <cell r="G29">
            <v>6</v>
          </cell>
          <cell r="H29" t="str">
            <v>25-29</v>
          </cell>
        </row>
        <row r="30">
          <cell r="A30">
            <v>27</v>
          </cell>
          <cell r="B30">
            <v>12</v>
          </cell>
          <cell r="C30" t="str">
            <v>27 a 29 años</v>
          </cell>
          <cell r="D30">
            <v>4</v>
          </cell>
          <cell r="E30" t="str">
            <v>18 a 28</v>
          </cell>
          <cell r="F30" t="str">
            <v>4 - Juventud</v>
          </cell>
          <cell r="G30">
            <v>6</v>
          </cell>
          <cell r="H30" t="str">
            <v>25-29</v>
          </cell>
        </row>
        <row r="31">
          <cell r="A31">
            <v>28</v>
          </cell>
          <cell r="B31">
            <v>12</v>
          </cell>
          <cell r="C31" t="str">
            <v>27 a 29 años</v>
          </cell>
          <cell r="D31">
            <v>4</v>
          </cell>
          <cell r="E31" t="str">
            <v>18 a 28</v>
          </cell>
          <cell r="F31" t="str">
            <v>4 - Juventud</v>
          </cell>
          <cell r="G31">
            <v>6</v>
          </cell>
          <cell r="H31" t="str">
            <v>25-29</v>
          </cell>
        </row>
        <row r="32">
          <cell r="A32">
            <v>29</v>
          </cell>
          <cell r="B32">
            <v>12</v>
          </cell>
          <cell r="C32" t="str">
            <v>27 a 29 años</v>
          </cell>
          <cell r="D32">
            <v>5</v>
          </cell>
          <cell r="E32" t="str">
            <v>29 a 59</v>
          </cell>
          <cell r="F32" t="str">
            <v>5 - Adultez</v>
          </cell>
          <cell r="G32">
            <v>6</v>
          </cell>
          <cell r="H32" t="str">
            <v>25-29</v>
          </cell>
        </row>
        <row r="33">
          <cell r="A33">
            <v>30</v>
          </cell>
          <cell r="B33">
            <v>13</v>
          </cell>
          <cell r="C33" t="str">
            <v>30 a 34 años</v>
          </cell>
          <cell r="D33">
            <v>5</v>
          </cell>
          <cell r="E33" t="str">
            <v>29 a 59</v>
          </cell>
          <cell r="F33" t="str">
            <v>5 - Adultez</v>
          </cell>
          <cell r="G33">
            <v>7</v>
          </cell>
          <cell r="H33" t="str">
            <v>30-34</v>
          </cell>
        </row>
        <row r="34">
          <cell r="A34">
            <v>31</v>
          </cell>
          <cell r="B34">
            <v>13</v>
          </cell>
          <cell r="C34" t="str">
            <v>30 a 34 años</v>
          </cell>
          <cell r="D34">
            <v>5</v>
          </cell>
          <cell r="E34" t="str">
            <v>29 a 59</v>
          </cell>
          <cell r="F34" t="str">
            <v>5 - Adultez</v>
          </cell>
          <cell r="G34">
            <v>7</v>
          </cell>
          <cell r="H34" t="str">
            <v>30-34</v>
          </cell>
        </row>
        <row r="35">
          <cell r="A35">
            <v>32</v>
          </cell>
          <cell r="B35">
            <v>13</v>
          </cell>
          <cell r="C35" t="str">
            <v>30 a 34 años</v>
          </cell>
          <cell r="D35">
            <v>5</v>
          </cell>
          <cell r="E35" t="str">
            <v>29 a 59</v>
          </cell>
          <cell r="F35" t="str">
            <v>5 - Adultez</v>
          </cell>
          <cell r="G35">
            <v>7</v>
          </cell>
          <cell r="H35" t="str">
            <v>30-34</v>
          </cell>
        </row>
        <row r="36">
          <cell r="A36">
            <v>33</v>
          </cell>
          <cell r="B36">
            <v>13</v>
          </cell>
          <cell r="C36" t="str">
            <v>30 a 34 años</v>
          </cell>
          <cell r="D36">
            <v>5</v>
          </cell>
          <cell r="E36" t="str">
            <v>29 a 59</v>
          </cell>
          <cell r="F36" t="str">
            <v>5 - Adultez</v>
          </cell>
          <cell r="G36">
            <v>7</v>
          </cell>
          <cell r="H36" t="str">
            <v>30-34</v>
          </cell>
        </row>
        <row r="37">
          <cell r="A37">
            <v>34</v>
          </cell>
          <cell r="B37">
            <v>13</v>
          </cell>
          <cell r="C37" t="str">
            <v>30 a 34 años</v>
          </cell>
          <cell r="D37">
            <v>5</v>
          </cell>
          <cell r="E37" t="str">
            <v>29 a 59</v>
          </cell>
          <cell r="F37" t="str">
            <v>5 - Adultez</v>
          </cell>
          <cell r="G37">
            <v>7</v>
          </cell>
          <cell r="H37" t="str">
            <v>30-34</v>
          </cell>
        </row>
        <row r="38">
          <cell r="A38">
            <v>35</v>
          </cell>
          <cell r="B38">
            <v>14</v>
          </cell>
          <cell r="C38" t="str">
            <v>35 a 39 años</v>
          </cell>
          <cell r="D38">
            <v>5</v>
          </cell>
          <cell r="E38" t="str">
            <v>29 a 59</v>
          </cell>
          <cell r="F38" t="str">
            <v>5 - Adultez</v>
          </cell>
          <cell r="G38">
            <v>8</v>
          </cell>
          <cell r="H38" t="str">
            <v>35-39</v>
          </cell>
        </row>
        <row r="39">
          <cell r="A39">
            <v>36</v>
          </cell>
          <cell r="B39">
            <v>14</v>
          </cell>
          <cell r="C39" t="str">
            <v>35 a 39 años</v>
          </cell>
          <cell r="D39">
            <v>5</v>
          </cell>
          <cell r="E39" t="str">
            <v>29 a 59</v>
          </cell>
          <cell r="F39" t="str">
            <v>5 - Adultez</v>
          </cell>
          <cell r="G39">
            <v>8</v>
          </cell>
          <cell r="H39" t="str">
            <v>35-39</v>
          </cell>
        </row>
        <row r="40">
          <cell r="A40">
            <v>37</v>
          </cell>
          <cell r="B40">
            <v>14</v>
          </cell>
          <cell r="C40" t="str">
            <v>35 a 39 años</v>
          </cell>
          <cell r="D40">
            <v>5</v>
          </cell>
          <cell r="E40" t="str">
            <v>29 a 59</v>
          </cell>
          <cell r="F40" t="str">
            <v>5 - Adultez</v>
          </cell>
          <cell r="G40">
            <v>8</v>
          </cell>
          <cell r="H40" t="str">
            <v>35-39</v>
          </cell>
        </row>
        <row r="41">
          <cell r="A41">
            <v>38</v>
          </cell>
          <cell r="B41">
            <v>14</v>
          </cell>
          <cell r="C41" t="str">
            <v>35 a 39 años</v>
          </cell>
          <cell r="D41">
            <v>5</v>
          </cell>
          <cell r="E41" t="str">
            <v>29 a 59</v>
          </cell>
          <cell r="F41" t="str">
            <v>5 - Adultez</v>
          </cell>
          <cell r="G41">
            <v>8</v>
          </cell>
          <cell r="H41" t="str">
            <v>35-39</v>
          </cell>
        </row>
        <row r="42">
          <cell r="A42">
            <v>39</v>
          </cell>
          <cell r="B42">
            <v>14</v>
          </cell>
          <cell r="C42" t="str">
            <v>35 a 39 años</v>
          </cell>
          <cell r="D42">
            <v>5</v>
          </cell>
          <cell r="E42" t="str">
            <v>29 a 59</v>
          </cell>
          <cell r="F42" t="str">
            <v>5 - Adultez</v>
          </cell>
          <cell r="G42">
            <v>8</v>
          </cell>
          <cell r="H42" t="str">
            <v>35-39</v>
          </cell>
        </row>
        <row r="43">
          <cell r="A43">
            <v>40</v>
          </cell>
          <cell r="B43">
            <v>15</v>
          </cell>
          <cell r="C43" t="str">
            <v>40 a 44 años</v>
          </cell>
          <cell r="D43">
            <v>5</v>
          </cell>
          <cell r="E43" t="str">
            <v>29 a 59</v>
          </cell>
          <cell r="F43" t="str">
            <v>5 - Adultez</v>
          </cell>
          <cell r="G43">
            <v>9</v>
          </cell>
          <cell r="H43" t="str">
            <v>40-44</v>
          </cell>
        </row>
        <row r="44">
          <cell r="A44">
            <v>41</v>
          </cell>
          <cell r="B44">
            <v>15</v>
          </cell>
          <cell r="C44" t="str">
            <v>40 a 44 años</v>
          </cell>
          <cell r="D44">
            <v>5</v>
          </cell>
          <cell r="E44" t="str">
            <v>29 a 59</v>
          </cell>
          <cell r="F44" t="str">
            <v>5 - Adultez</v>
          </cell>
          <cell r="G44">
            <v>9</v>
          </cell>
          <cell r="H44" t="str">
            <v>40-44</v>
          </cell>
        </row>
        <row r="45">
          <cell r="A45">
            <v>42</v>
          </cell>
          <cell r="B45">
            <v>15</v>
          </cell>
          <cell r="C45" t="str">
            <v>40 a 44 años</v>
          </cell>
          <cell r="D45">
            <v>5</v>
          </cell>
          <cell r="E45" t="str">
            <v>29 a 59</v>
          </cell>
          <cell r="F45" t="str">
            <v>5 - Adultez</v>
          </cell>
          <cell r="G45">
            <v>9</v>
          </cell>
          <cell r="H45" t="str">
            <v>40-44</v>
          </cell>
        </row>
        <row r="46">
          <cell r="A46">
            <v>43</v>
          </cell>
          <cell r="B46">
            <v>15</v>
          </cell>
          <cell r="C46" t="str">
            <v>40 a 44 años</v>
          </cell>
          <cell r="D46">
            <v>5</v>
          </cell>
          <cell r="E46" t="str">
            <v>29 a 59</v>
          </cell>
          <cell r="F46" t="str">
            <v>5 - Adultez</v>
          </cell>
          <cell r="G46">
            <v>9</v>
          </cell>
          <cell r="H46" t="str">
            <v>40-44</v>
          </cell>
        </row>
        <row r="47">
          <cell r="A47">
            <v>44</v>
          </cell>
          <cell r="B47">
            <v>15</v>
          </cell>
          <cell r="C47" t="str">
            <v>40 a 44 años</v>
          </cell>
          <cell r="D47">
            <v>5</v>
          </cell>
          <cell r="E47" t="str">
            <v>29 a 59</v>
          </cell>
          <cell r="F47" t="str">
            <v>5 - Adultez</v>
          </cell>
          <cell r="G47">
            <v>9</v>
          </cell>
          <cell r="H47" t="str">
            <v>40-44</v>
          </cell>
        </row>
        <row r="48">
          <cell r="A48">
            <v>45</v>
          </cell>
          <cell r="B48">
            <v>16</v>
          </cell>
          <cell r="C48" t="str">
            <v>45 a 49 años</v>
          </cell>
          <cell r="D48">
            <v>5</v>
          </cell>
          <cell r="E48" t="str">
            <v>29 a 59</v>
          </cell>
          <cell r="F48" t="str">
            <v>5 - Adultez</v>
          </cell>
          <cell r="G48">
            <v>10</v>
          </cell>
          <cell r="H48" t="str">
            <v>45-49</v>
          </cell>
        </row>
        <row r="49">
          <cell r="A49">
            <v>46</v>
          </cell>
          <cell r="B49">
            <v>16</v>
          </cell>
          <cell r="C49" t="str">
            <v>45 a 49 años</v>
          </cell>
          <cell r="D49">
            <v>5</v>
          </cell>
          <cell r="E49" t="str">
            <v>29 a 59</v>
          </cell>
          <cell r="F49" t="str">
            <v>5 - Adultez</v>
          </cell>
          <cell r="G49">
            <v>10</v>
          </cell>
          <cell r="H49" t="str">
            <v>45-49</v>
          </cell>
        </row>
        <row r="50">
          <cell r="A50">
            <v>47</v>
          </cell>
          <cell r="B50">
            <v>16</v>
          </cell>
          <cell r="C50" t="str">
            <v>45 a 49 años</v>
          </cell>
          <cell r="D50">
            <v>5</v>
          </cell>
          <cell r="E50" t="str">
            <v>29 a 59</v>
          </cell>
          <cell r="F50" t="str">
            <v>5 - Adultez</v>
          </cell>
          <cell r="G50">
            <v>10</v>
          </cell>
          <cell r="H50" t="str">
            <v>45-49</v>
          </cell>
        </row>
        <row r="51">
          <cell r="A51">
            <v>48</v>
          </cell>
          <cell r="B51">
            <v>16</v>
          </cell>
          <cell r="C51" t="str">
            <v>45 a 49 años</v>
          </cell>
          <cell r="D51">
            <v>5</v>
          </cell>
          <cell r="E51" t="str">
            <v>29 a 59</v>
          </cell>
          <cell r="F51" t="str">
            <v>5 - Adultez</v>
          </cell>
          <cell r="G51">
            <v>10</v>
          </cell>
          <cell r="H51" t="str">
            <v>45-49</v>
          </cell>
        </row>
        <row r="52">
          <cell r="A52">
            <v>49</v>
          </cell>
          <cell r="B52">
            <v>16</v>
          </cell>
          <cell r="C52" t="str">
            <v>45 a 49 años</v>
          </cell>
          <cell r="D52">
            <v>5</v>
          </cell>
          <cell r="E52" t="str">
            <v>29 a 59</v>
          </cell>
          <cell r="F52" t="str">
            <v>5 - Adultez</v>
          </cell>
          <cell r="G52">
            <v>10</v>
          </cell>
          <cell r="H52" t="str">
            <v>45-49</v>
          </cell>
        </row>
        <row r="53">
          <cell r="A53">
            <v>50</v>
          </cell>
          <cell r="B53">
            <v>17</v>
          </cell>
          <cell r="C53" t="str">
            <v>50 a 54 años</v>
          </cell>
          <cell r="D53">
            <v>5</v>
          </cell>
          <cell r="E53" t="str">
            <v>29 a 59</v>
          </cell>
          <cell r="F53" t="str">
            <v>5 - Adultez</v>
          </cell>
          <cell r="G53">
            <v>11</v>
          </cell>
          <cell r="H53" t="str">
            <v>50-54</v>
          </cell>
        </row>
        <row r="54">
          <cell r="A54">
            <v>51</v>
          </cell>
          <cell r="B54">
            <v>17</v>
          </cell>
          <cell r="C54" t="str">
            <v>50 a 54 años</v>
          </cell>
          <cell r="D54">
            <v>5</v>
          </cell>
          <cell r="E54" t="str">
            <v>29 a 59</v>
          </cell>
          <cell r="F54" t="str">
            <v>5 - Adultez</v>
          </cell>
          <cell r="G54">
            <v>11</v>
          </cell>
          <cell r="H54" t="str">
            <v>50-54</v>
          </cell>
        </row>
        <row r="55">
          <cell r="A55">
            <v>52</v>
          </cell>
          <cell r="B55">
            <v>17</v>
          </cell>
          <cell r="C55" t="str">
            <v>50 a 54 años</v>
          </cell>
          <cell r="D55">
            <v>5</v>
          </cell>
          <cell r="E55" t="str">
            <v>29 a 59</v>
          </cell>
          <cell r="F55" t="str">
            <v>5 - Adultez</v>
          </cell>
          <cell r="G55">
            <v>11</v>
          </cell>
          <cell r="H55" t="str">
            <v>50-54</v>
          </cell>
        </row>
        <row r="56">
          <cell r="A56">
            <v>53</v>
          </cell>
          <cell r="B56">
            <v>17</v>
          </cell>
          <cell r="C56" t="str">
            <v>50 a 54 años</v>
          </cell>
          <cell r="D56">
            <v>5</v>
          </cell>
          <cell r="E56" t="str">
            <v>29 a 59</v>
          </cell>
          <cell r="F56" t="str">
            <v>5 - Adultez</v>
          </cell>
          <cell r="G56">
            <v>11</v>
          </cell>
          <cell r="H56" t="str">
            <v>50-54</v>
          </cell>
        </row>
        <row r="57">
          <cell r="A57">
            <v>54</v>
          </cell>
          <cell r="B57">
            <v>17</v>
          </cell>
          <cell r="C57" t="str">
            <v>50 a 54 años</v>
          </cell>
          <cell r="D57">
            <v>5</v>
          </cell>
          <cell r="E57" t="str">
            <v>29 a 59</v>
          </cell>
          <cell r="F57" t="str">
            <v>5 - Adultez</v>
          </cell>
          <cell r="G57">
            <v>11</v>
          </cell>
          <cell r="H57" t="str">
            <v>50-54</v>
          </cell>
        </row>
        <row r="58">
          <cell r="A58">
            <v>55</v>
          </cell>
          <cell r="B58">
            <v>18</v>
          </cell>
          <cell r="C58" t="str">
            <v>55 a 59 años</v>
          </cell>
          <cell r="D58">
            <v>5</v>
          </cell>
          <cell r="E58" t="str">
            <v>29 a 59</v>
          </cell>
          <cell r="F58" t="str">
            <v>5 - Adultez</v>
          </cell>
          <cell r="G58">
            <v>12</v>
          </cell>
          <cell r="H58" t="str">
            <v>55-59</v>
          </cell>
        </row>
        <row r="59">
          <cell r="A59">
            <v>56</v>
          </cell>
          <cell r="B59">
            <v>18</v>
          </cell>
          <cell r="C59" t="str">
            <v>55 a 59 años</v>
          </cell>
          <cell r="D59">
            <v>5</v>
          </cell>
          <cell r="E59" t="str">
            <v>29 a 59</v>
          </cell>
          <cell r="F59" t="str">
            <v>5 - Adultez</v>
          </cell>
          <cell r="G59">
            <v>12</v>
          </cell>
          <cell r="H59" t="str">
            <v>55-59</v>
          </cell>
        </row>
        <row r="60">
          <cell r="A60">
            <v>57</v>
          </cell>
          <cell r="B60">
            <v>18</v>
          </cell>
          <cell r="C60" t="str">
            <v>55 a 59 años</v>
          </cell>
          <cell r="D60">
            <v>5</v>
          </cell>
          <cell r="E60" t="str">
            <v>29 a 59</v>
          </cell>
          <cell r="F60" t="str">
            <v>5 - Adultez</v>
          </cell>
          <cell r="G60">
            <v>12</v>
          </cell>
          <cell r="H60" t="str">
            <v>55-59</v>
          </cell>
        </row>
        <row r="61">
          <cell r="A61">
            <v>58</v>
          </cell>
          <cell r="B61">
            <v>18</v>
          </cell>
          <cell r="C61" t="str">
            <v>55 a 59 años</v>
          </cell>
          <cell r="D61">
            <v>5</v>
          </cell>
          <cell r="E61" t="str">
            <v>29 a 59</v>
          </cell>
          <cell r="F61" t="str">
            <v>5 - Adultez</v>
          </cell>
          <cell r="G61">
            <v>12</v>
          </cell>
          <cell r="H61" t="str">
            <v>55-59</v>
          </cell>
        </row>
        <row r="62">
          <cell r="A62">
            <v>59</v>
          </cell>
          <cell r="B62">
            <v>18</v>
          </cell>
          <cell r="C62" t="str">
            <v>55 a 59 años</v>
          </cell>
          <cell r="D62">
            <v>5</v>
          </cell>
          <cell r="E62" t="str">
            <v>29 a 59</v>
          </cell>
          <cell r="F62" t="str">
            <v>5 - Adultez</v>
          </cell>
          <cell r="G62">
            <v>12</v>
          </cell>
          <cell r="H62" t="str">
            <v>55-59</v>
          </cell>
        </row>
        <row r="63">
          <cell r="A63">
            <v>60</v>
          </cell>
          <cell r="B63">
            <v>19</v>
          </cell>
          <cell r="C63" t="str">
            <v>60 a 64 años</v>
          </cell>
          <cell r="D63">
            <v>6</v>
          </cell>
          <cell r="E63" t="str">
            <v>60 y más</v>
          </cell>
          <cell r="F63" t="str">
            <v>6 - Persona mayor</v>
          </cell>
          <cell r="G63">
            <v>13</v>
          </cell>
          <cell r="H63" t="str">
            <v>60-64</v>
          </cell>
        </row>
        <row r="64">
          <cell r="A64">
            <v>61</v>
          </cell>
          <cell r="B64">
            <v>19</v>
          </cell>
          <cell r="C64" t="str">
            <v>60 a 64 años</v>
          </cell>
          <cell r="D64">
            <v>6</v>
          </cell>
          <cell r="E64" t="str">
            <v>60 y más</v>
          </cell>
          <cell r="F64" t="str">
            <v>6 - Persona mayor</v>
          </cell>
          <cell r="G64">
            <v>13</v>
          </cell>
          <cell r="H64" t="str">
            <v>60-64</v>
          </cell>
        </row>
        <row r="65">
          <cell r="A65">
            <v>62</v>
          </cell>
          <cell r="B65">
            <v>19</v>
          </cell>
          <cell r="C65" t="str">
            <v>60 a 64 años</v>
          </cell>
          <cell r="D65">
            <v>6</v>
          </cell>
          <cell r="E65" t="str">
            <v>60 y más</v>
          </cell>
          <cell r="F65" t="str">
            <v>6 - Persona mayor</v>
          </cell>
          <cell r="G65">
            <v>13</v>
          </cell>
          <cell r="H65" t="str">
            <v>60-64</v>
          </cell>
        </row>
        <row r="66">
          <cell r="A66">
            <v>63</v>
          </cell>
          <cell r="B66">
            <v>19</v>
          </cell>
          <cell r="C66" t="str">
            <v>60 a 64 años</v>
          </cell>
          <cell r="D66">
            <v>6</v>
          </cell>
          <cell r="E66" t="str">
            <v>60 y más</v>
          </cell>
          <cell r="F66" t="str">
            <v>6 - Persona mayor</v>
          </cell>
          <cell r="G66">
            <v>13</v>
          </cell>
          <cell r="H66" t="str">
            <v>60-64</v>
          </cell>
        </row>
        <row r="67">
          <cell r="A67">
            <v>64</v>
          </cell>
          <cell r="B67">
            <v>19</v>
          </cell>
          <cell r="C67" t="str">
            <v>60 a 64 años</v>
          </cell>
          <cell r="D67">
            <v>6</v>
          </cell>
          <cell r="E67" t="str">
            <v>60 y más</v>
          </cell>
          <cell r="F67" t="str">
            <v>6 - Persona mayor</v>
          </cell>
          <cell r="G67">
            <v>13</v>
          </cell>
          <cell r="H67" t="str">
            <v>60-64</v>
          </cell>
        </row>
        <row r="68">
          <cell r="A68">
            <v>65</v>
          </cell>
          <cell r="B68">
            <v>20</v>
          </cell>
          <cell r="C68" t="str">
            <v>65 a 69 años</v>
          </cell>
          <cell r="D68">
            <v>6</v>
          </cell>
          <cell r="E68" t="str">
            <v>60 y más</v>
          </cell>
          <cell r="F68" t="str">
            <v>6 - Persona mayor</v>
          </cell>
          <cell r="G68">
            <v>14</v>
          </cell>
          <cell r="H68" t="str">
            <v>65-69</v>
          </cell>
        </row>
        <row r="69">
          <cell r="A69">
            <v>66</v>
          </cell>
          <cell r="B69">
            <v>20</v>
          </cell>
          <cell r="C69" t="str">
            <v>65 a 69 años</v>
          </cell>
          <cell r="D69">
            <v>6</v>
          </cell>
          <cell r="E69" t="str">
            <v>60 y más</v>
          </cell>
          <cell r="F69" t="str">
            <v>6 - Persona mayor</v>
          </cell>
          <cell r="G69">
            <v>14</v>
          </cell>
          <cell r="H69" t="str">
            <v>65-69</v>
          </cell>
        </row>
        <row r="70">
          <cell r="A70">
            <v>67</v>
          </cell>
          <cell r="B70">
            <v>20</v>
          </cell>
          <cell r="C70" t="str">
            <v>65 a 69 años</v>
          </cell>
          <cell r="D70">
            <v>6</v>
          </cell>
          <cell r="E70" t="str">
            <v>60 y más</v>
          </cell>
          <cell r="F70" t="str">
            <v>6 - Persona mayor</v>
          </cell>
          <cell r="G70">
            <v>14</v>
          </cell>
          <cell r="H70" t="str">
            <v>65-69</v>
          </cell>
        </row>
        <row r="71">
          <cell r="A71">
            <v>68</v>
          </cell>
          <cell r="B71">
            <v>20</v>
          </cell>
          <cell r="C71" t="str">
            <v>65 a 69 años</v>
          </cell>
          <cell r="D71">
            <v>6</v>
          </cell>
          <cell r="E71" t="str">
            <v>60 y más</v>
          </cell>
          <cell r="F71" t="str">
            <v>6 - Persona mayor</v>
          </cell>
          <cell r="G71">
            <v>14</v>
          </cell>
          <cell r="H71" t="str">
            <v>65-69</v>
          </cell>
        </row>
        <row r="72">
          <cell r="A72">
            <v>69</v>
          </cell>
          <cell r="B72">
            <v>20</v>
          </cell>
          <cell r="C72" t="str">
            <v>65 a 69 años</v>
          </cell>
          <cell r="D72">
            <v>6</v>
          </cell>
          <cell r="E72" t="str">
            <v>60 y más</v>
          </cell>
          <cell r="F72" t="str">
            <v>6 - Persona mayor</v>
          </cell>
          <cell r="G72">
            <v>14</v>
          </cell>
          <cell r="H72" t="str">
            <v>65-69</v>
          </cell>
        </row>
        <row r="73">
          <cell r="A73">
            <v>70</v>
          </cell>
          <cell r="B73">
            <v>21</v>
          </cell>
          <cell r="C73" t="str">
            <v>70 a 74 años</v>
          </cell>
          <cell r="D73">
            <v>6</v>
          </cell>
          <cell r="E73" t="str">
            <v>60 y más</v>
          </cell>
          <cell r="F73" t="str">
            <v>6 - Persona mayor</v>
          </cell>
          <cell r="G73">
            <v>15</v>
          </cell>
          <cell r="H73" t="str">
            <v>70-74</v>
          </cell>
        </row>
        <row r="74">
          <cell r="A74">
            <v>71</v>
          </cell>
          <cell r="B74">
            <v>21</v>
          </cell>
          <cell r="C74" t="str">
            <v>70 a 74 años</v>
          </cell>
          <cell r="D74">
            <v>6</v>
          </cell>
          <cell r="E74" t="str">
            <v>60 y más</v>
          </cell>
          <cell r="F74" t="str">
            <v>6 - Persona mayor</v>
          </cell>
          <cell r="G74">
            <v>15</v>
          </cell>
          <cell r="H74" t="str">
            <v>70-74</v>
          </cell>
        </row>
        <row r="75">
          <cell r="A75">
            <v>72</v>
          </cell>
          <cell r="B75">
            <v>21</v>
          </cell>
          <cell r="C75" t="str">
            <v>70 a 74 años</v>
          </cell>
          <cell r="D75">
            <v>6</v>
          </cell>
          <cell r="E75" t="str">
            <v>60 y más</v>
          </cell>
          <cell r="F75" t="str">
            <v>6 - Persona mayor</v>
          </cell>
          <cell r="G75">
            <v>15</v>
          </cell>
          <cell r="H75" t="str">
            <v>70-74</v>
          </cell>
        </row>
        <row r="76">
          <cell r="A76">
            <v>73</v>
          </cell>
          <cell r="B76">
            <v>21</v>
          </cell>
          <cell r="C76" t="str">
            <v>70 a 74 años</v>
          </cell>
          <cell r="D76">
            <v>6</v>
          </cell>
          <cell r="E76" t="str">
            <v>60 y más</v>
          </cell>
          <cell r="F76" t="str">
            <v>6 - Persona mayor</v>
          </cell>
          <cell r="G76">
            <v>15</v>
          </cell>
          <cell r="H76" t="str">
            <v>70-74</v>
          </cell>
        </row>
        <row r="77">
          <cell r="A77">
            <v>74</v>
          </cell>
          <cell r="B77">
            <v>21</v>
          </cell>
          <cell r="C77" t="str">
            <v>70 a 74 años</v>
          </cell>
          <cell r="D77">
            <v>6</v>
          </cell>
          <cell r="E77" t="str">
            <v>60 y más</v>
          </cell>
          <cell r="F77" t="str">
            <v>6 - Persona mayor</v>
          </cell>
          <cell r="G77">
            <v>15</v>
          </cell>
          <cell r="H77" t="str">
            <v>70-74</v>
          </cell>
        </row>
        <row r="78">
          <cell r="A78">
            <v>75</v>
          </cell>
          <cell r="B78">
            <v>22</v>
          </cell>
          <cell r="C78" t="str">
            <v>75 a 79 años</v>
          </cell>
          <cell r="D78">
            <v>6</v>
          </cell>
          <cell r="E78" t="str">
            <v>60 y más</v>
          </cell>
          <cell r="F78" t="str">
            <v>6 - Persona mayor</v>
          </cell>
          <cell r="G78">
            <v>16</v>
          </cell>
          <cell r="H78" t="str">
            <v>75-79</v>
          </cell>
        </row>
        <row r="79">
          <cell r="A79">
            <v>76</v>
          </cell>
          <cell r="B79">
            <v>22</v>
          </cell>
          <cell r="C79" t="str">
            <v>75 a 79 años</v>
          </cell>
          <cell r="D79">
            <v>6</v>
          </cell>
          <cell r="E79" t="str">
            <v>60 y más</v>
          </cell>
          <cell r="F79" t="str">
            <v>6 - Persona mayor</v>
          </cell>
          <cell r="G79">
            <v>16</v>
          </cell>
          <cell r="H79" t="str">
            <v>75-79</v>
          </cell>
        </row>
        <row r="80">
          <cell r="A80">
            <v>77</v>
          </cell>
          <cell r="B80">
            <v>22</v>
          </cell>
          <cell r="C80" t="str">
            <v>75 a 79 años</v>
          </cell>
          <cell r="D80">
            <v>6</v>
          </cell>
          <cell r="E80" t="str">
            <v>60 y más</v>
          </cell>
          <cell r="F80" t="str">
            <v>6 - Persona mayor</v>
          </cell>
          <cell r="G80">
            <v>16</v>
          </cell>
          <cell r="H80" t="str">
            <v>75-79</v>
          </cell>
        </row>
        <row r="81">
          <cell r="A81">
            <v>78</v>
          </cell>
          <cell r="B81">
            <v>22</v>
          </cell>
          <cell r="C81" t="str">
            <v>75 a 79 años</v>
          </cell>
          <cell r="D81">
            <v>6</v>
          </cell>
          <cell r="E81" t="str">
            <v>60 y más</v>
          </cell>
          <cell r="F81" t="str">
            <v>6 - Persona mayor</v>
          </cell>
          <cell r="G81">
            <v>16</v>
          </cell>
          <cell r="H81" t="str">
            <v>75-79</v>
          </cell>
        </row>
        <row r="82">
          <cell r="A82">
            <v>79</v>
          </cell>
          <cell r="B82">
            <v>22</v>
          </cell>
          <cell r="C82" t="str">
            <v>75 a 79 años</v>
          </cell>
          <cell r="D82">
            <v>6</v>
          </cell>
          <cell r="E82" t="str">
            <v>60 y más</v>
          </cell>
          <cell r="F82" t="str">
            <v>6 - Persona mayor</v>
          </cell>
          <cell r="G82">
            <v>16</v>
          </cell>
          <cell r="H82" t="str">
            <v>75-79</v>
          </cell>
        </row>
        <row r="83">
          <cell r="A83">
            <v>80</v>
          </cell>
          <cell r="B83">
            <v>23</v>
          </cell>
          <cell r="C83" t="str">
            <v>80 Y MÁS</v>
          </cell>
          <cell r="D83">
            <v>6</v>
          </cell>
          <cell r="E83" t="str">
            <v>60 y más</v>
          </cell>
          <cell r="F83" t="str">
            <v>6 - Persona mayor</v>
          </cell>
          <cell r="G83">
            <v>17</v>
          </cell>
          <cell r="H83" t="str">
            <v>80 Y MÁS</v>
          </cell>
        </row>
        <row r="84">
          <cell r="A84">
            <v>81</v>
          </cell>
          <cell r="B84">
            <v>23</v>
          </cell>
          <cell r="C84" t="str">
            <v>80 Y MÁS</v>
          </cell>
          <cell r="D84">
            <v>6</v>
          </cell>
          <cell r="E84" t="str">
            <v>60 y más</v>
          </cell>
          <cell r="F84" t="str">
            <v>6 - Persona mayor</v>
          </cell>
          <cell r="G84">
            <v>17</v>
          </cell>
          <cell r="H84" t="str">
            <v>80 Y MÁS</v>
          </cell>
        </row>
        <row r="85">
          <cell r="A85">
            <v>82</v>
          </cell>
          <cell r="B85">
            <v>23</v>
          </cell>
          <cell r="C85" t="str">
            <v>80 Y MÁS</v>
          </cell>
          <cell r="D85">
            <v>6</v>
          </cell>
          <cell r="E85" t="str">
            <v>60 y más</v>
          </cell>
          <cell r="F85" t="str">
            <v>6 - Persona mayor</v>
          </cell>
          <cell r="G85">
            <v>17</v>
          </cell>
          <cell r="H85" t="str">
            <v>80 Y MÁS</v>
          </cell>
        </row>
        <row r="86">
          <cell r="A86">
            <v>83</v>
          </cell>
          <cell r="B86">
            <v>23</v>
          </cell>
          <cell r="C86" t="str">
            <v>80 Y MÁS</v>
          </cell>
          <cell r="D86">
            <v>6</v>
          </cell>
          <cell r="E86" t="str">
            <v>60 y más</v>
          </cell>
          <cell r="F86" t="str">
            <v>6 - Persona mayor</v>
          </cell>
          <cell r="G86">
            <v>17</v>
          </cell>
          <cell r="H86" t="str">
            <v>80 Y MÁS</v>
          </cell>
        </row>
        <row r="87">
          <cell r="A87">
            <v>84</v>
          </cell>
          <cell r="B87">
            <v>23</v>
          </cell>
          <cell r="C87" t="str">
            <v>80 Y MÁS</v>
          </cell>
          <cell r="D87">
            <v>6</v>
          </cell>
          <cell r="E87" t="str">
            <v>60 y más</v>
          </cell>
          <cell r="F87" t="str">
            <v>6 - Persona mayor</v>
          </cell>
          <cell r="G87">
            <v>17</v>
          </cell>
          <cell r="H87" t="str">
            <v>80 Y MÁS</v>
          </cell>
        </row>
        <row r="88">
          <cell r="A88">
            <v>85</v>
          </cell>
          <cell r="B88">
            <v>23</v>
          </cell>
          <cell r="C88" t="str">
            <v>80 Y MÁS</v>
          </cell>
          <cell r="D88">
            <v>6</v>
          </cell>
          <cell r="E88" t="str">
            <v>60 y más</v>
          </cell>
          <cell r="F88" t="str">
            <v>6 - Persona mayor</v>
          </cell>
          <cell r="G88">
            <v>17</v>
          </cell>
          <cell r="H88" t="str">
            <v>80 Y MÁS</v>
          </cell>
        </row>
        <row r="89">
          <cell r="A89">
            <v>86</v>
          </cell>
          <cell r="B89">
            <v>23</v>
          </cell>
          <cell r="C89" t="str">
            <v>80 Y MÁS</v>
          </cell>
          <cell r="D89">
            <v>6</v>
          </cell>
          <cell r="E89" t="str">
            <v>60 y más</v>
          </cell>
          <cell r="F89" t="str">
            <v>6 - Persona mayor</v>
          </cell>
          <cell r="G89">
            <v>17</v>
          </cell>
          <cell r="H89" t="str">
            <v>80 Y MÁS</v>
          </cell>
        </row>
        <row r="90">
          <cell r="A90">
            <v>87</v>
          </cell>
          <cell r="B90">
            <v>23</v>
          </cell>
          <cell r="C90" t="str">
            <v>80 Y MÁS</v>
          </cell>
          <cell r="D90">
            <v>6</v>
          </cell>
          <cell r="E90" t="str">
            <v>60 y más</v>
          </cell>
          <cell r="F90" t="str">
            <v>6 - Persona mayor</v>
          </cell>
          <cell r="G90">
            <v>17</v>
          </cell>
          <cell r="H90" t="str">
            <v>80 Y MÁS</v>
          </cell>
        </row>
        <row r="91">
          <cell r="A91">
            <v>88</v>
          </cell>
          <cell r="B91">
            <v>23</v>
          </cell>
          <cell r="C91" t="str">
            <v>80 Y MÁS</v>
          </cell>
          <cell r="D91">
            <v>6</v>
          </cell>
          <cell r="E91" t="str">
            <v>60 y más</v>
          </cell>
          <cell r="F91" t="str">
            <v>6 - Persona mayor</v>
          </cell>
          <cell r="G91">
            <v>17</v>
          </cell>
          <cell r="H91" t="str">
            <v>80 Y MÁS</v>
          </cell>
        </row>
        <row r="92">
          <cell r="A92">
            <v>89</v>
          </cell>
          <cell r="B92">
            <v>23</v>
          </cell>
          <cell r="C92" t="str">
            <v>80 Y MÁS</v>
          </cell>
          <cell r="D92">
            <v>6</v>
          </cell>
          <cell r="E92" t="str">
            <v>60 y más</v>
          </cell>
          <cell r="F92" t="str">
            <v>6 - Persona mayor</v>
          </cell>
          <cell r="G92">
            <v>17</v>
          </cell>
          <cell r="H92" t="str">
            <v>80 Y MÁS</v>
          </cell>
        </row>
        <row r="93">
          <cell r="A93">
            <v>90</v>
          </cell>
          <cell r="B93">
            <v>23</v>
          </cell>
          <cell r="C93" t="str">
            <v>80 Y MÁS</v>
          </cell>
          <cell r="D93">
            <v>6</v>
          </cell>
          <cell r="E93" t="str">
            <v>60 y más</v>
          </cell>
          <cell r="F93" t="str">
            <v>6 - Persona mayor</v>
          </cell>
          <cell r="G93">
            <v>17</v>
          </cell>
          <cell r="H93" t="str">
            <v>80 Y MÁS</v>
          </cell>
        </row>
        <row r="94">
          <cell r="A94">
            <v>91</v>
          </cell>
          <cell r="B94">
            <v>23</v>
          </cell>
          <cell r="C94" t="str">
            <v>80 Y MÁS</v>
          </cell>
          <cell r="D94">
            <v>6</v>
          </cell>
          <cell r="E94" t="str">
            <v>60 y más</v>
          </cell>
          <cell r="F94" t="str">
            <v>6 - Persona mayor</v>
          </cell>
          <cell r="G94">
            <v>17</v>
          </cell>
          <cell r="H94" t="str">
            <v>80 Y MÁS</v>
          </cell>
        </row>
        <row r="95">
          <cell r="A95">
            <v>92</v>
          </cell>
          <cell r="B95">
            <v>23</v>
          </cell>
          <cell r="C95" t="str">
            <v>80 Y MÁS</v>
          </cell>
          <cell r="D95">
            <v>6</v>
          </cell>
          <cell r="E95" t="str">
            <v>60 y más</v>
          </cell>
          <cell r="F95" t="str">
            <v>6 - Persona mayor</v>
          </cell>
          <cell r="G95">
            <v>17</v>
          </cell>
          <cell r="H95" t="str">
            <v>80 Y MÁS</v>
          </cell>
        </row>
        <row r="96">
          <cell r="A96">
            <v>93</v>
          </cell>
          <cell r="B96">
            <v>23</v>
          </cell>
          <cell r="C96" t="str">
            <v>80 Y MÁS</v>
          </cell>
          <cell r="D96">
            <v>6</v>
          </cell>
          <cell r="E96" t="str">
            <v>60 y más</v>
          </cell>
          <cell r="F96" t="str">
            <v>6 - Persona mayor</v>
          </cell>
          <cell r="G96">
            <v>17</v>
          </cell>
          <cell r="H96" t="str">
            <v>80 Y MÁS</v>
          </cell>
        </row>
        <row r="97">
          <cell r="A97">
            <v>94</v>
          </cell>
          <cell r="B97">
            <v>23</v>
          </cell>
          <cell r="C97" t="str">
            <v>80 Y MÁS</v>
          </cell>
          <cell r="D97">
            <v>6</v>
          </cell>
          <cell r="E97" t="str">
            <v>60 y más</v>
          </cell>
          <cell r="F97" t="str">
            <v>6 - Persona mayor</v>
          </cell>
          <cell r="G97">
            <v>17</v>
          </cell>
          <cell r="H97" t="str">
            <v>80 Y MÁS</v>
          </cell>
        </row>
        <row r="98">
          <cell r="A98">
            <v>95</v>
          </cell>
          <cell r="B98">
            <v>23</v>
          </cell>
          <cell r="C98" t="str">
            <v>80 Y MÁS</v>
          </cell>
          <cell r="D98">
            <v>6</v>
          </cell>
          <cell r="E98" t="str">
            <v>60 y más</v>
          </cell>
          <cell r="F98" t="str">
            <v>6 - Persona mayor</v>
          </cell>
          <cell r="G98">
            <v>17</v>
          </cell>
          <cell r="H98" t="str">
            <v>80 Y MÁS</v>
          </cell>
        </row>
        <row r="99">
          <cell r="A99">
            <v>96</v>
          </cell>
          <cell r="B99">
            <v>23</v>
          </cell>
          <cell r="C99" t="str">
            <v>80 Y MÁS</v>
          </cell>
          <cell r="D99">
            <v>6</v>
          </cell>
          <cell r="E99" t="str">
            <v>60 y más</v>
          </cell>
          <cell r="F99" t="str">
            <v>6 - Persona mayor</v>
          </cell>
          <cell r="G99">
            <v>17</v>
          </cell>
          <cell r="H99" t="str">
            <v>80 Y MÁS</v>
          </cell>
        </row>
        <row r="100">
          <cell r="A100">
            <v>97</v>
          </cell>
          <cell r="B100">
            <v>23</v>
          </cell>
          <cell r="C100" t="str">
            <v>80 Y MÁS</v>
          </cell>
          <cell r="D100">
            <v>6</v>
          </cell>
          <cell r="E100" t="str">
            <v>60 y más</v>
          </cell>
          <cell r="F100" t="str">
            <v>6 - Persona mayor</v>
          </cell>
          <cell r="G100">
            <v>17</v>
          </cell>
          <cell r="H100" t="str">
            <v>80 Y MÁS</v>
          </cell>
        </row>
        <row r="101">
          <cell r="A101">
            <v>98</v>
          </cell>
          <cell r="B101">
            <v>23</v>
          </cell>
          <cell r="C101" t="str">
            <v>80 Y MÁS</v>
          </cell>
          <cell r="D101">
            <v>6</v>
          </cell>
          <cell r="E101" t="str">
            <v>60 y más</v>
          </cell>
          <cell r="F101" t="str">
            <v>6 - Persona mayor</v>
          </cell>
          <cell r="G101">
            <v>17</v>
          </cell>
          <cell r="H101" t="str">
            <v>80 Y MÁS</v>
          </cell>
        </row>
        <row r="102">
          <cell r="A102">
            <v>99</v>
          </cell>
          <cell r="B102">
            <v>23</v>
          </cell>
          <cell r="C102" t="str">
            <v>80 Y MÁS</v>
          </cell>
          <cell r="D102">
            <v>6</v>
          </cell>
          <cell r="E102" t="str">
            <v>60 y más</v>
          </cell>
          <cell r="F102" t="str">
            <v>6 - Persona mayor</v>
          </cell>
          <cell r="G102">
            <v>17</v>
          </cell>
          <cell r="H102" t="str">
            <v>80 Y MÁS</v>
          </cell>
        </row>
        <row r="103">
          <cell r="A103">
            <v>100</v>
          </cell>
          <cell r="B103">
            <v>23</v>
          </cell>
          <cell r="C103" t="str">
            <v>80 Y MÁS</v>
          </cell>
          <cell r="D103">
            <v>6</v>
          </cell>
          <cell r="E103" t="str">
            <v>60 y más</v>
          </cell>
          <cell r="F103" t="str">
            <v>6 - Persona mayor</v>
          </cell>
          <cell r="G103">
            <v>17</v>
          </cell>
          <cell r="H103" t="str">
            <v>80 Y MÁS</v>
          </cell>
        </row>
        <row r="104">
          <cell r="A104">
            <v>101</v>
          </cell>
          <cell r="B104">
            <v>23</v>
          </cell>
          <cell r="C104" t="str">
            <v>80 Y MÁS</v>
          </cell>
          <cell r="D104">
            <v>6</v>
          </cell>
          <cell r="E104" t="str">
            <v>60 y más</v>
          </cell>
          <cell r="F104" t="str">
            <v>6 - Persona mayor</v>
          </cell>
          <cell r="G104">
            <v>17</v>
          </cell>
          <cell r="H104" t="str">
            <v>80 Y MÁS</v>
          </cell>
        </row>
        <row r="105">
          <cell r="A105">
            <v>102</v>
          </cell>
          <cell r="B105">
            <v>23</v>
          </cell>
          <cell r="C105" t="str">
            <v>80 Y MÁS</v>
          </cell>
          <cell r="D105">
            <v>6</v>
          </cell>
          <cell r="E105" t="str">
            <v>60 y más</v>
          </cell>
          <cell r="F105" t="str">
            <v>6 - Persona mayor</v>
          </cell>
          <cell r="G105">
            <v>17</v>
          </cell>
          <cell r="H105" t="str">
            <v>80 Y MÁS</v>
          </cell>
        </row>
        <row r="106">
          <cell r="A106">
            <v>103</v>
          </cell>
          <cell r="B106">
            <v>23</v>
          </cell>
          <cell r="C106" t="str">
            <v>80 Y MÁS</v>
          </cell>
          <cell r="D106">
            <v>6</v>
          </cell>
          <cell r="E106" t="str">
            <v>60 y más</v>
          </cell>
          <cell r="F106" t="str">
            <v>6 - Persona mayor</v>
          </cell>
          <cell r="G106">
            <v>17</v>
          </cell>
          <cell r="H106" t="str">
            <v>80 Y MÁS</v>
          </cell>
        </row>
        <row r="107">
          <cell r="A107">
            <v>104</v>
          </cell>
          <cell r="B107">
            <v>23</v>
          </cell>
          <cell r="C107" t="str">
            <v>80 Y MÁS</v>
          </cell>
          <cell r="D107">
            <v>6</v>
          </cell>
          <cell r="E107" t="str">
            <v>60 y más</v>
          </cell>
          <cell r="F107" t="str">
            <v>6 - Persona mayor</v>
          </cell>
          <cell r="G107">
            <v>17</v>
          </cell>
          <cell r="H107" t="str">
            <v>80 Y MÁS</v>
          </cell>
        </row>
        <row r="108">
          <cell r="A108">
            <v>105</v>
          </cell>
          <cell r="B108">
            <v>23</v>
          </cell>
          <cell r="C108" t="str">
            <v>80 Y MÁS</v>
          </cell>
          <cell r="D108">
            <v>6</v>
          </cell>
          <cell r="E108" t="str">
            <v>60 y más</v>
          </cell>
          <cell r="F108" t="str">
            <v>6 - Persona mayor</v>
          </cell>
          <cell r="G108">
            <v>17</v>
          </cell>
          <cell r="H108" t="str">
            <v>80 Y MÁS</v>
          </cell>
        </row>
        <row r="109">
          <cell r="A109">
            <v>106</v>
          </cell>
          <cell r="B109">
            <v>23</v>
          </cell>
          <cell r="C109" t="str">
            <v>80 Y MÁS</v>
          </cell>
          <cell r="D109">
            <v>6</v>
          </cell>
          <cell r="E109" t="str">
            <v>60 y más</v>
          </cell>
          <cell r="F109" t="str">
            <v>6 - Persona mayor</v>
          </cell>
          <cell r="G109">
            <v>17</v>
          </cell>
          <cell r="H109" t="str">
            <v>80 Y MÁS</v>
          </cell>
        </row>
        <row r="110">
          <cell r="A110">
            <v>107</v>
          </cell>
          <cell r="B110">
            <v>23</v>
          </cell>
          <cell r="C110" t="str">
            <v>80 Y MÁS</v>
          </cell>
          <cell r="D110">
            <v>6</v>
          </cell>
          <cell r="E110" t="str">
            <v>60 y más</v>
          </cell>
          <cell r="F110" t="str">
            <v>6 - Persona mayor</v>
          </cell>
          <cell r="G110">
            <v>17</v>
          </cell>
          <cell r="H110" t="str">
            <v>80 Y MÁS</v>
          </cell>
        </row>
        <row r="111">
          <cell r="A111">
            <v>108</v>
          </cell>
          <cell r="B111">
            <v>23</v>
          </cell>
          <cell r="C111" t="str">
            <v>80 Y MÁS</v>
          </cell>
          <cell r="D111">
            <v>6</v>
          </cell>
          <cell r="E111" t="str">
            <v>60 y más</v>
          </cell>
          <cell r="F111" t="str">
            <v>6 - Persona mayor</v>
          </cell>
          <cell r="G111">
            <v>17</v>
          </cell>
          <cell r="H111" t="str">
            <v>80 Y MÁS</v>
          </cell>
        </row>
        <row r="112">
          <cell r="A112">
            <v>109</v>
          </cell>
          <cell r="B112">
            <v>23</v>
          </cell>
          <cell r="C112" t="str">
            <v>80 Y MÁS</v>
          </cell>
          <cell r="D112">
            <v>6</v>
          </cell>
          <cell r="E112" t="str">
            <v>60 y más</v>
          </cell>
          <cell r="F112" t="str">
            <v>6 - Persona mayor</v>
          </cell>
          <cell r="G112">
            <v>17</v>
          </cell>
          <cell r="H112" t="str">
            <v>80 Y MÁS</v>
          </cell>
        </row>
        <row r="113">
          <cell r="A113">
            <v>110</v>
          </cell>
          <cell r="B113">
            <v>23</v>
          </cell>
          <cell r="C113" t="str">
            <v>80 Y MÁS</v>
          </cell>
          <cell r="D113">
            <v>6</v>
          </cell>
          <cell r="E113" t="str">
            <v>60 y más</v>
          </cell>
          <cell r="F113" t="str">
            <v>6 - Persona mayor</v>
          </cell>
          <cell r="G113">
            <v>17</v>
          </cell>
          <cell r="H113" t="str">
            <v>80 Y MÁS</v>
          </cell>
        </row>
        <row r="114">
          <cell r="A114">
            <v>111</v>
          </cell>
          <cell r="B114">
            <v>23</v>
          </cell>
          <cell r="C114" t="str">
            <v>80 Y MÁS</v>
          </cell>
          <cell r="D114">
            <v>6</v>
          </cell>
          <cell r="E114" t="str">
            <v>60 y más</v>
          </cell>
          <cell r="F114" t="str">
            <v>6 - Persona mayor</v>
          </cell>
          <cell r="G114">
            <v>17</v>
          </cell>
          <cell r="H114" t="str">
            <v>80 Y MÁS</v>
          </cell>
        </row>
        <row r="115">
          <cell r="A115">
            <v>112</v>
          </cell>
          <cell r="B115">
            <v>23</v>
          </cell>
          <cell r="C115" t="str">
            <v>80 Y MÁS</v>
          </cell>
          <cell r="D115">
            <v>6</v>
          </cell>
          <cell r="E115" t="str">
            <v>60 y más</v>
          </cell>
          <cell r="F115" t="str">
            <v>6 - Persona mayor</v>
          </cell>
          <cell r="G115">
            <v>17</v>
          </cell>
          <cell r="H115" t="str">
            <v>80 Y MÁS</v>
          </cell>
        </row>
        <row r="116">
          <cell r="A116">
            <v>113</v>
          </cell>
          <cell r="B116">
            <v>23</v>
          </cell>
          <cell r="C116" t="str">
            <v>80 Y MÁS</v>
          </cell>
          <cell r="D116">
            <v>6</v>
          </cell>
          <cell r="E116" t="str">
            <v>60 y más</v>
          </cell>
          <cell r="F116" t="str">
            <v>6 - Persona mayor</v>
          </cell>
          <cell r="G116">
            <v>17</v>
          </cell>
          <cell r="H116" t="str">
            <v>80 Y MÁS</v>
          </cell>
        </row>
        <row r="117">
          <cell r="A117">
            <v>114</v>
          </cell>
          <cell r="B117">
            <v>23</v>
          </cell>
          <cell r="C117" t="str">
            <v>80 Y MÁS</v>
          </cell>
          <cell r="D117">
            <v>6</v>
          </cell>
          <cell r="E117" t="str">
            <v>60 y más</v>
          </cell>
          <cell r="F117" t="str">
            <v>6 - Persona mayor</v>
          </cell>
          <cell r="G117">
            <v>17</v>
          </cell>
          <cell r="H117" t="str">
            <v>80 Y MÁS</v>
          </cell>
        </row>
        <row r="118">
          <cell r="A118">
            <v>115</v>
          </cell>
          <cell r="B118">
            <v>23</v>
          </cell>
          <cell r="C118" t="str">
            <v>80 Y MÁS</v>
          </cell>
          <cell r="D118">
            <v>6</v>
          </cell>
          <cell r="E118" t="str">
            <v>60 y más</v>
          </cell>
          <cell r="F118" t="str">
            <v>6 - Persona mayor</v>
          </cell>
          <cell r="G118">
            <v>17</v>
          </cell>
          <cell r="H118" t="str">
            <v>80 Y MÁS</v>
          </cell>
        </row>
        <row r="119">
          <cell r="A119">
            <v>116</v>
          </cell>
          <cell r="B119">
            <v>23</v>
          </cell>
          <cell r="C119" t="str">
            <v>80 Y MÁS</v>
          </cell>
          <cell r="D119">
            <v>6</v>
          </cell>
          <cell r="E119" t="str">
            <v>60 y más</v>
          </cell>
          <cell r="F119" t="str">
            <v>6 - Persona mayor</v>
          </cell>
          <cell r="G119">
            <v>17</v>
          </cell>
          <cell r="H119" t="str">
            <v>80 Y MÁS</v>
          </cell>
        </row>
        <row r="120">
          <cell r="A120">
            <v>117</v>
          </cell>
          <cell r="B120">
            <v>23</v>
          </cell>
          <cell r="C120" t="str">
            <v>80 Y MÁS</v>
          </cell>
          <cell r="D120">
            <v>6</v>
          </cell>
          <cell r="E120" t="str">
            <v>60 y más</v>
          </cell>
          <cell r="F120" t="str">
            <v>6 - Persona mayor</v>
          </cell>
          <cell r="G120">
            <v>17</v>
          </cell>
          <cell r="H120" t="str">
            <v>80 Y MÁS</v>
          </cell>
        </row>
        <row r="121">
          <cell r="A121">
            <v>118</v>
          </cell>
          <cell r="B121">
            <v>23</v>
          </cell>
          <cell r="C121" t="str">
            <v>80 Y MÁS</v>
          </cell>
          <cell r="D121">
            <v>6</v>
          </cell>
          <cell r="E121" t="str">
            <v>60 y más</v>
          </cell>
          <cell r="F121" t="str">
            <v>6 - Persona mayor</v>
          </cell>
          <cell r="G121">
            <v>17</v>
          </cell>
          <cell r="H121" t="str">
            <v>80 Y MÁS</v>
          </cell>
        </row>
        <row r="122">
          <cell r="A122">
            <v>119</v>
          </cell>
          <cell r="B122">
            <v>23</v>
          </cell>
          <cell r="C122" t="str">
            <v>80 Y MÁS</v>
          </cell>
          <cell r="D122">
            <v>6</v>
          </cell>
          <cell r="E122" t="str">
            <v>60 y más</v>
          </cell>
          <cell r="F122" t="str">
            <v>6 - Persona mayor</v>
          </cell>
          <cell r="G122">
            <v>17</v>
          </cell>
          <cell r="H122" t="str">
            <v>80 Y MÁS</v>
          </cell>
        </row>
        <row r="123">
          <cell r="A123">
            <v>120</v>
          </cell>
          <cell r="B123">
            <v>23</v>
          </cell>
          <cell r="C123" t="str">
            <v>80 Y MÁS</v>
          </cell>
          <cell r="D123">
            <v>6</v>
          </cell>
          <cell r="E123" t="str">
            <v>60 y más</v>
          </cell>
          <cell r="F123" t="str">
            <v>6 - Persona mayor</v>
          </cell>
          <cell r="G123">
            <v>17</v>
          </cell>
          <cell r="H123" t="str">
            <v>80 Y MÁS</v>
          </cell>
        </row>
        <row r="124">
          <cell r="A124">
            <v>121</v>
          </cell>
          <cell r="B124">
            <v>23</v>
          </cell>
          <cell r="C124" t="str">
            <v>80 Y MÁS</v>
          </cell>
          <cell r="D124">
            <v>6</v>
          </cell>
          <cell r="E124" t="str">
            <v>60 y más</v>
          </cell>
          <cell r="F124" t="str">
            <v>6 - Persona mayor</v>
          </cell>
          <cell r="G124">
            <v>17</v>
          </cell>
          <cell r="H124" t="str">
            <v>80 Y MÁS</v>
          </cell>
        </row>
        <row r="125">
          <cell r="A125">
            <v>122</v>
          </cell>
          <cell r="B125">
            <v>23</v>
          </cell>
          <cell r="C125" t="str">
            <v>80 Y MÁS</v>
          </cell>
          <cell r="D125">
            <v>6</v>
          </cell>
          <cell r="E125" t="str">
            <v>60 y más</v>
          </cell>
          <cell r="F125" t="str">
            <v>6 - Persona mayor</v>
          </cell>
          <cell r="G125">
            <v>17</v>
          </cell>
          <cell r="H125" t="str">
            <v>80 Y MÁS</v>
          </cell>
        </row>
        <row r="126">
          <cell r="A126">
            <v>123</v>
          </cell>
          <cell r="B126">
            <v>23</v>
          </cell>
          <cell r="C126" t="str">
            <v>80 Y MÁS</v>
          </cell>
          <cell r="D126">
            <v>6</v>
          </cell>
          <cell r="E126" t="str">
            <v>60 y más</v>
          </cell>
          <cell r="F126" t="str">
            <v>6 - Persona mayor</v>
          </cell>
          <cell r="G126">
            <v>17</v>
          </cell>
          <cell r="H126" t="str">
            <v>80 Y MÁS</v>
          </cell>
        </row>
        <row r="127">
          <cell r="A127">
            <v>124</v>
          </cell>
          <cell r="B127">
            <v>23</v>
          </cell>
          <cell r="C127" t="str">
            <v>80 Y MÁS</v>
          </cell>
          <cell r="D127">
            <v>6</v>
          </cell>
          <cell r="E127" t="str">
            <v>60 y más</v>
          </cell>
          <cell r="F127" t="str">
            <v>6 - Persona mayor</v>
          </cell>
          <cell r="G127">
            <v>17</v>
          </cell>
          <cell r="H127" t="str">
            <v>80 Y MÁS</v>
          </cell>
        </row>
        <row r="128">
          <cell r="A128">
            <v>125</v>
          </cell>
          <cell r="B128">
            <v>23</v>
          </cell>
          <cell r="C128" t="str">
            <v>80 Y MÁS</v>
          </cell>
          <cell r="D128">
            <v>6</v>
          </cell>
          <cell r="E128" t="str">
            <v>60 y más</v>
          </cell>
          <cell r="F128" t="str">
            <v>6 - Persona mayor</v>
          </cell>
          <cell r="G128">
            <v>17</v>
          </cell>
          <cell r="H128" t="str">
            <v>80 Y MÁS</v>
          </cell>
        </row>
        <row r="129">
          <cell r="A129">
            <v>126</v>
          </cell>
          <cell r="B129">
            <v>23</v>
          </cell>
          <cell r="C129" t="str">
            <v>80 Y MÁS</v>
          </cell>
          <cell r="D129">
            <v>6</v>
          </cell>
          <cell r="E129" t="str">
            <v>60 y más</v>
          </cell>
          <cell r="F129" t="str">
            <v>6 - Persona mayor</v>
          </cell>
          <cell r="G129">
            <v>17</v>
          </cell>
          <cell r="H129" t="str">
            <v>80 Y MÁS</v>
          </cell>
        </row>
        <row r="130">
          <cell r="A130">
            <v>127</v>
          </cell>
          <cell r="B130">
            <v>23</v>
          </cell>
          <cell r="C130" t="str">
            <v>80 Y MÁS</v>
          </cell>
          <cell r="D130">
            <v>6</v>
          </cell>
          <cell r="E130" t="str">
            <v>60 y más</v>
          </cell>
          <cell r="F130" t="str">
            <v>6 - Persona mayor</v>
          </cell>
          <cell r="G130">
            <v>17</v>
          </cell>
          <cell r="H130" t="str">
            <v>80 Y MÁS</v>
          </cell>
        </row>
        <row r="131">
          <cell r="A131">
            <v>128</v>
          </cell>
          <cell r="B131">
            <v>23</v>
          </cell>
          <cell r="C131" t="str">
            <v>80 Y MÁS</v>
          </cell>
          <cell r="D131">
            <v>6</v>
          </cell>
          <cell r="E131" t="str">
            <v>60 y más</v>
          </cell>
          <cell r="F131" t="str">
            <v>6 - Persona mayor</v>
          </cell>
          <cell r="G131">
            <v>17</v>
          </cell>
          <cell r="H131" t="str">
            <v>80 Y MÁS</v>
          </cell>
        </row>
        <row r="132">
          <cell r="A132">
            <v>129</v>
          </cell>
          <cell r="B132">
            <v>23</v>
          </cell>
          <cell r="C132" t="str">
            <v>80 Y MÁS</v>
          </cell>
          <cell r="D132">
            <v>6</v>
          </cell>
          <cell r="E132" t="str">
            <v>60 y más</v>
          </cell>
          <cell r="F132" t="str">
            <v>6 - Persona mayor</v>
          </cell>
          <cell r="G132">
            <v>17</v>
          </cell>
          <cell r="H132" t="str">
            <v>80 Y MÁS</v>
          </cell>
        </row>
        <row r="133">
          <cell r="A133">
            <v>130</v>
          </cell>
          <cell r="B133">
            <v>23</v>
          </cell>
          <cell r="C133" t="str">
            <v>80 Y MÁS</v>
          </cell>
          <cell r="D133">
            <v>6</v>
          </cell>
          <cell r="E133" t="str">
            <v>60 y más</v>
          </cell>
          <cell r="F133" t="str">
            <v>6 - Persona mayor</v>
          </cell>
          <cell r="G133">
            <v>17</v>
          </cell>
          <cell r="H133" t="str">
            <v>80 Y MÁS</v>
          </cell>
        </row>
        <row r="134">
          <cell r="A134">
            <v>131</v>
          </cell>
          <cell r="B134">
            <v>23</v>
          </cell>
          <cell r="C134" t="str">
            <v>80 Y MÁS</v>
          </cell>
          <cell r="D134">
            <v>6</v>
          </cell>
          <cell r="E134" t="str">
            <v>60 y más</v>
          </cell>
          <cell r="F134" t="str">
            <v>6 - Persona mayor</v>
          </cell>
          <cell r="G134">
            <v>17</v>
          </cell>
          <cell r="H134" t="str">
            <v>80 Y MÁS</v>
          </cell>
        </row>
        <row r="135">
          <cell r="A135">
            <v>132</v>
          </cell>
          <cell r="B135">
            <v>23</v>
          </cell>
          <cell r="C135" t="str">
            <v>80 Y MÁS</v>
          </cell>
          <cell r="D135">
            <v>6</v>
          </cell>
          <cell r="E135" t="str">
            <v>60 y más</v>
          </cell>
          <cell r="F135" t="str">
            <v>6 - Persona mayor</v>
          </cell>
          <cell r="G135">
            <v>17</v>
          </cell>
          <cell r="H135" t="str">
            <v>80 Y MÁS</v>
          </cell>
        </row>
        <row r="136">
          <cell r="A136">
            <v>133</v>
          </cell>
          <cell r="B136">
            <v>23</v>
          </cell>
          <cell r="C136" t="str">
            <v>80 Y MÁS</v>
          </cell>
          <cell r="D136">
            <v>6</v>
          </cell>
          <cell r="E136" t="str">
            <v>60 y más</v>
          </cell>
          <cell r="F136" t="str">
            <v>6 - Persona mayor</v>
          </cell>
          <cell r="G136">
            <v>17</v>
          </cell>
          <cell r="H136" t="str">
            <v>80 Y MÁS</v>
          </cell>
        </row>
        <row r="137">
          <cell r="A137">
            <v>134</v>
          </cell>
          <cell r="B137">
            <v>23</v>
          </cell>
          <cell r="C137" t="str">
            <v>80 Y MÁS</v>
          </cell>
          <cell r="D137">
            <v>6</v>
          </cell>
          <cell r="E137" t="str">
            <v>60 y más</v>
          </cell>
          <cell r="F137" t="str">
            <v>6 - Persona mayor</v>
          </cell>
          <cell r="G137">
            <v>17</v>
          </cell>
          <cell r="H137" t="str">
            <v>80 Y MÁS</v>
          </cell>
        </row>
        <row r="138">
          <cell r="A138">
            <v>135</v>
          </cell>
          <cell r="B138">
            <v>23</v>
          </cell>
          <cell r="C138" t="str">
            <v>80 Y MÁS</v>
          </cell>
          <cell r="D138">
            <v>6</v>
          </cell>
          <cell r="E138" t="str">
            <v>60 y más</v>
          </cell>
          <cell r="F138" t="str">
            <v>6 - Persona mayor</v>
          </cell>
          <cell r="G138">
            <v>17</v>
          </cell>
          <cell r="H138" t="str">
            <v>80 Y MÁS</v>
          </cell>
        </row>
        <row r="139">
          <cell r="A139">
            <v>136</v>
          </cell>
          <cell r="B139">
            <v>23</v>
          </cell>
          <cell r="C139" t="str">
            <v>80 Y MÁS</v>
          </cell>
          <cell r="D139">
            <v>6</v>
          </cell>
          <cell r="E139" t="str">
            <v>60 y más</v>
          </cell>
          <cell r="F139" t="str">
            <v>6 - Persona mayor</v>
          </cell>
          <cell r="G139">
            <v>17</v>
          </cell>
          <cell r="H139" t="str">
            <v>80 Y MÁS</v>
          </cell>
        </row>
        <row r="140">
          <cell r="A140">
            <v>137</v>
          </cell>
          <cell r="B140">
            <v>23</v>
          </cell>
          <cell r="C140" t="str">
            <v>80 Y MÁS</v>
          </cell>
          <cell r="D140">
            <v>6</v>
          </cell>
          <cell r="E140" t="str">
            <v>60 y más</v>
          </cell>
          <cell r="F140" t="str">
            <v>6 - Persona mayor</v>
          </cell>
          <cell r="G140">
            <v>17</v>
          </cell>
          <cell r="H140" t="str">
            <v>80 Y MÁS</v>
          </cell>
        </row>
        <row r="141">
          <cell r="A141">
            <v>138</v>
          </cell>
          <cell r="B141">
            <v>23</v>
          </cell>
          <cell r="C141" t="str">
            <v>80 Y MÁS</v>
          </cell>
          <cell r="D141">
            <v>6</v>
          </cell>
          <cell r="E141" t="str">
            <v>60 y más</v>
          </cell>
          <cell r="F141" t="str">
            <v>6 - Persona mayor</v>
          </cell>
          <cell r="G141">
            <v>17</v>
          </cell>
          <cell r="H141" t="str">
            <v>80 Y MÁS</v>
          </cell>
        </row>
        <row r="142">
          <cell r="A142">
            <v>139</v>
          </cell>
          <cell r="B142">
            <v>23</v>
          </cell>
          <cell r="C142" t="str">
            <v>80 Y MÁS</v>
          </cell>
          <cell r="D142">
            <v>6</v>
          </cell>
          <cell r="E142" t="str">
            <v>60 y más</v>
          </cell>
          <cell r="F142" t="str">
            <v>6 - Persona mayor</v>
          </cell>
          <cell r="G142">
            <v>17</v>
          </cell>
          <cell r="H142" t="str">
            <v>80 Y MÁS</v>
          </cell>
        </row>
        <row r="143">
          <cell r="A143">
            <v>140</v>
          </cell>
          <cell r="B143">
            <v>23</v>
          </cell>
          <cell r="C143" t="str">
            <v>80 Y MÁS</v>
          </cell>
          <cell r="D143">
            <v>6</v>
          </cell>
          <cell r="E143" t="str">
            <v>60 y más</v>
          </cell>
          <cell r="F143" t="str">
            <v>6 - Persona mayor</v>
          </cell>
          <cell r="G143">
            <v>17</v>
          </cell>
          <cell r="H143" t="str">
            <v>80 Y MÁS</v>
          </cell>
        </row>
        <row r="144">
          <cell r="A144">
            <v>141</v>
          </cell>
          <cell r="B144">
            <v>23</v>
          </cell>
          <cell r="C144" t="str">
            <v>80 Y MÁS</v>
          </cell>
          <cell r="D144">
            <v>6</v>
          </cell>
          <cell r="E144" t="str">
            <v>60 y más</v>
          </cell>
          <cell r="F144" t="str">
            <v>6 - Persona mayor</v>
          </cell>
          <cell r="G144">
            <v>17</v>
          </cell>
          <cell r="H144" t="str">
            <v>80 Y MÁS</v>
          </cell>
        </row>
        <row r="145">
          <cell r="A145">
            <v>142</v>
          </cell>
          <cell r="B145">
            <v>23</v>
          </cell>
          <cell r="C145" t="str">
            <v>80 Y MÁS</v>
          </cell>
          <cell r="D145">
            <v>6</v>
          </cell>
          <cell r="E145" t="str">
            <v>60 y más</v>
          </cell>
          <cell r="F145" t="str">
            <v>6 - Persona mayor</v>
          </cell>
          <cell r="G145">
            <v>17</v>
          </cell>
          <cell r="H145" t="str">
            <v>80 Y MÁS</v>
          </cell>
        </row>
        <row r="146">
          <cell r="A146">
            <v>143</v>
          </cell>
          <cell r="B146">
            <v>23</v>
          </cell>
          <cell r="C146" t="str">
            <v>80 Y MÁS</v>
          </cell>
          <cell r="D146">
            <v>6</v>
          </cell>
          <cell r="E146" t="str">
            <v>60 y más</v>
          </cell>
          <cell r="F146" t="str">
            <v>6 - Persona mayor</v>
          </cell>
          <cell r="G146">
            <v>17</v>
          </cell>
          <cell r="H146" t="str">
            <v>80 Y MÁS</v>
          </cell>
        </row>
        <row r="147">
          <cell r="A147">
            <v>144</v>
          </cell>
          <cell r="B147">
            <v>23</v>
          </cell>
          <cell r="C147" t="str">
            <v>80 Y MÁS</v>
          </cell>
          <cell r="D147">
            <v>6</v>
          </cell>
          <cell r="E147" t="str">
            <v>60 y más</v>
          </cell>
          <cell r="F147" t="str">
            <v>6 - Persona mayor</v>
          </cell>
          <cell r="G147">
            <v>17</v>
          </cell>
          <cell r="H147" t="str">
            <v>80 Y MÁS</v>
          </cell>
        </row>
        <row r="148">
          <cell r="A148">
            <v>145</v>
          </cell>
          <cell r="B148">
            <v>23</v>
          </cell>
          <cell r="C148" t="str">
            <v>80 Y MÁS</v>
          </cell>
          <cell r="D148">
            <v>6</v>
          </cell>
          <cell r="E148" t="str">
            <v>60 y más</v>
          </cell>
          <cell r="F148" t="str">
            <v>6 - Persona mayor</v>
          </cell>
          <cell r="G148">
            <v>17</v>
          </cell>
          <cell r="H148" t="str">
            <v>80 Y MÁS</v>
          </cell>
        </row>
        <row r="149">
          <cell r="A149">
            <v>146</v>
          </cell>
          <cell r="B149">
            <v>23</v>
          </cell>
          <cell r="C149" t="str">
            <v>80 Y MÁS</v>
          </cell>
          <cell r="D149">
            <v>6</v>
          </cell>
          <cell r="E149" t="str">
            <v>60 y más</v>
          </cell>
          <cell r="F149" t="str">
            <v>6 - Persona mayor</v>
          </cell>
          <cell r="G149">
            <v>17</v>
          </cell>
          <cell r="H149" t="str">
            <v>80 Y MÁS</v>
          </cell>
        </row>
        <row r="150">
          <cell r="A150">
            <v>147</v>
          </cell>
          <cell r="B150">
            <v>23</v>
          </cell>
          <cell r="C150" t="str">
            <v>80 Y MÁS</v>
          </cell>
          <cell r="D150">
            <v>6</v>
          </cell>
          <cell r="E150" t="str">
            <v>60 y más</v>
          </cell>
          <cell r="F150" t="str">
            <v>6 - Persona mayor</v>
          </cell>
          <cell r="G150">
            <v>17</v>
          </cell>
          <cell r="H150" t="str">
            <v>80 Y MÁS</v>
          </cell>
        </row>
        <row r="151">
          <cell r="A151">
            <v>148</v>
          </cell>
          <cell r="B151">
            <v>23</v>
          </cell>
          <cell r="C151" t="str">
            <v>80 Y MÁS</v>
          </cell>
          <cell r="D151">
            <v>6</v>
          </cell>
          <cell r="E151" t="str">
            <v>60 y más</v>
          </cell>
          <cell r="F151" t="str">
            <v>6 - Persona mayor</v>
          </cell>
          <cell r="G151">
            <v>17</v>
          </cell>
          <cell r="H151" t="str">
            <v>80 Y MÁS</v>
          </cell>
        </row>
        <row r="152">
          <cell r="A152">
            <v>149</v>
          </cell>
          <cell r="B152">
            <v>23</v>
          </cell>
          <cell r="C152" t="str">
            <v>80 Y MÁS</v>
          </cell>
          <cell r="D152">
            <v>6</v>
          </cell>
          <cell r="E152" t="str">
            <v>60 y más</v>
          </cell>
          <cell r="F152" t="str">
            <v>6 - Persona mayor</v>
          </cell>
          <cell r="G152">
            <v>17</v>
          </cell>
          <cell r="H152" t="str">
            <v>80 Y MÁS</v>
          </cell>
        </row>
        <row r="153">
          <cell r="A153">
            <v>150</v>
          </cell>
          <cell r="B153">
            <v>23</v>
          </cell>
          <cell r="C153" t="str">
            <v>80 Y MÁS</v>
          </cell>
          <cell r="D153">
            <v>6</v>
          </cell>
          <cell r="E153" t="str">
            <v>60 y más</v>
          </cell>
          <cell r="F153" t="str">
            <v>6 - Persona mayor</v>
          </cell>
          <cell r="G153">
            <v>17</v>
          </cell>
          <cell r="H153" t="str">
            <v>80 Y MÁS</v>
          </cell>
        </row>
      </sheetData>
      <sheetData sheetId="2"/>
      <sheetData sheetId="3"/>
      <sheetData sheetId="4"/>
      <sheetData sheetId="5">
        <row r="1075">
          <cell r="B1075" t="str">
            <v>86001</v>
          </cell>
          <cell r="C1075">
            <v>86001</v>
          </cell>
          <cell r="D1075" t="str">
            <v>MOCOA</v>
          </cell>
          <cell r="E1075" t="str">
            <v>86001 - Mocoa</v>
          </cell>
        </row>
        <row r="1076">
          <cell r="B1076" t="str">
            <v>86219</v>
          </cell>
          <cell r="C1076">
            <v>86219</v>
          </cell>
          <cell r="D1076" t="str">
            <v>COLON</v>
          </cell>
          <cell r="E1076" t="str">
            <v>86219 - Colon</v>
          </cell>
        </row>
        <row r="1077">
          <cell r="B1077" t="str">
            <v>86320</v>
          </cell>
          <cell r="C1077">
            <v>86320</v>
          </cell>
          <cell r="D1077" t="str">
            <v>ORITO</v>
          </cell>
          <cell r="E1077" t="str">
            <v>86320 - Orito</v>
          </cell>
        </row>
        <row r="1078">
          <cell r="B1078" t="str">
            <v>86568</v>
          </cell>
          <cell r="C1078">
            <v>86568</v>
          </cell>
          <cell r="D1078" t="str">
            <v>PUERTO ASIS</v>
          </cell>
          <cell r="E1078" t="str">
            <v>86568 - Puerto Asís</v>
          </cell>
        </row>
        <row r="1079">
          <cell r="B1079" t="str">
            <v>86569</v>
          </cell>
          <cell r="C1079">
            <v>86569</v>
          </cell>
          <cell r="D1079" t="str">
            <v>PUERTO CAICEDO</v>
          </cell>
          <cell r="E1079" t="str">
            <v>86569 - Puerto Caicedo</v>
          </cell>
        </row>
        <row r="1080">
          <cell r="B1080" t="str">
            <v>86571</v>
          </cell>
          <cell r="C1080">
            <v>86571</v>
          </cell>
          <cell r="D1080" t="str">
            <v>PUERTO GUZMAN</v>
          </cell>
          <cell r="E1080" t="str">
            <v>86571 - Puerto Guzmán</v>
          </cell>
        </row>
        <row r="1081">
          <cell r="B1081" t="str">
            <v>86573</v>
          </cell>
          <cell r="C1081">
            <v>86573</v>
          </cell>
          <cell r="D1081" t="str">
            <v>PUERTO LEGUIZAMO</v>
          </cell>
          <cell r="E1081" t="str">
            <v>86573 - Puerto Leguizamo</v>
          </cell>
        </row>
        <row r="1082">
          <cell r="B1082" t="str">
            <v>86749</v>
          </cell>
          <cell r="C1082">
            <v>86749</v>
          </cell>
          <cell r="D1082" t="str">
            <v>SIBUNDOY</v>
          </cell>
          <cell r="E1082" t="str">
            <v>86749 - Sibundoy</v>
          </cell>
        </row>
        <row r="1083">
          <cell r="B1083" t="str">
            <v>86755</v>
          </cell>
          <cell r="C1083">
            <v>86755</v>
          </cell>
          <cell r="D1083" t="str">
            <v>SAN FRANCISCO</v>
          </cell>
          <cell r="E1083" t="str">
            <v>86755 - San Francisco</v>
          </cell>
        </row>
        <row r="1084">
          <cell r="B1084" t="str">
            <v>86757</v>
          </cell>
          <cell r="C1084">
            <v>86757</v>
          </cell>
          <cell r="D1084" t="str">
            <v>SAN MIGUEL</v>
          </cell>
          <cell r="E1084" t="str">
            <v>86757 - San Miguel</v>
          </cell>
        </row>
        <row r="1085">
          <cell r="B1085" t="str">
            <v>86760</v>
          </cell>
          <cell r="C1085">
            <v>86760</v>
          </cell>
          <cell r="D1085" t="str">
            <v>SANTIAGO</v>
          </cell>
          <cell r="E1085" t="str">
            <v>86760 - Santiago</v>
          </cell>
        </row>
        <row r="1086">
          <cell r="B1086" t="str">
            <v>86865</v>
          </cell>
          <cell r="C1086">
            <v>86865</v>
          </cell>
          <cell r="D1086" t="str">
            <v>VALLE DEL GUAMUEZ</v>
          </cell>
          <cell r="E1086" t="str">
            <v>86865 - Valle Del Guamuez</v>
          </cell>
        </row>
        <row r="1087">
          <cell r="B1087" t="str">
            <v>86885</v>
          </cell>
          <cell r="C1087">
            <v>86885</v>
          </cell>
          <cell r="D1087" t="str">
            <v>VILLAGARZON</v>
          </cell>
          <cell r="E1087" t="str">
            <v>86885 - Villagarzón</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02">
          <cell r="B102" t="str">
            <v>76109</v>
          </cell>
          <cell r="C102" t="str">
            <v>76109 - Buenaventura</v>
          </cell>
          <cell r="D102" t="str">
            <v>BUENAVENTURA</v>
          </cell>
          <cell r="E102" t="str">
            <v>76109</v>
          </cell>
          <cell r="F102">
            <v>2020</v>
          </cell>
          <cell r="G102" t="str">
            <v>VALLE DEL CAUCA</v>
          </cell>
          <cell r="H102">
            <v>6.6182780000000001</v>
          </cell>
          <cell r="I102">
            <v>0.51077799999999995</v>
          </cell>
          <cell r="J102" t="str">
            <v>3,611491958311</v>
          </cell>
          <cell r="K102" t="str">
            <v>-77,085882411327</v>
          </cell>
        </row>
        <row r="103">
          <cell r="B103" t="str">
            <v>86001</v>
          </cell>
          <cell r="C103" t="str">
            <v>86001 - Mocoa</v>
          </cell>
          <cell r="D103" t="str">
            <v>MOCOA</v>
          </cell>
          <cell r="E103" t="str">
            <v>86001</v>
          </cell>
          <cell r="F103">
            <v>2020</v>
          </cell>
          <cell r="G103" t="str">
            <v>PUTUMAYO</v>
          </cell>
          <cell r="H103">
            <v>2.475228</v>
          </cell>
          <cell r="I103">
            <v>0.105793</v>
          </cell>
          <cell r="J103" t="str">
            <v>1,228574994655</v>
          </cell>
          <cell r="K103" t="str">
            <v>-76,684362183288</v>
          </cell>
        </row>
        <row r="104">
          <cell r="B104" t="str">
            <v>86219</v>
          </cell>
          <cell r="C104" t="str">
            <v>86219 - Colon</v>
          </cell>
          <cell r="D104" t="str">
            <v>COLÃ“N</v>
          </cell>
          <cell r="E104" t="str">
            <v>86219</v>
          </cell>
          <cell r="F104">
            <v>2020</v>
          </cell>
          <cell r="G104" t="str">
            <v>PUTUMAYO</v>
          </cell>
          <cell r="H104">
            <v>0.45488600000000001</v>
          </cell>
          <cell r="I104">
            <v>5.2100000000000002E-3</v>
          </cell>
          <cell r="J104" t="str">
            <v>1,223217818289</v>
          </cell>
          <cell r="K104" t="str">
            <v>-76,966729621599</v>
          </cell>
        </row>
        <row r="105">
          <cell r="B105" t="str">
            <v>86320</v>
          </cell>
          <cell r="C105" t="str">
            <v>86320 - Orito</v>
          </cell>
          <cell r="D105" t="str">
            <v>ORITO</v>
          </cell>
          <cell r="E105" t="str">
            <v>86320</v>
          </cell>
          <cell r="F105">
            <v>2020</v>
          </cell>
          <cell r="G105" t="str">
            <v>PUTUMAYO</v>
          </cell>
          <cell r="H105">
            <v>2.152088</v>
          </cell>
          <cell r="I105">
            <v>0.15717100000000001</v>
          </cell>
          <cell r="J105" t="str">
            <v>0,673756322544</v>
          </cell>
          <cell r="K105" t="str">
            <v>-76,943139228782</v>
          </cell>
        </row>
        <row r="106">
          <cell r="B106" t="str">
            <v>86749</v>
          </cell>
          <cell r="C106" t="str">
            <v>86749 - Sibundoy</v>
          </cell>
          <cell r="D106" t="str">
            <v>SIBUNDOY</v>
          </cell>
          <cell r="E106" t="str">
            <v>86749</v>
          </cell>
          <cell r="F106">
            <v>2020</v>
          </cell>
          <cell r="G106" t="str">
            <v>PUTUMAYO</v>
          </cell>
          <cell r="H106">
            <v>0.511382</v>
          </cell>
          <cell r="I106">
            <v>7.9220000000000002E-3</v>
          </cell>
          <cell r="J106" t="str">
            <v>1,228746922448</v>
          </cell>
          <cell r="K106" t="str">
            <v>-76,913075853547</v>
          </cell>
        </row>
        <row r="107">
          <cell r="B107" t="str">
            <v>86755</v>
          </cell>
          <cell r="C107" t="str">
            <v>86755 - San Francisco</v>
          </cell>
          <cell r="D107" t="str">
            <v>SAN FRANCISCO</v>
          </cell>
          <cell r="E107" t="str">
            <v>86755</v>
          </cell>
          <cell r="F107">
            <v>2020</v>
          </cell>
          <cell r="G107" t="str">
            <v>PUTUMAYO</v>
          </cell>
          <cell r="H107">
            <v>1.175495</v>
          </cell>
          <cell r="I107">
            <v>3.3022999999999997E-2</v>
          </cell>
          <cell r="J107" t="str">
            <v>1,136071096046</v>
          </cell>
          <cell r="K107" t="str">
            <v>-76,847266605795</v>
          </cell>
        </row>
        <row r="108">
          <cell r="B108" t="str">
            <v>86757</v>
          </cell>
          <cell r="C108" t="str">
            <v>86757 - San Miguel</v>
          </cell>
          <cell r="D108" t="str">
            <v>SAN MIGUEL</v>
          </cell>
          <cell r="E108" t="str">
            <v>86757</v>
          </cell>
          <cell r="F108">
            <v>2020</v>
          </cell>
          <cell r="G108" t="str">
            <v>PUTUMAYO</v>
          </cell>
          <cell r="H108">
            <v>1.3275840000000001</v>
          </cell>
          <cell r="I108">
            <v>3.0778E-2</v>
          </cell>
          <cell r="J108" t="str">
            <v>0,305873827775</v>
          </cell>
          <cell r="K108" t="str">
            <v>-76,857757878002</v>
          </cell>
        </row>
        <row r="109">
          <cell r="B109" t="str">
            <v>86760</v>
          </cell>
          <cell r="C109" t="str">
            <v>86760 - Santiago</v>
          </cell>
          <cell r="D109" t="str">
            <v>SANTIAGO</v>
          </cell>
          <cell r="E109" t="str">
            <v>86760</v>
          </cell>
          <cell r="F109">
            <v>2020</v>
          </cell>
          <cell r="G109" t="str">
            <v>PUTUMAYO</v>
          </cell>
          <cell r="H109">
            <v>0.98814199999999996</v>
          </cell>
          <cell r="I109">
            <v>2.7709999999999999E-2</v>
          </cell>
          <cell r="J109" t="str">
            <v>1,085812856611</v>
          </cell>
          <cell r="K109" t="str">
            <v>-77,005629007610</v>
          </cell>
        </row>
        <row r="110">
          <cell r="B110" t="str">
            <v>86865</v>
          </cell>
          <cell r="C110" t="str">
            <v>86865 - Valle Del Guamuez</v>
          </cell>
          <cell r="D110" t="str">
            <v>VALLE DEL GUAMUEZ</v>
          </cell>
          <cell r="E110" t="str">
            <v>86865</v>
          </cell>
          <cell r="F110">
            <v>2020</v>
          </cell>
          <cell r="G110" t="str">
            <v>PUTUMAYO</v>
          </cell>
          <cell r="H110">
            <v>1.715066</v>
          </cell>
          <cell r="I110">
            <v>6.6066E-2</v>
          </cell>
          <cell r="J110" t="str">
            <v>0,412963687717</v>
          </cell>
          <cell r="K110" t="str">
            <v>-76,884092895363</v>
          </cell>
        </row>
        <row r="111">
          <cell r="B111" t="str">
            <v>86885</v>
          </cell>
          <cell r="C111" t="str">
            <v>86885 - Villagarzón</v>
          </cell>
          <cell r="D111" t="str">
            <v>VILLAGARZÃ“N</v>
          </cell>
          <cell r="E111" t="str">
            <v>86885</v>
          </cell>
          <cell r="F111">
            <v>2020</v>
          </cell>
          <cell r="G111" t="str">
            <v>PUTUMAYO</v>
          </cell>
          <cell r="H111">
            <v>1.9280170000000001</v>
          </cell>
          <cell r="I111">
            <v>0.113257</v>
          </cell>
          <cell r="J111" t="str">
            <v>0,911149514668</v>
          </cell>
          <cell r="K111" t="str">
            <v>-76,744954472991</v>
          </cell>
        </row>
        <row r="112">
          <cell r="B112" t="str">
            <v>86569</v>
          </cell>
          <cell r="C112" t="str">
            <v>86569 - Puerto Caicedo</v>
          </cell>
          <cell r="D112" t="str">
            <v>PUERTO CAICEDO</v>
          </cell>
          <cell r="E112" t="str">
            <v>86569</v>
          </cell>
          <cell r="F112">
            <v>2020</v>
          </cell>
          <cell r="G112" t="str">
            <v>PUTUMAYO</v>
          </cell>
          <cell r="H112">
            <v>1.7197180000000001</v>
          </cell>
          <cell r="I112">
            <v>7.5138999999999997E-2</v>
          </cell>
          <cell r="J112" t="str">
            <v>0,725071229850</v>
          </cell>
          <cell r="K112" t="str">
            <v>-76,480994051174</v>
          </cell>
        </row>
        <row r="113">
          <cell r="B113" t="str">
            <v>86568</v>
          </cell>
          <cell r="C113" t="str">
            <v>86568 - Puerto Asís</v>
          </cell>
          <cell r="D113" t="str">
            <v>PUERTO ASÃS</v>
          </cell>
          <cell r="E113" t="str">
            <v>86568</v>
          </cell>
          <cell r="F113">
            <v>2020</v>
          </cell>
          <cell r="G113" t="str">
            <v>PUTUMAYO</v>
          </cell>
          <cell r="H113">
            <v>3.6444019999999999</v>
          </cell>
          <cell r="I113">
            <v>0.22867899999999999</v>
          </cell>
          <cell r="J113" t="str">
            <v>0,478611463602</v>
          </cell>
          <cell r="K113" t="str">
            <v>-76,328200149562</v>
          </cell>
        </row>
        <row r="114">
          <cell r="B114" t="str">
            <v>86571</v>
          </cell>
          <cell r="C114" t="str">
            <v>86571 - Puerto Guzmán</v>
          </cell>
          <cell r="D114" t="str">
            <v>PUERTO GUZMÃN</v>
          </cell>
          <cell r="E114" t="str">
            <v>86571</v>
          </cell>
          <cell r="F114">
            <v>2020</v>
          </cell>
          <cell r="G114" t="str">
            <v>PUTUMAYO</v>
          </cell>
          <cell r="H114">
            <v>4.7346320000000004</v>
          </cell>
          <cell r="I114">
            <v>0.37145899999999998</v>
          </cell>
          <cell r="J114" t="str">
            <v>0,746432215145</v>
          </cell>
          <cell r="K114" t="str">
            <v>-75,880229785076</v>
          </cell>
        </row>
      </sheetData>
      <sheetData sheetId="21"/>
      <sheetData sheetId="22"/>
      <sheetData sheetId="23"/>
      <sheetData sheetId="2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raD" refreshedDate="44676.384850347225" createdVersion="6" refreshedVersion="6" minRefreshableVersion="3" recordCount="4000" xr:uid="{00000000-000A-0000-FFFF-FFFF00000000}">
  <cacheSource type="worksheet">
    <worksheetSource ref="A1:BF4001" sheet="COSTOS"/>
  </cacheSource>
  <cacheFields count="58">
    <cacheField name="Año" numFmtId="0">
      <sharedItems containsSemiMixedTypes="0" containsString="0" containsNumber="1" containsInteger="1" minValue="2022" maxValue="2022"/>
    </cacheField>
    <cacheField name="Mes" numFmtId="14">
      <sharedItems containsSemiMixedTypes="0" containsNonDate="0" containsDate="1" containsString="0" minDate="2021-07-31T00:00:00" maxDate="2022-01-01T00:00:00"/>
    </cacheField>
    <cacheField name="Grupo de Riesgo" numFmtId="14">
      <sharedItems/>
    </cacheField>
    <cacheField name="Programa" numFmtId="0">
      <sharedItems/>
    </cacheField>
    <cacheField name="Evento" numFmtId="0">
      <sharedItems/>
    </cacheField>
    <cacheField name="OrigenBD" numFmtId="0">
      <sharedItems/>
    </cacheField>
    <cacheField name="CodDepto" numFmtId="0">
      <sharedItems containsSemiMixedTypes="0" containsString="0" containsNumber="1" containsInteger="1" minValue="52" maxValue="86"/>
    </cacheField>
    <cacheField name="DesDepto" numFmtId="0">
      <sharedItems/>
    </cacheField>
    <cacheField name="CodMpio" numFmtId="0">
      <sharedItems/>
    </cacheField>
    <cacheField name="DescMpio" numFmtId="0">
      <sharedItems/>
    </cacheField>
    <cacheField name="Latitud_Y_Mpio" numFmtId="0">
      <sharedItems/>
    </cacheField>
    <cacheField name="Longitud_X_Mpio" numFmtId="0">
      <sharedItems/>
    </cacheField>
    <cacheField name="tipo_usuario" numFmtId="0">
      <sharedItems/>
    </cacheField>
    <cacheField name="Estado" numFmtId="0">
      <sharedItems/>
    </cacheField>
    <cacheField name="FechaNovedadFallecido" numFmtId="0">
      <sharedItems containsNonDate="0" containsString="0" containsBlank="1"/>
    </cacheField>
    <cacheField name="tipo_identifiCAcion" numFmtId="0">
      <sharedItems/>
    </cacheField>
    <cacheField name="Documento" numFmtId="0">
      <sharedItems containsSemiMixedTypes="0" containsString="0" containsNumber="1" containsInteger="1" minValue="273160" maxValue="1193266260"/>
    </cacheField>
    <cacheField name="ConCAtenar" numFmtId="0">
      <sharedItems/>
    </cacheField>
    <cacheField name="nombre1" numFmtId="0">
      <sharedItems/>
    </cacheField>
    <cacheField name="nombre2" numFmtId="0">
      <sharedItems containsBlank="1"/>
    </cacheField>
    <cacheField name="apellido1" numFmtId="0">
      <sharedItems/>
    </cacheField>
    <cacheField name="apellido2" numFmtId="0">
      <sharedItems containsBlank="1"/>
    </cacheField>
    <cacheField name="FechaNac" numFmtId="14">
      <sharedItems containsSemiMixedTypes="0" containsNonDate="0" containsDate="1" containsString="0" minDate="1923-08-24T00:00:00" maxDate="2004-04-23T00:00:00"/>
    </cacheField>
    <cacheField name="Edad" numFmtId="1">
      <sharedItems containsSemiMixedTypes="0" containsString="0" containsNumber="1" containsInteger="1" minValue="17" maxValue="98"/>
    </cacheField>
    <cacheField name="CiclosV" numFmtId="1">
      <sharedItems containsSemiMixedTypes="0" containsString="0" containsNumber="1" containsInteger="1" minValue="3" maxValue="6"/>
    </cacheField>
    <cacheField name="DescrCiclosV" numFmtId="1">
      <sharedItems/>
    </cacheField>
    <cacheField name="EnfoqueDif" numFmtId="0">
      <sharedItems containsBlank="1"/>
    </cacheField>
    <cacheField name="Desplazamiento" numFmtId="0">
      <sharedItems/>
    </cacheField>
    <cacheField name="RUV" numFmtId="0">
      <sharedItems/>
    </cacheField>
    <cacheField name="Nivel_Educativo" numFmtId="0">
      <sharedItems containsBlank="1"/>
    </cacheField>
    <cacheField name="Ocupación" numFmtId="0">
      <sharedItems/>
    </cacheField>
    <cacheField name="Estado_Civil" numFmtId="0">
      <sharedItems containsNonDate="0" containsString="0" containsBlank="1"/>
    </cacheField>
    <cacheField name="Discapacidad" numFmtId="0">
      <sharedItems/>
    </cacheField>
    <cacheField name="Pertenencia Étnica" numFmtId="0">
      <sharedItems/>
    </cacheField>
    <cacheField name="MUNICIPIO DONDE VIVE" numFmtId="0">
      <sharedItems/>
    </cacheField>
    <cacheField name="DIRECCIÓN DE DONDE VIVE" numFmtId="0">
      <sharedItems containsBlank="1"/>
    </cacheField>
    <cacheField name="TELEFONOS DE CONTACTO" numFmtId="0">
      <sharedItems containsMixedTypes="1" containsNumber="1" containsInteger="1" minValue="0" maxValue="31781855758"/>
    </cacheField>
    <cacheField name="Zona" numFmtId="0">
      <sharedItems/>
    </cacheField>
    <cacheField name="NIT" numFmtId="0">
      <sharedItems containsNonDate="0" containsString="0" containsBlank="1"/>
    </cacheField>
    <cacheField name="CÓDIGO DE HABILITACIÓN IPS DE ATENCIÓN" numFmtId="0">
      <sharedItems containsNonDate="0" containsString="0" containsBlank="1" count="1">
        <m/>
      </sharedItems>
    </cacheField>
    <cacheField name="NOMBRE DE LA IPS DE ATENCIÓN" numFmtId="0">
      <sharedItems count="17">
        <s v="UNIMAP - MOCOA ( PUTUMAYO )"/>
        <s v="UNIMAP - SIBUNDOY ( PUTUMAYO )"/>
        <s v="UNIMAP - PUERTO ASIS ( PUTUMAYO )"/>
        <s v="UNIMAP - ORITO ( PUTUMAYO )"/>
        <s v="UNIMAP - VILLAGARZON ( PUTUMAYO )"/>
        <s v="UNIMAP - VALLE DEL GUAMUEZ ( PUTUMAYO )"/>
        <s v="UNIMAP - PUERTO CAICEDO ( PUTUMAYO )"/>
        <s v="PROINSALUD SA - PASTO ( NARIÑO )"/>
        <s v="PROINSALUD SA - SANDONA ( NARIÑO )"/>
        <s v="PROINSALUD SA - LA UNION ( NARIÑO )"/>
        <s v="PROINSALUD SA - SAMANIEGO ( NARIÑO )"/>
        <s v="PROINSALUD SA - TUMACO ( NARIÑO )"/>
        <s v="PROINSALUD SA - IPIALES ( NARIÑO )"/>
        <s v="PROINSALUD SA - LA CRUZ ( NARIÑO )"/>
        <s v="PROINSALUD SA - SAN PABLO ( NARIÑO )"/>
        <s v="PROINSALUD SA - BARBACOAS ( NARIÑO )"/>
        <s v="PROINSALUD SA - TUQUERRES ( NARIÑO )"/>
      </sharedItems>
    </cacheField>
    <cacheField name="DEPARTAMENTO DE ATENCIÓN" numFmtId="0">
      <sharedItems/>
    </cacheField>
    <cacheField name="CODIGOMUNICIPIO" numFmtId="0">
      <sharedItems count="17">
        <s v="86001"/>
        <s v="86749"/>
        <s v="86568"/>
        <s v="86320"/>
        <s v="86885"/>
        <s v="86865"/>
        <s v="86569"/>
        <s v="52001"/>
        <s v="52683"/>
        <s v="52399"/>
        <s v="52678"/>
        <s v="52835"/>
        <s v="52356"/>
        <s v="52378"/>
        <s v="52693"/>
        <s v="52079"/>
        <s v="52838"/>
      </sharedItems>
    </cacheField>
    <cacheField name="MPIO DE ATENCIÓN" numFmtId="0">
      <sharedItems count="17">
        <s v="86001 - Mocoa"/>
        <s v="86749 - Sibundoy"/>
        <s v="86568 - Puerto Asís"/>
        <s v="86320 - Orito"/>
        <s v="86885 - Villagarzón"/>
        <s v="86865 - Valle Del Guamuez"/>
        <s v="86569 - Puerto Caicedo"/>
        <s v="52001 - Pasto"/>
        <s v="52683 - Sandoná"/>
        <s v="52399 - La Union"/>
        <s v="52678 - Samaniego"/>
        <s v="52835 - San Andres De Tumaco"/>
        <s v="52356 - Ipiales"/>
        <s v="52378 - La Cruz"/>
        <s v="52693 - San Pablo"/>
        <s v="52079 - Barbacoas"/>
        <s v="52838 - Tuquerres"/>
      </sharedItems>
    </cacheField>
    <cacheField name="MUNICIPIO DE ATENCIÓN" numFmtId="0">
      <sharedItems count="17">
        <s v="Mocoa"/>
        <s v="Sibundoy"/>
        <s v="Puerto Asís"/>
        <s v="Orito"/>
        <s v="Villagarzón"/>
        <s v="Valle Del Guamuez"/>
        <s v="Puerto Caicedo"/>
        <s v="Pasto"/>
        <s v="Sandoná"/>
        <s v="La Union"/>
        <s v="Samaniego"/>
        <s v="San Andres De Tumaco"/>
        <s v="Ipiales"/>
        <s v="La Cruz"/>
        <s v="San Pablo"/>
        <s v="Barbacoas"/>
        <s v="Tuquerres"/>
      </sharedItems>
    </cacheField>
    <cacheField name="CÓDIGO DE DX PRINCIPAL (4 DIGITOS)" numFmtId="0">
      <sharedItems containsBlank="1"/>
    </cacheField>
    <cacheField name="CÓDIGO DE DX RELACIONADO1" numFmtId="0">
      <sharedItems containsBlank="1"/>
    </cacheField>
    <cacheField name="CÓDIGO DE DX RELACIONADO2" numFmtId="0">
      <sharedItems containsBlank="1"/>
    </cacheField>
    <cacheField name="CÓDIGO DE DX RELACIONADO3" numFmtId="0">
      <sharedItems containsNonDate="0" containsString="0" containsBlank="1"/>
    </cacheField>
    <cacheField name="NOMBRE DE DX" numFmtId="0">
      <sharedItems/>
    </cacheField>
    <cacheField name="TIPO DE TECNOLOGÍA" numFmtId="0">
      <sharedItems/>
    </cacheField>
    <cacheField name="CANTIDAD" numFmtId="0">
      <sharedItems containsSemiMixedTypes="0" containsString="0" containsNumber="1" containsInteger="1" minValue="1" maxValue="1"/>
    </cacheField>
    <cacheField name="CÓDIGO DE TECNOLOGÍA (CUPS)" numFmtId="0">
      <sharedItems containsMixedTypes="1" containsNumber="1" containsInteger="1" minValue="0" maxValue="1990104"/>
    </cacheField>
    <cacheField name="NOMBRE DE TECNOLOGÍA" numFmtId="0">
      <sharedItems/>
    </cacheField>
    <cacheField name="FECHA DE PRESTACIÓN" numFmtId="14">
      <sharedItems containsDate="1" containsMixedTypes="1" minDate="2022-02-01T00:00:00" maxDate="2022-03-01T00:00:00"/>
    </cacheField>
    <cacheField name="COSTO DE TECNOLOGÍA" numFmtId="167">
      <sharedItems containsSemiMixedTypes="0" containsString="0" containsNumber="1" containsInteger="1" minValue="2500" maxValue="8101800"/>
    </cacheField>
    <cacheField name="ÁMBITO" numFmtId="49">
      <sharedItems/>
    </cacheField>
    <cacheField name="CENTRO DE COSTO"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iraD" refreshedDate="44865.337490393518" createdVersion="6" refreshedVersion="6" minRefreshableVersion="3" recordCount="795" xr:uid="{00000000-000A-0000-FFFF-FFFF01000000}">
  <cacheSource type="worksheet">
    <worksheetSource ref="DG2:DG8" sheet="10_Putumayo"/>
  </cacheSource>
  <cacheFields count="1">
    <cacheField name="RESULTADO" numFmtId="1">
      <sharedItems count="12">
        <s v=" +  +  + "/>
        <s v=" +  + COLESTEROL ALTO + HDL ALTO"/>
        <s v=" +  +  + HDL ALTO"/>
        <s v="TABAQUISMO +  +  + "/>
        <s v=" +  + COLESTEROL ALTO + "/>
        <s v=" + PRESION ALTA +  + HDL ALTO"/>
        <s v=" + PRESION ALTA +  + "/>
        <s v=" + PRESION ALTA + COLESTEROL ALTO + "/>
        <s v=" + PRESION ALTA + COLESTEROL ALTO + HDL ALTO"/>
        <s v="TABAQUISMO + PRESION ALTA +  + HDL ALTO"/>
        <s v="TABAQUISMO +  + COLESTEROL ALTO + HDL ALTO"/>
        <s v="TABAQUISMO +  +  + HDL ALT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00">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0"/>
    <s v="PUTUMAYO"/>
    <x v="0"/>
    <x v="0"/>
    <x v="0"/>
    <s v="I10X"/>
    <m/>
    <m/>
    <m/>
    <s v="Hipertension esencial (primaria)"/>
    <s v="Procedimiento"/>
    <n v="1"/>
    <s v="01903868"/>
    <s v="TRIGLICERIDOS"/>
    <s v="18/02/2022"/>
    <n v="801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0"/>
    <s v="PUTUMAYO"/>
    <x v="0"/>
    <x v="0"/>
    <x v="0"/>
    <s v="I10X"/>
    <m/>
    <m/>
    <m/>
    <s v="Hipertension esencial (primaria)"/>
    <s v="Procedimiento"/>
    <n v="1"/>
    <s v="01903818"/>
    <s v="COLESTEROL TOTAL"/>
    <s v="18/02/2022"/>
    <n v="3030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0"/>
    <s v="PUTUMAYO"/>
    <x v="0"/>
    <x v="0"/>
    <x v="0"/>
    <s v="I10X"/>
    <m/>
    <m/>
    <m/>
    <s v="Hipertension esencial (primaria)"/>
    <s v="Procedimiento"/>
    <n v="1"/>
    <s v="01907107"/>
    <s v="UROBILINOGENO EN ORINA PARCIAL"/>
    <s v="18/02/2022"/>
    <n v="4422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0"/>
    <s v="PUTUMAYO"/>
    <x v="0"/>
    <x v="0"/>
    <x v="0"/>
    <s v="I10X"/>
    <m/>
    <m/>
    <m/>
    <s v="Hipertension esencial (primaria)"/>
    <s v="Procedimiento"/>
    <n v="1"/>
    <s v="01903895"/>
    <s v="CREATININA EN SUERO U OTROS FLUIDOS"/>
    <s v="18/02/2022"/>
    <n v="13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0"/>
    <s v="PUTUMAYO"/>
    <x v="0"/>
    <x v="0"/>
    <x v="0"/>
    <s v="I10X"/>
    <s v="N18X"/>
    <m/>
    <m/>
    <s v="Hipertension esencial (primaria)"/>
    <s v="Procedimiento"/>
    <n v="1"/>
    <s v="01903815"/>
    <s v="COLESTEROL DE ALTA DENSIDAD"/>
    <s v="18/02/2022"/>
    <n v="4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0"/>
    <s v="PUTUMAYO"/>
    <x v="0"/>
    <x v="0"/>
    <x v="0"/>
    <s v="I10X"/>
    <m/>
    <m/>
    <m/>
    <s v="Hipertension esencial (primaria)"/>
    <s v="Procedimiento"/>
    <n v="1"/>
    <s v="01902208"/>
    <s v="HEMOGRAMA II ( HEMOGLOBINA HEMATOCRITO RECUENTO DE ERITROCITOS INDICES ERITROCITARIOS LEUCOGRAMA RECUENTO DE PLAQUETAS E INDICES PLAQUETARIOS ) SEMIAUTOMATIZADO"/>
    <s v="18/02/2022"/>
    <n v="48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0"/>
    <s v="PUTUMAYO"/>
    <x v="0"/>
    <x v="0"/>
    <x v="0"/>
    <s v="I10X"/>
    <m/>
    <m/>
    <m/>
    <s v="Hipertension esencial (primaria)"/>
    <s v="Medicamento"/>
    <n v="1"/>
    <s v="41661-02"/>
    <s v="CALCIO + VITAMINA D TABLETAS"/>
    <s v="15/02/2022"/>
    <n v="1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0"/>
    <s v="PUTUMAYO"/>
    <x v="0"/>
    <x v="0"/>
    <x v="0"/>
    <s v="I10X"/>
    <m/>
    <m/>
    <m/>
    <s v="Hipertension esencial (primaria)"/>
    <s v="Medicamento"/>
    <n v="1"/>
    <s v="19932363-03"/>
    <s v="CALCITRIOL 0.5 MCG"/>
    <s v="15/02/2022"/>
    <n v="7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0"/>
    <s v="PUTUMAYO"/>
    <x v="0"/>
    <x v="0"/>
    <x v="0"/>
    <s v="I10X"/>
    <m/>
    <m/>
    <m/>
    <s v="Hipertension esencial (primaria)"/>
    <s v="Procedimiento"/>
    <n v="1"/>
    <s v="01890301"/>
    <s v="CONSULTA DE CONTROL O DE SEGUIMIENTO POR MEDICINA GENERAL"/>
    <s v="17/02/2022"/>
    <n v="24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1"/>
    <s v="PUTUMAYO"/>
    <x v="1"/>
    <x v="1"/>
    <x v="1"/>
    <s v="I10X"/>
    <m/>
    <m/>
    <m/>
    <s v="Hipertension esencial (primaria)"/>
    <s v="Procedimiento"/>
    <n v="1"/>
    <s v="01871121"/>
    <s v="RADIOGRAFIA DE TORAX ( P. A. O A. P. Y LATERAL - DECUBITO LATERAL - OBLICUAS O LATERAL )"/>
    <s v="25/02/2022"/>
    <n v="11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1"/>
    <s v="PUTUMAYO"/>
    <x v="1"/>
    <x v="1"/>
    <x v="1"/>
    <s v="I10X"/>
    <s v="E119"/>
    <m/>
    <m/>
    <s v="Hipertension esencial (primaria)"/>
    <s v="Procedimiento"/>
    <n v="1"/>
    <s v="01881202"/>
    <s v="ECOCARDIOGRAMA TRANSTORACICO"/>
    <s v="12/02/2022"/>
    <n v="17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2"/>
    <s v="PUTUMAYO"/>
    <x v="2"/>
    <x v="2"/>
    <x v="2"/>
    <s v="I10X"/>
    <m/>
    <m/>
    <m/>
    <s v="Hipertension esencial (primaria)"/>
    <s v="Procedimiento"/>
    <n v="1"/>
    <s v="01890301"/>
    <s v="CONSULTA DE CONTROL O DE SEGUIMIENTO POR MEDICINA GENERAL"/>
    <s v="03/02/2022"/>
    <n v="8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2"/>
    <s v="PUTUMAYO"/>
    <x v="2"/>
    <x v="2"/>
    <x v="2"/>
    <s v="I10X"/>
    <m/>
    <m/>
    <m/>
    <s v="Hipertension esencial (primaria)"/>
    <s v="Medicamento"/>
    <n v="1"/>
    <s v="19936296-08"/>
    <s v="ACIDO ACETILSALICILICO 100 MG"/>
    <s v="22/02/2022"/>
    <n v="98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2"/>
    <s v="PUTUMAYO"/>
    <x v="2"/>
    <x v="2"/>
    <x v="2"/>
    <s v="I10X"/>
    <m/>
    <m/>
    <m/>
    <s v="Hipertension esencial (primaria)"/>
    <s v="Medicamento"/>
    <n v="1"/>
    <s v="34162-11"/>
    <s v="HIDROCLOROTIAZIDA 25 MG"/>
    <s v="22/02/2022"/>
    <n v="162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2"/>
    <s v="PUTUMAYO"/>
    <x v="2"/>
    <x v="2"/>
    <x v="2"/>
    <s v="I10X"/>
    <m/>
    <m/>
    <m/>
    <s v="Hipertension esencial (primaria)"/>
    <s v="Procedimiento"/>
    <n v="1"/>
    <s v="01890301"/>
    <s v="CONSULTA DE CONTROL O DE SEGUIMIENTO POR MEDICINA GENERAL"/>
    <s v="22/02/2022"/>
    <n v="60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3"/>
    <s v="PUTUMAYO"/>
    <x v="3"/>
    <x v="3"/>
    <x v="3"/>
    <s v="I10X"/>
    <s v="N18X"/>
    <m/>
    <m/>
    <s v="Hipertension esencial (primaria)"/>
    <s v="Procedimiento"/>
    <n v="1"/>
    <s v="01890301"/>
    <s v="CONSULTA DE CONTROL O DE SEGUIMIENTO POR MEDICINA GENERAL"/>
    <s v="15/02/2022"/>
    <n v="122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2"/>
    <s v="PUTUMAYO"/>
    <x v="2"/>
    <x v="2"/>
    <x v="2"/>
    <s v="I10X"/>
    <m/>
    <m/>
    <m/>
    <s v="Hipertension esencial (primaria)"/>
    <s v="Procedimiento"/>
    <n v="1"/>
    <s v="01890101"/>
    <s v="ATENCION ( VISITA ) DOMICILIARIA - POR MEDICINA GENERAL"/>
    <s v="09/02/2022"/>
    <n v="4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3"/>
    <s v="PUTUMAYO"/>
    <x v="3"/>
    <x v="3"/>
    <x v="3"/>
    <s v="I10X"/>
    <m/>
    <m/>
    <m/>
    <s v="Hipertension esencial (primaria)"/>
    <s v="Procedimiento"/>
    <n v="1"/>
    <s v="01890101"/>
    <s v="ATENCION ( VISITA ) DOMICILIARIA - POR MEDICINA GENERAL"/>
    <s v="04/02/2022"/>
    <n v="55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0"/>
    <s v="PUTUMAYO"/>
    <x v="0"/>
    <x v="0"/>
    <x v="0"/>
    <s v="I10X"/>
    <s v="N18X"/>
    <m/>
    <m/>
    <s v="Hipertension esencial (primaria)"/>
    <s v="Medicamento"/>
    <n v="1"/>
    <s v="227348-04"/>
    <s v="DOLEX TABLETAS"/>
    <s v="07/02/2022"/>
    <n v="59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0"/>
    <s v="PUTUMAYO"/>
    <x v="0"/>
    <x v="0"/>
    <x v="0"/>
    <s v="I10X"/>
    <m/>
    <m/>
    <m/>
    <s v="Hipertension esencial (primaria)"/>
    <s v="Medicamento"/>
    <n v="1"/>
    <s v="202236-03"/>
    <s v="FLUCONAZOL 200 MG CAPSULAS"/>
    <s v="07/02/2022"/>
    <n v="591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0"/>
    <s v="PUTUMAYO"/>
    <x v="0"/>
    <x v="0"/>
    <x v="0"/>
    <s v="I10X"/>
    <m/>
    <m/>
    <m/>
    <s v="Hipertension esencial (primaria)"/>
    <s v="Medicamento"/>
    <n v="1"/>
    <s v="19940992-03"/>
    <s v="FIXAMICIN NF GOTAS OTICAS"/>
    <s v="07/02/2022"/>
    <n v="7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0"/>
    <s v="PUTUMAYO"/>
    <x v="0"/>
    <x v="0"/>
    <x v="0"/>
    <s v="I10X"/>
    <s v="N18X"/>
    <m/>
    <m/>
    <s v="Hipertension esencial (primaria)"/>
    <s v="Medicamento"/>
    <n v="1"/>
    <s v="19935477-03"/>
    <s v="ATOVASTATINA 40 MG"/>
    <s v="07/02/2022"/>
    <n v="59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0"/>
    <s v="PUTUMAYO"/>
    <x v="0"/>
    <x v="0"/>
    <x v="0"/>
    <s v="I10X"/>
    <m/>
    <m/>
    <m/>
    <s v="Hipertension esencial (primaria)"/>
    <s v="Medicamento"/>
    <n v="1"/>
    <s v="19900906-02"/>
    <s v="BIPERIDENO 2 MG"/>
    <s v="07/02/2022"/>
    <n v="7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0"/>
    <s v="PUTUMAYO"/>
    <x v="0"/>
    <x v="0"/>
    <x v="0"/>
    <s v="I10X"/>
    <s v="N18X"/>
    <m/>
    <m/>
    <s v="Hipertension esencial (primaria)"/>
    <s v="Medicamento"/>
    <n v="1"/>
    <s v="1980397-02"/>
    <s v="CARBIDOPA X 25 MG Y LEVODOPA X 250 MG"/>
    <s v="07/02/2022"/>
    <n v="46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0"/>
    <s v="PUTUMAYO"/>
    <x v="0"/>
    <x v="0"/>
    <x v="0"/>
    <s v="I10X"/>
    <m/>
    <m/>
    <m/>
    <s v="Hipertension esencial (primaria)"/>
    <s v="Medicamento"/>
    <n v="1"/>
    <s v="20060286-05"/>
    <s v="ESOMEPRAZOL CAPSULA 20 MG"/>
    <s v="07/02/2022"/>
    <n v="58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2"/>
    <s v="PUTUMAYO"/>
    <x v="2"/>
    <x v="2"/>
    <x v="2"/>
    <s v="I10X"/>
    <m/>
    <m/>
    <m/>
    <s v="Hipertension esencial (primaria)"/>
    <s v="Procedimiento"/>
    <n v="1"/>
    <s v="01890101"/>
    <s v="ATENCION ( VISITA ) DOMICILIARIA - POR MEDICINA GENERAL"/>
    <s v="03/02/2022"/>
    <n v="70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3"/>
    <s v="PUTUMAYO"/>
    <x v="3"/>
    <x v="3"/>
    <x v="3"/>
    <s v="I10X"/>
    <m/>
    <m/>
    <m/>
    <s v="Hipertension esencial (primaria)"/>
    <s v="Procedimiento"/>
    <n v="1"/>
    <s v="01890208"/>
    <s v="CONSULTA DE PRIMERA VEZ POR PSICOLOGIA"/>
    <s v="02/02/2022"/>
    <n v="48000"/>
    <s v="Consulta Externa"/>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3"/>
    <s v="PUTUMAYO"/>
    <x v="3"/>
    <x v="3"/>
    <x v="3"/>
    <s v="I10X"/>
    <m/>
    <m/>
    <m/>
    <s v="Hipertension esencial (primaria)"/>
    <s v="Procedimiento"/>
    <n v="1"/>
    <s v="01890301"/>
    <s v="CONSULTA DE CONTROL O DE SEGUIMIENTO POR MEDICINA GENERAL"/>
    <s v="02/02/2022"/>
    <n v="160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2"/>
    <s v="PUTUMAYO"/>
    <x v="2"/>
    <x v="2"/>
    <x v="2"/>
    <s v="I10X"/>
    <s v="N18X"/>
    <m/>
    <m/>
    <s v="Hipertension esencial (primaria)"/>
    <s v="Procedimiento"/>
    <n v="1"/>
    <s v="01890301"/>
    <s v="CONSULTA DE CONTROL O DE SEGUIMIENTO POR MEDICINA GENERAL"/>
    <s v="10/02/2022"/>
    <n v="224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0"/>
    <s v="PUTUMAYO"/>
    <x v="0"/>
    <x v="0"/>
    <x v="0"/>
    <s v="I10X"/>
    <m/>
    <m/>
    <m/>
    <s v="Hipertension esencial (primaria)"/>
    <s v="Procedimiento"/>
    <n v="1"/>
    <s v="00T0000311"/>
    <s v="TRANSPORTE COMERCIAL TERRESTRE - SIMPLE MOCOA ( PUTUMAYO ) A PASTO ( NARIÃƒÂ‘O )"/>
    <s v="26/02/2022"/>
    <n v="160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4"/>
    <s v="PUTUMAYO"/>
    <x v="4"/>
    <x v="4"/>
    <x v="4"/>
    <s v="I10X"/>
    <m/>
    <m/>
    <m/>
    <s v="Hipertension esencial (primaria)"/>
    <s v="Procedimiento"/>
    <n v="1"/>
    <s v="01930860"/>
    <s v="ELECTROMIOGRAFIA EN CADA EXTREMIDAD ( UNO O MAS MUSCULOS )"/>
    <s v="11/02/2022"/>
    <n v="160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4"/>
    <s v="PUTUMAYO"/>
    <x v="4"/>
    <x v="4"/>
    <x v="4"/>
    <s v="I10X"/>
    <m/>
    <m/>
    <m/>
    <s v="Hipertension esencial (primaria)"/>
    <s v="Procedimiento"/>
    <n v="1"/>
    <s v="01930860"/>
    <s v="ELECTROMIOGRAFIA EN CADA EXTREMIDAD ( UNO O MAS MUSCULOS )"/>
    <s v="11/02/2022"/>
    <n v="128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4"/>
    <s v="PUTUMAYO"/>
    <x v="4"/>
    <x v="4"/>
    <x v="4"/>
    <s v="I10X"/>
    <m/>
    <m/>
    <m/>
    <s v="Hipertension esencial (primaria)"/>
    <s v="Procedimiento"/>
    <n v="1"/>
    <s v="01930860"/>
    <s v="ELECTROMIOGRAFIA EN CADA EXTREMIDAD ( UNO O MAS MUSCULOS )"/>
    <s v="11/02/2022"/>
    <n v="128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0"/>
    <s v="PUTUMAYO"/>
    <x v="0"/>
    <x v="0"/>
    <x v="0"/>
    <s v="I10X"/>
    <m/>
    <m/>
    <m/>
    <s v="Hipertension esencial (primaria)"/>
    <s v="Procedimiento"/>
    <n v="1"/>
    <s v="01890366"/>
    <s v="CONSULTA DE CONTROL O DE SEGUIMIENTO POR ESPECIALISTA EN MEDICINA INTERNA"/>
    <s v="09/02/2022"/>
    <n v="1601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3"/>
    <s v="PUTUMAYO"/>
    <x v="3"/>
    <x v="3"/>
    <x v="3"/>
    <s v="I10X"/>
    <m/>
    <m/>
    <m/>
    <s v="Hipertension esencial (primaria)"/>
    <s v="Medicamento"/>
    <n v="1"/>
    <s v="40927-14"/>
    <s v="NIDIPÂ® 30 MG"/>
    <s v="10/02/2022"/>
    <n v="1602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1"/>
    <s v="PUTUMAYO"/>
    <x v="1"/>
    <x v="1"/>
    <x v="1"/>
    <s v="I10X"/>
    <m/>
    <m/>
    <m/>
    <s v="Hipertension esencial (primaria)"/>
    <s v="Procedimiento"/>
    <n v="1"/>
    <s v="01890201"/>
    <s v="CONSULTA DE PRIMERA VEZ POR MEDICINA GENERAL"/>
    <s v="03/02/2022"/>
    <n v="128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3"/>
    <s v="PUTUMAYO"/>
    <x v="3"/>
    <x v="3"/>
    <x v="3"/>
    <s v="I10X"/>
    <m/>
    <m/>
    <m/>
    <s v="Hipertension esencial (primaria)"/>
    <s v="Procedimiento"/>
    <n v="1"/>
    <s v="01890301"/>
    <s v="CONSULTA DE CONTROL O DE SEGUIMIENTO POR MEDICINA GENERAL"/>
    <s v="03/02/2022"/>
    <n v="16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3"/>
    <s v="PUTUMAYO"/>
    <x v="3"/>
    <x v="3"/>
    <x v="3"/>
    <s v="I10X"/>
    <m/>
    <m/>
    <m/>
    <s v="Hipertension esencial (primaria)"/>
    <s v="Procedimiento"/>
    <n v="1"/>
    <s v="01903815"/>
    <s v="COLESTEROL DE ALTA DENSIDAD"/>
    <s v="02/02/2022"/>
    <n v="16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3"/>
    <s v="PUTUMAYO"/>
    <x v="3"/>
    <x v="3"/>
    <x v="3"/>
    <s v="I10X"/>
    <m/>
    <m/>
    <m/>
    <s v="Hipertension esencial (primaria)"/>
    <s v="Procedimiento"/>
    <n v="1"/>
    <s v="01903868"/>
    <s v="TRIGLICERIDOS"/>
    <s v="02/02/2022"/>
    <n v="12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3"/>
    <s v="PUTUMAYO"/>
    <x v="3"/>
    <x v="3"/>
    <x v="3"/>
    <s v="I10X"/>
    <m/>
    <m/>
    <m/>
    <s v="Hipertension esencial (primaria)"/>
    <s v="Procedimiento"/>
    <n v="1"/>
    <s v="01903818"/>
    <s v="COLESTEROL TOTAL"/>
    <s v="02/02/2022"/>
    <n v="190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3"/>
    <s v="PUTUMAYO"/>
    <x v="3"/>
    <x v="3"/>
    <x v="3"/>
    <s v="I10X"/>
    <m/>
    <m/>
    <m/>
    <s v="Hipertension esencial (primaria)"/>
    <s v="Procedimiento"/>
    <n v="1"/>
    <s v="01895100"/>
    <s v="ELECTROCARDIOGRAMA DE RITMO O DE SUPERFICIE SOD"/>
    <s v="02/02/2022"/>
    <n v="190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3"/>
    <s v="PUTUMAYO"/>
    <x v="3"/>
    <x v="3"/>
    <x v="3"/>
    <s v="I10X"/>
    <m/>
    <m/>
    <m/>
    <s v="Hipertension esencial (primaria)"/>
    <s v="Procedimiento"/>
    <n v="1"/>
    <s v="01903841"/>
    <s v="GLUCOSA EN SUERO U OTRO FLUIDO DIFERENTE A ORINA"/>
    <s v="02/02/2022"/>
    <n v="12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3"/>
    <s v="PUTUMAYO"/>
    <x v="3"/>
    <x v="3"/>
    <x v="3"/>
    <s v="I10X"/>
    <m/>
    <m/>
    <m/>
    <s v="Hipertension esencial (primaria)"/>
    <s v="Procedimiento"/>
    <n v="1"/>
    <s v="01902207"/>
    <s v="HEMOGRAMA I ( HEMOGLOBINA HEMATOCRITO Y LEUCOGRAMA ) MANUAL"/>
    <s v="02/02/2022"/>
    <n v="15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3"/>
    <s v="PUTUMAYO"/>
    <x v="3"/>
    <x v="3"/>
    <x v="3"/>
    <s v="I10X"/>
    <m/>
    <m/>
    <m/>
    <s v="Hipertension esencial (primaria)"/>
    <s v="Procedimiento"/>
    <n v="1"/>
    <s v="01903895"/>
    <s v="CREATININA EN SUERO U OTROS FLUIDOS"/>
    <s v="02/02/2022"/>
    <n v="35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3"/>
    <s v="PUTUMAYO"/>
    <x v="3"/>
    <x v="3"/>
    <x v="3"/>
    <s v="I10X"/>
    <s v="E119"/>
    <m/>
    <m/>
    <s v="Hipertension esencial (primaria)"/>
    <s v="Procedimiento"/>
    <n v="1"/>
    <s v="01907106"/>
    <s v="UROANALISIS"/>
    <s v="02/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0"/>
    <s v="PUTUMAYO"/>
    <x v="0"/>
    <x v="0"/>
    <x v="0"/>
    <s v="I10X"/>
    <m/>
    <m/>
    <m/>
    <s v="Hipertension esencial (primaria)"/>
    <s v="Medicamento"/>
    <n v="1"/>
    <s v="20080792-06"/>
    <s v="SULFATO FERROSO 300 MG TABLETAS RECUBIERTAS"/>
    <s v="14/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2"/>
    <s v="PUTUMAYO"/>
    <x v="2"/>
    <x v="2"/>
    <x v="2"/>
    <s v="I10X"/>
    <m/>
    <m/>
    <m/>
    <s v="Hipertension esencial (primaria)"/>
    <s v="Procedimiento"/>
    <n v="1"/>
    <s v="01890101"/>
    <s v="ATENCION ( VISITA ) DOMICILIARIA - POR MEDICINA GENERAL"/>
    <s v="03/02/2022"/>
    <n v="105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2"/>
    <s v="PUTUMAYO"/>
    <x v="2"/>
    <x v="2"/>
    <x v="2"/>
    <s v="I10X"/>
    <s v="N18X"/>
    <m/>
    <m/>
    <s v="Hipertension esencial (primaria)"/>
    <s v="Procedimiento"/>
    <n v="1"/>
    <s v="01890301"/>
    <s v="CONSULTA DE CONTROL O DE SEGUIMIENTO POR MEDICINA GENERAL"/>
    <s v="08/02/2022"/>
    <n v="67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2"/>
    <s v="PUTUMAYO"/>
    <x v="2"/>
    <x v="2"/>
    <x v="2"/>
    <s v="I10X"/>
    <m/>
    <m/>
    <m/>
    <s v="Hipertension esencial (primaria)"/>
    <s v="Procedimiento"/>
    <n v="1"/>
    <s v="01890101"/>
    <s v="ATENCION ( VISITA ) DOMICILIARIA - POR MEDICINA GENERAL"/>
    <s v="08/02/2022"/>
    <n v="70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2"/>
    <s v="PUTUMAYO"/>
    <x v="2"/>
    <x v="2"/>
    <x v="2"/>
    <s v="I10X"/>
    <m/>
    <m/>
    <m/>
    <s v="Hipertension esencial (primaria)"/>
    <s v="Procedimiento"/>
    <n v="1"/>
    <s v="01903026"/>
    <s v="MICROALBUMINURIA AUTOMATIZADA EN ORINA PARCIAL"/>
    <s v="04/02/2022"/>
    <n v="106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4"/>
    <s v="PUTUMAYO"/>
    <x v="4"/>
    <x v="4"/>
    <x v="4"/>
    <s v="I10X"/>
    <m/>
    <m/>
    <m/>
    <s v="Hipertension esencial (primaria)"/>
    <s v="Procedimiento"/>
    <n v="1"/>
    <s v="01891509"/>
    <s v="NEUROCONDUCCION ( CADA NERVIO )"/>
    <s v="11/02/2022"/>
    <n v="7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4"/>
    <s v="PUTUMAYO"/>
    <x v="4"/>
    <x v="4"/>
    <x v="4"/>
    <s v="I10X"/>
    <m/>
    <m/>
    <m/>
    <s v="Hipertension esencial (primaria)"/>
    <s v="Procedimiento"/>
    <n v="1"/>
    <s v="01891509"/>
    <s v="NEUROCONDUCCION ( CADA NERVIO )"/>
    <s v="11/02/2022"/>
    <n v="59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4"/>
    <s v="PUTUMAYO"/>
    <x v="4"/>
    <x v="4"/>
    <x v="4"/>
    <s v="I10X"/>
    <m/>
    <m/>
    <m/>
    <s v="Hipertension esencial (primaria)"/>
    <s v="Procedimiento"/>
    <n v="1"/>
    <s v="01930860"/>
    <s v="ELECTROMIOGRAFIA EN CADA EXTREMIDAD ( UNO O MAS MUSCULOS )"/>
    <s v="11/02/2022"/>
    <n v="36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4"/>
    <s v="PUTUMAYO"/>
    <x v="4"/>
    <x v="4"/>
    <x v="4"/>
    <s v="I10X"/>
    <m/>
    <m/>
    <m/>
    <s v="Hipertension esencial (primaria)"/>
    <s v="Procedimiento"/>
    <n v="1"/>
    <s v="01891509"/>
    <s v="NEUROCONDUCCION ( CADA NERVIO )"/>
    <s v="11/02/2022"/>
    <n v="831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4"/>
    <s v="PUTUMAYO"/>
    <x v="4"/>
    <x v="4"/>
    <x v="4"/>
    <s v="I10X"/>
    <m/>
    <m/>
    <m/>
    <s v="Hipertension esencial (primaria)"/>
    <s v="Procedimiento"/>
    <n v="1"/>
    <s v="01891509"/>
    <s v="NEUROCONDUCCION ( CADA NERVIO )"/>
    <s v="11/02/2022"/>
    <n v="44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2"/>
    <s v="PUTUMAYO"/>
    <x v="2"/>
    <x v="2"/>
    <x v="2"/>
    <s v="I10X"/>
    <m/>
    <m/>
    <m/>
    <s v="Hipertension esencial (primaria)"/>
    <s v="Procedimiento"/>
    <n v="1"/>
    <s v="01890301"/>
    <s v="CONSULTA DE CONTROL O DE SEGUIMIENTO POR MEDICINA GENERAL"/>
    <s v="22/02/2022"/>
    <n v="117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2"/>
    <s v="PUTUMAYO"/>
    <x v="2"/>
    <x v="2"/>
    <x v="2"/>
    <s v="I10X"/>
    <m/>
    <m/>
    <m/>
    <s v="Hipertension esencial (primaria)"/>
    <s v="Procedimiento"/>
    <n v="1"/>
    <s v="01890301"/>
    <s v="CONSULTA DE CONTROL O DE SEGUIMIENTO POR MEDICINA GENERAL"/>
    <s v="15/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2"/>
    <s v="PUTUMAYO"/>
    <x v="2"/>
    <x v="2"/>
    <x v="2"/>
    <s v="I10X"/>
    <s v="N18X"/>
    <m/>
    <m/>
    <s v="Hipertension esencial (primaria)"/>
    <s v="Procedimiento"/>
    <n v="1"/>
    <s v="00T0000315"/>
    <s v="TRANSPORTE COMERCIAL TERRESTRE - SIMPLE MOCOA ( PUTUMAYO ) A PUERTO ASIS ( PUTUMAYO )"/>
    <s v="07/02/2022"/>
    <n v="117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2"/>
    <s v="PUTUMAYO"/>
    <x v="2"/>
    <x v="2"/>
    <x v="2"/>
    <s v="I10X"/>
    <m/>
    <m/>
    <m/>
    <s v="Hipertension esencial (primaria)"/>
    <s v="Procedimiento"/>
    <n v="1"/>
    <s v="00T0001038"/>
    <s v="TRANSPORTE COMERCIAL TERRESTRE - SIMPLE PUERTO ASIS ( PUTUMAYO ) A MOCOA ( PUTUMAYO )"/>
    <s v="06/02/2022"/>
    <n v="31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3"/>
    <s v="PUTUMAYO"/>
    <x v="3"/>
    <x v="3"/>
    <x v="3"/>
    <s v="I10X"/>
    <m/>
    <m/>
    <m/>
    <s v="Hipertension esencial (primaria)"/>
    <s v="Procedimiento"/>
    <n v="1"/>
    <s v="01881204"/>
    <s v="ECOCARDIOGRAMA TRANSTORACICO TRIDIMENSIONAL"/>
    <s v="07/02/2022"/>
    <n v="46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3"/>
    <s v="PUTUMAYO"/>
    <x v="3"/>
    <x v="3"/>
    <x v="3"/>
    <s v="I10X"/>
    <m/>
    <m/>
    <m/>
    <s v="Hipertension esencial (primaria)"/>
    <s v="Procedimiento"/>
    <n v="1"/>
    <s v="00T0000325"/>
    <s v="TRANSPORTE COMERCIAL TERRESTRE - SIMPLE ORITO ( PUTUMAYO ) A MOCOA ( PUTUMAYO )"/>
    <s v="07/02/2022"/>
    <n v="48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3"/>
    <s v="PUTUMAYO"/>
    <x v="3"/>
    <x v="3"/>
    <x v="3"/>
    <s v="I10X"/>
    <m/>
    <m/>
    <m/>
    <s v="Hipertension esencial (primaria)"/>
    <s v="Procedimiento"/>
    <n v="1"/>
    <s v="00T0000314"/>
    <s v="TRANSPORTE COMERCIAL TERRESTRE - SIMPLE MOCOA ( PUTUMAYO ) A ORITO ( PUTUMAYO )"/>
    <s v="07/02/2022"/>
    <n v="94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5"/>
    <s v="PUTUMAYO"/>
    <x v="5"/>
    <x v="5"/>
    <x v="5"/>
    <s v="I10X"/>
    <m/>
    <m/>
    <m/>
    <s v="Hipertension esencial (primaria)"/>
    <s v="Procedimiento"/>
    <n v="1"/>
    <s v="00T0000355"/>
    <s v="TRANSPORTE COMERCIAL TERRESTRE - SIMPLE VALLE DEL GUAMUEZ ( PUTUMAYO ) A PUERTO ASIS ( PUTUMAYO )"/>
    <s v="18/02/2022"/>
    <n v="117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5"/>
    <s v="PUTUMAYO"/>
    <x v="5"/>
    <x v="5"/>
    <x v="5"/>
    <s v="I10X"/>
    <m/>
    <m/>
    <m/>
    <s v="Hipertension esencial (primaria)"/>
    <s v="Procedimiento"/>
    <n v="1"/>
    <s v="00T0000335"/>
    <s v="TRANSPORTE COMERCIAL TERRESTRE - SIMPLE PUERTO ASIS ( PUTUMAYO ) A VALLE DEL GUAMUEZ ( PUTUMAYO )"/>
    <s v="18/02/2022"/>
    <n v="12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3"/>
    <s v="PUTUMAYO"/>
    <x v="3"/>
    <x v="3"/>
    <x v="3"/>
    <s v="I10X"/>
    <m/>
    <m/>
    <m/>
    <s v="Hipertension esencial (primaria)"/>
    <s v="Medicamento"/>
    <n v="1"/>
    <s v="40927-14"/>
    <s v="NIDIPÂ® 30 MG"/>
    <s v="23/02/2022"/>
    <n v="32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2"/>
    <s v="PUTUMAYO"/>
    <x v="2"/>
    <x v="2"/>
    <x v="2"/>
    <s v="I10X"/>
    <m/>
    <m/>
    <m/>
    <s v="Hipertension esencial (primaria)"/>
    <s v="Procedimiento"/>
    <n v="1"/>
    <s v="01890301"/>
    <s v="CONSULTA DE CONTROL O DE SEGUIMIENTO POR MEDICINA GENERAL"/>
    <s v="04/02/2022"/>
    <n v="21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2"/>
    <s v="PUTUMAYO"/>
    <x v="2"/>
    <x v="2"/>
    <x v="2"/>
    <s v="I10X"/>
    <m/>
    <m/>
    <m/>
    <s v="Hipertension esencial (primaria)"/>
    <s v="Procedimiento"/>
    <n v="1"/>
    <s v="01890301"/>
    <s v="CONSULTA DE CONTROL O DE SEGUIMIENTO POR MEDICINA GENERAL"/>
    <s v="16/02/2022"/>
    <n v="21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2"/>
    <s v="PUTUMAYO"/>
    <x v="2"/>
    <x v="2"/>
    <x v="2"/>
    <s v="I10X"/>
    <m/>
    <m/>
    <m/>
    <s v="Hipertension esencial (primaria)"/>
    <s v="Procedimiento"/>
    <n v="1"/>
    <s v="01890101"/>
    <s v="ATENCION ( VISITA ) DOMICILIARIA - POR MEDICINA GENERAL"/>
    <s v="16/02/2022"/>
    <n v="23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0"/>
    <s v="PUTUMAYO"/>
    <x v="0"/>
    <x v="0"/>
    <x v="0"/>
    <s v="I10X"/>
    <m/>
    <m/>
    <m/>
    <s v="Hipertension esencial (primaria)"/>
    <s v="Medicamento"/>
    <n v="1"/>
    <s v="19932660-04"/>
    <s v="GYNOPHARMÂ® 0.25 MCG"/>
    <s v="25/02/2022"/>
    <n v="7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5"/>
    <s v="PUTUMAYO"/>
    <x v="5"/>
    <x v="5"/>
    <x v="5"/>
    <s v="I10X"/>
    <m/>
    <m/>
    <m/>
    <s v="Hipertension esencial (primaria)"/>
    <s v="Procedimiento"/>
    <n v="1"/>
    <s v="01895003"/>
    <s v="PRUEBA DE MESA BASCULANTE"/>
    <s v="01/02/2022"/>
    <n v="44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3"/>
    <s v="PUTUMAYO"/>
    <x v="3"/>
    <x v="3"/>
    <x v="3"/>
    <s v="I10X"/>
    <m/>
    <m/>
    <m/>
    <s v="Hipertension esencial (primaria)"/>
    <s v="Procedimiento"/>
    <n v="1"/>
    <s v="00T0000325"/>
    <s v="TRANSPORTE COMERCIAL TERRESTRE - SIMPLE ORITO ( PUTUMAYO ) A MOCOA ( PUTUMAYO )"/>
    <s v="28/02/2022"/>
    <n v="7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3"/>
    <s v="PUTUMAYO"/>
    <x v="3"/>
    <x v="3"/>
    <x v="3"/>
    <s v="I10X"/>
    <m/>
    <m/>
    <m/>
    <s v="Hipertension esencial (primaria)"/>
    <s v="Procedimiento"/>
    <n v="1"/>
    <s v="01890301"/>
    <s v="CONSULTA DE CONTROL O DE SEGUIMIENTO POR MEDICINA GENERAL"/>
    <s v="14/02/2022"/>
    <n v="93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3"/>
    <s v="PUTUMAYO"/>
    <x v="3"/>
    <x v="3"/>
    <x v="3"/>
    <s v="I10X"/>
    <m/>
    <m/>
    <m/>
    <s v="Hipertension esencial (primaria)"/>
    <s v="Procedimiento"/>
    <n v="1"/>
    <s v="01903841"/>
    <s v="GLUCOSA EN SUERO U OTRO FLUIDO DIFERENTE A ORINA"/>
    <s v="10/02/2022"/>
    <n v="9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3"/>
    <s v="PUTUMAYO"/>
    <x v="3"/>
    <x v="3"/>
    <x v="3"/>
    <s v="I10X"/>
    <m/>
    <m/>
    <m/>
    <s v="Hipertension esencial (primaria)"/>
    <s v="Procedimiento"/>
    <n v="1"/>
    <s v="01907106"/>
    <s v="UROANALISIS"/>
    <s v="10/02/2022"/>
    <n v="9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2"/>
    <s v="PUTUMAYO"/>
    <x v="2"/>
    <x v="2"/>
    <x v="2"/>
    <s v="I10X"/>
    <m/>
    <m/>
    <m/>
    <s v="Hipertension esencial (primaria)"/>
    <s v="Procedimiento"/>
    <n v="1"/>
    <s v="01890301"/>
    <s v="CONSULTA DE CONTROL O DE SEGUIMIENTO POR MEDICINA GENERAL"/>
    <s v="04/02/2022"/>
    <n v="13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4"/>
    <s v="PUTUMAYO"/>
    <x v="4"/>
    <x v="4"/>
    <x v="4"/>
    <s v="I10X"/>
    <m/>
    <m/>
    <m/>
    <s v="Hipertension esencial (primaria)"/>
    <s v="Procedimiento"/>
    <n v="1"/>
    <s v="00Q0000395"/>
    <s v="PAQUETE HIPERTENSION ARTERIAL Y/O  DIABETES MELLITUS CON ENFERMEDAD RENAL CRONICA ESTADIOS 3A - 3B - 4 Y 5 SIN DIALISIS"/>
    <s v="28/02/2022"/>
    <n v="13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3"/>
    <s v="PUTUMAYO"/>
    <x v="3"/>
    <x v="3"/>
    <x v="3"/>
    <s v="I10X"/>
    <m/>
    <m/>
    <m/>
    <s v="Hipertension esencial (primaria)"/>
    <s v="Procedimiento"/>
    <n v="1"/>
    <s v="00Q0000395"/>
    <s v="PAQUETE HIPERTENSION ARTERIAL Y/O  DIABETES MELLITUS CON ENFERMEDAD RENAL CRONICA ESTADIOS 3A - 3B - 4 Y 5 SIN DIALISIS"/>
    <s v="22/02/2022"/>
    <n v="11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3"/>
    <s v="PUTUMAYO"/>
    <x v="3"/>
    <x v="3"/>
    <x v="3"/>
    <s v="I10X"/>
    <m/>
    <m/>
    <m/>
    <s v="Hipertension esencial (primaria)"/>
    <s v="Procedimiento"/>
    <n v="1"/>
    <s v="00Q0000773"/>
    <s v="PAQUETE HIPERTENSION ARTERIAL SIN O CON ENFERMEDAD RENAL CRONICA ESTADIOS 1 - 2 - IPS ESPECIALIZADA"/>
    <s v="28/02/2022"/>
    <n v="4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0"/>
    <s v="PUTUMAYO"/>
    <x v="0"/>
    <x v="0"/>
    <x v="0"/>
    <s v="I10X"/>
    <m/>
    <m/>
    <m/>
    <s v="Hipertension esencial (primaria)"/>
    <s v="Medicamento"/>
    <n v="1"/>
    <s v="41661-02"/>
    <s v="CALCIO + VITAMINA D TABLETAS"/>
    <s v="21/02/2022"/>
    <n v="1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2"/>
    <s v="PUTUMAYO"/>
    <x v="2"/>
    <x v="2"/>
    <x v="2"/>
    <s v="I10X"/>
    <m/>
    <m/>
    <m/>
    <s v="Hipertension esencial (primaria)"/>
    <s v="Procedimiento"/>
    <n v="1"/>
    <s v="01890301"/>
    <s v="CONSULTA DE CONTROL O DE SEGUIMIENTO POR MEDICINA GENERAL"/>
    <s v="21/02/2022"/>
    <n v="28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4/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2"/>
    <s v="PUTUMAYO"/>
    <x v="2"/>
    <x v="2"/>
    <x v="2"/>
    <s v="I10X"/>
    <m/>
    <m/>
    <m/>
    <s v="Hipertension esencial (primaria)"/>
    <s v="Procedimiento"/>
    <n v="1"/>
    <s v="01903841"/>
    <s v="GLUCOSA EN SUERO U OTRO FLUIDO DIFERENTE A ORINA"/>
    <s v="04/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2"/>
    <s v="PUTUMAYO"/>
    <x v="2"/>
    <x v="2"/>
    <x v="2"/>
    <s v="I10X"/>
    <m/>
    <m/>
    <m/>
    <s v="Hipertension esencial (primaria)"/>
    <s v="Procedimiento"/>
    <n v="1"/>
    <s v="01902208"/>
    <s v="HEMOGRAMA II ( HEMOGLOBINA HEMATOCRITO RECUENTO DE ERITROCITOS INDICES ERITROCITARIOS LEUCOGRAMA RECUENTO DE PLAQUETAS E INDICES PLAQUETARIOS ) SEMIAUTOMATIZADO"/>
    <s v="04/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2"/>
    <s v="PUTUMAYO"/>
    <x v="2"/>
    <x v="2"/>
    <x v="2"/>
    <s v="I10X"/>
    <m/>
    <m/>
    <m/>
    <s v="Hipertension esencial (primaria)"/>
    <s v="Procedimiento"/>
    <n v="1"/>
    <s v="01903822"/>
    <s v="CREATINA"/>
    <s v="04/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2"/>
    <s v="PUTUMAYO"/>
    <x v="2"/>
    <x v="2"/>
    <x v="2"/>
    <s v="I10X"/>
    <s v="E119"/>
    <m/>
    <m/>
    <s v="Hipertension esencial (primaria)"/>
    <s v="Procedimiento"/>
    <n v="1"/>
    <s v="01903895"/>
    <s v="CREATININA EN SUERO U OTROS FLUIDOS"/>
    <s v="04/02/2022"/>
    <n v="14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2"/>
    <s v="PUTUMAYO"/>
    <x v="2"/>
    <x v="2"/>
    <x v="2"/>
    <s v="I10X"/>
    <m/>
    <m/>
    <m/>
    <s v="Hipertension esencial (primaria)"/>
    <s v="Procedimiento"/>
    <n v="1"/>
    <s v="01890301"/>
    <s v="CONSULTA DE CONTROL O DE SEGUIMIENTO POR MEDICINA GENERAL"/>
    <s v="22/02/2022"/>
    <n v="64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0"/>
    <s v="PUTUMAYO"/>
    <x v="0"/>
    <x v="0"/>
    <x v="0"/>
    <s v="I10X"/>
    <m/>
    <m/>
    <m/>
    <s v="Hipertension esencial (primaria)"/>
    <s v="Medicamento"/>
    <n v="1"/>
    <s v="41661-02"/>
    <s v="CALCIO + VITAMINA D TABLETAS"/>
    <s v="18/02/2022"/>
    <n v="31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0"/>
    <s v="PUTUMAYO"/>
    <x v="0"/>
    <x v="0"/>
    <x v="0"/>
    <s v="I10X"/>
    <m/>
    <m/>
    <m/>
    <s v="Hipertension esencial (primaria)"/>
    <s v="Medicamento"/>
    <n v="1"/>
    <s v="19990265-02"/>
    <s v="ACIDO FOLICO 1 MG TABLETAS"/>
    <s v="22/02/2022"/>
    <n v="31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3"/>
    <s v="PUTUMAYO"/>
    <x v="3"/>
    <x v="3"/>
    <x v="3"/>
    <s v="I10X"/>
    <m/>
    <m/>
    <m/>
    <s v="Hipertension esencial (primaria)"/>
    <s v="Procedimiento"/>
    <n v="1"/>
    <s v="01903841"/>
    <s v="GLUCOSA EN SUERO U OTRO FLUIDO DIFERENTE A ORINA"/>
    <s v="24/02/2022"/>
    <n v="409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3"/>
    <s v="PUTUMAYO"/>
    <x v="3"/>
    <x v="3"/>
    <x v="3"/>
    <s v="I10X"/>
    <s v="N18X"/>
    <m/>
    <m/>
    <s v="Hipertension esencial (primaria)"/>
    <s v="Procedimiento"/>
    <n v="1"/>
    <s v="01903895"/>
    <s v="CREATININA EN SUERO U OTROS FLUIDOS"/>
    <s v="24/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3"/>
    <s v="PUTUMAYO"/>
    <x v="3"/>
    <x v="3"/>
    <x v="3"/>
    <s v="I10X"/>
    <m/>
    <m/>
    <m/>
    <s v="Hipertension esencial (primaria)"/>
    <s v="Procedimiento"/>
    <n v="1"/>
    <s v="01903841"/>
    <s v="GLUCOSA EN SUERO U OTRO FLUIDO DIFERENTE A ORINA"/>
    <s v="24/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3"/>
    <s v="PUTUMAYO"/>
    <x v="3"/>
    <x v="3"/>
    <x v="3"/>
    <s v="I10X"/>
    <m/>
    <m/>
    <m/>
    <s v="Hipertension esencial (primaria)"/>
    <s v="Procedimiento"/>
    <n v="1"/>
    <s v="01903841"/>
    <s v="GLUCOSA EN SUERO U OTRO FLUIDO DIFERENTE A ORINA"/>
    <s v="24/02/2022"/>
    <n v="10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3"/>
    <s v="PUTUMAYO"/>
    <x v="3"/>
    <x v="3"/>
    <x v="3"/>
    <s v="I10X"/>
    <m/>
    <m/>
    <m/>
    <s v="Hipertension esencial (primaria)"/>
    <s v="Procedimiento"/>
    <n v="1"/>
    <s v="01902207"/>
    <s v="HEMOGRAMA I ( HEMOGLOBINA HEMATOCRITO Y LEUCOGRAMA ) MANUAL"/>
    <s v="24/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3"/>
    <s v="PUTUMAYO"/>
    <x v="3"/>
    <x v="3"/>
    <x v="3"/>
    <s v="I10X"/>
    <m/>
    <m/>
    <m/>
    <s v="Hipertension esencial (primaria)"/>
    <s v="Procedimiento"/>
    <n v="1"/>
    <s v="01903873"/>
    <s v="CALCIO EN ORINA PARCIAL"/>
    <s v="24/02/2022"/>
    <n v="31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3"/>
    <s v="PUTUMAYO"/>
    <x v="3"/>
    <x v="3"/>
    <x v="3"/>
    <s v="I10X"/>
    <m/>
    <m/>
    <m/>
    <s v="Hipertension esencial (primaria)"/>
    <s v="Procedimiento"/>
    <n v="1"/>
    <s v="01903815"/>
    <s v="COLESTEROL DE ALTA DENSIDAD"/>
    <s v="24/02/2022"/>
    <n v="31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3"/>
    <s v="PUTUMAYO"/>
    <x v="3"/>
    <x v="3"/>
    <x v="3"/>
    <s v="I10X"/>
    <m/>
    <m/>
    <m/>
    <s v="Hipertension esencial (primaria)"/>
    <s v="Procedimiento"/>
    <n v="1"/>
    <s v="01907106"/>
    <s v="UROANALISIS"/>
    <s v="24/02/2022"/>
    <n v="46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3"/>
    <s v="PUTUMAYO"/>
    <x v="3"/>
    <x v="3"/>
    <x v="3"/>
    <s v="I10X"/>
    <m/>
    <m/>
    <m/>
    <s v="Hipertension esencial (primaria)"/>
    <s v="Procedimiento"/>
    <n v="1"/>
    <s v="01890266"/>
    <s v="CONSULTA DE PRIMERA VEZ POR ESPECIALISTA EN MEDICINA INTERNA"/>
    <s v="10/02/2022"/>
    <n v="61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2"/>
    <s v="PUTUMAYO"/>
    <x v="2"/>
    <x v="2"/>
    <x v="2"/>
    <s v="I10X"/>
    <s v="E119"/>
    <m/>
    <m/>
    <s v="Hipertension esencial (primaria)"/>
    <s v="Procedimiento"/>
    <n v="1"/>
    <s v="01890101"/>
    <s v="ATENCION ( VISITA ) DOMICILIARIA - POR MEDICINA GENERAL"/>
    <s v="25/02/2022"/>
    <n v="79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2"/>
    <s v="PUTUMAYO"/>
    <x v="2"/>
    <x v="2"/>
    <x v="2"/>
    <s v="I10X"/>
    <m/>
    <m/>
    <m/>
    <s v="Hipertension esencial (primaria)"/>
    <s v="Procedimiento"/>
    <n v="1"/>
    <s v="01890301"/>
    <s v="CONSULTA DE CONTROL O DE SEGUIMIENTO POR MEDICINA GENERAL"/>
    <s v="09/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2"/>
    <s v="PUTUMAYO"/>
    <x v="2"/>
    <x v="2"/>
    <x v="2"/>
    <s v="I10X"/>
    <m/>
    <m/>
    <m/>
    <s v="Hipertension esencial (primaria)"/>
    <s v="Procedimiento"/>
    <n v="1"/>
    <s v="01895100"/>
    <s v="ELECTROCARDIOGRAMA DE RITMO O DE SUPERFICIE SOD"/>
    <s v="01/02/2022"/>
    <n v="7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2"/>
    <s v="PUTUMAYO"/>
    <x v="2"/>
    <x v="2"/>
    <x v="2"/>
    <s v="I10X"/>
    <m/>
    <m/>
    <m/>
    <s v="Hipertension esencial (primaria)"/>
    <s v="Procedimiento"/>
    <n v="1"/>
    <s v="01895100"/>
    <s v="ELECTROCARDIOGRAMA DE RITMO O DE SUPERFICIE SOD"/>
    <s v="01/02/2022"/>
    <n v="58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2"/>
    <s v="PUTUMAYO"/>
    <x v="2"/>
    <x v="2"/>
    <x v="2"/>
    <s v="I10X"/>
    <s v="N18X"/>
    <m/>
    <m/>
    <s v="Hipertension esencial (primaria)"/>
    <s v="Procedimiento"/>
    <n v="1"/>
    <s v="01890301"/>
    <s v="CONSULTA DE CONTROL O DE SEGUIMIENTO POR MEDICINA GENERAL"/>
    <s v="01/02/2022"/>
    <n v="79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2"/>
    <s v="PUTUMAYO"/>
    <x v="2"/>
    <x v="2"/>
    <x v="2"/>
    <s v="I10X"/>
    <s v="N18X"/>
    <m/>
    <m/>
    <s v="Hipertension esencial (primaria)"/>
    <s v="Procedimiento"/>
    <n v="1"/>
    <s v="01890301"/>
    <s v="CONSULTA DE CONTROL O DE SEGUIMIENTO POR MEDICINA GENERAL"/>
    <s v="23/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6"/>
    <s v="PUTUMAYO"/>
    <x v="6"/>
    <x v="6"/>
    <x v="6"/>
    <s v="I10X"/>
    <m/>
    <m/>
    <m/>
    <s v="Hipertension esencial (primaria)"/>
    <s v="Procedimiento"/>
    <n v="1"/>
    <s v="01876802"/>
    <s v="MAMOGRAFIA BILATERAL"/>
    <s v="16/02/2022"/>
    <n v="87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6"/>
    <s v="PUTUMAYO"/>
    <x v="6"/>
    <x v="6"/>
    <x v="6"/>
    <s v="I10X"/>
    <m/>
    <m/>
    <m/>
    <s v="Hipertension esencial (primaria)"/>
    <s v="Procedimiento"/>
    <n v="1"/>
    <s v="01895100"/>
    <s v="ELECTROCARDIOGRAMA DE RITMO O DE SUPERFICIE SOD"/>
    <s v="16/02/2022"/>
    <n v="36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6"/>
    <s v="PUTUMAYO"/>
    <x v="6"/>
    <x v="6"/>
    <x v="6"/>
    <s v="I10X"/>
    <m/>
    <m/>
    <m/>
    <s v="Hipertension esencial (primaria)"/>
    <s v="Procedimiento"/>
    <n v="1"/>
    <s v="01903028"/>
    <s v="MICROALBUMINURIA SEMIAUTOMATIZADA"/>
    <s v="16/02/2022"/>
    <n v="36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6"/>
    <s v="PUTUMAYO"/>
    <x v="6"/>
    <x v="6"/>
    <x v="6"/>
    <s v="I10X"/>
    <m/>
    <m/>
    <m/>
    <s v="Hipertension esencial (primaria)"/>
    <s v="Procedimiento"/>
    <n v="1"/>
    <s v="01903895"/>
    <s v="CREATININA EN SUERO U OTROS FLUIDOS"/>
    <s v="16/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6"/>
    <s v="PUTUMAYO"/>
    <x v="6"/>
    <x v="6"/>
    <x v="6"/>
    <s v="I10X"/>
    <m/>
    <m/>
    <m/>
    <s v="Hipertension esencial (primaria)"/>
    <s v="Procedimiento"/>
    <n v="1"/>
    <s v="01903895"/>
    <s v="CREATININA EN SUERO U OTROS FLUIDOS"/>
    <s v="16/02/2022"/>
    <n v="525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6"/>
    <s v="PUTUMAYO"/>
    <x v="6"/>
    <x v="6"/>
    <x v="6"/>
    <s v="I10X"/>
    <m/>
    <m/>
    <m/>
    <s v="Hipertension esencial (primaria)"/>
    <s v="Procedimiento"/>
    <n v="1"/>
    <s v="01903895"/>
    <s v="CREATININA EN SUERO U OTROS FLUIDOS"/>
    <s v="15/02/2022"/>
    <n v="87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6"/>
    <s v="PUTUMAYO"/>
    <x v="6"/>
    <x v="6"/>
    <x v="6"/>
    <s v="I10X"/>
    <m/>
    <m/>
    <m/>
    <s v="Hipertension esencial (primaria)"/>
    <s v="Procedimiento"/>
    <n v="1"/>
    <s v="01903895"/>
    <s v="CREATININA EN SUERO U OTROS FLUIDOS"/>
    <s v="15/02/2022"/>
    <n v="38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6"/>
    <s v="PUTUMAYO"/>
    <x v="6"/>
    <x v="6"/>
    <x v="6"/>
    <s v="I10X"/>
    <m/>
    <m/>
    <m/>
    <s v="Hipertension esencial (primaria)"/>
    <s v="Procedimiento"/>
    <n v="1"/>
    <s v="01903026"/>
    <s v="MICROALBUMINURIA AUTOMATIZADA EN ORINA PARCIAL"/>
    <s v="15/02/2022"/>
    <n v="31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0"/>
    <s v="PUTUMAYO"/>
    <x v="0"/>
    <x v="0"/>
    <x v="0"/>
    <s v="I10X"/>
    <m/>
    <m/>
    <m/>
    <s v="Hipertension esencial (primaria)"/>
    <s v="Medicamento"/>
    <n v="1"/>
    <s v="19936296-08"/>
    <s v="ACIDO ACETILSALICILICO 100 MG"/>
    <s v="03/02/2022"/>
    <n v="16900"/>
    <s v="Consulta Externa"/>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0"/>
    <s v="PUTUMAYO"/>
    <x v="0"/>
    <x v="0"/>
    <x v="0"/>
    <s v="I10X"/>
    <m/>
    <m/>
    <m/>
    <s v="Hipertension esencial (primaria)"/>
    <s v="Medicamento"/>
    <n v="1"/>
    <s v="20086955-04"/>
    <s v="CARVEDILOL 6.25 MG TABLETAS RECUBIERTAS."/>
    <s v="03/02/2022"/>
    <n v="69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0"/>
    <s v="PUTUMAYO"/>
    <x v="0"/>
    <x v="0"/>
    <x v="0"/>
    <s v="I10X"/>
    <m/>
    <m/>
    <m/>
    <s v="Hipertension esencial (primaria)"/>
    <s v="Medicamento"/>
    <n v="1"/>
    <s v="19959943-04"/>
    <s v="CLOPIDOGREL 75 MG"/>
    <s v="03/02/2022"/>
    <n v="69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0"/>
    <s v="PUTUMAYO"/>
    <x v="0"/>
    <x v="0"/>
    <x v="0"/>
    <s v="I10X"/>
    <m/>
    <m/>
    <m/>
    <s v="Hipertension esencial (primaria)"/>
    <s v="Medicamento"/>
    <n v="1"/>
    <s v="40113-27"/>
    <s v="ENALAPRIL 5MG"/>
    <s v="03/02/2022"/>
    <n v="69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0"/>
    <s v="PUTUMAYO"/>
    <x v="0"/>
    <x v="0"/>
    <x v="0"/>
    <s v="I10X"/>
    <s v="N18X"/>
    <m/>
    <m/>
    <s v="Hipertension esencial (primaria)"/>
    <s v="Medicamento"/>
    <n v="1"/>
    <s v="20085383-15"/>
    <s v="ATORVASTATINATABLETASRECUBIERTASPOR 40 MG"/>
    <s v="03/02/2022"/>
    <n v="39755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3"/>
    <s v="PUTUMAYO"/>
    <x v="3"/>
    <x v="3"/>
    <x v="3"/>
    <s v="I10X"/>
    <m/>
    <m/>
    <m/>
    <s v="Hipertension esencial (primaria)"/>
    <s v="Procedimiento"/>
    <n v="1"/>
    <s v="01890266"/>
    <s v="CONSULTA DE PRIMERA VEZ POR ESPECIALISTA EN MEDICINA INTERNA"/>
    <s v="16/02/2022"/>
    <n v="513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3"/>
    <s v="PUTUMAYO"/>
    <x v="3"/>
    <x v="3"/>
    <x v="3"/>
    <s v="I10X"/>
    <m/>
    <m/>
    <m/>
    <s v="Hipertension esencial (primaria)"/>
    <s v="Procedimiento"/>
    <n v="1"/>
    <s v="01890101"/>
    <s v="ATENCION ( VISITA ) DOMICILIARIA - POR MEDICINA GENERAL"/>
    <s v="03/02/2022"/>
    <n v="14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1"/>
    <s v="PUTUMAYO"/>
    <x v="1"/>
    <x v="1"/>
    <x v="1"/>
    <s v="I10X"/>
    <m/>
    <m/>
    <m/>
    <s v="Hipertension esencial (primaria)"/>
    <s v="Procedimiento"/>
    <n v="1"/>
    <s v="01890201"/>
    <s v="CONSULTA DE PRIMERA VEZ POR MEDICINA GENERAL"/>
    <s v="25/02/2022"/>
    <n v="13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3"/>
    <s v="PUTUMAYO"/>
    <x v="3"/>
    <x v="3"/>
    <x v="3"/>
    <s v="I10X"/>
    <m/>
    <m/>
    <m/>
    <s v="Hipertension esencial (primaria)"/>
    <s v="Procedimiento"/>
    <n v="1"/>
    <s v="01881401"/>
    <s v="ECOGRAFIA PELVICA GINECOLOGICA TRANSVAGINAL"/>
    <s v="18/02/2022"/>
    <n v="10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2"/>
    <s v="PUTUMAYO"/>
    <x v="2"/>
    <x v="2"/>
    <x v="2"/>
    <s v="I10X"/>
    <m/>
    <m/>
    <m/>
    <s v="Hipertension esencial (primaria)"/>
    <s v="Procedimiento"/>
    <n v="1"/>
    <s v="01890301"/>
    <s v="CONSULTA DE CONTROL O DE SEGUIMIENTO POR MEDICINA GENERAL"/>
    <s v="15/02/2022"/>
    <n v="114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2"/>
    <s v="PUTUMAYO"/>
    <x v="2"/>
    <x v="2"/>
    <x v="2"/>
    <s v="I10X"/>
    <m/>
    <m/>
    <m/>
    <s v="Hipertension esencial (primaria)"/>
    <s v="Procedimiento"/>
    <n v="1"/>
    <s v="01890301"/>
    <s v="CONSULTA DE CONTROL O DE SEGUIMIENTO POR MEDICINA GENERAL"/>
    <s v="02/02/2022"/>
    <n v="152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0"/>
    <s v="PUTUMAYO"/>
    <x v="0"/>
    <x v="0"/>
    <x v="0"/>
    <s v="I10X"/>
    <m/>
    <m/>
    <m/>
    <s v="Hipertension esencial (primaria)"/>
    <s v="Procedimiento"/>
    <n v="1"/>
    <s v="01890266"/>
    <s v="CONSULTA DE PRIMERA VEZ POR ESPECIALISTA EN MEDICINA INTERNA"/>
    <s v="28/02/2022"/>
    <n v="91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2"/>
    <s v="PUTUMAYO"/>
    <x v="2"/>
    <x v="2"/>
    <x v="2"/>
    <s v="I10X"/>
    <m/>
    <m/>
    <m/>
    <s v="Hipertension esencial (primaria)"/>
    <s v="Procedimiento"/>
    <n v="1"/>
    <s v="01890101"/>
    <s v="ATENCION ( VISITA ) DOMICILIARIA - POR MEDICINA GENERAL"/>
    <s v="11/02/2022"/>
    <n v="172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0"/>
    <s v="PUTUMAYO"/>
    <x v="0"/>
    <x v="0"/>
    <x v="0"/>
    <s v="I10X"/>
    <m/>
    <m/>
    <m/>
    <s v="Hipertension esencial (primaria)"/>
    <s v="Procedimiento"/>
    <n v="1"/>
    <s v="00Q0000773"/>
    <s v="PAQUETE HIPERTENSION ARTERIAL SIN O CON ENFERMEDAD RENAL CRONICA ESTADIOS 1 - 2 - IPS ESPECIALIZADA"/>
    <s v="17/02/2022"/>
    <n v="235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0"/>
    <s v="PUTUMAYO"/>
    <x v="0"/>
    <x v="0"/>
    <x v="0"/>
    <s v="I10X"/>
    <m/>
    <m/>
    <m/>
    <s v="Hipertension esencial (primaria)"/>
    <s v="Medicamento"/>
    <n v="1"/>
    <s v="41661-02"/>
    <s v="CALCIO + VITAMINA D TABLETAS"/>
    <s v="03/02/2022"/>
    <n v="2398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2"/>
    <s v="PUTUMAYO"/>
    <x v="2"/>
    <x v="2"/>
    <x v="2"/>
    <s v="I10X"/>
    <m/>
    <m/>
    <m/>
    <s v="Hipertension esencial (primaria)"/>
    <s v="Procedimiento"/>
    <n v="1"/>
    <s v="01890301"/>
    <s v="CONSULTA DE CONTROL O DE SEGUIMIENTO POR MEDICINA GENERAL"/>
    <s v="28/02/2022"/>
    <n v="1080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2"/>
    <s v="PUTUMAYO"/>
    <x v="2"/>
    <x v="2"/>
    <x v="2"/>
    <s v="I10X"/>
    <m/>
    <m/>
    <m/>
    <s v="Hipertension esencial (primaria)"/>
    <s v="Medicamento"/>
    <n v="1"/>
    <s v="19993998-05"/>
    <s v="VITATRIOL (NEOMICINA 3.5 MG + POLIMIXINA B SULFATO 6000 U.I. + DEXAMETASONA 1 MG)/1ML"/>
    <s v="21/02/2022"/>
    <n v="1014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2"/>
    <s v="PUTUMAYO"/>
    <x v="2"/>
    <x v="2"/>
    <x v="2"/>
    <s v="I10X"/>
    <m/>
    <m/>
    <m/>
    <s v="Hipertension esencial (primaria)"/>
    <s v="Medicamento"/>
    <n v="1"/>
    <s v="25040-25"/>
    <s v="ACETAMINOFEN 500 MG"/>
    <s v="21/02/2022"/>
    <n v="82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2"/>
    <s v="PUTUMAYO"/>
    <x v="2"/>
    <x v="2"/>
    <x v="2"/>
    <s v="I10X"/>
    <m/>
    <m/>
    <m/>
    <s v="Hipertension esencial (primaria)"/>
    <s v="Medicamento"/>
    <n v="1"/>
    <s v="55895-06"/>
    <s v="AMLODIPINO TABLETAS 5 MG"/>
    <s v="21/02/2022"/>
    <n v="755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2"/>
    <s v="PUTUMAYO"/>
    <x v="2"/>
    <x v="2"/>
    <x v="2"/>
    <s v="I10X"/>
    <m/>
    <m/>
    <m/>
    <s v="Hipertension esencial (primaria)"/>
    <s v="Medicamento"/>
    <n v="1"/>
    <s v="34162-11"/>
    <s v="HIDROCLOROTIAZIDA 25 MG"/>
    <s v="21/02/2022"/>
    <n v="152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2"/>
    <s v="PUTUMAYO"/>
    <x v="2"/>
    <x v="2"/>
    <x v="2"/>
    <s v="I10X"/>
    <m/>
    <m/>
    <m/>
    <s v="Hipertension esencial (primaria)"/>
    <s v="Medicamento"/>
    <n v="1"/>
    <s v="19960407-10"/>
    <s v="ESOMEPRAZOLTABLETA ENTERICA20MG"/>
    <s v="21/02/2022"/>
    <n v="139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2"/>
    <s v="PUTUMAYO"/>
    <x v="2"/>
    <x v="2"/>
    <x v="2"/>
    <s v="I10X"/>
    <m/>
    <m/>
    <m/>
    <s v="Hipertension esencial (primaria)"/>
    <s v="Medicamento"/>
    <n v="1"/>
    <s v="20005938-02"/>
    <s v="GEMFIBROZILO TABLETAS RECUBIERTAS 600 MG."/>
    <s v="21/02/2022"/>
    <n v="118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3"/>
    <s v="PUTUMAYO"/>
    <x v="3"/>
    <x v="3"/>
    <x v="3"/>
    <s v="I10X"/>
    <m/>
    <m/>
    <m/>
    <s v="Hipertension esencial (primaria)"/>
    <s v="Procedimiento"/>
    <n v="1"/>
    <s v="01890206"/>
    <s v="CONSULTA DE PRIMERA VEZ POR NUTRICION Y DIETETICA"/>
    <s v="20/02/2022"/>
    <n v="9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2"/>
    <s v="PUTUMAYO"/>
    <x v="2"/>
    <x v="2"/>
    <x v="2"/>
    <s v="I10X"/>
    <m/>
    <m/>
    <m/>
    <s v="Hipertension esencial (primaria)"/>
    <s v="Procedimiento"/>
    <n v="1"/>
    <s v="01890301"/>
    <s v="CONSULTA DE CONTROL O DE SEGUIMIENTO POR MEDICINA GENERAL"/>
    <s v="02/02/2022"/>
    <n v="21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4/02/2022"/>
    <n v="182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890201"/>
    <s v="CONSULTA DE PRIMERA VEZ POR MEDICINA GENERAL"/>
    <s v="03/02/2022"/>
    <n v="151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2"/>
    <s v="PUTUMAYO"/>
    <x v="2"/>
    <x v="2"/>
    <x v="2"/>
    <s v="I10X"/>
    <m/>
    <m/>
    <m/>
    <s v="Hipertension esencial (primaria)"/>
    <s v="Medicamento"/>
    <n v="1"/>
    <s v="19936296-08"/>
    <s v="ACIDO ACETILSALICILICO 100 MG"/>
    <s v="11/02/2022"/>
    <n v="136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2"/>
    <s v="PUTUMAYO"/>
    <x v="2"/>
    <x v="2"/>
    <x v="2"/>
    <s v="I10X"/>
    <m/>
    <m/>
    <m/>
    <s v="Hipertension esencial (primaria)"/>
    <s v="Medicamento"/>
    <n v="1"/>
    <s v="20085383-15"/>
    <s v="ATORVASTATINATABLETASRECUBIERTASPOR 40 MG"/>
    <s v="11/02/2022"/>
    <n v="152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2"/>
    <s v="PUTUMAYO"/>
    <x v="2"/>
    <x v="2"/>
    <x v="2"/>
    <s v="I10X"/>
    <m/>
    <m/>
    <m/>
    <s v="Hipertension esencial (primaria)"/>
    <s v="Medicamento"/>
    <n v="1"/>
    <s v="20005109-07"/>
    <s v="CARVEDILOL 12.5 MG TABLETAS"/>
    <s v="11/02/2022"/>
    <n v="139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2"/>
    <s v="PUTUMAYO"/>
    <x v="2"/>
    <x v="2"/>
    <x v="2"/>
    <s v="I10X"/>
    <m/>
    <m/>
    <m/>
    <s v="Hipertension esencial (primaria)"/>
    <s v="Medicamento"/>
    <n v="1"/>
    <s v="19959943-04"/>
    <s v="CLOPIDOGREL 75 MG"/>
    <s v="11/02/2022"/>
    <n v="118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2"/>
    <s v="PUTUMAYO"/>
    <x v="2"/>
    <x v="2"/>
    <x v="2"/>
    <s v="I10X"/>
    <m/>
    <m/>
    <m/>
    <s v="Hipertension esencial (primaria)"/>
    <s v="Procedimiento"/>
    <n v="1"/>
    <s v="01890301"/>
    <s v="CONSULTA DE CONTROL O DE SEGUIMIENTO POR MEDICINA GENERAL"/>
    <s v="17/02/2022"/>
    <n v="97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3"/>
    <s v="PUTUMAYO"/>
    <x v="3"/>
    <x v="3"/>
    <x v="3"/>
    <s v="I10X"/>
    <m/>
    <m/>
    <m/>
    <s v="Hipertension esencial (primaria)"/>
    <s v="Procedimiento"/>
    <n v="1"/>
    <s v="01903818"/>
    <s v="COLESTEROL TOTAL"/>
    <s v="24/02/2022"/>
    <n v="57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3"/>
    <s v="PUTUMAYO"/>
    <x v="3"/>
    <x v="3"/>
    <x v="3"/>
    <s v="I10X"/>
    <m/>
    <m/>
    <m/>
    <s v="Hipertension esencial (primaria)"/>
    <s v="Procedimiento"/>
    <n v="1"/>
    <s v="00P0001554"/>
    <s v="COCIENTE DE ALBUMINURIA CREATINURIA"/>
    <s v="28/02/2022"/>
    <n v="21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3"/>
    <s v="PUTUMAYO"/>
    <x v="3"/>
    <x v="3"/>
    <x v="3"/>
    <s v="I10X"/>
    <m/>
    <m/>
    <m/>
    <s v="Hipertension esencial (primaria)"/>
    <s v="Procedimiento"/>
    <n v="1"/>
    <s v="01903859"/>
    <s v="POTASIO EN SUERO U OTROS FLUIDOS"/>
    <s v="09/02/2022"/>
    <n v="1827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3"/>
    <s v="PUTUMAYO"/>
    <x v="3"/>
    <x v="3"/>
    <x v="3"/>
    <s v="I10X"/>
    <m/>
    <m/>
    <m/>
    <s v="Hipertension esencial (primaria)"/>
    <s v="Procedimiento"/>
    <n v="1"/>
    <s v="01890301"/>
    <s v="CONSULTA DE CONTROL O DE SEGUIMIENTO POR MEDICINA GENERAL"/>
    <s v="08/02/2022"/>
    <n v="151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2"/>
    <s v="PUTUMAYO"/>
    <x v="2"/>
    <x v="2"/>
    <x v="2"/>
    <s v="I10X"/>
    <m/>
    <m/>
    <m/>
    <s v="Hipertension esencial (primaria)"/>
    <s v="Procedimiento"/>
    <n v="1"/>
    <s v="01890301"/>
    <s v="CONSULTA DE CONTROL O DE SEGUIMIENTO POR MEDICINA GENERAL"/>
    <s v="02/02/2022"/>
    <n v="1368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3"/>
    <s v="PUTUMAYO"/>
    <x v="3"/>
    <x v="3"/>
    <x v="3"/>
    <s v="I10X"/>
    <m/>
    <m/>
    <m/>
    <s v="Hipertension esencial (primaria)"/>
    <s v="Procedimiento"/>
    <n v="1"/>
    <s v="00P0001554"/>
    <s v="COCIENTE DE ALBUMINURIA CREATINURIA"/>
    <s v="28/02/2022"/>
    <n v="75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0"/>
    <s v="PUTUMAYO"/>
    <x v="0"/>
    <x v="0"/>
    <x v="0"/>
    <s v="I10X"/>
    <m/>
    <m/>
    <m/>
    <s v="Hipertension esencial (primaria)"/>
    <s v="Medicamento"/>
    <n v="1"/>
    <s v="41661-02"/>
    <s v="CALCIO + VITAMINA D TABLETAS"/>
    <s v="15/02/2022"/>
    <n v="152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3"/>
    <s v="PUTUMAYO"/>
    <x v="3"/>
    <x v="3"/>
    <x v="3"/>
    <s v="I10X"/>
    <m/>
    <m/>
    <m/>
    <s v="Hipertension esencial (primaria)"/>
    <s v="Procedimiento"/>
    <n v="1"/>
    <s v="01903859"/>
    <s v="POTASIO EN SUERO U OTROS FLUIDOS"/>
    <s v="18/02/2022"/>
    <n v="139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4"/>
    <s v="PUTUMAYO"/>
    <x v="4"/>
    <x v="4"/>
    <x v="4"/>
    <s v="I10X"/>
    <s v="N18X"/>
    <m/>
    <m/>
    <s v="Hipertension esencial (primaria)"/>
    <s v="Procedimiento"/>
    <n v="1"/>
    <s v="01895100"/>
    <s v="ELECTROCARDIOGRAMA DE RITMO O DE SUPERFICIE SOD"/>
    <s v="17/02/2022"/>
    <n v="118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0"/>
    <s v="PUTUMAYO"/>
    <x v="0"/>
    <x v="0"/>
    <x v="0"/>
    <s v="I10X"/>
    <m/>
    <m/>
    <m/>
    <s v="Hipertension esencial (primaria)"/>
    <s v="Procedimiento"/>
    <n v="1"/>
    <s v="00T0000341"/>
    <s v="TRANSPORTE COMERCIAL TERRESTRE - SIMPLE SIBUNDOY ( PUTUMAYO ) A PASTO ( NARIÃƒÂ‘O )"/>
    <s v="16/02/2022"/>
    <n v="9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0"/>
    <s v="PUTUMAYO"/>
    <x v="0"/>
    <x v="0"/>
    <x v="0"/>
    <s v="I10X"/>
    <m/>
    <m/>
    <m/>
    <s v="Hipertension esencial (primaria)"/>
    <s v="Medicamento"/>
    <n v="1"/>
    <s v="41661-02"/>
    <s v="CALCIO + VITAMINA D TABLETAS"/>
    <s v="16/02/2022"/>
    <n v="21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0"/>
    <s v="PUTUMAYO"/>
    <x v="0"/>
    <x v="0"/>
    <x v="0"/>
    <s v="I10X"/>
    <m/>
    <m/>
    <m/>
    <s v="Hipertension esencial (primaria)"/>
    <s v="Medicamento"/>
    <n v="1"/>
    <s v="19932363-03"/>
    <s v="CALCITRIOL 0.5 MCG"/>
    <s v="16/02/2022"/>
    <n v="1827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3"/>
    <s v="PUTUMAYO"/>
    <x v="3"/>
    <x v="3"/>
    <x v="3"/>
    <s v="I10X"/>
    <m/>
    <m/>
    <m/>
    <s v="Hipertension esencial (primaria)"/>
    <s v="Procedimiento"/>
    <n v="1"/>
    <s v="01890266"/>
    <s v="CONSULTA DE PRIMERA VEZ POR ESPECIALISTA EN MEDICINA INTERNA"/>
    <s v="26/02/2022"/>
    <n v="151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0"/>
    <s v="PUTUMAYO"/>
    <x v="0"/>
    <x v="0"/>
    <x v="0"/>
    <s v="I10X"/>
    <m/>
    <m/>
    <m/>
    <s v="Hipertension esencial (primaria)"/>
    <s v="Procedimiento"/>
    <n v="1"/>
    <s v="00T0000341"/>
    <s v="TRANSPORTE COMERCIAL TERRESTRE - SIMPLE SIBUNDOY ( PUTUMAYO ) A PASTO ( NARIÃƒÂ‘O )"/>
    <s v="08/02/2022"/>
    <n v="1368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2"/>
    <s v="PUTUMAYO"/>
    <x v="2"/>
    <x v="2"/>
    <x v="2"/>
    <s v="I10X"/>
    <m/>
    <m/>
    <m/>
    <s v="Hipertension esencial (primaria)"/>
    <s v="Procedimiento"/>
    <n v="1"/>
    <s v="01890301"/>
    <s v="CONSULTA DE CONTROL O DE SEGUIMIENTO POR MEDICINA GENERAL"/>
    <s v="07/02/2022"/>
    <n v="139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1"/>
    <s v="PUTUMAYO"/>
    <x v="1"/>
    <x v="1"/>
    <x v="1"/>
    <s v="I10X"/>
    <m/>
    <m/>
    <m/>
    <s v="Hipertension esencial (primaria)"/>
    <s v="Medicamento"/>
    <n v="1"/>
    <s v="40927-14"/>
    <s v="NIDIPÂ® 30 MG"/>
    <s v="18/02/2022"/>
    <n v="282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1"/>
    <s v="PUTUMAYO"/>
    <x v="1"/>
    <x v="1"/>
    <x v="1"/>
    <s v="I10X"/>
    <m/>
    <m/>
    <m/>
    <s v="Hipertension esencial (primaria)"/>
    <s v="Medicamento"/>
    <n v="1"/>
    <s v="40927-14"/>
    <s v="NIDIPÂ® 30 MG"/>
    <s v="18/02/2022"/>
    <n v="823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2"/>
    <s v="PUTUMAYO"/>
    <x v="2"/>
    <x v="2"/>
    <x v="2"/>
    <s v="I10X"/>
    <m/>
    <m/>
    <m/>
    <s v="Hipertension esencial (primaria)"/>
    <s v="Medicamento"/>
    <n v="1"/>
    <s v="19938453-01"/>
    <s v="TIMOLOL MALEATO"/>
    <s v="17/02/2022"/>
    <n v="441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2"/>
    <s v="PUTUMAYO"/>
    <x v="2"/>
    <x v="2"/>
    <x v="2"/>
    <s v="I10X"/>
    <m/>
    <m/>
    <m/>
    <s v="Hipertension esencial (primaria)"/>
    <s v="Medicamento"/>
    <n v="1"/>
    <s v="19936296-08"/>
    <s v="ACIDO ACETILSALICILICO 100 MG"/>
    <s v="17/02/2022"/>
    <n v="823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2"/>
    <s v="PUTUMAYO"/>
    <x v="2"/>
    <x v="2"/>
    <x v="2"/>
    <s v="I10X"/>
    <m/>
    <m/>
    <m/>
    <s v="Hipertension esencial (primaria)"/>
    <s v="Medicamento"/>
    <n v="1"/>
    <s v="55895-06"/>
    <s v="AMLODIPINO TABLETAS 5 MG"/>
    <s v="17/02/2022"/>
    <n v="106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2"/>
    <s v="PUTUMAYO"/>
    <x v="2"/>
    <x v="2"/>
    <x v="2"/>
    <s v="I10X"/>
    <m/>
    <m/>
    <m/>
    <s v="Hipertension esencial (primaria)"/>
    <s v="Medicamento"/>
    <n v="1"/>
    <s v="19942545-01"/>
    <s v="CALCITRIOL 0.5 MCG"/>
    <s v="18/02/2022"/>
    <n v="167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4"/>
    <s v="PUTUMAYO"/>
    <x v="4"/>
    <x v="4"/>
    <x v="4"/>
    <s v="I10X"/>
    <m/>
    <m/>
    <m/>
    <s v="Hipertension esencial (primaria)"/>
    <s v="Procedimiento"/>
    <n v="1"/>
    <s v="01895100"/>
    <s v="ELECTROCARDIOGRAMA DE RITMO O DE SUPERFICIE SOD"/>
    <s v="10/02/2022"/>
    <n v="203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4"/>
    <s v="PUTUMAYO"/>
    <x v="4"/>
    <x v="4"/>
    <x v="4"/>
    <s v="I10X"/>
    <m/>
    <m/>
    <m/>
    <s v="Hipertension esencial (primaria)"/>
    <s v="Medicamento"/>
    <n v="1"/>
    <s v="19936296-08"/>
    <s v="ACIDO ACETILSALICILICO 100 MG"/>
    <s v="08/02/2022"/>
    <n v="442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4"/>
    <s v="PUTUMAYO"/>
    <x v="4"/>
    <x v="4"/>
    <x v="4"/>
    <s v="I10X"/>
    <m/>
    <m/>
    <m/>
    <s v="Hipertension esencial (primaria)"/>
    <s v="Medicamento"/>
    <n v="1"/>
    <s v="20025310-08"/>
    <s v="NIFEDIPINO 30 MG CAPSULAS DE LIBERACION CONTROLADA"/>
    <s v="08/02/2022"/>
    <n v="37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4"/>
    <s v="PUTUMAYO"/>
    <x v="4"/>
    <x v="4"/>
    <x v="4"/>
    <s v="I10X"/>
    <m/>
    <m/>
    <m/>
    <s v="Hipertension esencial (primaria)"/>
    <s v="Medicamento"/>
    <n v="1"/>
    <s v="44569-25"/>
    <s v="ENALAPRIL 20 MG TABLETAS"/>
    <s v="08/02/2022"/>
    <n v="46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3"/>
    <s v="PUTUMAYO"/>
    <x v="3"/>
    <x v="3"/>
    <x v="3"/>
    <s v="I10X"/>
    <m/>
    <m/>
    <m/>
    <s v="Hipertension esencial (primaria)"/>
    <s v="Procedimiento"/>
    <n v="1"/>
    <s v="01890228"/>
    <s v="CONSULTA DE PRIMERA VEZ POR ESPECIALISTA EN CARDIOLOGIA"/>
    <s v="05/02/2022"/>
    <n v="59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3"/>
    <s v="PUTUMAYO"/>
    <x v="3"/>
    <x v="3"/>
    <x v="3"/>
    <s v="I10X"/>
    <m/>
    <m/>
    <m/>
    <s v="Hipertension esencial (primaria)"/>
    <s v="Procedimiento"/>
    <n v="1"/>
    <s v="01890301"/>
    <s v="CONSULTA DE CONTROL O DE SEGUIMIENTO POR MEDICINA GENERAL"/>
    <s v="07/02/2022"/>
    <n v="48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3"/>
    <s v="PUTUMAYO"/>
    <x v="3"/>
    <x v="3"/>
    <x v="3"/>
    <s v="I10X"/>
    <m/>
    <m/>
    <m/>
    <s v="Hipertension esencial (primaria)"/>
    <s v="Procedimiento"/>
    <n v="1"/>
    <s v="01895100"/>
    <s v="ELECTROCARDIOGRAMA DE RITMO O DE SUPERFICIE SOD"/>
    <s v="03/02/2022"/>
    <n v="59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3"/>
    <s v="PUTUMAYO"/>
    <x v="3"/>
    <x v="3"/>
    <x v="3"/>
    <s v="I10X"/>
    <m/>
    <m/>
    <m/>
    <s v="Hipertension esencial (primaria)"/>
    <s v="Procedimiento"/>
    <n v="1"/>
    <s v="01903818"/>
    <s v="COLESTEROL TOTAL"/>
    <s v="03/02/2022"/>
    <n v="71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3"/>
    <s v="PUTUMAYO"/>
    <x v="3"/>
    <x v="3"/>
    <x v="3"/>
    <s v="I10X"/>
    <m/>
    <m/>
    <m/>
    <s v="Hipertension esencial (primaria)"/>
    <s v="Procedimiento"/>
    <n v="1"/>
    <s v="01903895"/>
    <s v="CREATININA EN SUERO U OTROS FLUIDOS"/>
    <s v="03/02/2022"/>
    <n v="97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3"/>
    <s v="PUTUMAYO"/>
    <x v="3"/>
    <x v="3"/>
    <x v="3"/>
    <s v="I10X"/>
    <m/>
    <m/>
    <m/>
    <s v="Hipertension esencial (primaria)"/>
    <s v="Procedimiento"/>
    <n v="1"/>
    <s v="01903868"/>
    <s v="TRIGLICERIDOS"/>
    <s v="03/02/2022"/>
    <n v="12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3"/>
    <s v="PUTUMAYO"/>
    <x v="3"/>
    <x v="3"/>
    <x v="3"/>
    <s v="I10X"/>
    <m/>
    <m/>
    <m/>
    <s v="Hipertension esencial (primaria)"/>
    <s v="Procedimiento"/>
    <n v="1"/>
    <s v="01902207"/>
    <s v="HEMOGRAMA I ( HEMOGLOBINA HEMATOCRITO Y LEUCOGRAMA ) MANUAL"/>
    <s v="03/02/2022"/>
    <n v="149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3"/>
    <s v="PUTUMAYO"/>
    <x v="3"/>
    <x v="3"/>
    <x v="3"/>
    <s v="I10X"/>
    <m/>
    <m/>
    <m/>
    <s v="Hipertension esencial (primaria)"/>
    <s v="Procedimiento"/>
    <n v="1"/>
    <s v="01903841"/>
    <s v="GLUCOSA EN SUERO U OTRO FLUIDO DIFERENTE A ORINA"/>
    <s v="03/02/2022"/>
    <n v="172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3"/>
    <s v="PUTUMAYO"/>
    <x v="3"/>
    <x v="3"/>
    <x v="3"/>
    <s v="I10X"/>
    <m/>
    <m/>
    <m/>
    <s v="Hipertension esencial (primaria)"/>
    <s v="Procedimiento"/>
    <n v="1"/>
    <s v="01903815"/>
    <s v="COLESTEROL DE ALTA DENSIDAD"/>
    <s v="03/02/2022"/>
    <n v="211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0"/>
    <s v="PUTUMAYO"/>
    <x v="0"/>
    <x v="0"/>
    <x v="0"/>
    <s v="I10X"/>
    <m/>
    <m/>
    <m/>
    <s v="Hipertension esencial (primaria)"/>
    <s v="Procedimiento"/>
    <n v="1"/>
    <s v="01876802"/>
    <s v="MAMOGRAFIA BILATERAL"/>
    <s v="16/02/2022"/>
    <n v="260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0"/>
    <s v="PUTUMAYO"/>
    <x v="0"/>
    <x v="0"/>
    <x v="0"/>
    <s v="I10X"/>
    <m/>
    <m/>
    <m/>
    <s v="Hipertension esencial (primaria)"/>
    <s v="Medicamento"/>
    <n v="1"/>
    <s v="41661-02"/>
    <s v="CALCIO + VITAMINA D TABLETAS"/>
    <s v="03/02/2022"/>
    <n v="291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0"/>
    <s v="PUTUMAYO"/>
    <x v="0"/>
    <x v="0"/>
    <x v="0"/>
    <s v="I10X"/>
    <m/>
    <m/>
    <m/>
    <s v="Hipertension esencial (primaria)"/>
    <s v="Medicamento"/>
    <n v="1"/>
    <s v="19932363-03"/>
    <s v="CALCITRIOL 0.5 MCG"/>
    <s v="03/02/2022"/>
    <n v="325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0"/>
    <s v="PUTUMAYO"/>
    <x v="0"/>
    <x v="0"/>
    <x v="0"/>
    <s v="I10X"/>
    <m/>
    <m/>
    <m/>
    <s v="Hipertension esencial (primaria)"/>
    <s v="Medicamento"/>
    <n v="1"/>
    <s v="19935280-01"/>
    <s v="CROTAMITON LOCION 10%"/>
    <s v="03/02/2022"/>
    <n v="355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5"/>
    <s v="PUTUMAYO"/>
    <x v="5"/>
    <x v="5"/>
    <x v="5"/>
    <s v="I10X"/>
    <m/>
    <m/>
    <m/>
    <s v="Hipertension esencial (primaria)"/>
    <s v="Procedimiento"/>
    <n v="1"/>
    <s v="01890101"/>
    <s v="ATENCION ( VISITA ) DOMICILIARIA - POR MEDICINA GENERAL"/>
    <s v="04/02/2022"/>
    <n v="421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5"/>
    <s v="PUTUMAYO"/>
    <x v="5"/>
    <x v="5"/>
    <x v="5"/>
    <s v="I10X"/>
    <m/>
    <m/>
    <m/>
    <s v="Hipertension esencial (primaria)"/>
    <s v="Procedimiento"/>
    <n v="1"/>
    <s v="01895100"/>
    <s v="ELECTROCARDIOGRAMA DE RITMO O DE SUPERFICIE SOD"/>
    <s v="03/02/2022"/>
    <n v="548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3"/>
    <s v="PUTUMAYO"/>
    <x v="3"/>
    <x v="3"/>
    <x v="3"/>
    <s v="I10X"/>
    <m/>
    <m/>
    <m/>
    <s v="Hipertension esencial (primaria)"/>
    <s v="Procedimiento"/>
    <n v="1"/>
    <s v="01890266"/>
    <s v="CONSULTA DE PRIMERA VEZ POR ESPECIALISTA EN MEDICINA INTERNA"/>
    <s v="16/02/2022"/>
    <n v="64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2"/>
    <s v="PUTUMAYO"/>
    <x v="2"/>
    <x v="2"/>
    <x v="2"/>
    <s v="I10X"/>
    <s v="E119"/>
    <m/>
    <m/>
    <s v="Hipertension esencial (primaria)"/>
    <s v="Procedimiento"/>
    <n v="1"/>
    <s v="01890301"/>
    <s v="CONSULTA DE CONTROL O DE SEGUIMIENTO POR MEDICINA GENERAL"/>
    <s v="04/02/2022"/>
    <n v="1005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2"/>
    <s v="PUTUMAYO"/>
    <x v="2"/>
    <x v="2"/>
    <x v="2"/>
    <s v="I10X"/>
    <m/>
    <m/>
    <m/>
    <s v="Hipertension esencial (primaria)"/>
    <s v="Procedimiento"/>
    <n v="1"/>
    <s v="01890301"/>
    <s v="CONSULTA DE CONTROL O DE SEGUIMIENTO POR MEDICINA GENERAL"/>
    <s v="03/02/2022"/>
    <n v="34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2"/>
    <s v="PUTUMAYO"/>
    <x v="2"/>
    <x v="2"/>
    <x v="2"/>
    <s v="I10X"/>
    <m/>
    <m/>
    <m/>
    <s v="Hipertension esencial (primaria)"/>
    <s v="Procedimiento"/>
    <n v="1"/>
    <s v="01907106"/>
    <s v="UROANALISIS"/>
    <s v="12/02/2022"/>
    <n v="41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2"/>
    <s v="PUTUMAYO"/>
    <x v="2"/>
    <x v="2"/>
    <x v="2"/>
    <s v="I10X"/>
    <m/>
    <m/>
    <m/>
    <s v="Hipertension esencial (primaria)"/>
    <s v="Procedimiento"/>
    <n v="1"/>
    <s v="01871121"/>
    <s v="RADIOGRAFIA DE TORAX ( P. A. O A. P. Y LATERAL - DECUBITO LATERAL - OBLICUAS O LATERAL )"/>
    <s v="12/02/2022"/>
    <n v="51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2"/>
    <s v="PUTUMAYO"/>
    <x v="2"/>
    <x v="2"/>
    <x v="2"/>
    <s v="I10X"/>
    <m/>
    <m/>
    <m/>
    <s v="Hipertension esencial (primaria)"/>
    <s v="Medicamento"/>
    <n v="1"/>
    <s v="19947431-06"/>
    <s v="CAPTOPRIL 50 MG"/>
    <s v="11/02/2022"/>
    <n v="63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2"/>
    <s v="PUTUMAYO"/>
    <x v="2"/>
    <x v="2"/>
    <x v="2"/>
    <s v="I10X"/>
    <m/>
    <m/>
    <m/>
    <s v="Hipertension esencial (primaria)"/>
    <s v="Medicamento"/>
    <n v="1"/>
    <s v="20097309-04"/>
    <s v="CLORURO DE SODIO 0.9%"/>
    <s v="11/02/2022"/>
    <n v="75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2"/>
    <s v="PUTUMAYO"/>
    <x v="2"/>
    <x v="2"/>
    <x v="2"/>
    <s v="I10X"/>
    <m/>
    <m/>
    <m/>
    <s v="Hipertension esencial (primaria)"/>
    <s v="Medicamento"/>
    <n v="1"/>
    <s v="46040-01"/>
    <s v="FUROSEMIDA SOLUCION INYECTABLE 20 MG/2ML"/>
    <s v="11/02/2022"/>
    <n v="878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2"/>
    <s v="PUTUMAYO"/>
    <x v="2"/>
    <x v="2"/>
    <x v="2"/>
    <s v="I10X"/>
    <m/>
    <m/>
    <m/>
    <s v="Hipertension esencial (primaria)"/>
    <s v="Medicamento"/>
    <n v="1"/>
    <s v="38408-01"/>
    <s v="ORAZOLEÂ® 40"/>
    <s v="11/02/2022"/>
    <n v="102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2"/>
    <s v="PUTUMAYO"/>
    <x v="2"/>
    <x v="2"/>
    <x v="2"/>
    <s v="I10X"/>
    <m/>
    <m/>
    <m/>
    <s v="Hipertension esencial (primaria)"/>
    <s v="Medicamento"/>
    <n v="1"/>
    <s v="55895-06"/>
    <s v="AMLODIPINO TABLETAS 5 MG"/>
    <s v="11/02/2022"/>
    <n v="120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2"/>
    <s v="PUTUMAYO"/>
    <x v="2"/>
    <x v="2"/>
    <x v="2"/>
    <s v="I10X"/>
    <m/>
    <m/>
    <m/>
    <s v="Hipertension esencial (primaria)"/>
    <s v="Medicamento"/>
    <n v="1"/>
    <s v="34162-11"/>
    <s v="HIDROCLOROTIAZIDA 25 MG"/>
    <s v="11/02/2022"/>
    <n v="149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2"/>
    <s v="PUTUMAYO"/>
    <x v="2"/>
    <x v="2"/>
    <x v="2"/>
    <s v="I10X"/>
    <m/>
    <m/>
    <m/>
    <s v="Hipertension esencial (primaria)"/>
    <s v="Medicamento"/>
    <n v="1"/>
    <s v="19936296-08"/>
    <s v="ACIDO ACETILSALICILICO 100 MG"/>
    <s v="11/02/2022"/>
    <n v="167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2"/>
    <s v="PUTUMAYO"/>
    <x v="2"/>
    <x v="2"/>
    <x v="2"/>
    <s v="I10X"/>
    <m/>
    <m/>
    <m/>
    <s v="Hipertension esencial (primaria)"/>
    <s v="Medicamento"/>
    <n v="1"/>
    <s v="19947431-06"/>
    <s v="CAPTOPRIL 50 MG"/>
    <s v="11/02/2022"/>
    <n v="1895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2"/>
    <s v="PUTUMAYO"/>
    <x v="2"/>
    <x v="2"/>
    <x v="2"/>
    <s v="I10X"/>
    <m/>
    <m/>
    <m/>
    <s v="Hipertension esencial (primaria)"/>
    <s v="Procedimiento"/>
    <n v="1"/>
    <s v="01903841"/>
    <s v="GLUCOSA EN SUERO U OTRO FLUIDO DIFERENTE A ORINA"/>
    <s v="11/02/2022"/>
    <n v="210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2"/>
    <s v="PUTUMAYO"/>
    <x v="2"/>
    <x v="2"/>
    <x v="2"/>
    <s v="I10X"/>
    <m/>
    <m/>
    <m/>
    <s v="Hipertension esencial (primaria)"/>
    <s v="Procedimiento"/>
    <n v="1"/>
    <s v="01903895"/>
    <s v="CREATININA EN SUERO U OTROS FLUIDOS"/>
    <s v="11/02/2022"/>
    <n v="246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2"/>
    <s v="PUTUMAYO"/>
    <x v="2"/>
    <x v="2"/>
    <x v="2"/>
    <s v="I10X"/>
    <m/>
    <m/>
    <m/>
    <s v="Hipertension esencial (primaria)"/>
    <s v="Procedimiento"/>
    <n v="1"/>
    <s v="01895100"/>
    <s v="ELECTROCARDIOGRAMA DE RITMO O DE SUPERFICIE SOD"/>
    <s v="11/02/2022"/>
    <n v="333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2"/>
    <s v="PUTUMAYO"/>
    <x v="2"/>
    <x v="2"/>
    <x v="2"/>
    <s v="I10X"/>
    <m/>
    <m/>
    <m/>
    <s v="Hipertension esencial (primaria)"/>
    <s v="Procedimiento"/>
    <n v="1"/>
    <s v="01902207"/>
    <s v="HEMOGRAMA I ( HEMOGLOBINA HEMATOCRITO Y LEUCOGRAMA ) MANUAL"/>
    <s v="11/02/2022"/>
    <n v="444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2"/>
    <s v="PUTUMAYO"/>
    <x v="2"/>
    <x v="2"/>
    <x v="2"/>
    <s v="I10X"/>
    <m/>
    <m/>
    <m/>
    <s v="Hipertension esencial (primaria)"/>
    <s v="Procedimiento"/>
    <n v="1"/>
    <s v="01871121"/>
    <s v="RADIOGRAFIA DE TORAX ( P. A. O A. P. Y LATERAL - DECUBITO LATERAL - OBLICUAS O LATERAL )"/>
    <s v="11/02/2022"/>
    <n v="628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2"/>
    <s v="PUTUMAYO"/>
    <x v="2"/>
    <x v="2"/>
    <x v="2"/>
    <s v="I10X"/>
    <m/>
    <m/>
    <m/>
    <s v="Hipertension esencial (primaria)"/>
    <s v="Procedimiento"/>
    <n v="1"/>
    <s v="01903856"/>
    <s v="NITROGENO UREICO"/>
    <s v="11/02/2022"/>
    <n v="82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2"/>
    <s v="PUTUMAYO"/>
    <x v="2"/>
    <x v="2"/>
    <x v="2"/>
    <s v="I10X"/>
    <m/>
    <m/>
    <m/>
    <s v="Hipertension esencial (primaria)"/>
    <s v="Procedimiento"/>
    <n v="1"/>
    <s v="01903841"/>
    <s v="GLUCOSA EN SUERO U OTRO FLUIDO DIFERENTE A ORINA"/>
    <s v="11/02/2022"/>
    <n v="33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2"/>
    <s v="PUTUMAYO"/>
    <x v="2"/>
    <x v="2"/>
    <x v="2"/>
    <s v="I10X"/>
    <m/>
    <m/>
    <m/>
    <s v="Hipertension esencial (primaria)"/>
    <s v="Procedimiento"/>
    <n v="1"/>
    <s v="01903841"/>
    <s v="GLUCOSA EN SUERO U OTRO FLUIDO DIFERENTE A ORINA"/>
    <s v="11/02/2022"/>
    <n v="39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2"/>
    <s v="PUTUMAYO"/>
    <x v="2"/>
    <x v="2"/>
    <x v="2"/>
    <s v="I10X"/>
    <m/>
    <m/>
    <m/>
    <s v="Hipertension esencial (primaria)"/>
    <s v="Insumo"/>
    <n v="1"/>
    <s v="00E0000004"/>
    <s v="DURAPREP SOLUCION PARA LAVADO PREQUIRURGICO"/>
    <s v="11/02/2022"/>
    <n v="45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2"/>
    <s v="PUTUMAYO"/>
    <x v="2"/>
    <x v="2"/>
    <x v="2"/>
    <s v="I10X"/>
    <m/>
    <m/>
    <m/>
    <s v="Hipertension esencial (primaria)"/>
    <s v="Insumo"/>
    <n v="1"/>
    <s v="00E0000004"/>
    <s v="DURAPREP SOLUCION PARA LAVADO PREQUIRURGICO"/>
    <s v="11/02/2022"/>
    <n v="57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2"/>
    <s v="PUTUMAYO"/>
    <x v="2"/>
    <x v="2"/>
    <x v="2"/>
    <s v="I10X"/>
    <m/>
    <m/>
    <m/>
    <s v="Hipertension esencial (primaria)"/>
    <s v="Insumo"/>
    <n v="1"/>
    <s v="00E0000004"/>
    <s v="DURAPREP SOLUCION PARA LAVADO PREQUIRURGICO"/>
    <s v="11/02/2022"/>
    <n v="709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2"/>
    <s v="PUTUMAYO"/>
    <x v="2"/>
    <x v="2"/>
    <x v="2"/>
    <s v="I10X"/>
    <m/>
    <m/>
    <m/>
    <s v="Hipertension esencial (primaria)"/>
    <s v="Procedimiento"/>
    <n v="1"/>
    <s v="01890301"/>
    <s v="CONSULTA DE CONTROL O DE SEGUIMIENTO POR MEDICINA GENERAL"/>
    <s v="11/02/2022"/>
    <n v="8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2"/>
    <s v="PUTUMAYO"/>
    <x v="2"/>
    <x v="2"/>
    <x v="2"/>
    <s v="I10X"/>
    <m/>
    <m/>
    <m/>
    <s v="Hipertension esencial (primaria)"/>
    <s v="Procedimiento"/>
    <n v="1"/>
    <s v="01895100"/>
    <s v="ELECTROCARDIOGRAMA DE RITMO O DE SUPERFICIE SOD"/>
    <s v="11/02/2022"/>
    <n v="88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2"/>
    <s v="PUTUMAYO"/>
    <x v="2"/>
    <x v="2"/>
    <x v="2"/>
    <s v="I10X"/>
    <m/>
    <m/>
    <m/>
    <s v="Hipertension esencial (primaria)"/>
    <s v="Procedimiento"/>
    <n v="1"/>
    <s v="01890301"/>
    <s v="CONSULTA DE CONTROL O DE SEGUIMIENTO POR MEDICINA GENERAL"/>
    <s v="04/02/2022"/>
    <n v="102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3"/>
    <s v="PUTUMAYO"/>
    <x v="3"/>
    <x v="3"/>
    <x v="3"/>
    <s v="I10X"/>
    <m/>
    <m/>
    <m/>
    <s v="Hipertension esencial (primaria)"/>
    <s v="Procedimiento"/>
    <n v="1"/>
    <s v="01890301"/>
    <s v="CONSULTA DE CONTROL O DE SEGUIMIENTO POR MEDICINA GENERAL"/>
    <s v="24/02/2022"/>
    <n v="114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3"/>
    <s v="PUTUMAYO"/>
    <x v="3"/>
    <x v="3"/>
    <x v="3"/>
    <s v="I10X"/>
    <m/>
    <m/>
    <m/>
    <s v="Hipertension esencial (primaria)"/>
    <s v="Procedimiento"/>
    <n v="1"/>
    <s v="01903841"/>
    <s v="GLUCOSA EN SUERO U OTRO FLUIDO DIFERENTE A ORINA"/>
    <s v="10/02/2022"/>
    <n v="149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2"/>
    <s v="PUTUMAYO"/>
    <x v="2"/>
    <x v="2"/>
    <x v="2"/>
    <s v="I10X"/>
    <m/>
    <m/>
    <m/>
    <s v="Hipertension esencial (primaria)"/>
    <s v="Procedimiento"/>
    <n v="1"/>
    <s v="01890301"/>
    <s v="CONSULTA DE CONTROL O DE SEGUIMIENTO POR MEDICINA GENERAL"/>
    <s v="01/02/2022"/>
    <n v="174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2"/>
    <s v="PUTUMAYO"/>
    <x v="2"/>
    <x v="2"/>
    <x v="2"/>
    <s v="I10X"/>
    <m/>
    <m/>
    <m/>
    <s v="Hipertension esencial (primaria)"/>
    <s v="Procedimiento"/>
    <n v="1"/>
    <s v="01890301"/>
    <s v="CONSULTA DE CONTROL O DE SEGUIMIENTO POR MEDICINA GENERAL"/>
    <s v="01/02/2022"/>
    <n v="274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6"/>
    <s v="PUTUMAYO"/>
    <x v="6"/>
    <x v="6"/>
    <x v="6"/>
    <s v="I10X"/>
    <s v="N18X"/>
    <m/>
    <m/>
    <s v="Hipertension esencial (primaria)"/>
    <s v="Procedimiento"/>
    <n v="1"/>
    <s v="01890101"/>
    <s v="ATENCION ( VISITA ) DOMICILIARIA - POR MEDICINA GENERAL"/>
    <s v="04/02/2022"/>
    <n v="137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3"/>
    <s v="PUTUMAYO"/>
    <x v="3"/>
    <x v="3"/>
    <x v="3"/>
    <s v="I10X"/>
    <s v="N18X"/>
    <m/>
    <m/>
    <s v="Hipertension esencial (primaria)"/>
    <s v="Procedimiento"/>
    <n v="1"/>
    <s v="01903866"/>
    <s v="TRANSAMINASA GLUTAMICO - PIRUVICA [ALANINO AMINO TRANSFERASA]"/>
    <s v="21/02/2022"/>
    <n v="33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3"/>
    <s v="PUTUMAYO"/>
    <x v="3"/>
    <x v="3"/>
    <x v="3"/>
    <s v="I10X"/>
    <m/>
    <m/>
    <m/>
    <s v="Hipertension esencial (primaria)"/>
    <s v="Procedimiento"/>
    <n v="1"/>
    <s v="01906610"/>
    <s v="ANTIGENO ESPECIFICO DE PROSTATA SEMIAUTOMATIZADO O AUTOMATIZADO"/>
    <s v="21/02/2022"/>
    <n v="25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3"/>
    <s v="PUTUMAYO"/>
    <x v="3"/>
    <x v="3"/>
    <x v="3"/>
    <s v="I10X"/>
    <m/>
    <m/>
    <m/>
    <s v="Hipertension esencial (primaria)"/>
    <s v="Procedimiento"/>
    <n v="1"/>
    <s v="01903856"/>
    <s v="NITROGENO UREICO"/>
    <s v="21/02/2022"/>
    <n v="24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2"/>
    <s v="PUTUMAYO"/>
    <x v="2"/>
    <x v="2"/>
    <x v="2"/>
    <s v="I10X"/>
    <m/>
    <m/>
    <m/>
    <s v="Hipertension esencial (primaria)"/>
    <s v="Procedimiento"/>
    <n v="1"/>
    <s v="01890101"/>
    <s v="ATENCION ( VISITA ) DOMICILIARIA - POR MEDICINA GENERAL"/>
    <s v="22/02/2022"/>
    <n v="316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0"/>
    <s v="PUTUMAYO"/>
    <x v="0"/>
    <x v="0"/>
    <x v="0"/>
    <s v="I10X"/>
    <m/>
    <m/>
    <m/>
    <s v="Hipertension esencial (primaria)"/>
    <s v="Procedimiento"/>
    <n v="1"/>
    <s v="00Q4523S01"/>
    <s v="PAQUETE COLONOSCOPIA TOTAL CON SEDACION"/>
    <s v="03/02/2022"/>
    <n v="338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2"/>
    <s v="PUTUMAYO"/>
    <x v="2"/>
    <x v="2"/>
    <x v="2"/>
    <s v="I10X"/>
    <m/>
    <m/>
    <m/>
    <s v="Hipertension esencial (primaria)"/>
    <s v="Procedimiento"/>
    <n v="1"/>
    <s v="0110M003"/>
    <s v="INTERNACION COMPLEJIDAD MEDIANA HABITACION TRES CAMAS"/>
    <s v="12/02/2022"/>
    <n v="234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2"/>
    <s v="PUTUMAYO"/>
    <x v="2"/>
    <x v="2"/>
    <x v="2"/>
    <s v="I10X"/>
    <m/>
    <m/>
    <m/>
    <s v="Hipertension esencial (primaria)"/>
    <s v="Medicamento"/>
    <n v="1"/>
    <s v="20032631-01"/>
    <s v="LOSARTAN 100 MG"/>
    <s v="12/02/2022"/>
    <n v="68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2"/>
    <s v="PUTUMAYO"/>
    <x v="2"/>
    <x v="2"/>
    <x v="2"/>
    <s v="I10X"/>
    <m/>
    <m/>
    <m/>
    <s v="Hipertension esencial (primaria)"/>
    <s v="Medicamento"/>
    <n v="1"/>
    <s v="55895-06"/>
    <s v="AMLODIPINO TABLETAS 5 MG"/>
    <s v="12/02/2022"/>
    <n v="24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2"/>
    <s v="PUTUMAYO"/>
    <x v="2"/>
    <x v="2"/>
    <x v="2"/>
    <s v="I10X"/>
    <m/>
    <m/>
    <m/>
    <s v="Hipertension esencial (primaria)"/>
    <s v="Medicamento"/>
    <n v="1"/>
    <s v="20013809-08"/>
    <s v="CLONIDINA 0.15 MG TABLETA"/>
    <s v="12/02/2022"/>
    <n v="24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2"/>
    <s v="PUTUMAYO"/>
    <x v="2"/>
    <x v="2"/>
    <x v="2"/>
    <s v="I10X"/>
    <m/>
    <m/>
    <m/>
    <s v="Hipertension esencial (primaria)"/>
    <s v="Medicamento"/>
    <n v="1"/>
    <s v="46040-01"/>
    <s v="FUROSEMIDA SOLUCION INYECTABLE 20 MG/2ML"/>
    <s v="12/02/2022"/>
    <n v="24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0"/>
    <s v="PUTUMAYO"/>
    <x v="0"/>
    <x v="0"/>
    <x v="0"/>
    <s v="I10X"/>
    <m/>
    <m/>
    <m/>
    <s v="Hipertension esencial (primaria)"/>
    <s v="Medicamento"/>
    <n v="1"/>
    <s v="41661-02"/>
    <s v="CALCIO + VITAMINA D TABLETAS"/>
    <s v="18/02/2022"/>
    <n v="31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2"/>
    <s v="PUTUMAYO"/>
    <x v="2"/>
    <x v="2"/>
    <x v="2"/>
    <s v="I10X"/>
    <m/>
    <m/>
    <m/>
    <s v="Hipertension esencial (primaria)"/>
    <s v="Procedimiento"/>
    <n v="1"/>
    <s v="01890101"/>
    <s v="ATENCION ( VISITA ) DOMICILIARIA - POR MEDICINA GENERAL"/>
    <s v="24/02/2022"/>
    <n v="19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4"/>
    <s v="PUTUMAYO"/>
    <x v="4"/>
    <x v="4"/>
    <x v="4"/>
    <s v="I10X"/>
    <m/>
    <m/>
    <m/>
    <s v="Hipertension esencial (primaria)"/>
    <s v="Procedimiento"/>
    <n v="1"/>
    <s v="01399601"/>
    <s v="PERFUSION DE CUERPO ENTERO EN ASISTENCIA CIRCULATORIA"/>
    <s v="12/02/2022"/>
    <n v="28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4"/>
    <s v="PUTUMAYO"/>
    <x v="4"/>
    <x v="4"/>
    <x v="4"/>
    <s v="I10X"/>
    <m/>
    <m/>
    <m/>
    <s v="Hipertension esencial (primaria)"/>
    <s v="Procedimiento"/>
    <n v="1"/>
    <s v="01895100"/>
    <s v="ELECTROCARDIOGRAMA DE RITMO O DE SUPERFICIE SOD"/>
    <s v="11/02/2022"/>
    <n v="578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Medicamento"/>
    <n v="1"/>
    <s v="42216-13"/>
    <s v="FUROSEMIDA TABLETAS 40MG"/>
    <s v="18/02/2022"/>
    <n v="32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Medicamento"/>
    <n v="1"/>
    <s v="20080792-20"/>
    <s v="SULFATO FERROSO 300 MG TABLETAS RECUBIERTAS"/>
    <s v="18/02/2022"/>
    <n v="9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3"/>
    <s v="PUTUMAYO"/>
    <x v="3"/>
    <x v="3"/>
    <x v="3"/>
    <s v="I10X"/>
    <m/>
    <m/>
    <m/>
    <s v="Hipertension esencial (primaria)"/>
    <s v="Procedimiento"/>
    <n v="1"/>
    <s v="01890301"/>
    <s v="CONSULTA DE CONTROL O DE SEGUIMIENTO POR MEDICINA GENERAL"/>
    <s v="02/02/2022"/>
    <n v="33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3"/>
    <s v="PUTUMAYO"/>
    <x v="3"/>
    <x v="3"/>
    <x v="3"/>
    <s v="I10X"/>
    <m/>
    <m/>
    <m/>
    <s v="Hipertension esencial (primaria)"/>
    <s v="Procedimiento"/>
    <n v="1"/>
    <s v="01881202"/>
    <s v="ECOCARDIOGRAMA TRANSTORACICO"/>
    <s v="03/02/2022"/>
    <n v="677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0"/>
    <s v="PUTUMAYO"/>
    <x v="0"/>
    <x v="0"/>
    <x v="0"/>
    <s v="I10X"/>
    <m/>
    <m/>
    <m/>
    <s v="Hipertension esencial (primaria)"/>
    <s v="Medicamento"/>
    <n v="1"/>
    <s v="20080792-06"/>
    <s v="SULFATO FERROSO 300 MG TABLETAS RECUBIERTAS"/>
    <s v="14/02/2022"/>
    <n v="67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0"/>
    <s v="PUTUMAYO"/>
    <x v="0"/>
    <x v="0"/>
    <x v="0"/>
    <s v="I10X"/>
    <m/>
    <m/>
    <m/>
    <s v="Hipertension esencial (primaria)"/>
    <s v="Medicamento"/>
    <n v="1"/>
    <s v="38771-07"/>
    <s v="SUSPENSION DE HIDROXIDO DE ALUMINIO + MAGNESIO + SIMETICONA"/>
    <s v="14/02/2022"/>
    <n v="67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0"/>
    <s v="PUTUMAYO"/>
    <x v="0"/>
    <x v="0"/>
    <x v="0"/>
    <s v="I10X"/>
    <m/>
    <m/>
    <m/>
    <s v="Hipertension esencial (primaria)"/>
    <s v="Medicamento"/>
    <n v="1"/>
    <s v="19947909-05"/>
    <s v="CEFRADINA 500 MG CAPSULAS"/>
    <s v="03/02/2022"/>
    <n v="14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0"/>
    <s v="PUTUMAYO"/>
    <x v="0"/>
    <x v="0"/>
    <x v="0"/>
    <s v="I10X"/>
    <m/>
    <m/>
    <m/>
    <s v="Hipertension esencial (primaria)"/>
    <s v="Medicamento"/>
    <n v="1"/>
    <s v="41661-02"/>
    <s v="CALCIO + VITAMINA D TABLETAS"/>
    <s v="25/02/2022"/>
    <n v="67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0"/>
    <s v="PUTUMAYO"/>
    <x v="0"/>
    <x v="0"/>
    <x v="0"/>
    <s v="I10X"/>
    <m/>
    <m/>
    <m/>
    <s v="Hipertension esencial (primaria)"/>
    <s v="Medicamento"/>
    <n v="1"/>
    <s v="41661-02"/>
    <s v="CALCIO + VITAMINA D TABLETAS"/>
    <s v="28/02/2022"/>
    <n v="65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0"/>
    <s v="PUTUMAYO"/>
    <x v="0"/>
    <x v="0"/>
    <x v="0"/>
    <s v="I10X"/>
    <m/>
    <m/>
    <m/>
    <s v="Hipertension esencial (primaria)"/>
    <s v="Medicamento"/>
    <n v="1"/>
    <s v="19932660-04"/>
    <s v="GYNOPHARMÂ® 0.25 MCG"/>
    <s v="28/02/2022"/>
    <n v="52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0"/>
    <s v="PUTUMAYO"/>
    <x v="0"/>
    <x v="0"/>
    <x v="0"/>
    <s v="I10X"/>
    <m/>
    <m/>
    <m/>
    <s v="Hipertension esencial (primaria)"/>
    <s v="Medicamento"/>
    <n v="1"/>
    <s v="42216-13"/>
    <s v="FUROSEMIDA TABLETAS 40MG"/>
    <s v="22/02/2022"/>
    <n v="30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3"/>
    <s v="PUTUMAYO"/>
    <x v="3"/>
    <x v="3"/>
    <x v="3"/>
    <s v="I10X"/>
    <m/>
    <m/>
    <m/>
    <s v="Hipertension esencial (primaria)"/>
    <s v="Procedimiento"/>
    <n v="1"/>
    <s v="01890366"/>
    <s v="CONSULTA DE CONTROL O DE SEGUIMIENTO POR ESPECIALISTA EN MEDICINA INTERNA"/>
    <s v="06/02/2022"/>
    <n v="818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3"/>
    <s v="PUTUMAYO"/>
    <x v="3"/>
    <x v="3"/>
    <x v="3"/>
    <s v="I10X"/>
    <s v="N18X"/>
    <m/>
    <m/>
    <s v="Hipertension esencial (primaria)"/>
    <s v="Procedimiento"/>
    <n v="1"/>
    <s v="01903815"/>
    <s v="COLESTEROL DE ALTA DENSIDAD"/>
    <s v="01/02/2022"/>
    <n v="72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3"/>
    <s v="PUTUMAYO"/>
    <x v="3"/>
    <x v="3"/>
    <x v="3"/>
    <s v="I10X"/>
    <m/>
    <m/>
    <m/>
    <s v="Hipertension esencial (primaria)"/>
    <s v="Procedimiento"/>
    <n v="1"/>
    <s v="01903816"/>
    <s v="COLESTEROL DE BAJA DENSIDAD SEMIAUTOMATIZADO"/>
    <s v="01/02/2022"/>
    <n v="232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3"/>
    <s v="PUTUMAYO"/>
    <x v="3"/>
    <x v="3"/>
    <x v="3"/>
    <s v="I10X"/>
    <m/>
    <m/>
    <m/>
    <s v="Hipertension esencial (primaria)"/>
    <s v="Procedimiento"/>
    <n v="1"/>
    <s v="01903868"/>
    <s v="TRIGLICERIDOS"/>
    <s v="01/02/2022"/>
    <n v="27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3"/>
    <s v="PUTUMAYO"/>
    <x v="3"/>
    <x v="3"/>
    <x v="3"/>
    <s v="I10X"/>
    <m/>
    <m/>
    <m/>
    <s v="Hipertension esencial (primaria)"/>
    <s v="Procedimiento"/>
    <n v="1"/>
    <s v="01907106"/>
    <s v="UROANALISIS"/>
    <s v="03/02/2022"/>
    <n v="11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3"/>
    <s v="PUTUMAYO"/>
    <x v="3"/>
    <x v="3"/>
    <x v="3"/>
    <s v="I10X"/>
    <m/>
    <m/>
    <m/>
    <s v="Hipertension esencial (primaria)"/>
    <s v="Procedimiento"/>
    <n v="1"/>
    <s v="01903801"/>
    <s v="ACIDO URICO EN SUERO U OTROS FLUIDOS"/>
    <s v="03/02/2022"/>
    <n v="80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2"/>
    <s v="PUTUMAYO"/>
    <x v="2"/>
    <x v="2"/>
    <x v="2"/>
    <s v="I10X"/>
    <s v="E119"/>
    <m/>
    <m/>
    <s v="Hipertension esencial (primaria)"/>
    <s v="Procedimiento"/>
    <n v="1"/>
    <s v="01890301"/>
    <s v="CONSULTA DE CONTROL O DE SEGUIMIENTO POR MEDICINA GENERAL"/>
    <s v="17/02/2022"/>
    <n v="98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5"/>
    <s v="PUTUMAYO"/>
    <x v="5"/>
    <x v="5"/>
    <x v="5"/>
    <s v="I10X"/>
    <s v="E119"/>
    <m/>
    <m/>
    <s v="Hipertension esencial (primaria)"/>
    <s v="Procedimiento"/>
    <n v="1"/>
    <s v="00T0000352"/>
    <s v="TRANSPORTE COMERCIAL TERRESTRE - SIMPLE VALLE DEL GUAMUEZ ( PUTUMAYO ) A MOCOA ( PUTUMAYO )"/>
    <s v="14/02/2022"/>
    <n v="126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5"/>
    <s v="PUTUMAYO"/>
    <x v="5"/>
    <x v="5"/>
    <x v="5"/>
    <s v="I10X"/>
    <s v="N18X"/>
    <m/>
    <m/>
    <s v="Hipertension esencial (primaria)"/>
    <s v="Procedimiento"/>
    <n v="1"/>
    <s v="00T0000318"/>
    <s v="TRANSPORTE COMERCIAL TERRESTRE - SIMPLE MOCOA ( PUTUMAYO ) A VALLE DEL GUAMUEZ ( PUTUMAYO )"/>
    <s v="14/02/2022"/>
    <n v="173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3"/>
    <s v="PUTUMAYO"/>
    <x v="3"/>
    <x v="3"/>
    <x v="3"/>
    <s v="I10X"/>
    <s v="N18X"/>
    <m/>
    <m/>
    <s v="Hipertension esencial (primaria)"/>
    <s v="Procedimiento"/>
    <n v="1"/>
    <s v="01890366"/>
    <s v="CONSULTA DE CONTROL O DE SEGUIMIENTO POR ESPECIALISTA EN MEDICINA INTERNA"/>
    <s v="26/02/2022"/>
    <n v="250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2"/>
    <s v="PUTUMAYO"/>
    <x v="2"/>
    <x v="2"/>
    <x v="2"/>
    <s v="I10X"/>
    <m/>
    <m/>
    <m/>
    <s v="Hipertension esencial (primaria)"/>
    <s v="Procedimiento"/>
    <n v="1"/>
    <s v="01890301"/>
    <s v="CONSULTA DE CONTROL O DE SEGUIMIENTO POR MEDICINA GENERAL"/>
    <s v="21/02/2022"/>
    <n v="279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3"/>
    <s v="PUTUMAYO"/>
    <x v="3"/>
    <x v="3"/>
    <x v="3"/>
    <s v="I10X"/>
    <m/>
    <m/>
    <m/>
    <s v="Hipertension esencial (primaria)"/>
    <s v="Procedimiento"/>
    <n v="1"/>
    <s v="01903867"/>
    <s v="TRANSAMINASA GLUTAMICO OXALACETICA [ASPARTATO AMINO TRANSFERASA]"/>
    <s v="21/02/2022"/>
    <n v="306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0"/>
    <s v="PUTUMAYO"/>
    <x v="0"/>
    <x v="0"/>
    <x v="0"/>
    <s v="I10X"/>
    <m/>
    <m/>
    <m/>
    <s v="Hipertension esencial (primaria)"/>
    <s v="Procedimiento"/>
    <n v="1"/>
    <s v="01895100"/>
    <s v="ELECTROCARDIOGRAMA DE RITMO O DE SUPERFICIE SOD"/>
    <s v="08/02/2022"/>
    <n v="349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0"/>
    <s v="PUTUMAYO"/>
    <x v="0"/>
    <x v="0"/>
    <x v="0"/>
    <s v="I10X"/>
    <m/>
    <m/>
    <m/>
    <s v="Hipertension esencial (primaria)"/>
    <s v="Procedimiento"/>
    <n v="1"/>
    <s v="01890226"/>
    <s v="CONSULTA DE PRIMERA VEZ POR ESPECIALISTA EN ANESTESIOLOGIA"/>
    <s v="08/02/2022"/>
    <n v="465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0"/>
    <s v="PUTUMAYO"/>
    <x v="0"/>
    <x v="0"/>
    <x v="0"/>
    <s v="I10X"/>
    <s v="E119"/>
    <m/>
    <m/>
    <s v="Hipertension esencial (primaria)"/>
    <s v="Procedimiento"/>
    <n v="1"/>
    <s v="01890201"/>
    <s v="CONSULTA DE PRIMERA VEZ POR MEDICINA GENERAL"/>
    <s v="01/02/2022"/>
    <n v="496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0"/>
    <s v="PUTUMAYO"/>
    <x v="0"/>
    <x v="0"/>
    <x v="0"/>
    <s v="I10X"/>
    <s v="N18X"/>
    <m/>
    <m/>
    <s v="Hipertension esencial (primaria)"/>
    <s v="Medicamento"/>
    <n v="1"/>
    <s v="41661-02"/>
    <s v="CALCIO + VITAMINA D TABLETAS"/>
    <s v="02/02/2022"/>
    <n v="521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0"/>
    <s v="PUTUMAYO"/>
    <x v="0"/>
    <x v="0"/>
    <x v="0"/>
    <s v="I10X"/>
    <m/>
    <m/>
    <m/>
    <s v="Hipertension esencial (primaria)"/>
    <s v="Medicamento"/>
    <n v="1"/>
    <s v="19932363-03"/>
    <s v="CALCITRIOL 0.5 MCG"/>
    <s v="02/02/2022"/>
    <n v="549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3"/>
    <s v="PUTUMAYO"/>
    <x v="3"/>
    <x v="3"/>
    <x v="3"/>
    <s v="I10X"/>
    <m/>
    <m/>
    <m/>
    <s v="Hipertension esencial (primaria)"/>
    <s v="Procedimiento"/>
    <n v="1"/>
    <s v="01890101"/>
    <s v="ATENCION ( VISITA ) DOMICILIARIA - POR MEDICINA GENERAL"/>
    <s v="03/02/2022"/>
    <n v="576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3"/>
    <s v="PUTUMAYO"/>
    <x v="3"/>
    <x v="3"/>
    <x v="3"/>
    <s v="I10X"/>
    <m/>
    <m/>
    <m/>
    <s v="Hipertension esencial (primaria)"/>
    <s v="Procedimiento"/>
    <n v="1"/>
    <s v="00T0000333"/>
    <s v="TRANSPORTE COMERCIAL TERRESTRE - SIMPLE PUERTO ASIS ( PUTUMAYO ) A ORITO ( PUTUMAYO )"/>
    <s v="09/02/2022"/>
    <n v="604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3"/>
    <s v="PUTUMAYO"/>
    <x v="3"/>
    <x v="3"/>
    <x v="3"/>
    <s v="I10X"/>
    <m/>
    <m/>
    <m/>
    <s v="Hipertension esencial (primaria)"/>
    <s v="Procedimiento"/>
    <n v="1"/>
    <s v="00T0000327"/>
    <s v="TRANSPORTE COMERCIAL TERRESTRE - SIMPLE ORITO ( PUTUMAYO ) A PUERTO ASIS ( PUTUMAYO )"/>
    <s v="07/02/2022"/>
    <n v="635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5"/>
    <s v="PUTUMAYO"/>
    <x v="5"/>
    <x v="5"/>
    <x v="5"/>
    <s v="I10X"/>
    <m/>
    <m/>
    <m/>
    <s v="Hipertension esencial (primaria)"/>
    <s v="Medicamento"/>
    <n v="1"/>
    <s v="19936296-08"/>
    <s v="ACIDO ACETILSALICILICO 100 MG"/>
    <s v="02/02/2022"/>
    <n v="796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5"/>
    <s v="PUTUMAYO"/>
    <x v="5"/>
    <x v="5"/>
    <x v="5"/>
    <s v="I10X"/>
    <m/>
    <m/>
    <m/>
    <s v="Hipertension esencial (primaria)"/>
    <s v="Medicamento"/>
    <n v="1"/>
    <s v="39210-01"/>
    <s v="BETOPROLOLÂ® 100 MG TABLETAS"/>
    <s v="02/02/2022"/>
    <n v="280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5"/>
    <s v="PUTUMAYO"/>
    <x v="5"/>
    <x v="5"/>
    <x v="5"/>
    <s v="I10X"/>
    <m/>
    <m/>
    <m/>
    <s v="Hipertension esencial (primaria)"/>
    <s v="Medicamento"/>
    <n v="1"/>
    <s v="20085383-15"/>
    <s v="ATORVASTATINATABLETASRECUBIERTASPOR 40 MG"/>
    <s v="02/02/2022"/>
    <n v="38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5"/>
    <s v="PUTUMAYO"/>
    <x v="5"/>
    <x v="5"/>
    <x v="5"/>
    <s v="I10X"/>
    <s v="E119"/>
    <m/>
    <m/>
    <s v="Hipertension esencial (primaria)"/>
    <s v="Medicamento"/>
    <n v="1"/>
    <s v="19959943-04"/>
    <s v="CLOPIDOGREL 75 MG"/>
    <s v="02/02/2022"/>
    <n v="52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2"/>
    <s v="PUTUMAYO"/>
    <x v="2"/>
    <x v="2"/>
    <x v="2"/>
    <s v="I10X"/>
    <m/>
    <m/>
    <m/>
    <s v="Hipertension esencial (primaria)"/>
    <s v="Procedimiento"/>
    <n v="1"/>
    <s v="01890301"/>
    <s v="CONSULTA DE CONTROL O DE SEGUIMIENTO POR MEDICINA GENERAL"/>
    <s v="10/02/2022"/>
    <n v="52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2"/>
    <s v="PUTUMAYO"/>
    <x v="2"/>
    <x v="2"/>
    <x v="2"/>
    <s v="I10X"/>
    <m/>
    <m/>
    <m/>
    <s v="Hipertension esencial (primaria)"/>
    <s v="Medicamento"/>
    <n v="1"/>
    <s v="19919867-18"/>
    <s v="LIPITORÂ® 40 MG. TABLETAS"/>
    <s v="14/02/2022"/>
    <n v="378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2"/>
    <s v="PUTUMAYO"/>
    <x v="2"/>
    <x v="2"/>
    <x v="2"/>
    <s v="I10X"/>
    <m/>
    <m/>
    <m/>
    <s v="Hipertension esencial (primaria)"/>
    <s v="Medicamento"/>
    <n v="1"/>
    <s v="34162-11"/>
    <s v="HIDROCLOROTIAZIDA 25 MG"/>
    <s v="14/02/2022"/>
    <n v="70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2"/>
    <s v="PUTUMAYO"/>
    <x v="2"/>
    <x v="2"/>
    <x v="2"/>
    <s v="I10X"/>
    <m/>
    <m/>
    <m/>
    <s v="Hipertension esencial (primaria)"/>
    <s v="Medicamento"/>
    <n v="1"/>
    <s v="19936296-08"/>
    <s v="ACIDO ACETILSALICILICO 100 MG"/>
    <s v="14/02/2022"/>
    <n v="164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2"/>
    <s v="PUTUMAYO"/>
    <x v="2"/>
    <x v="2"/>
    <x v="2"/>
    <s v="I10X"/>
    <m/>
    <m/>
    <m/>
    <s v="Hipertension esencial (primaria)"/>
    <s v="Medicamento"/>
    <n v="1"/>
    <s v="50346-08"/>
    <s v="VASTENÂ® 10 MG"/>
    <s v="14/02/2022"/>
    <n v="2604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2"/>
    <s v="PUTUMAYO"/>
    <x v="2"/>
    <x v="2"/>
    <x v="2"/>
    <s v="I10X"/>
    <m/>
    <m/>
    <m/>
    <s v="Hipertension esencial (primaria)"/>
    <s v="Procedimiento"/>
    <n v="1"/>
    <s v="01890301"/>
    <s v="CONSULTA DE CONTROL O DE SEGUIMIENTO POR MEDICINA GENERAL"/>
    <s v="14/02/2022"/>
    <n v="383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2"/>
    <s v="PUTUMAYO"/>
    <x v="2"/>
    <x v="2"/>
    <x v="2"/>
    <s v="I10X"/>
    <m/>
    <m/>
    <m/>
    <s v="Hipertension esencial (primaria)"/>
    <s v="Procedimiento"/>
    <n v="1"/>
    <s v="01890301"/>
    <s v="CONSULTA DE CONTROL O DE SEGUIMIENTO POR MEDICINA GENERAL"/>
    <s v="25/02/2022"/>
    <n v="6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2"/>
    <s v="PUTUMAYO"/>
    <x v="2"/>
    <x v="2"/>
    <x v="2"/>
    <s v="I10X"/>
    <m/>
    <m/>
    <m/>
    <s v="Hipertension esencial (primaria)"/>
    <s v="Procedimiento"/>
    <n v="1"/>
    <s v="01890101"/>
    <s v="ATENCION ( VISITA ) DOMICILIARIA - POR MEDICINA GENERAL"/>
    <s v="07/02/2022"/>
    <n v="2552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2"/>
    <s v="PUTUMAYO"/>
    <x v="2"/>
    <x v="2"/>
    <x v="2"/>
    <s v="I10X"/>
    <m/>
    <m/>
    <m/>
    <s v="Hipertension esencial (primaria)"/>
    <s v="Procedimiento"/>
    <n v="1"/>
    <s v="01890301"/>
    <s v="CONSULTA DE CONTROL O DE SEGUIMIENTO POR MEDICINA GENERAL"/>
    <s v="14/02/2022"/>
    <n v="534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5"/>
    <s v="PUTUMAYO"/>
    <x v="5"/>
    <x v="5"/>
    <x v="5"/>
    <s v="I10X"/>
    <s v="N18X"/>
    <m/>
    <m/>
    <s v="Hipertension esencial (primaria)"/>
    <s v="Medicamento"/>
    <n v="1"/>
    <s v="40113-27"/>
    <s v="ENALAPRIL 5MG"/>
    <s v="01/02/2022"/>
    <n v="464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48679"/>
    <s v="CC5348679"/>
    <s v="JULIO "/>
    <s v="CARLOS"/>
    <s v="NONE"/>
    <s v="CHASOY"/>
    <d v="1963-06-29T00:00:00"/>
    <n v="58"/>
    <n v="5"/>
    <s v="Adultez"/>
    <s v="Adulto Mayor"/>
    <s v="Ninguno"/>
    <s v="Ninguno"/>
    <m/>
    <s v="Beneficiario"/>
    <m/>
    <s v="SIN DATO"/>
    <s v="Ninguna"/>
    <s v="Sibundoy"/>
    <m/>
    <n v="3108573578"/>
    <s v="Urbana"/>
    <m/>
    <x v="0"/>
    <x v="0"/>
    <s v="PUTUMAYO"/>
    <x v="0"/>
    <x v="0"/>
    <x v="0"/>
    <s v="I10X"/>
    <m/>
    <m/>
    <m/>
    <s v="Hipertension esencial (primaria)"/>
    <s v="Procedimiento"/>
    <n v="1"/>
    <s v="00T0000165"/>
    <s v="TRANSPORTE COMERCIAL TERRESTRE - SIMPLE PASTO ( NARIÃƒÂ‘O ) A MOCOA ( PUTUMAYO )"/>
    <s v="01/02/2022"/>
    <n v="1446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70"/>
    <s v="CC41180870"/>
    <s v="DALILA"/>
    <s v="STELLA"/>
    <s v="ESTUPIÑAN"/>
    <s v="HERRERA"/>
    <d v="1966-09-05T00:00:00"/>
    <n v="55"/>
    <n v="5"/>
    <s v="Adultez"/>
    <s v="Adulto Mayor"/>
    <s v="Ninguno"/>
    <s v="Ninguno"/>
    <m/>
    <s v="Beneficiario"/>
    <m/>
    <s v="SIN DATO"/>
    <s v="Ninguna"/>
    <s v="Sibundoy"/>
    <m/>
    <n v="3107861785"/>
    <s v="Urbana"/>
    <m/>
    <x v="0"/>
    <x v="3"/>
    <s v="PUTUMAYO"/>
    <x v="3"/>
    <x v="3"/>
    <x v="3"/>
    <s v="I10X"/>
    <m/>
    <m/>
    <m/>
    <s v="Hipertension esencial (primaria)"/>
    <s v="Procedimiento"/>
    <n v="1"/>
    <s v="01890301"/>
    <s v="CONSULTA DE CONTROL O DE SEGUIMIENTO POR MEDICINA GENERAL"/>
    <s v="15/02/2022"/>
    <n v="16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09"/>
    <s v="CC5350009"/>
    <s v="MARCO "/>
    <s v="TULIO"/>
    <s v="TOVAR "/>
    <s v="LOPEZ"/>
    <d v="1948-03-04T00:00:00"/>
    <n v="73"/>
    <n v="6"/>
    <s v="Persona mayor"/>
    <s v="Adulto Mayor"/>
    <s v="Desplazamiento"/>
    <s v="Amenaza"/>
    <m/>
    <s v="Beneficiario"/>
    <m/>
    <s v="SIN DATO"/>
    <s v="Ninguna"/>
    <s v="Sibundoy"/>
    <m/>
    <n v="3128715902"/>
    <s v="Urbana"/>
    <m/>
    <x v="0"/>
    <x v="0"/>
    <s v="PUTUMAYO"/>
    <x v="0"/>
    <x v="0"/>
    <x v="0"/>
    <s v="I10X"/>
    <m/>
    <m/>
    <m/>
    <s v="Hipertension esencial (primaria)"/>
    <s v="Procedimiento"/>
    <n v="1"/>
    <s v="01890101"/>
    <s v="ATENCION ( VISITA ) DOMICILIARIA - POR MEDICINA GENERAL"/>
    <s v="17/02/2022"/>
    <n v="108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3956"/>
    <s v="CC27473956"/>
    <s v="ZOILA "/>
    <s v="LIGIA"/>
    <s v="JURADO"/>
    <s v="NOAP"/>
    <d v="1938-03-27T00:00:00"/>
    <n v="83"/>
    <n v="6"/>
    <s v="Persona mayor"/>
    <s v="Adulto Mayor"/>
    <s v="Desplazamiento"/>
    <s v="Desplazamiento forzado"/>
    <m/>
    <s v="Beneficiario"/>
    <m/>
    <s v="SIN DATO"/>
    <s v="Ninguna"/>
    <s v="San Francisco"/>
    <m/>
    <n v="3209030091"/>
    <s v="Urbana"/>
    <m/>
    <x v="0"/>
    <x v="2"/>
    <s v="PUTUMAYO"/>
    <x v="2"/>
    <x v="2"/>
    <x v="2"/>
    <s v="I10X"/>
    <m/>
    <m/>
    <m/>
    <s v="Hipertension esencial (primaria)"/>
    <s v="Medicamento"/>
    <n v="1"/>
    <s v="34162-11"/>
    <s v="HIDROCLOROTIAZIDA 25 MG"/>
    <s v="22/02/2022"/>
    <n v="86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203230"/>
    <s v="CC5203230"/>
    <s v="LAUREANO"/>
    <s v="NONE"/>
    <s v="VALLEJO"/>
    <s v="GOMEZ"/>
    <d v="1942-08-26T00:00:00"/>
    <n v="79"/>
    <n v="6"/>
    <s v="Persona mayor"/>
    <s v="Adulto Mayor"/>
    <s v="Desplazamiento"/>
    <s v="Desplazamiento forzado"/>
    <m/>
    <s v="Beneficiario"/>
    <m/>
    <s v="SIN DATO"/>
    <s v="Ninguna"/>
    <s v="San Francisco"/>
    <m/>
    <n v="3209030091"/>
    <s v="Urbana"/>
    <m/>
    <x v="0"/>
    <x v="2"/>
    <s v="PUTUMAYO"/>
    <x v="2"/>
    <x v="2"/>
    <x v="2"/>
    <s v="I10X"/>
    <m/>
    <m/>
    <m/>
    <s v="Hipertension esencial (primaria)"/>
    <s v="Procedimiento"/>
    <n v="1"/>
    <s v="01890301"/>
    <s v="CONSULTA DE CONTROL O DE SEGUIMIENTO POR MEDICINA GENERAL"/>
    <s v="22/02/2022"/>
    <n v="5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191"/>
    <s v="CC5350191"/>
    <s v="JOSE"/>
    <s v="FRANCISCO"/>
    <s v="LUCENA"/>
    <s v="VILLARREAL"/>
    <d v="1953-03-19T00:00:00"/>
    <n v="68"/>
    <n v="6"/>
    <s v="Persona mayor"/>
    <s v="Adulto Mayor"/>
    <s v="Ninguno"/>
    <s v="Ninguno"/>
    <m/>
    <s v="Beneficiario"/>
    <m/>
    <s v="SIN DATO"/>
    <s v="Ninguna"/>
    <s v="Sibundoy"/>
    <m/>
    <n v="3103030413"/>
    <s v="Urbana"/>
    <m/>
    <x v="0"/>
    <x v="0"/>
    <s v="PUTUMAYO"/>
    <x v="0"/>
    <x v="0"/>
    <x v="0"/>
    <s v="I10X"/>
    <m/>
    <m/>
    <m/>
    <s v="Hipertension esencial (primaria)"/>
    <s v="Procedimiento"/>
    <n v="1"/>
    <s v="01895001"/>
    <s v="MONITOREO ELECTROCARDIOGRAFICO CONTINUO ( HOLTER )"/>
    <s v="03/02/2022"/>
    <n v="18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05637"/>
    <s v="CC41105637"/>
    <s v="MARIETA "/>
    <s v="AMPARO"/>
    <s v="ARTEAGA"/>
    <s v="RENJIFO"/>
    <d v="1955-11-01T00:00:00"/>
    <n v="66"/>
    <n v="6"/>
    <s v="Persona mayor"/>
    <s v="Adulto Mayor"/>
    <s v="Ninguno"/>
    <s v="Ninguno"/>
    <m/>
    <s v="Beneficiario"/>
    <m/>
    <s v="SIN DATO"/>
    <s v="Ninguna"/>
    <s v="Sibundoy"/>
    <m/>
    <n v="3165463143"/>
    <s v="Urbana"/>
    <m/>
    <x v="0"/>
    <x v="0"/>
    <s v="PUTUMAYO"/>
    <x v="0"/>
    <x v="0"/>
    <x v="0"/>
    <s v="I10X"/>
    <m/>
    <m/>
    <m/>
    <s v="Hipertension esencial (primaria)"/>
    <s v="Procedimiento"/>
    <n v="1"/>
    <s v="01881202"/>
    <s v="ECOCARDIOGRAMA TRANSTORACICO"/>
    <s v="03/02/2022"/>
    <n v="121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18120735"/>
    <s v="CC18120735"/>
    <s v="SILVIO"/>
    <s v="YAMIL"/>
    <s v="HERRERA"/>
    <s v="CAÑAS"/>
    <d v="1975-03-14T00:00:00"/>
    <n v="46"/>
    <n v="5"/>
    <s v="Adultez"/>
    <s v="Adulto Mayor"/>
    <s v="Ninguno"/>
    <s v="Ninguno"/>
    <m/>
    <s v="Beneficiario"/>
    <m/>
    <s v="SIN DATO"/>
    <s v="Ninguna"/>
    <s v="Sibundoy"/>
    <m/>
    <n v="3165463143"/>
    <s v="Urbana"/>
    <m/>
    <x v="0"/>
    <x v="0"/>
    <s v="PUTUMAYO"/>
    <x v="0"/>
    <x v="0"/>
    <x v="0"/>
    <s v="I10X"/>
    <m/>
    <m/>
    <m/>
    <s v="Hipertension esencial (primaria)"/>
    <s v="Procedimiento"/>
    <n v="1"/>
    <s v="01890366"/>
    <s v="CONSULTA DE CONTROL O DE SEGUIMIENTO POR ESPECIALISTA EN MEDICINA INTERNA"/>
    <s v="07/02/2022"/>
    <n v="9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774"/>
    <s v="CC27475774"/>
    <s v="CARMELA"/>
    <s v="NONE"/>
    <s v="CAIPE"/>
    <s v="DE MORA"/>
    <d v="1932-07-08T00:00:00"/>
    <n v="89"/>
    <n v="6"/>
    <s v="Persona mayor"/>
    <s v="Adulto Mayor"/>
    <s v="Ninguno"/>
    <s v="Ninguno"/>
    <m/>
    <s v="Beneficiario"/>
    <m/>
    <s v="SIN DATO"/>
    <s v="Ninguna"/>
    <s v="Sibundoy"/>
    <m/>
    <n v="3217734792"/>
    <s v="Urbana"/>
    <m/>
    <x v="0"/>
    <x v="0"/>
    <s v="PUTUMAYO"/>
    <x v="0"/>
    <x v="0"/>
    <x v="0"/>
    <s v="I10X"/>
    <m/>
    <m/>
    <m/>
    <s v="Hipertension esencial (primaria)"/>
    <s v="Medicamento"/>
    <n v="1"/>
    <s v="20080792-06"/>
    <s v="SULFATO FERROSO 300 MG TABLETAS RECUBIERTAS"/>
    <s v="03/02/2022"/>
    <n v="6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923"/>
    <s v="CC41181923"/>
    <s v="SANDRA"/>
    <s v="INES"/>
    <s v="BURBANO"/>
    <s v="JUAGIBIOY"/>
    <d v="1974-10-18T00:00:00"/>
    <n v="47"/>
    <n v="5"/>
    <s v="Adultez"/>
    <s v="Adulto Mayor"/>
    <s v="Ninguno"/>
    <s v="Ninguno"/>
    <m/>
    <s v="Beneficiario"/>
    <m/>
    <s v="SIN DATO"/>
    <s v="Ninguna"/>
    <s v="Sibundoy"/>
    <m/>
    <n v="3142211937"/>
    <s v="Urbana"/>
    <m/>
    <x v="0"/>
    <x v="0"/>
    <s v="PUTUMAYO"/>
    <x v="0"/>
    <x v="0"/>
    <x v="0"/>
    <s v="I10X"/>
    <m/>
    <m/>
    <m/>
    <s v="Hipertension esencial (primaria)"/>
    <s v="Medicamento"/>
    <n v="1"/>
    <s v="19990265-02"/>
    <s v="ACIDO FOLICO 1 MG TABLETAS"/>
    <s v="18/02/2022"/>
    <n v="18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1775"/>
    <s v="CC97471775"/>
    <s v="VICTOR "/>
    <s v="HUGO"/>
    <s v="VILLOTA"/>
    <s v="CARDENAS"/>
    <d v="1975-11-24T00:00:00"/>
    <n v="46"/>
    <n v="5"/>
    <s v="Adultez"/>
    <s v="Adulto Mayor"/>
    <s v="Ninguno"/>
    <s v="Ninguno"/>
    <m/>
    <s v="Beneficiario"/>
    <m/>
    <s v="SIN DATO"/>
    <s v="Ninguna"/>
    <s v="Sibundoy"/>
    <m/>
    <n v="3206925237"/>
    <s v="Urbana"/>
    <m/>
    <x v="0"/>
    <x v="2"/>
    <s v="PUTUMAYO"/>
    <x v="2"/>
    <x v="2"/>
    <x v="2"/>
    <s v="I10X"/>
    <m/>
    <m/>
    <m/>
    <s v="Hipertension esencial (primaria)"/>
    <s v="Procedimiento"/>
    <n v="1"/>
    <s v="01890301"/>
    <s v="CONSULTA DE CONTROL O DE SEGUIMIENTO POR MEDICINA GENERAL"/>
    <s v="12/02/2022"/>
    <n v="12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074183"/>
    <s v="CC27074183"/>
    <s v="MARIA"/>
    <s v="MARGARITA"/>
    <s v="GUERRERO"/>
    <s v="DE  GUERRERO"/>
    <d v="1948-01-27T00:00:00"/>
    <n v="74"/>
    <n v="6"/>
    <s v="Persona mayor"/>
    <s v="Adulto Mayor"/>
    <s v="Ninguno"/>
    <s v="Ninguno"/>
    <m/>
    <s v="Beneficiario"/>
    <m/>
    <s v="SIN DATO"/>
    <s v="Ninguna"/>
    <s v="Sibundoy"/>
    <m/>
    <n v="3146218877"/>
    <s v="Urbana"/>
    <m/>
    <x v="0"/>
    <x v="2"/>
    <s v="PUTUMAYO"/>
    <x v="2"/>
    <x v="2"/>
    <x v="2"/>
    <s v="I10X"/>
    <m/>
    <m/>
    <m/>
    <s v="Hipertension esencial (primaria)"/>
    <s v="Medicamento"/>
    <n v="1"/>
    <s v="40927-14"/>
    <s v="NIDIPÂ® 30 MG"/>
    <s v="11/02/2022"/>
    <n v="9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216"/>
    <s v="CC5349216"/>
    <s v="JAIME"/>
    <s v="ARNULFO"/>
    <s v="JIMENEZ"/>
    <s v="CHINGAL"/>
    <d v="1948-12-02T00:00:00"/>
    <n v="73"/>
    <n v="6"/>
    <s v="Persona mayor"/>
    <s v="Adulto Mayor"/>
    <s v="Ninguno"/>
    <s v="Ninguno"/>
    <m/>
    <s v="Beneficiario"/>
    <m/>
    <s v="SIN DATO"/>
    <s v="Ninguna"/>
    <s v="San Francisco"/>
    <m/>
    <n v="3144121401"/>
    <s v="Urbana"/>
    <m/>
    <x v="0"/>
    <x v="2"/>
    <s v="PUTUMAYO"/>
    <x v="2"/>
    <x v="2"/>
    <x v="2"/>
    <s v="I10X"/>
    <m/>
    <m/>
    <m/>
    <s v="Hipertension esencial (primaria)"/>
    <s v="Procedimiento"/>
    <n v="1"/>
    <s v="01890301"/>
    <s v="CONSULTA DE CONTROL O DE SEGUIMIENTO POR MEDICINA GENERAL"/>
    <s v="04/02/2022"/>
    <n v="6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20"/>
    <s v="CC27474120"/>
    <s v="GLORIA"/>
    <s v="LUZ"/>
    <s v="SANTACRUZ"/>
    <s v="LEON"/>
    <d v="1946-05-15T00:00:00"/>
    <n v="75"/>
    <n v="6"/>
    <s v="Persona mayor"/>
    <s v="Adulto Mayor"/>
    <s v="Ninguno"/>
    <s v="Ninguno"/>
    <m/>
    <s v="Beneficiario"/>
    <m/>
    <s v="SIN DATO"/>
    <s v="Ninguna"/>
    <s v="San Francisco"/>
    <m/>
    <n v="3128334171"/>
    <s v="Urbana"/>
    <m/>
    <x v="0"/>
    <x v="0"/>
    <s v="PUTUMAYO"/>
    <x v="0"/>
    <x v="0"/>
    <x v="0"/>
    <s v="I10X"/>
    <m/>
    <m/>
    <m/>
    <s v="Hipertension esencial (primaria)"/>
    <s v="Medicamento"/>
    <n v="1"/>
    <s v="41661-02"/>
    <s v="CALCIO + VITAMINA D TABLETAS"/>
    <s v="18/02/2022"/>
    <n v="801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352309"/>
    <s v="CC27352309"/>
    <s v="OLGA"/>
    <s v="MARIA"/>
    <s v="GOMEZ"/>
    <s v="DE CORDOBA"/>
    <d v="1939-10-10T00:00:00"/>
    <n v="82"/>
    <n v="6"/>
    <s v="Persona mayor"/>
    <s v="Adulto Mayor"/>
    <s v="Ninguno"/>
    <s v="Ninguno"/>
    <m/>
    <s v="Beneficiario"/>
    <m/>
    <s v="SIN DATO"/>
    <s v="Ninguna"/>
    <s v="San Francisco"/>
    <m/>
    <n v="3104313220"/>
    <s v="Urbana"/>
    <m/>
    <x v="0"/>
    <x v="3"/>
    <s v="PUTUMAYO"/>
    <x v="3"/>
    <x v="3"/>
    <x v="3"/>
    <s v="I10X"/>
    <m/>
    <m/>
    <m/>
    <s v="Hipertension esencial (primaria)"/>
    <s v="Procedimiento"/>
    <n v="1"/>
    <s v="01890366"/>
    <s v="CONSULTA DE CONTROL O DE SEGUIMIENTO POR ESPECIALISTA EN MEDICINA INTERNA"/>
    <s v="16/02/2022"/>
    <n v="303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6467"/>
    <s v="CC27476467"/>
    <s v="ESPERANZA "/>
    <s v="DEL SOCORRO"/>
    <s v="CALVACHE"/>
    <s v="TERAN"/>
    <d v="1956-05-21T00:00:00"/>
    <n v="65"/>
    <n v="6"/>
    <s v="Persona mayor"/>
    <s v="Adulto Mayor"/>
    <s v="Ninguno"/>
    <s v="Ninguno"/>
    <m/>
    <s v="Beneficiario"/>
    <m/>
    <s v="SIN DATO"/>
    <s v="Ninguna"/>
    <s v="Sibundoy"/>
    <m/>
    <n v="3107229341"/>
    <s v="Urbana"/>
    <m/>
    <x v="0"/>
    <x v="3"/>
    <s v="PUTUMAYO"/>
    <x v="3"/>
    <x v="3"/>
    <x v="3"/>
    <s v="I10X"/>
    <m/>
    <m/>
    <m/>
    <s v="Hipertension esencial (primaria)"/>
    <s v="Procedimiento"/>
    <n v="1"/>
    <s v="01890301"/>
    <s v="CONSULTA DE CONTROL O DE SEGUIMIENTO POR MEDICINA GENERAL"/>
    <s v="02/02/2022"/>
    <n v="1039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68"/>
    <s v="CC5350368"/>
    <s v="LUIS"/>
    <s v="EDUARDO"/>
    <s v="LUCENA"/>
    <s v="VILLARREAL"/>
    <d v="1957-12-30T00:00:00"/>
    <n v="64"/>
    <n v="6"/>
    <s v="Persona mayor"/>
    <s v="Adulto Mayor"/>
    <s v="Ninguno"/>
    <s v="Ninguno"/>
    <m/>
    <s v="Beneficiario"/>
    <m/>
    <s v="SIN DATO"/>
    <s v="Ninguna"/>
    <s v="Sibundoy"/>
    <m/>
    <n v="3116186467"/>
    <s v="Urbana"/>
    <m/>
    <x v="0"/>
    <x v="2"/>
    <s v="PUTUMAYO"/>
    <x v="2"/>
    <x v="2"/>
    <x v="2"/>
    <s v="I10X"/>
    <m/>
    <m/>
    <m/>
    <s v="Hipertension esencial (primaria)"/>
    <s v="Procedimiento"/>
    <n v="1"/>
    <s v="01890301"/>
    <s v="CONSULTA DE CONTROL O DE SEGUIMIENTO POR MEDICINA GENERAL"/>
    <s v="14/02/2022"/>
    <n v="2536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167247"/>
    <s v="CC27167247"/>
    <s v="MARIA "/>
    <s v="ELENA"/>
    <s v="PAREDES"/>
    <s v="MONTENEGRO"/>
    <d v="1963-03-18T00:00:00"/>
    <n v="58"/>
    <n v="5"/>
    <s v="Adultez"/>
    <s v="Adulto Mayor"/>
    <s v="Desplazamiento"/>
    <s v="Desplazamiento forzado"/>
    <m/>
    <s v="Beneficiario"/>
    <m/>
    <s v="SIN DATO"/>
    <s v="Ninguna"/>
    <s v="Sibundoy"/>
    <m/>
    <n v="3215424944"/>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5/02/2022"/>
    <n v="1538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434"/>
    <s v="CC27476434"/>
    <s v="ILIA"/>
    <s v="AMPARO"/>
    <s v="CAMPAÑA"/>
    <s v="GELPUD"/>
    <d v="1955-07-08T00:00:00"/>
    <n v="66"/>
    <n v="6"/>
    <s v="Persona mayor"/>
    <s v="Adulto Mayor"/>
    <s v="Ninguno"/>
    <s v="Ninguno"/>
    <m/>
    <s v="Beneficiario"/>
    <m/>
    <s v="SIN DATO"/>
    <s v="Ninguna"/>
    <s v="Sibundoy"/>
    <m/>
    <n v="3146313360"/>
    <s v="Urbana"/>
    <m/>
    <x v="0"/>
    <x v="2"/>
    <s v="PUTUMAYO"/>
    <x v="2"/>
    <x v="2"/>
    <x v="2"/>
    <s v="I10X"/>
    <m/>
    <m/>
    <m/>
    <s v="Hipertension esencial (primaria)"/>
    <s v="Procedimiento"/>
    <n v="1"/>
    <s v="01890301"/>
    <s v="CONSULTA DE CONTROL O DE SEGUIMIENTO POR MEDICINA GENERAL"/>
    <s v="14/02/2022"/>
    <n v="2140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193"/>
    <s v="CC27469193"/>
    <s v="ROSA"/>
    <s v="MARINA"/>
    <s v="TREJO"/>
    <s v="DE GUAQUEZ"/>
    <d v="1946-11-01T00:00:00"/>
    <n v="75"/>
    <n v="6"/>
    <s v="Persona mayor"/>
    <s v="Adulto Mayor"/>
    <s v="Ninguno"/>
    <s v="Ninguno"/>
    <m/>
    <s v="Beneficiario"/>
    <m/>
    <s v="SIN DATO"/>
    <s v="Ninguna"/>
    <s v="Santiago"/>
    <m/>
    <n v="3176981542"/>
    <s v="Urbana"/>
    <m/>
    <x v="0"/>
    <x v="3"/>
    <s v="PUTUMAYO"/>
    <x v="3"/>
    <x v="3"/>
    <x v="3"/>
    <s v="I10X"/>
    <s v="N18X"/>
    <m/>
    <m/>
    <s v="Hipertension esencial (primaria)"/>
    <s v="Procedimiento"/>
    <n v="1"/>
    <s v="01895100"/>
    <s v="ELECTROCARDIOGRAMA DE RITMO O DE SUPERFICIE SOD"/>
    <s v="25/02/2022"/>
    <n v="2074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581"/>
    <s v="CC27423581"/>
    <s v="DILIA"/>
    <s v="ZENEIDA"/>
    <s v="MELO"/>
    <s v="BENAVIDES"/>
    <d v="1956-10-02T00:00:00"/>
    <n v="65"/>
    <n v="6"/>
    <s v="Persona mayor"/>
    <s v="Adulto Mayor"/>
    <s v="Ninguno"/>
    <s v="Ninguno"/>
    <m/>
    <s v="Beneficiario"/>
    <m/>
    <s v="SIN DATO"/>
    <s v="Ninguna"/>
    <s v="Sibundoy"/>
    <m/>
    <n v="3142535939"/>
    <s v="Urbana"/>
    <m/>
    <x v="0"/>
    <x v="3"/>
    <s v="PUTUMAYO"/>
    <x v="3"/>
    <x v="3"/>
    <x v="3"/>
    <s v="I10X"/>
    <m/>
    <m/>
    <m/>
    <s v="Hipertension esencial (primaria)"/>
    <s v="Procedimiento"/>
    <n v="1"/>
    <s v="01903868"/>
    <s v="TRIGLICERIDOS"/>
    <s v="25/02/2022"/>
    <n v="4746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0702616"/>
    <s v="CC30702616"/>
    <s v="MARTHA"/>
    <s v="MIRIAM"/>
    <s v="GOMEZ"/>
    <s v="DE LOPEZ"/>
    <d v="1951-10-02T00:00:00"/>
    <n v="70"/>
    <n v="6"/>
    <s v="Persona mayor"/>
    <s v="Adulto Mayor"/>
    <s v="Ninguno"/>
    <s v="Ninguno"/>
    <m/>
    <s v="Beneficiario"/>
    <m/>
    <s v="SIN DATO"/>
    <s v="Ninguna"/>
    <s v="San Francisco"/>
    <m/>
    <n v="3148167757"/>
    <s v="Urbana"/>
    <m/>
    <x v="0"/>
    <x v="3"/>
    <s v="PUTUMAYO"/>
    <x v="3"/>
    <x v="3"/>
    <x v="3"/>
    <s v="I10X"/>
    <m/>
    <m/>
    <m/>
    <s v="Hipertension esencial (primaria)"/>
    <s v="Procedimiento"/>
    <n v="1"/>
    <s v="01903818"/>
    <s v="COLESTEROL TOTAL"/>
    <s v="25/02/2022"/>
    <n v="3402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749"/>
    <s v="CC27469749"/>
    <s v="MIREYA"/>
    <s v="DEL CARMEN"/>
    <s v="REVELO"/>
    <s v="CORDOBA"/>
    <d v="1963-05-13T00:00:00"/>
    <n v="58"/>
    <n v="5"/>
    <s v="Adultez"/>
    <s v="Adulto Mayor"/>
    <s v="Ninguno"/>
    <s v="Ninguno"/>
    <m/>
    <s v="Beneficiario"/>
    <m/>
    <s v="SIN DATO"/>
    <s v="Ninguna"/>
    <s v="Santiago"/>
    <m/>
    <n v="3103786777"/>
    <s v="Urbana"/>
    <m/>
    <x v="0"/>
    <x v="3"/>
    <s v="PUTUMAYO"/>
    <x v="3"/>
    <x v="3"/>
    <x v="3"/>
    <s v="I10X"/>
    <s v="E119"/>
    <m/>
    <m/>
    <s v="Hipertension esencial (primaria)"/>
    <s v="Procedimiento"/>
    <n v="1"/>
    <s v="01903841"/>
    <s v="GLUCOSA EN SUERO U OTRO FLUIDO DIFERENTE A ORINA"/>
    <s v="25/02/2022"/>
    <n v="3228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281"/>
    <s v="CC97470281"/>
    <s v="LUIS "/>
    <s v="ALVARO"/>
    <s v="CORAL"/>
    <s v="CAICEDO"/>
    <d v="1961-10-01T00:00:00"/>
    <n v="60"/>
    <n v="6"/>
    <s v="Persona mayor"/>
    <s v="Adulto Mayor"/>
    <s v="Ninguno"/>
    <s v="Ninguno"/>
    <m/>
    <s v="Beneficiario"/>
    <m/>
    <s v="SIN DATO"/>
    <s v="Ninguna"/>
    <s v="Sibundoy"/>
    <m/>
    <n v="3113632729"/>
    <s v="Urbana"/>
    <m/>
    <x v="0"/>
    <x v="3"/>
    <s v="PUTUMAYO"/>
    <x v="3"/>
    <x v="3"/>
    <x v="3"/>
    <s v="I10X"/>
    <m/>
    <m/>
    <m/>
    <s v="Hipertension esencial (primaria)"/>
    <s v="Procedimiento"/>
    <n v="1"/>
    <s v="01903801"/>
    <s v="ACIDO URICO EN SUERO U OTROS FLUIDOS"/>
    <s v="25/02/2022"/>
    <n v="1695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6490"/>
    <s v="CC27476490"/>
    <s v="ANA "/>
    <s v="RITA"/>
    <s v="VIVAS"/>
    <s v="DE RUIZ"/>
    <d v="1950-01-17T00:00:00"/>
    <n v="72"/>
    <n v="6"/>
    <s v="Persona mayor"/>
    <s v="Adulto Mayor"/>
    <s v="Ninguno"/>
    <s v="Ninguno"/>
    <m/>
    <s v="Beneficiario"/>
    <m/>
    <s v="SIN DATO"/>
    <s v="Ninguna"/>
    <s v="San Francisco"/>
    <m/>
    <n v="3122950515"/>
    <s v="Urbana"/>
    <m/>
    <x v="0"/>
    <x v="3"/>
    <s v="PUTUMAYO"/>
    <x v="3"/>
    <x v="3"/>
    <x v="3"/>
    <s v="I10X"/>
    <m/>
    <m/>
    <m/>
    <s v="Hipertension esencial (primaria)"/>
    <s v="Procedimiento"/>
    <n v="1"/>
    <s v="01907106"/>
    <s v="UROANALISIS"/>
    <s v="25/02/2022"/>
    <n v="1551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89069"/>
    <s v="CC12989069"/>
    <s v="JUANITO"/>
    <s v="CIRILO"/>
    <s v="LEGARDA"/>
    <s v="ERAZO"/>
    <d v="1961-07-09T00:00:00"/>
    <n v="60"/>
    <n v="6"/>
    <s v="Persona mayor"/>
    <s v="Adulto Mayor"/>
    <s v="Ninguno"/>
    <s v="Ninguno"/>
    <m/>
    <s v="Beneficiario"/>
    <m/>
    <s v="SIN DATO"/>
    <s v="Ninguna"/>
    <s v="Sibundoy"/>
    <m/>
    <n v="3117153729"/>
    <s v="Urbana"/>
    <m/>
    <x v="0"/>
    <x v="3"/>
    <s v="PUTUMAYO"/>
    <x v="3"/>
    <x v="3"/>
    <x v="3"/>
    <s v="I10X"/>
    <m/>
    <m/>
    <m/>
    <s v="Hipertension esencial (primaria)"/>
    <s v="Procedimiento"/>
    <n v="1"/>
    <s v="01903895"/>
    <s v="CREATININA EN SUERO U OTROS FLUIDOS"/>
    <s v="25/02/2022"/>
    <n v="14319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12"/>
    <s v="CC27474412"/>
    <s v="CARMEN"/>
    <s v="AURELIA"/>
    <s v="MAYORAL"/>
    <s v="ORDOÑEZ"/>
    <d v="1955-01-08T00:00:00"/>
    <n v="67"/>
    <n v="6"/>
    <s v="Persona mayor"/>
    <s v="Adulto Mayor"/>
    <s v="Ninguno"/>
    <s v="Ninguno"/>
    <m/>
    <s v="Beneficiario"/>
    <m/>
    <s v="SIN DATO"/>
    <s v="Ninguna"/>
    <s v="San Francisco"/>
    <m/>
    <n v="3138924917"/>
    <s v="Urbana"/>
    <m/>
    <x v="0"/>
    <x v="3"/>
    <s v="PUTUMAYO"/>
    <x v="3"/>
    <x v="3"/>
    <x v="3"/>
    <s v="I10X"/>
    <m/>
    <m/>
    <m/>
    <s v="Hipertension esencial (primaria)"/>
    <s v="Procedimiento"/>
    <n v="1"/>
    <s v="01903815"/>
    <s v="COLESTEROL DE ALTA DENSIDAD"/>
    <s v="25/02/2022"/>
    <n v="4465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1958"/>
    <s v="CC41181958"/>
    <s v="OLIVIA"/>
    <s v="MARGOTH"/>
    <s v="BRAVO"/>
    <s v="LOPEZ"/>
    <d v="1971-12-20T00:00:00"/>
    <n v="50"/>
    <n v="5"/>
    <s v="Adultez"/>
    <s v="Adulto Mayor"/>
    <s v="Ninguno"/>
    <s v="Ninguno"/>
    <m/>
    <s v="Beneficiario"/>
    <m/>
    <s v="SIN DATO"/>
    <s v="Ninguna"/>
    <s v="Sibundoy"/>
    <m/>
    <n v="3104508302"/>
    <s v="Urbana"/>
    <m/>
    <x v="0"/>
    <x v="3"/>
    <s v="PUTUMAYO"/>
    <x v="3"/>
    <x v="3"/>
    <x v="3"/>
    <s v="I10X"/>
    <s v="N18X"/>
    <m/>
    <m/>
    <s v="Hipertension esencial (primaria)"/>
    <s v="Procedimiento"/>
    <n v="1"/>
    <s v="01902209"/>
    <s v="HEMOGRAMA III ( HEMOGLOBINA HEMATOCRITO RECUENTO DE ERITROCITOS INDICES ERITROCITARIOS LEUCOGRAMA RECUENTO DE PLAQUETAS INDICES PLAQUETARIOS Y MORFOLOGIA ELECTRONICA ) AUTOMATIZADO"/>
    <s v="25/02/2022"/>
    <n v="1508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8100116"/>
    <s v="CC18100116"/>
    <s v="HELIODORO "/>
    <s v="NONE"/>
    <s v="CUELLAR "/>
    <s v="CUBILLOS"/>
    <d v="1942-07-18T00:00:00"/>
    <n v="79"/>
    <n v="6"/>
    <s v="Persona mayor"/>
    <s v="Adulto Mayor"/>
    <s v="Ninguno"/>
    <s v="Ninguno"/>
    <m/>
    <s v="Beneficiario"/>
    <m/>
    <s v="SIN DATO"/>
    <s v="Ninguna"/>
    <s v="Sibundoy"/>
    <m/>
    <n v="3113404239"/>
    <s v="Urbana"/>
    <m/>
    <x v="0"/>
    <x v="3"/>
    <s v="PUTUMAYO"/>
    <x v="3"/>
    <x v="3"/>
    <x v="3"/>
    <s v="I10X"/>
    <m/>
    <m/>
    <m/>
    <s v="Hipertension esencial (primaria)"/>
    <s v="Procedimiento"/>
    <n v="1"/>
    <s v="01890301"/>
    <s v="CONSULTA DE CONTROL O DE SEGUIMIENTO POR MEDICINA GENERAL"/>
    <s v="01/02/2022"/>
    <n v="1913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27"/>
    <s v="CC5350027"/>
    <s v="FAUSTINO"/>
    <s v="LUIS"/>
    <s v="HERRERA"/>
    <s v="GUERRERO"/>
    <d v="1949-01-15T00:00:00"/>
    <n v="73"/>
    <n v="6"/>
    <s v="Persona mayor"/>
    <s v="Adulto Mayor"/>
    <s v="Ninguno"/>
    <s v="Ninguno"/>
    <m/>
    <s v="Beneficiario"/>
    <m/>
    <s v="SIN DATO"/>
    <s v="Ninguna"/>
    <s v="Sibundoy"/>
    <m/>
    <n v="3127790249"/>
    <s v="Urbana"/>
    <m/>
    <x v="0"/>
    <x v="0"/>
    <s v="PUTUMAYO"/>
    <x v="0"/>
    <x v="0"/>
    <x v="0"/>
    <s v="I10X"/>
    <s v="E119"/>
    <m/>
    <m/>
    <s v="Hipertension esencial (primaria)"/>
    <s v="Medicamento"/>
    <n v="1"/>
    <s v="19906339-01"/>
    <s v="CALCIO 600 MG"/>
    <s v="14/02/2022"/>
    <n v="4467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386819"/>
    <s v="CC27386819"/>
    <s v="JESUS"/>
    <s v="EULALIA"/>
    <s v="VELA"/>
    <s v="ARIAS"/>
    <d v="1956-01-05T00:00:00"/>
    <n v="66"/>
    <n v="6"/>
    <s v="Persona mayor"/>
    <s v="Adulto Mayor"/>
    <s v="Ninguno"/>
    <s v="Ninguno"/>
    <m/>
    <s v="Beneficiario"/>
    <m/>
    <s v="SIN DATO"/>
    <s v="Ninguna"/>
    <s v="Sibundoy"/>
    <m/>
    <n v="3228856710"/>
    <s v="Urbana"/>
    <m/>
    <x v="0"/>
    <x v="2"/>
    <s v="PUTUMAYO"/>
    <x v="2"/>
    <x v="2"/>
    <x v="2"/>
    <s v="I10X"/>
    <m/>
    <m/>
    <m/>
    <s v="Hipertension esencial (primaria)"/>
    <s v="Procedimiento"/>
    <n v="1"/>
    <s v="01890301"/>
    <s v="CONSULTA DE CONTROL O DE SEGUIMIENTO POR MEDICINA GENERAL"/>
    <s v="17/02/2022"/>
    <n v="4118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09665"/>
    <s v="CC5309665"/>
    <s v="FRANCO "/>
    <s v="HERIBERTO"/>
    <s v="LOPEZ"/>
    <s v="ALOMIA"/>
    <d v="1955-05-01T00:00:00"/>
    <n v="66"/>
    <n v="6"/>
    <s v="Persona mayor"/>
    <s v="Adulto Mayor"/>
    <s v="Ninguno"/>
    <s v="Ninguno"/>
    <m/>
    <s v="Beneficiario"/>
    <m/>
    <s v="SIN DATO"/>
    <s v="Ninguna"/>
    <s v="Sibundoy"/>
    <m/>
    <n v="3228856710"/>
    <s v="Urbana"/>
    <m/>
    <x v="0"/>
    <x v="2"/>
    <s v="PUTUMAYO"/>
    <x v="2"/>
    <x v="2"/>
    <x v="2"/>
    <s v="I10X"/>
    <s v="N18X"/>
    <m/>
    <m/>
    <s v="Hipertension esencial (primaria)"/>
    <s v="Procedimiento"/>
    <n v="1"/>
    <s v="01903841"/>
    <s v="GLUCOSA EN SUERO U OTRO FLUIDO DIFERENTE A ORINA"/>
    <s v="17/02/2022"/>
    <n v="2980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655"/>
    <s v="CC41180655"/>
    <s v="IRMA"/>
    <s v="GLADYS"/>
    <s v="PANTOJA"/>
    <s v="CAICEDO"/>
    <d v="1961-08-01T00:00:00"/>
    <n v="60"/>
    <n v="6"/>
    <s v="Persona mayor"/>
    <s v="Adulto Mayor"/>
    <s v="Ninguno"/>
    <s v="Ninguno"/>
    <m/>
    <s v="Beneficiario"/>
    <m/>
    <s v="SIN DATO"/>
    <s v="Ninguna"/>
    <s v="Sibundoy"/>
    <m/>
    <n v="3136377022"/>
    <s v="Urbana"/>
    <m/>
    <x v="0"/>
    <x v="2"/>
    <s v="PUTUMAYO"/>
    <x v="2"/>
    <x v="2"/>
    <x v="2"/>
    <s v="I10X"/>
    <m/>
    <m/>
    <m/>
    <s v="Hipertension esencial (primaria)"/>
    <s v="Procedimiento"/>
    <n v="1"/>
    <s v="01903868"/>
    <s v="TRIGLICERIDOS"/>
    <s v="17/02/2022"/>
    <n v="10491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573"/>
    <s v="CC27469573"/>
    <s v="NELLY"/>
    <s v="OMAIRA"/>
    <s v="BERNAL"/>
    <s v="MORENO"/>
    <d v="1958-01-30T00:00:00"/>
    <n v="64"/>
    <n v="6"/>
    <s v="Persona mayor"/>
    <s v="Adulto Mayor"/>
    <s v="Ninguno"/>
    <s v="Ninguno"/>
    <m/>
    <s v="Beneficiario"/>
    <m/>
    <s v="SIN DATO"/>
    <s v="Ninguna"/>
    <s v="Santiago"/>
    <m/>
    <n v="3143244654"/>
    <s v="Urbana"/>
    <m/>
    <x v="0"/>
    <x v="2"/>
    <s v="PUTUMAYO"/>
    <x v="2"/>
    <x v="2"/>
    <x v="2"/>
    <s v="I10X"/>
    <m/>
    <m/>
    <m/>
    <s v="Hipertension esencial (primaria)"/>
    <s v="Procedimiento"/>
    <n v="1"/>
    <s v="01903815"/>
    <s v="COLESTEROL DE ALTA DENSIDAD"/>
    <s v="17/02/2022"/>
    <n v="1416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2"/>
    <s v="PUTUMAYO"/>
    <x v="2"/>
    <x v="2"/>
    <x v="2"/>
    <s v="I10X"/>
    <m/>
    <m/>
    <m/>
    <s v="Hipertension esencial (primaria)"/>
    <s v="Procedimiento"/>
    <n v="1"/>
    <s v="01907106"/>
    <s v="UROANALISIS"/>
    <s v="17/02/2022"/>
    <n v="15460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2"/>
    <s v="PUTUMAYO"/>
    <x v="2"/>
    <x v="2"/>
    <x v="2"/>
    <s v="I10X"/>
    <m/>
    <m/>
    <m/>
    <s v="Hipertension esencial (primaria)"/>
    <s v="Procedimiento"/>
    <n v="1"/>
    <s v="01903859"/>
    <s v="POTASIO EN SUERO U OTROS FLUIDOS"/>
    <s v="17/02/2022"/>
    <n v="35649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2"/>
    <s v="PUTUMAYO"/>
    <x v="2"/>
    <x v="2"/>
    <x v="2"/>
    <s v="I10X"/>
    <m/>
    <m/>
    <m/>
    <s v="Hipertension esencial (primaria)"/>
    <s v="Procedimiento"/>
    <n v="1"/>
    <s v="01903895"/>
    <s v="CREATININA EN SUERO U OTROS FLUIDOS"/>
    <s v="17/02/2022"/>
    <n v="4422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2"/>
    <s v="PUTUMAYO"/>
    <x v="2"/>
    <x v="2"/>
    <x v="2"/>
    <s v="I10X"/>
    <m/>
    <m/>
    <m/>
    <s v="Hipertension esencial (primaria)"/>
    <s v="Procedimiento"/>
    <n v="1"/>
    <s v="01903816"/>
    <s v="COLESTEROL DE BAJA DENSIDAD SEMIAUTOMATIZADO"/>
    <s v="17/02/2022"/>
    <n v="3514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2"/>
    <s v="PUTUMAYO"/>
    <x v="2"/>
    <x v="2"/>
    <x v="2"/>
    <s v="I10X"/>
    <m/>
    <m/>
    <m/>
    <s v="Hipertension esencial (primaria)"/>
    <s v="Procedimiento"/>
    <n v="1"/>
    <s v="01903822"/>
    <s v="CREATINA"/>
    <s v="17/02/2022"/>
    <n v="1881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2"/>
    <s v="PUTUMAYO"/>
    <x v="2"/>
    <x v="2"/>
    <x v="2"/>
    <s v="I10X"/>
    <s v="N18X"/>
    <m/>
    <m/>
    <s v="Hipertension esencial (primaria)"/>
    <s v="Procedimiento"/>
    <n v="1"/>
    <s v="01903818"/>
    <s v="COLESTEROL TOTAL"/>
    <s v="17/02/2022"/>
    <n v="27806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2"/>
    <s v="PUTUMAYO"/>
    <x v="2"/>
    <x v="2"/>
    <x v="2"/>
    <s v="I10X"/>
    <m/>
    <m/>
    <m/>
    <s v="Hipertension esencial (primaria)"/>
    <s v="Procedimiento"/>
    <n v="1"/>
    <s v="01902208"/>
    <s v="HEMOGRAMA II ( HEMOGLOBINA HEMATOCRITO RECUENTO DE ERITROCITOS INDICES ERITROCITARIOS LEUCOGRAMA RECUENTO DE PLAQUETAS E INDICES PLAQUETARIOS ) SEMIAUTOMATIZADO"/>
    <s v="17/02/2022"/>
    <n v="16416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3"/>
    <s v="PUTUMAYO"/>
    <x v="3"/>
    <x v="3"/>
    <x v="3"/>
    <s v="I10X"/>
    <m/>
    <m/>
    <m/>
    <s v="Hipertension esencial (primaria)"/>
    <s v="Procedimiento"/>
    <n v="1"/>
    <s v="01890301"/>
    <s v="CONSULTA DE CONTROL O DE SEGUIMIENTO POR MEDICINA GENERAL"/>
    <s v="14/02/2022"/>
    <n v="10042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3"/>
    <s v="PUTUMAYO"/>
    <x v="3"/>
    <x v="3"/>
    <x v="3"/>
    <s v="I10X"/>
    <m/>
    <m/>
    <m/>
    <s v="Hipertension esencial (primaria)"/>
    <s v="Procedimiento"/>
    <n v="1"/>
    <s v="01903895"/>
    <s v="CREATININA EN SUERO U OTROS FLUIDOS"/>
    <s v="08/02/2022"/>
    <n v="9093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2"/>
    <s v="PUTUMAYO"/>
    <x v="2"/>
    <x v="2"/>
    <x v="2"/>
    <s v="I10X"/>
    <m/>
    <m/>
    <m/>
    <s v="Hipertension esencial (primaria)"/>
    <s v="Procedimiento"/>
    <n v="1"/>
    <s v="01890301"/>
    <s v="CONSULTA DE CONTROL O DE SEGUIMIENTO POR MEDICINA GENERAL"/>
    <s v="04/02/2022"/>
    <n v="1328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3"/>
    <s v="PUTUMAYO"/>
    <x v="3"/>
    <x v="3"/>
    <x v="3"/>
    <s v="I10X"/>
    <m/>
    <m/>
    <m/>
    <s v="Hipertension esencial (primaria)"/>
    <s v="Procedimiento"/>
    <n v="1"/>
    <s v="01895001"/>
    <s v="MONITOREO ELECTROCARDIOGRAFICO CONTINUO ( HOLTER )"/>
    <s v="10/02/2022"/>
    <n v="2471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3"/>
    <s v="PUTUMAYO"/>
    <x v="3"/>
    <x v="3"/>
    <x v="3"/>
    <s v="I10X"/>
    <m/>
    <m/>
    <m/>
    <s v="Hipertension esencial (primaria)"/>
    <s v="Procedimiento"/>
    <n v="1"/>
    <s v="01903801"/>
    <s v="ACIDO URICO EN SUERO U OTROS FLUIDOS"/>
    <s v="24/02/2022"/>
    <n v="2542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3"/>
    <s v="PUTUMAYO"/>
    <x v="3"/>
    <x v="3"/>
    <x v="3"/>
    <s v="I10X"/>
    <m/>
    <m/>
    <m/>
    <s v="Hipertension esencial (primaria)"/>
    <s v="Procedimiento"/>
    <n v="1"/>
    <s v="01903868"/>
    <s v="TRIGLICERIDOS"/>
    <s v="24/02/2022"/>
    <n v="1666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3"/>
    <s v="PUTUMAYO"/>
    <x v="3"/>
    <x v="3"/>
    <x v="3"/>
    <s v="I10X"/>
    <m/>
    <m/>
    <m/>
    <s v="Hipertension esencial (primaria)"/>
    <s v="Procedimiento"/>
    <n v="1"/>
    <s v="01902207"/>
    <s v="HEMOGRAMA I ( HEMOGLOBINA HEMATOCRITO Y LEUCOGRAMA ) MANUAL"/>
    <s v="24/02/2022"/>
    <n v="2896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3"/>
    <s v="PUTUMAYO"/>
    <x v="3"/>
    <x v="3"/>
    <x v="3"/>
    <s v="I10X"/>
    <m/>
    <m/>
    <m/>
    <s v="Hipertension esencial (primaria)"/>
    <s v="Procedimiento"/>
    <n v="1"/>
    <s v="01903895"/>
    <s v="CREATININA EN SUERO U OTROS FLUIDOS"/>
    <s v="24/02/2022"/>
    <n v="2113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3"/>
    <s v="PUTUMAYO"/>
    <x v="3"/>
    <x v="3"/>
    <x v="3"/>
    <s v="I10X"/>
    <m/>
    <m/>
    <m/>
    <s v="Hipertension esencial (primaria)"/>
    <s v="Procedimiento"/>
    <n v="1"/>
    <s v="01903818"/>
    <s v="COLESTEROL TOTAL"/>
    <s v="24/02/2022"/>
    <n v="1894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3"/>
    <s v="PUTUMAYO"/>
    <x v="3"/>
    <x v="3"/>
    <x v="3"/>
    <s v="I10X"/>
    <m/>
    <m/>
    <m/>
    <s v="Hipertension esencial (primaria)"/>
    <s v="Procedimiento"/>
    <n v="1"/>
    <s v="01903815"/>
    <s v="COLESTEROL DE ALTA DENSIDAD"/>
    <s v="24/02/2022"/>
    <n v="1532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3"/>
    <s v="PUTUMAYO"/>
    <x v="3"/>
    <x v="3"/>
    <x v="3"/>
    <s v="I10X"/>
    <m/>
    <m/>
    <m/>
    <s v="Hipertension esencial (primaria)"/>
    <s v="Procedimiento"/>
    <n v="1"/>
    <s v="01907106"/>
    <s v="UROANALISIS"/>
    <s v="24/02/2022"/>
    <n v="1904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3"/>
    <s v="PUTUMAYO"/>
    <x v="3"/>
    <x v="3"/>
    <x v="3"/>
    <s v="I10X"/>
    <m/>
    <m/>
    <m/>
    <s v="Hipertension esencial (primaria)"/>
    <s v="Procedimiento"/>
    <n v="1"/>
    <s v="01903818"/>
    <s v="COLESTEROL TOTAL"/>
    <s v="01/02/2022"/>
    <n v="1512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2"/>
    <s v="PUTUMAYO"/>
    <x v="2"/>
    <x v="2"/>
    <x v="2"/>
    <s v="I10X"/>
    <m/>
    <m/>
    <m/>
    <s v="Hipertension esencial (primaria)"/>
    <s v="Procedimiento"/>
    <n v="1"/>
    <s v="01890301"/>
    <s v="CONSULTA DE CONTROL O DE SEGUIMIENTO POR MEDICINA GENERAL"/>
    <s v="09/02/2022"/>
    <n v="1756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5"/>
    <s v="PUTUMAYO"/>
    <x v="5"/>
    <x v="5"/>
    <x v="5"/>
    <s v="I10X"/>
    <m/>
    <m/>
    <m/>
    <s v="Hipertension esencial (primaria)"/>
    <s v="Procedimiento"/>
    <n v="1"/>
    <s v="01890101"/>
    <s v="ATENCION ( VISITA ) DOMICILIARIA - POR MEDICINA GENERAL"/>
    <s v="07/02/2022"/>
    <n v="1240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m/>
    <m/>
    <m/>
    <s v="Hipertension esencial (primaria)"/>
    <s v="Procedimiento"/>
    <n v="1"/>
    <s v="01890301"/>
    <s v="CONSULTA DE CONTROL O DE SEGUIMIENTO POR MEDICINA GENERAL"/>
    <s v="23/02/2022"/>
    <n v="4458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3"/>
    <s v="PUTUMAYO"/>
    <x v="3"/>
    <x v="3"/>
    <x v="3"/>
    <s v="I10X"/>
    <m/>
    <m/>
    <m/>
    <s v="Hipertension esencial (primaria)"/>
    <s v="Procedimiento"/>
    <n v="1"/>
    <s v="01895100"/>
    <s v="ELECTROCARDIOGRAMA DE RITMO O DE SUPERFICIE SOD"/>
    <s v="22/02/2022"/>
    <n v="5376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0"/>
    <s v="PUTUMAYO"/>
    <x v="0"/>
    <x v="0"/>
    <x v="0"/>
    <s v="I10X"/>
    <m/>
    <m/>
    <m/>
    <s v="Hipertension esencial (primaria)"/>
    <s v="Procedimiento"/>
    <n v="1"/>
    <s v="00Q0000774"/>
    <s v="PAQUETE DIABETES MELLITUS SIN O CON ENFERMEDAD RENAL CRONICA ESTADIOS 1 - 2 - IPS ESPECIALIZADA"/>
    <s v="28/02/2022"/>
    <n v="4010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2"/>
    <s v="PUTUMAYO"/>
    <x v="2"/>
    <x v="2"/>
    <x v="2"/>
    <s v="I10X"/>
    <s v="N18X"/>
    <m/>
    <m/>
    <s v="Hipertension esencial (primaria)"/>
    <s v="Procedimiento"/>
    <n v="1"/>
    <s v="01890301"/>
    <s v="CONSULTA DE CONTROL O DE SEGUIMIENTO POR MEDICINA GENERAL"/>
    <s v="17/02/2022"/>
    <n v="5603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2"/>
    <s v="PUTUMAYO"/>
    <x v="2"/>
    <x v="2"/>
    <x v="2"/>
    <s v="I10X"/>
    <m/>
    <m/>
    <m/>
    <s v="Hipertension esencial (primaria)"/>
    <s v="Procedimiento"/>
    <n v="1"/>
    <s v="01890301"/>
    <s v="CONSULTA DE CONTROL O DE SEGUIMIENTO POR MEDICINA GENERAL"/>
    <s v="08/02/2022"/>
    <n v="1983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0"/>
    <s v="PUTUMAYO"/>
    <x v="0"/>
    <x v="0"/>
    <x v="0"/>
    <s v="I10X"/>
    <s v="N18X"/>
    <m/>
    <m/>
    <s v="Hipertension esencial (primaria)"/>
    <s v="Procedimiento"/>
    <n v="1"/>
    <s v="00T0000165"/>
    <s v="TRANSPORTE COMERCIAL TERRESTRE - SIMPLE PASTO ( NARIÃƒÂ‘O ) A MOCOA ( PUTUMAYO )"/>
    <s v="17/02/2022"/>
    <n v="3930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0"/>
    <s v="PUTUMAYO"/>
    <x v="0"/>
    <x v="0"/>
    <x v="0"/>
    <s v="I10X"/>
    <m/>
    <m/>
    <m/>
    <s v="Hipertension esencial (primaria)"/>
    <s v="Procedimiento"/>
    <n v="1"/>
    <s v="00T0000311"/>
    <s v="TRANSPORTE COMERCIAL TERRESTRE - SIMPLE MOCOA ( PUTUMAYO ) A PASTO ( NARIÃƒÂ‘O )"/>
    <s v="14/02/2022"/>
    <n v="3930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2"/>
    <s v="PUTUMAYO"/>
    <x v="2"/>
    <x v="2"/>
    <x v="2"/>
    <s v="I10X"/>
    <m/>
    <m/>
    <m/>
    <s v="Hipertension esencial (primaria)"/>
    <s v="Procedimiento"/>
    <n v="1"/>
    <s v="01890301"/>
    <s v="CONSULTA DE CONTROL O DE SEGUIMIENTO POR MEDICINA GENERAL"/>
    <s v="22/02/2022"/>
    <n v="4240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3"/>
    <s v="PUTUMAYO"/>
    <x v="3"/>
    <x v="3"/>
    <x v="3"/>
    <s v="I10X"/>
    <m/>
    <m/>
    <m/>
    <s v="Hipertension esencial (primaria)"/>
    <s v="Procedimiento"/>
    <n v="1"/>
    <s v="01906610"/>
    <s v="ANTIGENO ESPECIFICO DE PROSTATA SEMIAUTOMATIZADO O AUTOMATIZADO"/>
    <s v="22/02/2022"/>
    <n v="2464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3"/>
    <s v="PUTUMAYO"/>
    <x v="3"/>
    <x v="3"/>
    <x v="3"/>
    <s v="I10X"/>
    <m/>
    <m/>
    <m/>
    <s v="Hipertension esencial (primaria)"/>
    <s v="Procedimiento"/>
    <n v="1"/>
    <s v="01890101"/>
    <s v="ATENCION ( VISITA ) DOMICILIARIA - POR MEDICINA GENERAL"/>
    <s v="03/02/2022"/>
    <n v="1970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3"/>
    <s v="PUTUMAYO"/>
    <x v="3"/>
    <x v="3"/>
    <x v="3"/>
    <s v="I10X"/>
    <m/>
    <m/>
    <m/>
    <s v="Hipertension esencial (primaria)"/>
    <s v="Procedimiento"/>
    <n v="1"/>
    <s v="01890266"/>
    <s v="CONSULTA DE PRIMERA VEZ POR ESPECIALISTA EN MEDICINA INTERNA"/>
    <s v="26/02/2022"/>
    <n v="2401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3"/>
    <s v="PUTUMAYO"/>
    <x v="3"/>
    <x v="3"/>
    <x v="3"/>
    <s v="I10X"/>
    <m/>
    <m/>
    <m/>
    <s v="Hipertension esencial (primaria)"/>
    <s v="Procedimiento"/>
    <n v="1"/>
    <s v="00P0001554"/>
    <s v="COCIENTE DE ALBUMINURIA CREATINURIA"/>
    <s v="28/02/2022"/>
    <n v="2136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0"/>
    <s v="PUTUMAYO"/>
    <x v="0"/>
    <x v="0"/>
    <x v="0"/>
    <s v="I10X"/>
    <m/>
    <m/>
    <m/>
    <s v="Hipertension esencial (primaria)"/>
    <s v="Medicamento"/>
    <n v="1"/>
    <s v="20007738-01"/>
    <s v="PRAZOSINA 1 MG TABLETAS"/>
    <s v="18/02/2022"/>
    <n v="23617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0"/>
    <s v="PUTUMAYO"/>
    <x v="0"/>
    <x v="0"/>
    <x v="0"/>
    <s v="I10X"/>
    <m/>
    <m/>
    <m/>
    <s v="Hipertension esencial (primaria)"/>
    <s v="Medicamento"/>
    <n v="1"/>
    <s v="20007738-01"/>
    <s v="PRAZOSINA 1 MG TABLETAS"/>
    <s v="17/02/2022"/>
    <n v="1746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0"/>
    <s v="PUTUMAYO"/>
    <x v="0"/>
    <x v="0"/>
    <x v="0"/>
    <s v="I10X"/>
    <m/>
    <m/>
    <m/>
    <s v="Hipertension esencial (primaria)"/>
    <s v="Medicamento"/>
    <n v="1"/>
    <s v="19990265-02"/>
    <s v="ACIDO FOLICO 1 MG TABLETAS"/>
    <s v="24/02/2022"/>
    <n v="1733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3"/>
    <s v="PUTUMAYO"/>
    <x v="3"/>
    <x v="3"/>
    <x v="3"/>
    <s v="I10X"/>
    <m/>
    <m/>
    <m/>
    <s v="Hipertension esencial (primaria)"/>
    <s v="Procedimiento"/>
    <n v="1"/>
    <s v="01890301"/>
    <s v="CONSULTA DE CONTROL O DE SEGUIMIENTO POR MEDICINA GENERAL"/>
    <s v="16/02/2022"/>
    <n v="3866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3"/>
    <s v="PUTUMAYO"/>
    <x v="3"/>
    <x v="3"/>
    <x v="3"/>
    <s v="I10X"/>
    <m/>
    <m/>
    <m/>
    <s v="Hipertension esencial (primaria)"/>
    <s v="Procedimiento"/>
    <n v="1"/>
    <s v="01890208"/>
    <s v="CONSULTA DE PRIMERA VEZ POR PSICOLOGIA"/>
    <s v="15/02/2022"/>
    <n v="67387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3"/>
    <s v="PUTUMAYO"/>
    <x v="3"/>
    <x v="3"/>
    <x v="3"/>
    <s v="I10X"/>
    <m/>
    <m/>
    <m/>
    <s v="Hipertension esencial (primaria)"/>
    <s v="Procedimiento"/>
    <n v="1"/>
    <s v="01895100"/>
    <s v="ELECTROCARDIOGRAMA DE RITMO O DE SUPERFICIE SOD"/>
    <s v="14/02/2022"/>
    <n v="7809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3"/>
    <s v="PUTUMAYO"/>
    <x v="3"/>
    <x v="3"/>
    <x v="3"/>
    <s v="I10X"/>
    <m/>
    <m/>
    <m/>
    <s v="Hipertension esencial (primaria)"/>
    <s v="Procedimiento"/>
    <n v="1"/>
    <s v="01890301"/>
    <s v="CONSULTA DE CONTROL O DE SEGUIMIENTO POR MEDICINA GENERAL"/>
    <s v="09/02/2022"/>
    <n v="8101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5"/>
    <s v="PUTUMAYO"/>
    <x v="5"/>
    <x v="5"/>
    <x v="5"/>
    <s v="I10X"/>
    <m/>
    <m/>
    <m/>
    <s v="Hipertension esencial (primaria)"/>
    <s v="Medicamento"/>
    <n v="1"/>
    <s v="19936296-05"/>
    <s v="ACIDO ACETILSALICILICO 100 MG"/>
    <s v="22/02/2022"/>
    <n v="1565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5"/>
    <s v="PUTUMAYO"/>
    <x v="5"/>
    <x v="5"/>
    <x v="5"/>
    <s v="I10X"/>
    <m/>
    <m/>
    <m/>
    <s v="Hipertension esencial (primaria)"/>
    <s v="Procedimiento"/>
    <n v="1"/>
    <s v="01906610"/>
    <s v="ANTIGENO ESPECIFICO DE PROSTATA SEMIAUTOMATIZADO O AUTOMATIZADO"/>
    <s v="16/02/2022"/>
    <n v="2639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3"/>
    <s v="PUTUMAYO"/>
    <x v="3"/>
    <x v="3"/>
    <x v="3"/>
    <s v="I10X"/>
    <m/>
    <m/>
    <m/>
    <s v="Hipertension esencial (primaria)"/>
    <s v="Procedimiento"/>
    <n v="1"/>
    <s v="01873204"/>
    <s v="RADIOGRAFIA DE HOMBRO"/>
    <s v="03/02/2022"/>
    <n v="2304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3"/>
    <s v="PUTUMAYO"/>
    <x v="3"/>
    <x v="3"/>
    <x v="3"/>
    <s v="I10X"/>
    <s v="N18X"/>
    <m/>
    <m/>
    <s v="Hipertension esencial (primaria)"/>
    <s v="Procedimiento"/>
    <n v="1"/>
    <s v="00T0000327"/>
    <s v="TRANSPORTE COMERCIAL TERRESTRE - SIMPLE ORITO ( PUTUMAYO ) A PUERTO ASIS ( PUTUMAYO )"/>
    <s v="03/02/2022"/>
    <n v="16593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3"/>
    <s v="PUTUMAYO"/>
    <x v="3"/>
    <x v="3"/>
    <x v="3"/>
    <s v="I10X"/>
    <m/>
    <m/>
    <m/>
    <s v="Hipertension esencial (primaria)"/>
    <s v="Procedimiento"/>
    <n v="1"/>
    <s v="00T0000333"/>
    <s v="TRANSPORTE COMERCIAL TERRESTRE - SIMPLE PUERTO ASIS ( PUTUMAYO ) A ORITO ( PUTUMAYO )"/>
    <s v="03/02/2022"/>
    <n v="2134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2"/>
    <s v="PUTUMAYO"/>
    <x v="2"/>
    <x v="2"/>
    <x v="2"/>
    <s v="I10X"/>
    <m/>
    <m/>
    <m/>
    <s v="Hipertension esencial (primaria)"/>
    <s v="Procedimiento"/>
    <n v="1"/>
    <s v="01890101"/>
    <s v="ATENCION ( VISITA ) DOMICILIARIA - POR MEDICINA GENERAL"/>
    <s v="17/02/2022"/>
    <n v="2020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1"/>
    <s v="PUTUMAYO"/>
    <x v="1"/>
    <x v="1"/>
    <x v="1"/>
    <s v="I10X"/>
    <m/>
    <m/>
    <m/>
    <s v="Hipertension esencial (primaria)"/>
    <s v="Medicamento"/>
    <n v="1"/>
    <s v="19961372-07"/>
    <s v="PRATENÂ® 1 MG TABLETA"/>
    <s v="11/02/2022"/>
    <n v="1941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2"/>
    <s v="PUTUMAYO"/>
    <x v="2"/>
    <x v="2"/>
    <x v="2"/>
    <s v="I10X"/>
    <m/>
    <m/>
    <m/>
    <s v="Hipertension esencial (primaria)"/>
    <s v="Procedimiento"/>
    <n v="1"/>
    <s v="01890301"/>
    <s v="CONSULTA DE CONTROL O DE SEGUIMIENTO POR MEDICINA GENERAL"/>
    <s v="08/02/2022"/>
    <n v="1229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3"/>
    <s v="PUTUMAYO"/>
    <x v="3"/>
    <x v="3"/>
    <x v="3"/>
    <s v="I10X"/>
    <m/>
    <m/>
    <m/>
    <s v="Hipertension esencial (primaria)"/>
    <s v="Procedimiento"/>
    <n v="1"/>
    <s v="01890366"/>
    <s v="CONSULTA DE CONTROL O DE SEGUIMIENTO POR ESPECIALISTA EN MEDICINA INTERNA"/>
    <s v="26/02/2022"/>
    <n v="26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2"/>
    <s v="PUTUMAYO"/>
    <x v="2"/>
    <x v="2"/>
    <x v="2"/>
    <s v="I10X"/>
    <m/>
    <m/>
    <m/>
    <s v="Hipertension esencial (primaria)"/>
    <s v="Procedimiento"/>
    <n v="1"/>
    <s v="01890301"/>
    <s v="CONSULTA DE CONTROL O DE SEGUIMIENTO POR MEDICINA GENERAL"/>
    <s v="11/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2"/>
    <s v="PUTUMAYO"/>
    <x v="2"/>
    <x v="2"/>
    <x v="2"/>
    <s v="I10X"/>
    <m/>
    <m/>
    <m/>
    <s v="Hipertension esencial (primaria)"/>
    <s v="Procedimiento"/>
    <n v="1"/>
    <s v="01879111"/>
    <s v="TOMOGRAFIA COMPUTADA DE CRANEO SIMPLE"/>
    <s v="19/02/2022"/>
    <n v="8000"/>
    <s v="Consulta Externa"/>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2"/>
    <s v="PUTUMAYO"/>
    <x v="2"/>
    <x v="2"/>
    <x v="2"/>
    <s v="I10X"/>
    <m/>
    <m/>
    <m/>
    <s v="Hipertension esencial (primaria)"/>
    <s v="Procedimiento"/>
    <n v="1"/>
    <s v="01890301"/>
    <s v="CONSULTA DE CONTROL O DE SEGUIMIENTO POR MEDICINA GENERAL"/>
    <s v="16/02/2022"/>
    <n v="28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0"/>
    <s v="PUTUMAYO"/>
    <x v="0"/>
    <x v="0"/>
    <x v="0"/>
    <s v="I10X"/>
    <m/>
    <m/>
    <m/>
    <s v="Hipertension esencial (primaria)"/>
    <s v="Procedimiento"/>
    <n v="1"/>
    <s v="00T0000317"/>
    <s v="TRANSPORTE COMERCIAL TERRESTRE - SIMPLE MOCOA ( PUTUMAYO ) A SAN MIGUEL ( PUTUMAYO )"/>
    <s v="03/02/2022"/>
    <n v="40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0"/>
    <s v="PUTUMAYO"/>
    <x v="0"/>
    <x v="0"/>
    <x v="0"/>
    <s v="I10X"/>
    <m/>
    <m/>
    <m/>
    <s v="Hipertension esencial (primaria)"/>
    <s v="Procedimiento"/>
    <n v="1"/>
    <s v="01896101"/>
    <s v="MONITOREO DE PRESION ARTERIAL SISTEMICA ( TELEMETRIA )"/>
    <s v="02/02/2022"/>
    <n v="35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2"/>
    <s v="PUTUMAYO"/>
    <x v="2"/>
    <x v="2"/>
    <x v="2"/>
    <s v="I10X"/>
    <m/>
    <m/>
    <m/>
    <s v="Hipertension esencial (primaria)"/>
    <s v="Procedimiento"/>
    <n v="1"/>
    <s v="01890101"/>
    <s v="ATENCION ( VISITA ) DOMICILIARIA - POR MEDICINA GENERAL"/>
    <s v="10/02/2022"/>
    <n v="280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3"/>
    <s v="PUTUMAYO"/>
    <x v="3"/>
    <x v="3"/>
    <x v="3"/>
    <s v="I10X"/>
    <s v="N18X"/>
    <m/>
    <m/>
    <s v="Hipertension esencial (primaria)"/>
    <s v="Procedimiento"/>
    <n v="1"/>
    <s v="01890208"/>
    <s v="CONSULTA DE PRIMERA VEZ POR PSICOLOGIA"/>
    <s v="14/02/2022"/>
    <n v="23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3"/>
    <s v="PUTUMAYO"/>
    <x v="3"/>
    <x v="3"/>
    <x v="3"/>
    <s v="I10X"/>
    <m/>
    <m/>
    <m/>
    <s v="Hipertension esencial (primaria)"/>
    <s v="Procedimiento"/>
    <n v="1"/>
    <s v="01890301"/>
    <s v="CONSULTA DE CONTROL O DE SEGUIMIENTO POR MEDICINA GENERAL"/>
    <s v="14/02/2022"/>
    <n v="60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0"/>
    <s v="PUTUMAYO"/>
    <x v="0"/>
    <x v="0"/>
    <x v="0"/>
    <s v="I10X"/>
    <m/>
    <m/>
    <m/>
    <s v="Hipertension esencial (primaria)"/>
    <s v="Procedimiento"/>
    <n v="1"/>
    <s v="01890201"/>
    <s v="CONSULTA DE PRIMERA VEZ POR MEDICINA GENERAL"/>
    <s v="04/02/2022"/>
    <n v="24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5"/>
    <s v="PUTUMAYO"/>
    <x v="5"/>
    <x v="5"/>
    <x v="5"/>
    <s v="I10X"/>
    <m/>
    <m/>
    <m/>
    <s v="Hipertension esencial (primaria)"/>
    <s v="Procedimiento"/>
    <n v="1"/>
    <s v="01890305"/>
    <s v="CONSULTA DE CONTROL O DE SEGUIMIENTO POR ENFERMERIA"/>
    <s v="07/02/2022"/>
    <n v="1400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5"/>
    <s v="PUTUMAYO"/>
    <x v="5"/>
    <x v="5"/>
    <x v="5"/>
    <s v="I10X"/>
    <m/>
    <m/>
    <m/>
    <s v="Hipertension esencial (primaria)"/>
    <s v="Medicamento"/>
    <n v="1"/>
    <s v="20019956-06"/>
    <s v="NIFEDIPINO 30 MG CAPSULAS"/>
    <s v="07/02/2022"/>
    <n v="92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5"/>
    <s v="PUTUMAYO"/>
    <x v="5"/>
    <x v="5"/>
    <x v="5"/>
    <s v="I10X"/>
    <m/>
    <m/>
    <m/>
    <s v="Hipertension esencial (primaria)"/>
    <s v="Medicamento"/>
    <n v="1"/>
    <s v="19936296-05"/>
    <s v="ACIDO ACETILSALICILICO 100 MG"/>
    <s v="07/02/2022"/>
    <n v="38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3"/>
    <s v="PUTUMAYO"/>
    <x v="3"/>
    <x v="3"/>
    <x v="3"/>
    <s v="I10X"/>
    <m/>
    <m/>
    <m/>
    <s v="Hipertension esencial (primaria)"/>
    <s v="Procedimiento"/>
    <n v="1"/>
    <s v="00P0001554"/>
    <s v="COCIENTE DE ALBUMINURIA CREATINURIA"/>
    <s v="28/02/2022"/>
    <n v="47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3"/>
    <s v="PUTUMAYO"/>
    <x v="3"/>
    <x v="3"/>
    <x v="3"/>
    <s v="I10X"/>
    <m/>
    <m/>
    <m/>
    <s v="Hipertension esencial (primaria)"/>
    <s v="Procedimiento"/>
    <n v="1"/>
    <s v="01903859"/>
    <s v="POTASIO EN SUERO U OTROS FLUIDOS"/>
    <s v="22/02/2022"/>
    <n v="25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0"/>
    <s v="PUTUMAYO"/>
    <x v="0"/>
    <x v="0"/>
    <x v="0"/>
    <s v="I10X"/>
    <m/>
    <m/>
    <m/>
    <s v="Hipertension esencial (primaria)"/>
    <s v="Procedimiento"/>
    <n v="1"/>
    <s v="01890101"/>
    <s v="ATENCION ( VISITA ) DOMICILIARIA - POR MEDICINA GENERAL"/>
    <s v="17/02/2022"/>
    <n v="1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2"/>
    <s v="PUTUMAYO"/>
    <x v="2"/>
    <x v="2"/>
    <x v="2"/>
    <s v="I10X"/>
    <m/>
    <m/>
    <m/>
    <s v="Hipertension esencial (primaria)"/>
    <s v="Procedimiento"/>
    <n v="1"/>
    <s v="00T0001038"/>
    <s v="TRANSPORTE COMERCIAL TERRESTRE - SIMPLE PUERTO ASIS ( PUTUMAYO ) A MOCOA ( PUTUMAYO )"/>
    <s v="07/02/2022"/>
    <n v="9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2"/>
    <s v="PUTUMAYO"/>
    <x v="2"/>
    <x v="2"/>
    <x v="2"/>
    <s v="I10X"/>
    <m/>
    <m/>
    <m/>
    <s v="Hipertension esencial (primaria)"/>
    <s v="Procedimiento"/>
    <n v="1"/>
    <s v="00T0000315"/>
    <s v="TRANSPORTE COMERCIAL TERRESTRE - SIMPLE MOCOA ( PUTUMAYO ) A PUERTO ASIS ( PUTUMAYO )"/>
    <s v="07/02/2022"/>
    <n v="34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2"/>
    <s v="PUTUMAYO"/>
    <x v="2"/>
    <x v="2"/>
    <x v="2"/>
    <s v="I10X"/>
    <m/>
    <m/>
    <m/>
    <s v="Hipertension esencial (primaria)"/>
    <s v="Procedimiento"/>
    <n v="1"/>
    <s v="01890301"/>
    <s v="CONSULTA DE CONTROL O DE SEGUIMIENTO POR MEDICINA GENERAL"/>
    <s v="16/02/2022"/>
    <n v="51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2"/>
    <s v="PUTUMAYO"/>
    <x v="2"/>
    <x v="2"/>
    <x v="2"/>
    <s v="I10X"/>
    <m/>
    <m/>
    <m/>
    <s v="Hipertension esencial (primaria)"/>
    <s v="Procedimiento"/>
    <n v="1"/>
    <s v="01890101"/>
    <s v="ATENCION ( VISITA ) DOMICILIARIA - POR MEDICINA GENERAL"/>
    <s v="01/02/2022"/>
    <n v="9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3"/>
    <s v="PUTUMAYO"/>
    <x v="3"/>
    <x v="3"/>
    <x v="3"/>
    <s v="I10X"/>
    <m/>
    <m/>
    <m/>
    <s v="Hipertension esencial (primaria)"/>
    <s v="Procedimiento"/>
    <n v="1"/>
    <s v="01890366"/>
    <s v="CONSULTA DE CONTROL O DE SEGUIMIENTO POR ESPECIALISTA EN MEDICINA INTERNA"/>
    <s v="23/02/2022"/>
    <n v="9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3"/>
    <s v="PUTUMAYO"/>
    <x v="3"/>
    <x v="3"/>
    <x v="3"/>
    <s v="I10X"/>
    <m/>
    <m/>
    <m/>
    <s v="Hipertension esencial (primaria)"/>
    <s v="Procedimiento"/>
    <n v="1"/>
    <s v="01904912"/>
    <s v="HORMONA PARATIROIDEA MOLECULA INTACTA"/>
    <s v="07/02/2022"/>
    <n v="376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3"/>
    <s v="PUTUMAYO"/>
    <x v="3"/>
    <x v="3"/>
    <x v="3"/>
    <s v="I10X"/>
    <m/>
    <m/>
    <m/>
    <s v="Hipertension esencial (primaria)"/>
    <s v="Procedimiento"/>
    <n v="1"/>
    <s v="01903895"/>
    <s v="CREATININA EN SUERO U OTROS FLUIDOS"/>
    <s v="07/02/2022"/>
    <n v="8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1/02/2022"/>
    <n v="15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2"/>
    <s v="PUTUMAYO"/>
    <x v="2"/>
    <x v="2"/>
    <x v="2"/>
    <s v="I10X"/>
    <s v="N18X"/>
    <m/>
    <m/>
    <s v="Hipertension esencial (primaria)"/>
    <s v="Procedimiento"/>
    <n v="1"/>
    <s v="01890301"/>
    <s v="CONSULTA DE CONTROL O DE SEGUIMIENTO POR MEDICINA GENERAL"/>
    <s v="10/02/2022"/>
    <n v="9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2"/>
    <s v="PUTUMAYO"/>
    <x v="2"/>
    <x v="2"/>
    <x v="2"/>
    <s v="I10X"/>
    <m/>
    <m/>
    <m/>
    <s v="Hipertension esencial (primaria)"/>
    <s v="Procedimiento"/>
    <n v="1"/>
    <s v="01890301"/>
    <s v="CONSULTA DE CONTROL O DE SEGUIMIENTO POR MEDICINA GENERAL"/>
    <s v="14/02/2022"/>
    <n v="5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2"/>
    <s v="PUTUMAYO"/>
    <x v="2"/>
    <x v="2"/>
    <x v="2"/>
    <s v="I10X"/>
    <m/>
    <m/>
    <m/>
    <s v="Hipertension esencial (primaria)"/>
    <s v="Medicamento"/>
    <n v="1"/>
    <s v="34162-11"/>
    <s v="HIDROCLOROTIAZIDA 25 MG"/>
    <s v="14/02/2022"/>
    <n v="13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2"/>
    <s v="PUTUMAYO"/>
    <x v="2"/>
    <x v="2"/>
    <x v="2"/>
    <s v="I10X"/>
    <m/>
    <m/>
    <m/>
    <s v="Hipertension esencial (primaria)"/>
    <s v="Medicamento"/>
    <n v="1"/>
    <s v="25040-25"/>
    <s v="ACETAMINOFEN 500 MG"/>
    <s v="14/02/2022"/>
    <n v="30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2"/>
    <s v="PUTUMAYO"/>
    <x v="2"/>
    <x v="2"/>
    <x v="2"/>
    <s v="I10X"/>
    <m/>
    <m/>
    <m/>
    <s v="Hipertension esencial (primaria)"/>
    <s v="Medicamento"/>
    <n v="1"/>
    <s v="19936296-08"/>
    <s v="ACIDO ACETILSALICILICO 100 MG"/>
    <s v="14/02/2022"/>
    <n v="22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2"/>
    <s v="PUTUMAYO"/>
    <x v="2"/>
    <x v="2"/>
    <x v="2"/>
    <s v="I10X"/>
    <m/>
    <m/>
    <m/>
    <s v="Hipertension esencial (primaria)"/>
    <s v="Medicamento"/>
    <n v="1"/>
    <s v="44405-03"/>
    <s v="CEFALEXINA CAPSULAS 500 MG"/>
    <s v="14/02/2022"/>
    <n v="225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2"/>
    <s v="PUTUMAYO"/>
    <x v="2"/>
    <x v="2"/>
    <x v="2"/>
    <s v="I10X"/>
    <m/>
    <m/>
    <m/>
    <s v="Hipertension esencial (primaria)"/>
    <s v="Medicamento"/>
    <n v="1"/>
    <s v="38771-05"/>
    <s v="SUSPENSION DE HIDROXIDO DE ALUMINIO + MAGNESIO + SIMETICONA"/>
    <s v="14/02/2022"/>
    <n v="22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2"/>
    <s v="PUTUMAYO"/>
    <x v="2"/>
    <x v="2"/>
    <x v="2"/>
    <s v="I10X"/>
    <m/>
    <m/>
    <m/>
    <s v="Hipertension esencial (primaria)"/>
    <s v="Procedimiento"/>
    <n v="1"/>
    <s v="01890301"/>
    <s v="CONSULTA DE CONTROL O DE SEGUIMIENTO POR MEDICINA GENERAL"/>
    <s v="09/02/2022"/>
    <n v="74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3"/>
    <s v="PUTUMAYO"/>
    <x v="3"/>
    <x v="3"/>
    <x v="3"/>
    <s v="I10X"/>
    <s v="N18X"/>
    <m/>
    <m/>
    <s v="Hipertension esencial (primaria)"/>
    <s v="Procedimiento"/>
    <n v="1"/>
    <s v="01903817"/>
    <s v="COLESTEROL DE BAJA DENSIDAD [LDL] AUTOMATIZADO"/>
    <s v="24/02/2022"/>
    <n v="25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3"/>
    <s v="PUTUMAYO"/>
    <x v="3"/>
    <x v="3"/>
    <x v="3"/>
    <s v="I10X"/>
    <m/>
    <m/>
    <m/>
    <s v="Hipertension esencial (primaria)"/>
    <s v="Procedimiento"/>
    <n v="1"/>
    <s v="01903841"/>
    <s v="GLUCOSA EN SUERO U OTRO FLUIDO DIFERENTE A ORINA"/>
    <s v="24/02/2022"/>
    <n v="14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4"/>
    <s v="PUTUMAYO"/>
    <x v="4"/>
    <x v="4"/>
    <x v="4"/>
    <s v="I10X"/>
    <m/>
    <m/>
    <m/>
    <s v="Hipertension esencial (primaria)"/>
    <s v="Procedimiento"/>
    <n v="1"/>
    <s v="01881204"/>
    <s v="ECOCARDIOGRAMA TRANSTORACICO TRIDIMENSIONAL"/>
    <s v="07/02/2022"/>
    <n v="14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3"/>
    <s v="PUTUMAYO"/>
    <x v="3"/>
    <x v="3"/>
    <x v="3"/>
    <s v="I10X"/>
    <m/>
    <m/>
    <m/>
    <s v="Hipertension esencial (primaria)"/>
    <s v="Procedimiento"/>
    <n v="1"/>
    <s v="01906610"/>
    <s v="ANTIGENO ESPECIFICO DE PROSTATA SEMIAUTOMATIZADO O AUTOMATIZADO"/>
    <s v="05/02/2022"/>
    <n v="13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3"/>
    <s v="PUTUMAYO"/>
    <x v="3"/>
    <x v="3"/>
    <x v="3"/>
    <s v="I10X"/>
    <m/>
    <m/>
    <m/>
    <s v="Hipertension esencial (primaria)"/>
    <s v="Procedimiento"/>
    <n v="1"/>
    <s v="01906610"/>
    <s v="ANTIGENO ESPECIFICO DE PROSTATA SEMIAUTOMATIZADO O AUTOMATIZADO"/>
    <s v="05/02/2022"/>
    <n v="46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2"/>
    <s v="PUTUMAYO"/>
    <x v="2"/>
    <x v="2"/>
    <x v="2"/>
    <s v="I10X"/>
    <m/>
    <m/>
    <m/>
    <s v="Hipertension esencial (primaria)"/>
    <s v="Procedimiento"/>
    <n v="1"/>
    <s v="01890101"/>
    <s v="ATENCION ( VISITA ) DOMICILIARIA - POR MEDICINA GENERAL"/>
    <s v="04/02/2022"/>
    <n v="60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3"/>
    <s v="PUTUMAYO"/>
    <x v="3"/>
    <x v="3"/>
    <x v="3"/>
    <s v="I10X"/>
    <s v="N18X"/>
    <m/>
    <m/>
    <s v="Hipertension esencial (primaria)"/>
    <s v="Procedimiento"/>
    <n v="1"/>
    <s v="01890208"/>
    <s v="CONSULTA DE PRIMERA VEZ POR PSICOLOGIA"/>
    <s v="17/02/2022"/>
    <n v="27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3"/>
    <s v="PUTUMAYO"/>
    <x v="3"/>
    <x v="3"/>
    <x v="3"/>
    <s v="I10X"/>
    <m/>
    <m/>
    <m/>
    <s v="Hipertension esencial (primaria)"/>
    <s v="Procedimiento"/>
    <n v="1"/>
    <s v="01890301"/>
    <s v="CONSULTA DE CONTROL O DE SEGUIMIENTO POR MEDICINA GENERAL"/>
    <s v="17/02/2022"/>
    <n v="23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5"/>
    <s v="PUTUMAYO"/>
    <x v="5"/>
    <x v="5"/>
    <x v="5"/>
    <s v="I10X"/>
    <m/>
    <m/>
    <m/>
    <s v="Hipertension esencial (primaria)"/>
    <s v="Procedimiento"/>
    <n v="1"/>
    <s v="01881332"/>
    <s v="ECOGRAFIA DE VIAS URINARIAS ( RIÃƒÂ‘ONES - VEJIGA Y PROSTATA TRANSABDOMINAL )"/>
    <s v="26/02/2022"/>
    <n v="10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2"/>
    <s v="PUTUMAYO"/>
    <x v="2"/>
    <x v="2"/>
    <x v="2"/>
    <s v="I10X"/>
    <s v="N18X"/>
    <m/>
    <m/>
    <s v="Hipertension esencial (primaria)"/>
    <s v="Procedimiento"/>
    <n v="1"/>
    <s v="01890301"/>
    <s v="CONSULTA DE CONTROL O DE SEGUIMIENTO POR MEDICINA GENERAL"/>
    <s v="22/02/2022"/>
    <n v="41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2"/>
    <s v="PUTUMAYO"/>
    <x v="2"/>
    <x v="2"/>
    <x v="2"/>
    <s v="I10X"/>
    <m/>
    <m/>
    <m/>
    <s v="Hipertension esencial (primaria)"/>
    <s v="Procedimiento"/>
    <n v="1"/>
    <s v="01890301"/>
    <s v="CONSULTA DE CONTROL O DE SEGUIMIENTO POR MEDICINA GENERAL"/>
    <s v="08/02/2022"/>
    <n v="13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2"/>
    <s v="PUTUMAYO"/>
    <x v="2"/>
    <x v="2"/>
    <x v="2"/>
    <s v="I10X"/>
    <m/>
    <m/>
    <m/>
    <s v="Hipertension esencial (primaria)"/>
    <s v="Procedimiento"/>
    <n v="1"/>
    <s v="01903822"/>
    <s v="CREATINA"/>
    <s v="08/02/2022"/>
    <n v="38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2"/>
    <s v="PUTUMAYO"/>
    <x v="2"/>
    <x v="2"/>
    <x v="2"/>
    <s v="I10X"/>
    <m/>
    <m/>
    <m/>
    <s v="Hipertension esencial (primaria)"/>
    <s v="Procedimiento"/>
    <n v="1"/>
    <s v="01890301"/>
    <s v="CONSULTA DE CONTROL O DE SEGUIMIENTO POR MEDICINA GENERAL"/>
    <s v="11/02/2022"/>
    <n v="280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0"/>
    <s v="PUTUMAYO"/>
    <x v="0"/>
    <x v="0"/>
    <x v="0"/>
    <s v="I10X"/>
    <m/>
    <m/>
    <m/>
    <s v="Hipertension esencial (primaria)"/>
    <s v="Procedimiento"/>
    <n v="1"/>
    <s v="01895004"/>
    <s v="MONITOREO AMBULATORIO DE PRESION ARTERIAL SISTEMICA"/>
    <s v="07/02/2022"/>
    <n v="93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2"/>
    <s v="PUTUMAYO"/>
    <x v="2"/>
    <x v="2"/>
    <x v="2"/>
    <s v="I10X"/>
    <m/>
    <m/>
    <m/>
    <s v="Hipertension esencial (primaria)"/>
    <s v="Procedimiento"/>
    <n v="1"/>
    <s v="01890301"/>
    <s v="CONSULTA DE CONTROL O DE SEGUIMIENTO POR MEDICINA GENERAL"/>
    <s v="03/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3"/>
    <s v="PUTUMAYO"/>
    <x v="3"/>
    <x v="3"/>
    <x v="3"/>
    <s v="I10X"/>
    <m/>
    <m/>
    <m/>
    <s v="Hipertension esencial (primaria)"/>
    <s v="Procedimiento"/>
    <n v="1"/>
    <s v="01895100"/>
    <s v="ELECTROCARDIOGRAMA DE RITMO O DE SUPERFICIE SOD"/>
    <s v="03/02/2022"/>
    <n v="215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3"/>
    <s v="PUTUMAYO"/>
    <x v="3"/>
    <x v="3"/>
    <x v="3"/>
    <s v="I10X"/>
    <m/>
    <m/>
    <m/>
    <s v="Hipertension esencial (primaria)"/>
    <s v="Procedimiento"/>
    <n v="1"/>
    <s v="01890301"/>
    <s v="CONSULTA DE CONTROL O DE SEGUIMIENTO POR MEDICINA GENERAL"/>
    <s v="16/02/2022"/>
    <n v="70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3"/>
    <s v="PUTUMAYO"/>
    <x v="3"/>
    <x v="3"/>
    <x v="3"/>
    <s v="I10X"/>
    <m/>
    <m/>
    <m/>
    <s v="Hipertension esencial (primaria)"/>
    <s v="Procedimiento"/>
    <n v="1"/>
    <s v="01903841"/>
    <s v="GLUCOSA EN SUERO U OTRO FLUIDO DIFERENTE A ORINA"/>
    <s v="16/02/2022"/>
    <n v="48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3"/>
    <s v="PUTUMAYO"/>
    <x v="3"/>
    <x v="3"/>
    <x v="3"/>
    <s v="I10X"/>
    <m/>
    <m/>
    <m/>
    <s v="Hipertension esencial (primaria)"/>
    <s v="Procedimiento"/>
    <n v="1"/>
    <s v="01903856"/>
    <s v="NITROGENO UREICO"/>
    <s v="16/02/2022"/>
    <n v="34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3"/>
    <s v="PUTUMAYO"/>
    <x v="3"/>
    <x v="3"/>
    <x v="3"/>
    <s v="I10X"/>
    <m/>
    <m/>
    <m/>
    <s v="Hipertension esencial (primaria)"/>
    <s v="Procedimiento"/>
    <n v="1"/>
    <s v="01904902"/>
    <s v="HORMONA ESTIMULANTE DEL TIROIDES"/>
    <s v="16/02/2022"/>
    <n v="17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3"/>
    <s v="PUTUMAYO"/>
    <x v="3"/>
    <x v="3"/>
    <x v="3"/>
    <s v="I10X"/>
    <m/>
    <m/>
    <m/>
    <s v="Hipertension esencial (primaria)"/>
    <s v="Procedimiento"/>
    <n v="1"/>
    <s v="01903859"/>
    <s v="POTASIO EN SUERO U OTROS FLUIDOS"/>
    <s v="16/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3"/>
    <s v="PUTUMAYO"/>
    <x v="3"/>
    <x v="3"/>
    <x v="3"/>
    <s v="I10X"/>
    <m/>
    <m/>
    <m/>
    <s v="Hipertension esencial (primaria)"/>
    <s v="Procedimiento"/>
    <n v="1"/>
    <s v="01890366"/>
    <s v="CONSULTA DE CONTROL O DE SEGUIMIENTO POR ESPECIALISTA EN MEDICINA INTERNA"/>
    <s v="26/02/2022"/>
    <n v="38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3"/>
    <s v="PUTUMAYO"/>
    <x v="3"/>
    <x v="3"/>
    <x v="3"/>
    <s v="I10X"/>
    <m/>
    <m/>
    <m/>
    <s v="Hipertension esencial (primaria)"/>
    <s v="Procedimiento"/>
    <n v="1"/>
    <s v="01903895"/>
    <s v="CREATININA EN SUERO U OTROS FLUIDOS"/>
    <s v="16/02/2022"/>
    <n v="4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3"/>
    <s v="PUTUMAYO"/>
    <x v="3"/>
    <x v="3"/>
    <x v="3"/>
    <s v="I10X"/>
    <m/>
    <m/>
    <m/>
    <s v="Hipertension esencial (primaria)"/>
    <s v="Procedimiento"/>
    <n v="1"/>
    <s v="01895100"/>
    <s v="ELECTROCARDIOGRAMA DE RITMO O DE SUPERFICIE SOD"/>
    <s v="10/02/2022"/>
    <n v="61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3"/>
    <s v="PUTUMAYO"/>
    <x v="3"/>
    <x v="3"/>
    <x v="3"/>
    <s v="I10X"/>
    <s v="N18X"/>
    <m/>
    <m/>
    <s v="Hipertension esencial (primaria)"/>
    <s v="Procedimiento"/>
    <n v="1"/>
    <s v="01903895"/>
    <s v="CREATININA EN SUERO U OTROS FLUIDOS"/>
    <s v="10/02/2022"/>
    <n v="39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3"/>
    <s v="PUTUMAYO"/>
    <x v="3"/>
    <x v="3"/>
    <x v="3"/>
    <s v="I10X"/>
    <m/>
    <m/>
    <m/>
    <s v="Hipertension esencial (primaria)"/>
    <s v="Procedimiento"/>
    <n v="1"/>
    <s v="00P0001554"/>
    <s v="COCIENTE DE ALBUMINURIA CREATINURIA"/>
    <s v="28/02/2022"/>
    <n v="57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3"/>
    <s v="PUTUMAYO"/>
    <x v="3"/>
    <x v="3"/>
    <x v="3"/>
    <s v="I10X"/>
    <m/>
    <m/>
    <m/>
    <s v="Hipertension esencial (primaria)"/>
    <s v="Procedimiento"/>
    <n v="1"/>
    <s v="01890206"/>
    <s v="CONSULTA DE PRIMERA VEZ POR NUTRICION Y DIETETICA"/>
    <s v="19/02/2022"/>
    <n v="444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3"/>
    <s v="PUTUMAYO"/>
    <x v="3"/>
    <x v="3"/>
    <x v="3"/>
    <s v="I10X"/>
    <m/>
    <m/>
    <m/>
    <s v="Hipertension esencial (primaria)"/>
    <s v="Procedimiento"/>
    <n v="1"/>
    <s v="01903859"/>
    <s v="POTASIO EN SUERO U OTROS FLUIDOS"/>
    <s v="14/02/2022"/>
    <n v="69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3"/>
    <s v="PUTUMAYO"/>
    <x v="3"/>
    <x v="3"/>
    <x v="3"/>
    <s v="I10X"/>
    <m/>
    <m/>
    <m/>
    <s v="Hipertension esencial (primaria)"/>
    <s v="Procedimiento"/>
    <n v="1"/>
    <s v="01890301"/>
    <s v="CONSULTA DE CONTROL O DE SEGUIMIENTO POR MEDICINA GENERAL"/>
    <s v="03/02/2022"/>
    <n v="42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1/02/2022"/>
    <n v="51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4"/>
    <s v="PUTUMAYO"/>
    <x v="4"/>
    <x v="4"/>
    <x v="4"/>
    <s v="I10X"/>
    <m/>
    <m/>
    <m/>
    <s v="Hipertension esencial (primaria)"/>
    <s v="Procedimiento"/>
    <n v="1"/>
    <s v="01895001"/>
    <s v="MONITOREO ELECTROCARDIOGRAFICO CONTINUO ( HOLTER )"/>
    <s v="17/02/2022"/>
    <n v="44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3"/>
    <s v="PUTUMAYO"/>
    <x v="3"/>
    <x v="3"/>
    <x v="3"/>
    <s v="I10X"/>
    <m/>
    <m/>
    <m/>
    <s v="Hipertension esencial (primaria)"/>
    <s v="Procedimiento"/>
    <n v="1"/>
    <s v="01890301"/>
    <s v="CONSULTA DE CONTROL O DE SEGUIMIENTO POR MEDICINA GENERAL"/>
    <s v="02/02/2022"/>
    <n v="43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3"/>
    <s v="PUTUMAYO"/>
    <x v="3"/>
    <x v="3"/>
    <x v="3"/>
    <s v="I10X"/>
    <m/>
    <m/>
    <m/>
    <s v="Hipertension esencial (primaria)"/>
    <s v="Procedimiento"/>
    <n v="1"/>
    <s v="01895100"/>
    <s v="ELECTROCARDIOGRAMA DE RITMO O DE SUPERFICIE SOD"/>
    <s v="26/02/2022"/>
    <n v="346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3"/>
    <s v="PUTUMAYO"/>
    <x v="3"/>
    <x v="3"/>
    <x v="3"/>
    <s v="I10X"/>
    <m/>
    <m/>
    <m/>
    <s v="Hipertension esencial (primaria)"/>
    <s v="Procedimiento"/>
    <n v="1"/>
    <s v="01907106"/>
    <s v="UROANALISIS"/>
    <s v="04/02/2022"/>
    <n v="42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3"/>
    <s v="PUTUMAYO"/>
    <x v="3"/>
    <x v="3"/>
    <x v="3"/>
    <s v="I10X"/>
    <s v="E119"/>
    <m/>
    <m/>
    <s v="Hipertension esencial (primaria)"/>
    <s v="Procedimiento"/>
    <n v="1"/>
    <s v="01903895"/>
    <s v="CREATININA EN SUERO U OTROS FLUIDOS"/>
    <s v="04/02/2022"/>
    <n v="28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3"/>
    <s v="PUTUMAYO"/>
    <x v="3"/>
    <x v="3"/>
    <x v="3"/>
    <s v="I10X"/>
    <m/>
    <m/>
    <m/>
    <s v="Hipertension esencial (primaria)"/>
    <s v="Procedimiento"/>
    <n v="1"/>
    <s v="01881202"/>
    <s v="ECOCARDIOGRAMA TRANSTORACICO"/>
    <s v="03/02/2022"/>
    <n v="2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2"/>
    <s v="PUTUMAYO"/>
    <x v="2"/>
    <x v="2"/>
    <x v="2"/>
    <s v="I10X"/>
    <m/>
    <m/>
    <m/>
    <s v="Hipertension esencial (primaria)"/>
    <s v="Procedimiento"/>
    <n v="1"/>
    <s v="01890301"/>
    <s v="CONSULTA DE CONTROL O DE SEGUIMIENTO POR MEDICINA GENERAL"/>
    <s v="18/02/2022"/>
    <n v="39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6"/>
    <s v="PUTUMAYO"/>
    <x v="6"/>
    <x v="6"/>
    <x v="6"/>
    <s v="I10X"/>
    <m/>
    <m/>
    <m/>
    <s v="Hipertension esencial (primaria)"/>
    <s v="Procedimiento"/>
    <n v="1"/>
    <s v="01890101"/>
    <s v="ATENCION ( VISITA ) DOMICILIARIA - POR MEDICINA GENERAL"/>
    <s v="03/02/2022"/>
    <n v="84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3"/>
    <s v="PUTUMAYO"/>
    <x v="3"/>
    <x v="3"/>
    <x v="3"/>
    <s v="I10X"/>
    <m/>
    <m/>
    <m/>
    <s v="Hipertension esencial (primaria)"/>
    <s v="Procedimiento"/>
    <n v="1"/>
    <s v="01890301"/>
    <s v="CONSULTA DE CONTROL O DE SEGUIMIENTO POR MEDICINA GENERAL"/>
    <s v="03/02/2022"/>
    <n v="25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3"/>
    <s v="PUTUMAYO"/>
    <x v="3"/>
    <x v="3"/>
    <x v="3"/>
    <s v="I10X"/>
    <m/>
    <m/>
    <m/>
    <s v="Hipertension esencial (primaria)"/>
    <s v="Procedimiento"/>
    <n v="1"/>
    <s v="01890208"/>
    <s v="CONSULTA DE PRIMERA VEZ POR PSICOLOGIA"/>
    <s v="11/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3"/>
    <s v="PUTUMAYO"/>
    <x v="3"/>
    <x v="3"/>
    <x v="3"/>
    <s v="I10X"/>
    <m/>
    <m/>
    <m/>
    <s v="Hipertension esencial (primaria)"/>
    <s v="Procedimiento"/>
    <n v="1"/>
    <s v="01890301"/>
    <s v="CONSULTA DE CONTROL O DE SEGUIMIENTO POR MEDICINA GENERAL"/>
    <s v="11/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3"/>
    <s v="PUTUMAYO"/>
    <x v="3"/>
    <x v="3"/>
    <x v="3"/>
    <s v="I10X"/>
    <m/>
    <m/>
    <m/>
    <s v="Hipertension esencial (primaria)"/>
    <s v="Procedimiento"/>
    <n v="1"/>
    <s v="00Q0000395"/>
    <s v="PAQUETE HIPERTENSION ARTERIAL Y/O  DIABETES MELLITUS CON ENFERMEDAD RENAL CRONICA ESTADIOS 3A - 3B - 4 Y 5 SIN DIALISIS"/>
    <s v="28/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3"/>
    <s v="PUTUMAYO"/>
    <x v="3"/>
    <x v="3"/>
    <x v="3"/>
    <s v="I10X"/>
    <m/>
    <m/>
    <m/>
    <s v="Hipertension esencial (primaria)"/>
    <s v="Procedimiento"/>
    <n v="1"/>
    <s v="01891901"/>
    <s v="MONITORIZACION ELECTROENCEFALOGRAFICA POR VIDEO Y RADIO"/>
    <s v="02/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3"/>
    <s v="PUTUMAYO"/>
    <x v="3"/>
    <x v="3"/>
    <x v="3"/>
    <s v="I10X"/>
    <m/>
    <m/>
    <m/>
    <s v="Hipertension esencial (primaria)"/>
    <s v="Procedimiento"/>
    <n v="1"/>
    <s v="01891901"/>
    <s v="MONITORIZACION ELECTROENCEFALOGRAFICA POR VIDEO Y RADIO"/>
    <s v="02/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3"/>
    <s v="PUTUMAYO"/>
    <x v="3"/>
    <x v="3"/>
    <x v="3"/>
    <s v="I10X"/>
    <m/>
    <m/>
    <m/>
    <s v="Hipertension esencial (primaria)"/>
    <s v="Procedimiento"/>
    <n v="1"/>
    <s v="01891901"/>
    <s v="MONITORIZACION ELECTROENCEFALOGRAFICA POR VIDEO Y RADIO"/>
    <s v="02/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2"/>
    <s v="PUTUMAYO"/>
    <x v="2"/>
    <x v="2"/>
    <x v="2"/>
    <s v="I10X"/>
    <m/>
    <m/>
    <m/>
    <s v="Hipertension esencial (primaria)"/>
    <s v="Procedimiento"/>
    <n v="1"/>
    <s v="01890301"/>
    <s v="CONSULTA DE CONTROL O DE SEGUIMIENTO POR MEDICINA GENERAL"/>
    <s v="24/02/2022"/>
    <n v="63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2"/>
    <s v="PUTUMAYO"/>
    <x v="2"/>
    <x v="2"/>
    <x v="2"/>
    <s v="I10X"/>
    <m/>
    <m/>
    <m/>
    <s v="Hipertension esencial (primaria)"/>
    <s v="Medicamento"/>
    <n v="1"/>
    <s v="19900906-14"/>
    <s v="BIPERIDENO 2 MG"/>
    <s v="24/02/2022"/>
    <n v="35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2"/>
    <s v="PUTUMAYO"/>
    <x v="2"/>
    <x v="2"/>
    <x v="2"/>
    <s v="I10X"/>
    <m/>
    <m/>
    <m/>
    <s v="Hipertension esencial (primaria)"/>
    <s v="Medicamento"/>
    <n v="1"/>
    <s v="34162-11"/>
    <s v="HIDROCLOROTIAZIDA 25 MG"/>
    <s v="24/02/2022"/>
    <n v="407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2"/>
    <s v="PUTUMAYO"/>
    <x v="2"/>
    <x v="2"/>
    <x v="2"/>
    <s v="I10X"/>
    <m/>
    <m/>
    <m/>
    <s v="Hipertension esencial (primaria)"/>
    <s v="Medicamento"/>
    <n v="1"/>
    <s v="20073098-45"/>
    <s v="NAPROZOLÂ®"/>
    <s v="24/02/2022"/>
    <n v="40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3"/>
    <s v="PUTUMAYO"/>
    <x v="3"/>
    <x v="3"/>
    <x v="3"/>
    <s v="I10X"/>
    <m/>
    <m/>
    <m/>
    <s v="Hipertension esencial (primaria)"/>
    <s v="Procedimiento"/>
    <n v="1"/>
    <s v="01902207"/>
    <s v="HEMOGRAMA I ( HEMOGLOBINA HEMATOCRITO Y LEUCOGRAMA ) MANUAL"/>
    <s v="01/02/2022"/>
    <n v="161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3"/>
    <s v="PUTUMAYO"/>
    <x v="3"/>
    <x v="3"/>
    <x v="3"/>
    <s v="I10X"/>
    <m/>
    <m/>
    <m/>
    <s v="Hipertension esencial (primaria)"/>
    <s v="Procedimiento"/>
    <n v="1"/>
    <s v="01903895"/>
    <s v="CREATININA EN SUERO U OTROS FLUIDOS"/>
    <s v="01/02/2022"/>
    <n v="10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3"/>
    <s v="PUTUMAYO"/>
    <x v="3"/>
    <x v="3"/>
    <x v="3"/>
    <s v="I10X"/>
    <m/>
    <m/>
    <m/>
    <s v="Hipertension esencial (primaria)"/>
    <s v="Procedimiento"/>
    <n v="1"/>
    <s v="01890301"/>
    <s v="CONSULTA DE CONTROL O DE SEGUIMIENTO POR MEDICINA GENERAL"/>
    <s v="16/02/2022"/>
    <n v="200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3"/>
    <s v="PUTUMAYO"/>
    <x v="3"/>
    <x v="3"/>
    <x v="3"/>
    <s v="I10X"/>
    <m/>
    <m/>
    <m/>
    <s v="Hipertension esencial (primaria)"/>
    <s v="Procedimiento"/>
    <n v="1"/>
    <s v="01903815"/>
    <s v="COLESTEROL DE ALTA DENSIDAD"/>
    <s v="14/02/2022"/>
    <n v="1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3"/>
    <s v="PUTUMAYO"/>
    <x v="3"/>
    <x v="3"/>
    <x v="3"/>
    <s v="I10X"/>
    <m/>
    <m/>
    <m/>
    <s v="Hipertension esencial (primaria)"/>
    <s v="Procedimiento"/>
    <n v="1"/>
    <s v="01902207"/>
    <s v="HEMOGRAMA I ( HEMOGLOBINA HEMATOCRITO Y LEUCOGRAMA ) MANUAL"/>
    <s v="14/02/2022"/>
    <n v="23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3"/>
    <s v="PUTUMAYO"/>
    <x v="3"/>
    <x v="3"/>
    <x v="3"/>
    <s v="I10X"/>
    <m/>
    <m/>
    <m/>
    <s v="Hipertension esencial (primaria)"/>
    <s v="Procedimiento"/>
    <n v="1"/>
    <s v="01903895"/>
    <s v="CREATININA EN SUERO U OTROS FLUIDOS"/>
    <s v="14/02/2022"/>
    <n v="1060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3"/>
    <s v="PUTUMAYO"/>
    <x v="3"/>
    <x v="3"/>
    <x v="3"/>
    <s v="I10X"/>
    <m/>
    <m/>
    <m/>
    <s v="Hipertension esencial (primaria)"/>
    <s v="Procedimiento"/>
    <n v="1"/>
    <s v="01903841"/>
    <s v="GLUCOSA EN SUERO U OTRO FLUIDO DIFERENTE A ORINA"/>
    <s v="14/02/2022"/>
    <n v="85100"/>
    <s v="Consulta Externa"/>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3"/>
    <s v="PUTUMAYO"/>
    <x v="3"/>
    <x v="3"/>
    <x v="3"/>
    <s v="I10X"/>
    <m/>
    <m/>
    <m/>
    <s v="Hipertension esencial (primaria)"/>
    <s v="Medicamento"/>
    <n v="1"/>
    <s v="30969-02"/>
    <s v="OSTEOCALÂ® 600 MG TABLETAS RECUBIERTAS"/>
    <s v="23/02/2022"/>
    <n v="851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3"/>
    <s v="PUTUMAYO"/>
    <x v="3"/>
    <x v="3"/>
    <x v="3"/>
    <s v="I10X"/>
    <m/>
    <m/>
    <m/>
    <s v="Hipertension esencial (primaria)"/>
    <s v="Medicamento"/>
    <n v="1"/>
    <s v="19942545-01"/>
    <s v="CALCITRIOL 0.5 MCG"/>
    <s v="23/02/2022"/>
    <n v="93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3"/>
    <s v="PUTUMAYO"/>
    <x v="3"/>
    <x v="3"/>
    <x v="3"/>
    <s v="I10X"/>
    <m/>
    <m/>
    <m/>
    <s v="Hipertension esencial (primaria)"/>
    <s v="Procedimiento"/>
    <n v="1"/>
    <s v="01907106"/>
    <s v="UROANALISIS"/>
    <s v="14/02/2022"/>
    <n v="70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3"/>
    <s v="PUTUMAYO"/>
    <x v="3"/>
    <x v="3"/>
    <x v="3"/>
    <s v="I10X"/>
    <m/>
    <m/>
    <m/>
    <s v="Hipertension esencial (primaria)"/>
    <s v="Procedimiento"/>
    <n v="1"/>
    <s v="01903818"/>
    <s v="COLESTEROL TOTAL"/>
    <s v="14/02/2022"/>
    <n v="858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3"/>
    <s v="PUTUMAYO"/>
    <x v="3"/>
    <x v="3"/>
    <x v="3"/>
    <s v="I10X"/>
    <m/>
    <m/>
    <m/>
    <s v="Hipertension esencial (primaria)"/>
    <s v="Procedimiento"/>
    <n v="1"/>
    <s v="01903868"/>
    <s v="TRIGLICERIDOS"/>
    <s v="14/02/2022"/>
    <n v="341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2"/>
    <s v="PUTUMAYO"/>
    <x v="2"/>
    <x v="2"/>
    <x v="2"/>
    <s v="I10X"/>
    <m/>
    <m/>
    <m/>
    <s v="Hipertension esencial (primaria)"/>
    <s v="Procedimiento"/>
    <n v="1"/>
    <s v="01890301"/>
    <s v="CONSULTA DE CONTROL O DE SEGUIMIENTO POR MEDICINA GENERAL"/>
    <s v="25/02/2022"/>
    <n v="407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0"/>
    <s v="PUTUMAYO"/>
    <x v="0"/>
    <x v="0"/>
    <x v="0"/>
    <s v="I10X"/>
    <m/>
    <m/>
    <m/>
    <s v="Hipertension esencial (primaria)"/>
    <s v="Medicamento"/>
    <n v="1"/>
    <s v="20066125-01"/>
    <s v="VITAMINA C 500 MG TABLETAS MASTICABLES"/>
    <s v="08/02/2022"/>
    <n v="72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5/02/2022"/>
    <n v="588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2"/>
    <s v="PUTUMAYO"/>
    <x v="2"/>
    <x v="2"/>
    <x v="2"/>
    <s v="I10X"/>
    <m/>
    <m/>
    <m/>
    <s v="Hipertension esencial (primaria)"/>
    <s v="Procedimiento"/>
    <n v="1"/>
    <s v="01890301"/>
    <s v="CONSULTA DE CONTROL O DE SEGUIMIENTO POR MEDICINA GENERAL"/>
    <s v="14/02/2022"/>
    <n v="1199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2"/>
    <s v="PUTUMAYO"/>
    <x v="2"/>
    <x v="2"/>
    <x v="2"/>
    <s v="I10X"/>
    <m/>
    <m/>
    <m/>
    <s v="Hipertension esencial (primaria)"/>
    <s v="Procedimiento"/>
    <n v="1"/>
    <s v="01890301"/>
    <s v="CONSULTA DE CONTROL O DE SEGUIMIENTO POR MEDICINA GENERAL"/>
    <s v="14/02/2022"/>
    <n v="644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3"/>
    <s v="PUTUMAYO"/>
    <x v="3"/>
    <x v="3"/>
    <x v="3"/>
    <s v="I10X"/>
    <m/>
    <m/>
    <m/>
    <s v="Hipertension esencial (primaria)"/>
    <s v="Procedimiento"/>
    <n v="1"/>
    <s v="01890366"/>
    <s v="CONSULTA DE CONTROL O DE SEGUIMIENTO POR ESPECIALISTA EN MEDICINA INTERNA"/>
    <s v="06/02/2022"/>
    <n v="43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2"/>
    <s v="PUTUMAYO"/>
    <x v="2"/>
    <x v="2"/>
    <x v="2"/>
    <s v="I10X"/>
    <m/>
    <m/>
    <m/>
    <s v="Hipertension esencial (primaria)"/>
    <s v="Procedimiento"/>
    <n v="1"/>
    <s v="01890101"/>
    <s v="ATENCION ( VISITA ) DOMICILIARIA - POR MEDICINA GENERAL"/>
    <s v="17/02/2022"/>
    <n v="672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2"/>
    <s v="PUTUMAYO"/>
    <x v="2"/>
    <x v="2"/>
    <x v="2"/>
    <s v="I10X"/>
    <m/>
    <m/>
    <m/>
    <s v="Hipertension esencial (primaria)"/>
    <s v="Procedimiento"/>
    <n v="1"/>
    <s v="01890301"/>
    <s v="CONSULTA DE CONTROL O DE SEGUIMIENTO POR MEDICINA GENERAL"/>
    <s v="18/02/2022"/>
    <n v="19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5"/>
    <s v="PUTUMAYO"/>
    <x v="5"/>
    <x v="5"/>
    <x v="5"/>
    <s v="I10X"/>
    <m/>
    <m/>
    <m/>
    <s v="Hipertension esencial (primaria)"/>
    <s v="Medicamento"/>
    <n v="1"/>
    <s v="19942545-01"/>
    <s v="CALCITRIOL 0.5 MCG"/>
    <s v="23/02/2022"/>
    <n v="67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3"/>
    <s v="PUTUMAYO"/>
    <x v="3"/>
    <x v="3"/>
    <x v="3"/>
    <s v="I10X"/>
    <m/>
    <m/>
    <m/>
    <s v="Hipertension esencial (primaria)"/>
    <s v="Procedimiento"/>
    <n v="1"/>
    <s v="01882317"/>
    <s v="ECOGRAFIA DOPPLER DE VASOS VENOSOS DE MIEMBROS INFERIORES"/>
    <s v="27/02/2022"/>
    <n v="93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3"/>
    <s v="PUTUMAYO"/>
    <x v="3"/>
    <x v="3"/>
    <x v="3"/>
    <s v="I10X"/>
    <m/>
    <m/>
    <m/>
    <s v="Hipertension esencial (primaria)"/>
    <s v="Procedimiento"/>
    <n v="1"/>
    <s v="01890201"/>
    <s v="CONSULTA DE PRIMERA VEZ POR MEDICINA GENERAL"/>
    <s v="19/02/2022"/>
    <n v="285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3"/>
    <s v="PUTUMAYO"/>
    <x v="3"/>
    <x v="3"/>
    <x v="3"/>
    <s v="I10X"/>
    <m/>
    <m/>
    <m/>
    <s v="Hipertension esencial (primaria)"/>
    <s v="Procedimiento"/>
    <n v="1"/>
    <s v="01890266"/>
    <s v="CONSULTA DE PRIMERA VEZ POR ESPECIALISTA EN MEDICINA INTERNA"/>
    <s v="16/02/2022"/>
    <n v="61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2"/>
    <s v="PUTUMAYO"/>
    <x v="2"/>
    <x v="2"/>
    <x v="2"/>
    <s v="I10X"/>
    <s v="E119"/>
    <m/>
    <m/>
    <s v="Hipertension esencial (primaria)"/>
    <s v="Medicamento"/>
    <n v="1"/>
    <s v="19919867-18"/>
    <s v="LIPITORÂ® 40 MG. TABLETAS"/>
    <s v="23/02/2022"/>
    <n v="67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2"/>
    <s v="PUTUMAYO"/>
    <x v="2"/>
    <x v="2"/>
    <x v="2"/>
    <s v="I10X"/>
    <m/>
    <m/>
    <m/>
    <s v="Hipertension esencial (primaria)"/>
    <s v="Medicamento"/>
    <n v="1"/>
    <s v="20032631-40"/>
    <s v="LOSARTAN 100 MG"/>
    <s v="23/02/2022"/>
    <n v="6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2"/>
    <s v="PUTUMAYO"/>
    <x v="2"/>
    <x v="2"/>
    <x v="2"/>
    <s v="I10X"/>
    <m/>
    <m/>
    <m/>
    <s v="Hipertension esencial (primaria)"/>
    <s v="Medicamento"/>
    <n v="1"/>
    <s v="19993255-14"/>
    <s v="GLIBENCLAMIDA 5 MG."/>
    <s v="23/02/2022"/>
    <n v="4826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2"/>
    <s v="PUTUMAYO"/>
    <x v="2"/>
    <x v="2"/>
    <x v="2"/>
    <s v="I10X"/>
    <m/>
    <m/>
    <m/>
    <s v="Hipertension esencial (primaria)"/>
    <s v="Procedimiento"/>
    <n v="1"/>
    <s v="01890101"/>
    <s v="ATENCION ( VISITA ) DOMICILIARIA - POR MEDICINA GENERAL"/>
    <s v="23/02/2022"/>
    <n v="8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2"/>
    <s v="PUTUMAYO"/>
    <x v="2"/>
    <x v="2"/>
    <x v="2"/>
    <s v="I10X"/>
    <m/>
    <m/>
    <m/>
    <s v="Hipertension esencial (primaria)"/>
    <s v="Medicamento"/>
    <n v="1"/>
    <s v="55895-06"/>
    <s v="AMLODIPINO TABLETAS 5 MG"/>
    <s v="23/02/2022"/>
    <n v="35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0"/>
    <s v="PUTUMAYO"/>
    <x v="0"/>
    <x v="0"/>
    <x v="0"/>
    <s v="I10X"/>
    <m/>
    <m/>
    <m/>
    <s v="Hipertension esencial (primaria)"/>
    <s v="Procedimiento"/>
    <n v="1"/>
    <s v="01895100"/>
    <s v="ELECTROCARDIOGRAMA DE RITMO O DE SUPERFICIE SOD"/>
    <s v="25/02/2022"/>
    <n v="30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2"/>
    <s v="PUTUMAYO"/>
    <x v="2"/>
    <x v="2"/>
    <x v="2"/>
    <s v="I10X"/>
    <m/>
    <m/>
    <m/>
    <s v="Hipertension esencial (primaria)"/>
    <s v="Procedimiento"/>
    <n v="1"/>
    <s v="01890101"/>
    <s v="ATENCION ( VISITA ) DOMICILIARIA - POR MEDICINA GENERAL"/>
    <s v="10/02/2022"/>
    <n v="32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890101"/>
    <s v="ATENCION ( VISITA ) DOMICILIARIA - POR MEDICINA GENERAL"/>
    <s v="18/02/2022"/>
    <n v="21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0"/>
    <s v="PUTUMAYO"/>
    <x v="0"/>
    <x v="0"/>
    <x v="0"/>
    <s v="I10X"/>
    <s v="N18X"/>
    <m/>
    <m/>
    <s v="Hipertension esencial (primaria)"/>
    <s v="Procedimiento"/>
    <n v="1"/>
    <s v="01907106"/>
    <s v="UROANALISIS"/>
    <s v="02/02/2022"/>
    <n v="38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0"/>
    <s v="PUTUMAYO"/>
    <x v="0"/>
    <x v="0"/>
    <x v="0"/>
    <s v="I10X"/>
    <m/>
    <m/>
    <m/>
    <s v="Hipertension esencial (primaria)"/>
    <s v="Procedimiento"/>
    <n v="1"/>
    <s v="01902208"/>
    <s v="HEMOGRAMA II ( HEMOGLOBINA HEMATOCRITO RECUENTO DE ERITROCITOS INDICES ERITROCITARIOS LEUCOGRAMA RECUENTO DE PLAQUETAS E INDICES PLAQUETARIOS ) SEMIAUTOMATIZADO"/>
    <s v="02/02/2022"/>
    <n v="30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0"/>
    <s v="PUTUMAYO"/>
    <x v="0"/>
    <x v="0"/>
    <x v="0"/>
    <s v="I10X"/>
    <m/>
    <m/>
    <m/>
    <s v="Hipertension esencial (primaria)"/>
    <s v="Procedimiento"/>
    <n v="1"/>
    <s v="01903842"/>
    <s v="GLUCOSA PRE Y POST CARGA DE GLUCOSA. -- INCY : CARGA DE GLUCOSA"/>
    <s v="02/02/2022"/>
    <n v="69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0"/>
    <s v="PUTUMAYO"/>
    <x v="0"/>
    <x v="0"/>
    <x v="0"/>
    <s v="I10X"/>
    <m/>
    <m/>
    <m/>
    <s v="Hipertension esencial (primaria)"/>
    <s v="Medicamento"/>
    <n v="1"/>
    <s v="19990265-02"/>
    <s v="ACIDO FOLICO 1 MG TABLETAS"/>
    <s v="03/02/2022"/>
    <n v="5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2"/>
    <s v="PUTUMAYO"/>
    <x v="2"/>
    <x v="2"/>
    <x v="2"/>
    <s v="I10X"/>
    <m/>
    <m/>
    <m/>
    <s v="Hipertension esencial (primaria)"/>
    <s v="Procedimiento"/>
    <n v="1"/>
    <s v="01890301"/>
    <s v="CONSULTA DE CONTROL O DE SEGUIMIENTO POR MEDICINA GENERAL"/>
    <s v="08/02/2022"/>
    <n v="7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4"/>
    <s v="PUTUMAYO"/>
    <x v="4"/>
    <x v="4"/>
    <x v="4"/>
    <s v="I10X"/>
    <m/>
    <m/>
    <m/>
    <s v="Hipertension esencial (primaria)"/>
    <s v="Procedimiento"/>
    <n v="1"/>
    <s v="01890266"/>
    <s v="CONSULTA DE PRIMERA VEZ POR ESPECIALISTA EN MEDICINA INTERNA"/>
    <s v="03/02/2022"/>
    <n v="33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2"/>
    <s v="PUTUMAYO"/>
    <x v="2"/>
    <x v="2"/>
    <x v="2"/>
    <s v="I10X"/>
    <m/>
    <m/>
    <m/>
    <s v="Hipertension esencial (primaria)"/>
    <s v="Procedimiento"/>
    <n v="1"/>
    <s v="01881202"/>
    <s v="ECOCARDIOGRAMA TRANSTORACICO"/>
    <s v="01/02/2022"/>
    <n v="29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2"/>
    <s v="PUTUMAYO"/>
    <x v="2"/>
    <x v="2"/>
    <x v="2"/>
    <s v="I10X"/>
    <m/>
    <m/>
    <m/>
    <s v="Hipertension esencial (primaria)"/>
    <s v="Procedimiento"/>
    <n v="1"/>
    <s v="01890301"/>
    <s v="CONSULTA DE CONTROL O DE SEGUIMIENTO POR MEDICINA GENERAL"/>
    <s v="23/02/2022"/>
    <n v="252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2"/>
    <s v="PUTUMAYO"/>
    <x v="2"/>
    <x v="2"/>
    <x v="2"/>
    <s v="I10X"/>
    <m/>
    <m/>
    <m/>
    <s v="Hipertension esencial (primaria)"/>
    <s v="Procedimiento"/>
    <n v="1"/>
    <s v="01890366"/>
    <s v="CONSULTA DE CONTROL O DE SEGUIMIENTO POR ESPECIALISTA EN MEDICINA INTERNA"/>
    <s v="11/02/2022"/>
    <n v="11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2"/>
    <s v="PUTUMAYO"/>
    <x v="2"/>
    <x v="2"/>
    <x v="2"/>
    <s v="I10X"/>
    <m/>
    <m/>
    <m/>
    <s v="Hipertension esencial (primaria)"/>
    <s v="Procedimiento"/>
    <n v="1"/>
    <s v="01890301"/>
    <s v="CONSULTA DE CONTROL O DE SEGUIMIENTO POR MEDICINA GENERAL"/>
    <s v="24/02/2022"/>
    <n v="80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2"/>
    <s v="PUTUMAYO"/>
    <x v="2"/>
    <x v="2"/>
    <x v="2"/>
    <s v="I10X"/>
    <m/>
    <m/>
    <m/>
    <s v="Hipertension esencial (primaria)"/>
    <s v="Procedimiento"/>
    <n v="1"/>
    <s v="01903426"/>
    <s v="HEMOGLOBINA GLICOSILADA AUTOMATIZADA"/>
    <s v="22/02/2022"/>
    <n v="187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2"/>
    <s v="PUTUMAYO"/>
    <x v="2"/>
    <x v="2"/>
    <x v="2"/>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22/02/2022"/>
    <n v="41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2"/>
    <s v="PUTUMAYO"/>
    <x v="2"/>
    <x v="2"/>
    <x v="2"/>
    <s v="I10X"/>
    <m/>
    <m/>
    <m/>
    <s v="Hipertension esencial (primaria)"/>
    <s v="Procedimiento"/>
    <n v="1"/>
    <s v="01903801"/>
    <s v="ACIDO URICO EN SUERO U OTROS FLUIDOS"/>
    <s v="22/02/2022"/>
    <n v="19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2"/>
    <s v="PUTUMAYO"/>
    <x v="2"/>
    <x v="2"/>
    <x v="2"/>
    <s v="I10X"/>
    <m/>
    <m/>
    <m/>
    <s v="Hipertension esencial (primaria)"/>
    <s v="Procedimiento"/>
    <n v="1"/>
    <s v="01903841"/>
    <s v="GLUCOSA EN SUERO U OTRO FLUIDO DIFERENTE A ORINA"/>
    <s v="22/02/2022"/>
    <n v="16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2"/>
    <s v="PUTUMAYO"/>
    <x v="2"/>
    <x v="2"/>
    <x v="2"/>
    <s v="I10X"/>
    <m/>
    <m/>
    <m/>
    <s v="Hipertension esencial (primaria)"/>
    <s v="Procedimiento"/>
    <n v="1"/>
    <s v="01902218"/>
    <s v="RECUENTO DE EOSINOFILO EN CUALQUIER MUESTRA"/>
    <s v="22/02/2022"/>
    <n v="51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2"/>
    <s v="PUTUMAYO"/>
    <x v="2"/>
    <x v="2"/>
    <x v="2"/>
    <s v="I10X"/>
    <m/>
    <m/>
    <m/>
    <s v="Hipertension esencial (primaria)"/>
    <s v="Medicamento"/>
    <n v="1"/>
    <s v="44056-04"/>
    <s v="CARBAMAZEPINA 200 MG TABLETAS"/>
    <s v="24/02/2022"/>
    <n v="18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2"/>
    <s v="PUTUMAYO"/>
    <x v="2"/>
    <x v="2"/>
    <x v="2"/>
    <s v="I10X"/>
    <m/>
    <m/>
    <m/>
    <s v="Hipertension esencial (primaria)"/>
    <s v="Medicamento"/>
    <n v="1"/>
    <s v="55895-06"/>
    <s v="AMLODIPINO TABLETAS 5 MG"/>
    <s v="24/02/2022"/>
    <n v="200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2"/>
    <s v="PUTUMAYO"/>
    <x v="2"/>
    <x v="2"/>
    <x v="2"/>
    <s v="I10X"/>
    <m/>
    <m/>
    <m/>
    <s v="Hipertension esencial (primaria)"/>
    <s v="Medicamento"/>
    <n v="1"/>
    <s v="19936296-08"/>
    <s v="ACIDO ACETILSALICILICO 100 MG"/>
    <s v="24/02/2022"/>
    <n v="15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0"/>
    <s v="PUTUMAYO"/>
    <x v="0"/>
    <x v="0"/>
    <x v="0"/>
    <s v="I10X"/>
    <m/>
    <m/>
    <m/>
    <s v="Hipertension esencial (primaria)"/>
    <s v="Procedimiento"/>
    <n v="1"/>
    <s v="01895100"/>
    <s v="ELECTROCARDIOGRAMA DE RITMO O DE SUPERFICIE SOD"/>
    <s v="02/02/2022"/>
    <n v="21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2"/>
    <s v="PUTUMAYO"/>
    <x v="2"/>
    <x v="2"/>
    <x v="2"/>
    <s v="I10X"/>
    <m/>
    <m/>
    <m/>
    <s v="Hipertension esencial (primaria)"/>
    <s v="Procedimiento"/>
    <n v="1"/>
    <s v="01890301"/>
    <s v="CONSULTA DE CONTROL O DE SEGUIMIENTO POR MEDICINA GENERAL"/>
    <s v="24/02/2022"/>
    <n v="27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3/02/2022"/>
    <n v="5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2"/>
    <s v="PUTUMAYO"/>
    <x v="2"/>
    <x v="2"/>
    <x v="2"/>
    <s v="I10X"/>
    <m/>
    <m/>
    <m/>
    <s v="Hipertension esencial (primaria)"/>
    <s v="Procedimiento"/>
    <n v="1"/>
    <s v="01903841"/>
    <s v="GLUCOSA EN SUERO U OTRO FLUIDO DIFERENTE A ORINA"/>
    <s v="03/02/2022"/>
    <n v="20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2"/>
    <s v="PUTUMAYO"/>
    <x v="2"/>
    <x v="2"/>
    <x v="2"/>
    <s v="I10X"/>
    <m/>
    <m/>
    <m/>
    <s v="Hipertension esencial (primaria)"/>
    <s v="Insumo"/>
    <n v="1"/>
    <s v="00E0000004"/>
    <s v="DURAPREP SOLUCION PARA LAVADO PREQUIRURGICO"/>
    <s v="03/02/2022"/>
    <n v="51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2"/>
    <s v="PUTUMAYO"/>
    <x v="2"/>
    <x v="2"/>
    <x v="2"/>
    <s v="I10X"/>
    <m/>
    <m/>
    <m/>
    <s v="Hipertension esencial (primaria)"/>
    <s v="Insumo"/>
    <n v="1"/>
    <s v="00E0000004"/>
    <s v="DURAPREP SOLUCION PARA LAVADO PREQUIRURGICO"/>
    <s v="03/02/2022"/>
    <n v="35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3"/>
    <s v="PUTUMAYO"/>
    <x v="3"/>
    <x v="3"/>
    <x v="3"/>
    <s v="I10X"/>
    <m/>
    <m/>
    <m/>
    <s v="Hipertension esencial (primaria)"/>
    <s v="Procedimiento"/>
    <n v="1"/>
    <s v="01881202"/>
    <s v="ECOCARDIOGRAMA TRANSTORACICO"/>
    <s v="03/02/2022"/>
    <n v="36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2"/>
    <s v="PUTUMAYO"/>
    <x v="2"/>
    <x v="2"/>
    <x v="2"/>
    <s v="I10X"/>
    <m/>
    <m/>
    <m/>
    <s v="Hipertension esencial (primaria)"/>
    <s v="Procedimiento"/>
    <n v="1"/>
    <s v="01890301"/>
    <s v="CONSULTA DE CONTROL O DE SEGUIMIENTO POR MEDICINA GENERAL"/>
    <s v="24/02/2022"/>
    <n v="36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2"/>
    <s v="PUTUMAYO"/>
    <x v="2"/>
    <x v="2"/>
    <x v="2"/>
    <s v="I10X"/>
    <m/>
    <m/>
    <m/>
    <s v="Hipertension esencial (primaria)"/>
    <s v="Procedimiento"/>
    <n v="1"/>
    <s v="01890301"/>
    <s v="CONSULTA DE CONTROL O DE SEGUIMIENTO POR MEDICINA GENERAL"/>
    <s v="02/02/2022"/>
    <n v="366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2"/>
    <s v="PUTUMAYO"/>
    <x v="2"/>
    <x v="2"/>
    <x v="2"/>
    <s v="I10X"/>
    <m/>
    <m/>
    <m/>
    <s v="Hipertension esencial (primaria)"/>
    <s v="Procedimiento"/>
    <n v="1"/>
    <s v="01895100"/>
    <s v="ELECTROCARDIOGRAMA DE RITMO O DE SUPERFICIE SOD"/>
    <s v="02/02/2022"/>
    <n v="79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0"/>
    <s v="PUTUMAYO"/>
    <x v="0"/>
    <x v="0"/>
    <x v="0"/>
    <s v="I10X"/>
    <m/>
    <m/>
    <m/>
    <s v="Hipertension esencial (primaria)"/>
    <s v="Procedimiento"/>
    <n v="1"/>
    <s v="00T0000165"/>
    <s v="TRANSPORTE COMERCIAL TERRESTRE - SIMPLE PASTO ( NARIÃƒÂ‘O ) A MOCOA ( PUTUMAYO )"/>
    <s v="17/02/2022"/>
    <n v="93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0"/>
    <s v="PUTUMAYO"/>
    <x v="0"/>
    <x v="0"/>
    <x v="0"/>
    <s v="I10X"/>
    <m/>
    <m/>
    <m/>
    <s v="Hipertension esencial (primaria)"/>
    <s v="Procedimiento"/>
    <n v="1"/>
    <s v="00T0000311"/>
    <s v="TRANSPORTE COMERCIAL TERRESTRE - SIMPLE MOCOA ( PUTUMAYO ) A PASTO ( NARIÃƒÂ‘O )"/>
    <s v="15/02/2022"/>
    <n v="35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3"/>
    <s v="PUTUMAYO"/>
    <x v="3"/>
    <x v="3"/>
    <x v="3"/>
    <s v="I10X"/>
    <m/>
    <m/>
    <m/>
    <s v="Hipertension esencial (primaria)"/>
    <s v="Procedimiento"/>
    <n v="1"/>
    <s v="01881202"/>
    <s v="ECOCARDIOGRAMA TRANSTORACICO"/>
    <s v="05/02/2022"/>
    <n v="2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3"/>
    <s v="PUTUMAYO"/>
    <x v="3"/>
    <x v="3"/>
    <x v="3"/>
    <s v="I10X"/>
    <m/>
    <m/>
    <m/>
    <s v="Hipertension esencial (primaria)"/>
    <s v="Procedimiento"/>
    <n v="1"/>
    <s v="01890301"/>
    <s v="CONSULTA DE CONTROL O DE SEGUIMIENTO POR MEDICINA GENERAL"/>
    <s v="01/02/2022"/>
    <n v="6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2"/>
    <s v="PUTUMAYO"/>
    <x v="2"/>
    <x v="2"/>
    <x v="2"/>
    <s v="I10X"/>
    <m/>
    <m/>
    <m/>
    <s v="Hipertension esencial (primaria)"/>
    <s v="Procedimiento"/>
    <n v="1"/>
    <s v="01890301"/>
    <s v="CONSULTA DE CONTROL O DE SEGUIMIENTO POR MEDICINA GENERAL"/>
    <s v="23/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1"/>
    <s v="PUTUMAYO"/>
    <x v="1"/>
    <x v="1"/>
    <x v="1"/>
    <s v="I10X"/>
    <s v="N18X"/>
    <m/>
    <m/>
    <s v="Hipertension esencial (primaria)"/>
    <s v="Medicamento"/>
    <n v="1"/>
    <s v="19961372-07"/>
    <s v="PRATENÂ® 1 MG TABLETA"/>
    <s v="11/02/2022"/>
    <n v="9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2"/>
    <s v="PUTUMAYO"/>
    <x v="2"/>
    <x v="2"/>
    <x v="2"/>
    <s v="I10X"/>
    <m/>
    <m/>
    <m/>
    <s v="Hipertension esencial (primaria)"/>
    <s v="Procedimiento"/>
    <n v="1"/>
    <s v="01890301"/>
    <s v="CONSULTA DE CONTROL O DE SEGUIMIENTO POR MEDICINA GENERAL"/>
    <s v="09/02/2022"/>
    <n v="8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2"/>
    <s v="PUTUMAYO"/>
    <x v="2"/>
    <x v="2"/>
    <x v="2"/>
    <s v="I10X"/>
    <s v="N18X"/>
    <m/>
    <m/>
    <s v="Hipertension esencial (primaria)"/>
    <s v="Procedimiento"/>
    <n v="1"/>
    <s v="01890301"/>
    <s v="CONSULTA DE CONTROL O DE SEGUIMIENTO POR MEDICINA GENERAL"/>
    <s v="14/02/2022"/>
    <n v="8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2"/>
    <s v="PUTUMAYO"/>
    <x v="2"/>
    <x v="2"/>
    <x v="2"/>
    <s v="I10X"/>
    <m/>
    <m/>
    <m/>
    <s v="Hipertension esencial (primaria)"/>
    <s v="Procedimiento"/>
    <n v="1"/>
    <s v="01890301"/>
    <s v="CONSULTA DE CONTROL O DE SEGUIMIENTO POR MEDICINA GENERAL"/>
    <s v="09/02/2022"/>
    <n v="29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2"/>
    <s v="PUTUMAYO"/>
    <x v="2"/>
    <x v="2"/>
    <x v="2"/>
    <s v="I10X"/>
    <m/>
    <m/>
    <m/>
    <s v="Hipertension esencial (primaria)"/>
    <s v="Procedimiento"/>
    <n v="1"/>
    <s v="01890101"/>
    <s v="ATENCION ( VISITA ) DOMICILIARIA - POR MEDICINA GENERAL"/>
    <s v="25/02/2022"/>
    <n v="31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2"/>
    <s v="PUTUMAYO"/>
    <x v="2"/>
    <x v="2"/>
    <x v="2"/>
    <s v="I10X"/>
    <m/>
    <m/>
    <m/>
    <s v="Hipertension esencial (primaria)"/>
    <s v="Medicamento"/>
    <n v="1"/>
    <s v="23440-10"/>
    <s v="TIAMINA ECAR 300 MG TABLETAS"/>
    <s v="25/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2"/>
    <s v="PUTUMAYO"/>
    <x v="2"/>
    <x v="2"/>
    <x v="2"/>
    <s v="I10X"/>
    <m/>
    <m/>
    <m/>
    <s v="Hipertension esencial (primaria)"/>
    <s v="Medicamento"/>
    <n v="1"/>
    <s v="25040-25"/>
    <s v="ACETAMINOFEN 500 MG"/>
    <s v="25/02/2022"/>
    <n v="13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2"/>
    <s v="PUTUMAYO"/>
    <x v="2"/>
    <x v="2"/>
    <x v="2"/>
    <s v="I10X"/>
    <m/>
    <m/>
    <m/>
    <s v="Hipertension esencial (primaria)"/>
    <s v="Medicamento"/>
    <n v="1"/>
    <s v="38771-05"/>
    <s v="SUSPENSION DE HIDROXIDO DE ALUMINIO + MAGNESIO + SIMETICONA"/>
    <s v="25/02/2022"/>
    <n v="16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2"/>
    <s v="PUTUMAYO"/>
    <x v="2"/>
    <x v="2"/>
    <x v="2"/>
    <s v="I10X"/>
    <m/>
    <m/>
    <m/>
    <s v="Hipertension esencial (primaria)"/>
    <s v="Medicamento"/>
    <n v="1"/>
    <s v="19960407-10"/>
    <s v="ESOMEPRAZOLTABLETA ENTERICA20MG"/>
    <s v="25/02/2022"/>
    <n v="16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2"/>
    <s v="PUTUMAYO"/>
    <x v="2"/>
    <x v="2"/>
    <x v="2"/>
    <s v="I10X"/>
    <m/>
    <m/>
    <m/>
    <s v="Hipertension esencial (primaria)"/>
    <s v="Medicamento"/>
    <n v="1"/>
    <s v="19940519-09"/>
    <s v="GENTAMICINA 160 MG / 2 ML SOLUCION INYECTABLE"/>
    <s v="25/02/2022"/>
    <n v="20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2"/>
    <s v="PUTUMAYO"/>
    <x v="2"/>
    <x v="2"/>
    <x v="2"/>
    <s v="I10X"/>
    <m/>
    <m/>
    <m/>
    <s v="Hipertension esencial (primaria)"/>
    <s v="Medicamento"/>
    <n v="1"/>
    <s v="19965399-06"/>
    <s v="CARBONATO DE CALCIO 1500 MG"/>
    <s v="25/02/2022"/>
    <n v="2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2"/>
    <s v="PUTUMAYO"/>
    <x v="2"/>
    <x v="2"/>
    <x v="2"/>
    <s v="I10X"/>
    <m/>
    <m/>
    <m/>
    <s v="Hipertension esencial (primaria)"/>
    <s v="Medicamento"/>
    <n v="1"/>
    <s v="20123643-17"/>
    <s v="LOSARTAN POTASICO 100 MG TABLETAS"/>
    <s v="03/02/2022"/>
    <n v="20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3"/>
    <s v="PUTUMAYO"/>
    <x v="3"/>
    <x v="3"/>
    <x v="3"/>
    <s v="I10X"/>
    <m/>
    <m/>
    <m/>
    <s v="Hipertension esencial (primaria)"/>
    <s v="Procedimiento"/>
    <n v="1"/>
    <s v="01895100"/>
    <s v="ELECTROCARDIOGRAMA DE RITMO O DE SUPERFICIE SOD"/>
    <s v="17/02/2022"/>
    <n v="19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0"/>
    <s v="PUTUMAYO"/>
    <x v="0"/>
    <x v="0"/>
    <x v="0"/>
    <s v="I10X"/>
    <m/>
    <m/>
    <m/>
    <s v="Hipertension esencial (primaria)"/>
    <s v="Procedimiento"/>
    <n v="1"/>
    <s v="01896101"/>
    <s v="MONITOREO DE PRESION ARTERIAL SISTEMICA ( TELEMETRIA )"/>
    <s v="14/02/2022"/>
    <n v="5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0"/>
    <s v="PUTUMAYO"/>
    <x v="0"/>
    <x v="0"/>
    <x v="0"/>
    <s v="I10X"/>
    <s v="N18X"/>
    <m/>
    <m/>
    <s v="Hipertension esencial (primaria)"/>
    <s v="Procedimiento"/>
    <n v="1"/>
    <s v="01895001"/>
    <s v="MONITOREO ELECTROCARDIOGRAFICO CONTINUO ( HOLTER )"/>
    <s v="14/02/2022"/>
    <n v="9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0"/>
    <s v="PUTUMAYO"/>
    <x v="0"/>
    <x v="0"/>
    <x v="0"/>
    <s v="I10X"/>
    <s v="N18X"/>
    <m/>
    <m/>
    <s v="Hipertension esencial (primaria)"/>
    <s v="Medicamento"/>
    <n v="1"/>
    <s v="19936296-05"/>
    <s v="ACIDO ACETILSALICILICO 100 MG"/>
    <s v="03/02/2022"/>
    <n v="56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0"/>
    <s v="PUTUMAYO"/>
    <x v="0"/>
    <x v="0"/>
    <x v="0"/>
    <s v="I10X"/>
    <m/>
    <m/>
    <m/>
    <s v="Hipertension esencial (primaria)"/>
    <s v="Medicamento"/>
    <n v="1"/>
    <s v="19935477-03"/>
    <s v="ATOVASTATINA 40 MG"/>
    <s v="03/02/2022"/>
    <n v="2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2"/>
    <s v="PUTUMAYO"/>
    <x v="2"/>
    <x v="2"/>
    <x v="2"/>
    <s v="I10X"/>
    <m/>
    <m/>
    <m/>
    <s v="Hipertension esencial (primaria)"/>
    <s v="Procedimiento"/>
    <n v="1"/>
    <s v="01890301"/>
    <s v="CONSULTA DE CONTROL O DE SEGUIMIENTO POR MEDICINA GENERAL"/>
    <s v="16/02/2022"/>
    <n v="42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0"/>
    <s v="PUTUMAYO"/>
    <x v="0"/>
    <x v="0"/>
    <x v="0"/>
    <s v="I10X"/>
    <m/>
    <m/>
    <m/>
    <s v="Hipertension esencial (primaria)"/>
    <s v="Medicamento"/>
    <n v="1"/>
    <s v="19919531-03"/>
    <s v="FURAZOLIDONA 50 MG./15 ML."/>
    <s v="15/02/2022"/>
    <n v="10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1"/>
    <s v="PUTUMAYO"/>
    <x v="1"/>
    <x v="1"/>
    <x v="1"/>
    <s v="I10X"/>
    <s v="N18X"/>
    <m/>
    <m/>
    <s v="Hipertension esencial (primaria)"/>
    <s v="Procedimiento"/>
    <n v="1"/>
    <s v="00T0000170"/>
    <s v="TRANSPORTE COMERCIAL TERRESTRE - SIMPLE PASTO ( NARIÃƒÂ‘O ) A SIBUNDOY ( PUTUMAYO )"/>
    <s v="28/02/2022"/>
    <n v="6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1"/>
    <s v="PUTUMAYO"/>
    <x v="1"/>
    <x v="1"/>
    <x v="1"/>
    <s v="I10X"/>
    <m/>
    <m/>
    <m/>
    <s v="Hipertension esencial (primaria)"/>
    <s v="Procedimiento"/>
    <n v="1"/>
    <s v="00T0000341"/>
    <s v="TRANSPORTE COMERCIAL TERRESTRE - SIMPLE SIBUNDOY ( PUTUMAYO ) A PASTO ( NARIÃƒÂ‘O )"/>
    <s v="25/02/2022"/>
    <n v="10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0"/>
    <s v="PUTUMAYO"/>
    <x v="0"/>
    <x v="0"/>
    <x v="0"/>
    <s v="I10X"/>
    <m/>
    <m/>
    <m/>
    <s v="Hipertension esencial (primaria)"/>
    <s v="Procedimiento"/>
    <n v="1"/>
    <s v="00T0000334"/>
    <s v="TRANSPORTE COMERCIAL TERRESTRE - SIMPLE PUERTO ASIS ( PUTUMAYO ) A SAN MIGUEL ( PUTUMAYO )"/>
    <s v="26/02/2022"/>
    <n v="43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0"/>
    <s v="PUTUMAYO"/>
    <x v="0"/>
    <x v="0"/>
    <x v="0"/>
    <s v="I10X"/>
    <m/>
    <m/>
    <m/>
    <s v="Hipertension esencial (primaria)"/>
    <s v="Procedimiento"/>
    <n v="1"/>
    <s v="00T0000347"/>
    <s v="TRANSPORTE COMERCIAL TERRESTRE - SIMPLE SAN MIGUEL ( PUTUMAYO ) A PUERTO ASIS ( PUTUMAYO )"/>
    <s v="24/02/2022"/>
    <n v="5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4"/>
    <s v="PUTUMAYO"/>
    <x v="4"/>
    <x v="4"/>
    <x v="4"/>
    <s v="I10X"/>
    <m/>
    <m/>
    <m/>
    <s v="Hipertension esencial (primaria)"/>
    <s v="Procedimiento"/>
    <n v="1"/>
    <s v="01890228"/>
    <s v="CONSULTA DE PRIMERA VEZ POR ESPECIALISTA EN CARDIOLOGIA"/>
    <s v="04/02/2022"/>
    <n v="8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2"/>
    <s v="PUTUMAYO"/>
    <x v="2"/>
    <x v="2"/>
    <x v="2"/>
    <s v="I10X"/>
    <m/>
    <m/>
    <m/>
    <s v="Hipertension esencial (primaria)"/>
    <s v="Procedimiento"/>
    <n v="1"/>
    <s v="01903895"/>
    <s v="CREATININA EN SUERO U OTROS FLUIDOS"/>
    <s v="17/02/2022"/>
    <n v="169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2"/>
    <s v="PUTUMAYO"/>
    <x v="2"/>
    <x v="2"/>
    <x v="2"/>
    <s v="I10X"/>
    <m/>
    <m/>
    <m/>
    <s v="Hipertension esencial (primaria)"/>
    <s v="Procedimiento"/>
    <n v="1"/>
    <s v="01904902"/>
    <s v="HORMONA ESTIMULANTE DEL TIROIDES"/>
    <s v="17/02/2022"/>
    <n v="21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2"/>
    <s v="PUTUMAYO"/>
    <x v="2"/>
    <x v="2"/>
    <x v="2"/>
    <s v="I10X"/>
    <s v="N18X"/>
    <m/>
    <m/>
    <s v="Hipertension esencial (primaria)"/>
    <s v="Procedimiento"/>
    <n v="1"/>
    <s v="01903856"/>
    <s v="NITROGENO UREICO"/>
    <s v="17/02/2022"/>
    <n v="21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2"/>
    <s v="PUTUMAYO"/>
    <x v="2"/>
    <x v="2"/>
    <x v="2"/>
    <s v="I10X"/>
    <s v="N18X"/>
    <m/>
    <m/>
    <s v="Hipertension esencial (primaria)"/>
    <s v="Procedimiento"/>
    <n v="1"/>
    <s v="01890266"/>
    <s v="CONSULTA DE PRIMERA VEZ POR ESPECIALISTA EN MEDICINA INTERNA"/>
    <s v="09/02/2022"/>
    <n v="39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3"/>
    <s v="PUTUMAYO"/>
    <x v="3"/>
    <x v="3"/>
    <x v="3"/>
    <s v="I10X"/>
    <s v="N18X"/>
    <m/>
    <m/>
    <s v="Hipertension esencial (primaria)"/>
    <s v="Procedimiento"/>
    <n v="1"/>
    <s v="01903815"/>
    <s v="COLESTEROL DE ALTA DENSIDAD"/>
    <s v="09/02/2022"/>
    <n v="500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2"/>
    <s v="PUTUMAYO"/>
    <x v="2"/>
    <x v="2"/>
    <x v="2"/>
    <s v="I10X"/>
    <m/>
    <m/>
    <m/>
    <s v="Hipertension esencial (primaria)"/>
    <s v="Procedimiento"/>
    <n v="1"/>
    <s v="01895100"/>
    <s v="ELECTROCARDIOGRAMA DE RITMO O DE SUPERFICIE SOD"/>
    <s v="22/02/2022"/>
    <n v="9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2"/>
    <s v="PUTUMAYO"/>
    <x v="2"/>
    <x v="2"/>
    <x v="2"/>
    <s v="I10X"/>
    <m/>
    <m/>
    <m/>
    <s v="Hipertension esencial (primaria)"/>
    <s v="Procedimiento"/>
    <n v="1"/>
    <s v="01890101"/>
    <s v="ATENCION ( VISITA ) DOMICILIARIA - POR MEDICINA GENERAL"/>
    <s v="15/02/2022"/>
    <n v="12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0"/>
    <s v="PUTUMAYO"/>
    <x v="0"/>
    <x v="0"/>
    <x v="0"/>
    <s v="I10X"/>
    <m/>
    <m/>
    <m/>
    <s v="Hipertension esencial (primaria)"/>
    <s v="Procedimiento"/>
    <n v="1"/>
    <s v="01903843"/>
    <s v="GLUCOSA PRE Y POST PRANDIAL"/>
    <s v="24/02/2022"/>
    <n v="308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0"/>
    <s v="PUTUMAYO"/>
    <x v="0"/>
    <x v="0"/>
    <x v="0"/>
    <s v="I10X"/>
    <m/>
    <m/>
    <m/>
    <s v="Hipertension esencial (primaria)"/>
    <s v="Procedimiento"/>
    <n v="1"/>
    <s v="01903028"/>
    <s v="MICROALBUMINURIA SEMIAUTOMATIZADA"/>
    <s v="24/02/2022"/>
    <n v="17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0"/>
    <s v="PUTUMAYO"/>
    <x v="0"/>
    <x v="0"/>
    <x v="0"/>
    <s v="I10X"/>
    <m/>
    <m/>
    <m/>
    <s v="Hipertension esencial (primaria)"/>
    <s v="Procedimiento"/>
    <n v="1"/>
    <s v="01903818"/>
    <s v="COLESTEROL TOTAL"/>
    <s v="24/02/2022"/>
    <n v="12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0"/>
    <s v="PUTUMAYO"/>
    <x v="0"/>
    <x v="0"/>
    <x v="0"/>
    <s v="I10X"/>
    <m/>
    <m/>
    <m/>
    <s v="Hipertension esencial (primaria)"/>
    <s v="Procedimiento"/>
    <n v="1"/>
    <s v="01903816"/>
    <s v="COLESTEROL DE BAJA DENSIDAD SEMIAUTOMATIZADO"/>
    <s v="24/02/2022"/>
    <n v="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0"/>
    <s v="PUTUMAYO"/>
    <x v="0"/>
    <x v="0"/>
    <x v="0"/>
    <s v="I10X"/>
    <m/>
    <m/>
    <m/>
    <s v="Hipertension esencial (primaria)"/>
    <s v="Procedimiento"/>
    <n v="1"/>
    <s v="01890266"/>
    <s v="CONSULTA DE PRIMERA VEZ POR ESPECIALISTA EN MEDICINA INTERNA"/>
    <s v="10/02/2022"/>
    <n v="109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2"/>
    <s v="PUTUMAYO"/>
    <x v="2"/>
    <x v="2"/>
    <x v="2"/>
    <s v="I10X"/>
    <m/>
    <m/>
    <m/>
    <s v="Hipertension esencial (primaria)"/>
    <s v="Procedimiento"/>
    <n v="1"/>
    <s v="01890301"/>
    <s v="CONSULTA DE CONTROL O DE SEGUIMIENTO POR MEDICINA GENERAL"/>
    <s v="23/02/2022"/>
    <n v="50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5"/>
    <s v="PUTUMAYO"/>
    <x v="5"/>
    <x v="5"/>
    <x v="5"/>
    <s v="I10X"/>
    <m/>
    <m/>
    <m/>
    <s v="Hipertension esencial (primaria)"/>
    <s v="Procedimiento"/>
    <n v="1"/>
    <s v="00Q0000775"/>
    <s v="PAQUETE HIPERTENSION ARTERIAL MAS DIABETES MELLITUS EN RIESGO DE ERCÃ‚Â YÃ‚Â ENFERMEDAD RENAL CRONICA ESTADIOS 1 - 2 EN IPS ESPECIALIZADA"/>
    <s v="28/02/2022"/>
    <n v="8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6"/>
    <s v="PUTUMAYO"/>
    <x v="6"/>
    <x v="6"/>
    <x v="6"/>
    <s v="I10X"/>
    <m/>
    <m/>
    <m/>
    <s v="Hipertension esencial (primaria)"/>
    <s v="Procedimiento"/>
    <n v="1"/>
    <s v="01895001"/>
    <s v="MONITOREO ELECTROCARDIOGRAFICO CONTINUO ( HOLTER )"/>
    <s v="11/02/2022"/>
    <n v="7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2"/>
    <s v="PUTUMAYO"/>
    <x v="2"/>
    <x v="2"/>
    <x v="2"/>
    <s v="I10X"/>
    <m/>
    <m/>
    <m/>
    <s v="Hipertension esencial (primaria)"/>
    <s v="Procedimiento"/>
    <n v="1"/>
    <s v="01890301"/>
    <s v="CONSULTA DE CONTROL O DE SEGUIMIENTO POR MEDICINA GENERAL"/>
    <s v="07/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0"/>
    <s v="PUTUMAYO"/>
    <x v="0"/>
    <x v="0"/>
    <x v="0"/>
    <s v="I10X"/>
    <m/>
    <m/>
    <m/>
    <s v="Hipertension esencial (primaria)"/>
    <s v="Medicamento"/>
    <n v="1"/>
    <s v="19976349-02"/>
    <s v="NIMODIPINO 30 MG"/>
    <s v="28/02/2022"/>
    <n v="21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2"/>
    <s v="PUTUMAYO"/>
    <x v="2"/>
    <x v="2"/>
    <x v="2"/>
    <s v="I10X"/>
    <m/>
    <m/>
    <m/>
    <s v="Hipertension esencial (primaria)"/>
    <s v="Procedimiento"/>
    <n v="1"/>
    <s v="01890301"/>
    <s v="CONSULTA DE CONTROL O DE SEGUIMIENTO POR MEDICINA GENERAL"/>
    <s v="04/02/2022"/>
    <n v="10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5"/>
    <s v="PUTUMAYO"/>
    <x v="5"/>
    <x v="5"/>
    <x v="5"/>
    <s v="I10X"/>
    <m/>
    <m/>
    <m/>
    <s v="Hipertension esencial (primaria)"/>
    <s v="Medicamento"/>
    <n v="1"/>
    <s v="20085383-15"/>
    <s v="ATORVASTATINATABLETASRECUBIERTASPOR 40 MG"/>
    <s v="17/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0"/>
    <s v="PUTUMAYO"/>
    <x v="0"/>
    <x v="0"/>
    <x v="0"/>
    <s v="I10X"/>
    <m/>
    <m/>
    <m/>
    <s v="Hipertension esencial (primaria)"/>
    <s v="Procedimiento"/>
    <n v="1"/>
    <s v="01890266"/>
    <s v="CONSULTA DE PRIMERA VEZ POR ESPECIALISTA EN MEDICINA INTERNA"/>
    <s v="28/02/2022"/>
    <n v="13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2"/>
    <s v="PUTUMAYO"/>
    <x v="2"/>
    <x v="2"/>
    <x v="2"/>
    <s v="I10X"/>
    <s v="N18X"/>
    <m/>
    <m/>
    <s v="Hipertension esencial (primaria)"/>
    <s v="Procedimiento"/>
    <n v="1"/>
    <s v="01890301"/>
    <s v="CONSULTA DE CONTROL O DE SEGUIMIENTO POR MEDICINA GENERAL"/>
    <s v="04/02/2022"/>
    <n v="7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2"/>
    <s v="PUTUMAYO"/>
    <x v="2"/>
    <x v="2"/>
    <x v="2"/>
    <s v="I10X"/>
    <m/>
    <m/>
    <m/>
    <s v="Hipertension esencial (primaria)"/>
    <s v="Procedimiento"/>
    <n v="1"/>
    <s v="01903820"/>
    <s v="CREATIN QUINASA ( FRACCION MB ) AUTOMATIZADA"/>
    <s v="11/02/2022"/>
    <n v="36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2"/>
    <s v="PUTUMAYO"/>
    <x v="2"/>
    <x v="2"/>
    <x v="2"/>
    <s v="I10X"/>
    <m/>
    <m/>
    <m/>
    <s v="Hipertension esencial (primaria)"/>
    <s v="Procedimiento"/>
    <n v="1"/>
    <s v="01903438"/>
    <s v="TROPONINA T CUALITATIVA"/>
    <s v="11/02/2022"/>
    <n v="19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2"/>
    <s v="PUTUMAYO"/>
    <x v="2"/>
    <x v="2"/>
    <x v="2"/>
    <s v="I10X"/>
    <s v="N18X"/>
    <m/>
    <m/>
    <s v="Hipertension esencial (primaria)"/>
    <s v="Procedimiento"/>
    <n v="1"/>
    <s v="01903821"/>
    <s v="CREATIN QUINASA TOTAL [CK - CPK]"/>
    <s v="11/02/2022"/>
    <n v="398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2"/>
    <s v="PUTUMAYO"/>
    <x v="2"/>
    <x v="2"/>
    <x v="2"/>
    <s v="I10X"/>
    <m/>
    <m/>
    <m/>
    <s v="Hipertension esencial (primaria)"/>
    <s v="Procedimiento"/>
    <n v="1"/>
    <s v="01895100"/>
    <s v="ELECTROCARDIOGRAMA DE RITMO O DE SUPERFICIE SOD"/>
    <s v="11/02/2022"/>
    <n v="169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2"/>
    <s v="PUTUMAYO"/>
    <x v="2"/>
    <x v="2"/>
    <x v="2"/>
    <s v="I10X"/>
    <m/>
    <m/>
    <m/>
    <s v="Hipertension esencial (primaria)"/>
    <s v="Medicamento"/>
    <n v="1"/>
    <s v="46040-01"/>
    <s v="FUROSEMIDA SOLUCION INYECTABLE 20 MG/2ML"/>
    <s v="11/02/2022"/>
    <n v="1231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2"/>
    <s v="PUTUMAYO"/>
    <x v="2"/>
    <x v="2"/>
    <x v="2"/>
    <s v="I10X"/>
    <m/>
    <m/>
    <m/>
    <s v="Hipertension esencial (primaria)"/>
    <s v="Medicamento"/>
    <n v="1"/>
    <s v="20097309-04"/>
    <s v="CLORURO DE SODIO 0.9%"/>
    <s v="11/02/2022"/>
    <n v="32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2"/>
    <s v="PUTUMAYO"/>
    <x v="2"/>
    <x v="2"/>
    <x v="2"/>
    <s v="I10X"/>
    <m/>
    <m/>
    <m/>
    <s v="Hipertension esencial (primaria)"/>
    <s v="Procedimiento"/>
    <n v="1"/>
    <s v="01890701"/>
    <s v="CONSULTA DE URGENCIAS POR MEDICINA GENERAL"/>
    <s v="11/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2"/>
    <s v="PUTUMAYO"/>
    <x v="2"/>
    <x v="2"/>
    <x v="2"/>
    <s v="I10X"/>
    <m/>
    <m/>
    <m/>
    <s v="Hipertension esencial (primaria)"/>
    <s v="Procedimiento"/>
    <n v="1"/>
    <s v="01890466"/>
    <s v="INTERCONSULTA POR ESPECIALISTA EN MEDICINA INTERNA"/>
    <s v="11/02/2022"/>
    <n v="89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2"/>
    <s v="PUTUMAYO"/>
    <x v="2"/>
    <x v="2"/>
    <x v="2"/>
    <s v="I10X"/>
    <m/>
    <m/>
    <m/>
    <s v="Hipertension esencial (primaria)"/>
    <s v="Insumo"/>
    <n v="1"/>
    <s v="00E0000004"/>
    <s v="DURAPREP SOLUCION PARA LAVADO PREQUIRURGICO"/>
    <s v="11/02/2022"/>
    <n v="167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2"/>
    <s v="PUTUMAYO"/>
    <x v="2"/>
    <x v="2"/>
    <x v="2"/>
    <s v="I10X"/>
    <m/>
    <m/>
    <m/>
    <s v="Hipertension esencial (primaria)"/>
    <s v="Insumo"/>
    <n v="1"/>
    <s v="00E0000004"/>
    <s v="DURAPREP SOLUCION PARA LAVADO PREQUIRURGICO"/>
    <s v="11/02/2022"/>
    <n v="33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2"/>
    <s v="PUTUMAYO"/>
    <x v="2"/>
    <x v="2"/>
    <x v="2"/>
    <s v="I10X"/>
    <m/>
    <m/>
    <m/>
    <s v="Hipertension esencial (primaria)"/>
    <s v="Procedimiento"/>
    <n v="1"/>
    <s v="015DSM01"/>
    <s v="DERECHOS DE SALA DE OBSERVACION EN URGENCIAS COMPLEJIDAD MEDIANA"/>
    <s v="11/02/2022"/>
    <n v="38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2"/>
    <s v="PUTUMAYO"/>
    <x v="2"/>
    <x v="2"/>
    <x v="2"/>
    <s v="I10X"/>
    <m/>
    <m/>
    <m/>
    <s v="Hipertension esencial (primaria)"/>
    <s v="Insumo"/>
    <n v="1"/>
    <s v="00E0000004"/>
    <s v="DURAPREP SOLUCION PARA LAVADO PREQUIRURGICO"/>
    <s v="11/02/2022"/>
    <n v="64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2"/>
    <s v="PUTUMAYO"/>
    <x v="2"/>
    <x v="2"/>
    <x v="2"/>
    <s v="I10X"/>
    <m/>
    <m/>
    <m/>
    <s v="Hipertension esencial (primaria)"/>
    <s v="Procedimiento"/>
    <n v="1"/>
    <s v="01601T01"/>
    <s v="TRASLADO ASISTENCIAL BASICO TERRESTRE PRIMARIO"/>
    <s v="11/02/2022"/>
    <n v="505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Insumo"/>
    <n v="1"/>
    <s v="00E0000004"/>
    <s v="DURAPREP SOLUCION PARA LAVADO PREQUIRURGICO"/>
    <s v="11/02/2022"/>
    <n v="34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Insumo"/>
    <n v="1"/>
    <s v="00E0000004"/>
    <s v="DURAPREP SOLUCION PARA LAVADO PREQUIRURGICO"/>
    <s v="11/02/2022"/>
    <n v="9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2"/>
    <s v="PUTUMAYO"/>
    <x v="2"/>
    <x v="2"/>
    <x v="2"/>
    <s v="I10X"/>
    <m/>
    <m/>
    <m/>
    <s v="Hipertension esencial (primaria)"/>
    <s v="Procedimiento"/>
    <n v="1"/>
    <s v="01890101"/>
    <s v="ATENCION ( VISITA ) DOMICILIARIA - POR MEDICINA GENERAL"/>
    <s v="11/02/2022"/>
    <n v="30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0"/>
    <s v="PUTUMAYO"/>
    <x v="0"/>
    <x v="0"/>
    <x v="0"/>
    <s v="I10X"/>
    <m/>
    <m/>
    <m/>
    <s v="Hipertension esencial (primaria)"/>
    <s v="Medicamento"/>
    <n v="1"/>
    <s v="41661-02"/>
    <s v="CALCIO + VITAMINA D TABLETAS"/>
    <s v="24/02/2022"/>
    <n v="41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0"/>
    <s v="PUTUMAYO"/>
    <x v="0"/>
    <x v="0"/>
    <x v="0"/>
    <s v="I10X"/>
    <m/>
    <m/>
    <m/>
    <s v="Hipertension esencial (primaria)"/>
    <s v="Medicamento"/>
    <n v="1"/>
    <s v="19932363-03"/>
    <s v="CALCITRIOL 0.5 MCG"/>
    <s v="24/02/2022"/>
    <n v="32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2"/>
    <s v="PUTUMAYO"/>
    <x v="2"/>
    <x v="2"/>
    <x v="2"/>
    <s v="I10X"/>
    <m/>
    <m/>
    <m/>
    <s v="Hipertension esencial (primaria)"/>
    <s v="Procedimiento"/>
    <n v="1"/>
    <s v="01890301"/>
    <s v="CONSULTA DE CONTROL O DE SEGUIMIENTO POR MEDICINA GENERAL"/>
    <s v="10/02/2022"/>
    <n v="42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2"/>
    <s v="PUTUMAYO"/>
    <x v="2"/>
    <x v="2"/>
    <x v="2"/>
    <s v="I10X"/>
    <m/>
    <m/>
    <m/>
    <s v="Hipertension esencial (primaria)"/>
    <s v="Procedimiento"/>
    <n v="1"/>
    <s v="01890301"/>
    <s v="CONSULTA DE CONTROL O DE SEGUIMIENTO POR MEDICINA GENERAL"/>
    <s v="23/02/2022"/>
    <n v="25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2"/>
    <s v="PUTUMAYO"/>
    <x v="2"/>
    <x v="2"/>
    <x v="2"/>
    <s v="I10X"/>
    <m/>
    <m/>
    <m/>
    <s v="Hipertension esencial (primaria)"/>
    <s v="Procedimiento"/>
    <n v="1"/>
    <s v="01890201"/>
    <s v="CONSULTA DE PRIMERA VEZ POR MEDICINA GENERAL"/>
    <s v="15/02/2022"/>
    <n v="6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2"/>
    <s v="PUTUMAYO"/>
    <x v="2"/>
    <x v="2"/>
    <x v="2"/>
    <s v="I10X"/>
    <s v="E119"/>
    <s v="N18X"/>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9/02/2022"/>
    <n v="47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2"/>
    <s v="PUTUMAYO"/>
    <x v="2"/>
    <x v="2"/>
    <x v="2"/>
    <s v="I10X"/>
    <m/>
    <m/>
    <m/>
    <s v="Hipertension esencial (primaria)"/>
    <s v="Procedimiento"/>
    <n v="1"/>
    <s v="01890101"/>
    <s v="ATENCION ( VISITA ) DOMICILIARIA - POR MEDICINA GENERAL"/>
    <s v="03/02/2022"/>
    <n v="15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2"/>
    <s v="PUTUMAYO"/>
    <x v="2"/>
    <x v="2"/>
    <x v="2"/>
    <s v="I10X"/>
    <m/>
    <m/>
    <m/>
    <s v="Hipertension esencial (primaria)"/>
    <s v="Procedimiento"/>
    <n v="1"/>
    <s v="01890301"/>
    <s v="CONSULTA DE CONTROL O DE SEGUIMIENTO POR MEDICINA GENERAL"/>
    <s v="23/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2"/>
    <s v="PUTUMAYO"/>
    <x v="2"/>
    <x v="2"/>
    <x v="2"/>
    <s v="I10X"/>
    <m/>
    <m/>
    <m/>
    <s v="Hipertension esencial (primaria)"/>
    <s v="Procedimiento"/>
    <n v="1"/>
    <s v="01890101"/>
    <s v="ATENCION ( VISITA ) DOMICILIARIA - POR MEDICINA GENERAL"/>
    <s v="23/02/2022"/>
    <n v="268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2"/>
    <s v="PUTUMAYO"/>
    <x v="2"/>
    <x v="2"/>
    <x v="2"/>
    <s v="I10X"/>
    <m/>
    <m/>
    <m/>
    <s v="Hipertension esencial (primaria)"/>
    <s v="Procedimiento"/>
    <n v="1"/>
    <s v="00T0000168"/>
    <s v="TRANSPORTE COMERCIAL TERRESTRE - SIMPLE PASTO ( NARIÃƒÂ‘O ) A PUERTO ASIS ( PUTUMAYO )"/>
    <s v="22/02/2022"/>
    <n v="10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2"/>
    <s v="PUTUMAYO"/>
    <x v="2"/>
    <x v="2"/>
    <x v="2"/>
    <s v="I10X"/>
    <m/>
    <m/>
    <m/>
    <s v="Hipertension esencial (primaria)"/>
    <s v="Procedimiento"/>
    <n v="1"/>
    <s v="00T0000168"/>
    <s v="TRANSPORTE COMERCIAL TERRESTRE - SIMPLE PASTO ( NARIÃƒÂ‘O ) A PUERTO ASIS ( PUTUMAYO )"/>
    <s v="22/02/2022"/>
    <n v="10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2"/>
    <s v="PUTUMAYO"/>
    <x v="2"/>
    <x v="2"/>
    <x v="2"/>
    <s v="I10X"/>
    <m/>
    <m/>
    <m/>
    <s v="Hipertension esencial (primaria)"/>
    <s v="Procedimiento"/>
    <n v="1"/>
    <s v="01890101"/>
    <s v="ATENCION ( VISITA ) DOMICILIARIA - POR MEDICINA GENERAL"/>
    <s v="14/02/2022"/>
    <n v="30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3"/>
    <s v="PUTUMAYO"/>
    <x v="3"/>
    <x v="3"/>
    <x v="3"/>
    <s v="I10X"/>
    <m/>
    <m/>
    <m/>
    <s v="Hipertension esencial (primaria)"/>
    <s v="Procedimiento"/>
    <n v="1"/>
    <s v="01890301"/>
    <s v="CONSULTA DE CONTROL O DE SEGUIMIENTO POR MEDICINA GENERAL"/>
    <s v="16/02/2022"/>
    <n v="93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3"/>
    <s v="PUTUMAYO"/>
    <x v="3"/>
    <x v="3"/>
    <x v="3"/>
    <s v="I10X"/>
    <m/>
    <m/>
    <m/>
    <s v="Hipertension esencial (primaria)"/>
    <s v="Procedimiento"/>
    <n v="1"/>
    <s v="01903818"/>
    <s v="COLESTEROL TOTAL"/>
    <s v="15/02/2022"/>
    <n v="1867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3"/>
    <s v="PUTUMAYO"/>
    <x v="3"/>
    <x v="3"/>
    <x v="3"/>
    <s v="I10X"/>
    <m/>
    <m/>
    <m/>
    <s v="Hipertension esencial (primaria)"/>
    <s v="Procedimiento"/>
    <n v="1"/>
    <s v="01903868"/>
    <s v="TRIGLICERIDOS"/>
    <s v="15/02/2022"/>
    <n v="1867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2"/>
    <s v="PUTUMAYO"/>
    <x v="2"/>
    <x v="2"/>
    <x v="2"/>
    <s v="I10X"/>
    <m/>
    <m/>
    <m/>
    <s v="Hipertension esencial (primaria)"/>
    <s v="Procedimiento"/>
    <n v="1"/>
    <s v="01890301"/>
    <s v="CONSULTA DE CONTROL O DE SEGUIMIENTO POR MEDICINA GENERAL"/>
    <s v="02/02/2022"/>
    <n v="186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2"/>
    <s v="PUTUMAYO"/>
    <x v="2"/>
    <x v="2"/>
    <x v="2"/>
    <s v="I10X"/>
    <m/>
    <m/>
    <m/>
    <s v="Hipertension esencial (primaria)"/>
    <s v="Procedimiento"/>
    <n v="1"/>
    <s v="01890101"/>
    <s v="ATENCION ( VISITA ) DOMICILIARIA - POR MEDICINA GENERAL"/>
    <s v="03/02/2022"/>
    <n v="280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3"/>
    <s v="PUTUMAYO"/>
    <x v="3"/>
    <x v="3"/>
    <x v="3"/>
    <s v="I10X"/>
    <m/>
    <m/>
    <m/>
    <s v="Hipertension esencial (primaria)"/>
    <s v="Procedimiento"/>
    <n v="1"/>
    <s v="01890301"/>
    <s v="CONSULTA DE CONTROL O DE SEGUIMIENTO POR MEDICINA GENERAL"/>
    <s v="15/02/2022"/>
    <n v="1867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2"/>
    <s v="PUTUMAYO"/>
    <x v="2"/>
    <x v="2"/>
    <x v="2"/>
    <s v="I10X"/>
    <m/>
    <m/>
    <m/>
    <s v="Hipertension esencial (primaria)"/>
    <s v="Procedimiento"/>
    <n v="1"/>
    <s v="01903895"/>
    <s v="CREATININA EN SUERO U OTROS FLUIDOS"/>
    <s v="09/02/2022"/>
    <n v="2801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2"/>
    <s v="PUTUMAYO"/>
    <x v="2"/>
    <x v="2"/>
    <x v="2"/>
    <s v="I10X"/>
    <m/>
    <m/>
    <m/>
    <s v="Hipertension esencial (primaria)"/>
    <s v="Procedimiento"/>
    <n v="1"/>
    <s v="01903868"/>
    <s v="TRIGLICERIDOS"/>
    <s v="09/02/2022"/>
    <n v="8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2"/>
    <s v="PUTUMAYO"/>
    <x v="2"/>
    <x v="2"/>
    <x v="2"/>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09/02/2022"/>
    <n v="39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2"/>
    <s v="PUTUMAYO"/>
    <x v="2"/>
    <x v="2"/>
    <x v="2"/>
    <s v="I10X"/>
    <m/>
    <m/>
    <m/>
    <s v="Hipertension esencial (primaria)"/>
    <s v="Procedimiento"/>
    <n v="1"/>
    <s v="01903028"/>
    <s v="MICROALBUMINURIA SEMIAUTOMATIZADA"/>
    <s v="09/02/2022"/>
    <n v="26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2"/>
    <s v="PUTUMAYO"/>
    <x v="2"/>
    <x v="2"/>
    <x v="2"/>
    <s v="I10X"/>
    <m/>
    <m/>
    <m/>
    <s v="Hipertension esencial (primaria)"/>
    <s v="Procedimiento"/>
    <n v="1"/>
    <s v="01903815"/>
    <s v="COLESTEROL DE ALTA DENSIDAD"/>
    <s v="09/02/2022"/>
    <n v="3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2"/>
    <s v="PUTUMAYO"/>
    <x v="2"/>
    <x v="2"/>
    <x v="2"/>
    <s v="I10X"/>
    <m/>
    <m/>
    <m/>
    <s v="Hipertension esencial (primaria)"/>
    <s v="Procedimiento"/>
    <n v="1"/>
    <s v="01903818"/>
    <s v="COLESTEROL TOTAL"/>
    <s v="09/02/2022"/>
    <n v="52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3"/>
    <s v="PUTUMAYO"/>
    <x v="3"/>
    <x v="3"/>
    <x v="3"/>
    <s v="I10X"/>
    <m/>
    <m/>
    <m/>
    <s v="Hipertension esencial (primaria)"/>
    <s v="Procedimiento"/>
    <n v="1"/>
    <s v="01904921"/>
    <s v="TIROXINA LIBRE"/>
    <s v="03/02/2022"/>
    <n v="28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3"/>
    <s v="PUTUMAYO"/>
    <x v="3"/>
    <x v="3"/>
    <x v="3"/>
    <s v="I10X"/>
    <m/>
    <m/>
    <m/>
    <s v="Hipertension esencial (primaria)"/>
    <s v="Procedimiento"/>
    <n v="1"/>
    <s v="01904902"/>
    <s v="HORMONA ESTIMULANTE DEL TIROIDES"/>
    <s v="03/02/2022"/>
    <n v="28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3"/>
    <s v="PUTUMAYO"/>
    <x v="3"/>
    <x v="3"/>
    <x v="3"/>
    <s v="I10X"/>
    <m/>
    <m/>
    <m/>
    <s v="Hipertension esencial (primaria)"/>
    <s v="Procedimiento"/>
    <n v="1"/>
    <s v="01903841"/>
    <s v="GLUCOSA EN SUERO U OTRO FLUIDO DIFERENTE A ORINA"/>
    <s v="28/02/2022"/>
    <n v="42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2"/>
    <s v="PUTUMAYO"/>
    <x v="2"/>
    <x v="2"/>
    <x v="2"/>
    <s v="I10X"/>
    <m/>
    <m/>
    <m/>
    <s v="Hipertension esencial (primaria)"/>
    <s v="Procedimiento"/>
    <n v="1"/>
    <s v="01890301"/>
    <s v="CONSULTA DE CONTROL O DE SEGUIMIENTO POR MEDICINA GENERAL"/>
    <s v="01/02/2022"/>
    <n v="45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5"/>
    <s v="PUTUMAYO"/>
    <x v="5"/>
    <x v="5"/>
    <x v="5"/>
    <s v="I10X"/>
    <m/>
    <m/>
    <m/>
    <s v="Hipertension esencial (primaria)"/>
    <s v="Procedimiento"/>
    <n v="1"/>
    <s v="00T0000318"/>
    <s v="TRANSPORTE COMERCIAL TERRESTRE - SIMPLE MOCOA ( PUTUMAYO ) A VALLE DEL GUAMUEZ ( PUTUMAYO )"/>
    <s v="03/02/2022"/>
    <n v="25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5"/>
    <s v="PUTUMAYO"/>
    <x v="5"/>
    <x v="5"/>
    <x v="5"/>
    <s v="I10X"/>
    <m/>
    <m/>
    <m/>
    <s v="Hipertension esencial (primaria)"/>
    <s v="Procedimiento"/>
    <n v="1"/>
    <s v="00T0000352"/>
    <s v="TRANSPORTE COMERCIAL TERRESTRE - SIMPLE VALLE DEL GUAMUEZ ( PUTUMAYO ) A MOCOA ( PUTUMAYO )"/>
    <s v="03/02/2022"/>
    <n v="40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3"/>
    <s v="PUTUMAYO"/>
    <x v="3"/>
    <x v="3"/>
    <x v="3"/>
    <s v="I10X"/>
    <m/>
    <m/>
    <m/>
    <s v="Hipertension esencial (primaria)"/>
    <s v="Procedimiento"/>
    <n v="1"/>
    <s v="01903815"/>
    <s v="COLESTEROL DE ALTA DENSIDAD"/>
    <s v="15/02/2022"/>
    <n v="44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2"/>
    <s v="PUTUMAYO"/>
    <x v="2"/>
    <x v="2"/>
    <x v="2"/>
    <s v="I10X"/>
    <m/>
    <m/>
    <m/>
    <s v="Hipertension esencial (primaria)"/>
    <s v="Procedimiento"/>
    <n v="1"/>
    <s v="01890301"/>
    <s v="CONSULTA DE CONTROL O DE SEGUIMIENTO POR MEDICINA GENERAL"/>
    <s v="14/02/2022"/>
    <n v="2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3"/>
    <s v="PUTUMAYO"/>
    <x v="3"/>
    <x v="3"/>
    <x v="3"/>
    <s v="I10X"/>
    <m/>
    <m/>
    <m/>
    <s v="Hipertension esencial (primaria)"/>
    <s v="Procedimiento"/>
    <n v="1"/>
    <s v="01890266"/>
    <s v="CONSULTA DE PRIMERA VEZ POR ESPECIALISTA EN MEDICINA INTERNA"/>
    <s v="06/02/2022"/>
    <n v="23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3"/>
    <s v="PUTUMAYO"/>
    <x v="3"/>
    <x v="3"/>
    <x v="3"/>
    <s v="I10X"/>
    <m/>
    <m/>
    <m/>
    <s v="Hipertension esencial (primaria)"/>
    <s v="Procedimiento"/>
    <n v="1"/>
    <s v="01890301"/>
    <s v="CONSULTA DE CONTROL O DE SEGUIMIENTO POR MEDICINA GENERAL"/>
    <s v="28/02/2022"/>
    <n v="112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3"/>
    <s v="PUTUMAYO"/>
    <x v="3"/>
    <x v="3"/>
    <x v="3"/>
    <s v="I10X"/>
    <s v="N18X"/>
    <m/>
    <m/>
    <s v="Hipertension esencial (primaria)"/>
    <s v="Procedimiento"/>
    <n v="1"/>
    <s v="01890206"/>
    <s v="CONSULTA DE PRIMERA VEZ POR NUTRICION Y DIETETICA"/>
    <s v="20/02/2022"/>
    <n v="24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3"/>
    <s v="PUTUMAYO"/>
    <x v="3"/>
    <x v="3"/>
    <x v="3"/>
    <s v="I10X"/>
    <m/>
    <m/>
    <m/>
    <s v="Hipertension esencial (primaria)"/>
    <s v="Procedimiento"/>
    <n v="1"/>
    <s v="01890208"/>
    <s v="CONSULTA DE PRIMERA VEZ POR PSICOLOGIA"/>
    <s v="09/02/2022"/>
    <n v="14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3"/>
    <s v="PUTUMAYO"/>
    <x v="3"/>
    <x v="3"/>
    <x v="3"/>
    <s v="I10X"/>
    <m/>
    <m/>
    <m/>
    <s v="Hipertension esencial (primaria)"/>
    <s v="Procedimiento"/>
    <n v="1"/>
    <s v="01904921"/>
    <s v="TIROXINA LIBRE"/>
    <s v="08/02/2022"/>
    <n v="9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3"/>
    <s v="PUTUMAYO"/>
    <x v="3"/>
    <x v="3"/>
    <x v="3"/>
    <s v="I10X"/>
    <m/>
    <m/>
    <m/>
    <s v="Hipertension esencial (primaria)"/>
    <s v="Procedimiento"/>
    <n v="1"/>
    <s v="01903815"/>
    <s v="COLESTEROL DE ALTA DENSIDAD"/>
    <s v="08/02/2022"/>
    <n v="131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3"/>
    <s v="PUTUMAYO"/>
    <x v="3"/>
    <x v="3"/>
    <x v="3"/>
    <s v="I10X"/>
    <m/>
    <m/>
    <m/>
    <s v="Hipertension esencial (primaria)"/>
    <s v="Procedimiento"/>
    <n v="1"/>
    <s v="01903026"/>
    <s v="MICROALBUMINURIA AUTOMATIZADA EN ORINA PARCIAL"/>
    <s v="08/02/2022"/>
    <n v="147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3"/>
    <s v="PUTUMAYO"/>
    <x v="3"/>
    <x v="3"/>
    <x v="3"/>
    <s v="I10X"/>
    <m/>
    <m/>
    <m/>
    <s v="Hipertension esencial (primaria)"/>
    <s v="Procedimiento"/>
    <n v="1"/>
    <s v="01903816"/>
    <s v="COLESTEROL DE BAJA DENSIDAD SEMIAUTOMATIZADO"/>
    <s v="08/02/2022"/>
    <n v="157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3"/>
    <s v="PUTUMAYO"/>
    <x v="3"/>
    <x v="3"/>
    <x v="3"/>
    <s v="I10X"/>
    <m/>
    <m/>
    <m/>
    <s v="Hipertension esencial (primaria)"/>
    <s v="Procedimiento"/>
    <n v="1"/>
    <s v="01904902"/>
    <s v="HORMONA ESTIMULANTE DEL TIROIDES"/>
    <s v="08/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3"/>
    <s v="PUTUMAYO"/>
    <x v="3"/>
    <x v="3"/>
    <x v="3"/>
    <s v="I10X"/>
    <m/>
    <m/>
    <m/>
    <s v="Hipertension esencial (primaria)"/>
    <s v="Procedimiento"/>
    <n v="1"/>
    <s v="01903868"/>
    <s v="TRIGLICERIDOS"/>
    <s v="08/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48679"/>
    <s v="CC5348679"/>
    <s v="JULIO "/>
    <s v="CARLOS"/>
    <s v="NONE"/>
    <s v="CHASOY"/>
    <d v="1963-06-29T00:00:00"/>
    <n v="58"/>
    <n v="5"/>
    <s v="Adultez"/>
    <s v="Adulto Mayor"/>
    <s v="Ninguno"/>
    <s v="Ninguno"/>
    <m/>
    <s v="Beneficiario"/>
    <m/>
    <s v="SIN DATO"/>
    <s v="Ninguna"/>
    <s v="Sibundoy"/>
    <m/>
    <n v="3108573578"/>
    <s v="Urbana"/>
    <m/>
    <x v="0"/>
    <x v="3"/>
    <s v="PUTUMAYO"/>
    <x v="3"/>
    <x v="3"/>
    <x v="3"/>
    <s v="I10X"/>
    <s v="N18X"/>
    <m/>
    <m/>
    <s v="Hipertension esencial (primaria)"/>
    <s v="Procedimiento"/>
    <n v="1"/>
    <s v="01903818"/>
    <s v="COLESTEROL TOTAL"/>
    <s v="08/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70"/>
    <s v="CC41180870"/>
    <s v="DALILA"/>
    <s v="STELLA"/>
    <s v="ESTUPIÑAN"/>
    <s v="HERRERA"/>
    <d v="1966-09-05T00:00:00"/>
    <n v="55"/>
    <n v="5"/>
    <s v="Adultez"/>
    <s v="Adulto Mayor"/>
    <s v="Ninguno"/>
    <s v="Ninguno"/>
    <m/>
    <s v="Beneficiario"/>
    <m/>
    <s v="SIN DATO"/>
    <s v="Ninguna"/>
    <s v="Sibundoy"/>
    <m/>
    <n v="3107861785"/>
    <s v="Urbana"/>
    <m/>
    <x v="0"/>
    <x v="3"/>
    <s v="PUTUMAYO"/>
    <x v="3"/>
    <x v="3"/>
    <x v="3"/>
    <s v="I10X"/>
    <m/>
    <m/>
    <m/>
    <s v="Hipertension esencial (primaria)"/>
    <s v="Procedimiento"/>
    <n v="1"/>
    <s v="01903843"/>
    <s v="GLUCOSA PRE Y POST PRANDIAL"/>
    <s v="08/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09"/>
    <s v="CC5350009"/>
    <s v="MARCO "/>
    <s v="TULIO"/>
    <s v="TOVAR "/>
    <s v="LOPEZ"/>
    <d v="1948-03-04T00:00:00"/>
    <n v="73"/>
    <n v="6"/>
    <s v="Persona mayor"/>
    <s v="Adulto Mayor"/>
    <s v="Desplazamiento"/>
    <s v="Amenaza"/>
    <m/>
    <s v="Beneficiario"/>
    <m/>
    <s v="SIN DATO"/>
    <s v="Ninguna"/>
    <s v="Sibundoy"/>
    <m/>
    <n v="3128715902"/>
    <s v="Urbana"/>
    <m/>
    <x v="0"/>
    <x v="0"/>
    <s v="PUTUMAYO"/>
    <x v="0"/>
    <x v="0"/>
    <x v="0"/>
    <s v="I10X"/>
    <s v="N18X"/>
    <m/>
    <m/>
    <s v="Hipertension esencial (primaria)"/>
    <s v="Medicamento"/>
    <n v="1"/>
    <s v="41661-02"/>
    <s v="CALCIO + VITAMINA D TABLETAS"/>
    <s v="03/02/2022"/>
    <n v="15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3956"/>
    <s v="CC27473956"/>
    <s v="ZOILA "/>
    <s v="LIGIA"/>
    <s v="JURADO"/>
    <s v="NOAP"/>
    <d v="1938-03-27T00:00:00"/>
    <n v="83"/>
    <n v="6"/>
    <s v="Persona mayor"/>
    <s v="Adulto Mayor"/>
    <s v="Desplazamiento"/>
    <s v="Desplazamiento forzado"/>
    <m/>
    <s v="Beneficiario"/>
    <m/>
    <s v="SIN DATO"/>
    <s v="Ninguna"/>
    <s v="San Francisco"/>
    <m/>
    <n v="3209030091"/>
    <s v="Urbana"/>
    <m/>
    <x v="0"/>
    <x v="0"/>
    <s v="PUTUMAYO"/>
    <x v="0"/>
    <x v="0"/>
    <x v="0"/>
    <s v="I10X"/>
    <m/>
    <m/>
    <m/>
    <s v="Hipertension esencial (primaria)"/>
    <s v="Medicamento"/>
    <n v="1"/>
    <s v="19932363-03"/>
    <s v="CALCITRIOL 0.5 MCG"/>
    <s v="03/02/2022"/>
    <n v="15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203230"/>
    <s v="CC5203230"/>
    <s v="LAUREANO"/>
    <s v="NONE"/>
    <s v="VALLEJO"/>
    <s v="GOMEZ"/>
    <d v="1942-08-26T00:00:00"/>
    <n v="79"/>
    <n v="6"/>
    <s v="Persona mayor"/>
    <s v="Adulto Mayor"/>
    <s v="Desplazamiento"/>
    <s v="Desplazamiento forzado"/>
    <m/>
    <s v="Beneficiario"/>
    <m/>
    <s v="SIN DATO"/>
    <s v="Ninguna"/>
    <s v="San Francisco"/>
    <m/>
    <n v="3209030091"/>
    <s v="Urbana"/>
    <m/>
    <x v="0"/>
    <x v="3"/>
    <s v="PUTUMAYO"/>
    <x v="3"/>
    <x v="3"/>
    <x v="3"/>
    <s v="I10X"/>
    <m/>
    <m/>
    <m/>
    <s v="Hipertension esencial (primaria)"/>
    <s v="Procedimiento"/>
    <n v="1"/>
    <s v="01890201"/>
    <s v="CONSULTA DE PRIMERA VEZ POR MEDICINA GENERAL"/>
    <s v="01/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191"/>
    <s v="CC5350191"/>
    <s v="JOSE"/>
    <s v="FRANCISCO"/>
    <s v="LUCENA"/>
    <s v="VILLARREAL"/>
    <d v="1953-03-19T00:00:00"/>
    <n v="68"/>
    <n v="6"/>
    <s v="Persona mayor"/>
    <s v="Adulto Mayor"/>
    <s v="Ninguno"/>
    <s v="Ninguno"/>
    <m/>
    <s v="Beneficiario"/>
    <m/>
    <s v="SIN DATO"/>
    <s v="Ninguna"/>
    <s v="Sibundoy"/>
    <m/>
    <n v="3103030413"/>
    <s v="Urbana"/>
    <m/>
    <x v="0"/>
    <x v="1"/>
    <s v="PUTUMAYO"/>
    <x v="1"/>
    <x v="1"/>
    <x v="1"/>
    <s v="I10X"/>
    <m/>
    <m/>
    <m/>
    <s v="Hipertension esencial (primaria)"/>
    <s v="Medicamento"/>
    <n v="1"/>
    <s v="19934690-01"/>
    <s v="CALCITRIOL 0.25 MCG CAPSULA BLANDA"/>
    <s v="16/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05637"/>
    <s v="CC41105637"/>
    <s v="MARIETA "/>
    <s v="AMPARO"/>
    <s v="ARTEAGA"/>
    <s v="RENJIFO"/>
    <d v="1955-11-01T00:00:00"/>
    <n v="66"/>
    <n v="6"/>
    <s v="Persona mayor"/>
    <s v="Adulto Mayor"/>
    <s v="Ninguno"/>
    <s v="Ninguno"/>
    <m/>
    <s v="Beneficiario"/>
    <m/>
    <s v="SIN DATO"/>
    <s v="Ninguna"/>
    <s v="Sibundoy"/>
    <m/>
    <n v="3165463143"/>
    <s v="Urbana"/>
    <m/>
    <x v="0"/>
    <x v="2"/>
    <s v="PUTUMAYO"/>
    <x v="2"/>
    <x v="2"/>
    <x v="2"/>
    <s v="I10X"/>
    <m/>
    <m/>
    <m/>
    <s v="Hipertension esencial (primaria)"/>
    <s v="Procedimiento"/>
    <n v="1"/>
    <s v="01890301"/>
    <s v="CONSULTA DE CONTROL O DE SEGUIMIENTO POR MEDICINA GENERAL"/>
    <s v="18/02/2022"/>
    <n v="46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18120735"/>
    <s v="CC18120735"/>
    <s v="SILVIO"/>
    <s v="YAMIL"/>
    <s v="HERRERA"/>
    <s v="CAÑAS"/>
    <d v="1975-03-14T00:00:00"/>
    <n v="46"/>
    <n v="5"/>
    <s v="Adultez"/>
    <s v="Adulto Mayor"/>
    <s v="Ninguno"/>
    <s v="Ninguno"/>
    <m/>
    <s v="Beneficiario"/>
    <m/>
    <s v="SIN DATO"/>
    <s v="Ninguna"/>
    <s v="Sibundoy"/>
    <m/>
    <n v="3165463143"/>
    <s v="Urbana"/>
    <m/>
    <x v="0"/>
    <x v="2"/>
    <s v="PUTUMAYO"/>
    <x v="2"/>
    <x v="2"/>
    <x v="2"/>
    <s v="I10X"/>
    <m/>
    <m/>
    <m/>
    <s v="Hipertension esencial (primaria)"/>
    <s v="Medicamento"/>
    <n v="1"/>
    <s v="19936296-08"/>
    <s v="ACIDO ACETILSALICILICO 100 MG"/>
    <s v="18/02/2022"/>
    <n v="11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774"/>
    <s v="CC27475774"/>
    <s v="CARMELA"/>
    <s v="NONE"/>
    <s v="CAIPE"/>
    <s v="DE MORA"/>
    <d v="1932-07-08T00:00:00"/>
    <n v="89"/>
    <n v="6"/>
    <s v="Persona mayor"/>
    <s v="Adulto Mayor"/>
    <s v="Ninguno"/>
    <s v="Ninguno"/>
    <m/>
    <s v="Beneficiario"/>
    <m/>
    <s v="SIN DATO"/>
    <s v="Ninguna"/>
    <s v="Sibundoy"/>
    <m/>
    <n v="3217734792"/>
    <s v="Urbana"/>
    <m/>
    <x v="0"/>
    <x v="2"/>
    <s v="PUTUMAYO"/>
    <x v="2"/>
    <x v="2"/>
    <x v="2"/>
    <s v="I10X"/>
    <m/>
    <m/>
    <m/>
    <s v="Hipertension esencial (primaria)"/>
    <s v="Medicamento"/>
    <n v="1"/>
    <s v="19976587-01"/>
    <s v="SOLHIDREX (SALES DE REHIDRATACION ORAL CON SABORES (MANZANA. FRESA. CEREZA. CHICLE. UVA.)"/>
    <s v="18/02/2022"/>
    <n v="18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923"/>
    <s v="CC41181923"/>
    <s v="SANDRA"/>
    <s v="INES"/>
    <s v="BURBANO"/>
    <s v="JUAGIBIOY"/>
    <d v="1974-10-18T00:00:00"/>
    <n v="47"/>
    <n v="5"/>
    <s v="Adultez"/>
    <s v="Adulto Mayor"/>
    <s v="Ninguno"/>
    <s v="Ninguno"/>
    <m/>
    <s v="Beneficiario"/>
    <m/>
    <s v="SIN DATO"/>
    <s v="Ninguna"/>
    <s v="Sibundoy"/>
    <m/>
    <n v="3142211937"/>
    <s v="Urbana"/>
    <m/>
    <x v="0"/>
    <x v="2"/>
    <s v="PUTUMAYO"/>
    <x v="2"/>
    <x v="2"/>
    <x v="2"/>
    <s v="I10X"/>
    <m/>
    <m/>
    <m/>
    <s v="Hipertension esencial (primaria)"/>
    <s v="Medicamento"/>
    <n v="1"/>
    <s v="19961361-04"/>
    <s v="HIOSCINA N-BUTIL BROMURO 10 MG TABLETAS RECUBIERTAS"/>
    <s v="18/02/2022"/>
    <n v="13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1775"/>
    <s v="CC97471775"/>
    <s v="VICTOR "/>
    <s v="HUGO"/>
    <s v="VILLOTA"/>
    <s v="CARDENAS"/>
    <d v="1975-11-24T00:00:00"/>
    <n v="46"/>
    <n v="5"/>
    <s v="Adultez"/>
    <s v="Adulto Mayor"/>
    <s v="Ninguno"/>
    <s v="Ninguno"/>
    <m/>
    <s v="Beneficiario"/>
    <m/>
    <s v="SIN DATO"/>
    <s v="Ninguna"/>
    <s v="Sibundoy"/>
    <m/>
    <n v="3206925237"/>
    <s v="Urbana"/>
    <m/>
    <x v="0"/>
    <x v="2"/>
    <s v="PUTUMAYO"/>
    <x v="2"/>
    <x v="2"/>
    <x v="2"/>
    <s v="I10X"/>
    <m/>
    <m/>
    <m/>
    <s v="Hipertension esencial (primaria)"/>
    <s v="Medicamento"/>
    <n v="1"/>
    <s v="19924345-36"/>
    <s v="PANGETAN NF TABLETAS"/>
    <s v="18/02/2022"/>
    <n v="67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074183"/>
    <s v="CC27074183"/>
    <s v="MARIA"/>
    <s v="MARGARITA"/>
    <s v="GUERRERO"/>
    <s v="DE  GUERRERO"/>
    <d v="1948-01-27T00:00:00"/>
    <n v="74"/>
    <n v="6"/>
    <s v="Persona mayor"/>
    <s v="Adulto Mayor"/>
    <s v="Ninguno"/>
    <s v="Ninguno"/>
    <m/>
    <s v="Beneficiario"/>
    <m/>
    <s v="SIN DATO"/>
    <s v="Ninguna"/>
    <s v="Sibundoy"/>
    <m/>
    <n v="3146218877"/>
    <s v="Urbana"/>
    <m/>
    <x v="0"/>
    <x v="2"/>
    <s v="PUTUMAYO"/>
    <x v="2"/>
    <x v="2"/>
    <x v="2"/>
    <s v="I10X"/>
    <m/>
    <m/>
    <m/>
    <s v="Hipertension esencial (primaria)"/>
    <s v="Medicamento"/>
    <n v="1"/>
    <s v="19960407-10"/>
    <s v="ESOMEPRAZOLTABLETA ENTERICA20MG"/>
    <s v="18/02/2022"/>
    <n v="88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216"/>
    <s v="CC5349216"/>
    <s v="JAIME"/>
    <s v="ARNULFO"/>
    <s v="JIMENEZ"/>
    <s v="CHINGAL"/>
    <d v="1948-12-02T00:00:00"/>
    <n v="73"/>
    <n v="6"/>
    <s v="Persona mayor"/>
    <s v="Adulto Mayor"/>
    <s v="Ninguno"/>
    <s v="Ninguno"/>
    <m/>
    <s v="Beneficiario"/>
    <m/>
    <s v="SIN DATO"/>
    <s v="Ninguna"/>
    <s v="San Francisco"/>
    <m/>
    <n v="3144121401"/>
    <s v="Urbana"/>
    <m/>
    <x v="0"/>
    <x v="2"/>
    <s v="PUTUMAYO"/>
    <x v="2"/>
    <x v="2"/>
    <x v="2"/>
    <s v="I10X"/>
    <m/>
    <m/>
    <m/>
    <s v="Hipertension esencial (primaria)"/>
    <s v="Medicamento"/>
    <n v="1"/>
    <s v="34162-11"/>
    <s v="HIDROCLOROTIAZIDA 25 MG"/>
    <s v="18/02/2022"/>
    <n v="54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20"/>
    <s v="CC27474120"/>
    <s v="GLORIA"/>
    <s v="LUZ"/>
    <s v="SANTACRUZ"/>
    <s v="LEON"/>
    <d v="1946-05-15T00:00:00"/>
    <n v="75"/>
    <n v="6"/>
    <s v="Persona mayor"/>
    <s v="Adulto Mayor"/>
    <s v="Ninguno"/>
    <s v="Ninguno"/>
    <m/>
    <s v="Beneficiario"/>
    <m/>
    <s v="SIN DATO"/>
    <s v="Ninguna"/>
    <s v="San Francisco"/>
    <m/>
    <n v="3128334171"/>
    <s v="Urbana"/>
    <m/>
    <x v="0"/>
    <x v="2"/>
    <s v="PUTUMAYO"/>
    <x v="2"/>
    <x v="2"/>
    <x v="2"/>
    <s v="I10X"/>
    <m/>
    <m/>
    <m/>
    <s v="Hipertension esencial (primaria)"/>
    <s v="Procedimiento"/>
    <n v="1"/>
    <s v="01890301"/>
    <s v="CONSULTA DE CONTROL O DE SEGUIMIENTO POR MEDICINA GENERAL"/>
    <s v="16/02/2022"/>
    <n v="54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352309"/>
    <s v="CC27352309"/>
    <s v="OLGA"/>
    <s v="MARIA"/>
    <s v="GOMEZ"/>
    <s v="DE CORDOBA"/>
    <d v="1939-10-10T00:00:00"/>
    <n v="82"/>
    <n v="6"/>
    <s v="Persona mayor"/>
    <s v="Adulto Mayor"/>
    <s v="Ninguno"/>
    <s v="Ninguno"/>
    <m/>
    <s v="Beneficiario"/>
    <m/>
    <s v="SIN DATO"/>
    <s v="Ninguna"/>
    <s v="San Francisco"/>
    <m/>
    <n v="3104313220"/>
    <s v="Urbana"/>
    <m/>
    <x v="0"/>
    <x v="5"/>
    <s v="PUTUMAYO"/>
    <x v="5"/>
    <x v="5"/>
    <x v="5"/>
    <s v="I10X"/>
    <m/>
    <m/>
    <m/>
    <s v="Hipertension esencial (primaria)"/>
    <s v="Procedimiento"/>
    <n v="1"/>
    <s v="00T0000318"/>
    <s v="TRANSPORTE COMERCIAL TERRESTRE - SIMPLE MOCOA ( PUTUMAYO ) A VALLE DEL GUAMUEZ ( PUTUMAYO )"/>
    <s v="11/02/2022"/>
    <n v="23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6467"/>
    <s v="CC27476467"/>
    <s v="ESPERANZA "/>
    <s v="DEL SOCORRO"/>
    <s v="CALVACHE"/>
    <s v="TERAN"/>
    <d v="1956-05-21T00:00:00"/>
    <n v="65"/>
    <n v="6"/>
    <s v="Persona mayor"/>
    <s v="Adulto Mayor"/>
    <s v="Ninguno"/>
    <s v="Ninguno"/>
    <m/>
    <s v="Beneficiario"/>
    <m/>
    <s v="SIN DATO"/>
    <s v="Ninguna"/>
    <s v="Sibundoy"/>
    <m/>
    <n v="3107229341"/>
    <s v="Urbana"/>
    <m/>
    <x v="0"/>
    <x v="5"/>
    <s v="PUTUMAYO"/>
    <x v="5"/>
    <x v="5"/>
    <x v="5"/>
    <s v="I10X"/>
    <m/>
    <m/>
    <m/>
    <s v="Hipertension esencial (primaria)"/>
    <s v="Procedimiento"/>
    <n v="1"/>
    <s v="00T0000352"/>
    <s v="TRANSPORTE COMERCIAL TERRESTRE - SIMPLE VALLE DEL GUAMUEZ ( PUTUMAYO ) A MOCOA ( PUTUMAYO )"/>
    <s v="10/02/2022"/>
    <n v="31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68"/>
    <s v="CC5350368"/>
    <s v="LUIS"/>
    <s v="EDUARDO"/>
    <s v="LUCENA"/>
    <s v="VILLARREAL"/>
    <d v="1957-12-30T00:00:00"/>
    <n v="64"/>
    <n v="6"/>
    <s v="Persona mayor"/>
    <s v="Adulto Mayor"/>
    <s v="Ninguno"/>
    <s v="Ninguno"/>
    <m/>
    <s v="Beneficiario"/>
    <m/>
    <s v="SIN DATO"/>
    <s v="Ninguna"/>
    <s v="Sibundoy"/>
    <m/>
    <n v="3116186467"/>
    <s v="Urbana"/>
    <m/>
    <x v="0"/>
    <x v="2"/>
    <s v="PUTUMAYO"/>
    <x v="2"/>
    <x v="2"/>
    <x v="2"/>
    <s v="I10X"/>
    <m/>
    <m/>
    <m/>
    <s v="Hipertension esencial (primaria)"/>
    <s v="Procedimiento"/>
    <n v="1"/>
    <s v="01890301"/>
    <s v="CONSULTA DE CONTROL O DE SEGUIMIENTO POR MEDICINA GENERAL"/>
    <s v="17/02/2022"/>
    <n v="7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167247"/>
    <s v="CC27167247"/>
    <s v="MARIA "/>
    <s v="ELENA"/>
    <s v="PAREDES"/>
    <s v="MONTENEGRO"/>
    <d v="1963-03-18T00:00:00"/>
    <n v="58"/>
    <n v="5"/>
    <s v="Adultez"/>
    <s v="Adulto Mayor"/>
    <s v="Desplazamiento"/>
    <s v="Desplazamiento forzado"/>
    <m/>
    <s v="Beneficiario"/>
    <m/>
    <s v="SIN DATO"/>
    <s v="Ninguna"/>
    <s v="Sibundoy"/>
    <m/>
    <n v="3215424944"/>
    <s v="Urbana"/>
    <m/>
    <x v="0"/>
    <x v="2"/>
    <s v="PUTUMAYO"/>
    <x v="2"/>
    <x v="2"/>
    <x v="2"/>
    <s v="I10X"/>
    <m/>
    <m/>
    <m/>
    <s v="Hipertension esencial (primaria)"/>
    <s v="Procedimiento"/>
    <n v="1"/>
    <s v="01890301"/>
    <s v="CONSULTA DE CONTROL O DE SEGUIMIENTO POR MEDICINA GENERAL"/>
    <s v="04/02/2022"/>
    <n v="12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434"/>
    <s v="CC27476434"/>
    <s v="ILIA"/>
    <s v="AMPARO"/>
    <s v="CAMPAÑA"/>
    <s v="GELPUD"/>
    <d v="1955-07-08T00:00:00"/>
    <n v="66"/>
    <n v="6"/>
    <s v="Persona mayor"/>
    <s v="Adulto Mayor"/>
    <s v="Ninguno"/>
    <s v="Ninguno"/>
    <m/>
    <s v="Beneficiario"/>
    <m/>
    <s v="SIN DATO"/>
    <s v="Ninguna"/>
    <s v="Sibundoy"/>
    <m/>
    <n v="3146313360"/>
    <s v="Urbana"/>
    <m/>
    <x v="0"/>
    <x v="3"/>
    <s v="PUTUMAYO"/>
    <x v="3"/>
    <x v="3"/>
    <x v="3"/>
    <s v="I10X"/>
    <m/>
    <m/>
    <m/>
    <s v="Hipertension esencial (primaria)"/>
    <s v="Procedimiento"/>
    <n v="1"/>
    <s v="01890301"/>
    <s v="CONSULTA DE CONTROL O DE SEGUIMIENTO POR MEDICINA GENERAL"/>
    <s v="01/02/2022"/>
    <n v="19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193"/>
    <s v="CC27469193"/>
    <s v="ROSA"/>
    <s v="MARINA"/>
    <s v="TREJO"/>
    <s v="DE GUAQUEZ"/>
    <d v="1946-11-01T00:00:00"/>
    <n v="75"/>
    <n v="6"/>
    <s v="Persona mayor"/>
    <s v="Adulto Mayor"/>
    <s v="Ninguno"/>
    <s v="Ninguno"/>
    <m/>
    <s v="Beneficiario"/>
    <m/>
    <s v="SIN DATO"/>
    <s v="Ninguna"/>
    <s v="Santiago"/>
    <m/>
    <n v="3176981542"/>
    <s v="Urbana"/>
    <m/>
    <x v="0"/>
    <x v="3"/>
    <s v="PUTUMAYO"/>
    <x v="3"/>
    <x v="3"/>
    <x v="3"/>
    <s v="I10X"/>
    <m/>
    <m/>
    <m/>
    <s v="Hipertension esencial (primaria)"/>
    <s v="Procedimiento"/>
    <n v="1"/>
    <s v="00P0001554"/>
    <s v="COCIENTE DE ALBUMINURIA CREATINURIA"/>
    <s v="28/02/2022"/>
    <n v="6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581"/>
    <s v="CC27423581"/>
    <s v="DILIA"/>
    <s v="ZENEIDA"/>
    <s v="MELO"/>
    <s v="BENAVIDES"/>
    <d v="1956-10-02T00:00:00"/>
    <n v="65"/>
    <n v="6"/>
    <s v="Persona mayor"/>
    <s v="Adulto Mayor"/>
    <s v="Ninguno"/>
    <s v="Ninguno"/>
    <m/>
    <s v="Beneficiario"/>
    <m/>
    <s v="SIN DATO"/>
    <s v="Ninguna"/>
    <s v="Sibundoy"/>
    <m/>
    <n v="3142535939"/>
    <s v="Urbana"/>
    <m/>
    <x v="0"/>
    <x v="3"/>
    <s v="PUTUMAYO"/>
    <x v="3"/>
    <x v="3"/>
    <x v="3"/>
    <s v="I10X"/>
    <m/>
    <m/>
    <m/>
    <s v="Hipertension esencial (primaria)"/>
    <s v="Procedimiento"/>
    <n v="1"/>
    <s v="01890301"/>
    <s v="CONSULTA DE CONTROL O DE SEGUIMIENTO POR MEDICINA GENERAL"/>
    <s v="25/02/2022"/>
    <n v="373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0702616"/>
    <s v="CC30702616"/>
    <s v="MARTHA"/>
    <s v="MIRIAM"/>
    <s v="GOMEZ"/>
    <s v="DE LOPEZ"/>
    <d v="1951-10-02T00:00:00"/>
    <n v="70"/>
    <n v="6"/>
    <s v="Persona mayor"/>
    <s v="Adulto Mayor"/>
    <s v="Ninguno"/>
    <s v="Ninguno"/>
    <m/>
    <s v="Beneficiario"/>
    <m/>
    <s v="SIN DATO"/>
    <s v="Ninguna"/>
    <s v="San Francisco"/>
    <m/>
    <n v="3148167757"/>
    <s v="Urbana"/>
    <m/>
    <x v="0"/>
    <x v="3"/>
    <s v="PUTUMAYO"/>
    <x v="3"/>
    <x v="3"/>
    <x v="3"/>
    <s v="I10X"/>
    <m/>
    <m/>
    <m/>
    <s v="Hipertension esencial (primaria)"/>
    <s v="Procedimiento"/>
    <n v="1"/>
    <s v="01904902"/>
    <s v="HORMONA ESTIMULANTE DEL TIROIDES"/>
    <s v="23/02/2022"/>
    <n v="466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749"/>
    <s v="CC27469749"/>
    <s v="MIREYA"/>
    <s v="DEL CARMEN"/>
    <s v="REVELO"/>
    <s v="CORDOBA"/>
    <d v="1963-05-13T00:00:00"/>
    <n v="58"/>
    <n v="5"/>
    <s v="Adultez"/>
    <s v="Adulto Mayor"/>
    <s v="Ninguno"/>
    <s v="Ninguno"/>
    <m/>
    <s v="Beneficiario"/>
    <m/>
    <s v="SIN DATO"/>
    <s v="Ninguna"/>
    <s v="Santiago"/>
    <m/>
    <n v="3103786777"/>
    <s v="Urbana"/>
    <m/>
    <x v="0"/>
    <x v="3"/>
    <s v="PUTUMAYO"/>
    <x v="3"/>
    <x v="3"/>
    <x v="3"/>
    <s v="I10X"/>
    <m/>
    <m/>
    <m/>
    <s v="Hipertension esencial (primaria)"/>
    <s v="Procedimiento"/>
    <n v="1"/>
    <s v="01903026"/>
    <s v="MICROALBUMINURIA AUTOMATIZADA EN ORINA PARCIAL"/>
    <s v="09/02/2022"/>
    <n v="44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281"/>
    <s v="CC97470281"/>
    <s v="LUIS "/>
    <s v="ALVARO"/>
    <s v="CORAL"/>
    <s v="CAICEDO"/>
    <d v="1961-10-01T00:00:00"/>
    <n v="60"/>
    <n v="6"/>
    <s v="Persona mayor"/>
    <s v="Adulto Mayor"/>
    <s v="Ninguno"/>
    <s v="Ninguno"/>
    <m/>
    <s v="Beneficiario"/>
    <m/>
    <s v="SIN DATO"/>
    <s v="Ninguna"/>
    <s v="Sibundoy"/>
    <m/>
    <n v="3113632729"/>
    <s v="Urbana"/>
    <m/>
    <x v="0"/>
    <x v="3"/>
    <s v="PUTUMAYO"/>
    <x v="3"/>
    <x v="3"/>
    <x v="3"/>
    <s v="I10X"/>
    <m/>
    <m/>
    <m/>
    <s v="Hipertension esencial (primaria)"/>
    <s v="Procedimiento"/>
    <n v="1"/>
    <s v="01903816"/>
    <s v="COLESTEROL DE BAJA DENSIDAD SEMIAUTOMATIZADO"/>
    <s v="09/02/2022"/>
    <n v="50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6490"/>
    <s v="CC27476490"/>
    <s v="ANA "/>
    <s v="RITA"/>
    <s v="VIVAS"/>
    <s v="DE RUIZ"/>
    <d v="1950-01-17T00:00:00"/>
    <n v="72"/>
    <n v="6"/>
    <s v="Persona mayor"/>
    <s v="Adulto Mayor"/>
    <s v="Ninguno"/>
    <s v="Ninguno"/>
    <m/>
    <s v="Beneficiario"/>
    <m/>
    <s v="SIN DATO"/>
    <s v="Ninguna"/>
    <s v="San Francisco"/>
    <m/>
    <n v="3122950515"/>
    <s v="Urbana"/>
    <m/>
    <x v="0"/>
    <x v="3"/>
    <s v="PUTUMAYO"/>
    <x v="3"/>
    <x v="3"/>
    <x v="3"/>
    <s v="I10X"/>
    <m/>
    <m/>
    <m/>
    <s v="Hipertension esencial (primaria)"/>
    <s v="Procedimiento"/>
    <n v="1"/>
    <s v="01903868"/>
    <s v="TRIGLICERIDOS"/>
    <s v="09/02/2022"/>
    <n v="11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89069"/>
    <s v="CC12989069"/>
    <s v="JUANITO"/>
    <s v="CIRILO"/>
    <s v="LEGARDA"/>
    <s v="ERAZO"/>
    <d v="1961-07-09T00:00:00"/>
    <n v="60"/>
    <n v="6"/>
    <s v="Persona mayor"/>
    <s v="Adulto Mayor"/>
    <s v="Ninguno"/>
    <s v="Ninguno"/>
    <m/>
    <s v="Beneficiario"/>
    <m/>
    <s v="SIN DATO"/>
    <s v="Ninguna"/>
    <s v="Sibundoy"/>
    <m/>
    <n v="3117153729"/>
    <s v="Urbana"/>
    <m/>
    <x v="0"/>
    <x v="3"/>
    <s v="PUTUMAYO"/>
    <x v="3"/>
    <x v="3"/>
    <x v="3"/>
    <s v="I10X"/>
    <m/>
    <m/>
    <m/>
    <s v="Hipertension esencial (primaria)"/>
    <s v="Procedimiento"/>
    <n v="1"/>
    <s v="01903818"/>
    <s v="COLESTEROL TOTAL"/>
    <s v="09/02/2022"/>
    <n v="25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12"/>
    <s v="CC27474412"/>
    <s v="CARMEN"/>
    <s v="AURELIA"/>
    <s v="MAYORAL"/>
    <s v="ORDOÑEZ"/>
    <d v="1955-01-08T00:00:00"/>
    <n v="67"/>
    <n v="6"/>
    <s v="Persona mayor"/>
    <s v="Adulto Mayor"/>
    <s v="Ninguno"/>
    <s v="Ninguno"/>
    <m/>
    <s v="Beneficiario"/>
    <m/>
    <s v="SIN DATO"/>
    <s v="Ninguna"/>
    <s v="San Francisco"/>
    <m/>
    <n v="3138924917"/>
    <s v="Urbana"/>
    <m/>
    <x v="0"/>
    <x v="3"/>
    <s v="PUTUMAYO"/>
    <x v="3"/>
    <x v="3"/>
    <x v="3"/>
    <s v="I10X"/>
    <m/>
    <m/>
    <m/>
    <s v="Hipertension esencial (primaria)"/>
    <s v="Procedimiento"/>
    <n v="1"/>
    <s v="01890206"/>
    <s v="CONSULTA DE PRIMERA VEZ POR NUTRICION Y DIETETICA"/>
    <s v="06/02/2022"/>
    <n v="30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1958"/>
    <s v="CC41181958"/>
    <s v="OLIVIA"/>
    <s v="MARGOTH"/>
    <s v="BRAVO"/>
    <s v="LOPEZ"/>
    <d v="1971-12-20T00:00:00"/>
    <n v="50"/>
    <n v="5"/>
    <s v="Adultez"/>
    <s v="Adulto Mayor"/>
    <s v="Ninguno"/>
    <s v="Ninguno"/>
    <m/>
    <s v="Beneficiario"/>
    <m/>
    <s v="SIN DATO"/>
    <s v="Ninguna"/>
    <s v="Sibundoy"/>
    <m/>
    <n v="3104508302"/>
    <s v="Urbana"/>
    <m/>
    <x v="0"/>
    <x v="3"/>
    <s v="PUTUMAYO"/>
    <x v="3"/>
    <x v="3"/>
    <x v="3"/>
    <s v="I10X"/>
    <m/>
    <m/>
    <m/>
    <s v="Hipertension esencial (primaria)"/>
    <s v="Procedimiento"/>
    <n v="1"/>
    <s v="01890228"/>
    <s v="CONSULTA DE PRIMERA VEZ POR ESPECIALISTA EN CARDIOLOGIA"/>
    <s v="05/02/2022"/>
    <n v="10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8100116"/>
    <s v="CC18100116"/>
    <s v="HELIODORO "/>
    <s v="NONE"/>
    <s v="CUELLAR "/>
    <s v="CUBILLOS"/>
    <d v="1942-07-18T00:00:00"/>
    <n v="79"/>
    <n v="6"/>
    <s v="Persona mayor"/>
    <s v="Adulto Mayor"/>
    <s v="Ninguno"/>
    <s v="Ninguno"/>
    <m/>
    <s v="Beneficiario"/>
    <m/>
    <s v="SIN DATO"/>
    <s v="Ninguna"/>
    <s v="Sibundoy"/>
    <m/>
    <n v="3113404239"/>
    <s v="Urbana"/>
    <m/>
    <x v="0"/>
    <x v="3"/>
    <s v="PUTUMAYO"/>
    <x v="3"/>
    <x v="3"/>
    <x v="3"/>
    <s v="I10X"/>
    <m/>
    <m/>
    <m/>
    <s v="Hipertension esencial (primaria)"/>
    <s v="Procedimiento"/>
    <n v="1"/>
    <s v="01890301"/>
    <s v="CONSULTA DE CONTROL O DE SEGUIMIENTO POR MEDICINA GENERAL"/>
    <s v="11/02/2022"/>
    <n v="25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27"/>
    <s v="CC5350027"/>
    <s v="FAUSTINO"/>
    <s v="LUIS"/>
    <s v="HERRERA"/>
    <s v="GUERRERO"/>
    <d v="1949-01-15T00:00:00"/>
    <n v="73"/>
    <n v="6"/>
    <s v="Persona mayor"/>
    <s v="Adulto Mayor"/>
    <s v="Ninguno"/>
    <s v="Ninguno"/>
    <m/>
    <s v="Beneficiario"/>
    <m/>
    <s v="SIN DATO"/>
    <s v="Ninguna"/>
    <s v="Sibundoy"/>
    <m/>
    <n v="3127790249"/>
    <s v="Urbana"/>
    <m/>
    <x v="0"/>
    <x v="3"/>
    <s v="PUTUMAYO"/>
    <x v="3"/>
    <x v="3"/>
    <x v="3"/>
    <s v="I10X"/>
    <m/>
    <m/>
    <m/>
    <s v="Hipertension esencial (primaria)"/>
    <s v="Procedimiento"/>
    <n v="1"/>
    <s v="01906610"/>
    <s v="ANTIGENO ESPECIFICO DE PROSTATA SEMIAUTOMATIZADO O AUTOMATIZADO"/>
    <s v="02/02/2022"/>
    <n v="15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386819"/>
    <s v="CC27386819"/>
    <s v="JESUS"/>
    <s v="EULALIA"/>
    <s v="VELA"/>
    <s v="ARIAS"/>
    <d v="1956-01-05T00:00:00"/>
    <n v="66"/>
    <n v="6"/>
    <s v="Persona mayor"/>
    <s v="Adulto Mayor"/>
    <s v="Ninguno"/>
    <s v="Ninguno"/>
    <m/>
    <s v="Beneficiario"/>
    <m/>
    <s v="SIN DATO"/>
    <s v="Ninguna"/>
    <s v="Sibundoy"/>
    <m/>
    <n v="3228856710"/>
    <s v="Urbana"/>
    <m/>
    <x v="0"/>
    <x v="2"/>
    <s v="PUTUMAYO"/>
    <x v="2"/>
    <x v="2"/>
    <x v="2"/>
    <s v="I10X"/>
    <m/>
    <m/>
    <m/>
    <s v="Hipertension esencial (primaria)"/>
    <s v="Procedimiento"/>
    <n v="1"/>
    <s v="01890301"/>
    <s v="CONSULTA DE CONTROL O DE SEGUIMIENTO POR MEDICINA GENERAL"/>
    <s v="14/02/2022"/>
    <n v="33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09665"/>
    <s v="CC5309665"/>
    <s v="FRANCO "/>
    <s v="HERIBERTO"/>
    <s v="LOPEZ"/>
    <s v="ALOMIA"/>
    <d v="1955-05-01T00:00:00"/>
    <n v="66"/>
    <n v="6"/>
    <s v="Persona mayor"/>
    <s v="Adulto Mayor"/>
    <s v="Ninguno"/>
    <s v="Ninguno"/>
    <m/>
    <s v="Beneficiario"/>
    <m/>
    <s v="SIN DATO"/>
    <s v="Ninguna"/>
    <s v="Sibundoy"/>
    <m/>
    <n v="3228856710"/>
    <s v="Urbana"/>
    <m/>
    <x v="0"/>
    <x v="2"/>
    <s v="PUTUMAYO"/>
    <x v="2"/>
    <x v="2"/>
    <x v="2"/>
    <s v="I10X"/>
    <m/>
    <m/>
    <m/>
    <s v="Hipertension esencial (primaria)"/>
    <s v="Procedimiento"/>
    <n v="1"/>
    <s v="00T0000315"/>
    <s v="TRANSPORTE COMERCIAL TERRESTRE - SIMPLE MOCOA ( PUTUMAYO ) A PUERTO ASIS ( PUTUMAYO )"/>
    <s v="09/02/2022"/>
    <n v="33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655"/>
    <s v="CC41180655"/>
    <s v="IRMA"/>
    <s v="GLADYS"/>
    <s v="PANTOJA"/>
    <s v="CAICEDO"/>
    <d v="1961-08-01T00:00:00"/>
    <n v="60"/>
    <n v="6"/>
    <s v="Persona mayor"/>
    <s v="Adulto Mayor"/>
    <s v="Ninguno"/>
    <s v="Ninguno"/>
    <m/>
    <s v="Beneficiario"/>
    <m/>
    <s v="SIN DATO"/>
    <s v="Ninguna"/>
    <s v="Sibundoy"/>
    <m/>
    <n v="3136377022"/>
    <s v="Urbana"/>
    <m/>
    <x v="0"/>
    <x v="2"/>
    <s v="PUTUMAYO"/>
    <x v="2"/>
    <x v="2"/>
    <x v="2"/>
    <s v="I10X"/>
    <m/>
    <m/>
    <m/>
    <s v="Hipertension esencial (primaria)"/>
    <s v="Procedimiento"/>
    <n v="1"/>
    <s v="00T0001038"/>
    <s v="TRANSPORTE COMERCIAL TERRESTRE - SIMPLE PUERTO ASIS ( PUTUMAYO ) A MOCOA ( PUTUMAYO )"/>
    <s v="09/02/2022"/>
    <n v="61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573"/>
    <s v="CC27469573"/>
    <s v="NELLY"/>
    <s v="OMAIRA"/>
    <s v="BERNAL"/>
    <s v="MORENO"/>
    <d v="1958-01-30T00:00:00"/>
    <n v="64"/>
    <n v="6"/>
    <s v="Persona mayor"/>
    <s v="Adulto Mayor"/>
    <s v="Ninguno"/>
    <s v="Ninguno"/>
    <m/>
    <s v="Beneficiario"/>
    <m/>
    <s v="SIN DATO"/>
    <s v="Ninguna"/>
    <s v="Santiago"/>
    <m/>
    <n v="3143244654"/>
    <s v="Urbana"/>
    <m/>
    <x v="0"/>
    <x v="2"/>
    <s v="PUTUMAYO"/>
    <x v="2"/>
    <x v="2"/>
    <x v="2"/>
    <s v="I10X"/>
    <m/>
    <m/>
    <m/>
    <s v="Hipertension esencial (primaria)"/>
    <s v="Procedimiento"/>
    <n v="1"/>
    <s v="01890301"/>
    <s v="CONSULTA DE CONTROL O DE SEGUIMIENTO POR MEDICINA GENERAL"/>
    <s v="08/02/2022"/>
    <n v="61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5"/>
    <s v="PUTUMAYO"/>
    <x v="5"/>
    <x v="5"/>
    <x v="5"/>
    <s v="I10X"/>
    <m/>
    <m/>
    <m/>
    <s v="Hipertension esencial (primaria)"/>
    <s v="Procedimiento"/>
    <n v="1"/>
    <s v="01904902"/>
    <s v="HORMONA ESTIMULANTE DEL TIROIDES"/>
    <s v="28/02/2022"/>
    <n v="111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5"/>
    <s v="PUTUMAYO"/>
    <x v="5"/>
    <x v="5"/>
    <x v="5"/>
    <s v="I10X"/>
    <m/>
    <m/>
    <m/>
    <s v="Hipertension esencial (primaria)"/>
    <s v="Procedimiento"/>
    <n v="1"/>
    <s v="00P0000746"/>
    <s v="CONSULTA DE PRIMERA VEZ - MEDICINA ESPECIALIZADA POR TELEMEDICINA - MEDICINA INTERNA"/>
    <s v="04/02/2022"/>
    <n v="88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0"/>
    <s v="PUTUMAYO"/>
    <x v="0"/>
    <x v="0"/>
    <x v="0"/>
    <s v="I10X"/>
    <m/>
    <m/>
    <m/>
    <s v="Hipertension esencial (primaria)"/>
    <s v="Procedimiento"/>
    <n v="1"/>
    <s v="00T0000345"/>
    <s v="TRANSPORTE COMERCIAL TERRESTRE - SIMPLE SAN MIGUEL ( PUTUMAYO ) A PASTO ( NARIÃƒÂ‘O )"/>
    <s v="26/02/2022"/>
    <n v="8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3"/>
    <s v="PUTUMAYO"/>
    <x v="3"/>
    <x v="3"/>
    <x v="3"/>
    <s v="I10X"/>
    <m/>
    <m/>
    <m/>
    <s v="Hipertension esencial (primaria)"/>
    <s v="Procedimiento"/>
    <n v="1"/>
    <s v="01904902"/>
    <s v="HORMONA ESTIMULANTE DEL TIROIDES"/>
    <s v="21/02/2022"/>
    <n v="12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3"/>
    <s v="PUTUMAYO"/>
    <x v="3"/>
    <x v="3"/>
    <x v="3"/>
    <s v="I10X"/>
    <m/>
    <m/>
    <m/>
    <s v="Hipertension esencial (primaria)"/>
    <s v="Procedimiento"/>
    <n v="1"/>
    <s v="00P0001554"/>
    <s v="COCIENTE DE ALBUMINURIA CREATINURIA"/>
    <s v="28/02/2022"/>
    <n v="15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3"/>
    <s v="PUTUMAYO"/>
    <x v="3"/>
    <x v="3"/>
    <x v="3"/>
    <s v="I10X"/>
    <s v="N18X"/>
    <m/>
    <m/>
    <s v="Hipertension esencial (primaria)"/>
    <s v="Procedimiento"/>
    <n v="1"/>
    <s v="01890301"/>
    <s v="CONSULTA DE CONTROL O DE SEGUIMIENTO POR MEDICINA GENERAL"/>
    <s v="28/02/2022"/>
    <n v="152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3"/>
    <s v="PUTUMAYO"/>
    <x v="3"/>
    <x v="3"/>
    <x v="3"/>
    <s v="I10X"/>
    <m/>
    <m/>
    <m/>
    <s v="Hipertension esencial (primaria)"/>
    <s v="Procedimiento"/>
    <n v="1"/>
    <s v="01903856"/>
    <s v="NITROGENO UREICO"/>
    <s v="09/02/2022"/>
    <n v="419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0/02/2022"/>
    <n v="169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2"/>
    <s v="PUTUMAYO"/>
    <x v="2"/>
    <x v="2"/>
    <x v="2"/>
    <s v="I10X"/>
    <m/>
    <m/>
    <m/>
    <s v="Hipertension esencial (primaria)"/>
    <s v="Procedimiento"/>
    <n v="1"/>
    <s v="01890101"/>
    <s v="ATENCION ( VISITA ) DOMICILIARIA - POR MEDICINA GENERAL"/>
    <s v="04/02/2022"/>
    <n v="45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2"/>
    <s v="PUTUMAYO"/>
    <x v="2"/>
    <x v="2"/>
    <x v="2"/>
    <s v="I10X"/>
    <m/>
    <m/>
    <m/>
    <s v="Hipertension esencial (primaria)"/>
    <s v="Procedimiento"/>
    <n v="1"/>
    <s v="01890301"/>
    <s v="CONSULTA DE CONTROL O DE SEGUIMIENTO POR MEDICINA GENERAL"/>
    <s v="24/02/2022"/>
    <n v="30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2"/>
    <s v="PUTUMAYO"/>
    <x v="2"/>
    <x v="2"/>
    <x v="2"/>
    <s v="I10X"/>
    <m/>
    <m/>
    <m/>
    <s v="Hipertension esencial (primaria)"/>
    <s v="Procedimiento"/>
    <n v="1"/>
    <s v="01890301"/>
    <s v="CONSULTA DE CONTROL O DE SEGUIMIENTO POR MEDICINA GENERAL"/>
    <s v="18/02/2022"/>
    <n v="76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3"/>
    <s v="PUTUMAYO"/>
    <x v="3"/>
    <x v="3"/>
    <x v="3"/>
    <s v="I10X"/>
    <m/>
    <m/>
    <m/>
    <s v="Hipertension esencial (primaria)"/>
    <s v="Procedimiento"/>
    <n v="1"/>
    <s v="01890301"/>
    <s v="CONSULTA DE CONTROL O DE SEGUIMIENTO POR MEDICINA GENERAL"/>
    <s v="23/02/2022"/>
    <n v="35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3"/>
    <s v="PUTUMAYO"/>
    <x v="3"/>
    <x v="3"/>
    <x v="3"/>
    <s v="I10X"/>
    <m/>
    <m/>
    <m/>
    <s v="Hipertension esencial (primaria)"/>
    <s v="Procedimiento"/>
    <n v="1"/>
    <s v="01901235"/>
    <s v="UROCULTIVO ( ANTIBIOGRAMA DE DISCO ). -- INCY : RECUENTO DE COLONIAS - IDENTIFICACION DE GENERO O ESPECIE"/>
    <s v="01/02/2022"/>
    <n v="64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2"/>
    <s v="PUTUMAYO"/>
    <x v="2"/>
    <x v="2"/>
    <x v="2"/>
    <s v="I10X"/>
    <m/>
    <m/>
    <m/>
    <s v="Hipertension esencial (primaria)"/>
    <s v="Procedimiento"/>
    <n v="1"/>
    <s v="01890201"/>
    <s v="CONSULTA DE PRIMERA VEZ POR MEDICINA GENERAL"/>
    <s v="18/02/2022"/>
    <n v="40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2"/>
    <s v="PUTUMAYO"/>
    <x v="2"/>
    <x v="2"/>
    <x v="2"/>
    <s v="I10X"/>
    <m/>
    <m/>
    <m/>
    <s v="Hipertension esencial (primaria)"/>
    <s v="Procedimiento"/>
    <n v="1"/>
    <s v="01890301"/>
    <s v="CONSULTA DE CONTROL O DE SEGUIMIENTO POR MEDICINA GENERAL"/>
    <s v="07/02/2022"/>
    <n v="167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2"/>
    <s v="PUTUMAYO"/>
    <x v="2"/>
    <x v="2"/>
    <x v="2"/>
    <s v="I10X"/>
    <m/>
    <m/>
    <m/>
    <s v="Hipertension esencial (primaria)"/>
    <s v="Procedimiento"/>
    <n v="1"/>
    <s v="01895100"/>
    <s v="ELECTROCARDIOGRAMA DE RITMO O DE SUPERFICIE SOD"/>
    <s v="07/02/2022"/>
    <n v="8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2"/>
    <s v="PUTUMAYO"/>
    <x v="2"/>
    <x v="2"/>
    <x v="2"/>
    <s v="I10X"/>
    <s v="N18X"/>
    <m/>
    <m/>
    <s v="Hipertension esencial (primaria)"/>
    <s v="Procedimiento"/>
    <n v="1"/>
    <s v="01890101"/>
    <s v="ATENCION ( VISITA ) DOMICILIARIA - POR MEDICINA GENERAL"/>
    <s v="15/02/2022"/>
    <n v="62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2"/>
    <s v="PUTUMAYO"/>
    <x v="2"/>
    <x v="2"/>
    <x v="2"/>
    <s v="I10X"/>
    <m/>
    <m/>
    <m/>
    <s v="Hipertension esencial (primaria)"/>
    <s v="Procedimiento"/>
    <n v="1"/>
    <s v="01890301"/>
    <s v="CONSULTA DE CONTROL O DE SEGUIMIENTO POR MEDICINA GENERAL"/>
    <s v="11/02/2022"/>
    <n v="30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5"/>
    <s v="PUTUMAYO"/>
    <x v="5"/>
    <x v="5"/>
    <x v="5"/>
    <s v="I10X"/>
    <m/>
    <m/>
    <m/>
    <s v="Hipertension esencial (primaria)"/>
    <s v="Procedimiento"/>
    <n v="1"/>
    <s v="01904921"/>
    <s v="TIROXINA LIBRE"/>
    <s v="28/02/2022"/>
    <n v="21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3"/>
    <s v="PUTUMAYO"/>
    <x v="3"/>
    <x v="3"/>
    <x v="3"/>
    <s v="I10X"/>
    <m/>
    <m/>
    <m/>
    <s v="Hipertension esencial (primaria)"/>
    <s v="Procedimiento"/>
    <n v="1"/>
    <s v="01903868"/>
    <s v="TRIGLICERIDOS"/>
    <s v="23/02/2022"/>
    <n v="5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3"/>
    <s v="PUTUMAYO"/>
    <x v="3"/>
    <x v="3"/>
    <x v="3"/>
    <s v="I10X"/>
    <m/>
    <m/>
    <m/>
    <s v="Hipertension esencial (primaria)"/>
    <s v="Procedimiento"/>
    <n v="1"/>
    <s v="01903818"/>
    <s v="COLESTEROL TOTAL"/>
    <s v="23/02/2022"/>
    <n v="7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m/>
    <m/>
    <m/>
    <s v="Hipertension esencial (primaria)"/>
    <s v="Procedimiento"/>
    <n v="1"/>
    <s v="01904921"/>
    <s v="TIROXINA LIBRE"/>
    <s v="23/02/2022"/>
    <n v="11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3"/>
    <s v="PUTUMAYO"/>
    <x v="3"/>
    <x v="3"/>
    <x v="3"/>
    <s v="I10X"/>
    <m/>
    <m/>
    <m/>
    <s v="Hipertension esencial (primaria)"/>
    <s v="Procedimiento"/>
    <n v="1"/>
    <s v="01903815"/>
    <s v="COLESTEROL DE ALTA DENSIDAD"/>
    <s v="23/02/2022"/>
    <n v="14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3"/>
    <s v="PUTUMAYO"/>
    <x v="3"/>
    <x v="3"/>
    <x v="3"/>
    <s v="I10X"/>
    <m/>
    <m/>
    <m/>
    <s v="Hipertension esencial (primaria)"/>
    <s v="Procedimiento"/>
    <n v="1"/>
    <s v="01904925"/>
    <s v="TRIYODOTIRONINA TOTAL"/>
    <s v="23/02/2022"/>
    <n v="18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3"/>
    <s v="PUTUMAYO"/>
    <x v="3"/>
    <x v="3"/>
    <x v="3"/>
    <s v="I10X"/>
    <m/>
    <m/>
    <m/>
    <s v="Hipertension esencial (primaria)"/>
    <s v="Procedimiento"/>
    <n v="1"/>
    <s v="01903816"/>
    <s v="COLESTEROL DE BAJA DENSIDAD SEMIAUTOMATIZADO"/>
    <s v="23/02/2022"/>
    <n v="2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3"/>
    <s v="PUTUMAYO"/>
    <x v="3"/>
    <x v="3"/>
    <x v="3"/>
    <s v="I10X"/>
    <m/>
    <m/>
    <m/>
    <s v="Hipertension esencial (primaria)"/>
    <s v="Procedimiento"/>
    <n v="1"/>
    <s v="01890208"/>
    <s v="CONSULTA DE PRIMERA VEZ POR PSICOLOGIA"/>
    <s v="17/02/2022"/>
    <n v="17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3"/>
    <s v="PUTUMAYO"/>
    <x v="3"/>
    <x v="3"/>
    <x v="3"/>
    <s v="I10X"/>
    <m/>
    <m/>
    <m/>
    <s v="Hipertension esencial (primaria)"/>
    <s v="Procedimiento"/>
    <n v="1"/>
    <s v="01890301"/>
    <s v="CONSULTA DE CONTROL O DE SEGUIMIENTO POR MEDICINA GENERAL"/>
    <s v="17/02/2022"/>
    <n v="7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4"/>
    <s v="PUTUMAYO"/>
    <x v="4"/>
    <x v="4"/>
    <x v="4"/>
    <s v="I10X"/>
    <m/>
    <m/>
    <m/>
    <s v="Hipertension esencial (primaria)"/>
    <s v="Medicamento"/>
    <n v="1"/>
    <s v="35662-18"/>
    <s v="ACIDO FOLICO TABLETAS 1 MG."/>
    <s v="17/02/2022"/>
    <n v="1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4"/>
    <s v="PUTUMAYO"/>
    <x v="4"/>
    <x v="4"/>
    <x v="4"/>
    <s v="I10X"/>
    <m/>
    <m/>
    <m/>
    <s v="Hipertension esencial (primaria)"/>
    <s v="Medicamento"/>
    <n v="1"/>
    <s v="35662-18"/>
    <s v="ACIDO FOLICO TABLETAS 1 MG."/>
    <s v="17/02/2022"/>
    <n v="39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3"/>
    <s v="PUTUMAYO"/>
    <x v="3"/>
    <x v="3"/>
    <x v="3"/>
    <s v="I10X"/>
    <m/>
    <m/>
    <m/>
    <s v="Hipertension esencial (primaria)"/>
    <s v="Procedimiento"/>
    <n v="1"/>
    <s v="01890266"/>
    <s v="CONSULTA DE PRIMERA VEZ POR ESPECIALISTA EN MEDICINA INTERNA"/>
    <s v="06/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4"/>
    <s v="PUTUMAYO"/>
    <x v="4"/>
    <x v="4"/>
    <x v="4"/>
    <s v="I10X"/>
    <m/>
    <m/>
    <m/>
    <s v="Hipertension esencial (primaria)"/>
    <s v="Medicamento"/>
    <n v="1"/>
    <s v="35662-18"/>
    <s v="ACIDO FOLICO TABLETAS 1 MG."/>
    <s v="17/02/2022"/>
    <n v="2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4"/>
    <s v="PUTUMAYO"/>
    <x v="4"/>
    <x v="4"/>
    <x v="4"/>
    <s v="I10X"/>
    <m/>
    <m/>
    <m/>
    <s v="Hipertension esencial (primaria)"/>
    <s v="Medicamento"/>
    <n v="1"/>
    <s v="19942545-01"/>
    <s v="CALCITRIOL 0.5 MCG"/>
    <s v="17/02/2022"/>
    <n v="5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2"/>
    <s v="PUTUMAYO"/>
    <x v="2"/>
    <x v="2"/>
    <x v="2"/>
    <s v="I10X"/>
    <m/>
    <m/>
    <m/>
    <s v="Hipertension esencial (primaria)"/>
    <s v="Procedimiento"/>
    <n v="1"/>
    <s v="01890101"/>
    <s v="ATENCION ( VISITA ) DOMICILIARIA - POR MEDICINA GENERAL"/>
    <s v="02/02/2022"/>
    <n v="18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3"/>
    <s v="PUTUMAYO"/>
    <x v="3"/>
    <x v="3"/>
    <x v="3"/>
    <s v="I10X"/>
    <m/>
    <m/>
    <m/>
    <s v="Hipertension esencial (primaria)"/>
    <s v="Procedimiento"/>
    <n v="1"/>
    <s v="00P0001554"/>
    <s v="COCIENTE DE ALBUMINURIA CREATINURIA"/>
    <s v="28/02/2022"/>
    <n v="55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3"/>
    <s v="PUTUMAYO"/>
    <x v="3"/>
    <x v="3"/>
    <x v="3"/>
    <s v="I10X"/>
    <m/>
    <m/>
    <m/>
    <s v="Hipertension esencial (primaria)"/>
    <s v="Procedimiento"/>
    <n v="1"/>
    <s v="01890301"/>
    <s v="CONSULTA DE CONTROL O DE SEGUIMIENTO POR MEDICINA GENERAL"/>
    <s v="14/02/2022"/>
    <n v="30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3"/>
    <s v="PUTUMAYO"/>
    <x v="3"/>
    <x v="3"/>
    <x v="3"/>
    <s v="I10X"/>
    <m/>
    <m/>
    <m/>
    <s v="Hipertension esencial (primaria)"/>
    <s v="Procedimiento"/>
    <n v="1"/>
    <s v="01902207"/>
    <s v="HEMOGRAMA I ( HEMOGLOBINA HEMATOCRITO Y LEUCOGRAMA ) MANUAL"/>
    <s v="08/02/2022"/>
    <n v="26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2"/>
    <s v="PUTUMAYO"/>
    <x v="2"/>
    <x v="2"/>
    <x v="2"/>
    <s v="I10X"/>
    <m/>
    <m/>
    <m/>
    <s v="Hipertension esencial (primaria)"/>
    <s v="Procedimiento"/>
    <n v="1"/>
    <s v="00Q0000735"/>
    <s v="PAQUETE SUMINISTRO DE OXIGENO POR CONCENTRADOR"/>
    <s v="28/02/2022"/>
    <n v="11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3"/>
    <s v="PUTUMAYO"/>
    <x v="3"/>
    <x v="3"/>
    <x v="3"/>
    <s v="I10X"/>
    <m/>
    <m/>
    <m/>
    <s v="Hipertension esencial (primaria)"/>
    <s v="Procedimiento"/>
    <n v="1"/>
    <s v="01890301"/>
    <s v="CONSULTA DE CONTROL O DE SEGUIMIENTO POR MEDICINA GENERAL"/>
    <s v="22/02/2022"/>
    <n v="108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3"/>
    <s v="PUTUMAYO"/>
    <x v="3"/>
    <x v="3"/>
    <x v="3"/>
    <s v="I10X"/>
    <m/>
    <m/>
    <m/>
    <s v="Hipertension esencial (primaria)"/>
    <s v="Procedimiento"/>
    <n v="1"/>
    <s v="00P0001554"/>
    <s v="COCIENTE DE ALBUMINURIA CREATINURIA"/>
    <s v="28/02/2022"/>
    <n v="15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2"/>
    <s v="PUTUMAYO"/>
    <x v="2"/>
    <x v="2"/>
    <x v="2"/>
    <s v="I10X"/>
    <m/>
    <m/>
    <m/>
    <s v="Hipertension esencial (primaria)"/>
    <s v="Procedimiento"/>
    <n v="1"/>
    <s v="01890101"/>
    <s v="ATENCION ( VISITA ) DOMICILIARIA - POR MEDICINA GENERAL"/>
    <s v="09/02/2022"/>
    <n v="177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2"/>
    <s v="PUTUMAYO"/>
    <x v="2"/>
    <x v="2"/>
    <x v="2"/>
    <s v="I10X"/>
    <m/>
    <m/>
    <m/>
    <s v="Hipertension esencial (primaria)"/>
    <s v="Procedimiento"/>
    <n v="1"/>
    <s v="01890301"/>
    <s v="CONSULTA DE CONTROL O DE SEGUIMIENTO POR MEDICINA GENERAL"/>
    <s v="01/02/2022"/>
    <n v="7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3"/>
    <s v="PUTUMAYO"/>
    <x v="3"/>
    <x v="3"/>
    <x v="3"/>
    <s v="I10X"/>
    <m/>
    <m/>
    <m/>
    <s v="Hipertension esencial (primaria)"/>
    <s v="Procedimiento"/>
    <n v="1"/>
    <s v="01890301"/>
    <s v="CONSULTA DE CONTROL O DE SEGUIMIENTO POR MEDICINA GENERAL"/>
    <s v="14/02/2022"/>
    <n v="31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3"/>
    <s v="PUTUMAYO"/>
    <x v="3"/>
    <x v="3"/>
    <x v="3"/>
    <s v="I10X"/>
    <m/>
    <m/>
    <m/>
    <s v="Hipertension esencial (primaria)"/>
    <s v="Procedimiento"/>
    <n v="1"/>
    <s v="01895100"/>
    <s v="ELECTROCARDIOGRAMA DE RITMO O DE SUPERFICIE SOD"/>
    <s v="07/02/2022"/>
    <n v="5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3"/>
    <s v="PUTUMAYO"/>
    <x v="3"/>
    <x v="3"/>
    <x v="3"/>
    <s v="I10X"/>
    <s v="E119"/>
    <m/>
    <m/>
    <s v="Hipertension esencial (primaria)"/>
    <s v="Procedimiento"/>
    <n v="1"/>
    <s v="01903815"/>
    <s v="COLESTEROL DE ALTA DENSIDAD"/>
    <s v="07/02/2022"/>
    <n v="598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3"/>
    <s v="PUTUMAYO"/>
    <x v="3"/>
    <x v="3"/>
    <x v="3"/>
    <s v="I10X"/>
    <m/>
    <m/>
    <m/>
    <s v="Hipertension esencial (primaria)"/>
    <s v="Procedimiento"/>
    <n v="1"/>
    <s v="01903868"/>
    <s v="TRIGLICERIDOS"/>
    <s v="07/02/2022"/>
    <n v="48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3"/>
    <s v="PUTUMAYO"/>
    <x v="3"/>
    <x v="3"/>
    <x v="3"/>
    <s v="I10X"/>
    <s v="N18X"/>
    <m/>
    <m/>
    <s v="Hipertension esencial (primaria)"/>
    <s v="Procedimiento"/>
    <n v="1"/>
    <s v="01907106"/>
    <s v="UROANALISIS"/>
    <s v="07/02/2022"/>
    <n v="47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3"/>
    <s v="PUTUMAYO"/>
    <x v="3"/>
    <x v="3"/>
    <x v="3"/>
    <s v="I10X"/>
    <m/>
    <m/>
    <m/>
    <s v="Hipertension esencial (primaria)"/>
    <s v="Procedimiento"/>
    <n v="1"/>
    <s v="01903818"/>
    <s v="COLESTEROL TOTAL"/>
    <s v="07/02/2022"/>
    <n v="59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3"/>
    <s v="PUTUMAYO"/>
    <x v="3"/>
    <x v="3"/>
    <x v="3"/>
    <s v="I10X"/>
    <m/>
    <m/>
    <m/>
    <s v="Hipertension esencial (primaria)"/>
    <s v="Procedimiento"/>
    <n v="1"/>
    <s v="01903841"/>
    <s v="GLUCOSA EN SUERO U OTRO FLUIDO DIFERENTE A ORINA"/>
    <s v="07/02/2022"/>
    <n v="59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3"/>
    <s v="PUTUMAYO"/>
    <x v="3"/>
    <x v="3"/>
    <x v="3"/>
    <s v="I10X"/>
    <m/>
    <m/>
    <m/>
    <s v="Hipertension esencial (primaria)"/>
    <s v="Procedimiento"/>
    <n v="1"/>
    <s v="01903895"/>
    <s v="CREATININA EN SUERO U OTROS FLUIDOS"/>
    <s v="07/02/2022"/>
    <n v="59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3"/>
    <s v="PUTUMAYO"/>
    <x v="3"/>
    <x v="3"/>
    <x v="3"/>
    <s v="I10X"/>
    <m/>
    <m/>
    <m/>
    <s v="Hipertension esencial (primaria)"/>
    <s v="Procedimiento"/>
    <n v="1"/>
    <s v="01903801"/>
    <s v="ACIDO URICO EN SUERO U OTROS FLUIDOS"/>
    <s v="07/02/2022"/>
    <n v="93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3"/>
    <s v="PUTUMAYO"/>
    <x v="3"/>
    <x v="3"/>
    <x v="3"/>
    <s v="I10X"/>
    <m/>
    <m/>
    <m/>
    <s v="Hipertension esencial (primaria)"/>
    <s v="Procedimiento"/>
    <n v="1"/>
    <s v="01902207"/>
    <s v="HEMOGRAMA I ( HEMOGLOBINA HEMATOCRITO Y LEUCOGRAMA ) MANUAL"/>
    <s v="07/02/2022"/>
    <n v="105000"/>
    <s v="Consulta Externa"/>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0"/>
    <s v="PUTUMAYO"/>
    <x v="0"/>
    <x v="0"/>
    <x v="0"/>
    <s v="I10X"/>
    <m/>
    <m/>
    <m/>
    <s v="Hipertension esencial (primaria)"/>
    <s v="Medicamento"/>
    <n v="1"/>
    <s v="9813-09"/>
    <s v="HIDROCLOROTIAZIDA 25 MG TABLETAS"/>
    <s v="08/02/2022"/>
    <n v="59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0"/>
    <s v="PUTUMAYO"/>
    <x v="0"/>
    <x v="0"/>
    <x v="0"/>
    <s v="I10X"/>
    <m/>
    <m/>
    <m/>
    <s v="Hipertension esencial (primaria)"/>
    <s v="Medicamento"/>
    <n v="1"/>
    <s v="23186-01"/>
    <s v="RENITECÂ® 5 MG TABLETAS"/>
    <s v="08/02/2022"/>
    <n v="59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2"/>
    <s v="PUTUMAYO"/>
    <x v="2"/>
    <x v="2"/>
    <x v="2"/>
    <s v="I10X"/>
    <m/>
    <m/>
    <m/>
    <s v="Hipertension esencial (primaria)"/>
    <s v="Procedimiento"/>
    <n v="1"/>
    <s v="01890101"/>
    <s v="ATENCION ( VISITA ) DOMICILIARIA - POR MEDICINA GENERAL"/>
    <s v="11/02/2022"/>
    <n v="59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2"/>
    <s v="PUTUMAYO"/>
    <x v="2"/>
    <x v="2"/>
    <x v="2"/>
    <s v="I10X"/>
    <m/>
    <m/>
    <m/>
    <s v="Hipertension esencial (primaria)"/>
    <s v="Procedimiento"/>
    <n v="1"/>
    <s v="01890101"/>
    <s v="ATENCION ( VISITA ) DOMICILIARIA - POR MEDICINA GENERAL"/>
    <s v="21/02/2022"/>
    <n v="48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1/02/2022"/>
    <n v="48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2"/>
    <s v="PUTUMAYO"/>
    <x v="2"/>
    <x v="2"/>
    <x v="2"/>
    <s v="I10X"/>
    <m/>
    <m/>
    <m/>
    <s v="Hipertension esencial (primaria)"/>
    <s v="Procedimiento"/>
    <n v="1"/>
    <s v="01890101"/>
    <s v="ATENCION ( VISITA ) DOMICILIARIA - POR MEDICINA GENERAL"/>
    <s v="11/02/2022"/>
    <n v="67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0"/>
    <s v="PUTUMAYO"/>
    <x v="0"/>
    <x v="0"/>
    <x v="0"/>
    <s v="I10X"/>
    <m/>
    <m/>
    <m/>
    <s v="Hipertension esencial (primaria)"/>
    <s v="Medicamento"/>
    <n v="1"/>
    <s v="41661-02"/>
    <s v="CALCIO + VITAMINA D TABLETAS"/>
    <s v="10/02/2022"/>
    <n v="52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0"/>
    <s v="PUTUMAYO"/>
    <x v="0"/>
    <x v="0"/>
    <x v="0"/>
    <s v="I10X"/>
    <m/>
    <m/>
    <m/>
    <s v="Hipertension esencial (primaria)"/>
    <s v="Procedimiento"/>
    <n v="1"/>
    <s v="0110A002"/>
    <s v="INTERNACION COMPLEJIDAD ALTA HABITACION BIPERSONAL"/>
    <s v="10/02/2022"/>
    <n v="527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0"/>
    <s v="PUTUMAYO"/>
    <x v="0"/>
    <x v="0"/>
    <x v="0"/>
    <s v="I10X"/>
    <m/>
    <m/>
    <m/>
    <s v="Hipertension esencial (primaria)"/>
    <s v="Procedimiento"/>
    <n v="1"/>
    <s v="01895100"/>
    <s v="ELECTROCARDIOGRAMA DE RITMO O DE SUPERFICIE SOD"/>
    <s v="10/02/2022"/>
    <n v="52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0"/>
    <s v="PUTUMAYO"/>
    <x v="0"/>
    <x v="0"/>
    <x v="0"/>
    <s v="I10X"/>
    <m/>
    <m/>
    <m/>
    <s v="Hipertension esencial (primaria)"/>
    <s v="Procedimiento"/>
    <n v="1"/>
    <s v="017DS006"/>
    <s v="DERECHOS DE SALA DE PROCEDIMIENTOS ESPECIAL"/>
    <s v="10/02/2022"/>
    <n v="37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0"/>
    <s v="PUTUMAYO"/>
    <x v="0"/>
    <x v="0"/>
    <x v="0"/>
    <s v="I10X"/>
    <m/>
    <m/>
    <m/>
    <s v="Hipertension esencial (primaria)"/>
    <s v="Procedimiento"/>
    <n v="1"/>
    <s v="01107M01"/>
    <s v="INTERNACION EN UNIDAD DE CUIDADO INTERMEDIO ADULTO"/>
    <s v="10/02/2022"/>
    <n v="67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0"/>
    <s v="PUTUMAYO"/>
    <x v="0"/>
    <x v="0"/>
    <x v="0"/>
    <s v="I10X"/>
    <m/>
    <m/>
    <m/>
    <s v="Hipertension esencial (primaria)"/>
    <s v="Insumo"/>
    <n v="1"/>
    <s v="00E0000004"/>
    <s v="DURAPREP SOLUCION PARA LAVADO PREQUIRURGICO"/>
    <s v="10/02/2022"/>
    <n v="25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0"/>
    <s v="PUTUMAYO"/>
    <x v="0"/>
    <x v="0"/>
    <x v="0"/>
    <s v="I10X"/>
    <m/>
    <m/>
    <m/>
    <s v="Hipertension esencial (primaria)"/>
    <s v="Insumo"/>
    <n v="1"/>
    <s v="00E0000004"/>
    <s v="DURAPREP SOLUCION PARA LAVADO PREQUIRURGICO"/>
    <s v="10/02/2022"/>
    <n v="18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0"/>
    <s v="PUTUMAYO"/>
    <x v="0"/>
    <x v="0"/>
    <x v="0"/>
    <s v="I10X"/>
    <m/>
    <m/>
    <m/>
    <s v="Hipertension esencial (primaria)"/>
    <s v="Insumo"/>
    <n v="1"/>
    <s v="00E0000004"/>
    <s v="DURAPREP SOLUCION PARA LAVADO PREQUIRURGICO"/>
    <s v="10/02/2022"/>
    <n v="23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0"/>
    <s v="PUTUMAYO"/>
    <x v="0"/>
    <x v="0"/>
    <x v="0"/>
    <s v="I10X"/>
    <m/>
    <m/>
    <m/>
    <s v="Hipertension esencial (primaria)"/>
    <s v="Insumo"/>
    <n v="1"/>
    <s v="00E0000004"/>
    <s v="DURAPREP SOLUCION PARA LAVADO PREQUIRURGICO"/>
    <s v="10/02/2022"/>
    <n v="134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0"/>
    <s v="PUTUMAYO"/>
    <x v="0"/>
    <x v="0"/>
    <x v="0"/>
    <s v="I10X"/>
    <m/>
    <m/>
    <m/>
    <s v="Hipertension esencial (primaria)"/>
    <s v="Insumo"/>
    <n v="1"/>
    <s v="00E0000004"/>
    <s v="DURAPREP SOLUCION PARA LAVADO PREQUIRURGICO"/>
    <s v="10/02/2022"/>
    <n v="365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0"/>
    <s v="PUTUMAYO"/>
    <x v="0"/>
    <x v="0"/>
    <x v="0"/>
    <s v="I10X"/>
    <m/>
    <m/>
    <m/>
    <s v="Hipertension esencial (primaria)"/>
    <s v="Insumo"/>
    <n v="1"/>
    <s v="00E0000004"/>
    <s v="DURAPREP SOLUCION PARA LAVADO PREQUIRURGICO"/>
    <s v="10/02/2022"/>
    <n v="159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0"/>
    <s v="PUTUMAYO"/>
    <x v="0"/>
    <x v="0"/>
    <x v="0"/>
    <s v="I10X"/>
    <m/>
    <m/>
    <m/>
    <s v="Hipertension esencial (primaria)"/>
    <s v="Insumo"/>
    <n v="1"/>
    <s v="00E0000004"/>
    <s v="DURAPREP SOLUCION PARA LAVADO PREQUIRURGICO"/>
    <s v="10/02/2022"/>
    <n v="21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0"/>
    <s v="PUTUMAYO"/>
    <x v="0"/>
    <x v="0"/>
    <x v="0"/>
    <s v="I10X"/>
    <m/>
    <m/>
    <m/>
    <s v="Hipertension esencial (primaria)"/>
    <s v="Insumo"/>
    <n v="1"/>
    <s v="00E0000004"/>
    <s v="DURAPREP SOLUCION PARA LAVADO PREQUIRURGICO"/>
    <s v="10/02/2022"/>
    <n v="462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0"/>
    <s v="PUTUMAYO"/>
    <x v="0"/>
    <x v="0"/>
    <x v="0"/>
    <s v="I10X"/>
    <m/>
    <m/>
    <m/>
    <s v="Hipertension esencial (primaria)"/>
    <s v="Medicamento"/>
    <n v="1"/>
    <s v="20123645-04"/>
    <s v="LOSARTAN POTASICO 50 MG TABLETAS"/>
    <s v="10/02/2022"/>
    <n v="8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0"/>
    <s v="PUTUMAYO"/>
    <x v="0"/>
    <x v="0"/>
    <x v="0"/>
    <s v="I10X"/>
    <m/>
    <m/>
    <m/>
    <s v="Hipertension esencial (primaria)"/>
    <s v="Medicamento"/>
    <n v="1"/>
    <s v="29523-06"/>
    <s v="CLORURO DE SODIO AL 0.9%"/>
    <s v="10/02/2022"/>
    <n v="4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0"/>
    <s v="PUTUMAYO"/>
    <x v="0"/>
    <x v="0"/>
    <x v="0"/>
    <s v="I10X"/>
    <m/>
    <m/>
    <m/>
    <s v="Hipertension esencial (primaria)"/>
    <s v="Medicamento"/>
    <n v="1"/>
    <s v="19954763-01"/>
    <s v="ACETAMINOFEN 500 MG"/>
    <s v="10/02/2022"/>
    <n v="4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0"/>
    <s v="PUTUMAYO"/>
    <x v="0"/>
    <x v="0"/>
    <x v="0"/>
    <s v="I10X"/>
    <m/>
    <m/>
    <m/>
    <s v="Hipertension esencial (primaria)"/>
    <s v="Medicamento"/>
    <n v="1"/>
    <s v="42216-13"/>
    <s v="FUROSEMIDA TABLETAS 40MG"/>
    <s v="10/02/2022"/>
    <n v="162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0"/>
    <s v="PUTUMAYO"/>
    <x v="0"/>
    <x v="0"/>
    <x v="0"/>
    <s v="I10X"/>
    <m/>
    <m/>
    <m/>
    <s v="Hipertension esencial (primaria)"/>
    <s v="Medicamento"/>
    <n v="1"/>
    <s v="19973061-02"/>
    <s v="ESPIRONOLACTONA 25MG TABLETAS"/>
    <s v="10/02/2022"/>
    <n v="47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0"/>
    <s v="PUTUMAYO"/>
    <x v="0"/>
    <x v="0"/>
    <x v="0"/>
    <s v="I10X"/>
    <s v="E119"/>
    <m/>
    <m/>
    <s v="Hipertension esencial (primaria)"/>
    <s v="Medicamento"/>
    <n v="1"/>
    <s v="19922562-06"/>
    <s v="DIPIRONA 1 G /2ML"/>
    <s v="10/02/2022"/>
    <n v="61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0"/>
    <s v="PUTUMAYO"/>
    <x v="0"/>
    <x v="0"/>
    <x v="0"/>
    <s v="I10X"/>
    <m/>
    <m/>
    <m/>
    <s v="Hipertension esencial (primaria)"/>
    <s v="Medicamento"/>
    <n v="1"/>
    <s v="53704-07"/>
    <s v="CEFAZOLINA 1 G"/>
    <s v="10/02/2022"/>
    <n v="2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0"/>
    <s v="PUTUMAYO"/>
    <x v="0"/>
    <x v="0"/>
    <x v="0"/>
    <s v="I10X"/>
    <m/>
    <m/>
    <m/>
    <s v="Hipertension esencial (primaria)"/>
    <s v="Medicamento"/>
    <n v="1"/>
    <s v="29523-03"/>
    <s v="CLORURO DE SODIO AL 0.9%"/>
    <s v="10/02/2022"/>
    <n v="265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0"/>
    <s v="PUTUMAYO"/>
    <x v="0"/>
    <x v="0"/>
    <x v="0"/>
    <s v="I10X"/>
    <m/>
    <m/>
    <m/>
    <s v="Hipertension esencial (primaria)"/>
    <s v="Medicamento"/>
    <n v="1"/>
    <s v="20005109-07"/>
    <s v="CARVEDILOL 12.5 MG TABLETAS"/>
    <s v="10/02/2022"/>
    <n v="29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0"/>
    <s v="PUTUMAYO"/>
    <x v="0"/>
    <x v="0"/>
    <x v="0"/>
    <s v="I10X"/>
    <m/>
    <m/>
    <m/>
    <s v="Hipertension esencial (primaria)"/>
    <s v="Medicamento"/>
    <n v="1"/>
    <s v="19960407-13"/>
    <s v="ESOMEPRAZOLTABLETA ENTERICA20MG"/>
    <s v="10/02/2022"/>
    <n v="54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0"/>
    <s v="PUTUMAYO"/>
    <x v="0"/>
    <x v="0"/>
    <x v="0"/>
    <s v="I10X"/>
    <m/>
    <m/>
    <m/>
    <s v="Hipertension esencial (primaria)"/>
    <s v="Procedimiento"/>
    <n v="1"/>
    <s v="01873501"/>
    <s v="FLUOROSCOPIA COMO GUIA PARA PROCEDIMIENTOS"/>
    <s v="09/02/2022"/>
    <n v="2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0"/>
    <s v="PUTUMAYO"/>
    <x v="0"/>
    <x v="0"/>
    <x v="0"/>
    <s v="I10X"/>
    <m/>
    <m/>
    <m/>
    <s v="Hipertension esencial (primaria)"/>
    <s v="Procedimiento"/>
    <n v="1"/>
    <s v="01871121"/>
    <s v="RADIOGRAFIA DE TORAX ( P. A. O A. P. Y LATERAL - DECUBITO LATERAL - OBLICUAS O LATERAL )"/>
    <s v="09/02/2022"/>
    <n v="18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0"/>
    <s v="PUTUMAYO"/>
    <x v="0"/>
    <x v="0"/>
    <x v="0"/>
    <s v="I10X"/>
    <m/>
    <m/>
    <m/>
    <s v="Hipertension esencial (primaria)"/>
    <s v="Procedimiento"/>
    <n v="1"/>
    <s v="01903883"/>
    <s v="GLUCOSA SEMIAUTOMATIZADA [GLUCOMETRIA]"/>
    <s v="08/02/2022"/>
    <n v="4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0"/>
    <s v="PUTUMAYO"/>
    <x v="0"/>
    <x v="0"/>
    <x v="0"/>
    <s v="I10X"/>
    <m/>
    <m/>
    <m/>
    <s v="Hipertension esencial (primaria)"/>
    <s v="Procedimiento"/>
    <n v="1"/>
    <s v="01903864"/>
    <s v="SODIO EN SUERO U OTROS FLUIDOS"/>
    <s v="08/02/2022"/>
    <n v="35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0"/>
    <s v="PUTUMAYO"/>
    <x v="0"/>
    <x v="0"/>
    <x v="0"/>
    <s v="I10X"/>
    <m/>
    <m/>
    <m/>
    <s v="Hipertension esencial (primaria)"/>
    <s v="Procedimiento"/>
    <n v="1"/>
    <s v="01903856"/>
    <s v="NITROGENO UREICO"/>
    <s v="08/02/2022"/>
    <n v="49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0"/>
    <s v="PUTUMAYO"/>
    <x v="0"/>
    <x v="0"/>
    <x v="0"/>
    <s v="I10X"/>
    <m/>
    <m/>
    <m/>
    <s v="Hipertension esencial (primaria)"/>
    <s v="Procedimiento"/>
    <n v="1"/>
    <s v="01903859"/>
    <s v="POTASIO EN SUERO U OTROS FLUIDOS"/>
    <s v="08/02/2022"/>
    <n v="1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0"/>
    <s v="PUTUMAYO"/>
    <x v="0"/>
    <x v="0"/>
    <x v="0"/>
    <s v="I10X"/>
    <m/>
    <m/>
    <m/>
    <s v="Hipertension esencial (primaria)"/>
    <s v="Procedimiento"/>
    <n v="1"/>
    <s v="01903854"/>
    <s v="MAGNESIO EN SUERO U OTROS FLUIDOS"/>
    <s v="08/02/2022"/>
    <n v="65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0"/>
    <s v="PUTUMAYO"/>
    <x v="0"/>
    <x v="0"/>
    <x v="0"/>
    <s v="I10X"/>
    <m/>
    <m/>
    <m/>
    <s v="Hipertension esencial (primaria)"/>
    <s v="Procedimiento"/>
    <n v="1"/>
    <s v="01453002"/>
    <s v="RESECCION O ABLACION DE LESION DE DUODENO VIA ENDOSCOPICA"/>
    <s v="09/02/2022"/>
    <n v="1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0"/>
    <s v="PUTUMAYO"/>
    <x v="0"/>
    <x v="0"/>
    <x v="0"/>
    <s v="I10X"/>
    <m/>
    <m/>
    <m/>
    <s v="Hipertension esencial (primaria)"/>
    <s v="Procedimiento"/>
    <n v="1"/>
    <s v="01898101"/>
    <s v="ESTUDIO DE COLORACION BASICA EN BIOPSIA"/>
    <s v="09/02/2022"/>
    <n v="29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0"/>
    <s v="PUTUMAYO"/>
    <x v="0"/>
    <x v="0"/>
    <x v="0"/>
    <s v="I10X"/>
    <m/>
    <m/>
    <m/>
    <s v="Hipertension esencial (primaria)"/>
    <s v="Medicamento"/>
    <n v="1"/>
    <s v="19992586-03"/>
    <s v="ESPIRONOLACTONA TABLETAS 100 MG"/>
    <s v="25/02/2022"/>
    <n v="15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0"/>
    <s v="PUTUMAYO"/>
    <x v="0"/>
    <x v="0"/>
    <x v="0"/>
    <s v="I10X"/>
    <m/>
    <m/>
    <m/>
    <s v="Hipertension esencial (primaria)"/>
    <s v="Medicamento"/>
    <n v="1"/>
    <s v="218019-02"/>
    <s v="DILATREND TABLETAS 6,25MG"/>
    <s v="25/02/2022"/>
    <n v="2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2"/>
    <s v="PUTUMAYO"/>
    <x v="2"/>
    <x v="2"/>
    <x v="2"/>
    <s v="I10X"/>
    <m/>
    <m/>
    <m/>
    <s v="Hipertension esencial (primaria)"/>
    <s v="Procedimiento"/>
    <n v="1"/>
    <s v="01890301"/>
    <s v="CONSULTA DE CONTROL O DE SEGUIMIENTO POR MEDICINA GENERAL"/>
    <s v="08/02/2022"/>
    <n v="28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2"/>
    <s v="PUTUMAYO"/>
    <x v="2"/>
    <x v="2"/>
    <x v="2"/>
    <s v="I10X"/>
    <m/>
    <m/>
    <m/>
    <s v="Hipertension esencial (primaria)"/>
    <s v="Procedimiento"/>
    <n v="1"/>
    <s v="01890101"/>
    <s v="ATENCION ( VISITA ) DOMICILIARIA - POR MEDICINA GENERAL"/>
    <s v="08/02/2022"/>
    <n v="34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3"/>
    <s v="PUTUMAYO"/>
    <x v="3"/>
    <x v="3"/>
    <x v="3"/>
    <s v="I10X"/>
    <m/>
    <m/>
    <m/>
    <s v="Hipertension esencial (primaria)"/>
    <s v="Procedimiento"/>
    <n v="1"/>
    <s v="01890301"/>
    <s v="CONSULTA DE CONTROL O DE SEGUIMIENTO POR MEDICINA GENERAL"/>
    <s v="23/02/2022"/>
    <n v="40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5"/>
    <s v="PUTUMAYO"/>
    <x v="5"/>
    <x v="5"/>
    <x v="5"/>
    <s v="I10X"/>
    <m/>
    <m/>
    <m/>
    <s v="Hipertension esencial (primaria)"/>
    <s v="Procedimiento"/>
    <n v="1"/>
    <s v="01903839"/>
    <s v="GASES ARTERIALES ( EN REPOSO O EN EJERCICIO )"/>
    <s v="04/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2"/>
    <s v="PUTUMAYO"/>
    <x v="2"/>
    <x v="2"/>
    <x v="2"/>
    <s v="I10X"/>
    <m/>
    <m/>
    <m/>
    <s v="Hipertension esencial (primaria)"/>
    <s v="Procedimiento"/>
    <n v="1"/>
    <s v="01890301"/>
    <s v="CONSULTA DE CONTROL O DE SEGUIMIENTO POR MEDICINA GENERAL"/>
    <s v="09/02/2022"/>
    <n v="505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3"/>
    <s v="PUTUMAYO"/>
    <x v="3"/>
    <x v="3"/>
    <x v="3"/>
    <s v="I10X"/>
    <s v="N18X"/>
    <m/>
    <m/>
    <s v="Hipertension esencial (primaria)"/>
    <s v="Procedimiento"/>
    <n v="1"/>
    <s v="01890366"/>
    <s v="CONSULTA DE CONTROL O DE SEGUIMIENTO POR ESPECIALISTA EN MEDICINA INTERNA"/>
    <s v="26/02/2022"/>
    <n v="64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2"/>
    <s v="PUTUMAYO"/>
    <x v="2"/>
    <x v="2"/>
    <x v="2"/>
    <s v="I10X"/>
    <m/>
    <m/>
    <m/>
    <s v="Hipertension esencial (primaria)"/>
    <s v="Procedimiento"/>
    <n v="1"/>
    <s v="01890301"/>
    <s v="CONSULTA DE CONTROL O DE SEGUIMIENTO POR MEDICINA GENERAL"/>
    <s v="03/02/2022"/>
    <n v="64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2"/>
    <s v="PUTUMAYO"/>
    <x v="2"/>
    <x v="2"/>
    <x v="2"/>
    <s v="I10X"/>
    <m/>
    <m/>
    <m/>
    <s v="Hipertension esencial (primaria)"/>
    <s v="Medicamento"/>
    <n v="1"/>
    <s v="20123645-04"/>
    <s v="LOSARTAN POTASICO 50 MG TABLETAS"/>
    <s v="07/02/2022"/>
    <n v="9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2"/>
    <s v="PUTUMAYO"/>
    <x v="2"/>
    <x v="2"/>
    <x v="2"/>
    <s v="I10X"/>
    <m/>
    <m/>
    <m/>
    <s v="Hipertension esencial (primaria)"/>
    <s v="Procedimiento"/>
    <n v="1"/>
    <s v="01890301"/>
    <s v="CONSULTA DE CONTROL O DE SEGUIMIENTO POR MEDICINA GENERAL"/>
    <s v="02/02/2022"/>
    <n v="20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2"/>
    <s v="PUTUMAYO"/>
    <x v="2"/>
    <x v="2"/>
    <x v="2"/>
    <s v="I10X"/>
    <s v="N18X"/>
    <m/>
    <m/>
    <s v="Hipertension esencial (primaria)"/>
    <s v="Procedimiento"/>
    <n v="1"/>
    <s v="01895100"/>
    <s v="ELECTROCARDIOGRAMA DE RITMO O DE SUPERFICIE SOD"/>
    <s v="15/02/2022"/>
    <n v="33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2"/>
    <s v="PUTUMAYO"/>
    <x v="2"/>
    <x v="2"/>
    <x v="2"/>
    <s v="I10X"/>
    <m/>
    <m/>
    <m/>
    <s v="Hipertension esencial (primaria)"/>
    <s v="Procedimiento"/>
    <n v="1"/>
    <s v="01890301"/>
    <s v="CONSULTA DE CONTROL O DE SEGUIMIENTO POR MEDICINA GENERAL"/>
    <s v="15/02/2022"/>
    <n v="4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2"/>
    <s v="PUTUMAYO"/>
    <x v="2"/>
    <x v="2"/>
    <x v="2"/>
    <s v="I10X"/>
    <m/>
    <m/>
    <m/>
    <s v="Hipertension esencial (primaria)"/>
    <s v="Procedimiento"/>
    <n v="1"/>
    <s v="01903815"/>
    <s v="COLESTEROL DE ALTA DENSIDAD"/>
    <s v="02/02/2022"/>
    <n v="3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2"/>
    <s v="PUTUMAYO"/>
    <x v="2"/>
    <x v="2"/>
    <x v="2"/>
    <s v="I10X"/>
    <m/>
    <m/>
    <m/>
    <s v="Hipertension esencial (primaria)"/>
    <s v="Procedimiento"/>
    <n v="1"/>
    <s v="01903868"/>
    <s v="TRIGLICERIDOS"/>
    <s v="02/02/2022"/>
    <n v="13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2"/>
    <s v="PUTUMAYO"/>
    <x v="2"/>
    <x v="2"/>
    <x v="2"/>
    <s v="I10X"/>
    <m/>
    <m/>
    <m/>
    <s v="Hipertension esencial (primaria)"/>
    <s v="Procedimiento"/>
    <n v="1"/>
    <s v="01903426"/>
    <s v="HEMOGLOBINA GLICOSILADA AUTOMATIZADA"/>
    <s v="02/02/2022"/>
    <n v="93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2"/>
    <s v="PUTUMAYO"/>
    <x v="2"/>
    <x v="2"/>
    <x v="2"/>
    <s v="I10X"/>
    <s v="N18X"/>
    <m/>
    <m/>
    <s v="Hipertension esencial (primaria)"/>
    <s v="Procedimiento"/>
    <n v="1"/>
    <s v="01903895"/>
    <s v="CREATININA EN SUERO U OTROS FLUIDOS"/>
    <s v="02/02/2022"/>
    <n v="186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2"/>
    <s v="PUTUMAYO"/>
    <x v="2"/>
    <x v="2"/>
    <x v="2"/>
    <s v="I10X"/>
    <m/>
    <m/>
    <m/>
    <s v="Hipertension esencial (primaria)"/>
    <s v="Procedimiento"/>
    <n v="1"/>
    <s v="01907106"/>
    <s v="UROANALISIS"/>
    <s v="02/02/2022"/>
    <n v="239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2"/>
    <s v="PUTUMAYO"/>
    <x v="2"/>
    <x v="2"/>
    <x v="2"/>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02/02/2022"/>
    <n v="45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2"/>
    <s v="PUTUMAYO"/>
    <x v="2"/>
    <x v="2"/>
    <x v="2"/>
    <s v="I10X"/>
    <m/>
    <m/>
    <m/>
    <s v="Hipertension esencial (primaria)"/>
    <s v="Procedimiento"/>
    <n v="1"/>
    <s v="01903841"/>
    <s v="GLUCOSA EN SUERO U OTRO FLUIDO DIFERENTE A ORINA"/>
    <s v="02/02/2022"/>
    <n v="70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2"/>
    <s v="PUTUMAYO"/>
    <x v="2"/>
    <x v="2"/>
    <x v="2"/>
    <s v="I10X"/>
    <m/>
    <m/>
    <m/>
    <s v="Hipertension esencial (primaria)"/>
    <s v="Procedimiento"/>
    <n v="1"/>
    <s v="01903818"/>
    <s v="COLESTEROL TOTAL"/>
    <s v="02/02/2022"/>
    <n v="70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2"/>
    <s v="PUTUMAYO"/>
    <x v="2"/>
    <x v="2"/>
    <x v="2"/>
    <s v="I10X"/>
    <m/>
    <m/>
    <m/>
    <s v="Hipertension esencial (primaria)"/>
    <s v="Procedimiento"/>
    <n v="1"/>
    <s v="01903028"/>
    <s v="MICROALBUMINURIA SEMIAUTOMATIZADA"/>
    <s v="02/02/2022"/>
    <n v="70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2"/>
    <s v="PUTUMAYO"/>
    <x v="2"/>
    <x v="2"/>
    <x v="2"/>
    <s v="I10X"/>
    <m/>
    <m/>
    <m/>
    <s v="Hipertension esencial (primaria)"/>
    <s v="Procedimiento"/>
    <n v="1"/>
    <s v="01890301"/>
    <s v="CONSULTA DE CONTROL O DE SEGUIMIENTO POR MEDICINA GENERAL"/>
    <s v="08/02/2022"/>
    <n v="84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2"/>
    <s v="PUTUMAYO"/>
    <x v="2"/>
    <x v="2"/>
    <x v="2"/>
    <s v="I10X"/>
    <m/>
    <m/>
    <m/>
    <s v="Hipertension esencial (primaria)"/>
    <s v="Procedimiento"/>
    <n v="1"/>
    <s v="01890301"/>
    <s v="CONSULTA DE CONTROL O DE SEGUIMIENTO POR MEDICINA GENERAL"/>
    <s v="25/02/2022"/>
    <n v="56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3"/>
    <s v="PUTUMAYO"/>
    <x v="3"/>
    <x v="3"/>
    <x v="3"/>
    <s v="I10X"/>
    <m/>
    <m/>
    <m/>
    <s v="Hipertension esencial (primaria)"/>
    <s v="Procedimiento"/>
    <n v="1"/>
    <s v="01890301"/>
    <s v="CONSULTA DE CONTROL O DE SEGUIMIENTO POR MEDICINA GENERAL"/>
    <s v="01/02/2022"/>
    <n v="44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3"/>
    <s v="PUTUMAYO"/>
    <x v="3"/>
    <x v="3"/>
    <x v="3"/>
    <s v="I10X"/>
    <m/>
    <m/>
    <m/>
    <s v="Hipertension esencial (primaria)"/>
    <s v="Procedimiento"/>
    <n v="1"/>
    <s v="00P0001554"/>
    <s v="COCIENTE DE ALBUMINURIA CREATINURIA"/>
    <s v="28/02/2022"/>
    <n v="21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3"/>
    <s v="PUTUMAYO"/>
    <x v="3"/>
    <x v="3"/>
    <x v="3"/>
    <s v="I10X"/>
    <s v="E119"/>
    <m/>
    <m/>
    <s v="Hipertension esencial (primaria)"/>
    <s v="Procedimiento"/>
    <n v="1"/>
    <s v="01903859"/>
    <s v="POTASIO EN SUERO U OTROS FLUIDOS"/>
    <s v="25/02/2022"/>
    <n v="48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3"/>
    <s v="PUTUMAYO"/>
    <x v="3"/>
    <x v="3"/>
    <x v="3"/>
    <s v="I10X"/>
    <m/>
    <m/>
    <m/>
    <s v="Hipertension esencial (primaria)"/>
    <s v="Procedimiento"/>
    <n v="1"/>
    <s v="01903815"/>
    <s v="COLESTEROL DE ALTA DENSIDAD"/>
    <s v="25/02/2022"/>
    <n v="29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3"/>
    <s v="PUTUMAYO"/>
    <x v="3"/>
    <x v="3"/>
    <x v="3"/>
    <s v="I10X"/>
    <s v="E119"/>
    <m/>
    <m/>
    <s v="Hipertension esencial (primaria)"/>
    <s v="Procedimiento"/>
    <n v="1"/>
    <s v="01903818"/>
    <s v="COLESTEROL TOTAL"/>
    <s v="25/02/2022"/>
    <n v="16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3"/>
    <s v="PUTUMAYO"/>
    <x v="3"/>
    <x v="3"/>
    <x v="3"/>
    <s v="I10X"/>
    <m/>
    <m/>
    <m/>
    <s v="Hipertension esencial (primaria)"/>
    <s v="Procedimiento"/>
    <n v="1"/>
    <s v="01902209"/>
    <s v="HEMOGRAMA III ( HEMOGLOBINA HEMATOCRITO RECUENTO DE ERITROCITOS INDICES ERITROCITARIOS LEUCOGRAMA RECUENTO DE PLAQUETAS INDICES PLAQUETARIOS Y MORFOLOGIA ELECTRONICA ) AUTOMATIZADO"/>
    <s v="25/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3"/>
    <s v="PUTUMAYO"/>
    <x v="3"/>
    <x v="3"/>
    <x v="3"/>
    <s v="I10X"/>
    <m/>
    <m/>
    <m/>
    <s v="Hipertension esencial (primaria)"/>
    <s v="Procedimiento"/>
    <n v="1"/>
    <s v="01903868"/>
    <s v="TRIGLICERIDOS"/>
    <s v="25/02/2022"/>
    <n v="36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3"/>
    <s v="PUTUMAYO"/>
    <x v="3"/>
    <x v="3"/>
    <x v="3"/>
    <s v="I10X"/>
    <m/>
    <m/>
    <m/>
    <s v="Hipertension esencial (primaria)"/>
    <s v="Procedimiento"/>
    <n v="1"/>
    <s v="01895100"/>
    <s v="ELECTROCARDIOGRAMA DE RITMO O DE SUPERFICIE SOD"/>
    <s v="25/02/2022"/>
    <n v="32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3"/>
    <s v="PUTUMAYO"/>
    <x v="3"/>
    <x v="3"/>
    <x v="3"/>
    <s v="I10X"/>
    <s v="E119"/>
    <m/>
    <m/>
    <s v="Hipertension esencial (primaria)"/>
    <s v="Procedimiento"/>
    <n v="1"/>
    <s v="01907106"/>
    <s v="UROANALISIS"/>
    <s v="25/02/2022"/>
    <n v="32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3"/>
    <s v="PUTUMAYO"/>
    <x v="3"/>
    <x v="3"/>
    <x v="3"/>
    <s v="I10X"/>
    <s v="N18X"/>
    <m/>
    <m/>
    <s v="Hipertension esencial (primaria)"/>
    <s v="Procedimiento"/>
    <n v="1"/>
    <s v="01903801"/>
    <s v="ACIDO URICO EN SUERO U OTROS FLUIDOS"/>
    <s v="25/02/2022"/>
    <n v="35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3"/>
    <s v="PUTUMAYO"/>
    <x v="3"/>
    <x v="3"/>
    <x v="3"/>
    <s v="I10X"/>
    <m/>
    <m/>
    <m/>
    <s v="Hipertension esencial (primaria)"/>
    <s v="Procedimiento"/>
    <n v="1"/>
    <s v="01890301"/>
    <s v="CONSULTA DE CONTROL O DE SEGUIMIENTO POR MEDICINA GENERAL"/>
    <s v="01/02/2022"/>
    <n v="1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3"/>
    <s v="PUTUMAYO"/>
    <x v="3"/>
    <x v="3"/>
    <x v="3"/>
    <s v="I10X"/>
    <m/>
    <m/>
    <m/>
    <s v="Hipertension esencial (primaria)"/>
    <s v="Procedimiento"/>
    <n v="1"/>
    <s v="00P0001554"/>
    <s v="COCIENTE DE ALBUMINURIA CREATINURIA"/>
    <s v="28/02/2022"/>
    <n v="35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3"/>
    <s v="PUTUMAYO"/>
    <x v="3"/>
    <x v="3"/>
    <x v="3"/>
    <s v="I10X"/>
    <m/>
    <m/>
    <m/>
    <s v="Hipertension esencial (primaria)"/>
    <s v="Procedimiento"/>
    <n v="1"/>
    <s v="01890301"/>
    <s v="CONSULTA DE CONTROL O DE SEGUIMIENTO POR MEDICINA GENERAL"/>
    <s v="25/02/2022"/>
    <n v="93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3"/>
    <s v="PUTUMAYO"/>
    <x v="3"/>
    <x v="3"/>
    <x v="3"/>
    <s v="I10X"/>
    <m/>
    <m/>
    <m/>
    <s v="Hipertension esencial (primaria)"/>
    <s v="Procedimiento"/>
    <n v="1"/>
    <s v="01895100"/>
    <s v="ELECTROCARDIOGRAMA DE RITMO O DE SUPERFICIE SOD"/>
    <s v="22/02/2022"/>
    <n v="24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3"/>
    <s v="PUTUMAYO"/>
    <x v="3"/>
    <x v="3"/>
    <x v="3"/>
    <s v="I10X"/>
    <m/>
    <m/>
    <m/>
    <s v="Hipertension esencial (primaria)"/>
    <s v="Procedimiento"/>
    <n v="1"/>
    <s v="01903818"/>
    <s v="COLESTEROL TOTAL"/>
    <s v="22/02/2022"/>
    <n v="137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3"/>
    <s v="PUTUMAYO"/>
    <x v="3"/>
    <x v="3"/>
    <x v="3"/>
    <s v="I10X"/>
    <m/>
    <m/>
    <m/>
    <s v="Hipertension esencial (primaria)"/>
    <s v="Procedimiento"/>
    <n v="1"/>
    <s v="01903895"/>
    <s v="CREATININA EN SUERO U OTROS FLUIDOS"/>
    <s v="22/02/2022"/>
    <n v="28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3"/>
    <s v="PUTUMAYO"/>
    <x v="3"/>
    <x v="3"/>
    <x v="3"/>
    <s v="I10X"/>
    <m/>
    <m/>
    <m/>
    <s v="Hipertension esencial (primaria)"/>
    <s v="Procedimiento"/>
    <n v="1"/>
    <s v="01903841"/>
    <s v="GLUCOSA EN SUERO U OTRO FLUIDO DIFERENTE A ORINA"/>
    <s v="22/02/2022"/>
    <n v="57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3"/>
    <s v="PUTUMAYO"/>
    <x v="3"/>
    <x v="3"/>
    <x v="3"/>
    <s v="I10X"/>
    <m/>
    <m/>
    <m/>
    <s v="Hipertension esencial (primaria)"/>
    <s v="Procedimiento"/>
    <n v="1"/>
    <s v="01902207"/>
    <s v="HEMOGRAMA I ( HEMOGLOBINA HEMATOCRITO Y LEUCOGRAMA ) MANUAL"/>
    <s v="22/02/2022"/>
    <n v="12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3"/>
    <s v="PUTUMAYO"/>
    <x v="3"/>
    <x v="3"/>
    <x v="3"/>
    <s v="I10X"/>
    <m/>
    <m/>
    <m/>
    <s v="Hipertension esencial (primaria)"/>
    <s v="Procedimiento"/>
    <n v="1"/>
    <s v="01903868"/>
    <s v="TRIGLICERIDOS"/>
    <s v="22/02/2022"/>
    <n v="785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3"/>
    <s v="PUTUMAYO"/>
    <x v="3"/>
    <x v="3"/>
    <x v="3"/>
    <s v="I10X"/>
    <m/>
    <m/>
    <m/>
    <s v="Hipertension esencial (primaria)"/>
    <s v="Procedimiento"/>
    <n v="1"/>
    <s v="01903815"/>
    <s v="COLESTEROL DE ALTA DENSIDAD"/>
    <s v="22/02/2022"/>
    <n v="26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3"/>
    <s v="PUTUMAYO"/>
    <x v="3"/>
    <x v="3"/>
    <x v="3"/>
    <s v="I10X"/>
    <m/>
    <m/>
    <m/>
    <s v="Hipertension esencial (primaria)"/>
    <s v="Procedimiento"/>
    <n v="1"/>
    <s v="01903801"/>
    <s v="ACIDO URICO EN SUERO U OTROS FLUIDOS"/>
    <s v="22/02/2022"/>
    <n v="475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3"/>
    <s v="PUTUMAYO"/>
    <x v="3"/>
    <x v="3"/>
    <x v="3"/>
    <s v="I10X"/>
    <s v="N18X"/>
    <m/>
    <m/>
    <s v="Hipertension esencial (primaria)"/>
    <s v="Procedimiento"/>
    <n v="1"/>
    <s v="01907106"/>
    <s v="UROANALISIS"/>
    <s v="22/02/2022"/>
    <n v="41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2"/>
    <s v="PUTUMAYO"/>
    <x v="2"/>
    <x v="2"/>
    <x v="2"/>
    <s v="I10X"/>
    <s v="E119"/>
    <m/>
    <m/>
    <s v="Hipertension esencial (primaria)"/>
    <s v="Procedimiento"/>
    <n v="1"/>
    <s v="01890301"/>
    <s v="CONSULTA DE CONTROL O DE SEGUIMIENTO POR MEDICINA GENERAL"/>
    <s v="17/02/2022"/>
    <n v="41900"/>
    <s v="Consulta Externa"/>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0"/>
    <s v="PUTUMAYO"/>
    <x v="0"/>
    <x v="0"/>
    <x v="0"/>
    <s v="I10X"/>
    <m/>
    <m/>
    <m/>
    <s v="Hipertension esencial (primaria)"/>
    <s v="Medicamento"/>
    <n v="1"/>
    <s v="19971140-08"/>
    <s v="CLOPIDOGREL 75 MG"/>
    <s v="26/02/2022"/>
    <n v="475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3"/>
    <s v="PUTUMAYO"/>
    <x v="3"/>
    <x v="3"/>
    <x v="3"/>
    <s v="I10X"/>
    <m/>
    <m/>
    <m/>
    <s v="Hipertension esencial (primaria)"/>
    <s v="Procedimiento"/>
    <n v="1"/>
    <s v="00P0001554"/>
    <s v="COCIENTE DE ALBUMINURIA CREATINURIA"/>
    <s v="28/02/2022"/>
    <n v="26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3"/>
    <s v="PUTUMAYO"/>
    <x v="3"/>
    <x v="3"/>
    <x v="3"/>
    <s v="I10X"/>
    <m/>
    <m/>
    <m/>
    <s v="Hipertension esencial (primaria)"/>
    <s v="Procedimiento"/>
    <n v="1"/>
    <s v="01903859"/>
    <s v="POTASIO EN SUERO U OTROS FLUIDOS"/>
    <s v="21/02/2022"/>
    <n v="177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2"/>
    <s v="PUTUMAYO"/>
    <x v="2"/>
    <x v="2"/>
    <x v="2"/>
    <s v="I10X"/>
    <m/>
    <m/>
    <m/>
    <s v="Hipertension esencial (primaria)"/>
    <s v="Procedimiento"/>
    <n v="1"/>
    <s v="01890301"/>
    <s v="CONSULTA DE CONTROL O DE SEGUIMIENTO POR MEDICINA GENERAL"/>
    <s v="10/02/2022"/>
    <n v="21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2"/>
    <s v="PUTUMAYO"/>
    <x v="2"/>
    <x v="2"/>
    <x v="2"/>
    <s v="I10X"/>
    <s v="N18X"/>
    <m/>
    <m/>
    <s v="Hipertension esencial (primaria)"/>
    <s v="Procedimiento"/>
    <n v="1"/>
    <s v="01890101"/>
    <s v="ATENCION ( VISITA ) DOMICILIARIA - POR MEDICINA GENERAL"/>
    <s v="22/02/2022"/>
    <n v="8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7/02/2022"/>
    <n v="33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2"/>
    <s v="PUTUMAYO"/>
    <x v="2"/>
    <x v="2"/>
    <x v="2"/>
    <s v="I10X"/>
    <m/>
    <m/>
    <m/>
    <s v="Hipertension esencial (primaria)"/>
    <s v="Procedimiento"/>
    <n v="1"/>
    <s v="01890301"/>
    <s v="CONSULTA DE CONTROL O DE SEGUIMIENTO POR MEDICINA GENERAL"/>
    <s v="17/02/2022"/>
    <n v="25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2"/>
    <s v="PUTUMAYO"/>
    <x v="2"/>
    <x v="2"/>
    <x v="2"/>
    <s v="I10X"/>
    <m/>
    <m/>
    <m/>
    <s v="Hipertension esencial (primaria)"/>
    <s v="Procedimiento"/>
    <n v="1"/>
    <s v="01890301"/>
    <s v="CONSULTA DE CONTROL O DE SEGUIMIENTO POR MEDICINA GENERAL"/>
    <s v="17/02/2022"/>
    <n v="45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0/02/2022"/>
    <n v="280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2"/>
    <s v="PUTUMAYO"/>
    <x v="2"/>
    <x v="2"/>
    <x v="2"/>
    <s v="I10X"/>
    <m/>
    <m/>
    <m/>
    <s v="Hipertension esencial (primaria)"/>
    <s v="Procedimiento"/>
    <n v="1"/>
    <s v="01890301"/>
    <s v="CONSULTA DE CONTROL O DE SEGUIMIENTO POR MEDICINA GENERAL"/>
    <s v="10/02/2022"/>
    <n v="179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3"/>
    <s v="PUTUMAYO"/>
    <x v="3"/>
    <x v="3"/>
    <x v="3"/>
    <s v="I10X"/>
    <m/>
    <m/>
    <m/>
    <s v="Hipertension esencial (primaria)"/>
    <s v="Procedimiento"/>
    <n v="1"/>
    <s v="01903818"/>
    <s v="COLESTEROL TOTAL"/>
    <s v="22/02/2022"/>
    <n v="17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3"/>
    <s v="PUTUMAYO"/>
    <x v="3"/>
    <x v="3"/>
    <x v="3"/>
    <s v="I10X"/>
    <m/>
    <m/>
    <m/>
    <s v="Hipertension esencial (primaria)"/>
    <s v="Procedimiento"/>
    <n v="1"/>
    <s v="01903815"/>
    <s v="COLESTEROL DE ALTA DENSIDAD"/>
    <s v="22/02/2022"/>
    <n v="465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2"/>
    <s v="PUTUMAYO"/>
    <x v="2"/>
    <x v="2"/>
    <x v="2"/>
    <s v="I10X"/>
    <m/>
    <m/>
    <m/>
    <s v="Hipertension esencial (primaria)"/>
    <s v="Procedimiento"/>
    <n v="1"/>
    <s v="01890101"/>
    <s v="ATENCION ( VISITA ) DOMICILIARIA - POR MEDICINA GENERAL"/>
    <s v="16/02/2022"/>
    <n v="14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2"/>
    <s v="PUTUMAYO"/>
    <x v="2"/>
    <x v="2"/>
    <x v="2"/>
    <s v="I10X"/>
    <m/>
    <m/>
    <m/>
    <s v="Hipertension esencial (primaria)"/>
    <s v="Procedimiento"/>
    <n v="1"/>
    <s v="01890301"/>
    <s v="CONSULTA DE CONTROL O DE SEGUIMIENTO POR MEDICINA GENERAL"/>
    <s v="08/02/2022"/>
    <n v="50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2"/>
    <s v="PUTUMAYO"/>
    <x v="2"/>
    <x v="2"/>
    <x v="2"/>
    <s v="I10X"/>
    <m/>
    <m/>
    <m/>
    <s v="Hipertension esencial (primaria)"/>
    <s v="Medicamento"/>
    <n v="1"/>
    <s v="19965499-09"/>
    <s v="LOSARTAN 50MG TABLETAS RECUBIERTAS"/>
    <s v="08/02/2022"/>
    <n v="42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0"/>
    <s v="PUTUMAYO"/>
    <x v="0"/>
    <x v="0"/>
    <x v="0"/>
    <s v="I10X"/>
    <m/>
    <m/>
    <m/>
    <s v="Hipertension esencial (primaria)"/>
    <s v="Procedimiento"/>
    <n v="1"/>
    <s v="01903895"/>
    <s v="CREATININA EN SUERO U OTROS FLUIDOS"/>
    <s v="08/02/2022"/>
    <n v="455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0"/>
    <s v="PUTUMAYO"/>
    <x v="0"/>
    <x v="0"/>
    <x v="0"/>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08/02/2022"/>
    <n v="560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3"/>
    <s v="PUTUMAYO"/>
    <x v="3"/>
    <x v="3"/>
    <x v="3"/>
    <s v="I10X"/>
    <m/>
    <m/>
    <m/>
    <s v="Hipertension esencial (primaria)"/>
    <s v="Procedimiento"/>
    <n v="1"/>
    <s v="01903868"/>
    <s v="TRIGLICERIDOS"/>
    <s v="22/02/2022"/>
    <n v="109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6"/>
    <s v="PUTUMAYO"/>
    <x v="6"/>
    <x v="6"/>
    <x v="6"/>
    <s v="I10X"/>
    <m/>
    <m/>
    <m/>
    <s v="Hipertension esencial (primaria)"/>
    <s v="Procedimiento"/>
    <n v="1"/>
    <s v="01876802"/>
    <s v="MAMOGRAFIA BILATERAL"/>
    <s v="15/02/2022"/>
    <n v="19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2"/>
    <s v="PUTUMAYO"/>
    <x v="2"/>
    <x v="2"/>
    <x v="2"/>
    <s v="I10X"/>
    <m/>
    <m/>
    <m/>
    <s v="Hipertension esencial (primaria)"/>
    <s v="Procedimiento"/>
    <n v="1"/>
    <s v="01890301"/>
    <s v="CONSULTA DE CONTROL O DE SEGUIMIENTO POR MEDICINA GENERAL"/>
    <s v="02/02/2022"/>
    <n v="17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3"/>
    <s v="PUTUMAYO"/>
    <x v="3"/>
    <x v="3"/>
    <x v="3"/>
    <s v="I10X"/>
    <s v="N18X"/>
    <m/>
    <m/>
    <s v="Hipertension esencial (primaria)"/>
    <s v="Procedimiento"/>
    <n v="1"/>
    <s v="01903867"/>
    <s v="TRANSAMINASA GLUTAMICO OXALACETICA [ASPARTATO AMINO TRANSFERASA]"/>
    <s v="21/02/2022"/>
    <n v="33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3"/>
    <s v="PUTUMAYO"/>
    <x v="3"/>
    <x v="3"/>
    <x v="3"/>
    <s v="I10X"/>
    <m/>
    <m/>
    <m/>
    <s v="Hipertension esencial (primaria)"/>
    <s v="Procedimiento"/>
    <n v="1"/>
    <s v="01902206"/>
    <s v="EXTENDIDO DE SANGRE PERIFERICA ESTUDIO DE MORFOLOGIA"/>
    <s v="21/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3"/>
    <s v="PUTUMAYO"/>
    <x v="3"/>
    <x v="3"/>
    <x v="3"/>
    <s v="I10X"/>
    <m/>
    <m/>
    <m/>
    <s v="Hipertension esencial (primaria)"/>
    <s v="Procedimiento"/>
    <n v="1"/>
    <s v="01903866"/>
    <s v="TRANSAMINASA GLUTAMICO - PIRUVICA [ALANINO AMINO TRANSFERASA]"/>
    <s v="21/02/2022"/>
    <n v="30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3"/>
    <s v="PUTUMAYO"/>
    <x v="3"/>
    <x v="3"/>
    <x v="3"/>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21/02/2022"/>
    <n v="6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890301"/>
    <s v="CONSULTA DE CONTROL O DE SEGUIMIENTO POR MEDICINA GENERAL"/>
    <s v="08/02/2022"/>
    <n v="10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2"/>
    <s v="PUTUMAYO"/>
    <x v="2"/>
    <x v="2"/>
    <x v="2"/>
    <s v="I10X"/>
    <s v="N18X"/>
    <m/>
    <m/>
    <s v="Hipertension esencial (primaria)"/>
    <s v="Procedimiento"/>
    <n v="1"/>
    <s v="01890101"/>
    <s v="ATENCION ( VISITA ) DOMICILIARIA - POR MEDICINA GENERAL"/>
    <s v="21/02/2022"/>
    <n v="10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0"/>
    <s v="PUTUMAYO"/>
    <x v="0"/>
    <x v="0"/>
    <x v="0"/>
    <s v="I10X"/>
    <s v="N18X"/>
    <m/>
    <m/>
    <s v="Hipertension esencial (primaria)"/>
    <s v="Procedimiento"/>
    <n v="1"/>
    <s v="01881332"/>
    <s v="ECOGRAFIA DE VIAS URINARIAS ( RIÃƒÂ‘ONES - VEJIGA Y PROSTATA TRANSABDOMINAL )"/>
    <s v="23/02/2022"/>
    <n v="306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0"/>
    <s v="PUTUMAYO"/>
    <x v="0"/>
    <x v="0"/>
    <x v="0"/>
    <s v="I10X"/>
    <m/>
    <m/>
    <m/>
    <s v="Hipertension esencial (primaria)"/>
    <s v="Procedimiento"/>
    <n v="1"/>
    <s v="01895004"/>
    <s v="MONITOREO AMBULATORIO DE PRESION ARTERIAL SISTEMICA"/>
    <s v="11/02/2022"/>
    <n v="45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2"/>
    <s v="PUTUMAYO"/>
    <x v="2"/>
    <x v="2"/>
    <x v="2"/>
    <s v="I10X"/>
    <m/>
    <m/>
    <m/>
    <s v="Hipertension esencial (primaria)"/>
    <s v="Procedimiento"/>
    <n v="1"/>
    <s v="01890101"/>
    <s v="ATENCION ( VISITA ) DOMICILIARIA - POR MEDICINA GENERAL"/>
    <s v="02/02/2022"/>
    <n v="32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3"/>
    <s v="PUTUMAYO"/>
    <x v="3"/>
    <x v="3"/>
    <x v="3"/>
    <s v="I10X"/>
    <m/>
    <m/>
    <m/>
    <s v="Hipertension esencial (primaria)"/>
    <s v="Procedimiento"/>
    <n v="1"/>
    <s v="01903801"/>
    <s v="ACIDO URICO EN SUERO U OTROS FLUIDOS"/>
    <s v="08/02/2022"/>
    <n v="257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3"/>
    <s v="PUTUMAYO"/>
    <x v="3"/>
    <x v="3"/>
    <x v="3"/>
    <s v="I10X"/>
    <m/>
    <m/>
    <m/>
    <s v="Hipertension esencial (primaria)"/>
    <s v="Procedimiento"/>
    <n v="1"/>
    <s v="01903868"/>
    <s v="TRIGLICERIDOS"/>
    <s v="08/02/2022"/>
    <n v="33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3"/>
    <s v="PUTUMAYO"/>
    <x v="3"/>
    <x v="3"/>
    <x v="3"/>
    <s v="I10X"/>
    <m/>
    <m/>
    <m/>
    <s v="Hipertension esencial (primaria)"/>
    <s v="Procedimiento"/>
    <n v="1"/>
    <s v="01903895"/>
    <s v="CREATININA EN SUERO U OTROS FLUIDOS"/>
    <s v="08/02/2022"/>
    <n v="11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3"/>
    <s v="PUTUMAYO"/>
    <x v="3"/>
    <x v="3"/>
    <x v="3"/>
    <s v="I10X"/>
    <m/>
    <m/>
    <m/>
    <s v="Hipertension esencial (primaria)"/>
    <s v="Procedimiento"/>
    <n v="1"/>
    <s v="01903818"/>
    <s v="COLESTEROL TOTAL"/>
    <s v="08/02/2022"/>
    <n v="66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3"/>
    <s v="PUTUMAYO"/>
    <x v="3"/>
    <x v="3"/>
    <x v="3"/>
    <s v="I10X"/>
    <m/>
    <m/>
    <m/>
    <s v="Hipertension esencial (primaria)"/>
    <s v="Procedimiento"/>
    <n v="1"/>
    <s v="01907106"/>
    <s v="UROANALISIS"/>
    <s v="08/02/2022"/>
    <n v="21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3"/>
    <s v="PUTUMAYO"/>
    <x v="3"/>
    <x v="3"/>
    <x v="3"/>
    <s v="I10X"/>
    <m/>
    <m/>
    <m/>
    <s v="Hipertension esencial (primaria)"/>
    <s v="Procedimiento"/>
    <n v="1"/>
    <s v="01903815"/>
    <s v="COLESTEROL DE ALTA DENSIDAD"/>
    <s v="08/02/2022"/>
    <n v="23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3"/>
    <s v="PUTUMAYO"/>
    <x v="3"/>
    <x v="3"/>
    <x v="3"/>
    <s v="I10X"/>
    <m/>
    <m/>
    <m/>
    <s v="Hipertension esencial (primaria)"/>
    <s v="Procedimiento"/>
    <n v="1"/>
    <s v="01903841"/>
    <s v="GLUCOSA EN SUERO U OTRO FLUIDO DIFERENTE A ORINA"/>
    <s v="08/02/2022"/>
    <n v="23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3"/>
    <s v="PUTUMAYO"/>
    <x v="3"/>
    <x v="3"/>
    <x v="3"/>
    <s v="I10X"/>
    <m/>
    <m/>
    <m/>
    <s v="Hipertension esencial (primaria)"/>
    <s v="Procedimiento"/>
    <n v="1"/>
    <s v="01895100"/>
    <s v="ELECTROCARDIOGRAMA DE RITMO O DE SUPERFICIE SOD"/>
    <s v="08/02/2022"/>
    <n v="5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3"/>
    <s v="PUTUMAYO"/>
    <x v="3"/>
    <x v="3"/>
    <x v="3"/>
    <s v="I10X"/>
    <m/>
    <m/>
    <m/>
    <s v="Hipertension esencial (primaria)"/>
    <s v="Procedimiento"/>
    <n v="1"/>
    <s v="01890206"/>
    <s v="CONSULTA DE PRIMERA VEZ POR NUTRICION Y DIETETICA"/>
    <s v="06/02/2022"/>
    <n v="64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0"/>
    <s v="PUTUMAYO"/>
    <x v="0"/>
    <x v="0"/>
    <x v="0"/>
    <s v="I10X"/>
    <m/>
    <m/>
    <m/>
    <s v="Hipertension esencial (primaria)"/>
    <s v="Procedimiento"/>
    <n v="1"/>
    <s v="01890266"/>
    <s v="CONSULTA DE PRIMERA VEZ POR ESPECIALISTA EN MEDICINA INTERNA"/>
    <s v="04/02/2022"/>
    <n v="8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0"/>
    <s v="PUTUMAYO"/>
    <x v="0"/>
    <x v="0"/>
    <x v="0"/>
    <s v="I10X"/>
    <m/>
    <m/>
    <m/>
    <s v="Hipertension esencial (primaria)"/>
    <s v="Procedimiento"/>
    <n v="1"/>
    <s v="01890201"/>
    <s v="CONSULTA DE PRIMERA VEZ POR MEDICINA GENERAL"/>
    <s v="03/02/2022"/>
    <n v="11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4"/>
    <s v="PUTUMAYO"/>
    <x v="4"/>
    <x v="4"/>
    <x v="4"/>
    <s v="I10X"/>
    <m/>
    <m/>
    <m/>
    <s v="Hipertension esencial (primaria)"/>
    <s v="Medicamento"/>
    <n v="1"/>
    <s v="19976470-03"/>
    <s v="METOPROLOL 50 MG TABLETAS"/>
    <s v="22/02/2022"/>
    <n v="26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4"/>
    <s v="PUTUMAYO"/>
    <x v="4"/>
    <x v="4"/>
    <x v="4"/>
    <s v="I10X"/>
    <m/>
    <m/>
    <m/>
    <s v="Hipertension esencial (primaria)"/>
    <s v="Procedimiento"/>
    <n v="1"/>
    <s v="01896101"/>
    <s v="MONITOREO DE PRESION ARTERIAL SISTEMICA ( TELEMETRIA )"/>
    <s v="03/02/2022"/>
    <n v="25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4"/>
    <s v="PUTUMAYO"/>
    <x v="4"/>
    <x v="4"/>
    <x v="4"/>
    <s v="I10X"/>
    <m/>
    <m/>
    <m/>
    <s v="Hipertension esencial (primaria)"/>
    <s v="Procedimiento"/>
    <n v="1"/>
    <s v="01898101"/>
    <s v="ESTUDIO DE COLORACION BASICA EN BIOPSIA"/>
    <s v="02/02/2022"/>
    <n v="5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2"/>
    <s v="PUTUMAYO"/>
    <x v="2"/>
    <x v="2"/>
    <x v="2"/>
    <s v="I10X"/>
    <m/>
    <m/>
    <m/>
    <s v="Hipertension esencial (primaria)"/>
    <s v="Procedimiento"/>
    <n v="1"/>
    <s v="01890301"/>
    <s v="CONSULTA DE CONTROL O DE SEGUIMIENTO POR MEDICINA GENERAL"/>
    <s v="03/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2"/>
    <s v="PUTUMAYO"/>
    <x v="2"/>
    <x v="2"/>
    <x v="2"/>
    <s v="I10X"/>
    <m/>
    <m/>
    <m/>
    <s v="Hipertension esencial (primaria)"/>
    <s v="Procedimiento"/>
    <n v="1"/>
    <s v="01890101"/>
    <s v="ATENCION ( VISITA ) DOMICILIARIA - POR MEDICINA GENERAL"/>
    <s v="22/02/2022"/>
    <n v="33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2"/>
    <s v="PUTUMAYO"/>
    <x v="2"/>
    <x v="2"/>
    <x v="2"/>
    <s v="I10X"/>
    <m/>
    <m/>
    <m/>
    <s v="Hipertension esencial (primaria)"/>
    <s v="Procedimiento"/>
    <n v="1"/>
    <s v="01890301"/>
    <s v="CONSULTA DE CONTROL O DE SEGUIMIENTO POR MEDICINA GENERAL"/>
    <s v="25/02/2022"/>
    <n v="13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0"/>
    <s v="PUTUMAYO"/>
    <x v="0"/>
    <x v="0"/>
    <x v="0"/>
    <s v="I10X"/>
    <m/>
    <m/>
    <m/>
    <s v="Hipertension esencial (primaria)"/>
    <s v="Medicamento"/>
    <n v="1"/>
    <s v="19936296-05"/>
    <s v="ACIDO ACETILSALICILICO 100 MG"/>
    <s v="26/02/2022"/>
    <n v="13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0"/>
    <s v="PUTUMAYO"/>
    <x v="0"/>
    <x v="0"/>
    <x v="0"/>
    <s v="I10X"/>
    <m/>
    <m/>
    <m/>
    <s v="Hipertension esencial (primaria)"/>
    <s v="Medicamento"/>
    <n v="1"/>
    <s v="19936296-05"/>
    <s v="ACIDO ACETILSALICILICO 100 MG"/>
    <s v="02/02/2022"/>
    <n v="16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2"/>
    <s v="PUTUMAYO"/>
    <x v="2"/>
    <x v="2"/>
    <x v="2"/>
    <s v="I10X"/>
    <m/>
    <m/>
    <m/>
    <s v="Hipertension esencial (primaria)"/>
    <s v="Procedimiento"/>
    <n v="1"/>
    <s v="0110M004"/>
    <s v="INTERNACION COMPLEJIDAD MEDIANA HABITACION CUATRO O MAS CAMAS"/>
    <s v="13/02/2022"/>
    <n v="19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2"/>
    <s v="PUTUMAYO"/>
    <x v="2"/>
    <x v="2"/>
    <x v="2"/>
    <s v="I10X"/>
    <m/>
    <m/>
    <m/>
    <s v="Hipertension esencial (primaria)"/>
    <s v="Insumo"/>
    <n v="1"/>
    <s v="00E0000004"/>
    <s v="DURAPREP SOLUCION PARA LAVADO PREQUIRURGICO"/>
    <s v="13/02/2022"/>
    <n v="52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2"/>
    <s v="PUTUMAYO"/>
    <x v="2"/>
    <x v="2"/>
    <x v="2"/>
    <s v="I10X"/>
    <m/>
    <m/>
    <m/>
    <s v="Hipertension esencial (primaria)"/>
    <s v="Insumo"/>
    <n v="1"/>
    <s v="00E0000004"/>
    <s v="DURAPREP SOLUCION PARA LAVADO PREQUIRURGICO"/>
    <s v="13/02/2022"/>
    <n v="34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2"/>
    <s v="PUTUMAYO"/>
    <x v="2"/>
    <x v="2"/>
    <x v="2"/>
    <s v="I10X"/>
    <m/>
    <m/>
    <m/>
    <s v="Hipertension esencial (primaria)"/>
    <s v="Insumo"/>
    <n v="1"/>
    <s v="00E0000004"/>
    <s v="DURAPREP SOLUCION PARA LAVADO PREQUIRURGICO"/>
    <s v="13/02/2022"/>
    <n v="46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2"/>
    <s v="PUTUMAYO"/>
    <x v="2"/>
    <x v="2"/>
    <x v="2"/>
    <s v="I10X"/>
    <m/>
    <m/>
    <m/>
    <s v="Hipertension esencial (primaria)"/>
    <s v="Insumo"/>
    <n v="1"/>
    <s v="00E0000004"/>
    <s v="DURAPREP SOLUCION PARA LAVADO PREQUIRURGICO"/>
    <s v="13/02/2022"/>
    <n v="5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2"/>
    <s v="PUTUMAYO"/>
    <x v="2"/>
    <x v="2"/>
    <x v="2"/>
    <s v="I10X"/>
    <s v="N18X"/>
    <m/>
    <m/>
    <s v="Hipertension esencial (primaria)"/>
    <s v="Insumo"/>
    <n v="1"/>
    <s v="00E0000004"/>
    <s v="DURAPREP SOLUCION PARA LAVADO PREQUIRURGICO"/>
    <s v="13/02/2022"/>
    <n v="44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2"/>
    <s v="PUTUMAYO"/>
    <x v="2"/>
    <x v="2"/>
    <x v="2"/>
    <s v="I10X"/>
    <m/>
    <m/>
    <m/>
    <s v="Hipertension esencial (primaria)"/>
    <s v="Insumo"/>
    <n v="1"/>
    <s v="00E0000004"/>
    <s v="DURAPREP SOLUCION PARA LAVADO PREQUIRURGICO"/>
    <s v="13/02/2022"/>
    <n v="36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2"/>
    <s v="PUTUMAYO"/>
    <x v="2"/>
    <x v="2"/>
    <x v="2"/>
    <s v="I10X"/>
    <m/>
    <m/>
    <m/>
    <s v="Hipertension esencial (primaria)"/>
    <s v="Insumo"/>
    <n v="1"/>
    <s v="00E0000004"/>
    <s v="DURAPREP SOLUCION PARA LAVADO PREQUIRURGICO"/>
    <s v="13/02/2022"/>
    <n v="30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2"/>
    <s v="PUTUMAYO"/>
    <x v="2"/>
    <x v="2"/>
    <x v="2"/>
    <s v="I10X"/>
    <m/>
    <m/>
    <m/>
    <s v="Hipertension esencial (primaria)"/>
    <s v="Insumo"/>
    <n v="1"/>
    <s v="00E0000004"/>
    <s v="DURAPREP SOLUCION PARA LAVADO PREQUIRURGICO"/>
    <s v="13/02/2022"/>
    <n v="34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2"/>
    <s v="PUTUMAYO"/>
    <x v="2"/>
    <x v="2"/>
    <x v="2"/>
    <s v="I10X"/>
    <m/>
    <m/>
    <m/>
    <s v="Hipertension esencial (primaria)"/>
    <s v="Medicamento"/>
    <n v="1"/>
    <s v="20010473-04"/>
    <s v="ENOXAPARINA SODICAINYECTABLE40 MG / 0.4 ML"/>
    <s v="13/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2"/>
    <s v="PUTUMAYO"/>
    <x v="2"/>
    <x v="2"/>
    <x v="2"/>
    <s v="I10X"/>
    <m/>
    <m/>
    <m/>
    <s v="Hipertension esencial (primaria)"/>
    <s v="Medicamento"/>
    <n v="1"/>
    <s v="19919867-18"/>
    <s v="LIPITORÂ® 40 MG. TABLETAS"/>
    <s v="13/02/2022"/>
    <n v="8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2"/>
    <s v="PUTUMAYO"/>
    <x v="2"/>
    <x v="2"/>
    <x v="2"/>
    <s v="I10X"/>
    <m/>
    <m/>
    <m/>
    <s v="Hipertension esencial (primaria)"/>
    <s v="Medicamento"/>
    <n v="1"/>
    <s v="20086955-02"/>
    <s v="CARVEDILOL 6.25 MG TABLETAS RECUBIERTAS."/>
    <s v="13/02/2022"/>
    <n v="7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2"/>
    <s v="PUTUMAYO"/>
    <x v="2"/>
    <x v="2"/>
    <x v="2"/>
    <s v="I10X"/>
    <m/>
    <m/>
    <m/>
    <s v="Hipertension esencial (primaria)"/>
    <s v="Medicamento"/>
    <n v="1"/>
    <s v="19936296-08"/>
    <s v="ACIDO ACETILSALICILICO 100 MG"/>
    <s v="13/02/2022"/>
    <n v="35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2"/>
    <s v="PUTUMAYO"/>
    <x v="2"/>
    <x v="2"/>
    <x v="2"/>
    <s v="I10X"/>
    <m/>
    <m/>
    <m/>
    <s v="Hipertension esencial (primaria)"/>
    <s v="Medicamento"/>
    <n v="1"/>
    <s v="19969624-02"/>
    <s v="METOCLOPRAMIDA 10MG/2ML SOLUCION INYECTABLE"/>
    <s v="13/02/2022"/>
    <n v="26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2"/>
    <s v="PUTUMAYO"/>
    <x v="2"/>
    <x v="2"/>
    <x v="2"/>
    <s v="I10X"/>
    <m/>
    <m/>
    <m/>
    <s v="Hipertension esencial (primaria)"/>
    <s v="Medicamento"/>
    <n v="1"/>
    <s v="53285-01"/>
    <s v="TRAMADOL INYECTABLE X 50 MG/ML"/>
    <s v="13/02/2022"/>
    <n v="5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2"/>
    <s v="PUTUMAYO"/>
    <x v="2"/>
    <x v="2"/>
    <x v="2"/>
    <s v="I10X"/>
    <s v="N18X"/>
    <m/>
    <m/>
    <s v="Hipertension esencial (primaria)"/>
    <s v="Medicamento"/>
    <n v="1"/>
    <s v="19932984-14"/>
    <s v="LOSARTAN 50 MG"/>
    <s v="13/02/2022"/>
    <n v="61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2"/>
    <s v="PUTUMAYO"/>
    <x v="2"/>
    <x v="2"/>
    <x v="2"/>
    <s v="I10X"/>
    <m/>
    <m/>
    <m/>
    <s v="Hipertension esencial (primaria)"/>
    <s v="Medicamento"/>
    <n v="1"/>
    <s v="46040-01"/>
    <s v="FUROSEMIDA SOLUCION INYECTABLE 20 MG/2ML"/>
    <s v="13/02/2022"/>
    <n v="6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2"/>
    <s v="PUTUMAYO"/>
    <x v="2"/>
    <x v="2"/>
    <x v="2"/>
    <s v="I10X"/>
    <m/>
    <m/>
    <m/>
    <s v="Hipertension esencial (primaria)"/>
    <s v="Medicamento"/>
    <n v="1"/>
    <s v="55895-06"/>
    <s v="AMLODIPINO TABLETAS 5 MG"/>
    <s v="13/02/2022"/>
    <n v="2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2"/>
    <s v="PUTUMAYO"/>
    <x v="2"/>
    <x v="2"/>
    <x v="2"/>
    <s v="I10X"/>
    <m/>
    <m/>
    <m/>
    <s v="Hipertension esencial (primaria)"/>
    <s v="Medicamento"/>
    <n v="1"/>
    <s v="20097309-04"/>
    <s v="CLORURO DE SODIO 0.9%"/>
    <s v="13/02/2022"/>
    <n v="8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2"/>
    <s v="PUTUMAYO"/>
    <x v="2"/>
    <x v="2"/>
    <x v="2"/>
    <s v="I10X"/>
    <m/>
    <m/>
    <m/>
    <s v="Hipertension esencial (primaria)"/>
    <s v="Medicamento"/>
    <n v="1"/>
    <s v="19908144-01"/>
    <s v="ATORVASTATINA 20 MG."/>
    <s v="13/02/2022"/>
    <n v="20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2"/>
    <s v="PUTUMAYO"/>
    <x v="2"/>
    <x v="2"/>
    <x v="2"/>
    <s v="I10X"/>
    <m/>
    <m/>
    <m/>
    <s v="Hipertension esencial (primaria)"/>
    <s v="Medicamento"/>
    <n v="1"/>
    <s v="20008613-01"/>
    <s v="MEPERIDINA CLORHIDRATO 100 MG/2 ML"/>
    <s v="13/02/2022"/>
    <n v="2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2"/>
    <s v="PUTUMAYO"/>
    <x v="2"/>
    <x v="2"/>
    <x v="2"/>
    <s v="I10X"/>
    <m/>
    <m/>
    <m/>
    <s v="Hipertension esencial (primaria)"/>
    <s v="Medicamento"/>
    <n v="1"/>
    <s v="19971140-01"/>
    <s v="CLOPIDOGREL 75 MG"/>
    <s v="13/02/2022"/>
    <n v="2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2"/>
    <s v="PUTUMAYO"/>
    <x v="2"/>
    <x v="2"/>
    <x v="2"/>
    <s v="I10X"/>
    <m/>
    <m/>
    <m/>
    <s v="Hipertension esencial (primaria)"/>
    <s v="Medicamento"/>
    <n v="1"/>
    <s v="38408-01"/>
    <s v="ORAZOLEÂ® 40"/>
    <s v="13/02/2022"/>
    <n v="2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2"/>
    <s v="PUTUMAYO"/>
    <x v="2"/>
    <x v="2"/>
    <x v="2"/>
    <s v="I10X"/>
    <s v="N18X"/>
    <m/>
    <m/>
    <s v="Hipertension esencial (primaria)"/>
    <s v="Procedimiento"/>
    <n v="1"/>
    <s v="01903820"/>
    <s v="CREATIN QUINASA ( FRACCION MB ) AUTOMATIZADA"/>
    <s v="12/02/2022"/>
    <n v="20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2"/>
    <s v="PUTUMAYO"/>
    <x v="2"/>
    <x v="2"/>
    <x v="2"/>
    <s v="I10X"/>
    <m/>
    <m/>
    <m/>
    <s v="Hipertension esencial (primaria)"/>
    <s v="Procedimiento"/>
    <n v="1"/>
    <s v="01895100"/>
    <s v="ELECTROCARDIOGRAMA DE RITMO O DE SUPERFICIE SOD"/>
    <s v="12/02/2022"/>
    <n v="466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2"/>
    <s v="PUTUMAYO"/>
    <x v="2"/>
    <x v="2"/>
    <x v="2"/>
    <s v="I10X"/>
    <m/>
    <m/>
    <m/>
    <s v="Hipertension esencial (primaria)"/>
    <s v="Procedimiento"/>
    <n v="1"/>
    <s v="01895100"/>
    <s v="ELECTROCARDIOGRAMA DE RITMO O DE SUPERFICIE SOD"/>
    <s v="12/02/2022"/>
    <n v="2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2"/>
    <s v="PUTUMAYO"/>
    <x v="2"/>
    <x v="2"/>
    <x v="2"/>
    <s v="I10X"/>
    <m/>
    <m/>
    <m/>
    <s v="Hipertension esencial (primaria)"/>
    <s v="Procedimiento"/>
    <n v="1"/>
    <s v="01903856"/>
    <s v="NITROGENO UREICO"/>
    <s v="12/02/2022"/>
    <n v="21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2"/>
    <s v="PUTUMAYO"/>
    <x v="2"/>
    <x v="2"/>
    <x v="2"/>
    <s v="I10X"/>
    <m/>
    <m/>
    <m/>
    <s v="Hipertension esencial (primaria)"/>
    <s v="Procedimiento"/>
    <n v="1"/>
    <s v="01902207"/>
    <s v="HEMOGRAMA I ( HEMOGLOBINA HEMATOCRITO Y LEUCOGRAMA ) MANUAL"/>
    <s v="12/02/2022"/>
    <n v="5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2"/>
    <s v="PUTUMAYO"/>
    <x v="2"/>
    <x v="2"/>
    <x v="2"/>
    <s v="I10X"/>
    <m/>
    <m/>
    <m/>
    <s v="Hipertension esencial (primaria)"/>
    <s v="Procedimiento"/>
    <n v="1"/>
    <s v="01903821"/>
    <s v="CREATIN QUINASA TOTAL [CK - CPK]"/>
    <s v="12/02/2022"/>
    <n v="54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2"/>
    <s v="PUTUMAYO"/>
    <x v="2"/>
    <x v="2"/>
    <x v="2"/>
    <s v="I10X"/>
    <m/>
    <m/>
    <m/>
    <s v="Hipertension esencial (primaria)"/>
    <s v="Procedimiento"/>
    <n v="1"/>
    <s v="01903841"/>
    <s v="GLUCOSA EN SUERO U OTRO FLUIDO DIFERENTE A ORINA"/>
    <s v="12/02/2022"/>
    <n v="46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2"/>
    <s v="PUTUMAYO"/>
    <x v="2"/>
    <x v="2"/>
    <x v="2"/>
    <s v="I10X"/>
    <m/>
    <m/>
    <m/>
    <s v="Hipertension esencial (primaria)"/>
    <s v="Procedimiento"/>
    <n v="1"/>
    <s v="01903841"/>
    <s v="GLUCOSA EN SUERO U OTRO FLUIDO DIFERENTE A ORINA"/>
    <s v="12/02/2022"/>
    <n v="152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2"/>
    <s v="PUTUMAYO"/>
    <x v="2"/>
    <x v="2"/>
    <x v="2"/>
    <s v="I10X"/>
    <m/>
    <m/>
    <m/>
    <s v="Hipertension esencial (primaria)"/>
    <s v="Procedimiento"/>
    <n v="1"/>
    <s v="01903841"/>
    <s v="GLUCOSA EN SUERO U OTRO FLUIDO DIFERENTE A ORINA"/>
    <s v="12/02/2022"/>
    <n v="13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2"/>
    <s v="PUTUMAYO"/>
    <x v="2"/>
    <x v="2"/>
    <x v="2"/>
    <s v="I10X"/>
    <m/>
    <m/>
    <m/>
    <s v="Hipertension esencial (primaria)"/>
    <s v="Procedimiento"/>
    <n v="1"/>
    <s v="01903821"/>
    <s v="CREATIN QUINASA TOTAL [CK - CPK]"/>
    <s v="12/02/2022"/>
    <n v="5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2"/>
    <s v="PUTUMAYO"/>
    <x v="2"/>
    <x v="2"/>
    <x v="2"/>
    <s v="I10X"/>
    <m/>
    <m/>
    <m/>
    <s v="Hipertension esencial (primaria)"/>
    <s v="Procedimiento"/>
    <n v="1"/>
    <s v="01903438"/>
    <s v="TROPONINA T CUALITATIVA"/>
    <s v="12/02/2022"/>
    <n v="8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2"/>
    <s v="PUTUMAYO"/>
    <x v="2"/>
    <x v="2"/>
    <x v="2"/>
    <s v="I10X"/>
    <s v="E119"/>
    <m/>
    <m/>
    <s v="Hipertension esencial (primaria)"/>
    <s v="Procedimiento"/>
    <n v="1"/>
    <s v="01903438"/>
    <s v="TROPONINA T CUALITATIVA"/>
    <s v="12/02/2022"/>
    <n v="495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2"/>
    <s v="PUTUMAYO"/>
    <x v="2"/>
    <x v="2"/>
    <x v="2"/>
    <s v="I10X"/>
    <m/>
    <m/>
    <m/>
    <s v="Hipertension esencial (primaria)"/>
    <s v="Procedimiento"/>
    <n v="1"/>
    <s v="01871121"/>
    <s v="RADIOGRAFIA DE TORAX ( P. A. O A. P. Y LATERAL - DECUBITO LATERAL - OBLICUAS O LATERAL )"/>
    <s v="12/02/2022"/>
    <n v="45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2"/>
    <s v="PUTUMAYO"/>
    <x v="2"/>
    <x v="2"/>
    <x v="2"/>
    <s v="I10X"/>
    <m/>
    <m/>
    <m/>
    <s v="Hipertension esencial (primaria)"/>
    <s v="Procedimiento"/>
    <n v="1"/>
    <s v="01903820"/>
    <s v="CREATIN QUINASA ( FRACCION MB ) AUTOMATIZADA"/>
    <s v="12/02/2022"/>
    <n v="4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2"/>
    <s v="PUTUMAYO"/>
    <x v="2"/>
    <x v="2"/>
    <x v="2"/>
    <s v="I10X"/>
    <s v="E119"/>
    <m/>
    <m/>
    <s v="Hipertension esencial (primaria)"/>
    <s v="Procedimiento"/>
    <n v="1"/>
    <s v="01903895"/>
    <s v="CREATININA EN SUERO U OTROS FLUIDOS"/>
    <s v="12/02/2022"/>
    <n v="19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2"/>
    <s v="PUTUMAYO"/>
    <x v="2"/>
    <x v="2"/>
    <x v="2"/>
    <s v="I10X"/>
    <m/>
    <m/>
    <m/>
    <s v="Hipertension esencial (primaria)"/>
    <s v="Procedimiento"/>
    <n v="1"/>
    <s v="01890301"/>
    <s v="CONSULTA DE CONTROL O DE SEGUIMIENTO POR MEDICINA GENERAL"/>
    <s v="10/02/2022"/>
    <n v="22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0"/>
    <s v="PUTUMAYO"/>
    <x v="0"/>
    <x v="0"/>
    <x v="0"/>
    <s v="I10X"/>
    <m/>
    <m/>
    <m/>
    <s v="Hipertension esencial (primaria)"/>
    <s v="Procedimiento"/>
    <n v="1"/>
    <s v="01879111"/>
    <s v="TOMOGRAFIA COMPUTADA DE CRANEO SIMPLE"/>
    <s v="23/02/2022"/>
    <n v="4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2"/>
    <s v="PUTUMAYO"/>
    <x v="2"/>
    <x v="2"/>
    <x v="2"/>
    <s v="I10X"/>
    <m/>
    <m/>
    <m/>
    <s v="Hipertension esencial (primaria)"/>
    <s v="Medicamento"/>
    <n v="1"/>
    <s v="20123645-04"/>
    <s v="LOSARTAN POTASICO 50 MG TABLETAS"/>
    <s v="04/02/2022"/>
    <n v="3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2"/>
    <s v="PUTUMAYO"/>
    <x v="2"/>
    <x v="2"/>
    <x v="2"/>
    <s v="I10X"/>
    <m/>
    <m/>
    <m/>
    <s v="Hipertension esencial (primaria)"/>
    <s v="Procedimiento"/>
    <n v="1"/>
    <s v="01890301"/>
    <s v="CONSULTA DE CONTROL O DE SEGUIMIENTO POR MEDICINA GENERAL"/>
    <s v="02/02/2022"/>
    <n v="22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0"/>
    <s v="PUTUMAYO"/>
    <x v="0"/>
    <x v="0"/>
    <x v="0"/>
    <s v="I10X"/>
    <m/>
    <m/>
    <m/>
    <s v="Hipertension esencial (primaria)"/>
    <s v="Medicamento"/>
    <n v="1"/>
    <s v="35662-18"/>
    <s v="ACIDO FOLICO TABLETAS 1 MG."/>
    <s v="04/02/2022"/>
    <n v="13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0"/>
    <s v="PUTUMAYO"/>
    <x v="0"/>
    <x v="0"/>
    <x v="0"/>
    <s v="I10X"/>
    <m/>
    <m/>
    <m/>
    <s v="Hipertension esencial (primaria)"/>
    <s v="Medicamento"/>
    <n v="1"/>
    <s v="41661-02"/>
    <s v="CALCIO + VITAMINA D TABLETAS"/>
    <s v="15/02/2022"/>
    <n v="29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2"/>
    <s v="PUTUMAYO"/>
    <x v="2"/>
    <x v="2"/>
    <x v="2"/>
    <s v="I10X"/>
    <m/>
    <m/>
    <m/>
    <s v="Hipertension esencial (primaria)"/>
    <s v="Procedimiento"/>
    <n v="1"/>
    <s v="01871030"/>
    <s v="RADIOGRAFIA DE COLUMNA DORSOLUMBAR"/>
    <s v="03/02/2022"/>
    <n v="18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0"/>
    <s v="PUTUMAYO"/>
    <x v="0"/>
    <x v="0"/>
    <x v="0"/>
    <s v="I10X"/>
    <s v="N18X"/>
    <m/>
    <m/>
    <s v="Hipertension esencial (primaria)"/>
    <s v="Procedimiento"/>
    <n v="1"/>
    <s v="00P0001619"/>
    <s v="CONSULTA DE PRIMERA VEZ - MEDICINA GENERAL POR TELECONSULTA"/>
    <s v="01/02/2022"/>
    <n v="47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0"/>
    <s v="PUTUMAYO"/>
    <x v="0"/>
    <x v="0"/>
    <x v="0"/>
    <s v="I10X"/>
    <s v="N18X"/>
    <m/>
    <m/>
    <s v="Hipertension esencial (primaria)"/>
    <s v="Procedimiento"/>
    <n v="1"/>
    <s v="01890266"/>
    <s v="CONSULTA DE PRIMERA VEZ POR ESPECIALISTA EN MEDICINA INTERNA"/>
    <s v="28/02/2022"/>
    <n v="47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2"/>
    <s v="PUTUMAYO"/>
    <x v="2"/>
    <x v="2"/>
    <x v="2"/>
    <s v="I10X"/>
    <m/>
    <m/>
    <m/>
    <s v="Hipertension esencial (primaria)"/>
    <s v="Procedimiento"/>
    <n v="1"/>
    <s v="01890301"/>
    <s v="CONSULTA DE CONTROL O DE SEGUIMIENTO POR MEDICINA GENERAL"/>
    <s v="16/02/2022"/>
    <n v="62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2"/>
    <s v="PUTUMAYO"/>
    <x v="2"/>
    <x v="2"/>
    <x v="2"/>
    <s v="I10X"/>
    <m/>
    <m/>
    <m/>
    <s v="Hipertension esencial (primaria)"/>
    <s v="Medicamento"/>
    <n v="1"/>
    <s v="19936296-08"/>
    <s v="ACIDO ACETILSALICILICO 100 MG"/>
    <s v="08/02/2022"/>
    <n v="231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2"/>
    <s v="PUTUMAYO"/>
    <x v="2"/>
    <x v="2"/>
    <x v="2"/>
    <s v="I10X"/>
    <m/>
    <m/>
    <m/>
    <s v="Hipertension esencial (primaria)"/>
    <s v="Medicamento"/>
    <n v="1"/>
    <s v="29317-01"/>
    <s v="TINIDAZOL TABLETAS 500 MG"/>
    <s v="08/02/2022"/>
    <n v="54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2"/>
    <s v="PUTUMAYO"/>
    <x v="2"/>
    <x v="2"/>
    <x v="2"/>
    <s v="I10X"/>
    <m/>
    <m/>
    <m/>
    <s v="Hipertension esencial (primaria)"/>
    <s v="Medicamento"/>
    <n v="1"/>
    <s v="47203-03"/>
    <s v="ALBENDAZOL 200 MG TABLETAS"/>
    <s v="08/02/2022"/>
    <n v="8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2"/>
    <s v="PUTUMAYO"/>
    <x v="2"/>
    <x v="2"/>
    <x v="2"/>
    <s v="I10X"/>
    <m/>
    <m/>
    <m/>
    <s v="Hipertension esencial (primaria)"/>
    <s v="Medicamento"/>
    <n v="1"/>
    <s v="19965399-01"/>
    <s v="CARBONATO DE CALCIO 1500 MG"/>
    <s v="08/02/2022"/>
    <n v="33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2"/>
    <s v="PUTUMAYO"/>
    <x v="2"/>
    <x v="2"/>
    <x v="2"/>
    <s v="I10X"/>
    <m/>
    <m/>
    <m/>
    <s v="Hipertension esencial (primaria)"/>
    <s v="Medicamento"/>
    <n v="1"/>
    <s v="23440-10"/>
    <s v="TIAMINA ECAR 300 MG TABLETAS"/>
    <s v="08/02/2022"/>
    <n v="39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1"/>
    <s v="PUTUMAYO"/>
    <x v="1"/>
    <x v="1"/>
    <x v="1"/>
    <s v="I10X"/>
    <m/>
    <m/>
    <m/>
    <s v="Hipertension esencial (primaria)"/>
    <s v="Procedimiento"/>
    <n v="1"/>
    <s v="00Q0000774"/>
    <s v="PAQUETE DIABETES MELLITUS SIN O CON ENFERMEDAD RENAL CRONICA ESTADIOS 1 - 2 - IPS ESPECIALIZADA"/>
    <s v="28/02/2022"/>
    <n v="16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2"/>
    <s v="PUTUMAYO"/>
    <x v="2"/>
    <x v="2"/>
    <x v="2"/>
    <s v="I10X"/>
    <m/>
    <m/>
    <m/>
    <s v="Hipertension esencial (primaria)"/>
    <s v="Procedimiento"/>
    <n v="1"/>
    <s v="01890101"/>
    <s v="ATENCION ( VISITA ) DOMICILIARIA - POR MEDICINA GENERAL"/>
    <s v="09/02/2022"/>
    <n v="82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2"/>
    <s v="PUTUMAYO"/>
    <x v="2"/>
    <x v="2"/>
    <x v="2"/>
    <s v="I10X"/>
    <s v="E119"/>
    <m/>
    <m/>
    <s v="Hipertension esencial (primaria)"/>
    <s v="Procedimiento"/>
    <n v="1"/>
    <s v="01890301"/>
    <s v="CONSULTA DE CONTROL O DE SEGUIMIENTO POR MEDICINA GENERAL"/>
    <s v="09/02/2022"/>
    <n v="18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0"/>
    <s v="PUTUMAYO"/>
    <x v="0"/>
    <x v="0"/>
    <x v="0"/>
    <s v="I10X"/>
    <m/>
    <m/>
    <m/>
    <s v="Hipertension esencial (primaria)"/>
    <s v="Medicamento"/>
    <n v="1"/>
    <s v="19990265-02"/>
    <s v="ACIDO FOLICO 1 MG TABLETAS"/>
    <s v="14/02/2022"/>
    <n v="13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0"/>
    <s v="PUTUMAYO"/>
    <x v="0"/>
    <x v="0"/>
    <x v="0"/>
    <s v="I10X"/>
    <m/>
    <m/>
    <m/>
    <s v="Hipertension esencial (primaria)"/>
    <s v="Medicamento"/>
    <n v="1"/>
    <s v="19952683-04"/>
    <s v="DUOPRESÂ® 5 MG / 20 MG CAPSULAS"/>
    <s v="14/02/2022"/>
    <n v="118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0"/>
    <s v="PUTUMAYO"/>
    <x v="0"/>
    <x v="0"/>
    <x v="0"/>
    <s v="I10X"/>
    <m/>
    <m/>
    <m/>
    <s v="Hipertension esencial (primaria)"/>
    <s v="Medicamento"/>
    <n v="1"/>
    <s v="19906339-01"/>
    <s v="CALCIO 600 MG"/>
    <s v="14/02/2022"/>
    <n v="46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2"/>
    <s v="PUTUMAYO"/>
    <x v="2"/>
    <x v="2"/>
    <x v="2"/>
    <s v="I10X"/>
    <m/>
    <m/>
    <m/>
    <s v="Hipertension esencial (primaria)"/>
    <s v="Procedimiento"/>
    <n v="1"/>
    <s v="01890101"/>
    <s v="ATENCION ( VISITA ) DOMICILIARIA - POR MEDICINA GENERAL"/>
    <s v="02/02/2022"/>
    <n v="29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3"/>
    <s v="PUTUMAYO"/>
    <x v="3"/>
    <x v="3"/>
    <x v="3"/>
    <s v="I10X"/>
    <m/>
    <m/>
    <m/>
    <s v="Hipertension esencial (primaria)"/>
    <s v="Procedimiento"/>
    <n v="1"/>
    <s v="01890301"/>
    <s v="CONSULTA DE CONTROL O DE SEGUIMIENTO POR MEDICINA GENERAL"/>
    <s v="28/02/2022"/>
    <n v="56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2"/>
    <s v="PUTUMAYO"/>
    <x v="2"/>
    <x v="2"/>
    <x v="2"/>
    <s v="I10X"/>
    <m/>
    <m/>
    <m/>
    <s v="Hipertension esencial (primaria)"/>
    <s v="Procedimiento"/>
    <n v="1"/>
    <s v="01890101"/>
    <s v="ATENCION ( VISITA ) DOMICILIARIA - POR MEDICINA GENERAL"/>
    <s v="07/02/2022"/>
    <n v="48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0"/>
    <s v="PUTUMAYO"/>
    <x v="0"/>
    <x v="0"/>
    <x v="0"/>
    <s v="I10X"/>
    <m/>
    <m/>
    <m/>
    <s v="Hipertension esencial (primaria)"/>
    <s v="Medicamento"/>
    <n v="1"/>
    <s v="19985898-01"/>
    <s v="ACIDO ALENDRONICO 70MG TABLETAS"/>
    <s v="06/02/2022"/>
    <n v="47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0"/>
    <s v="PUTUMAYO"/>
    <x v="0"/>
    <x v="0"/>
    <x v="0"/>
    <s v="I10X"/>
    <m/>
    <m/>
    <m/>
    <s v="Hipertension esencial (primaria)"/>
    <s v="Medicamento"/>
    <n v="1"/>
    <s v="19932363-03"/>
    <s v="CALCITRIOL 0.5 MCG"/>
    <s v="06/02/2022"/>
    <n v="43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0"/>
    <s v="PUTUMAYO"/>
    <x v="0"/>
    <x v="0"/>
    <x v="0"/>
    <s v="I10X"/>
    <m/>
    <m/>
    <m/>
    <s v="Hipertension esencial (primaria)"/>
    <s v="Procedimiento"/>
    <n v="1"/>
    <s v="00T0000334"/>
    <s v="TRANSPORTE COMERCIAL TERRESTRE - SIMPLE PUERTO ASIS ( PUTUMAYO ) A SAN MIGUEL ( PUTUMAYO )"/>
    <s v="19/02/2022"/>
    <n v="11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5"/>
    <s v="PUTUMAYO"/>
    <x v="5"/>
    <x v="5"/>
    <x v="5"/>
    <s v="I10X"/>
    <m/>
    <m/>
    <m/>
    <s v="Hipertension esencial (primaria)"/>
    <s v="Procedimiento"/>
    <n v="1"/>
    <s v="01904902"/>
    <s v="HORMONA ESTIMULANTE DEL TIROIDES"/>
    <s v="14/02/2022"/>
    <n v="40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5"/>
    <s v="PUTUMAYO"/>
    <x v="5"/>
    <x v="5"/>
    <x v="5"/>
    <s v="I10X"/>
    <m/>
    <m/>
    <m/>
    <s v="Hipertension esencial (primaria)"/>
    <s v="Procedimiento"/>
    <n v="1"/>
    <s v="01890101"/>
    <s v="ATENCION ( VISITA ) DOMICILIARIA - POR MEDICINA GENERAL"/>
    <s v="01/02/2022"/>
    <n v="436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2"/>
    <s v="PUTUMAYO"/>
    <x v="2"/>
    <x v="2"/>
    <x v="2"/>
    <s v="I10X"/>
    <m/>
    <m/>
    <m/>
    <s v="Hipertension esencial (primaria)"/>
    <s v="Procedimiento"/>
    <n v="1"/>
    <s v="01890301"/>
    <s v="CONSULTA DE CONTROL O DE SEGUIMIENTO POR MEDICINA GENERAL"/>
    <s v="28/02/2022"/>
    <n v="934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Procedimiento"/>
    <n v="1"/>
    <s v="01890301"/>
    <s v="CONSULTA DE CONTROL O DE SEGUIMIENTO POR MEDICINA GENERAL"/>
    <s v="23/02/2022"/>
    <n v="14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Procedimiento"/>
    <n v="1"/>
    <s v="01890101"/>
    <s v="ATENCION ( VISITA ) DOMICILIARIA - POR MEDICINA GENERAL"/>
    <s v="03/02/2022"/>
    <n v="43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2"/>
    <s v="PUTUMAYO"/>
    <x v="2"/>
    <x v="2"/>
    <x v="2"/>
    <s v="I10X"/>
    <m/>
    <m/>
    <m/>
    <s v="Hipertension esencial (primaria)"/>
    <s v="Procedimiento"/>
    <n v="1"/>
    <s v="01890101"/>
    <s v="ATENCION ( VISITA ) DOMICILIARIA - POR MEDICINA GENERAL"/>
    <s v="25/02/2022"/>
    <n v="32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2"/>
    <s v="PUTUMAYO"/>
    <x v="2"/>
    <x v="2"/>
    <x v="2"/>
    <s v="I10X"/>
    <m/>
    <m/>
    <m/>
    <s v="Hipertension esencial (primaria)"/>
    <s v="Procedimiento"/>
    <n v="1"/>
    <s v="01890301"/>
    <s v="CONSULTA DE CONTROL O DE SEGUIMIENTO POR MEDICINA GENERAL"/>
    <s v="09/02/2022"/>
    <n v="33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2"/>
    <s v="PUTUMAYO"/>
    <x v="2"/>
    <x v="2"/>
    <x v="2"/>
    <s v="I10X"/>
    <m/>
    <m/>
    <m/>
    <s v="Hipertension esencial (primaria)"/>
    <s v="Procedimiento"/>
    <n v="1"/>
    <s v="01890301"/>
    <s v="CONSULTA DE CONTROL O DE SEGUIMIENTO POR MEDICINA GENERAL"/>
    <s v="04/02/2022"/>
    <n v="15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3"/>
    <s v="PUTUMAYO"/>
    <x v="3"/>
    <x v="3"/>
    <x v="3"/>
    <s v="I10X"/>
    <m/>
    <m/>
    <m/>
    <s v="Hipertension esencial (primaria)"/>
    <s v="Procedimiento"/>
    <n v="1"/>
    <s v="01890208"/>
    <s v="CONSULTA DE PRIMERA VEZ POR PSICOLOGIA"/>
    <s v="01/02/2022"/>
    <n v="15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2"/>
    <s v="PUTUMAYO"/>
    <x v="2"/>
    <x v="2"/>
    <x v="2"/>
    <s v="I10X"/>
    <s v="N18X"/>
    <m/>
    <m/>
    <s v="Hipertension esencial (primaria)"/>
    <s v="Procedimiento"/>
    <n v="1"/>
    <s v="01890101"/>
    <s v="ATENCION ( VISITA ) DOMICILIARIA - POR MEDICINA GENERAL"/>
    <s v="14/02/2022"/>
    <n v="21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3"/>
    <s v="PUTUMAYO"/>
    <x v="3"/>
    <x v="3"/>
    <x v="3"/>
    <s v="I10X"/>
    <m/>
    <m/>
    <m/>
    <s v="Hipertension esencial (primaria)"/>
    <s v="Procedimiento"/>
    <n v="1"/>
    <s v="01903856"/>
    <s v="NITROGENO UREICO"/>
    <s v="11/02/2022"/>
    <n v="23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3"/>
    <s v="PUTUMAYO"/>
    <x v="3"/>
    <x v="3"/>
    <x v="3"/>
    <s v="I10X"/>
    <m/>
    <m/>
    <m/>
    <s v="Hipertension esencial (primaria)"/>
    <s v="Procedimiento"/>
    <n v="1"/>
    <s v="01903815"/>
    <s v="COLESTEROL DE ALTA DENSIDAD"/>
    <s v="11/02/2022"/>
    <n v="67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3"/>
    <s v="PUTUMAYO"/>
    <x v="3"/>
    <x v="3"/>
    <x v="3"/>
    <s v="I10X"/>
    <m/>
    <m/>
    <m/>
    <s v="Hipertension esencial (primaria)"/>
    <s v="Procedimiento"/>
    <n v="1"/>
    <s v="01903026"/>
    <s v="MICROALBUMINURIA AUTOMATIZADA EN ORINA PARCIAL"/>
    <s v="11/02/2022"/>
    <n v="50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3"/>
    <s v="PUTUMAYO"/>
    <x v="3"/>
    <x v="3"/>
    <x v="3"/>
    <s v="I10X"/>
    <m/>
    <m/>
    <m/>
    <s v="Hipertension esencial (primaria)"/>
    <s v="Procedimiento"/>
    <n v="1"/>
    <s v="01903816"/>
    <s v="COLESTEROL DE BAJA DENSIDAD SEMIAUTOMATIZADO"/>
    <s v="11/02/2022"/>
    <n v="50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3"/>
    <s v="PUTUMAYO"/>
    <x v="3"/>
    <x v="3"/>
    <x v="3"/>
    <s v="I10X"/>
    <m/>
    <m/>
    <m/>
    <s v="Hipertension esencial (primaria)"/>
    <s v="Procedimiento"/>
    <n v="1"/>
    <s v="01903868"/>
    <s v="TRIGLICERIDOS"/>
    <s v="11/02/2022"/>
    <n v="144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3"/>
    <s v="PUTUMAYO"/>
    <x v="3"/>
    <x v="3"/>
    <x v="3"/>
    <s v="I10X"/>
    <m/>
    <m/>
    <m/>
    <s v="Hipertension esencial (primaria)"/>
    <s v="Procedimiento"/>
    <n v="1"/>
    <s v="01903818"/>
    <s v="COLESTEROL TOTAL"/>
    <s v="11/02/2022"/>
    <n v="144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0/02/2022"/>
    <n v="49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2"/>
    <s v="PUTUMAYO"/>
    <x v="2"/>
    <x v="2"/>
    <x v="2"/>
    <s v="I10X"/>
    <s v="N18X"/>
    <m/>
    <m/>
    <s v="Hipertension esencial (primaria)"/>
    <s v="Procedimiento"/>
    <n v="1"/>
    <s v="01890301"/>
    <s v="CONSULTA DE CONTROL O DE SEGUIMIENTO POR MEDICINA GENERAL"/>
    <s v="08/02/2022"/>
    <n v="26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2"/>
    <s v="PUTUMAYO"/>
    <x v="2"/>
    <x v="2"/>
    <x v="2"/>
    <s v="I10X"/>
    <m/>
    <m/>
    <m/>
    <s v="Hipertension esencial (primaria)"/>
    <s v="Procedimiento"/>
    <n v="1"/>
    <s v="01890301"/>
    <s v="CONSULTA DE CONTROL O DE SEGUIMIENTO POR MEDICINA GENERAL"/>
    <s v="10/02/2022"/>
    <n v="9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2"/>
    <s v="PUTUMAYO"/>
    <x v="2"/>
    <x v="2"/>
    <x v="2"/>
    <s v="I10X"/>
    <m/>
    <m/>
    <m/>
    <s v="Hipertension esencial (primaria)"/>
    <s v="Procedimiento"/>
    <n v="1"/>
    <s v="00T0001038"/>
    <s v="TRANSPORTE COMERCIAL TERRESTRE - SIMPLE PUERTO ASIS ( PUTUMAYO ) A MOCOA ( PUTUMAYO )"/>
    <s v="07/02/2022"/>
    <n v="20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2"/>
    <s v="PUTUMAYO"/>
    <x v="2"/>
    <x v="2"/>
    <x v="2"/>
    <s v="I10X"/>
    <m/>
    <m/>
    <m/>
    <s v="Hipertension esencial (primaria)"/>
    <s v="Procedimiento"/>
    <n v="1"/>
    <s v="00T0000315"/>
    <s v="TRANSPORTE COMERCIAL TERRESTRE - SIMPLE MOCOA ( PUTUMAYO ) A PUERTO ASIS ( PUTUMAYO )"/>
    <s v="07/02/2022"/>
    <n v="383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2"/>
    <s v="PUTUMAYO"/>
    <x v="2"/>
    <x v="2"/>
    <x v="2"/>
    <s v="I10X"/>
    <m/>
    <m/>
    <m/>
    <s v="Hipertension esencial (primaria)"/>
    <s v="Procedimiento"/>
    <n v="1"/>
    <s v="00T0000315"/>
    <s v="TRANSPORTE COMERCIAL TERRESTRE - SIMPLE MOCOA ( PUTUMAYO ) A PUERTO ASIS ( PUTUMAYO )"/>
    <s v="10/02/2022"/>
    <n v="14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2"/>
    <s v="PUTUMAYO"/>
    <x v="2"/>
    <x v="2"/>
    <x v="2"/>
    <s v="I10X"/>
    <m/>
    <m/>
    <m/>
    <s v="Hipertension esencial (primaria)"/>
    <s v="Procedimiento"/>
    <n v="1"/>
    <s v="00T0001038"/>
    <s v="TRANSPORTE COMERCIAL TERRESTRE - SIMPLE PUERTO ASIS ( PUTUMAYO ) A MOCOA ( PUTUMAYO )"/>
    <s v="08/02/2022"/>
    <n v="41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3"/>
    <s v="PUTUMAYO"/>
    <x v="3"/>
    <x v="3"/>
    <x v="3"/>
    <s v="I10X"/>
    <m/>
    <m/>
    <m/>
    <s v="Hipertension esencial (primaria)"/>
    <s v="Procedimiento"/>
    <n v="1"/>
    <s v="01890206"/>
    <s v="CONSULTA DE PRIMERA VEZ POR NUTRICION Y DIETETICA"/>
    <s v="19/02/2022"/>
    <n v="32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3"/>
    <s v="PUTUMAYO"/>
    <x v="3"/>
    <x v="3"/>
    <x v="3"/>
    <s v="I10X"/>
    <m/>
    <m/>
    <m/>
    <s v="Hipertension esencial (primaria)"/>
    <s v="Procedimiento"/>
    <n v="1"/>
    <s v="01890301"/>
    <s v="CONSULTA DE CONTROL O DE SEGUIMIENTO POR MEDICINA GENERAL"/>
    <s v="03/02/2022"/>
    <n v="325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2"/>
    <s v="PUTUMAYO"/>
    <x v="2"/>
    <x v="2"/>
    <x v="2"/>
    <s v="I10X"/>
    <m/>
    <m/>
    <m/>
    <s v="Hipertension esencial (primaria)"/>
    <s v="Procedimiento"/>
    <n v="1"/>
    <s v="01890301"/>
    <s v="CONSULTA DE CONTROL O DE SEGUIMIENTO POR MEDICINA GENERAL"/>
    <s v="17/02/2022"/>
    <n v="6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2"/>
    <s v="PUTUMAYO"/>
    <x v="2"/>
    <x v="2"/>
    <x v="2"/>
    <s v="I10X"/>
    <s v="N18X"/>
    <m/>
    <m/>
    <s v="Hipertension esencial (primaria)"/>
    <s v="Procedimiento"/>
    <n v="1"/>
    <s v="01890301"/>
    <s v="CONSULTA DE CONTROL O DE SEGUIMIENTO POR MEDICINA GENERAL"/>
    <s v="11/02/2022"/>
    <n v="16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2"/>
    <s v="PUTUMAYO"/>
    <x v="2"/>
    <x v="2"/>
    <x v="2"/>
    <s v="I10X"/>
    <m/>
    <m/>
    <m/>
    <s v="Hipertension esencial (primaria)"/>
    <s v="Procedimiento"/>
    <n v="1"/>
    <s v="01890301"/>
    <s v="CONSULTA DE CONTROL O DE SEGUIMIENTO POR MEDICINA GENERAL"/>
    <s v="22/02/2022"/>
    <n v="11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0"/>
    <s v="PUTUMAYO"/>
    <x v="0"/>
    <x v="0"/>
    <x v="0"/>
    <s v="I10X"/>
    <m/>
    <m/>
    <m/>
    <s v="Hipertension esencial (primaria)"/>
    <s v="Medicamento"/>
    <n v="1"/>
    <s v="20066125-01"/>
    <s v="VITAMINA C 500 MG TABLETAS MASTICABLES"/>
    <s v="04/02/2022"/>
    <n v="19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5"/>
    <s v="PUTUMAYO"/>
    <x v="5"/>
    <x v="5"/>
    <x v="5"/>
    <s v="I10X"/>
    <m/>
    <m/>
    <m/>
    <s v="Hipertension esencial (primaria)"/>
    <s v="Medicamento"/>
    <n v="1"/>
    <s v="19936296-08"/>
    <s v="ACIDO ACETILSALICILICO 100 MG"/>
    <s v="18/02/2022"/>
    <n v="424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0"/>
    <s v="PUTUMAYO"/>
    <x v="0"/>
    <x v="0"/>
    <x v="0"/>
    <s v="I10X"/>
    <m/>
    <m/>
    <m/>
    <s v="Hipertension esencial (primaria)"/>
    <s v="Procedimiento"/>
    <n v="1"/>
    <s v="00T0000347"/>
    <s v="TRANSPORTE COMERCIAL TERRESTRE - SIMPLE SAN MIGUEL ( PUTUMAYO ) A PUERTO ASIS ( PUTUMAYO )"/>
    <s v="14/02/2022"/>
    <n v="142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3"/>
    <s v="PUTUMAYO"/>
    <x v="3"/>
    <x v="3"/>
    <x v="3"/>
    <s v="I10X"/>
    <s v="N18X"/>
    <m/>
    <m/>
    <s v="Hipertension esencial (primaria)"/>
    <s v="Procedimiento"/>
    <n v="1"/>
    <s v="01890228"/>
    <s v="CONSULTA DE PRIMERA VEZ POR ESPECIALISTA EN CARDIOLOGIA"/>
    <s v="23/02/2022"/>
    <n v="7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3"/>
    <s v="PUTUMAYO"/>
    <x v="3"/>
    <x v="3"/>
    <x v="3"/>
    <s v="I10X"/>
    <m/>
    <m/>
    <m/>
    <s v="Hipertension esencial (primaria)"/>
    <s v="Procedimiento"/>
    <n v="1"/>
    <s v="01903859"/>
    <s v="POTASIO EN SUERO U OTROS FLUIDOS"/>
    <s v="08/02/2022"/>
    <n v="8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3"/>
    <s v="PUTUMAYO"/>
    <x v="3"/>
    <x v="3"/>
    <x v="3"/>
    <s v="I10X"/>
    <m/>
    <m/>
    <m/>
    <s v="Hipertension esencial (primaria)"/>
    <s v="Procedimiento"/>
    <n v="1"/>
    <s v="01890301"/>
    <s v="CONSULTA DE CONTROL O DE SEGUIMIENTO POR MEDICINA GENERAL"/>
    <s v="03/02/2022"/>
    <n v="36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2"/>
    <s v="PUTUMAYO"/>
    <x v="2"/>
    <x v="2"/>
    <x v="2"/>
    <s v="I10X"/>
    <m/>
    <m/>
    <m/>
    <s v="Hipertension esencial (primaria)"/>
    <s v="Procedimiento"/>
    <n v="1"/>
    <s v="01890101"/>
    <s v="ATENCION ( VISITA ) DOMICILIARIA - POR MEDICINA GENERAL"/>
    <s v="18/02/2022"/>
    <n v="172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0"/>
    <s v="PUTUMAYO"/>
    <x v="0"/>
    <x v="0"/>
    <x v="0"/>
    <s v="I10X"/>
    <m/>
    <m/>
    <m/>
    <s v="Hipertension esencial (primaria)"/>
    <s v="Procedimiento"/>
    <n v="1"/>
    <s v="01890266"/>
    <s v="CONSULTA DE PRIMERA VEZ POR ESPECIALISTA EN MEDICINA INTERNA"/>
    <s v="25/02/2022"/>
    <n v="34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3"/>
    <s v="PUTUMAYO"/>
    <x v="3"/>
    <x v="3"/>
    <x v="3"/>
    <s v="I10X"/>
    <m/>
    <m/>
    <m/>
    <s v="Hipertension esencial (primaria)"/>
    <s v="Procedimiento"/>
    <n v="1"/>
    <s v="01904902"/>
    <s v="HORMONA ESTIMULANTE DEL TIROIDES"/>
    <s v="14/02/2022"/>
    <n v="26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3"/>
    <s v="PUTUMAYO"/>
    <x v="3"/>
    <x v="3"/>
    <x v="3"/>
    <s v="I10X"/>
    <m/>
    <m/>
    <m/>
    <s v="Hipertension esencial (primaria)"/>
    <s v="Procedimiento"/>
    <n v="1"/>
    <s v="01903843"/>
    <s v="GLUCOSA PRE Y POST PRANDIAL"/>
    <s v="14/02/2022"/>
    <n v="3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3"/>
    <s v="PUTUMAYO"/>
    <x v="3"/>
    <x v="3"/>
    <x v="3"/>
    <s v="I10X"/>
    <m/>
    <m/>
    <m/>
    <s v="Hipertension esencial (primaria)"/>
    <s v="Procedimiento"/>
    <n v="1"/>
    <s v="01903427"/>
    <s v="HEMOGLOBINA GLICOSILADA MANUAL O SEMIAUTOMATIZADA"/>
    <s v="14/02/2022"/>
    <n v="72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3"/>
    <s v="PUTUMAYO"/>
    <x v="3"/>
    <x v="3"/>
    <x v="3"/>
    <s v="I10X"/>
    <m/>
    <m/>
    <m/>
    <s v="Hipertension esencial (primaria)"/>
    <s v="Procedimiento"/>
    <n v="1"/>
    <s v="00P0001554"/>
    <s v="COCIENTE DE ALBUMINURIA CREATINURIA"/>
    <s v="28/02/2022"/>
    <n v="296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0"/>
    <s v="PUTUMAYO"/>
    <x v="0"/>
    <x v="0"/>
    <x v="0"/>
    <s v="I10X"/>
    <m/>
    <m/>
    <m/>
    <s v="Hipertension esencial (primaria)"/>
    <s v="Procedimiento"/>
    <n v="1"/>
    <s v="01890266"/>
    <s v="CONSULTA DE PRIMERA VEZ POR ESPECIALISTA EN MEDICINA INTERNA"/>
    <s v="23/02/2022"/>
    <n v="35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6"/>
    <s v="PUTUMAYO"/>
    <x v="6"/>
    <x v="6"/>
    <x v="6"/>
    <s v="I10X"/>
    <m/>
    <m/>
    <m/>
    <s v="Hipertension esencial (primaria)"/>
    <s v="Procedimiento"/>
    <n v="1"/>
    <s v="01903026"/>
    <s v="MICROALBUMINURIA AUTOMATIZADA EN ORINA PARCIAL"/>
    <s v="24/02/2022"/>
    <n v="58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6"/>
    <s v="PUTUMAYO"/>
    <x v="6"/>
    <x v="6"/>
    <x v="6"/>
    <s v="I10X"/>
    <m/>
    <m/>
    <m/>
    <s v="Hipertension esencial (primaria)"/>
    <s v="Procedimiento"/>
    <n v="1"/>
    <s v="01903895"/>
    <s v="CREATININA EN SUERO U OTROS FLUIDOS"/>
    <s v="21/02/2022"/>
    <n v="780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2"/>
    <s v="PUTUMAYO"/>
    <x v="2"/>
    <x v="2"/>
    <x v="2"/>
    <s v="I10X"/>
    <m/>
    <m/>
    <m/>
    <s v="Hipertension esencial (primaria)"/>
    <s v="Procedimiento"/>
    <n v="1"/>
    <s v="01890301"/>
    <s v="CONSULTA DE CONTROL O DE SEGUIMIENTO POR MEDICINA GENERAL"/>
    <s v="17/02/2022"/>
    <n v="1171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2"/>
    <s v="PUTUMAYO"/>
    <x v="2"/>
    <x v="2"/>
    <x v="2"/>
    <s v="I10X"/>
    <m/>
    <m/>
    <m/>
    <s v="Hipertension esencial (primaria)"/>
    <s v="Procedimiento"/>
    <n v="1"/>
    <s v="01890101"/>
    <s v="ATENCION ( VISITA ) DOMICILIARIA - POR MEDICINA GENERAL"/>
    <s v="17/02/2022"/>
    <n v="1640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3"/>
    <s v="PUTUMAYO"/>
    <x v="3"/>
    <x v="3"/>
    <x v="3"/>
    <s v="I10X"/>
    <m/>
    <m/>
    <m/>
    <s v="Hipertension esencial (primaria)"/>
    <s v="Procedimiento"/>
    <n v="1"/>
    <s v="01903815"/>
    <s v="COLESTEROL DE ALTA DENSIDAD"/>
    <s v="09/02/2022"/>
    <n v="495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0"/>
    <s v="PUTUMAYO"/>
    <x v="0"/>
    <x v="0"/>
    <x v="0"/>
    <s v="I10X"/>
    <m/>
    <m/>
    <m/>
    <s v="Hipertension esencial (primaria)"/>
    <s v="Medicamento"/>
    <n v="1"/>
    <s v="19978181-03"/>
    <s v="PROPRANOLOL 40 MG TABLETAS"/>
    <s v="02/02/2022"/>
    <n v="120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2"/>
    <s v="PUTUMAYO"/>
    <x v="2"/>
    <x v="2"/>
    <x v="2"/>
    <s v="I10X"/>
    <m/>
    <m/>
    <m/>
    <s v="Hipertension esencial (primaria)"/>
    <s v="Procedimiento"/>
    <n v="1"/>
    <s v="01890101"/>
    <s v="ATENCION ( VISITA ) DOMICILIARIA - POR MEDICINA GENERAL"/>
    <s v="09/02/2022"/>
    <n v="75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48679"/>
    <s v="CC5348679"/>
    <s v="JULIO "/>
    <s v="CARLOS"/>
    <s v="NONE"/>
    <s v="CHASOY"/>
    <d v="1963-06-29T00:00:00"/>
    <n v="58"/>
    <n v="5"/>
    <s v="Adultez"/>
    <s v="Adulto Mayor"/>
    <s v="Ninguno"/>
    <s v="Ninguno"/>
    <m/>
    <s v="Beneficiario"/>
    <m/>
    <s v="SIN DATO"/>
    <s v="Ninguna"/>
    <s v="Sibundoy"/>
    <m/>
    <n v="3108573578"/>
    <s v="Urbana"/>
    <m/>
    <x v="0"/>
    <x v="2"/>
    <s v="PUTUMAYO"/>
    <x v="2"/>
    <x v="2"/>
    <x v="2"/>
    <s v="I10X"/>
    <m/>
    <m/>
    <m/>
    <s v="Hipertension esencial (primaria)"/>
    <s v="Procedimiento"/>
    <n v="1"/>
    <s v="01890301"/>
    <s v="CONSULTA DE CONTROL O DE SEGUIMIENTO POR MEDICINA GENERAL"/>
    <s v="08/02/2022"/>
    <n v="98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70"/>
    <s v="CC41180870"/>
    <s v="DALILA"/>
    <s v="STELLA"/>
    <s v="ESTUPIÑAN"/>
    <s v="HERRERA"/>
    <d v="1966-09-05T00:00:00"/>
    <n v="55"/>
    <n v="5"/>
    <s v="Adultez"/>
    <s v="Adulto Mayor"/>
    <s v="Ninguno"/>
    <s v="Ninguno"/>
    <m/>
    <s v="Beneficiario"/>
    <m/>
    <s v="SIN DATO"/>
    <s v="Ninguna"/>
    <s v="Sibundoy"/>
    <m/>
    <n v="3107861785"/>
    <s v="Urbana"/>
    <m/>
    <x v="0"/>
    <x v="2"/>
    <s v="PUTUMAYO"/>
    <x v="2"/>
    <x v="2"/>
    <x v="2"/>
    <s v="I10X"/>
    <m/>
    <m/>
    <m/>
    <s v="Hipertension esencial (primaria)"/>
    <s v="Procedimiento"/>
    <n v="1"/>
    <s v="01890301"/>
    <s v="CONSULTA DE CONTROL O DE SEGUIMIENTO POR MEDICINA GENERAL"/>
    <s v="01/02/2022"/>
    <n v="128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09"/>
    <s v="CC5350009"/>
    <s v="MARCO "/>
    <s v="TULIO"/>
    <s v="TOVAR "/>
    <s v="LOPEZ"/>
    <d v="1948-03-04T00:00:00"/>
    <n v="73"/>
    <n v="6"/>
    <s v="Persona mayor"/>
    <s v="Adulto Mayor"/>
    <s v="Desplazamiento"/>
    <s v="Amenaza"/>
    <m/>
    <s v="Beneficiario"/>
    <m/>
    <s v="SIN DATO"/>
    <s v="Ninguna"/>
    <s v="Sibundoy"/>
    <m/>
    <n v="3128715902"/>
    <s v="Urbana"/>
    <m/>
    <x v="0"/>
    <x v="5"/>
    <s v="PUTUMAYO"/>
    <x v="5"/>
    <x v="5"/>
    <x v="5"/>
    <s v="I10X"/>
    <s v="E119"/>
    <m/>
    <m/>
    <s v="Hipertension esencial (primaria)"/>
    <s v="Procedimiento"/>
    <n v="1"/>
    <s v="01890101"/>
    <s v="ATENCION ( VISITA ) DOMICILIARIA - POR MEDICINA GENERAL"/>
    <s v="02/02/2022"/>
    <n v="246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3956"/>
    <s v="CC27473956"/>
    <s v="ZOILA "/>
    <s v="LIGIA"/>
    <s v="JURADO"/>
    <s v="NOAP"/>
    <d v="1938-03-27T00:00:00"/>
    <n v="83"/>
    <n v="6"/>
    <s v="Persona mayor"/>
    <s v="Adulto Mayor"/>
    <s v="Desplazamiento"/>
    <s v="Desplazamiento forzado"/>
    <m/>
    <s v="Beneficiario"/>
    <m/>
    <s v="SIN DATO"/>
    <s v="Ninguna"/>
    <s v="San Francisco"/>
    <m/>
    <n v="3209030091"/>
    <s v="Urbana"/>
    <m/>
    <x v="0"/>
    <x v="3"/>
    <s v="PUTUMAYO"/>
    <x v="3"/>
    <x v="3"/>
    <x v="3"/>
    <s v="I10X"/>
    <m/>
    <m/>
    <m/>
    <s v="Hipertension esencial (primaria)"/>
    <s v="Procedimiento"/>
    <n v="1"/>
    <s v="01890301"/>
    <s v="CONSULTA DE CONTROL O DE SEGUIMIENTO POR MEDICINA GENERAL"/>
    <s v="15/02/2022"/>
    <n v="1631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203230"/>
    <s v="CC5203230"/>
    <s v="LAUREANO"/>
    <s v="NONE"/>
    <s v="VALLEJO"/>
    <s v="GOMEZ"/>
    <d v="1942-08-26T00:00:00"/>
    <n v="79"/>
    <n v="6"/>
    <s v="Persona mayor"/>
    <s v="Adulto Mayor"/>
    <s v="Desplazamiento"/>
    <s v="Desplazamiento forzado"/>
    <m/>
    <s v="Beneficiario"/>
    <m/>
    <s v="SIN DATO"/>
    <s v="Ninguna"/>
    <s v="San Francisco"/>
    <m/>
    <n v="3209030091"/>
    <s v="Urbana"/>
    <m/>
    <x v="0"/>
    <x v="0"/>
    <s v="PUTUMAYO"/>
    <x v="0"/>
    <x v="0"/>
    <x v="0"/>
    <s v="I10X"/>
    <m/>
    <m/>
    <m/>
    <s v="Hipertension esencial (primaria)"/>
    <s v="Procedimiento"/>
    <n v="1"/>
    <s v="01890266"/>
    <s v="CONSULTA DE PRIMERA VEZ POR ESPECIALISTA EN MEDICINA INTERNA"/>
    <s v="10/02/2022"/>
    <n v="67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191"/>
    <s v="CC5350191"/>
    <s v="JOSE"/>
    <s v="FRANCISCO"/>
    <s v="LUCENA"/>
    <s v="VILLARREAL"/>
    <d v="1953-03-19T00:00:00"/>
    <n v="68"/>
    <n v="6"/>
    <s v="Persona mayor"/>
    <s v="Adulto Mayor"/>
    <s v="Ninguno"/>
    <s v="Ninguno"/>
    <m/>
    <s v="Beneficiario"/>
    <m/>
    <s v="SIN DATO"/>
    <s v="Ninguna"/>
    <s v="Sibundoy"/>
    <m/>
    <n v="3103030413"/>
    <s v="Urbana"/>
    <m/>
    <x v="0"/>
    <x v="2"/>
    <s v="PUTUMAYO"/>
    <x v="2"/>
    <x v="2"/>
    <x v="2"/>
    <s v="I10X"/>
    <m/>
    <m/>
    <m/>
    <s v="Hipertension esencial (primaria)"/>
    <s v="Procedimiento"/>
    <n v="1"/>
    <s v="01890101"/>
    <s v="ATENCION ( VISITA ) DOMICILIARIA - POR MEDICINA GENERAL"/>
    <s v="23/02/2022"/>
    <n v="89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05637"/>
    <s v="CC41105637"/>
    <s v="MARIETA "/>
    <s v="AMPARO"/>
    <s v="ARTEAGA"/>
    <s v="RENJIFO"/>
    <d v="1955-11-01T00:00:00"/>
    <n v="66"/>
    <n v="6"/>
    <s v="Persona mayor"/>
    <s v="Adulto Mayor"/>
    <s v="Ninguno"/>
    <s v="Ninguno"/>
    <m/>
    <s v="Beneficiario"/>
    <m/>
    <s v="SIN DATO"/>
    <s v="Ninguna"/>
    <s v="Sibundoy"/>
    <m/>
    <n v="3165463143"/>
    <s v="Urbana"/>
    <m/>
    <x v="0"/>
    <x v="2"/>
    <s v="PUTUMAYO"/>
    <x v="2"/>
    <x v="2"/>
    <x v="2"/>
    <s v="I10X"/>
    <m/>
    <m/>
    <m/>
    <s v="Hipertension esencial (primaria)"/>
    <s v="Procedimiento"/>
    <n v="1"/>
    <s v="00T0001038"/>
    <s v="TRANSPORTE COMERCIAL TERRESTRE - SIMPLE PUERTO ASIS ( PUTUMAYO ) A MOCOA ( PUTUMAYO )"/>
    <s v="15/02/2022"/>
    <n v="1193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18120735"/>
    <s v="CC18120735"/>
    <s v="SILVIO"/>
    <s v="YAMIL"/>
    <s v="HERRERA"/>
    <s v="CAÑAS"/>
    <d v="1975-03-14T00:00:00"/>
    <n v="46"/>
    <n v="5"/>
    <s v="Adultez"/>
    <s v="Adulto Mayor"/>
    <s v="Ninguno"/>
    <s v="Ninguno"/>
    <m/>
    <s v="Beneficiario"/>
    <m/>
    <s v="SIN DATO"/>
    <s v="Ninguna"/>
    <s v="Sibundoy"/>
    <m/>
    <n v="3165463143"/>
    <s v="Urbana"/>
    <m/>
    <x v="0"/>
    <x v="2"/>
    <s v="PUTUMAYO"/>
    <x v="2"/>
    <x v="2"/>
    <x v="2"/>
    <s v="I10X"/>
    <m/>
    <m/>
    <m/>
    <s v="Hipertension esencial (primaria)"/>
    <s v="Procedimiento"/>
    <n v="1"/>
    <s v="00T0000315"/>
    <s v="TRANSPORTE COMERCIAL TERRESTRE - SIMPLE MOCOA ( PUTUMAYO ) A PUERTO ASIS ( PUTUMAYO )"/>
    <s v="15/02/2022"/>
    <n v="150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774"/>
    <s v="CC27475774"/>
    <s v="CARMELA"/>
    <s v="NONE"/>
    <s v="CAIPE"/>
    <s v="DE MORA"/>
    <d v="1932-07-08T00:00:00"/>
    <n v="89"/>
    <n v="6"/>
    <s v="Persona mayor"/>
    <s v="Adulto Mayor"/>
    <s v="Ninguno"/>
    <s v="Ninguno"/>
    <m/>
    <s v="Beneficiario"/>
    <m/>
    <s v="SIN DATO"/>
    <s v="Ninguna"/>
    <s v="Sibundoy"/>
    <m/>
    <n v="3217734792"/>
    <s v="Urbana"/>
    <m/>
    <x v="0"/>
    <x v="2"/>
    <s v="PUTUMAYO"/>
    <x v="2"/>
    <x v="2"/>
    <x v="2"/>
    <s v="I10X"/>
    <m/>
    <m/>
    <m/>
    <s v="Hipertension esencial (primaria)"/>
    <s v="Procedimiento"/>
    <n v="1"/>
    <s v="01890101"/>
    <s v="ATENCION ( VISITA ) DOMICILIARIA - POR MEDICINA GENERAL"/>
    <s v="10/02/2022"/>
    <n v="106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923"/>
    <s v="CC41181923"/>
    <s v="SANDRA"/>
    <s v="INES"/>
    <s v="BURBANO"/>
    <s v="JUAGIBIOY"/>
    <d v="1974-10-18T00:00:00"/>
    <n v="47"/>
    <n v="5"/>
    <s v="Adultez"/>
    <s v="Adulto Mayor"/>
    <s v="Ninguno"/>
    <s v="Ninguno"/>
    <m/>
    <s v="Beneficiario"/>
    <m/>
    <s v="SIN DATO"/>
    <s v="Ninguna"/>
    <s v="Sibundoy"/>
    <m/>
    <n v="3142211937"/>
    <s v="Urbana"/>
    <m/>
    <x v="0"/>
    <x v="2"/>
    <s v="PUTUMAYO"/>
    <x v="2"/>
    <x v="2"/>
    <x v="2"/>
    <s v="I10X"/>
    <m/>
    <m/>
    <m/>
    <s v="Hipertension esencial (primaria)"/>
    <s v="Procedimiento"/>
    <n v="1"/>
    <s v="01890101"/>
    <s v="ATENCION ( VISITA ) DOMICILIARIA - POR MEDICINA GENERAL"/>
    <s v="11/02/2022"/>
    <n v="180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1775"/>
    <s v="CC97471775"/>
    <s v="VICTOR "/>
    <s v="HUGO"/>
    <s v="VILLOTA"/>
    <s v="CARDENAS"/>
    <d v="1975-11-24T00:00:00"/>
    <n v="46"/>
    <n v="5"/>
    <s v="Adultez"/>
    <s v="Adulto Mayor"/>
    <s v="Ninguno"/>
    <s v="Ninguno"/>
    <m/>
    <s v="Beneficiario"/>
    <m/>
    <s v="SIN DATO"/>
    <s v="Ninguna"/>
    <s v="Sibundoy"/>
    <m/>
    <n v="3206925237"/>
    <s v="Urbana"/>
    <m/>
    <x v="0"/>
    <x v="0"/>
    <s v="PUTUMAYO"/>
    <x v="0"/>
    <x v="0"/>
    <x v="0"/>
    <s v="I10X"/>
    <m/>
    <m/>
    <m/>
    <s v="Hipertension esencial (primaria)"/>
    <s v="Medicamento"/>
    <n v="1"/>
    <s v="19976349-02"/>
    <s v="NIMODIPINO 30 MG"/>
    <s v="28/02/2022"/>
    <n v="238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074183"/>
    <s v="CC27074183"/>
    <s v="MARIA"/>
    <s v="MARGARITA"/>
    <s v="GUERRERO"/>
    <s v="DE  GUERRERO"/>
    <d v="1948-01-27T00:00:00"/>
    <n v="74"/>
    <n v="6"/>
    <s v="Persona mayor"/>
    <s v="Adulto Mayor"/>
    <s v="Ninguno"/>
    <s v="Ninguno"/>
    <m/>
    <s v="Beneficiario"/>
    <m/>
    <s v="SIN DATO"/>
    <s v="Ninguna"/>
    <s v="Sibundoy"/>
    <m/>
    <n v="3146218877"/>
    <s v="Urbana"/>
    <m/>
    <x v="0"/>
    <x v="5"/>
    <s v="PUTUMAYO"/>
    <x v="5"/>
    <x v="5"/>
    <x v="5"/>
    <s v="I10X"/>
    <s v="E119"/>
    <m/>
    <m/>
    <s v="Hipertension esencial (primaria)"/>
    <s v="Procedimiento"/>
    <n v="1"/>
    <s v="01890305"/>
    <s v="CONSULTA DE CONTROL O DE SEGUIMIENTO POR ENFERMERIA"/>
    <s v="02/02/2022"/>
    <n v="300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216"/>
    <s v="CC5349216"/>
    <s v="JAIME"/>
    <s v="ARNULFO"/>
    <s v="JIMENEZ"/>
    <s v="CHINGAL"/>
    <d v="1948-12-02T00:00:00"/>
    <n v="73"/>
    <n v="6"/>
    <s v="Persona mayor"/>
    <s v="Adulto Mayor"/>
    <s v="Ninguno"/>
    <s v="Ninguno"/>
    <m/>
    <s v="Beneficiario"/>
    <m/>
    <s v="SIN DATO"/>
    <s v="Ninguna"/>
    <s v="San Francisco"/>
    <m/>
    <n v="3144121401"/>
    <s v="Urbana"/>
    <m/>
    <x v="0"/>
    <x v="2"/>
    <s v="PUTUMAYO"/>
    <x v="2"/>
    <x v="2"/>
    <x v="2"/>
    <s v="I10X"/>
    <s v="E119"/>
    <s v="N18X"/>
    <m/>
    <s v="Hipertension esencial (primaria)"/>
    <s v="Procedimiento"/>
    <n v="1"/>
    <s v="01890301"/>
    <s v="CONSULTA DE CONTROL O DE SEGUIMIENTO POR MEDICINA GENERAL"/>
    <s v="03/02/2022"/>
    <n v="848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20"/>
    <s v="CC27474120"/>
    <s v="GLORIA"/>
    <s v="LUZ"/>
    <s v="SANTACRUZ"/>
    <s v="LEON"/>
    <d v="1946-05-15T00:00:00"/>
    <n v="75"/>
    <n v="6"/>
    <s v="Persona mayor"/>
    <s v="Adulto Mayor"/>
    <s v="Ninguno"/>
    <s v="Ninguno"/>
    <m/>
    <s v="Beneficiario"/>
    <m/>
    <s v="SIN DATO"/>
    <s v="Ninguna"/>
    <s v="San Francisco"/>
    <m/>
    <n v="3128334171"/>
    <s v="Urbana"/>
    <m/>
    <x v="0"/>
    <x v="3"/>
    <s v="PUTUMAYO"/>
    <x v="3"/>
    <x v="3"/>
    <x v="3"/>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11/02/2022"/>
    <n v="15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352309"/>
    <s v="CC27352309"/>
    <s v="OLGA"/>
    <s v="MARIA"/>
    <s v="GOMEZ"/>
    <s v="DE CORDOBA"/>
    <d v="1939-10-10T00:00:00"/>
    <n v="82"/>
    <n v="6"/>
    <s v="Persona mayor"/>
    <s v="Adulto Mayor"/>
    <s v="Ninguno"/>
    <s v="Ninguno"/>
    <m/>
    <s v="Beneficiario"/>
    <m/>
    <s v="SIN DATO"/>
    <s v="Ninguna"/>
    <s v="San Francisco"/>
    <m/>
    <n v="3104313220"/>
    <s v="Urbana"/>
    <m/>
    <x v="0"/>
    <x v="3"/>
    <s v="PUTUMAYO"/>
    <x v="3"/>
    <x v="3"/>
    <x v="3"/>
    <s v="I10X"/>
    <m/>
    <m/>
    <m/>
    <s v="Hipertension esencial (primaria)"/>
    <s v="Procedimiento"/>
    <n v="1"/>
    <s v="01903843"/>
    <s v="GLUCOSA PRE Y POST PRANDIAL"/>
    <s v="11/02/2022"/>
    <n v="15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6467"/>
    <s v="CC27476467"/>
    <s v="ESPERANZA "/>
    <s v="DEL SOCORRO"/>
    <s v="CALVACHE"/>
    <s v="TERAN"/>
    <d v="1956-05-21T00:00:00"/>
    <n v="65"/>
    <n v="6"/>
    <s v="Persona mayor"/>
    <s v="Adulto Mayor"/>
    <s v="Ninguno"/>
    <s v="Ninguno"/>
    <m/>
    <s v="Beneficiario"/>
    <m/>
    <s v="SIN DATO"/>
    <s v="Ninguna"/>
    <s v="Sibundoy"/>
    <m/>
    <n v="3107229341"/>
    <s v="Urbana"/>
    <m/>
    <x v="0"/>
    <x v="3"/>
    <s v="PUTUMAYO"/>
    <x v="3"/>
    <x v="3"/>
    <x v="3"/>
    <s v="I10X"/>
    <m/>
    <m/>
    <m/>
    <s v="Hipertension esencial (primaria)"/>
    <s v="Procedimiento"/>
    <n v="1"/>
    <s v="01881202"/>
    <s v="ECOCARDIOGRAMA TRANSTORACICO"/>
    <s v="05/02/2022"/>
    <n v="19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68"/>
    <s v="CC5350368"/>
    <s v="LUIS"/>
    <s v="EDUARDO"/>
    <s v="LUCENA"/>
    <s v="VILLARREAL"/>
    <d v="1957-12-30T00:00:00"/>
    <n v="64"/>
    <n v="6"/>
    <s v="Persona mayor"/>
    <s v="Adulto Mayor"/>
    <s v="Ninguno"/>
    <s v="Ninguno"/>
    <m/>
    <s v="Beneficiario"/>
    <m/>
    <s v="SIN DATO"/>
    <s v="Ninguna"/>
    <s v="Sibundoy"/>
    <m/>
    <n v="3116186467"/>
    <s v="Urbana"/>
    <m/>
    <x v="0"/>
    <x v="0"/>
    <s v="PUTUMAYO"/>
    <x v="0"/>
    <x v="0"/>
    <x v="0"/>
    <s v="I10X"/>
    <m/>
    <m/>
    <m/>
    <s v="Hipertension esencial (primaria)"/>
    <s v="Procedimiento"/>
    <n v="1"/>
    <s v="01895004"/>
    <s v="MONITOREO AMBULATORIO DE PRESION ARTERIAL SISTEMICA"/>
    <s v="23/02/2022"/>
    <n v="25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167247"/>
    <s v="CC27167247"/>
    <s v="MARIA "/>
    <s v="ELENA"/>
    <s v="PAREDES"/>
    <s v="MONTENEGRO"/>
    <d v="1963-03-18T00:00:00"/>
    <n v="58"/>
    <n v="5"/>
    <s v="Adultez"/>
    <s v="Adulto Mayor"/>
    <s v="Desplazamiento"/>
    <s v="Desplazamiento forzado"/>
    <m/>
    <s v="Beneficiario"/>
    <m/>
    <s v="SIN DATO"/>
    <s v="Ninguna"/>
    <s v="Sibundoy"/>
    <m/>
    <n v="3215424944"/>
    <s v="Urbana"/>
    <m/>
    <x v="0"/>
    <x v="3"/>
    <s v="PUTUMAYO"/>
    <x v="3"/>
    <x v="3"/>
    <x v="3"/>
    <s v="I10X"/>
    <s v="E119"/>
    <m/>
    <m/>
    <s v="Hipertension esencial (primaria)"/>
    <s v="Procedimiento"/>
    <n v="1"/>
    <s v="01903868"/>
    <s v="TRIGLICERIDOS"/>
    <s v="14/02/2022"/>
    <n v="34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434"/>
    <s v="CC27476434"/>
    <s v="ILIA"/>
    <s v="AMPARO"/>
    <s v="CAMPAÑA"/>
    <s v="GELPUD"/>
    <d v="1955-07-08T00:00:00"/>
    <n v="66"/>
    <n v="6"/>
    <s v="Persona mayor"/>
    <s v="Adulto Mayor"/>
    <s v="Ninguno"/>
    <s v="Ninguno"/>
    <m/>
    <s v="Beneficiario"/>
    <m/>
    <s v="SIN DATO"/>
    <s v="Ninguna"/>
    <s v="Sibundoy"/>
    <m/>
    <n v="3146313360"/>
    <s v="Urbana"/>
    <m/>
    <x v="0"/>
    <x v="3"/>
    <s v="PUTUMAYO"/>
    <x v="3"/>
    <x v="3"/>
    <x v="3"/>
    <s v="I10X"/>
    <m/>
    <m/>
    <m/>
    <s v="Hipertension esencial (primaria)"/>
    <s v="Procedimiento"/>
    <n v="1"/>
    <s v="01903815"/>
    <s v="COLESTEROL DE ALTA DENSIDAD"/>
    <s v="14/02/2022"/>
    <n v="383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193"/>
    <s v="CC27469193"/>
    <s v="ROSA"/>
    <s v="MARINA"/>
    <s v="TREJO"/>
    <s v="DE GUAQUEZ"/>
    <d v="1946-11-01T00:00:00"/>
    <n v="75"/>
    <n v="6"/>
    <s v="Persona mayor"/>
    <s v="Adulto Mayor"/>
    <s v="Ninguno"/>
    <s v="Ninguno"/>
    <m/>
    <s v="Beneficiario"/>
    <m/>
    <s v="SIN DATO"/>
    <s v="Ninguna"/>
    <s v="Santiago"/>
    <m/>
    <n v="3176981542"/>
    <s v="Urbana"/>
    <m/>
    <x v="0"/>
    <x v="3"/>
    <s v="PUTUMAYO"/>
    <x v="3"/>
    <x v="3"/>
    <x v="3"/>
    <s v="I10X"/>
    <m/>
    <m/>
    <m/>
    <s v="Hipertension esencial (primaria)"/>
    <s v="Procedimiento"/>
    <n v="1"/>
    <s v="01902207"/>
    <s v="HEMOGRAMA I ( HEMOGLOBINA HEMATOCRITO Y LEUCOGRAMA ) MANUAL"/>
    <s v="14/02/2022"/>
    <n v="119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581"/>
    <s v="CC27423581"/>
    <s v="DILIA"/>
    <s v="ZENEIDA"/>
    <s v="MELO"/>
    <s v="BENAVIDES"/>
    <d v="1956-10-02T00:00:00"/>
    <n v="65"/>
    <n v="6"/>
    <s v="Persona mayor"/>
    <s v="Adulto Mayor"/>
    <s v="Ninguno"/>
    <s v="Ninguno"/>
    <m/>
    <s v="Beneficiario"/>
    <m/>
    <s v="SIN DATO"/>
    <s v="Ninguna"/>
    <s v="Sibundoy"/>
    <m/>
    <n v="3142535939"/>
    <s v="Urbana"/>
    <m/>
    <x v="0"/>
    <x v="3"/>
    <s v="PUTUMAYO"/>
    <x v="3"/>
    <x v="3"/>
    <x v="3"/>
    <s v="I10X"/>
    <m/>
    <m/>
    <m/>
    <s v="Hipertension esencial (primaria)"/>
    <s v="Procedimiento"/>
    <n v="1"/>
    <s v="01903818"/>
    <s v="COLESTEROL TOTAL"/>
    <s v="14/02/2022"/>
    <n v="2334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0702616"/>
    <s v="CC30702616"/>
    <s v="MARTHA"/>
    <s v="MIRIAM"/>
    <s v="GOMEZ"/>
    <s v="DE LOPEZ"/>
    <d v="1951-10-02T00:00:00"/>
    <n v="70"/>
    <n v="6"/>
    <s v="Persona mayor"/>
    <s v="Adulto Mayor"/>
    <s v="Ninguno"/>
    <s v="Ninguno"/>
    <m/>
    <s v="Beneficiario"/>
    <m/>
    <s v="SIN DATO"/>
    <s v="Ninguna"/>
    <s v="San Francisco"/>
    <m/>
    <n v="3148167757"/>
    <s v="Urbana"/>
    <m/>
    <x v="0"/>
    <x v="3"/>
    <s v="PUTUMAYO"/>
    <x v="3"/>
    <x v="3"/>
    <x v="3"/>
    <s v="I10X"/>
    <m/>
    <m/>
    <m/>
    <s v="Hipertension esencial (primaria)"/>
    <s v="Procedimiento"/>
    <n v="1"/>
    <s v="01903841"/>
    <s v="GLUCOSA EN SUERO U OTRO FLUIDO DIFERENTE A ORINA"/>
    <s v="14/02/2022"/>
    <n v="3561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749"/>
    <s v="CC27469749"/>
    <s v="MIREYA"/>
    <s v="DEL CARMEN"/>
    <s v="REVELO"/>
    <s v="CORDOBA"/>
    <d v="1963-05-13T00:00:00"/>
    <n v="58"/>
    <n v="5"/>
    <s v="Adultez"/>
    <s v="Adulto Mayor"/>
    <s v="Ninguno"/>
    <s v="Ninguno"/>
    <m/>
    <s v="Beneficiario"/>
    <m/>
    <s v="SIN DATO"/>
    <s v="Ninguna"/>
    <s v="Santiago"/>
    <m/>
    <n v="3103786777"/>
    <s v="Urbana"/>
    <m/>
    <x v="0"/>
    <x v="2"/>
    <s v="PUTUMAYO"/>
    <x v="2"/>
    <x v="2"/>
    <x v="2"/>
    <s v="I10X"/>
    <m/>
    <m/>
    <m/>
    <s v="Hipertension esencial (primaria)"/>
    <s v="Procedimiento"/>
    <n v="1"/>
    <s v="01890101"/>
    <s v="ATENCION ( VISITA ) DOMICILIARIA - POR MEDICINA GENERAL"/>
    <s v="25/02/2022"/>
    <n v="158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281"/>
    <s v="CC97470281"/>
    <s v="LUIS "/>
    <s v="ALVARO"/>
    <s v="CORAL"/>
    <s v="CAICEDO"/>
    <d v="1961-10-01T00:00:00"/>
    <n v="60"/>
    <n v="6"/>
    <s v="Persona mayor"/>
    <s v="Adulto Mayor"/>
    <s v="Ninguno"/>
    <s v="Ninguno"/>
    <m/>
    <s v="Beneficiario"/>
    <m/>
    <s v="SIN DATO"/>
    <s v="Ninguna"/>
    <s v="Sibundoy"/>
    <m/>
    <n v="3113632729"/>
    <s v="Urbana"/>
    <m/>
    <x v="0"/>
    <x v="4"/>
    <s v="PUTUMAYO"/>
    <x v="4"/>
    <x v="4"/>
    <x v="4"/>
    <s v="I10X"/>
    <m/>
    <m/>
    <m/>
    <s v="Hipertension esencial (primaria)"/>
    <s v="Procedimiento"/>
    <n v="1"/>
    <s v="01890266"/>
    <s v="CONSULTA DE PRIMERA VEZ POR ESPECIALISTA EN MEDICINA INTERNA"/>
    <s v="07/02/2022"/>
    <n v="79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6490"/>
    <s v="CC27476490"/>
    <s v="ANA "/>
    <s v="RITA"/>
    <s v="VIVAS"/>
    <s v="DE RUIZ"/>
    <d v="1950-01-17T00:00:00"/>
    <n v="72"/>
    <n v="6"/>
    <s v="Persona mayor"/>
    <s v="Adulto Mayor"/>
    <s v="Ninguno"/>
    <s v="Ninguno"/>
    <m/>
    <s v="Beneficiario"/>
    <m/>
    <s v="SIN DATO"/>
    <s v="Ninguna"/>
    <s v="San Francisco"/>
    <m/>
    <n v="3122950515"/>
    <s v="Urbana"/>
    <m/>
    <x v="0"/>
    <x v="4"/>
    <s v="PUTUMAYO"/>
    <x v="4"/>
    <x v="4"/>
    <x v="4"/>
    <s v="I10X"/>
    <s v="E119"/>
    <s v="N18X"/>
    <m/>
    <s v="Hipertension esencial (primaria)"/>
    <s v="Procedimiento"/>
    <n v="1"/>
    <s v="01881332"/>
    <s v="ECOGRAFIA DE VIAS URINARIAS ( RIÃƒÂ‘ONES - VEJIGA Y PROSTATA TRANSABDOMINAL )"/>
    <s v="07/02/2022"/>
    <n v="91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89069"/>
    <s v="CC12989069"/>
    <s v="JUANITO"/>
    <s v="CIRILO"/>
    <s v="LEGARDA"/>
    <s v="ERAZO"/>
    <d v="1961-07-09T00:00:00"/>
    <n v="60"/>
    <n v="6"/>
    <s v="Persona mayor"/>
    <s v="Adulto Mayor"/>
    <s v="Ninguno"/>
    <s v="Ninguno"/>
    <m/>
    <s v="Beneficiario"/>
    <m/>
    <s v="SIN DATO"/>
    <s v="Ninguna"/>
    <s v="Sibundoy"/>
    <m/>
    <n v="3117153729"/>
    <s v="Urbana"/>
    <m/>
    <x v="0"/>
    <x v="4"/>
    <s v="PUTUMAYO"/>
    <x v="4"/>
    <x v="4"/>
    <x v="4"/>
    <s v="I10X"/>
    <m/>
    <m/>
    <m/>
    <s v="Hipertension esencial (primaria)"/>
    <s v="Medicamento"/>
    <n v="1"/>
    <s v="55895-06"/>
    <s v="AMLODIPINO TABLETAS 5 MG"/>
    <s v="07/02/2022"/>
    <n v="28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12"/>
    <s v="CC27474412"/>
    <s v="CARMEN"/>
    <s v="AURELIA"/>
    <s v="MAYORAL"/>
    <s v="ORDOÑEZ"/>
    <d v="1955-01-08T00:00:00"/>
    <n v="67"/>
    <n v="6"/>
    <s v="Persona mayor"/>
    <s v="Adulto Mayor"/>
    <s v="Ninguno"/>
    <s v="Ninguno"/>
    <m/>
    <s v="Beneficiario"/>
    <m/>
    <s v="SIN DATO"/>
    <s v="Ninguna"/>
    <s v="San Francisco"/>
    <m/>
    <n v="3138924917"/>
    <s v="Urbana"/>
    <m/>
    <x v="0"/>
    <x v="4"/>
    <s v="PUTUMAYO"/>
    <x v="4"/>
    <x v="4"/>
    <x v="4"/>
    <s v="I10X"/>
    <s v="E119"/>
    <s v="N18X"/>
    <m/>
    <s v="Hipertension esencial (primaria)"/>
    <s v="Procedimiento"/>
    <n v="1"/>
    <s v="01890301"/>
    <s v="CONSULTA DE CONTROL O DE SEGUIMIENTO POR MEDICINA GENERAL"/>
    <s v="01/02/2022"/>
    <n v="36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1958"/>
    <s v="CC41181958"/>
    <s v="OLIVIA"/>
    <s v="MARGOTH"/>
    <s v="BRAVO"/>
    <s v="LOPEZ"/>
    <d v="1971-12-20T00:00:00"/>
    <n v="50"/>
    <n v="5"/>
    <s v="Adultez"/>
    <s v="Adulto Mayor"/>
    <s v="Ninguno"/>
    <s v="Ninguno"/>
    <m/>
    <s v="Beneficiario"/>
    <m/>
    <s v="SIN DATO"/>
    <s v="Ninguna"/>
    <s v="Sibundoy"/>
    <m/>
    <n v="3104508302"/>
    <s v="Urbana"/>
    <m/>
    <x v="0"/>
    <x v="4"/>
    <s v="PUTUMAYO"/>
    <x v="4"/>
    <x v="4"/>
    <x v="4"/>
    <s v="I10X"/>
    <s v="E119"/>
    <m/>
    <m/>
    <s v="Hipertension esencial (primaria)"/>
    <s v="Medicamento"/>
    <n v="1"/>
    <s v="19965499-11"/>
    <s v="LOSARTAN 50MG TABLETAS RECUBIERTAS"/>
    <s v="01/02/2022"/>
    <n v="36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8100116"/>
    <s v="CC18100116"/>
    <s v="HELIODORO "/>
    <s v="NONE"/>
    <s v="CUELLAR "/>
    <s v="CUBILLOS"/>
    <d v="1942-07-18T00:00:00"/>
    <n v="79"/>
    <n v="6"/>
    <s v="Persona mayor"/>
    <s v="Adulto Mayor"/>
    <s v="Ninguno"/>
    <s v="Ninguno"/>
    <m/>
    <s v="Beneficiario"/>
    <m/>
    <s v="SIN DATO"/>
    <s v="Ninguna"/>
    <s v="Sibundoy"/>
    <m/>
    <n v="3113404239"/>
    <s v="Urbana"/>
    <m/>
    <x v="0"/>
    <x v="4"/>
    <s v="PUTUMAYO"/>
    <x v="4"/>
    <x v="4"/>
    <x v="4"/>
    <s v="I10X"/>
    <m/>
    <m/>
    <m/>
    <s v="Hipertension esencial (primaria)"/>
    <s v="Medicamento"/>
    <n v="1"/>
    <s v="19941418-01"/>
    <s v="METOCLOPRAMIDA 10 MG"/>
    <s v="01/02/2022"/>
    <n v="44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27"/>
    <s v="CC5350027"/>
    <s v="FAUSTINO"/>
    <s v="LUIS"/>
    <s v="HERRERA"/>
    <s v="GUERRERO"/>
    <d v="1949-01-15T00:00:00"/>
    <n v="73"/>
    <n v="6"/>
    <s v="Persona mayor"/>
    <s v="Adulto Mayor"/>
    <s v="Ninguno"/>
    <s v="Ninguno"/>
    <m/>
    <s v="Beneficiario"/>
    <m/>
    <s v="SIN DATO"/>
    <s v="Ninguna"/>
    <s v="Sibundoy"/>
    <m/>
    <n v="3127790249"/>
    <s v="Urbana"/>
    <m/>
    <x v="0"/>
    <x v="2"/>
    <s v="PUTUMAYO"/>
    <x v="2"/>
    <x v="2"/>
    <x v="2"/>
    <s v="I10X"/>
    <m/>
    <m/>
    <m/>
    <s v="Hipertension esencial (primaria)"/>
    <s v="Medicamento"/>
    <n v="1"/>
    <s v="25040-25"/>
    <s v="ACETAMINOFEN 500 MG"/>
    <s v="11/02/2022"/>
    <n v="30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386819"/>
    <s v="CC27386819"/>
    <s v="JESUS"/>
    <s v="EULALIA"/>
    <s v="VELA"/>
    <s v="ARIAS"/>
    <d v="1956-01-05T00:00:00"/>
    <n v="66"/>
    <n v="6"/>
    <s v="Persona mayor"/>
    <s v="Adulto Mayor"/>
    <s v="Ninguno"/>
    <s v="Ninguno"/>
    <m/>
    <s v="Beneficiario"/>
    <m/>
    <s v="SIN DATO"/>
    <s v="Ninguna"/>
    <s v="Sibundoy"/>
    <m/>
    <n v="3228856710"/>
    <s v="Urbana"/>
    <m/>
    <x v="0"/>
    <x v="2"/>
    <s v="PUTUMAYO"/>
    <x v="2"/>
    <x v="2"/>
    <x v="2"/>
    <s v="I10X"/>
    <s v="E119"/>
    <m/>
    <m/>
    <s v="Hipertension esencial (primaria)"/>
    <s v="Medicamento"/>
    <n v="1"/>
    <s v="38771-05"/>
    <s v="SUSPENSION DE HIDROXIDO DE ALUMINIO + MAGNESIO + SIMETICONA"/>
    <s v="11/02/2022"/>
    <n v="16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09665"/>
    <s v="CC5309665"/>
    <s v="FRANCO "/>
    <s v="HERIBERTO"/>
    <s v="LOPEZ"/>
    <s v="ALOMIA"/>
    <d v="1955-05-01T00:00:00"/>
    <n v="66"/>
    <n v="6"/>
    <s v="Persona mayor"/>
    <s v="Adulto Mayor"/>
    <s v="Ninguno"/>
    <s v="Ninguno"/>
    <m/>
    <s v="Beneficiario"/>
    <m/>
    <s v="SIN DATO"/>
    <s v="Ninguna"/>
    <s v="Sibundoy"/>
    <m/>
    <n v="3228856710"/>
    <s v="Urbana"/>
    <m/>
    <x v="0"/>
    <x v="2"/>
    <s v="PUTUMAYO"/>
    <x v="2"/>
    <x v="2"/>
    <x v="2"/>
    <s v="I10X"/>
    <m/>
    <m/>
    <m/>
    <s v="Hipertension esencial (primaria)"/>
    <s v="Medicamento"/>
    <n v="1"/>
    <s v="29317-01"/>
    <s v="TINIDAZOL TABLETAS 500 MG"/>
    <s v="11/02/2022"/>
    <n v="52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655"/>
    <s v="CC41180655"/>
    <s v="IRMA"/>
    <s v="GLADYS"/>
    <s v="PANTOJA"/>
    <s v="CAICEDO"/>
    <d v="1961-08-01T00:00:00"/>
    <n v="60"/>
    <n v="6"/>
    <s v="Persona mayor"/>
    <s v="Adulto Mayor"/>
    <s v="Ninguno"/>
    <s v="Ninguno"/>
    <m/>
    <s v="Beneficiario"/>
    <m/>
    <s v="SIN DATO"/>
    <s v="Ninguna"/>
    <s v="Sibundoy"/>
    <m/>
    <n v="3136377022"/>
    <s v="Urbana"/>
    <m/>
    <x v="0"/>
    <x v="2"/>
    <s v="PUTUMAYO"/>
    <x v="2"/>
    <x v="2"/>
    <x v="2"/>
    <s v="I10X"/>
    <m/>
    <m/>
    <m/>
    <s v="Hipertension esencial (primaria)"/>
    <s v="Medicamento"/>
    <n v="1"/>
    <s v="19965499-09"/>
    <s v="LOSARTAN 50MG TABLETAS RECUBIERTAS"/>
    <s v="11/02/2022"/>
    <n v="147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573"/>
    <s v="CC27469573"/>
    <s v="NELLY"/>
    <s v="OMAIRA"/>
    <s v="BERNAL"/>
    <s v="MORENO"/>
    <d v="1958-01-30T00:00:00"/>
    <n v="64"/>
    <n v="6"/>
    <s v="Persona mayor"/>
    <s v="Adulto Mayor"/>
    <s v="Ninguno"/>
    <s v="Ninguno"/>
    <m/>
    <s v="Beneficiario"/>
    <m/>
    <s v="SIN DATO"/>
    <s v="Ninguna"/>
    <s v="Santiago"/>
    <m/>
    <n v="3143244654"/>
    <s v="Urbana"/>
    <m/>
    <x v="0"/>
    <x v="2"/>
    <s v="PUTUMAYO"/>
    <x v="2"/>
    <x v="2"/>
    <x v="2"/>
    <s v="I10X"/>
    <m/>
    <m/>
    <m/>
    <s v="Hipertension esencial (primaria)"/>
    <s v="Medicamento"/>
    <n v="1"/>
    <s v="19936296-08"/>
    <s v="ACIDO ACETILSALICILICO 100 MG"/>
    <s v="11/02/2022"/>
    <n v="41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2"/>
    <s v="PUTUMAYO"/>
    <x v="2"/>
    <x v="2"/>
    <x v="2"/>
    <s v="I10X"/>
    <m/>
    <m/>
    <m/>
    <s v="Hipertension esencial (primaria)"/>
    <s v="Medicamento"/>
    <n v="1"/>
    <s v="55895-06"/>
    <s v="AMLODIPINO TABLETAS 5 MG"/>
    <s v="11/02/2022"/>
    <n v="586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2"/>
    <s v="PUTUMAYO"/>
    <x v="2"/>
    <x v="2"/>
    <x v="2"/>
    <s v="I10X"/>
    <m/>
    <m/>
    <m/>
    <s v="Hipertension esencial (primaria)"/>
    <s v="Medicamento"/>
    <n v="1"/>
    <s v="34162-11"/>
    <s v="HIDROCLOROTIAZIDA 25 MG"/>
    <s v="11/02/2022"/>
    <n v="1262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2"/>
    <s v="PUTUMAYO"/>
    <x v="2"/>
    <x v="2"/>
    <x v="2"/>
    <s v="I10X"/>
    <s v="E119"/>
    <m/>
    <m/>
    <s v="Hipertension esencial (primaria)"/>
    <s v="Medicamento"/>
    <n v="1"/>
    <s v="20073098-45"/>
    <s v="NAPROZOLÂ®"/>
    <s v="11/02/2022"/>
    <n v="86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2"/>
    <s v="PUTUMAYO"/>
    <x v="2"/>
    <x v="2"/>
    <x v="2"/>
    <s v="I10X"/>
    <m/>
    <m/>
    <m/>
    <s v="Hipertension esencial (primaria)"/>
    <s v="Procedimiento"/>
    <n v="1"/>
    <s v="01890301"/>
    <s v="CONSULTA DE CONTROL O DE SEGUIMIENTO POR MEDICINA GENERAL"/>
    <s v="11/02/2022"/>
    <n v="143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2"/>
    <s v="PUTUMAYO"/>
    <x v="2"/>
    <x v="2"/>
    <x v="2"/>
    <s v="I10X"/>
    <m/>
    <m/>
    <m/>
    <s v="Hipertension esencial (primaria)"/>
    <s v="Procedimiento"/>
    <n v="1"/>
    <s v="01890101"/>
    <s v="ATENCION ( VISITA ) DOMICILIARIA - POR MEDICINA GENERAL"/>
    <s v="24/02/2022"/>
    <n v="363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3"/>
    <s v="PUTUMAYO"/>
    <x v="3"/>
    <x v="3"/>
    <x v="3"/>
    <s v="I10X"/>
    <m/>
    <m/>
    <m/>
    <s v="Hipertension esencial (primaria)"/>
    <s v="Procedimiento"/>
    <n v="1"/>
    <s v="01902207"/>
    <s v="HEMOGRAMA I ( HEMOGLOBINA HEMATOCRITO Y LEUCOGRAMA ) MANUAL"/>
    <s v="11/02/2022"/>
    <n v="363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3"/>
    <s v="PUTUMAYO"/>
    <x v="3"/>
    <x v="3"/>
    <x v="3"/>
    <s v="I10X"/>
    <m/>
    <m/>
    <m/>
    <s v="Hipertension esencial (primaria)"/>
    <s v="Procedimiento"/>
    <n v="1"/>
    <s v="01903895"/>
    <s v="CREATININA EN SUERO U OTROS FLUIDOS"/>
    <s v="11/02/2022"/>
    <n v="409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0"/>
    <s v="PUTUMAYO"/>
    <x v="0"/>
    <x v="0"/>
    <x v="0"/>
    <s v="I10X"/>
    <m/>
    <m/>
    <m/>
    <s v="Hipertension esencial (primaria)"/>
    <s v="Procedimiento"/>
    <n v="1"/>
    <s v="01890266"/>
    <s v="CONSULTA DE PRIMERA VEZ POR ESPECIALISTA EN MEDICINA INTERNA"/>
    <s v="04/02/2022"/>
    <n v="571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2"/>
    <s v="PUTUMAYO"/>
    <x v="2"/>
    <x v="2"/>
    <x v="2"/>
    <s v="I10X"/>
    <m/>
    <m/>
    <m/>
    <s v="Hipertension esencial (primaria)"/>
    <s v="Procedimiento"/>
    <n v="1"/>
    <s v="01890101"/>
    <s v="ATENCION ( VISITA ) DOMICILIARIA - POR MEDICINA GENERAL"/>
    <s v="09/02/2022"/>
    <n v="469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2"/>
    <s v="PUTUMAYO"/>
    <x v="2"/>
    <x v="2"/>
    <x v="2"/>
    <s v="I10X"/>
    <m/>
    <m/>
    <m/>
    <s v="Hipertension esencial (primaria)"/>
    <s v="Procedimiento"/>
    <n v="1"/>
    <s v="01890301"/>
    <s v="CONSULTA DE CONTROL O DE SEGUIMIENTO POR MEDICINA GENERAL"/>
    <s v="24/02/2022"/>
    <n v="522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3"/>
    <s v="PUTUMAYO"/>
    <x v="3"/>
    <x v="3"/>
    <x v="3"/>
    <s v="I10X"/>
    <m/>
    <m/>
    <m/>
    <s v="Hipertension esencial (primaria)"/>
    <s v="Procedimiento"/>
    <n v="1"/>
    <s v="01907106"/>
    <s v="UROANALISIS"/>
    <s v="28/02/2022"/>
    <n v="14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2"/>
    <s v="PUTUMAYO"/>
    <x v="2"/>
    <x v="2"/>
    <x v="2"/>
    <s v="I10X"/>
    <m/>
    <m/>
    <m/>
    <s v="Hipertension esencial (primaria)"/>
    <s v="Procedimiento"/>
    <n v="1"/>
    <s v="01895001"/>
    <s v="MONITOREO ELECTROCARDIOGRAFICO CONTINUO ( HOLTER )"/>
    <s v="23/02/2022"/>
    <n v="157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3"/>
    <s v="PUTUMAYO"/>
    <x v="3"/>
    <x v="3"/>
    <x v="3"/>
    <s v="I10X"/>
    <m/>
    <m/>
    <m/>
    <s v="Hipertension esencial (primaria)"/>
    <s v="Procedimiento"/>
    <n v="1"/>
    <s v="01903818"/>
    <s v="COLESTEROL TOTAL"/>
    <s v="09/02/2022"/>
    <n v="1525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3"/>
    <s v="PUTUMAYO"/>
    <x v="3"/>
    <x v="3"/>
    <x v="3"/>
    <s v="I10X"/>
    <s v="N18X"/>
    <m/>
    <m/>
    <s v="Hipertension esencial (primaria)"/>
    <s v="Procedimiento"/>
    <n v="1"/>
    <s v="01903868"/>
    <s v="TRIGLICERIDOS"/>
    <s v="09/02/2022"/>
    <n v="199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3"/>
    <s v="PUTUMAYO"/>
    <x v="3"/>
    <x v="3"/>
    <x v="3"/>
    <s v="I10X"/>
    <s v="N18X"/>
    <m/>
    <m/>
    <s v="Hipertension esencial (primaria)"/>
    <s v="Procedimiento"/>
    <n v="1"/>
    <s v="01903844"/>
    <s v="GLUCOSA CURVA DE TOLERANCIA. -- INCY : CARGA DE GLUCOSA. -- EXCY : 903884 - 903885 - 903886 - 903887 - 903888 - 903889 - 903890 - 903891 - 903892 - 903893 Y 903894"/>
    <s v="09/02/2022"/>
    <n v="162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3"/>
    <s v="PUTUMAYO"/>
    <x v="3"/>
    <x v="3"/>
    <x v="3"/>
    <s v="I10X"/>
    <m/>
    <m/>
    <m/>
    <s v="Hipertension esencial (primaria)"/>
    <s v="Procedimiento"/>
    <n v="1"/>
    <s v="01902207"/>
    <s v="HEMOGRAMA I ( HEMOGLOBINA HEMATOCRITO Y LEUCOGRAMA ) MANUAL"/>
    <s v="09/02/2022"/>
    <n v="135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3"/>
    <s v="PUTUMAYO"/>
    <x v="3"/>
    <x v="3"/>
    <x v="3"/>
    <s v="I10X"/>
    <m/>
    <m/>
    <m/>
    <s v="Hipertension esencial (primaria)"/>
    <s v="Procedimiento"/>
    <n v="1"/>
    <s v="01903895"/>
    <s v="CREATININA EN SUERO U OTROS FLUIDOS"/>
    <s v="09/02/2022"/>
    <n v="117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3"/>
    <s v="PUTUMAYO"/>
    <x v="3"/>
    <x v="3"/>
    <x v="3"/>
    <s v="I10X"/>
    <m/>
    <m/>
    <m/>
    <s v="Hipertension esencial (primaria)"/>
    <s v="Procedimiento"/>
    <n v="1"/>
    <s v="01890101"/>
    <s v="ATENCION ( VISITA ) DOMICILIARIA - POR MEDICINA GENERAL"/>
    <s v="04/02/2022"/>
    <n v="117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2"/>
    <s v="PUTUMAYO"/>
    <x v="2"/>
    <x v="2"/>
    <x v="2"/>
    <s v="I10X"/>
    <s v="E119"/>
    <m/>
    <m/>
    <s v="Hipertension esencial (primaria)"/>
    <s v="Procedimiento"/>
    <n v="1"/>
    <s v="01890301"/>
    <s v="CONSULTA DE CONTROL O DE SEGUIMIENTO POR MEDICINA GENERAL"/>
    <s v="17/02/2022"/>
    <n v="104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2"/>
    <s v="PUTUMAYO"/>
    <x v="2"/>
    <x v="2"/>
    <x v="2"/>
    <s v="I10X"/>
    <m/>
    <m/>
    <m/>
    <s v="Hipertension esencial (primaria)"/>
    <s v="Procedimiento"/>
    <n v="1"/>
    <s v="01890101"/>
    <s v="ATENCION ( VISITA ) DOMICILIARIA - POR MEDICINA GENERAL"/>
    <s v="17/02/2022"/>
    <n v="495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1"/>
    <s v="PUTUMAYO"/>
    <x v="1"/>
    <x v="1"/>
    <x v="1"/>
    <s v="I10X"/>
    <s v="E119"/>
    <s v="N18X"/>
    <m/>
    <s v="Hipertension esencial (primaria)"/>
    <s v="Medicamento"/>
    <n v="1"/>
    <s v="19961372-07"/>
    <s v="PRATENÂ® 1 MG TABLETA"/>
    <s v="11/02/2022"/>
    <n v="41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m/>
    <m/>
    <m/>
    <s v="Hipertension esencial (primaria)"/>
    <s v="Procedimiento"/>
    <n v="1"/>
    <s v="01890301"/>
    <s v="CONSULTA DE CONTROL O DE SEGUIMIENTO POR MEDICINA GENERAL"/>
    <s v="19/02/2022"/>
    <n v="45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1"/>
    <s v="PUTUMAYO"/>
    <x v="1"/>
    <x v="1"/>
    <x v="1"/>
    <s v="I10X"/>
    <m/>
    <m/>
    <m/>
    <s v="Hipertension esencial (primaria)"/>
    <s v="Procedimiento"/>
    <n v="1"/>
    <s v="00Q0000773"/>
    <s v="PAQUETE HIPERTENSION ARTERIAL SIN O CON ENFERMEDAD RENAL CRONICA ESTADIOS 1 - 2 - IPS ESPECIALIZADA"/>
    <s v="28/02/2022"/>
    <n v="44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0"/>
    <s v="PUTUMAYO"/>
    <x v="0"/>
    <x v="0"/>
    <x v="0"/>
    <s v="I10X"/>
    <s v="E119"/>
    <m/>
    <m/>
    <s v="Hipertension esencial (primaria)"/>
    <s v="Medicamento"/>
    <n v="1"/>
    <s v="19985898-01"/>
    <s v="ACIDO ALENDRONICO 70MG TABLETAS"/>
    <s v="17/02/2022"/>
    <n v="56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0"/>
    <s v="PUTUMAYO"/>
    <x v="0"/>
    <x v="0"/>
    <x v="0"/>
    <s v="I10X"/>
    <m/>
    <m/>
    <m/>
    <s v="Hipertension esencial (primaria)"/>
    <s v="Medicamento"/>
    <n v="1"/>
    <s v="32623-08"/>
    <s v="ACIDO FOLICO TABLETAS 5MG"/>
    <s v="10/02/2022"/>
    <n v="43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0"/>
    <s v="PUTUMAYO"/>
    <x v="0"/>
    <x v="0"/>
    <x v="0"/>
    <s v="I10X"/>
    <m/>
    <m/>
    <m/>
    <s v="Hipertension esencial (primaria)"/>
    <s v="Medicamento"/>
    <n v="1"/>
    <s v="19934690-01"/>
    <s v="CALCITRIOL 0.25 MCG CAPSULA BLANDA"/>
    <s v="10/02/2022"/>
    <n v="75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2"/>
    <s v="PUTUMAYO"/>
    <x v="2"/>
    <x v="2"/>
    <x v="2"/>
    <s v="I10X"/>
    <s v="E119"/>
    <m/>
    <m/>
    <s v="Hipertension esencial (primaria)"/>
    <s v="Procedimiento"/>
    <n v="1"/>
    <s v="01890301"/>
    <s v="CONSULTA DE CONTROL O DE SEGUIMIENTO POR MEDICINA GENERAL"/>
    <s v="08/02/2022"/>
    <n v="20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2"/>
    <s v="PUTUMAYO"/>
    <x v="2"/>
    <x v="2"/>
    <x v="2"/>
    <s v="I10X"/>
    <m/>
    <m/>
    <m/>
    <s v="Hipertension esencial (primaria)"/>
    <s v="Procedimiento"/>
    <n v="1"/>
    <s v="01890101"/>
    <s v="ATENCION ( VISITA ) DOMICILIARIA - POR MEDICINA GENERAL"/>
    <s v="08/02/2022"/>
    <n v="83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4"/>
    <s v="PUTUMAYO"/>
    <x v="4"/>
    <x v="4"/>
    <x v="4"/>
    <s v="I10X"/>
    <s v="N18X"/>
    <m/>
    <m/>
    <s v="Hipertension esencial (primaria)"/>
    <s v="Medicamento"/>
    <n v="1"/>
    <s v="55894-14"/>
    <s v="AMLODIPINO TABLETAS POR 10 MG"/>
    <s v="01/02/2022"/>
    <n v="58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4"/>
    <s v="PUTUMAYO"/>
    <x v="4"/>
    <x v="4"/>
    <x v="4"/>
    <s v="I10X"/>
    <m/>
    <m/>
    <m/>
    <s v="Hipertension esencial (primaria)"/>
    <s v="Medicamento"/>
    <n v="1"/>
    <s v="20027645-29"/>
    <s v="LEVOTIROXINA 25 MCG TABLETAS"/>
    <s v="01/02/2022"/>
    <n v="39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2"/>
    <s v="PUTUMAYO"/>
    <x v="2"/>
    <x v="2"/>
    <x v="2"/>
    <s v="I10X"/>
    <s v="E119"/>
    <m/>
    <m/>
    <s v="Hipertension esencial (primaria)"/>
    <s v="Procedimiento"/>
    <n v="1"/>
    <s v="01890301"/>
    <s v="CONSULTA DE CONTROL O DE SEGUIMIENTO POR MEDICINA GENERAL"/>
    <s v="02/02/2022"/>
    <n v="26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2"/>
    <s v="PUTUMAYO"/>
    <x v="2"/>
    <x v="2"/>
    <x v="2"/>
    <s v="I10X"/>
    <m/>
    <m/>
    <m/>
    <s v="Hipertension esencial (primaria)"/>
    <s v="Procedimiento"/>
    <n v="1"/>
    <s v="01890301"/>
    <s v="CONSULTA DE CONTROL O DE SEGUIMIENTO POR MEDICINA GENERAL"/>
    <s v="17/02/2022"/>
    <n v="35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3/02/2022"/>
    <n v="57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3"/>
    <s v="PUTUMAYO"/>
    <x v="3"/>
    <x v="3"/>
    <x v="3"/>
    <s v="I10X"/>
    <m/>
    <m/>
    <m/>
    <s v="Hipertension esencial (primaria)"/>
    <s v="Procedimiento"/>
    <n v="1"/>
    <s v="00T0000170"/>
    <s v="TRANSPORTE COMERCIAL TERRESTRE - SIMPLE PASTO ( NARIÃƒÂ‘O ) A SIBUNDOY ( PUTUMAYO )"/>
    <s v="24/02/2022"/>
    <n v="41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3"/>
    <s v="PUTUMAYO"/>
    <x v="3"/>
    <x v="3"/>
    <x v="3"/>
    <s v="I10X"/>
    <m/>
    <m/>
    <m/>
    <s v="Hipertension esencial (primaria)"/>
    <s v="Procedimiento"/>
    <n v="1"/>
    <s v="00T0000170"/>
    <s v="TRANSPORTE COMERCIAL TERRESTRE - SIMPLE PASTO ( NARIÃƒÂ‘O ) A SIBUNDOY ( PUTUMAYO )"/>
    <s v="24/02/2022"/>
    <n v="133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3"/>
    <s v="PUTUMAYO"/>
    <x v="3"/>
    <x v="3"/>
    <x v="3"/>
    <s v="I10X"/>
    <m/>
    <m/>
    <m/>
    <s v="Hipertension esencial (primaria)"/>
    <s v="Procedimiento"/>
    <n v="1"/>
    <s v="00T0000341"/>
    <s v="TRANSPORTE COMERCIAL TERRESTRE - SIMPLE SIBUNDOY ( PUTUMAYO ) A PASTO ( NARIÃƒÂ‘O )"/>
    <s v="23/02/2022"/>
    <n v="161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3"/>
    <s v="PUTUMAYO"/>
    <x v="3"/>
    <x v="3"/>
    <x v="3"/>
    <s v="I10X"/>
    <m/>
    <m/>
    <m/>
    <s v="Hipertension esencial (primaria)"/>
    <s v="Procedimiento"/>
    <n v="1"/>
    <s v="00T0000341"/>
    <s v="TRANSPORTE COMERCIAL TERRESTRE - SIMPLE SIBUNDOY ( PUTUMAYO ) A PASTO ( NARIÃƒÂ‘O )"/>
    <s v="23/02/2022"/>
    <n v="141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2"/>
    <s v="PUTUMAYO"/>
    <x v="2"/>
    <x v="2"/>
    <x v="2"/>
    <s v="I10X"/>
    <s v="E119"/>
    <m/>
    <m/>
    <s v="Hipertension esencial (primaria)"/>
    <s v="Procedimiento"/>
    <n v="1"/>
    <s v="01890101"/>
    <s v="ATENCION ( VISITA ) DOMICILIARIA - POR MEDICINA GENERAL"/>
    <s v="17/02/2022"/>
    <n v="1164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2"/>
    <s v="PUTUMAYO"/>
    <x v="2"/>
    <x v="2"/>
    <x v="2"/>
    <s v="I10X"/>
    <m/>
    <m/>
    <m/>
    <s v="Hipertension esencial (primaria)"/>
    <s v="Procedimiento"/>
    <n v="1"/>
    <s v="01890201"/>
    <s v="CONSULTA DE PRIMERA VEZ POR MEDICINA GENERAL"/>
    <s v="17/02/2022"/>
    <n v="138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1"/>
    <s v="PUTUMAYO"/>
    <x v="1"/>
    <x v="1"/>
    <x v="1"/>
    <s v="I10X"/>
    <m/>
    <m/>
    <m/>
    <s v="Hipertension esencial (primaria)"/>
    <s v="Medicamento"/>
    <n v="1"/>
    <s v="34162-07"/>
    <s v="HIDROCLOROTIAZIDA 25 MG"/>
    <s v="09/02/2022"/>
    <n v="95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1"/>
    <s v="PUTUMAYO"/>
    <x v="1"/>
    <x v="1"/>
    <x v="1"/>
    <s v="I10X"/>
    <s v="N18X"/>
    <m/>
    <m/>
    <s v="Hipertension esencial (primaria)"/>
    <s v="Medicamento"/>
    <n v="1"/>
    <s v="20085383-15"/>
    <s v="ATORVASTATINATABLETASRECUBIERTASPOR 40 MG"/>
    <s v="09/02/2022"/>
    <n v="126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3"/>
    <s v="PUTUMAYO"/>
    <x v="3"/>
    <x v="3"/>
    <x v="3"/>
    <s v="I10X"/>
    <s v="N18X"/>
    <m/>
    <m/>
    <s v="Hipertension esencial (primaria)"/>
    <s v="Procedimiento"/>
    <n v="1"/>
    <s v="01890301"/>
    <s v="CONSULTA DE CONTROL O DE SEGUIMIENTO POR MEDICINA GENERAL"/>
    <s v="21/02/2022"/>
    <n v="46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2"/>
    <s v="PUTUMAYO"/>
    <x v="2"/>
    <x v="2"/>
    <x v="2"/>
    <s v="I10X"/>
    <s v="E119"/>
    <s v="N18X"/>
    <m/>
    <s v="Hipertension esencial (primaria)"/>
    <s v="Procedimiento"/>
    <n v="1"/>
    <s v="015DSB01"/>
    <s v="DERECHOS DE SALA DE OBSERVACION EN URGENCIAS COMPLEJIDAD BAJA"/>
    <s v="04/02/2022"/>
    <n v="61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2"/>
    <s v="PUTUMAYO"/>
    <x v="2"/>
    <x v="2"/>
    <x v="2"/>
    <s v="I10X"/>
    <m/>
    <m/>
    <m/>
    <s v="Hipertension esencial (primaria)"/>
    <s v="Insumo"/>
    <n v="1"/>
    <s v="00E0000004"/>
    <s v="DURAPREP SOLUCION PARA LAVADO PREQUIRURGICO"/>
    <s v="04/02/2022"/>
    <n v="639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2"/>
    <s v="PUTUMAYO"/>
    <x v="2"/>
    <x v="2"/>
    <x v="2"/>
    <s v="I10X"/>
    <m/>
    <m/>
    <m/>
    <s v="Hipertension esencial (primaria)"/>
    <s v="Insumo"/>
    <n v="1"/>
    <s v="00E0000004"/>
    <s v="DURAPREP SOLUCION PARA LAVADO PREQUIRURGICO"/>
    <s v="04/02/2022"/>
    <n v="99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2"/>
    <s v="PUTUMAYO"/>
    <x v="2"/>
    <x v="2"/>
    <x v="2"/>
    <s v="I10X"/>
    <s v="E119"/>
    <m/>
    <m/>
    <s v="Hipertension esencial (primaria)"/>
    <s v="Insumo"/>
    <n v="1"/>
    <s v="00E0000004"/>
    <s v="DURAPREP SOLUCION PARA LAVADO PREQUIRURGICO"/>
    <s v="04/02/2022"/>
    <n v="116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2"/>
    <s v="PUTUMAYO"/>
    <x v="2"/>
    <x v="2"/>
    <x v="2"/>
    <s v="I10X"/>
    <s v="E119"/>
    <m/>
    <m/>
    <s v="Hipertension esencial (primaria)"/>
    <s v="Medicamento"/>
    <n v="1"/>
    <s v="37902-01"/>
    <s v="DICLOFENACO SODICO 75 MG / 3 ML INYECTABLE"/>
    <s v="04/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2"/>
    <s v="PUTUMAYO"/>
    <x v="2"/>
    <x v="2"/>
    <x v="2"/>
    <s v="I10X"/>
    <m/>
    <m/>
    <m/>
    <s v="Hipertension esencial (primaria)"/>
    <s v="Medicamento"/>
    <n v="1"/>
    <s v="19932984-14"/>
    <s v="LOSARTAN 50 MG"/>
    <s v="04/02/2022"/>
    <n v="69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2"/>
    <s v="PUTUMAYO"/>
    <x v="2"/>
    <x v="2"/>
    <x v="2"/>
    <s v="I10X"/>
    <m/>
    <m/>
    <m/>
    <s v="Hipertension esencial (primaria)"/>
    <s v="Medicamento"/>
    <n v="1"/>
    <s v="19940721-14"/>
    <s v="HIDROCORTISONA 100 MG"/>
    <s v="04/02/2022"/>
    <n v="49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2"/>
    <s v="PUTUMAYO"/>
    <x v="2"/>
    <x v="2"/>
    <x v="2"/>
    <s v="I10X"/>
    <m/>
    <m/>
    <m/>
    <s v="Hipertension esencial (primaria)"/>
    <s v="Medicamento"/>
    <n v="1"/>
    <s v="46040-01"/>
    <s v="FUROSEMIDA SOLUCION INYECTABLE 20 MG/2ML"/>
    <s v="04/02/2022"/>
    <n v="89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2"/>
    <s v="PUTUMAYO"/>
    <x v="2"/>
    <x v="2"/>
    <x v="2"/>
    <s v="I10X"/>
    <m/>
    <m/>
    <m/>
    <s v="Hipertension esencial (primaria)"/>
    <s v="Procedimiento"/>
    <n v="1"/>
    <s v="01895100"/>
    <s v="ELECTROCARDIOGRAMA DE RITMO O DE SUPERFICIE SOD"/>
    <s v="04/02/2022"/>
    <n v="97600"/>
    <s v="Consulta Externa"/>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3"/>
    <s v="PUTUMAYO"/>
    <x v="3"/>
    <x v="3"/>
    <x v="3"/>
    <s v="I10X"/>
    <m/>
    <m/>
    <m/>
    <s v="Hipertension esencial (primaria)"/>
    <s v="Medicamento"/>
    <n v="1"/>
    <s v="19978181-38"/>
    <s v="PROPRANOLOL 40 MG TABLETAS"/>
    <s v="18/02/2022"/>
    <n v="86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0"/>
    <s v="PUTUMAYO"/>
    <x v="0"/>
    <x v="0"/>
    <x v="0"/>
    <s v="I10X"/>
    <m/>
    <m/>
    <m/>
    <s v="Hipertension esencial (primaria)"/>
    <s v="Procedimiento"/>
    <n v="1"/>
    <s v="01881202"/>
    <s v="ECOCARDIOGRAMA TRANSTORACICO"/>
    <s v="26/02/2022"/>
    <n v="86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2"/>
    <s v="PUTUMAYO"/>
    <x v="2"/>
    <x v="2"/>
    <x v="2"/>
    <s v="I10X"/>
    <m/>
    <m/>
    <m/>
    <s v="Hipertension esencial (primaria)"/>
    <s v="Procedimiento"/>
    <n v="1"/>
    <s v="01895100"/>
    <s v="ELECTROCARDIOGRAMA DE RITMO O DE SUPERFICIE SOD"/>
    <s v="07/02/2022"/>
    <n v="51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0"/>
    <s v="PUTUMAYO"/>
    <x v="0"/>
    <x v="0"/>
    <x v="0"/>
    <s v="I10X"/>
    <m/>
    <m/>
    <m/>
    <s v="Hipertension esencial (primaria)"/>
    <s v="Procedimiento"/>
    <n v="1"/>
    <s v="01903843"/>
    <s v="GLUCOSA PRE Y POST PRANDIAL"/>
    <s v="05/02/2022"/>
    <n v="174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0"/>
    <s v="PUTUMAYO"/>
    <x v="0"/>
    <x v="0"/>
    <x v="0"/>
    <s v="I10X"/>
    <s v="E119"/>
    <m/>
    <m/>
    <s v="Hipertension esencial (primaria)"/>
    <s v="Procedimiento"/>
    <n v="1"/>
    <s v="01902207"/>
    <s v="HEMOGRAMA I ( HEMOGLOBINA HEMATOCRITO Y LEUCOGRAMA ) MANUAL"/>
    <s v="05/02/2022"/>
    <n v="108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3"/>
    <s v="PUTUMAYO"/>
    <x v="3"/>
    <x v="3"/>
    <x v="3"/>
    <s v="I10X"/>
    <m/>
    <m/>
    <m/>
    <s v="Hipertension esencial (primaria)"/>
    <s v="Insumo"/>
    <n v="1"/>
    <s v="00E0000004"/>
    <s v="DURAPREP SOLUCION PARA LAVADO PREQUIRURGICO"/>
    <s v="10/02/2022"/>
    <n v="84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3"/>
    <s v="PUTUMAYO"/>
    <x v="3"/>
    <x v="3"/>
    <x v="3"/>
    <s v="I10X"/>
    <m/>
    <m/>
    <m/>
    <s v="Hipertension esencial (primaria)"/>
    <s v="Insumo"/>
    <n v="1"/>
    <s v="00E0000004"/>
    <s v="DURAPREP SOLUCION PARA LAVADO PREQUIRURGICO"/>
    <s v="10/02/2022"/>
    <n v="103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3"/>
    <s v="PUTUMAYO"/>
    <x v="3"/>
    <x v="3"/>
    <x v="3"/>
    <s v="I10X"/>
    <m/>
    <m/>
    <m/>
    <s v="Hipertension esencial (primaria)"/>
    <s v="Procedimiento"/>
    <n v="1"/>
    <s v="0110M004"/>
    <s v="INTERNACION COMPLEJIDAD MEDIANA HABITACION CUATRO O MAS CAMAS"/>
    <s v="10/02/2022"/>
    <n v="929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3"/>
    <s v="PUTUMAYO"/>
    <x v="3"/>
    <x v="3"/>
    <x v="3"/>
    <s v="I10X"/>
    <m/>
    <m/>
    <m/>
    <s v="Hipertension esencial (primaria)"/>
    <s v="Insumo"/>
    <n v="1"/>
    <s v="00E0000004"/>
    <s v="DURAPREP SOLUCION PARA LAVADO PREQUIRURGICO"/>
    <s v="10/02/2022"/>
    <n v="104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3"/>
    <s v="PUTUMAYO"/>
    <x v="3"/>
    <x v="3"/>
    <x v="3"/>
    <s v="I10X"/>
    <s v="N18X"/>
    <m/>
    <m/>
    <s v="Hipertension esencial (primaria)"/>
    <s v="Medicamento"/>
    <n v="1"/>
    <s v="19938260-02"/>
    <s v="TENAFLOXÂ® SOLUCION PARENTERAL PARA INFUSION"/>
    <s v="10/02/2022"/>
    <n v="1047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3"/>
    <s v="PUTUMAYO"/>
    <x v="3"/>
    <x v="3"/>
    <x v="3"/>
    <s v="I10X"/>
    <m/>
    <m/>
    <m/>
    <s v="Hipertension esencial (primaria)"/>
    <s v="Medicamento"/>
    <n v="1"/>
    <s v="20097309-04"/>
    <s v="CLORURO DE SODIO 0.9%"/>
    <s v="10/02/2022"/>
    <n v="69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3"/>
    <s v="PUTUMAYO"/>
    <x v="3"/>
    <x v="3"/>
    <x v="3"/>
    <s v="I10X"/>
    <s v="N18X"/>
    <m/>
    <m/>
    <s v="Hipertension esencial (primaria)"/>
    <s v="Medicamento"/>
    <n v="1"/>
    <s v="19943350-01"/>
    <s v="CLINDAMICINA 600 MG / 4 ML SOLUCION INYECTABLE"/>
    <s v="10/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3"/>
    <s v="PUTUMAYO"/>
    <x v="3"/>
    <x v="3"/>
    <x v="3"/>
    <s v="I10X"/>
    <m/>
    <m/>
    <m/>
    <s v="Hipertension esencial (primaria)"/>
    <s v="Medicamento"/>
    <n v="1"/>
    <s v="20139178-01"/>
    <s v="N-BUTIL BROMURO DE HIOSCINA 20 MG/ML SOLUCION INYECTABLE"/>
    <s v="10/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3"/>
    <s v="PUTUMAYO"/>
    <x v="3"/>
    <x v="3"/>
    <x v="3"/>
    <s v="I10X"/>
    <s v="N18X"/>
    <m/>
    <m/>
    <s v="Hipertension esencial (primaria)"/>
    <s v="Medicamento"/>
    <n v="1"/>
    <s v="55895-06"/>
    <s v="AMLODIPINO TABLETAS 5 MG"/>
    <s v="10/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3"/>
    <s v="PUTUMAYO"/>
    <x v="3"/>
    <x v="3"/>
    <x v="3"/>
    <s v="I10X"/>
    <s v="E119"/>
    <m/>
    <m/>
    <s v="Hipertension esencial (primaria)"/>
    <s v="Medicamento"/>
    <n v="1"/>
    <s v="25040-25"/>
    <s v="ACETAMINOFEN 500 MG"/>
    <s v="10/02/2022"/>
    <n v="79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3"/>
    <s v="PUTUMAYO"/>
    <x v="3"/>
    <x v="3"/>
    <x v="3"/>
    <s v="I10X"/>
    <s v="E119"/>
    <m/>
    <m/>
    <s v="Hipertension esencial (primaria)"/>
    <s v="Medicamento"/>
    <n v="1"/>
    <s v="28035-02"/>
    <s v="GENTAMICINA 160MG/2ML"/>
    <s v="10/02/2022"/>
    <n v="86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3"/>
    <s v="PUTUMAYO"/>
    <x v="3"/>
    <x v="3"/>
    <x v="3"/>
    <s v="I10X"/>
    <m/>
    <m/>
    <m/>
    <s v="Hipertension esencial (primaria)"/>
    <s v="Medicamento"/>
    <n v="1"/>
    <s v="19932984-14"/>
    <s v="LOSARTAN 50 MG"/>
    <s v="10/02/2022"/>
    <n v="273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3"/>
    <s v="PUTUMAYO"/>
    <x v="3"/>
    <x v="3"/>
    <x v="3"/>
    <s v="I10X"/>
    <m/>
    <m/>
    <m/>
    <s v="Hipertension esencial (primaria)"/>
    <s v="Medicamento"/>
    <n v="1"/>
    <s v="19969624-02"/>
    <s v="METOCLOPRAMIDA 10MG/2ML SOLUCION INYECTABLE"/>
    <s v="10/02/2022"/>
    <n v="546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3"/>
    <s v="PUTUMAYO"/>
    <x v="3"/>
    <x v="3"/>
    <x v="3"/>
    <s v="I10X"/>
    <m/>
    <m/>
    <m/>
    <s v="Hipertension esencial (primaria)"/>
    <s v="Medicamento"/>
    <n v="1"/>
    <s v="46040-01"/>
    <s v="FUROSEMIDA SOLUCION INYECTABLE 20 MG/2ML"/>
    <s v="10/02/2022"/>
    <n v="1461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3"/>
    <s v="PUTUMAYO"/>
    <x v="3"/>
    <x v="3"/>
    <x v="3"/>
    <s v="I10X"/>
    <m/>
    <m/>
    <m/>
    <s v="Hipertension esencial (primaria)"/>
    <s v="Medicamento"/>
    <n v="1"/>
    <s v="20099657-01"/>
    <s v="TEBONALÂ® SUSPENSION OFTALMICA"/>
    <s v="10/02/2022"/>
    <n v="96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3"/>
    <s v="PUTUMAYO"/>
    <x v="3"/>
    <x v="3"/>
    <x v="3"/>
    <s v="I10X"/>
    <s v="N18X"/>
    <m/>
    <m/>
    <s v="Hipertension esencial (primaria)"/>
    <s v="Procedimiento"/>
    <n v="1"/>
    <s v="01902049"/>
    <s v="TIEMPO DE TROMBOPLASTINA PARCIAL [TTP]"/>
    <s v="09/02/2022"/>
    <n v="96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3"/>
    <s v="PUTUMAYO"/>
    <x v="3"/>
    <x v="3"/>
    <x v="3"/>
    <s v="I10X"/>
    <m/>
    <m/>
    <m/>
    <s v="Hipertension esencial (primaria)"/>
    <s v="Procedimiento"/>
    <n v="1"/>
    <s v="01961601"/>
    <s v="INSERCION DE DISPOSITIVO EN URETRA"/>
    <s v="09/02/2022"/>
    <n v="103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3"/>
    <s v="PUTUMAYO"/>
    <x v="3"/>
    <x v="3"/>
    <x v="3"/>
    <s v="I10X"/>
    <m/>
    <m/>
    <m/>
    <s v="Hipertension esencial (primaria)"/>
    <s v="Procedimiento"/>
    <n v="1"/>
    <s v="01903895"/>
    <s v="CREATININA EN SUERO U OTROS FLUIDOS"/>
    <s v="09/02/2022"/>
    <n v="213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3"/>
    <s v="PUTUMAYO"/>
    <x v="3"/>
    <x v="3"/>
    <x v="3"/>
    <s v="I10X"/>
    <m/>
    <m/>
    <m/>
    <s v="Hipertension esencial (primaria)"/>
    <s v="Procedimiento"/>
    <n v="1"/>
    <s v="01904508"/>
    <s v="GONADOTROPINA CORIONICA SUBUNIDAD BETA CUALITATIVA PRUEBA DE EMBARAZO EN ORINA O SUERO"/>
    <s v="09/02/2022"/>
    <n v="363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2"/>
    <s v="PUTUMAYO"/>
    <x v="2"/>
    <x v="2"/>
    <x v="2"/>
    <s v="I10X"/>
    <s v="N18X"/>
    <m/>
    <m/>
    <s v="Hipertension esencial (primaria)"/>
    <s v="Procedimiento"/>
    <n v="1"/>
    <s v="01881202"/>
    <s v="ECOCARDIOGRAMA TRANSTORACICO"/>
    <s v="23/02/2022"/>
    <n v="223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3"/>
    <s v="PUTUMAYO"/>
    <x v="3"/>
    <x v="3"/>
    <x v="3"/>
    <s v="I10X"/>
    <s v="N18X"/>
    <m/>
    <m/>
    <s v="Hipertension esencial (primaria)"/>
    <s v="Procedimiento"/>
    <n v="1"/>
    <s v="01903876"/>
    <s v="CREATININA EN ORINA PARCIAL"/>
    <s v="09/02/2022"/>
    <n v="186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3"/>
    <s v="PUTUMAYO"/>
    <x v="3"/>
    <x v="3"/>
    <x v="3"/>
    <s v="I10X"/>
    <s v="N18X"/>
    <m/>
    <m/>
    <s v="Hipertension esencial (primaria)"/>
    <s v="Procedimiento"/>
    <n v="1"/>
    <s v="01907106"/>
    <s v="UROANALISIS"/>
    <s v="09/02/2022"/>
    <n v="3579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3"/>
    <s v="PUTUMAYO"/>
    <x v="3"/>
    <x v="3"/>
    <x v="3"/>
    <s v="I10X"/>
    <m/>
    <m/>
    <m/>
    <s v="Hipertension esencial (primaria)"/>
    <s v="Procedimiento"/>
    <n v="1"/>
    <s v="01903026"/>
    <s v="MICROALBUMINURIA AUTOMATIZADA EN ORINA PARCIAL"/>
    <s v="09/02/2022"/>
    <n v="256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3"/>
    <s v="PUTUMAYO"/>
    <x v="3"/>
    <x v="3"/>
    <x v="3"/>
    <s v="I10X"/>
    <m/>
    <m/>
    <m/>
    <s v="Hipertension esencial (primaria)"/>
    <s v="Procedimiento"/>
    <n v="1"/>
    <s v="01903859"/>
    <s v="POTASIO EN SUERO U OTROS FLUIDOS"/>
    <s v="09/02/2022"/>
    <n v="114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3"/>
    <s v="PUTUMAYO"/>
    <x v="3"/>
    <x v="3"/>
    <x v="3"/>
    <s v="I10X"/>
    <m/>
    <m/>
    <m/>
    <s v="Hipertension esencial (primaria)"/>
    <s v="Procedimiento"/>
    <n v="1"/>
    <s v="01903843"/>
    <s v="GLUCOSA PRE Y POST PRANDIAL"/>
    <s v="09/02/2022"/>
    <n v="256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0"/>
    <s v="PUTUMAYO"/>
    <x v="0"/>
    <x v="0"/>
    <x v="0"/>
    <s v="I10X"/>
    <m/>
    <m/>
    <m/>
    <s v="Hipertension esencial (primaria)"/>
    <s v="Medicamento"/>
    <n v="1"/>
    <s v="41661-02"/>
    <s v="CALCIO + VITAMINA D TABLETAS"/>
    <s v="17/02/2022"/>
    <n v="92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2"/>
    <s v="PUTUMAYO"/>
    <x v="2"/>
    <x v="2"/>
    <x v="2"/>
    <s v="I10X"/>
    <s v="N18X"/>
    <m/>
    <m/>
    <s v="Hipertension esencial (primaria)"/>
    <s v="Procedimiento"/>
    <n v="1"/>
    <s v="01890301"/>
    <s v="CONSULTA DE CONTROL O DE SEGUIMIENTO POR MEDICINA GENERAL"/>
    <s v="23/02/2022"/>
    <n v="256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3"/>
    <s v="PUTUMAYO"/>
    <x v="3"/>
    <x v="3"/>
    <x v="3"/>
    <s v="I10X"/>
    <m/>
    <m/>
    <m/>
    <s v="Hipertension esencial (primaria)"/>
    <s v="Procedimiento"/>
    <n v="1"/>
    <s v="00P0001554"/>
    <s v="COCIENTE DE ALBUMINURIA CREATINURIA"/>
    <s v="28/02/2022"/>
    <n v="92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3"/>
    <s v="PUTUMAYO"/>
    <x v="3"/>
    <x v="3"/>
    <x v="3"/>
    <s v="I10X"/>
    <m/>
    <m/>
    <m/>
    <s v="Hipertension esencial (primaria)"/>
    <s v="Procedimiento"/>
    <n v="1"/>
    <s v="01871121"/>
    <s v="RADIOGRAFIA DE TORAX ( P. A. O A. P. Y LATERAL - DECUBITO LATERAL - OBLICUAS O LATERAL )"/>
    <s v="28/02/2022"/>
    <n v="326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3"/>
    <s v="PUTUMAYO"/>
    <x v="3"/>
    <x v="3"/>
    <x v="3"/>
    <s v="I10X"/>
    <s v="N18X"/>
    <m/>
    <m/>
    <s v="Hipertension esencial (primaria)"/>
    <s v="Procedimiento"/>
    <n v="1"/>
    <s v="01890206"/>
    <s v="CONSULTA DE PRIMERA VEZ POR NUTRICION Y DIETETICA"/>
    <s v="05/02/2022"/>
    <n v="4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3"/>
    <s v="PUTUMAYO"/>
    <x v="3"/>
    <x v="3"/>
    <x v="3"/>
    <s v="I10X"/>
    <m/>
    <m/>
    <m/>
    <s v="Hipertension esencial (primaria)"/>
    <s v="Procedimiento"/>
    <n v="1"/>
    <s v="01881202"/>
    <s v="ECOCARDIOGRAMA TRANSTORACICO"/>
    <s v="03/02/2022"/>
    <n v="65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3"/>
    <s v="PUTUMAYO"/>
    <x v="3"/>
    <x v="3"/>
    <x v="3"/>
    <s v="I10X"/>
    <s v="E119"/>
    <m/>
    <m/>
    <s v="Hipertension esencial (primaria)"/>
    <s v="Procedimiento"/>
    <n v="1"/>
    <s v="01903859"/>
    <s v="POTASIO EN SUERO U OTROS FLUIDOS"/>
    <s v="02/02/2022"/>
    <n v="49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2"/>
    <s v="PUTUMAYO"/>
    <x v="2"/>
    <x v="2"/>
    <x v="2"/>
    <s v="I10X"/>
    <s v="N18X"/>
    <m/>
    <m/>
    <s v="Hipertension esencial (primaria)"/>
    <s v="Procedimiento"/>
    <n v="1"/>
    <s v="01890301"/>
    <s v="CONSULTA DE CONTROL O DE SEGUIMIENTO POR MEDICINA GENERAL"/>
    <s v="07/02/2022"/>
    <n v="58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2"/>
    <s v="PUTUMAYO"/>
    <x v="2"/>
    <x v="2"/>
    <x v="2"/>
    <s v="I10X"/>
    <s v="N18X"/>
    <m/>
    <m/>
    <s v="Hipertension esencial (primaria)"/>
    <s v="Procedimiento"/>
    <n v="1"/>
    <s v="01890301"/>
    <s v="CONSULTA DE CONTROL O DE SEGUIMIENTO POR MEDICINA GENERAL"/>
    <s v="10/02/2022"/>
    <n v="61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3"/>
    <s v="PUTUMAYO"/>
    <x v="3"/>
    <x v="3"/>
    <x v="3"/>
    <s v="I10X"/>
    <m/>
    <m/>
    <m/>
    <s v="Hipertension esencial (primaria)"/>
    <s v="Procedimiento"/>
    <n v="1"/>
    <s v="01890206"/>
    <s v="CONSULTA DE PRIMERA VEZ POR NUTRICION Y DIETETICA"/>
    <s v="20/02/2022"/>
    <n v="335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3"/>
    <s v="PUTUMAYO"/>
    <x v="3"/>
    <x v="3"/>
    <x v="3"/>
    <s v="I10X"/>
    <s v="N18X"/>
    <m/>
    <m/>
    <s v="Hipertension esencial (primaria)"/>
    <s v="Medicamento"/>
    <n v="1"/>
    <s v="19932754-04"/>
    <s v="CLORURO DE SODIO 0.9%"/>
    <s v="23/02/2022"/>
    <n v="273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3"/>
    <s v="PUTUMAYO"/>
    <x v="3"/>
    <x v="3"/>
    <x v="3"/>
    <s v="I10X"/>
    <s v="N18X"/>
    <m/>
    <m/>
    <s v="Hipertension esencial (primaria)"/>
    <s v="Procedimiento"/>
    <n v="1"/>
    <s v="01902045"/>
    <s v="TIEMPO DE PROTROMBINA [TP]"/>
    <s v="09/02/2022"/>
    <n v="140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3"/>
    <s v="PUTUMAYO"/>
    <x v="3"/>
    <x v="3"/>
    <x v="3"/>
    <s v="I10X"/>
    <s v="N18X"/>
    <m/>
    <m/>
    <s v="Hipertension esencial (primaria)"/>
    <s v="Procedimiento"/>
    <n v="1"/>
    <s v="01903856"/>
    <s v="NITROGENO UREICO"/>
    <s v="09/02/2022"/>
    <n v="167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3"/>
    <s v="PUTUMAYO"/>
    <x v="3"/>
    <x v="3"/>
    <x v="3"/>
    <s v="I10X"/>
    <s v="N18X"/>
    <m/>
    <m/>
    <s v="Hipertension esencial (primaria)"/>
    <s v="Procedimiento"/>
    <n v="1"/>
    <s v="01901304"/>
    <s v="EXAMEN DIRECTO FRESCO DE CUALQUIER MUESTRA. -- INCY : SECRECION NASAL - OCULAR - OTICA - VAGINAL - URETRAL O RECTAL"/>
    <s v="09/02/2022"/>
    <n v="248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3"/>
    <s v="PUTUMAYO"/>
    <x v="3"/>
    <x v="3"/>
    <x v="3"/>
    <s v="I10X"/>
    <m/>
    <m/>
    <m/>
    <s v="Hipertension esencial (primaria)"/>
    <s v="Procedimiento"/>
    <n v="1"/>
    <s v="01881401"/>
    <s v="ECOGRAFIA PELVICA GINECOLOGICA TRANSVAGINAL"/>
    <s v="09/02/2022"/>
    <n v="2736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3"/>
    <s v="PUTUMAYO"/>
    <x v="3"/>
    <x v="3"/>
    <x v="3"/>
    <s v="I10X"/>
    <s v="E119"/>
    <m/>
    <m/>
    <s v="Hipertension esencial (primaria)"/>
    <s v="Procedimiento"/>
    <n v="1"/>
    <s v="01902207"/>
    <s v="HEMOGRAMA I ( HEMOGLOBINA HEMATOCRITO Y LEUCOGRAMA ) MANUAL"/>
    <s v="09/02/2022"/>
    <n v="235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3"/>
    <s v="PUTUMAYO"/>
    <x v="3"/>
    <x v="3"/>
    <x v="3"/>
    <s v="I10X"/>
    <m/>
    <m/>
    <m/>
    <s v="Hipertension esencial (primaria)"/>
    <s v="Procedimiento"/>
    <n v="1"/>
    <s v="01907106"/>
    <s v="UROANALISIS"/>
    <s v="09/02/2022"/>
    <n v="235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3"/>
    <s v="PUTUMAYO"/>
    <x v="3"/>
    <x v="3"/>
    <x v="3"/>
    <s v="I10X"/>
    <m/>
    <m/>
    <m/>
    <s v="Hipertension esencial (primaria)"/>
    <s v="Procedimiento"/>
    <n v="1"/>
    <s v="01895100"/>
    <s v="ELECTROCARDIOGRAMA DE RITMO O DE SUPERFICIE SOD"/>
    <s v="09/02/2022"/>
    <n v="167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2"/>
    <s v="PUTUMAYO"/>
    <x v="2"/>
    <x v="2"/>
    <x v="2"/>
    <s v="I10X"/>
    <m/>
    <m/>
    <m/>
    <s v="Hipertension esencial (primaria)"/>
    <s v="Procedimiento"/>
    <n v="1"/>
    <s v="01890101"/>
    <s v="ATENCION ( VISITA ) DOMICILIARIA - POR MEDICINA GENERAL"/>
    <s v="22/02/2022"/>
    <n v="84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2"/>
    <s v="PUTUMAYO"/>
    <x v="2"/>
    <x v="2"/>
    <x v="2"/>
    <s v="I10X"/>
    <m/>
    <m/>
    <m/>
    <s v="Hipertension esencial (primaria)"/>
    <s v="Procedimiento"/>
    <n v="1"/>
    <s v="01890101"/>
    <s v="ATENCION ( VISITA ) DOMICILIARIA - POR MEDICINA GENERAL"/>
    <s v="09/02/2022"/>
    <n v="287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5"/>
    <s v="PUTUMAYO"/>
    <x v="5"/>
    <x v="5"/>
    <x v="5"/>
    <s v="I10X"/>
    <m/>
    <m/>
    <m/>
    <s v="Hipertension esencial (primaria)"/>
    <s v="Procedimiento"/>
    <n v="1"/>
    <s v="01890105"/>
    <s v="ATENCION ( VISITA ) DOMICILIARIA - POR ENFERMERIA. -- INCY : PROCEDIMIENTOS REALIZADOS POR ENFERMERA PROFESIONAL O AUXILIAR DE ENFERMERIA BAJO SU ESTRICTA SUPERVISION"/>
    <s v="01/02/2022"/>
    <n v="305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3"/>
    <s v="PUTUMAYO"/>
    <x v="3"/>
    <x v="3"/>
    <x v="3"/>
    <s v="I10X"/>
    <m/>
    <m/>
    <m/>
    <s v="Hipertension esencial (primaria)"/>
    <s v="Procedimiento"/>
    <n v="1"/>
    <s v="01890366"/>
    <s v="CONSULTA DE CONTROL O DE SEGUIMIENTO POR ESPECIALISTA EN MEDICINA INTERNA"/>
    <s v="26/02/2022"/>
    <n v="273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2"/>
    <s v="PUTUMAYO"/>
    <x v="2"/>
    <x v="2"/>
    <x v="2"/>
    <s v="I10X"/>
    <m/>
    <m/>
    <m/>
    <s v="Hipertension esencial (primaria)"/>
    <s v="Procedimiento"/>
    <n v="1"/>
    <s v="01890301"/>
    <s v="CONSULTA DE CONTROL O DE SEGUIMIENTO POR MEDICINA GENERAL"/>
    <s v="04/02/2022"/>
    <n v="72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3"/>
    <s v="PUTUMAYO"/>
    <x v="3"/>
    <x v="3"/>
    <x v="3"/>
    <s v="I10X"/>
    <m/>
    <m/>
    <m/>
    <s v="Hipertension esencial (primaria)"/>
    <s v="Procedimiento"/>
    <n v="1"/>
    <s v="01903859"/>
    <s v="POTASIO EN SUERO U OTROS FLUIDOS"/>
    <s v="23/02/2022"/>
    <n v="62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0"/>
    <s v="PUTUMAYO"/>
    <x v="0"/>
    <x v="0"/>
    <x v="0"/>
    <s v="I10X"/>
    <m/>
    <m/>
    <m/>
    <s v="Hipertension esencial (primaria)"/>
    <s v="Procedimiento"/>
    <n v="1"/>
    <s v="00T0000317"/>
    <s v="TRANSPORTE COMERCIAL TERRESTRE - SIMPLE MOCOA ( PUTUMAYO ) A SAN MIGUEL ( PUTUMAYO )"/>
    <s v="05/02/2022"/>
    <n v="61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0"/>
    <s v="PUTUMAYO"/>
    <x v="0"/>
    <x v="0"/>
    <x v="0"/>
    <s v="I10X"/>
    <s v="E119"/>
    <m/>
    <m/>
    <s v="Hipertension esencial (primaria)"/>
    <s v="Procedimiento"/>
    <n v="1"/>
    <s v="00T0000346"/>
    <s v="TRANSPORTE COMERCIAL TERRESTRE - SIMPLE SAN MIGUEL ( PUTUMAYO ) A MOCOA ( PUTUMAYO )"/>
    <s v="03/02/2022"/>
    <n v="1736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0"/>
    <s v="PUTUMAYO"/>
    <x v="0"/>
    <x v="0"/>
    <x v="0"/>
    <s v="I10X"/>
    <m/>
    <m/>
    <m/>
    <s v="Hipertension esencial (primaria)"/>
    <s v="Procedimiento"/>
    <n v="1"/>
    <s v="01896101"/>
    <s v="MONITOREO DE PRESION ARTERIAL SISTEMICA ( TELEMETRIA )"/>
    <s v="10/02/2022"/>
    <n v="246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4"/>
    <s v="PUTUMAYO"/>
    <x v="4"/>
    <x v="4"/>
    <x v="4"/>
    <s v="I10X"/>
    <m/>
    <m/>
    <m/>
    <s v="Hipertension esencial (primaria)"/>
    <s v="Procedimiento"/>
    <n v="1"/>
    <s v="01881202"/>
    <s v="ECOCARDIOGRAMA TRANSTORACICO"/>
    <s v="27/02/2022"/>
    <n v="29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2"/>
    <s v="PUTUMAYO"/>
    <x v="2"/>
    <x v="2"/>
    <x v="2"/>
    <s v="I10X"/>
    <m/>
    <m/>
    <m/>
    <s v="Hipertension esencial (primaria)"/>
    <s v="Procedimiento"/>
    <n v="1"/>
    <s v="01890301"/>
    <s v="CONSULTA DE CONTROL O DE SEGUIMIENTO POR MEDICINA GENERAL"/>
    <s v="25/02/2022"/>
    <n v="84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0"/>
    <s v="PUTUMAYO"/>
    <x v="0"/>
    <x v="0"/>
    <x v="0"/>
    <s v="I10X"/>
    <m/>
    <m/>
    <m/>
    <s v="Hipertension esencial (primaria)"/>
    <s v="Medicamento"/>
    <n v="1"/>
    <s v="41661-02"/>
    <s v="CALCIO + VITAMINA D TABLETAS"/>
    <s v="23/02/2022"/>
    <n v="277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2"/>
    <s v="PUTUMAYO"/>
    <x v="2"/>
    <x v="2"/>
    <x v="2"/>
    <s v="I10X"/>
    <m/>
    <m/>
    <m/>
    <s v="Hipertension esencial (primaria)"/>
    <s v="Medicamento"/>
    <n v="1"/>
    <s v="19936296-08"/>
    <s v="ACIDO ACETILSALICILICO 100 MG"/>
    <s v="23/02/2022"/>
    <n v="304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2"/>
    <s v="PUTUMAYO"/>
    <x v="2"/>
    <x v="2"/>
    <x v="2"/>
    <s v="I10X"/>
    <m/>
    <m/>
    <m/>
    <s v="Hipertension esencial (primaria)"/>
    <s v="Medicamento"/>
    <n v="1"/>
    <s v="34162-07"/>
    <s v="HIDROCLOROTIAZIDA 25 MG"/>
    <s v="23/02/2022"/>
    <n v="3483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2"/>
    <s v="PUTUMAYO"/>
    <x v="2"/>
    <x v="2"/>
    <x v="2"/>
    <s v="I10X"/>
    <m/>
    <m/>
    <m/>
    <s v="Hipertension esencial (primaria)"/>
    <s v="Medicamento"/>
    <n v="1"/>
    <s v="20085383-15"/>
    <s v="ATORVASTATINATABLETASRECUBIERTASPOR 40 MG"/>
    <s v="23/02/2022"/>
    <n v="348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2"/>
    <s v="PUTUMAYO"/>
    <x v="2"/>
    <x v="2"/>
    <x v="2"/>
    <s v="I10X"/>
    <m/>
    <m/>
    <m/>
    <s v="Hipertension esencial (primaria)"/>
    <s v="Medicamento"/>
    <n v="1"/>
    <s v="20005109-07"/>
    <s v="CARVEDILOL 12.5 MG TABLETAS"/>
    <s v="23/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3"/>
    <s v="PUTUMAYO"/>
    <x v="3"/>
    <x v="3"/>
    <x v="3"/>
    <s v="I10X"/>
    <m/>
    <m/>
    <m/>
    <s v="Hipertension esencial (primaria)"/>
    <s v="Medicamento"/>
    <n v="1"/>
    <s v="35662-18"/>
    <s v="ACIDO FOLICO TABLETAS 1 MG."/>
    <s v="08/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3"/>
    <s v="PUTUMAYO"/>
    <x v="3"/>
    <x v="3"/>
    <x v="3"/>
    <s v="I10X"/>
    <s v="N18X"/>
    <m/>
    <m/>
    <s v="Hipertension esencial (primaria)"/>
    <s v="Procedimiento"/>
    <n v="1"/>
    <s v="01881202"/>
    <s v="ECOCARDIOGRAMA TRANSTORACICO"/>
    <s v="05/02/2022"/>
    <n v="236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3"/>
    <s v="PUTUMAYO"/>
    <x v="3"/>
    <x v="3"/>
    <x v="3"/>
    <s v="I10X"/>
    <s v="E119"/>
    <m/>
    <m/>
    <s v="Hipertension esencial (primaria)"/>
    <s v="Procedimiento"/>
    <n v="1"/>
    <s v="01890301"/>
    <s v="CONSULTA DE CONTROL O DE SEGUIMIENTO POR MEDICINA GENERAL"/>
    <s v="01/02/2022"/>
    <n v="258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2"/>
    <s v="PUTUMAYO"/>
    <x v="2"/>
    <x v="2"/>
    <x v="2"/>
    <s v="I10X"/>
    <s v="N18X"/>
    <m/>
    <m/>
    <s v="Hipertension esencial (primaria)"/>
    <s v="Insumo"/>
    <n v="1"/>
    <s v="00E0000004"/>
    <s v="DURAPREP SOLUCION PARA LAVADO PREQUIRURGICO"/>
    <s v="24/02/2022"/>
    <n v="61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2"/>
    <s v="PUTUMAYO"/>
    <x v="2"/>
    <x v="2"/>
    <x v="2"/>
    <s v="I10X"/>
    <m/>
    <m/>
    <m/>
    <s v="Hipertension esencial (primaria)"/>
    <s v="Insumo"/>
    <n v="1"/>
    <s v="00E0000004"/>
    <s v="DURAPREP SOLUCION PARA LAVADO PREQUIRURGICO"/>
    <s v="24/02/2022"/>
    <n v="258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2"/>
    <s v="PUTUMAYO"/>
    <x v="2"/>
    <x v="2"/>
    <x v="2"/>
    <s v="I10X"/>
    <s v="N18X"/>
    <m/>
    <m/>
    <s v="Hipertension esencial (primaria)"/>
    <s v="Procedimiento"/>
    <n v="1"/>
    <s v="015DSB01"/>
    <s v="DERECHOS DE SALA DE OBSERVACION EN URGENCIAS COMPLEJIDAD BAJA"/>
    <s v="24/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2"/>
    <s v="PUTUMAYO"/>
    <x v="2"/>
    <x v="2"/>
    <x v="2"/>
    <s v="I10X"/>
    <s v="N18X"/>
    <m/>
    <m/>
    <s v="Hipertension esencial (primaria)"/>
    <s v="Medicamento"/>
    <n v="1"/>
    <s v="20097309-04"/>
    <s v="CLORURO DE SODIO 0.9%"/>
    <s v="24/02/2022"/>
    <n v="288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2"/>
    <s v="PUTUMAYO"/>
    <x v="2"/>
    <x v="2"/>
    <x v="2"/>
    <s v="I10X"/>
    <s v="N18X"/>
    <m/>
    <m/>
    <s v="Hipertension esencial (primaria)"/>
    <s v="Medicamento"/>
    <n v="1"/>
    <s v="55895-06"/>
    <s v="AMLODIPINO TABLETAS 5 MG"/>
    <s v="24/02/2022"/>
    <n v="3268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2"/>
    <s v="PUTUMAYO"/>
    <x v="2"/>
    <x v="2"/>
    <x v="2"/>
    <s v="I10X"/>
    <s v="N18X"/>
    <m/>
    <m/>
    <s v="Hipertension esencial (primaria)"/>
    <s v="Procedimiento"/>
    <n v="1"/>
    <s v="01890101"/>
    <s v="ATENCION ( VISITA ) DOMICILIARIA - POR MEDICINA GENERAL"/>
    <s v="10/02/2022"/>
    <n v="258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2"/>
    <s v="PUTUMAYO"/>
    <x v="2"/>
    <x v="2"/>
    <x v="2"/>
    <s v="I10X"/>
    <m/>
    <m/>
    <m/>
    <s v="Hipertension esencial (primaria)"/>
    <s v="Procedimiento"/>
    <n v="1"/>
    <s v="01890101"/>
    <s v="ATENCION ( VISITA ) DOMICILIARIA - POR MEDICINA GENERAL"/>
    <s v="09/02/2022"/>
    <n v="379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0"/>
    <s v="PUTUMAYO"/>
    <x v="0"/>
    <x v="0"/>
    <x v="0"/>
    <s v="I10X"/>
    <s v="N18X"/>
    <m/>
    <m/>
    <s v="Hipertension esencial (primaria)"/>
    <s v="Procedimiento"/>
    <n v="1"/>
    <s v="01881201"/>
    <s v="ECOGRAFIA DE MAMA - CON TRANSDUCTOR DE 7 MHZ O MAS. -- INCY : MARCACION ECOGRAFICA PREQUIRURGICA DE MAMA - CON ALAMBRE O AGUJA"/>
    <s v="08/02/2022"/>
    <n v="236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2"/>
    <s v="PUTUMAYO"/>
    <x v="2"/>
    <x v="2"/>
    <x v="2"/>
    <s v="I10X"/>
    <m/>
    <m/>
    <m/>
    <s v="Hipertension esencial (primaria)"/>
    <s v="Procedimiento"/>
    <n v="1"/>
    <s v="01890101"/>
    <s v="ATENCION ( VISITA ) DOMICILIARIA - POR MEDICINA GENERAL"/>
    <s v="15/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2"/>
    <s v="PUTUMAYO"/>
    <x v="2"/>
    <x v="2"/>
    <x v="2"/>
    <s v="I10X"/>
    <s v="N18X"/>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9/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2"/>
    <s v="PUTUMAYO"/>
    <x v="2"/>
    <x v="2"/>
    <x v="2"/>
    <s v="I10X"/>
    <m/>
    <m/>
    <m/>
    <s v="Hipertension esencial (primaria)"/>
    <s v="Medicamento"/>
    <n v="1"/>
    <s v="19965499-09"/>
    <s v="LOSARTAN 50MG TABLETAS RECUBIERTAS"/>
    <s v="09/02/2022"/>
    <n v="151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2"/>
    <s v="PUTUMAYO"/>
    <x v="2"/>
    <x v="2"/>
    <x v="2"/>
    <s v="I10X"/>
    <s v="N18X"/>
    <m/>
    <m/>
    <s v="Hipertension esencial (primaria)"/>
    <s v="Procedimiento"/>
    <n v="1"/>
    <s v="01890301"/>
    <s v="CONSULTA DE CONTROL O DE SEGUIMIENTO POR MEDICINA GENERAL"/>
    <s v="08/02/2022"/>
    <n v="91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3"/>
    <s v="PUTUMAYO"/>
    <x v="3"/>
    <x v="3"/>
    <x v="3"/>
    <s v="I10X"/>
    <m/>
    <m/>
    <m/>
    <s v="Hipertension esencial (primaria)"/>
    <s v="Insumo"/>
    <n v="1"/>
    <s v="00E0000004"/>
    <s v="DURAPREP SOLUCION PARA LAVADO PREQUIRURGICO"/>
    <s v="23/02/2022"/>
    <n v="25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3"/>
    <s v="PUTUMAYO"/>
    <x v="3"/>
    <x v="3"/>
    <x v="3"/>
    <s v="I10X"/>
    <m/>
    <m/>
    <m/>
    <s v="Hipertension esencial (primaria)"/>
    <s v="Insumo"/>
    <n v="1"/>
    <s v="00E0000004"/>
    <s v="DURAPREP SOLUCION PARA LAVADO PREQUIRURGICO"/>
    <s v="23/02/2022"/>
    <n v="4023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3"/>
    <s v="PUTUMAYO"/>
    <x v="3"/>
    <x v="3"/>
    <x v="3"/>
    <s v="I10X"/>
    <m/>
    <m/>
    <m/>
    <s v="Hipertension esencial (primaria)"/>
    <s v="Insumo"/>
    <n v="1"/>
    <s v="00E0000004"/>
    <s v="DURAPREP SOLUCION PARA LAVADO PREQUIRURGICO"/>
    <s v="23/02/2022"/>
    <n v="30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3"/>
    <s v="PUTUMAYO"/>
    <x v="3"/>
    <x v="3"/>
    <x v="3"/>
    <s v="I10X"/>
    <m/>
    <m/>
    <m/>
    <s v="Hipertension esencial (primaria)"/>
    <s v="Insumo"/>
    <n v="1"/>
    <s v="00E0000004"/>
    <s v="DURAPREP SOLUCION PARA LAVADO PREQUIRURGICO"/>
    <s v="23/02/2022"/>
    <n v="762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3"/>
    <s v="PUTUMAYO"/>
    <x v="3"/>
    <x v="3"/>
    <x v="3"/>
    <s v="I10X"/>
    <m/>
    <m/>
    <m/>
    <s v="Hipertension esencial (primaria)"/>
    <s v="Insumo"/>
    <n v="1"/>
    <s v="00E0000004"/>
    <s v="DURAPREP SOLUCION PARA LAVADO PREQUIRURGICO"/>
    <s v="23/02/2022"/>
    <n v="987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3"/>
    <s v="PUTUMAYO"/>
    <x v="3"/>
    <x v="3"/>
    <x v="3"/>
    <s v="I10X"/>
    <m/>
    <m/>
    <m/>
    <s v="Hipertension esencial (primaria)"/>
    <s v="Procedimiento"/>
    <n v="1"/>
    <s v="01890701"/>
    <s v="CONSULTA DE URGENCIAS POR MEDICINA GENERAL"/>
    <s v="23/02/2022"/>
    <n v="252300"/>
    <s v="Consulta Externa"/>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3"/>
    <s v="PUTUMAYO"/>
    <x v="3"/>
    <x v="3"/>
    <x v="3"/>
    <s v="I10X"/>
    <s v="E119"/>
    <m/>
    <m/>
    <s v="Hipertension esencial (primaria)"/>
    <s v="Procedimiento"/>
    <n v="1"/>
    <s v="01890601"/>
    <s v="CUIDADO ( MANEJO ) INTRAHOSPITALARIO POR MEDICINA GENERAL"/>
    <s v="23/02/2022"/>
    <n v="590100"/>
    <s v="Consulta Externa"/>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2"/>
    <s v="PUTUMAYO"/>
    <x v="2"/>
    <x v="2"/>
    <x v="2"/>
    <s v="I10X"/>
    <s v="N18X"/>
    <m/>
    <m/>
    <s v="Hipertension esencial (primaria)"/>
    <s v="Procedimiento"/>
    <n v="1"/>
    <s v="01873210"/>
    <s v="RADIOGRAFIA DE MANO"/>
    <s v="09/02/2022"/>
    <n v="999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3"/>
    <s v="PUTUMAYO"/>
    <x v="3"/>
    <x v="3"/>
    <x v="3"/>
    <s v="I10X"/>
    <s v="N18X"/>
    <m/>
    <m/>
    <s v="Hipertension esencial (primaria)"/>
    <s v="Medicamento"/>
    <n v="1"/>
    <s v="20032631-01"/>
    <s v="LOSARTAN 100 MG"/>
    <s v="23/02/2022"/>
    <n v="2786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3"/>
    <s v="PUTUMAYO"/>
    <x v="3"/>
    <x v="3"/>
    <x v="3"/>
    <s v="I10X"/>
    <s v="N18X"/>
    <m/>
    <m/>
    <s v="Hipertension esencial (primaria)"/>
    <s v="Medicamento"/>
    <n v="1"/>
    <s v="19946334-01"/>
    <s v="TRAMADOL 50 MG POR 1ML"/>
    <s v="23/02/2022"/>
    <n v="6385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3"/>
    <s v="PUTUMAYO"/>
    <x v="3"/>
    <x v="3"/>
    <x v="3"/>
    <s v="I10X"/>
    <m/>
    <m/>
    <m/>
    <s v="Hipertension esencial (primaria)"/>
    <s v="Medicamento"/>
    <n v="1"/>
    <s v="17134-02"/>
    <s v="AMLODIPINO 5 MG"/>
    <s v="23/02/2022"/>
    <n v="63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3"/>
    <s v="PUTUMAYO"/>
    <x v="3"/>
    <x v="3"/>
    <x v="3"/>
    <s v="I10X"/>
    <s v="E119"/>
    <m/>
    <m/>
    <s v="Hipertension esencial (primaria)"/>
    <s v="Procedimiento"/>
    <n v="1"/>
    <s v="015DSB01"/>
    <s v="DERECHOS DE SALA DE OBSERVACION EN URGENCIAS COMPLEJIDAD BAJA"/>
    <s v="23/02/2022"/>
    <n v="85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3"/>
    <s v="PUTUMAYO"/>
    <x v="3"/>
    <x v="3"/>
    <x v="3"/>
    <s v="I10X"/>
    <m/>
    <m/>
    <m/>
    <s v="Hipertension esencial (primaria)"/>
    <s v="Procedimiento"/>
    <n v="1"/>
    <s v="01890366"/>
    <s v="CONSULTA DE CONTROL O DE SEGUIMIENTO POR ESPECIALISTA EN MEDICINA INTERNA"/>
    <s v="27/02/2022"/>
    <n v="123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0"/>
    <s v="PUTUMAYO"/>
    <x v="0"/>
    <x v="0"/>
    <x v="0"/>
    <s v="I10X"/>
    <s v="N18X"/>
    <m/>
    <m/>
    <s v="Hipertension esencial (primaria)"/>
    <s v="Medicamento"/>
    <n v="1"/>
    <s v="41661-02"/>
    <s v="CALCIO + VITAMINA D TABLETAS"/>
    <s v="16/02/2022"/>
    <n v="939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2"/>
    <s v="PUTUMAYO"/>
    <x v="2"/>
    <x v="2"/>
    <x v="2"/>
    <s v="I10X"/>
    <s v="N18X"/>
    <m/>
    <m/>
    <s v="Hipertension esencial (primaria)"/>
    <s v="Procedimiento"/>
    <n v="1"/>
    <s v="01890301"/>
    <s v="CONSULTA DE CONTROL O DE SEGUIMIENTO POR MEDICINA GENERAL"/>
    <s v="02/02/2022"/>
    <n v="939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0"/>
    <s v="PUTUMAYO"/>
    <x v="0"/>
    <x v="0"/>
    <x v="0"/>
    <s v="I10X"/>
    <s v="N18X"/>
    <m/>
    <m/>
    <s v="Hipertension esencial (primaria)"/>
    <s v="Procedimiento"/>
    <n v="1"/>
    <s v="00T0001548"/>
    <s v="TRANSPORTE COMERCIAL TERRESTRE - SIMPLE PUERTO GUZMAN ( PUTUMAYO ) A VILLAGARZON ( PUTUMAYO )"/>
    <s v="15/02/2022"/>
    <n v="1721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0"/>
    <s v="PUTUMAYO"/>
    <x v="0"/>
    <x v="0"/>
    <x v="0"/>
    <s v="I10X"/>
    <m/>
    <m/>
    <m/>
    <s v="Hipertension esencial (primaria)"/>
    <s v="Procedimiento"/>
    <n v="1"/>
    <s v="00T0001549"/>
    <s v="TRANSPORTE COMERCIAL TERRESTRE - SIMPLE VILLAGARZON ( PUTUMAYO ) A PUERTO GUZMAN ( PUTUMAYO )"/>
    <s v="07/02/2022"/>
    <n v="1598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3"/>
    <s v="PUTUMAYO"/>
    <x v="3"/>
    <x v="3"/>
    <x v="3"/>
    <s v="I10X"/>
    <s v="N18X"/>
    <m/>
    <m/>
    <s v="Hipertension esencial (primaria)"/>
    <s v="Procedimiento"/>
    <n v="1"/>
    <s v="01904902"/>
    <s v="HORMONA ESTIMULANTE DEL TIROIDES"/>
    <s v="08/02/2022"/>
    <n v="1143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2"/>
    <s v="PUTUMAYO"/>
    <x v="2"/>
    <x v="2"/>
    <x v="2"/>
    <s v="I10X"/>
    <s v="N18X"/>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9/02/2022"/>
    <n v="1920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2"/>
    <s v="PUTUMAYO"/>
    <x v="2"/>
    <x v="2"/>
    <x v="2"/>
    <s v="I10X"/>
    <m/>
    <m/>
    <m/>
    <s v="Hipertension esencial (primaria)"/>
    <s v="Procedimiento"/>
    <n v="1"/>
    <s v="01890301"/>
    <s v="CONSULTA DE CONTROL O DE SEGUIMIENTO POR MEDICINA GENERAL"/>
    <s v="01/02/2022"/>
    <n v="1474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3"/>
    <s v="PUTUMAYO"/>
    <x v="3"/>
    <x v="3"/>
    <x v="3"/>
    <s v="I10X"/>
    <m/>
    <m/>
    <m/>
    <s v="Hipertension esencial (primaria)"/>
    <s v="Procedimiento"/>
    <n v="1"/>
    <s v="00T0000333"/>
    <s v="TRANSPORTE COMERCIAL TERRESTRE - SIMPLE PUERTO ASIS ( PUTUMAYO ) A ORITO ( PUTUMAYO )"/>
    <s v="10/02/2022"/>
    <n v="268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3"/>
    <s v="PUTUMAYO"/>
    <x v="3"/>
    <x v="3"/>
    <x v="3"/>
    <s v="I10X"/>
    <m/>
    <m/>
    <m/>
    <s v="Hipertension esencial (primaria)"/>
    <s v="Procedimiento"/>
    <n v="1"/>
    <s v="01903817"/>
    <s v="COLESTEROL DE BAJA DENSIDAD [LDL] AUTOMATIZADO"/>
    <s v="21/02/2022"/>
    <n v="65800"/>
    <s v="Consulta Externa"/>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3"/>
    <s v="PUTUMAYO"/>
    <x v="3"/>
    <x v="3"/>
    <x v="3"/>
    <s v="I10X"/>
    <s v="N18X"/>
    <m/>
    <m/>
    <s v="Hipertension esencial (primaria)"/>
    <s v="Procedimiento"/>
    <n v="1"/>
    <s v="01903895"/>
    <s v="CREATININA EN SUERO U OTROS FLUIDOS"/>
    <s v="21/02/2022"/>
    <n v="137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3"/>
    <s v="PUTUMAYO"/>
    <x v="3"/>
    <x v="3"/>
    <x v="3"/>
    <s v="I10X"/>
    <m/>
    <m/>
    <m/>
    <s v="Hipertension esencial (primaria)"/>
    <s v="Procedimiento"/>
    <n v="1"/>
    <s v="01881141"/>
    <s v="ECOGRAFIA DE TIROIDES CON TRANSDUCTOR DE 7 MHZ O MAS"/>
    <s v="27/02/2022"/>
    <n v="223300"/>
    <s v="Consulta Externa"/>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3"/>
    <s v="PUTUMAYO"/>
    <x v="3"/>
    <x v="3"/>
    <x v="3"/>
    <s v="I10X"/>
    <m/>
    <m/>
    <m/>
    <s v="Hipertension esencial (primaria)"/>
    <s v="Procedimiento"/>
    <n v="1"/>
    <s v="01904921"/>
    <s v="TIROXINA LIBRE"/>
    <s v="07/02/2022"/>
    <n v="372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0"/>
    <s v="PUTUMAYO"/>
    <x v="0"/>
    <x v="0"/>
    <x v="0"/>
    <s v="I10X"/>
    <s v="E119"/>
    <m/>
    <m/>
    <s v="Hipertension esencial (primaria)"/>
    <s v="Medicamento"/>
    <n v="1"/>
    <s v="19976349-02"/>
    <s v="NIMODIPINO 30 MG"/>
    <s v="28/02/2022"/>
    <n v="3725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2"/>
    <s v="PUTUMAYO"/>
    <x v="2"/>
    <x v="2"/>
    <x v="2"/>
    <s v="I10X"/>
    <m/>
    <m/>
    <m/>
    <s v="Hipertension esencial (primaria)"/>
    <s v="Medicamento"/>
    <n v="1"/>
    <s v="20097309-04"/>
    <s v="CLORURO DE SODIO 0.9%"/>
    <s v="08/02/2022"/>
    <n v="122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2"/>
    <s v="PUTUMAYO"/>
    <x v="2"/>
    <x v="2"/>
    <x v="2"/>
    <s v="I10X"/>
    <m/>
    <m/>
    <m/>
    <s v="Hipertension esencial (primaria)"/>
    <s v="Procedimiento"/>
    <n v="1"/>
    <s v="01903841"/>
    <s v="GLUCOSA EN SUERO U OTRO FLUIDO DIFERENTE A ORINA"/>
    <s v="08/02/2022"/>
    <n v="241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2"/>
    <s v="PUTUMAYO"/>
    <x v="2"/>
    <x v="2"/>
    <x v="2"/>
    <s v="I10X"/>
    <m/>
    <m/>
    <m/>
    <s v="Hipertension esencial (primaria)"/>
    <s v="Procedimiento"/>
    <n v="1"/>
    <s v="01871121"/>
    <s v="RADIOGRAFIA DE TORAX ( P. A. O A. P. Y LATERAL - DECUBITO LATERAL - OBLICUAS O LATERAL )"/>
    <s v="08/02/2022"/>
    <n v="18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2"/>
    <s v="PUTUMAYO"/>
    <x v="2"/>
    <x v="2"/>
    <x v="2"/>
    <s v="I10X"/>
    <m/>
    <m/>
    <m/>
    <s v="Hipertension esencial (primaria)"/>
    <s v="Procedimiento"/>
    <n v="1"/>
    <s v="01903895"/>
    <s v="CREATININA EN SUERO U OTROS FLUIDOS"/>
    <s v="08/02/2022"/>
    <n v="324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902207"/>
    <s v="HEMOGRAMA I ( HEMOGLOBINA HEMATOCRITO Y LEUCOGRAMA ) MANUAL"/>
    <s v="08/02/2022"/>
    <n v="13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2"/>
    <s v="PUTUMAYO"/>
    <x v="2"/>
    <x v="2"/>
    <x v="2"/>
    <s v="I10X"/>
    <m/>
    <m/>
    <m/>
    <s v="Hipertension esencial (primaria)"/>
    <s v="Procedimiento"/>
    <n v="1"/>
    <s v="01903856"/>
    <s v="NITROGENO UREICO"/>
    <s v="08/02/2022"/>
    <n v="372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2"/>
    <s v="PUTUMAYO"/>
    <x v="2"/>
    <x v="2"/>
    <x v="2"/>
    <s v="I10X"/>
    <m/>
    <m/>
    <m/>
    <s v="Hipertension esencial (primaria)"/>
    <s v="Procedimiento"/>
    <n v="1"/>
    <s v="01907106"/>
    <s v="UROANALISIS"/>
    <s v="08/02/2022"/>
    <n v="2349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2"/>
    <s v="PUTUMAYO"/>
    <x v="2"/>
    <x v="2"/>
    <x v="2"/>
    <s v="I10X"/>
    <m/>
    <m/>
    <m/>
    <s v="Hipertension esencial (primaria)"/>
    <s v="Procedimiento"/>
    <n v="1"/>
    <s v="01895100"/>
    <s v="ELECTROCARDIOGRAMA DE RITMO O DE SUPERFICIE SOD"/>
    <s v="08/02/2022"/>
    <n v="143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2"/>
    <s v="PUTUMAYO"/>
    <x v="2"/>
    <x v="2"/>
    <x v="2"/>
    <s v="I10X"/>
    <m/>
    <m/>
    <m/>
    <s v="Hipertension esencial (primaria)"/>
    <s v="Procedimiento"/>
    <n v="1"/>
    <s v="01903841"/>
    <s v="GLUCOSA EN SUERO U OTRO FLUIDO DIFERENTE A ORINA"/>
    <s v="08/02/2022"/>
    <n v="160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2"/>
    <s v="PUTUMAYO"/>
    <x v="2"/>
    <x v="2"/>
    <x v="2"/>
    <s v="I10X"/>
    <m/>
    <m/>
    <m/>
    <s v="Hipertension esencial (primaria)"/>
    <s v="Procedimiento"/>
    <n v="1"/>
    <s v="01890701"/>
    <s v="CONSULTA DE URGENCIAS POR MEDICINA GENERAL"/>
    <s v="08/02/2022"/>
    <n v="202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2"/>
    <s v="PUTUMAYO"/>
    <x v="2"/>
    <x v="2"/>
    <x v="2"/>
    <s v="I10X"/>
    <m/>
    <m/>
    <m/>
    <s v="Hipertension esencial (primaria)"/>
    <s v="Procedimiento"/>
    <n v="1"/>
    <s v="01890466"/>
    <s v="INTERCONSULTA POR ESPECIALISTA EN MEDICINA INTERNA"/>
    <s v="08/02/2022"/>
    <n v="161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2"/>
    <s v="PUTUMAYO"/>
    <x v="2"/>
    <x v="2"/>
    <x v="2"/>
    <s v="I10X"/>
    <m/>
    <m/>
    <m/>
    <s v="Hipertension esencial (primaria)"/>
    <s v="Insumo"/>
    <n v="1"/>
    <s v="00E0000004"/>
    <s v="DURAPREP SOLUCION PARA LAVADO PREQUIRURGICO"/>
    <s v="08/02/2022"/>
    <n v="122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2"/>
    <s v="PUTUMAYO"/>
    <x v="2"/>
    <x v="2"/>
    <x v="2"/>
    <s v="I10X"/>
    <s v="E119"/>
    <s v="N18X"/>
    <m/>
    <s v="Hipertension esencial (primaria)"/>
    <s v="Procedimiento"/>
    <n v="1"/>
    <s v="0110M004"/>
    <s v="INTERNACION COMPLEJIDAD MEDIANA HABITACION CUATRO O MAS CAMAS"/>
    <s v="08/02/2022"/>
    <n v="1497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2"/>
    <s v="PUTUMAYO"/>
    <x v="2"/>
    <x v="2"/>
    <x v="2"/>
    <s v="I10X"/>
    <m/>
    <m/>
    <m/>
    <s v="Hipertension esencial (primaria)"/>
    <s v="Insumo"/>
    <n v="1"/>
    <s v="00E0000004"/>
    <s v="DURAPREP SOLUCION PARA LAVADO PREQUIRURGICO"/>
    <s v="08/02/2022"/>
    <n v="171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2"/>
    <s v="PUTUMAYO"/>
    <x v="2"/>
    <x v="2"/>
    <x v="2"/>
    <s v="I10X"/>
    <s v="E119"/>
    <m/>
    <m/>
    <s v="Hipertension esencial (primaria)"/>
    <s v="Insumo"/>
    <n v="1"/>
    <s v="00E0000004"/>
    <s v="DURAPREP SOLUCION PARA LAVADO PREQUIRURGICO"/>
    <s v="08/02/2022"/>
    <n v="225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2"/>
    <s v="PUTUMAYO"/>
    <x v="2"/>
    <x v="2"/>
    <x v="2"/>
    <s v="I10X"/>
    <m/>
    <m/>
    <m/>
    <s v="Hipertension esencial (primaria)"/>
    <s v="Medicamento"/>
    <n v="1"/>
    <s v="19947431-06"/>
    <s v="CAPTOPRIL 50 MG"/>
    <s v="08/02/2022"/>
    <n v="225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2"/>
    <s v="PUTUMAYO"/>
    <x v="2"/>
    <x v="2"/>
    <x v="2"/>
    <s v="I10X"/>
    <m/>
    <m/>
    <m/>
    <s v="Hipertension esencial (primaria)"/>
    <s v="Medicamento"/>
    <n v="1"/>
    <s v="20006845-02"/>
    <s v="DIPIRONA MAGNESICA 2G/5 ML SOLUCION INYECTABLE"/>
    <s v="08/02/2022"/>
    <n v="308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2"/>
    <s v="PUTUMAYO"/>
    <x v="2"/>
    <x v="2"/>
    <x v="2"/>
    <s v="I10X"/>
    <m/>
    <m/>
    <m/>
    <s v="Hipertension esencial (primaria)"/>
    <s v="Medicamento"/>
    <n v="1"/>
    <s v="38408-01"/>
    <s v="ORAZOLEÂ® 40"/>
    <s v="08/02/2022"/>
    <n v="443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2"/>
    <s v="PUTUMAYO"/>
    <x v="2"/>
    <x v="2"/>
    <x v="2"/>
    <s v="I10X"/>
    <m/>
    <m/>
    <m/>
    <s v="Hipertension esencial (primaria)"/>
    <s v="Procedimiento"/>
    <n v="1"/>
    <s v="01890301"/>
    <s v="CONSULTA DE CONTROL O DE SEGUIMIENTO POR MEDICINA GENERAL"/>
    <s v="08/02/2022"/>
    <n v="831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0"/>
    <s v="PUTUMAYO"/>
    <x v="0"/>
    <x v="0"/>
    <x v="0"/>
    <s v="I10X"/>
    <s v="E119"/>
    <s v="N18X"/>
    <m/>
    <s v="Hipertension esencial (primaria)"/>
    <s v="Procedimiento"/>
    <n v="1"/>
    <s v="01906611"/>
    <s v="ANTIGENO ESPECIFICO DE PROSTATA FRACCION LIBRE SEMIAUTOMATIZADO O AUTOMATIZADO"/>
    <s v="08/02/2022"/>
    <n v="1144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3"/>
    <s v="PUTUMAYO"/>
    <x v="3"/>
    <x v="3"/>
    <x v="3"/>
    <s v="I10X"/>
    <m/>
    <m/>
    <m/>
    <s v="Hipertension esencial (primaria)"/>
    <s v="Procedimiento"/>
    <n v="1"/>
    <s v="01890301"/>
    <s v="CONSULTA DE CONTROL O DE SEGUIMIENTO POR MEDICINA GENERAL"/>
    <s v="18/02/2022"/>
    <n v="185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3"/>
    <s v="PUTUMAYO"/>
    <x v="3"/>
    <x v="3"/>
    <x v="3"/>
    <s v="I10X"/>
    <m/>
    <m/>
    <m/>
    <s v="Hipertension esencial (primaria)"/>
    <s v="Procedimiento"/>
    <n v="1"/>
    <s v="01890301"/>
    <s v="CONSULTA DE CONTROL O DE SEGUIMIENTO POR MEDICINA GENERAL"/>
    <s v="21/02/2022"/>
    <n v="109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3"/>
    <s v="PUTUMAYO"/>
    <x v="3"/>
    <x v="3"/>
    <x v="3"/>
    <s v="I10X"/>
    <m/>
    <m/>
    <m/>
    <s v="Hipertension esencial (primaria)"/>
    <s v="Procedimiento"/>
    <n v="1"/>
    <s v="01895100"/>
    <s v="ELECTROCARDIOGRAMA DE RITMO O DE SUPERFICIE SOD"/>
    <s v="17/02/2022"/>
    <n v="17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0"/>
    <s v="PUTUMAYO"/>
    <x v="0"/>
    <x v="0"/>
    <x v="0"/>
    <s v="I10X"/>
    <m/>
    <m/>
    <m/>
    <s v="Hipertension esencial (primaria)"/>
    <s v="Procedimiento"/>
    <n v="1"/>
    <s v="01890366"/>
    <s v="CONSULTA DE CONTROL O DE SEGUIMIENTO POR ESPECIALISTA EN MEDICINA INTERNA"/>
    <s v="28/02/2022"/>
    <n v="2036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0"/>
    <s v="PUTUMAYO"/>
    <x v="0"/>
    <x v="0"/>
    <x v="0"/>
    <s v="I10X"/>
    <m/>
    <m/>
    <m/>
    <s v="Hipertension esencial (primaria)"/>
    <s v="Procedimiento"/>
    <n v="1"/>
    <s v="01903859"/>
    <s v="POTASIO EN SUERO U OTROS FLUIDOS"/>
    <s v="03/02/2022"/>
    <n v="192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0"/>
    <s v="PUTUMAYO"/>
    <x v="0"/>
    <x v="0"/>
    <x v="0"/>
    <s v="I10X"/>
    <m/>
    <m/>
    <m/>
    <s v="Hipertension esencial (primaria)"/>
    <s v="Procedimiento"/>
    <n v="1"/>
    <s v="01903028"/>
    <s v="MICROALBUMINURIA SEMIAUTOMATIZADA"/>
    <s v="03/02/2022"/>
    <n v="168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0"/>
    <s v="PUTUMAYO"/>
    <x v="0"/>
    <x v="0"/>
    <x v="0"/>
    <s v="I10X"/>
    <m/>
    <m/>
    <m/>
    <s v="Hipertension esencial (primaria)"/>
    <s v="Procedimiento"/>
    <n v="1"/>
    <s v="01903824"/>
    <s v="CREATININA EN ORINA DE 24 HORAS"/>
    <s v="03/02/2022"/>
    <n v="318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1"/>
    <s v="PUTUMAYO"/>
    <x v="1"/>
    <x v="1"/>
    <x v="1"/>
    <s v="I10X"/>
    <s v="E119"/>
    <m/>
    <m/>
    <s v="Hipertension esencial (primaria)"/>
    <s v="Procedimiento"/>
    <n v="1"/>
    <s v="01890328"/>
    <s v="CONSULTA DE CONTROL O DE SEGUIMIENTO POR ESPECIALISTA EN CARDIOLOGIA"/>
    <s v="17/02/2022"/>
    <n v="1847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1"/>
    <s v="PUTUMAYO"/>
    <x v="1"/>
    <x v="1"/>
    <x v="1"/>
    <s v="I10X"/>
    <m/>
    <m/>
    <m/>
    <s v="Hipertension esencial (primaria)"/>
    <s v="Procedimiento"/>
    <n v="1"/>
    <s v="01881202"/>
    <s v="ECOCARDIOGRAMA TRANSTORACICO"/>
    <s v="08/02/2022"/>
    <n v="2216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2"/>
    <s v="PUTUMAYO"/>
    <x v="2"/>
    <x v="2"/>
    <x v="2"/>
    <s v="I10X"/>
    <s v="E119"/>
    <s v="N18X"/>
    <m/>
    <s v="Hipertension esencial (primaria)"/>
    <s v="Medicamento"/>
    <n v="1"/>
    <s v="34162-11"/>
    <s v="HIDROCLOROTIAZIDA 25 MG"/>
    <s v="24/02/2022"/>
    <n v="127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2"/>
    <s v="PUTUMAYO"/>
    <x v="2"/>
    <x v="2"/>
    <x v="2"/>
    <s v="I10X"/>
    <s v="E119"/>
    <s v="N18X"/>
    <m/>
    <s v="Hipertension esencial (primaria)"/>
    <s v="Procedimiento"/>
    <n v="1"/>
    <s v="01895100"/>
    <s v="ELECTROCARDIOGRAMA DE RITMO O DE SUPERFICIE SOD"/>
    <s v="24/02/2022"/>
    <n v="135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2"/>
    <s v="PUTUMAYO"/>
    <x v="2"/>
    <x v="2"/>
    <x v="2"/>
    <s v="I10X"/>
    <m/>
    <m/>
    <m/>
    <s v="Hipertension esencial (primaria)"/>
    <s v="Procedimiento"/>
    <n v="1"/>
    <s v="01903841"/>
    <s v="GLUCOSA EN SUERO U OTRO FLUIDO DIFERENTE A ORINA"/>
    <s v="24/02/2022"/>
    <n v="116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2"/>
    <s v="PUTUMAYO"/>
    <x v="2"/>
    <x v="2"/>
    <x v="2"/>
    <s v="I10X"/>
    <m/>
    <m/>
    <m/>
    <s v="Hipertension esencial (primaria)"/>
    <s v="Procedimiento"/>
    <n v="1"/>
    <s v="01890701"/>
    <s v="CONSULTA DE URGENCIAS POR MEDICINA GENERAL"/>
    <s v="24/02/2022"/>
    <n v="150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2"/>
    <s v="PUTUMAYO"/>
    <x v="2"/>
    <x v="2"/>
    <x v="2"/>
    <s v="I10X"/>
    <m/>
    <m/>
    <m/>
    <s v="Hipertension esencial (primaria)"/>
    <s v="Procedimiento"/>
    <n v="1"/>
    <s v="01890101"/>
    <s v="ATENCION ( VISITA ) DOMICILIARIA - POR MEDICINA GENERAL"/>
    <s v="24/02/2022"/>
    <n v="140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3"/>
    <s v="PUTUMAYO"/>
    <x v="3"/>
    <x v="3"/>
    <x v="3"/>
    <s v="I10X"/>
    <s v="E119"/>
    <m/>
    <m/>
    <s v="Hipertension esencial (primaria)"/>
    <s v="Procedimiento"/>
    <n v="1"/>
    <s v="01903426"/>
    <s v="HEMOGLOBINA GLICOSILADA AUTOMATIZADA"/>
    <s v="15/02/2022"/>
    <n v="391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3"/>
    <s v="PUTUMAYO"/>
    <x v="3"/>
    <x v="3"/>
    <x v="3"/>
    <s v="I10X"/>
    <m/>
    <m/>
    <m/>
    <s v="Hipertension esencial (primaria)"/>
    <s v="Procedimiento"/>
    <n v="1"/>
    <s v="01903859"/>
    <s v="POTASIO EN SUERO U OTROS FLUIDOS"/>
    <s v="15/02/2022"/>
    <n v="149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3"/>
    <s v="PUTUMAYO"/>
    <x v="3"/>
    <x v="3"/>
    <x v="3"/>
    <s v="I10X"/>
    <m/>
    <m/>
    <m/>
    <s v="Hipertension esencial (primaria)"/>
    <s v="Procedimiento"/>
    <n v="1"/>
    <s v="01904921"/>
    <s v="TIROXINA LIBRE"/>
    <s v="02/02/2022"/>
    <n v="98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3"/>
    <s v="PUTUMAYO"/>
    <x v="3"/>
    <x v="3"/>
    <x v="3"/>
    <s v="I10X"/>
    <m/>
    <m/>
    <m/>
    <s v="Hipertension esencial (primaria)"/>
    <s v="Procedimiento"/>
    <n v="1"/>
    <s v="01904902"/>
    <s v="HORMONA ESTIMULANTE DEL TIROIDES"/>
    <s v="02/02/2022"/>
    <n v="171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3"/>
    <s v="PUTUMAYO"/>
    <x v="3"/>
    <x v="3"/>
    <x v="3"/>
    <s v="I10X"/>
    <s v="E119"/>
    <m/>
    <m/>
    <s v="Hipertension esencial (primaria)"/>
    <s v="Procedimiento"/>
    <n v="1"/>
    <s v="01904925"/>
    <s v="TRIYODOTIRONINA TOTAL"/>
    <s v="02/02/2022"/>
    <n v="213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3"/>
    <s v="PUTUMAYO"/>
    <x v="3"/>
    <x v="3"/>
    <x v="3"/>
    <s v="I10X"/>
    <s v="N18X"/>
    <m/>
    <m/>
    <s v="Hipertension esencial (primaria)"/>
    <s v="Procedimiento"/>
    <n v="1"/>
    <s v="01890301"/>
    <s v="CONSULTA DE CONTROL O DE SEGUIMIENTO POR MEDICINA GENERAL"/>
    <s v="02/02/2022"/>
    <n v="168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3"/>
    <s v="PUTUMAYO"/>
    <x v="3"/>
    <x v="3"/>
    <x v="3"/>
    <s v="I10X"/>
    <m/>
    <m/>
    <m/>
    <s v="Hipertension esencial (primaria)"/>
    <s v="Procedimiento"/>
    <n v="1"/>
    <s v="01903841"/>
    <s v="GLUCOSA EN SUERO U OTRO FLUIDO DIFERENTE A ORINA"/>
    <s v="01/02/2022"/>
    <n v="366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0"/>
    <s v="PUTUMAYO"/>
    <x v="0"/>
    <x v="0"/>
    <x v="0"/>
    <s v="I10X"/>
    <m/>
    <m/>
    <m/>
    <s v="Hipertension esencial (primaria)"/>
    <s v="Medicamento"/>
    <n v="1"/>
    <s v="41661-02"/>
    <s v="CALCIO + VITAMINA D TABLETAS"/>
    <s v="11/02/2022"/>
    <n v="36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6"/>
    <s v="PUTUMAYO"/>
    <x v="6"/>
    <x v="6"/>
    <x v="6"/>
    <s v="I10X"/>
    <s v="E119"/>
    <m/>
    <m/>
    <s v="Hipertension esencial (primaria)"/>
    <s v="Procedimiento"/>
    <n v="1"/>
    <s v="01906610"/>
    <s v="ANTIGENO ESPECIFICO DE PROSTATA SEMIAUTOMATIZADO O AUTOMATIZADO"/>
    <s v="18/02/2022"/>
    <n v="450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6"/>
    <s v="PUTUMAYO"/>
    <x v="6"/>
    <x v="6"/>
    <x v="6"/>
    <s v="I10X"/>
    <m/>
    <m/>
    <m/>
    <s v="Hipertension esencial (primaria)"/>
    <s v="Procedimiento"/>
    <n v="1"/>
    <s v="01903895"/>
    <s v="CREATININA EN SUERO U OTROS FLUIDOS"/>
    <s v="18/02/2022"/>
    <n v="58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6"/>
    <s v="PUTUMAYO"/>
    <x v="6"/>
    <x v="6"/>
    <x v="6"/>
    <s v="I10X"/>
    <m/>
    <m/>
    <m/>
    <s v="Hipertension esencial (primaria)"/>
    <s v="Procedimiento"/>
    <n v="1"/>
    <s v="01903895"/>
    <s v="CREATININA EN SUERO U OTROS FLUIDOS"/>
    <s v="18/02/2022"/>
    <n v="177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6"/>
    <s v="PUTUMAYO"/>
    <x v="6"/>
    <x v="6"/>
    <x v="6"/>
    <s v="I10X"/>
    <s v="E119"/>
    <m/>
    <m/>
    <s v="Hipertension esencial (primaria)"/>
    <s v="Procedimiento"/>
    <n v="1"/>
    <s v="01903026"/>
    <s v="MICROALBUMINURIA AUTOMATIZADA EN ORINA PARCIAL"/>
    <s v="18/02/2022"/>
    <n v="1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2"/>
    <s v="PUTUMAYO"/>
    <x v="2"/>
    <x v="2"/>
    <x v="2"/>
    <s v="I10X"/>
    <m/>
    <m/>
    <m/>
    <s v="Hipertension esencial (primaria)"/>
    <s v="Procedimiento"/>
    <n v="1"/>
    <s v="01903841"/>
    <s v="GLUCOSA EN SUERO U OTRO FLUIDO DIFERENTE A ORINA"/>
    <s v="09/02/2022"/>
    <n v="25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2"/>
    <s v="PUTUMAYO"/>
    <x v="2"/>
    <x v="2"/>
    <x v="2"/>
    <s v="I10X"/>
    <m/>
    <m/>
    <m/>
    <s v="Hipertension esencial (primaria)"/>
    <s v="Procedimiento"/>
    <n v="1"/>
    <s v="01903815"/>
    <s v="COLESTEROL DE ALTA DENSIDAD"/>
    <s v="09/02/2022"/>
    <n v="30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2"/>
    <s v="PUTUMAYO"/>
    <x v="2"/>
    <x v="2"/>
    <x v="2"/>
    <s v="I10X"/>
    <m/>
    <m/>
    <m/>
    <s v="Hipertension esencial (primaria)"/>
    <s v="Procedimiento"/>
    <n v="1"/>
    <s v="01903818"/>
    <s v="COLESTEROL TOTAL"/>
    <s v="09/02/2022"/>
    <n v="28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2"/>
    <s v="PUTUMAYO"/>
    <x v="2"/>
    <x v="2"/>
    <x v="2"/>
    <s v="I10X"/>
    <m/>
    <m/>
    <m/>
    <s v="Hipertension esencial (primaria)"/>
    <s v="Procedimiento"/>
    <n v="1"/>
    <s v="01904902"/>
    <s v="HORMONA ESTIMULANTE DEL TIROIDES"/>
    <s v="09/02/2022"/>
    <n v="29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2"/>
    <s v="PUTUMAYO"/>
    <x v="2"/>
    <x v="2"/>
    <x v="2"/>
    <s v="I10X"/>
    <m/>
    <m/>
    <m/>
    <s v="Hipertension esencial (primaria)"/>
    <s v="Procedimiento"/>
    <n v="1"/>
    <s v="01903801"/>
    <s v="ACIDO URICO EN SUERO U OTROS FLUIDOS"/>
    <s v="09/02/2022"/>
    <n v="161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2"/>
    <s v="PUTUMAYO"/>
    <x v="2"/>
    <x v="2"/>
    <x v="2"/>
    <s v="I10X"/>
    <m/>
    <m/>
    <m/>
    <s v="Hipertension esencial (primaria)"/>
    <s v="Procedimiento"/>
    <n v="1"/>
    <s v="01903868"/>
    <s v="TRIGLICERIDOS"/>
    <s v="09/02/2022"/>
    <n v="147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2"/>
    <s v="PUTUMAYO"/>
    <x v="2"/>
    <x v="2"/>
    <x v="2"/>
    <s v="I10X"/>
    <m/>
    <m/>
    <m/>
    <s v="Hipertension esencial (primaria)"/>
    <s v="Procedimiento"/>
    <n v="1"/>
    <s v="01890301"/>
    <s v="CONSULTA DE CONTROL O DE SEGUIMIENTO POR MEDICINA GENERAL"/>
    <s v="11/02/2022"/>
    <n v="1479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0/02/2022"/>
    <n v="295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2"/>
    <s v="PUTUMAYO"/>
    <x v="2"/>
    <x v="2"/>
    <x v="2"/>
    <s v="I10X"/>
    <m/>
    <m/>
    <m/>
    <s v="Hipertension esencial (primaria)"/>
    <s v="Procedimiento"/>
    <n v="1"/>
    <s v="01890301"/>
    <s v="CONSULTA DE CONTROL O DE SEGUIMIENTO POR MEDICINA GENERAL"/>
    <s v="25/02/2022"/>
    <n v="39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2"/>
    <s v="PUTUMAYO"/>
    <x v="2"/>
    <x v="2"/>
    <x v="2"/>
    <s v="I10X"/>
    <m/>
    <m/>
    <m/>
    <s v="Hipertension esencial (primaria)"/>
    <s v="Procedimiento"/>
    <n v="1"/>
    <s v="01890301"/>
    <s v="CONSULTA DE CONTROL O DE SEGUIMIENTO POR MEDICINA GENERAL"/>
    <s v="24/02/2022"/>
    <n v="172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3"/>
    <s v="PUTUMAYO"/>
    <x v="3"/>
    <x v="3"/>
    <x v="3"/>
    <s v="I10X"/>
    <m/>
    <m/>
    <m/>
    <s v="Hipertension esencial (primaria)"/>
    <s v="Procedimiento"/>
    <n v="1"/>
    <s v="01903859"/>
    <s v="POTASIO EN SUERO U OTROS FLUIDOS"/>
    <s v="10/02/2022"/>
    <n v="33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3"/>
    <s v="PUTUMAYO"/>
    <x v="3"/>
    <x v="3"/>
    <x v="3"/>
    <s v="I10X"/>
    <m/>
    <m/>
    <m/>
    <s v="Hipertension esencial (primaria)"/>
    <s v="Procedimiento"/>
    <n v="1"/>
    <s v="01890208"/>
    <s v="CONSULTA DE PRIMERA VEZ POR PSICOLOGIA"/>
    <s v="01/02/2022"/>
    <n v="5700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3"/>
    <s v="PUTUMAYO"/>
    <x v="3"/>
    <x v="3"/>
    <x v="3"/>
    <s v="I10X"/>
    <m/>
    <m/>
    <m/>
    <s v="Hipertension esencial (primaria)"/>
    <s v="Procedimiento"/>
    <n v="1"/>
    <s v="01890301"/>
    <s v="CONSULTA DE CONTROL O DE SEGUIMIENTO POR MEDICINA GENERAL"/>
    <s v="16/02/2022"/>
    <n v="47511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5"/>
    <s v="PUTUMAYO"/>
    <x v="5"/>
    <x v="5"/>
    <x v="5"/>
    <s v="I10X"/>
    <m/>
    <m/>
    <m/>
    <s v="Hipertension esencial (primaria)"/>
    <s v="Procedimiento"/>
    <n v="1"/>
    <s v="00T0000318"/>
    <s v="TRANSPORTE COMERCIAL TERRESTRE - SIMPLE MOCOA ( PUTUMAYO ) A VALLE DEL GUAMUEZ ( PUTUMAYO )"/>
    <s v="08/02/2022"/>
    <n v="361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5"/>
    <s v="PUTUMAYO"/>
    <x v="5"/>
    <x v="5"/>
    <x v="5"/>
    <s v="I10X"/>
    <m/>
    <m/>
    <m/>
    <s v="Hipertension esencial (primaria)"/>
    <s v="Procedimiento"/>
    <n v="1"/>
    <s v="01881204"/>
    <s v="ECOCARDIOGRAMA TRANSTORACICO TRIDIMENSIONAL"/>
    <s v="07/02/2022"/>
    <n v="303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3"/>
    <s v="PUTUMAYO"/>
    <x v="3"/>
    <x v="3"/>
    <x v="3"/>
    <s v="I10X"/>
    <m/>
    <m/>
    <m/>
    <s v="Hipertension esencial (primaria)"/>
    <s v="Procedimiento"/>
    <n v="1"/>
    <s v="00T0000327"/>
    <s v="TRANSPORTE COMERCIAL TERRESTRE - SIMPLE ORITO ( PUTUMAYO ) A PUERTO ASIS ( PUTUMAYO )"/>
    <s v="09/02/2022"/>
    <n v="32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3"/>
    <s v="PUTUMAYO"/>
    <x v="3"/>
    <x v="3"/>
    <x v="3"/>
    <s v="I10X"/>
    <m/>
    <m/>
    <m/>
    <s v="Hipertension esencial (primaria)"/>
    <s v="Procedimiento"/>
    <n v="1"/>
    <s v="01890301"/>
    <s v="CONSULTA DE CONTROL O DE SEGUIMIENTO POR MEDICINA GENERAL"/>
    <s v="04/02/2022"/>
    <n v="64400"/>
    <s v="Consulta Externa"/>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3"/>
    <s v="PUTUMAYO"/>
    <x v="3"/>
    <x v="3"/>
    <x v="3"/>
    <s v="I10X"/>
    <m/>
    <m/>
    <m/>
    <s v="Hipertension esencial (primaria)"/>
    <s v="Procedimiento"/>
    <n v="1"/>
    <s v="01903856"/>
    <s v="NITROGENO UREICO"/>
    <s v="07/02/2022"/>
    <n v="107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3"/>
    <s v="PUTUMAYO"/>
    <x v="3"/>
    <x v="3"/>
    <x v="3"/>
    <s v="I10X"/>
    <m/>
    <m/>
    <m/>
    <s v="Hipertension esencial (primaria)"/>
    <s v="Procedimiento"/>
    <n v="1"/>
    <s v="01903815"/>
    <s v="COLESTEROL DE ALTA DENSIDAD"/>
    <s v="07/02/2022"/>
    <n v="100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3"/>
    <s v="PUTUMAYO"/>
    <x v="3"/>
    <x v="3"/>
    <x v="3"/>
    <s v="I10X"/>
    <m/>
    <m/>
    <m/>
    <s v="Hipertension esencial (primaria)"/>
    <s v="Procedimiento"/>
    <n v="1"/>
    <s v="01903816"/>
    <s v="COLESTEROL DE BAJA DENSIDAD SEMIAUTOMATIZADO"/>
    <s v="07/02/2022"/>
    <n v="107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3"/>
    <s v="PUTUMAYO"/>
    <x v="3"/>
    <x v="3"/>
    <x v="3"/>
    <s v="I10X"/>
    <m/>
    <m/>
    <m/>
    <s v="Hipertension esencial (primaria)"/>
    <s v="Procedimiento"/>
    <n v="1"/>
    <s v="01904902"/>
    <s v="HORMONA ESTIMULANTE DEL TIROIDES"/>
    <s v="07/02/2022"/>
    <n v="234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3"/>
    <s v="PUTUMAYO"/>
    <x v="3"/>
    <x v="3"/>
    <x v="3"/>
    <s v="I10X"/>
    <s v="E119"/>
    <s v="N18X"/>
    <m/>
    <s v="Hipertension esencial (primaria)"/>
    <s v="Procedimiento"/>
    <n v="1"/>
    <s v="01903868"/>
    <s v="TRIGLICERIDOS"/>
    <s v="07/02/2022"/>
    <n v="1244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0"/>
    <s v="PUTUMAYO"/>
    <x v="0"/>
    <x v="0"/>
    <x v="0"/>
    <s v="I10X"/>
    <s v="E119"/>
    <m/>
    <m/>
    <s v="Hipertension esencial (primaria)"/>
    <s v="Procedimiento"/>
    <n v="1"/>
    <s v="01890266"/>
    <s v="CONSULTA DE PRIMERA VEZ POR ESPECIALISTA EN MEDICINA INTERNA"/>
    <s v="19/02/2022"/>
    <n v="32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2"/>
    <s v="PUTUMAYO"/>
    <x v="2"/>
    <x v="2"/>
    <x v="2"/>
    <s v="I10X"/>
    <s v="E119"/>
    <m/>
    <m/>
    <s v="Hipertension esencial (primaria)"/>
    <s v="Procedimiento"/>
    <n v="1"/>
    <s v="01890201"/>
    <s v="CONSULTA DE PRIMERA VEZ POR MEDICINA GENERAL"/>
    <s v="22/02/2022"/>
    <n v="38300"/>
    <s v="Consulta Externa"/>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2"/>
    <s v="PUTUMAYO"/>
    <x v="2"/>
    <x v="2"/>
    <x v="2"/>
    <s v="I10X"/>
    <m/>
    <m/>
    <m/>
    <s v="Hipertension esencial (primaria)"/>
    <s v="Procedimiento"/>
    <n v="1"/>
    <s v="01895004"/>
    <s v="MONITOREO AMBULATORIO DE PRESION ARTERIAL SISTEMICA"/>
    <s v="28/02/2022"/>
    <n v="780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2"/>
    <s v="PUTUMAYO"/>
    <x v="2"/>
    <x v="2"/>
    <x v="2"/>
    <s v="I10X"/>
    <m/>
    <m/>
    <m/>
    <s v="Hipertension esencial (primaria)"/>
    <s v="Procedimiento"/>
    <n v="1"/>
    <s v="01881332"/>
    <s v="ECOGRAFIA DE VIAS URINARIAS ( RIÃƒÂ‘ONES - VEJIGA Y PROSTATA TRANSABDOMINAL )"/>
    <s v="03/02/2022"/>
    <n v="878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3"/>
    <s v="PUTUMAYO"/>
    <x v="3"/>
    <x v="3"/>
    <x v="3"/>
    <s v="I10X"/>
    <s v="E119"/>
    <m/>
    <m/>
    <s v="Hipertension esencial (primaria)"/>
    <s v="Procedimiento"/>
    <n v="1"/>
    <s v="01890366"/>
    <s v="CONSULTA DE CONTROL O DE SEGUIMIENTO POR ESPECIALISTA EN MEDICINA INTERNA"/>
    <s v="16/02/2022"/>
    <n v="107700"/>
    <s v="Consulta Externa"/>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3"/>
    <s v="PUTUMAYO"/>
    <x v="3"/>
    <x v="3"/>
    <x v="3"/>
    <s v="I10X"/>
    <m/>
    <m/>
    <m/>
    <s v="Hipertension esencial (primaria)"/>
    <s v="Procedimiento"/>
    <n v="1"/>
    <s v="01890301"/>
    <s v="CONSULTA DE CONTROL O DE SEGUIMIENTO POR MEDICINA GENERAL"/>
    <s v="15/02/2022"/>
    <n v="633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3"/>
    <s v="PUTUMAYO"/>
    <x v="3"/>
    <x v="3"/>
    <x v="3"/>
    <s v="I10X"/>
    <m/>
    <m/>
    <m/>
    <s v="Hipertension esencial (primaria)"/>
    <s v="Procedimiento"/>
    <n v="1"/>
    <s v="01879161"/>
    <s v="TOMOGRAFIA COMPUTADA DE CUELLO"/>
    <s v="09/02/2022"/>
    <n v="6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3"/>
    <s v="PUTUMAYO"/>
    <x v="3"/>
    <x v="3"/>
    <x v="3"/>
    <s v="I10X"/>
    <m/>
    <m/>
    <m/>
    <s v="Hipertension esencial (primaria)"/>
    <s v="Procedimiento"/>
    <n v="1"/>
    <s v="01879162"/>
    <s v="TOMOGRAFIA COMPUTADA DE LARINGE"/>
    <s v="09/02/2022"/>
    <n v="84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3"/>
    <s v="PUTUMAYO"/>
    <x v="3"/>
    <x v="3"/>
    <x v="3"/>
    <s v="I10X"/>
    <m/>
    <m/>
    <m/>
    <s v="Hipertension esencial (primaria)"/>
    <s v="Insumo"/>
    <n v="1"/>
    <s v="00E0000004"/>
    <s v="DURAPREP SOLUCION PARA LAVADO PREQUIRURGICO"/>
    <s v="09/02/2022"/>
    <n v="84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1"/>
    <s v="PUTUMAYO"/>
    <x v="1"/>
    <x v="1"/>
    <x v="1"/>
    <s v="I10X"/>
    <m/>
    <m/>
    <m/>
    <s v="Hipertension esencial (primaria)"/>
    <s v="Procedimiento"/>
    <n v="1"/>
    <s v="01895100"/>
    <s v="ELECTROCARDIOGRAMA DE RITMO O DE SUPERFICIE SOD"/>
    <s v="07/02/2022"/>
    <n v="34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0"/>
    <s v="PUTUMAYO"/>
    <x v="0"/>
    <x v="0"/>
    <x v="0"/>
    <s v="I10X"/>
    <s v="E119"/>
    <m/>
    <m/>
    <s v="Hipertension esencial (primaria)"/>
    <s v="Procedimiento"/>
    <n v="1"/>
    <s v="01895100"/>
    <s v="ELECTROCARDIOGRAMA DE RITMO O DE SUPERFICIE SOD"/>
    <s v="10/02/2022"/>
    <n v="81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2"/>
    <s v="PUTUMAYO"/>
    <x v="2"/>
    <x v="2"/>
    <x v="2"/>
    <s v="I10X"/>
    <m/>
    <m/>
    <m/>
    <s v="Hipertension esencial (primaria)"/>
    <s v="Procedimiento"/>
    <n v="1"/>
    <s v="01890301"/>
    <s v="CONSULTA DE CONTROL O DE SEGUIMIENTO POR MEDICINA GENERAL"/>
    <s v="23/02/2022"/>
    <n v="154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0"/>
    <s v="PUTUMAYO"/>
    <x v="0"/>
    <x v="0"/>
    <x v="0"/>
    <s v="I10X"/>
    <s v="E119"/>
    <s v="N18X"/>
    <m/>
    <s v="Hipertension esencial (primaria)"/>
    <s v="Procedimiento"/>
    <n v="1"/>
    <s v="01895001"/>
    <s v="MONITOREO ELECTROCARDIOGRAFICO CONTINUO ( HOLTER )"/>
    <s v="22/02/2022"/>
    <n v="50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0"/>
    <s v="PUTUMAYO"/>
    <x v="0"/>
    <x v="0"/>
    <x v="0"/>
    <s v="I10X"/>
    <s v="E119"/>
    <m/>
    <m/>
    <s v="Hipertension esencial (primaria)"/>
    <s v="Procedimiento"/>
    <n v="1"/>
    <s v="01904924"/>
    <s v="TRIYODOTIRONINA LIBRE"/>
    <s v="18/02/2022"/>
    <n v="260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0"/>
    <s v="PUTUMAYO"/>
    <x v="0"/>
    <x v="0"/>
    <x v="0"/>
    <s v="I10X"/>
    <m/>
    <m/>
    <m/>
    <s v="Hipertension esencial (primaria)"/>
    <s v="Procedimiento"/>
    <n v="1"/>
    <s v="01904904"/>
    <s v="HORMONA ESTIMULANTE DEL TIROIDES ULTRASENSIBLE"/>
    <s v="18/02/2022"/>
    <n v="50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2"/>
    <s v="PUTUMAYO"/>
    <x v="2"/>
    <x v="2"/>
    <x v="2"/>
    <s v="I10X"/>
    <m/>
    <m/>
    <m/>
    <s v="Hipertension esencial (primaria)"/>
    <s v="Medicamento"/>
    <n v="1"/>
    <s v="55895-06"/>
    <s v="AMLODIPINO TABLETAS 5 MG"/>
    <s v="17/02/2022"/>
    <n v="149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2"/>
    <s v="PUTUMAYO"/>
    <x v="2"/>
    <x v="2"/>
    <x v="2"/>
    <s v="I10X"/>
    <m/>
    <m/>
    <m/>
    <s v="Hipertension esencial (primaria)"/>
    <s v="Medicamento"/>
    <n v="1"/>
    <s v="46040-01"/>
    <s v="FUROSEMIDA SOLUCION INYECTABLE 20 MG/2ML"/>
    <s v="17/02/2022"/>
    <n v="2496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2"/>
    <s v="PUTUMAYO"/>
    <x v="2"/>
    <x v="2"/>
    <x v="2"/>
    <s v="I10X"/>
    <s v="E119"/>
    <m/>
    <m/>
    <s v="Hipertension esencial (primaria)"/>
    <s v="Medicamento"/>
    <n v="1"/>
    <s v="19932984-14"/>
    <s v="LOSARTAN 50 MG"/>
    <s v="17/02/2022"/>
    <n v="1797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2"/>
    <s v="PUTUMAYO"/>
    <x v="2"/>
    <x v="2"/>
    <x v="2"/>
    <s v="I10X"/>
    <m/>
    <m/>
    <m/>
    <s v="Hipertension esencial (primaria)"/>
    <s v="Procedimiento"/>
    <n v="1"/>
    <s v="01890701"/>
    <s v="CONSULTA DE URGENCIAS POR MEDICINA GENERAL"/>
    <s v="17/02/2022"/>
    <n v="199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2"/>
    <s v="PUTUMAYO"/>
    <x v="2"/>
    <x v="2"/>
    <x v="2"/>
    <s v="I10X"/>
    <s v="E119"/>
    <m/>
    <m/>
    <s v="Hipertension esencial (primaria)"/>
    <s v="Insumo"/>
    <n v="1"/>
    <s v="00E0000004"/>
    <s v="DURAPREP SOLUCION PARA LAVADO PREQUIRURGICO"/>
    <s v="17/02/2022"/>
    <n v="3203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2"/>
    <s v="PUTUMAYO"/>
    <x v="2"/>
    <x v="2"/>
    <x v="2"/>
    <s v="I10X"/>
    <s v="E119"/>
    <m/>
    <m/>
    <s v="Hipertension esencial (primaria)"/>
    <s v="Insumo"/>
    <n v="1"/>
    <s v="00E0000004"/>
    <s v="DURAPREP SOLUCION PARA LAVADO PREQUIRURGICO"/>
    <s v="17/02/2022"/>
    <n v="925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2"/>
    <s v="PUTUMAYO"/>
    <x v="2"/>
    <x v="2"/>
    <x v="2"/>
    <s v="I10X"/>
    <s v="E119"/>
    <s v="N18X"/>
    <m/>
    <s v="Hipertension esencial (primaria)"/>
    <s v="Procedimiento"/>
    <n v="1"/>
    <s v="01890101"/>
    <s v="ATENCION ( VISITA ) DOMICILIARIA - POR MEDICINA GENERAL"/>
    <s v="17/02/2022"/>
    <n v="272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0"/>
    <s v="PUTUMAYO"/>
    <x v="0"/>
    <x v="0"/>
    <x v="0"/>
    <s v="I10X"/>
    <s v="E119"/>
    <m/>
    <m/>
    <s v="Hipertension esencial (primaria)"/>
    <s v="Procedimiento"/>
    <n v="1"/>
    <s v="01890328"/>
    <s v="CONSULTA DE CONTROL O DE SEGUIMIENTO POR ESPECIALISTA EN CARDIOLOGIA"/>
    <s v="28/02/2022"/>
    <n v="2140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0"/>
    <s v="PUTUMAYO"/>
    <x v="0"/>
    <x v="0"/>
    <x v="0"/>
    <s v="I10X"/>
    <s v="N18X"/>
    <m/>
    <m/>
    <s v="Hipertension esencial (primaria)"/>
    <s v="Procedimiento"/>
    <n v="1"/>
    <s v="01895001"/>
    <s v="MONITOREO ELECTROCARDIOGRAFICO CONTINUO ( HOLTER )"/>
    <s v="07/02/2022"/>
    <n v="1602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0"/>
    <s v="PUTUMAYO"/>
    <x v="0"/>
    <x v="0"/>
    <x v="0"/>
    <s v="I10X"/>
    <m/>
    <m/>
    <m/>
    <s v="Hipertension esencial (primaria)"/>
    <s v="Procedimiento"/>
    <n v="1"/>
    <s v="01903815"/>
    <s v="COLESTEROL DE ALTA DENSIDAD"/>
    <s v="01/02/2022"/>
    <n v="81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5"/>
    <s v="PUTUMAYO"/>
    <x v="5"/>
    <x v="5"/>
    <x v="5"/>
    <s v="I10X"/>
    <m/>
    <m/>
    <m/>
    <s v="Hipertension esencial (primaria)"/>
    <s v="Procedimiento"/>
    <n v="1"/>
    <s v="00T0000352"/>
    <s v="TRANSPORTE COMERCIAL TERRESTRE - SIMPLE VALLE DEL GUAMUEZ ( PUTUMAYO ) A MOCOA ( PUTUMAYO )"/>
    <s v="07/02/2022"/>
    <n v="1221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0"/>
    <s v="PUTUMAYO"/>
    <x v="0"/>
    <x v="0"/>
    <x v="0"/>
    <s v="I10X"/>
    <m/>
    <m/>
    <m/>
    <s v="Hipertension esencial (primaria)"/>
    <s v="Medicamento"/>
    <n v="1"/>
    <s v="20066125-01"/>
    <s v="VITAMINA C 500 MG TABLETAS MASTICABLES"/>
    <s v="03/02/2022"/>
    <n v="239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0"/>
    <s v="PUTUMAYO"/>
    <x v="0"/>
    <x v="0"/>
    <x v="0"/>
    <s v="I10X"/>
    <m/>
    <m/>
    <m/>
    <s v="Hipertension esencial (primaria)"/>
    <s v="Medicamento"/>
    <n v="1"/>
    <s v="19935477-03"/>
    <s v="ATOVASTATINA 40 MG"/>
    <s v="03/02/2022"/>
    <n v="2648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Procedimiento"/>
    <n v="1"/>
    <s v="01890301"/>
    <s v="CONSULTA DE CONTROL O DE SEGUIMIENTO POR MEDICINA GENERAL"/>
    <s v="01/02/2022"/>
    <n v="341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Procedimiento"/>
    <n v="1"/>
    <s v="01903816"/>
    <s v="COLESTEROL DE BAJA DENSIDAD SEMIAUTOMATIZADO"/>
    <s v="01/02/2022"/>
    <n v="352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2"/>
    <s v="PUTUMAYO"/>
    <x v="2"/>
    <x v="2"/>
    <x v="2"/>
    <s v="I10X"/>
    <m/>
    <m/>
    <m/>
    <s v="Hipertension esencial (primaria)"/>
    <s v="Procedimiento"/>
    <n v="1"/>
    <s v="01890301"/>
    <s v="CONSULTA DE CONTROL O DE SEGUIMIENTO POR MEDICINA GENERAL"/>
    <s v="16/02/2022"/>
    <n v="445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6"/>
    <s v="PUTUMAYO"/>
    <x v="6"/>
    <x v="6"/>
    <x v="6"/>
    <s v="I10X"/>
    <s v="N18X"/>
    <m/>
    <m/>
    <s v="Hipertension esencial (primaria)"/>
    <s v="Procedimiento"/>
    <n v="1"/>
    <s v="01876802"/>
    <s v="MAMOGRAFIA BILATERAL"/>
    <s v="15/02/2022"/>
    <n v="812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0"/>
    <s v="PUTUMAYO"/>
    <x v="0"/>
    <x v="0"/>
    <x v="0"/>
    <s v="I10X"/>
    <m/>
    <m/>
    <m/>
    <s v="Hipertension esencial (primaria)"/>
    <s v="Medicamento"/>
    <n v="1"/>
    <s v="41661-02"/>
    <s v="CALCIO + VITAMINA D TABLETAS"/>
    <s v="22/02/2022"/>
    <n v="3415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2"/>
    <s v="PUTUMAYO"/>
    <x v="2"/>
    <x v="2"/>
    <x v="2"/>
    <s v="I10X"/>
    <s v="E119"/>
    <m/>
    <m/>
    <s v="Hipertension esencial (primaria)"/>
    <s v="Procedimiento"/>
    <n v="1"/>
    <s v="01890101"/>
    <s v="ATENCION ( VISITA ) DOMICILIARIA - POR MEDICINA GENERAL"/>
    <s v="23/02/2022"/>
    <n v="398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2"/>
    <s v="PUTUMAYO"/>
    <x v="2"/>
    <x v="2"/>
    <x v="2"/>
    <s v="I10X"/>
    <m/>
    <m/>
    <m/>
    <s v="Hipertension esencial (primaria)"/>
    <s v="Procedimiento"/>
    <n v="1"/>
    <s v="01890101"/>
    <s v="ATENCION ( VISITA ) DOMICILIARIA - POR MEDICINA GENERAL"/>
    <s v="07/02/2022"/>
    <n v="476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0"/>
    <s v="PUTUMAYO"/>
    <x v="0"/>
    <x v="0"/>
    <x v="0"/>
    <s v="I10X"/>
    <m/>
    <m/>
    <m/>
    <s v="Hipertension esencial (primaria)"/>
    <s v="Procedimiento"/>
    <n v="1"/>
    <s v="01895100"/>
    <s v="ELECTROCARDIOGRAMA DE RITMO O DE SUPERFICIE SOD"/>
    <s v="02/02/2022"/>
    <n v="736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4"/>
    <s v="PUTUMAYO"/>
    <x v="4"/>
    <x v="4"/>
    <x v="4"/>
    <s v="I10X"/>
    <s v="N18X"/>
    <m/>
    <m/>
    <s v="Hipertension esencial (primaria)"/>
    <s v="Medicamento"/>
    <n v="1"/>
    <s v="35662-18"/>
    <s v="ACIDO FOLICO TABLETAS 1 MG."/>
    <s v="17/02/2022"/>
    <n v="570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4"/>
    <s v="PUTUMAYO"/>
    <x v="4"/>
    <x v="4"/>
    <x v="4"/>
    <s v="I10X"/>
    <m/>
    <m/>
    <m/>
    <s v="Hipertension esencial (primaria)"/>
    <s v="Medicamento"/>
    <n v="1"/>
    <s v="19942545-01"/>
    <s v="CALCITRIOL 0.5 MCG"/>
    <s v="17/02/2022"/>
    <n v="834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5"/>
    <s v="PUTUMAYO"/>
    <x v="5"/>
    <x v="5"/>
    <x v="5"/>
    <s v="I10X"/>
    <m/>
    <m/>
    <m/>
    <s v="Hipertension esencial (primaria)"/>
    <s v="Procedimiento"/>
    <n v="1"/>
    <s v="01890101"/>
    <s v="ATENCION ( VISITA ) DOMICILIARIA - POR MEDICINA GENERAL"/>
    <s v="03/02/2022"/>
    <n v="361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2"/>
    <s v="PUTUMAYO"/>
    <x v="2"/>
    <x v="2"/>
    <x v="2"/>
    <s v="I10X"/>
    <m/>
    <m/>
    <m/>
    <s v="Hipertension esencial (primaria)"/>
    <s v="Procedimiento"/>
    <n v="1"/>
    <s v="01890301"/>
    <s v="CONSULTA DE CONTROL O DE SEGUIMIENTO POR MEDICINA GENERAL"/>
    <s v="24/02/2022"/>
    <n v="3308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3"/>
    <s v="PUTUMAYO"/>
    <x v="3"/>
    <x v="3"/>
    <x v="3"/>
    <s v="I10X"/>
    <m/>
    <m/>
    <m/>
    <s v="Hipertension esencial (primaria)"/>
    <s v="Procedimiento"/>
    <n v="1"/>
    <s v="01890301"/>
    <s v="CONSULTA DE CONTROL O DE SEGUIMIENTO POR MEDICINA GENERAL"/>
    <s v="03/02/2022"/>
    <n v="3369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6"/>
    <s v="PUTUMAYO"/>
    <x v="6"/>
    <x v="6"/>
    <x v="6"/>
    <s v="I10X"/>
    <m/>
    <m/>
    <m/>
    <s v="Hipertension esencial (primaria)"/>
    <s v="Procedimiento"/>
    <n v="1"/>
    <s v="01890101"/>
    <s v="ATENCION ( VISITA ) DOMICILIARIA - POR MEDICINA GENERAL"/>
    <s v="03/02/2022"/>
    <n v="336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3"/>
    <s v="PUTUMAYO"/>
    <x v="3"/>
    <x v="3"/>
    <x v="3"/>
    <s v="I10X"/>
    <m/>
    <m/>
    <m/>
    <s v="Hipertension esencial (primaria)"/>
    <s v="Procedimiento"/>
    <n v="1"/>
    <s v="01890301"/>
    <s v="CONSULTA DE CONTROL O DE SEGUIMIENTO POR MEDICINA GENERAL"/>
    <s v="07/02/2022"/>
    <n v="336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3"/>
    <s v="PUTUMAYO"/>
    <x v="3"/>
    <x v="3"/>
    <x v="3"/>
    <s v="I10X"/>
    <m/>
    <m/>
    <m/>
    <s v="Hipertension esencial (primaria)"/>
    <s v="Procedimiento"/>
    <n v="1"/>
    <s v="01881202"/>
    <s v="ECOCARDIOGRAMA TRANSTORACICO"/>
    <s v="03/02/2022"/>
    <n v="267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2"/>
    <s v="PUTUMAYO"/>
    <x v="2"/>
    <x v="2"/>
    <x v="2"/>
    <s v="I10X"/>
    <m/>
    <m/>
    <m/>
    <s v="Hipertension esencial (primaria)"/>
    <s v="Procedimiento"/>
    <n v="1"/>
    <s v="01890228"/>
    <s v="CONSULTA DE PRIMERA VEZ POR ESPECIALISTA EN CARDIOLOGIA"/>
    <s v="23/02/2022"/>
    <n v="915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0"/>
    <s v="PUTUMAYO"/>
    <x v="0"/>
    <x v="0"/>
    <x v="0"/>
    <s v="I10X"/>
    <s v="E119"/>
    <m/>
    <m/>
    <s v="Hipertension esencial (primaria)"/>
    <s v="Medicamento"/>
    <n v="1"/>
    <s v="35662-18"/>
    <s v="ACIDO FOLICO TABLETAS 1 MG."/>
    <s v="18/02/2022"/>
    <n v="2627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0"/>
    <s v="PUTUMAYO"/>
    <x v="0"/>
    <x v="0"/>
    <x v="0"/>
    <s v="I10X"/>
    <s v="N18X"/>
    <m/>
    <m/>
    <s v="Hipertension esencial (primaria)"/>
    <s v="Medicamento"/>
    <n v="1"/>
    <s v="19942545-01"/>
    <s v="CALCITRIOL 0.5 MCG"/>
    <s v="18/02/2022"/>
    <n v="847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1"/>
    <s v="PUTUMAYO"/>
    <x v="1"/>
    <x v="1"/>
    <x v="1"/>
    <s v="I10X"/>
    <m/>
    <m/>
    <m/>
    <s v="Hipertension esencial (primaria)"/>
    <s v="Medicamento"/>
    <n v="1"/>
    <s v="32623-08"/>
    <s v="ACIDO FOLICO TABLETAS 5MG"/>
    <s v="14/02/2022"/>
    <n v="6165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1"/>
    <s v="PUTUMAYO"/>
    <x v="1"/>
    <x v="1"/>
    <x v="1"/>
    <s v="I10X"/>
    <m/>
    <m/>
    <m/>
    <s v="Hipertension esencial (primaria)"/>
    <s v="Medicamento"/>
    <n v="1"/>
    <s v="19934690-01"/>
    <s v="CALCITRIOL 0.25 MCG CAPSULA BLANDA"/>
    <s v="04/02/2022"/>
    <n v="15467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2"/>
    <s v="PUTUMAYO"/>
    <x v="2"/>
    <x v="2"/>
    <x v="2"/>
    <s v="I10X"/>
    <m/>
    <m/>
    <m/>
    <s v="Hipertension esencial (primaria)"/>
    <s v="Procedimiento"/>
    <n v="1"/>
    <s v="01890301"/>
    <s v="CONSULTA DE CONTROL O DE SEGUIMIENTO POR MEDICINA GENERAL"/>
    <s v="25/02/2022"/>
    <n v="9590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2"/>
    <s v="PUTUMAYO"/>
    <x v="2"/>
    <x v="2"/>
    <x v="2"/>
    <s v="I10X"/>
    <m/>
    <m/>
    <m/>
    <s v="Hipertension esencial (primaria)"/>
    <s v="Procedimiento"/>
    <n v="1"/>
    <s v="01890301"/>
    <s v="CONSULTA DE CONTROL O DE SEGUIMIENTO POR MEDICINA GENERAL"/>
    <s v="15/02/2022"/>
    <n v="763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2"/>
    <s v="PUTUMAYO"/>
    <x v="2"/>
    <x v="2"/>
    <x v="2"/>
    <s v="I10X"/>
    <m/>
    <m/>
    <m/>
    <s v="Hipertension esencial (primaria)"/>
    <s v="Procedimiento"/>
    <n v="1"/>
    <s v="01890301"/>
    <s v="CONSULTA DE CONTROL O DE SEGUIMIENTO POR MEDICINA GENERAL"/>
    <s v="15/02/2022"/>
    <n v="847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0"/>
    <s v="PUTUMAYO"/>
    <x v="0"/>
    <x v="0"/>
    <x v="0"/>
    <s v="I10X"/>
    <s v="N18X"/>
    <m/>
    <m/>
    <s v="Hipertension esencial (primaria)"/>
    <s v="Medicamento"/>
    <n v="1"/>
    <s v="23947-09"/>
    <s v="FUROSEMIDA 40 MG"/>
    <s v="04/02/2022"/>
    <n v="616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0"/>
    <s v="PUTUMAYO"/>
    <x v="0"/>
    <x v="0"/>
    <x v="0"/>
    <s v="I10X"/>
    <m/>
    <m/>
    <m/>
    <s v="Hipertension esencial (primaria)"/>
    <s v="Medicamento"/>
    <n v="1"/>
    <s v="55895-03"/>
    <s v="AMLODIPINO TABLETAS 5 MG"/>
    <s v="04/02/2022"/>
    <n v="847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0"/>
    <s v="PUTUMAYO"/>
    <x v="0"/>
    <x v="0"/>
    <x v="0"/>
    <s v="I10X"/>
    <m/>
    <m/>
    <m/>
    <s v="Hipertension esencial (primaria)"/>
    <s v="Medicamento"/>
    <n v="1"/>
    <s v="19906339-01"/>
    <s v="CALCIO 600 MG"/>
    <s v="04/02/2022"/>
    <n v="925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0"/>
    <s v="PUTUMAYO"/>
    <x v="0"/>
    <x v="0"/>
    <x v="0"/>
    <s v="I10X"/>
    <m/>
    <m/>
    <m/>
    <s v="Hipertension esencial (primaria)"/>
    <s v="Medicamento"/>
    <n v="1"/>
    <s v="218019-02"/>
    <s v="DILATREND TABLETAS 6,25MG"/>
    <s v="04/02/2022"/>
    <n v="2016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1/02/2022"/>
    <n v="2648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3"/>
    <s v="PUTUMAYO"/>
    <x v="3"/>
    <x v="3"/>
    <x v="3"/>
    <s v="I10X"/>
    <m/>
    <m/>
    <m/>
    <s v="Hipertension esencial (primaria)"/>
    <s v="Insumo"/>
    <n v="1"/>
    <s v="00E0000004"/>
    <s v="DURAPREP SOLUCION PARA LAVADO PREQUIRURGICO"/>
    <s v="09/02/2022"/>
    <n v="915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3"/>
    <s v="PUTUMAYO"/>
    <x v="3"/>
    <x v="3"/>
    <x v="3"/>
    <s v="I10X"/>
    <m/>
    <m/>
    <m/>
    <s v="Hipertension esencial (primaria)"/>
    <s v="Insumo"/>
    <n v="1"/>
    <s v="00E0000004"/>
    <s v="DURAPREP SOLUCION PARA LAVADO PREQUIRURGICO"/>
    <s v="09/02/2022"/>
    <n v="84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3"/>
    <s v="PUTUMAYO"/>
    <x v="3"/>
    <x v="3"/>
    <x v="3"/>
    <s v="I10X"/>
    <s v="N18X"/>
    <m/>
    <m/>
    <s v="Hipertension esencial (primaria)"/>
    <s v="Insumo"/>
    <n v="1"/>
    <s v="00E0000004"/>
    <s v="DURAPREP SOLUCION PARA LAVADO PREQUIRURGICO"/>
    <s v="09/02/2022"/>
    <n v="690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3"/>
    <s v="PUTUMAYO"/>
    <x v="3"/>
    <x v="3"/>
    <x v="3"/>
    <s v="I10X"/>
    <m/>
    <m/>
    <m/>
    <s v="Hipertension esencial (primaria)"/>
    <s v="Medicamento"/>
    <n v="1"/>
    <s v="29523-05"/>
    <s v="CLORURO DE SODIO AL 0.9%"/>
    <s v="09/02/2022"/>
    <n v="2627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3"/>
    <s v="PUTUMAYO"/>
    <x v="3"/>
    <x v="3"/>
    <x v="3"/>
    <s v="I10X"/>
    <s v="N18X"/>
    <m/>
    <m/>
    <s v="Hipertension esencial (primaria)"/>
    <s v="Medicamento"/>
    <n v="1"/>
    <s v="19999096-03"/>
    <s v="ULTRAVISTÂ® 300"/>
    <s v="09/02/2022"/>
    <n v="141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3"/>
    <s v="PUTUMAYO"/>
    <x v="3"/>
    <x v="3"/>
    <x v="3"/>
    <s v="I10X"/>
    <m/>
    <m/>
    <m/>
    <s v="Hipertension esencial (primaria)"/>
    <s v="Procedimiento"/>
    <n v="1"/>
    <s v="01903895"/>
    <s v="CREATININA EN SUERO U OTROS FLUIDOS"/>
    <s v="15/02/2022"/>
    <n v="925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3"/>
    <s v="PUTUMAYO"/>
    <x v="3"/>
    <x v="3"/>
    <x v="3"/>
    <s v="I10X"/>
    <m/>
    <m/>
    <m/>
    <s v="Hipertension esencial (primaria)"/>
    <s v="Procedimiento"/>
    <n v="1"/>
    <s v="01902207"/>
    <s v="HEMOGRAMA I ( HEMOGLOBINA HEMATOCRITO Y LEUCOGRAMA ) MANUAL"/>
    <s v="15/02/2022"/>
    <n v="409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3"/>
    <s v="PUTUMAYO"/>
    <x v="3"/>
    <x v="3"/>
    <x v="3"/>
    <s v="I10X"/>
    <s v="E119"/>
    <m/>
    <m/>
    <s v="Hipertension esencial (primaria)"/>
    <s v="Procedimiento"/>
    <n v="1"/>
    <s v="01903841"/>
    <s v="GLUCOSA EN SUERO U OTRO FLUIDO DIFERENTE A ORINA"/>
    <s v="15/02/2022"/>
    <n v="3763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3"/>
    <s v="PUTUMAYO"/>
    <x v="3"/>
    <x v="3"/>
    <x v="3"/>
    <s v="I10X"/>
    <m/>
    <m/>
    <m/>
    <s v="Hipertension esencial (primaria)"/>
    <s v="Procedimiento"/>
    <n v="1"/>
    <s v="01890208"/>
    <s v="CONSULTA DE PRIMERA VEZ POR PSICOLOGIA"/>
    <s v="15/02/2022"/>
    <n v="228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3"/>
    <s v="PUTUMAYO"/>
    <x v="3"/>
    <x v="3"/>
    <x v="3"/>
    <s v="I10X"/>
    <s v="N18X"/>
    <m/>
    <m/>
    <s v="Hipertension esencial (primaria)"/>
    <s v="Procedimiento"/>
    <n v="1"/>
    <s v="01895100"/>
    <s v="ELECTROCARDIOGRAMA DE RITMO O DE SUPERFICIE SOD"/>
    <s v="15/02/2022"/>
    <n v="1046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3"/>
    <s v="PUTUMAYO"/>
    <x v="3"/>
    <x v="3"/>
    <x v="3"/>
    <s v="I10X"/>
    <s v="N18X"/>
    <m/>
    <m/>
    <s v="Hipertension esencial (primaria)"/>
    <s v="Procedimiento"/>
    <n v="1"/>
    <s v="01890301"/>
    <s v="CONSULTA DE CONTROL O DE SEGUIMIENTO POR MEDICINA GENERAL"/>
    <s v="14/02/2022"/>
    <n v="13103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2"/>
    <s v="PUTUMAYO"/>
    <x v="2"/>
    <x v="2"/>
    <x v="2"/>
    <s v="I10X"/>
    <m/>
    <m/>
    <m/>
    <s v="Hipertension esencial (primaria)"/>
    <s v="Procedimiento"/>
    <n v="1"/>
    <s v="01890101"/>
    <s v="ATENCION ( VISITA ) DOMICILIARIA - POR MEDICINA GENERAL"/>
    <s v="15/02/2022"/>
    <n v="7839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2"/>
    <s v="PUTUMAYO"/>
    <x v="2"/>
    <x v="2"/>
    <x v="2"/>
    <s v="I10X"/>
    <s v="N18X"/>
    <m/>
    <m/>
    <s v="Hipertension esencial (primaria)"/>
    <s v="Procedimiento"/>
    <n v="1"/>
    <s v="01890301"/>
    <s v="CONSULTA DE CONTROL O DE SEGUIMIENTO POR MEDICINA GENERAL"/>
    <s v="23/02/2022"/>
    <n v="223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1"/>
    <s v="PUTUMAYO"/>
    <x v="1"/>
    <x v="1"/>
    <x v="1"/>
    <s v="I10X"/>
    <m/>
    <m/>
    <m/>
    <s v="Hipertension esencial (primaria)"/>
    <s v="Procedimiento"/>
    <n v="1"/>
    <s v="00Q0000395"/>
    <s v="PAQUETE HIPERTENSION ARTERIAL Y/O  DIABETES MELLITUS CON ENFERMEDAD RENAL CRONICA ESTADIOS 3A - 3B - 4 Y 5 SIN DIALISIS"/>
    <s v="28/02/2022"/>
    <n v="40200"/>
    <s v="Consulta Externa"/>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2"/>
    <s v="PUTUMAYO"/>
    <x v="2"/>
    <x v="2"/>
    <x v="2"/>
    <s v="I10X"/>
    <s v="N18X"/>
    <m/>
    <m/>
    <s v="Hipertension esencial (primaria)"/>
    <s v="Procedimiento"/>
    <n v="1"/>
    <s v="01890301"/>
    <s v="CONSULTA DE CONTROL O DE SEGUIMIENTO POR MEDICINA GENERAL"/>
    <s v="03/02/2022"/>
    <n v="48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2"/>
    <s v="PUTUMAYO"/>
    <x v="2"/>
    <x v="2"/>
    <x v="2"/>
    <s v="I10X"/>
    <m/>
    <m/>
    <m/>
    <s v="Hipertension esencial (primaria)"/>
    <s v="Procedimiento"/>
    <n v="1"/>
    <s v="01890301"/>
    <s v="CONSULTA DE CONTROL O DE SEGUIMIENTO POR MEDICINA GENERAL"/>
    <s v="10/02/2022"/>
    <n v="95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48679"/>
    <s v="CC5348679"/>
    <s v="JULIO "/>
    <s v="CARLOS"/>
    <s v="NONE"/>
    <s v="CHASOY"/>
    <d v="1963-06-29T00:00:00"/>
    <n v="58"/>
    <n v="5"/>
    <s v="Adultez"/>
    <s v="Adulto Mayor"/>
    <s v="Ninguno"/>
    <s v="Ninguno"/>
    <m/>
    <s v="Beneficiario"/>
    <m/>
    <s v="SIN DATO"/>
    <s v="Ninguna"/>
    <s v="Sibundoy"/>
    <m/>
    <n v="3108573578"/>
    <s v="Urbana"/>
    <m/>
    <x v="0"/>
    <x v="0"/>
    <s v="PUTUMAYO"/>
    <x v="0"/>
    <x v="0"/>
    <x v="0"/>
    <s v="I10X"/>
    <m/>
    <m/>
    <m/>
    <s v="Hipertension esencial (primaria)"/>
    <s v="Medicamento"/>
    <n v="1"/>
    <s v="19902070-01"/>
    <s v="ATORVASTATINA 20 MG COMPRIMIDOS RECUBIERTOS"/>
    <s v="21/02/2022"/>
    <n v="30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70"/>
    <s v="CC41180870"/>
    <s v="DALILA"/>
    <s v="STELLA"/>
    <s v="ESTUPIÑAN"/>
    <s v="HERRERA"/>
    <d v="1966-09-05T00:00:00"/>
    <n v="55"/>
    <n v="5"/>
    <s v="Adultez"/>
    <s v="Adulto Mayor"/>
    <s v="Ninguno"/>
    <s v="Ninguno"/>
    <m/>
    <s v="Beneficiario"/>
    <m/>
    <s v="SIN DATO"/>
    <s v="Ninguna"/>
    <s v="Sibundoy"/>
    <m/>
    <n v="3107861785"/>
    <s v="Urbana"/>
    <m/>
    <x v="0"/>
    <x v="0"/>
    <s v="PUTUMAYO"/>
    <x v="0"/>
    <x v="0"/>
    <x v="0"/>
    <s v="I10X"/>
    <m/>
    <m/>
    <m/>
    <s v="Hipertension esencial (primaria)"/>
    <s v="Medicamento"/>
    <n v="1"/>
    <s v="41661-02"/>
    <s v="CALCIO + VITAMINA D TABLETAS"/>
    <s v="24/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09"/>
    <s v="CC5350009"/>
    <s v="MARCO "/>
    <s v="TULIO"/>
    <s v="TOVAR "/>
    <s v="LOPEZ"/>
    <d v="1948-03-04T00:00:00"/>
    <n v="73"/>
    <n v="6"/>
    <s v="Persona mayor"/>
    <s v="Adulto Mayor"/>
    <s v="Desplazamiento"/>
    <s v="Amenaza"/>
    <m/>
    <s v="Beneficiario"/>
    <m/>
    <s v="SIN DATO"/>
    <s v="Ninguna"/>
    <s v="Sibundoy"/>
    <m/>
    <n v="3128715902"/>
    <s v="Urbana"/>
    <m/>
    <x v="0"/>
    <x v="3"/>
    <s v="PUTUMAYO"/>
    <x v="3"/>
    <x v="3"/>
    <x v="3"/>
    <s v="I10X"/>
    <m/>
    <m/>
    <m/>
    <s v="Hipertension esencial (primaria)"/>
    <s v="Procedimiento"/>
    <n v="1"/>
    <s v="01890366"/>
    <s v="CONSULTA DE CONTROL O DE SEGUIMIENTO POR ESPECIALISTA EN MEDICINA INTERNA"/>
    <s v="27/02/2022"/>
    <n v="60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3956"/>
    <s v="CC27473956"/>
    <s v="ZOILA "/>
    <s v="LIGIA"/>
    <s v="JURADO"/>
    <s v="NOAP"/>
    <d v="1938-03-27T00:00:00"/>
    <n v="83"/>
    <n v="6"/>
    <s v="Persona mayor"/>
    <s v="Adulto Mayor"/>
    <s v="Desplazamiento"/>
    <s v="Desplazamiento forzado"/>
    <m/>
    <s v="Beneficiario"/>
    <m/>
    <s v="SIN DATO"/>
    <s v="Ninguna"/>
    <s v="San Francisco"/>
    <m/>
    <n v="3209030091"/>
    <s v="Urbana"/>
    <m/>
    <x v="0"/>
    <x v="3"/>
    <s v="PUTUMAYO"/>
    <x v="3"/>
    <x v="3"/>
    <x v="3"/>
    <s v="I10X"/>
    <m/>
    <m/>
    <m/>
    <s v="Hipertension esencial (primaria)"/>
    <s v="Procedimiento"/>
    <n v="1"/>
    <s v="00P0001554"/>
    <s v="COCIENTE DE ALBUMINURIA CREATINURIA"/>
    <s v="28/02/2022"/>
    <n v="600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203230"/>
    <s v="CC5203230"/>
    <s v="LAUREANO"/>
    <s v="NONE"/>
    <s v="VALLEJO"/>
    <s v="GOMEZ"/>
    <d v="1942-08-26T00:00:00"/>
    <n v="79"/>
    <n v="6"/>
    <s v="Persona mayor"/>
    <s v="Adulto Mayor"/>
    <s v="Desplazamiento"/>
    <s v="Desplazamiento forzado"/>
    <m/>
    <s v="Beneficiario"/>
    <m/>
    <s v="SIN DATO"/>
    <s v="Ninguna"/>
    <s v="San Francisco"/>
    <m/>
    <n v="3209030091"/>
    <s v="Urbana"/>
    <m/>
    <x v="0"/>
    <x v="2"/>
    <s v="PUTUMAYO"/>
    <x v="2"/>
    <x v="2"/>
    <x v="2"/>
    <s v="I10X"/>
    <m/>
    <m/>
    <m/>
    <s v="Hipertension esencial (primaria)"/>
    <s v="Procedimiento"/>
    <n v="1"/>
    <s v="00T0000315"/>
    <s v="TRANSPORTE COMERCIAL TERRESTRE - SIMPLE MOCOA ( PUTUMAYO ) A PUERTO ASIS ( PUTUMAYO )"/>
    <s v="09/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191"/>
    <s v="CC5350191"/>
    <s v="JOSE"/>
    <s v="FRANCISCO"/>
    <s v="LUCENA"/>
    <s v="VILLARREAL"/>
    <d v="1953-03-19T00:00:00"/>
    <n v="68"/>
    <n v="6"/>
    <s v="Persona mayor"/>
    <s v="Adulto Mayor"/>
    <s v="Ninguno"/>
    <s v="Ninguno"/>
    <m/>
    <s v="Beneficiario"/>
    <m/>
    <s v="SIN DATO"/>
    <s v="Ninguna"/>
    <s v="Sibundoy"/>
    <m/>
    <n v="3103030413"/>
    <s v="Urbana"/>
    <m/>
    <x v="0"/>
    <x v="3"/>
    <s v="PUTUMAYO"/>
    <x v="3"/>
    <x v="3"/>
    <x v="3"/>
    <s v="I10X"/>
    <s v="E119"/>
    <m/>
    <m/>
    <s v="Hipertension esencial (primaria)"/>
    <s v="Procedimiento"/>
    <n v="1"/>
    <s v="01903859"/>
    <s v="POTASIO EN SUERO U OTROS FLUIDOS"/>
    <s v="09/02/2022"/>
    <n v="3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05637"/>
    <s v="CC41105637"/>
    <s v="MARIETA "/>
    <s v="AMPARO"/>
    <s v="ARTEAGA"/>
    <s v="RENJIFO"/>
    <d v="1955-11-01T00:00:00"/>
    <n v="66"/>
    <n v="6"/>
    <s v="Persona mayor"/>
    <s v="Adulto Mayor"/>
    <s v="Ninguno"/>
    <s v="Ninguno"/>
    <m/>
    <s v="Beneficiario"/>
    <m/>
    <s v="SIN DATO"/>
    <s v="Ninguna"/>
    <s v="Sibundoy"/>
    <m/>
    <n v="3165463143"/>
    <s v="Urbana"/>
    <m/>
    <x v="0"/>
    <x v="2"/>
    <s v="PUTUMAYO"/>
    <x v="2"/>
    <x v="2"/>
    <x v="2"/>
    <s v="I10X"/>
    <s v="E119"/>
    <m/>
    <m/>
    <s v="Hipertension esencial (primaria)"/>
    <s v="Procedimiento"/>
    <n v="1"/>
    <s v="00T0001038"/>
    <s v="TRANSPORTE COMERCIAL TERRESTRE - SIMPLE PUERTO ASIS ( PUTUMAYO ) A MOCOA ( PUTUMAYO )"/>
    <s v="09/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18120735"/>
    <s v="CC18120735"/>
    <s v="SILVIO"/>
    <s v="YAMIL"/>
    <s v="HERRERA"/>
    <s v="CAÑAS"/>
    <d v="1975-03-14T00:00:00"/>
    <n v="46"/>
    <n v="5"/>
    <s v="Adultez"/>
    <s v="Adulto Mayor"/>
    <s v="Ninguno"/>
    <s v="Ninguno"/>
    <m/>
    <s v="Beneficiario"/>
    <m/>
    <s v="SIN DATO"/>
    <s v="Ninguna"/>
    <s v="Sibundoy"/>
    <m/>
    <n v="3165463143"/>
    <s v="Urbana"/>
    <m/>
    <x v="0"/>
    <x v="0"/>
    <s v="PUTUMAYO"/>
    <x v="0"/>
    <x v="0"/>
    <x v="0"/>
    <s v="I10X"/>
    <m/>
    <m/>
    <m/>
    <s v="Hipertension esencial (primaria)"/>
    <s v="Medicamento"/>
    <n v="1"/>
    <s v="19990265-02"/>
    <s v="ACIDO FOLICO 1 MG TABLETAS"/>
    <s v="05/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774"/>
    <s v="CC27475774"/>
    <s v="CARMELA"/>
    <s v="NONE"/>
    <s v="CAIPE"/>
    <s v="DE MORA"/>
    <d v="1932-07-08T00:00:00"/>
    <n v="89"/>
    <n v="6"/>
    <s v="Persona mayor"/>
    <s v="Adulto Mayor"/>
    <s v="Ninguno"/>
    <s v="Ninguno"/>
    <m/>
    <s v="Beneficiario"/>
    <m/>
    <s v="SIN DATO"/>
    <s v="Ninguna"/>
    <s v="Sibundoy"/>
    <m/>
    <n v="3217734792"/>
    <s v="Urbana"/>
    <m/>
    <x v="0"/>
    <x v="0"/>
    <s v="PUTUMAYO"/>
    <x v="0"/>
    <x v="0"/>
    <x v="0"/>
    <s v="I10X"/>
    <m/>
    <m/>
    <m/>
    <s v="Hipertension esencial (primaria)"/>
    <s v="Medicamento"/>
    <n v="1"/>
    <s v="19932363-03"/>
    <s v="CALCITRIOL 0.5 MCG"/>
    <s v="05/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923"/>
    <s v="CC41181923"/>
    <s v="SANDRA"/>
    <s v="INES"/>
    <s v="BURBANO"/>
    <s v="JUAGIBIOY"/>
    <d v="1974-10-18T00:00:00"/>
    <n v="47"/>
    <n v="5"/>
    <s v="Adultez"/>
    <s v="Adulto Mayor"/>
    <s v="Ninguno"/>
    <s v="Ninguno"/>
    <m/>
    <s v="Beneficiario"/>
    <m/>
    <s v="SIN DATO"/>
    <s v="Ninguna"/>
    <s v="Sibundoy"/>
    <m/>
    <n v="3142211937"/>
    <s v="Urbana"/>
    <m/>
    <x v="0"/>
    <x v="3"/>
    <s v="PUTUMAYO"/>
    <x v="3"/>
    <x v="3"/>
    <x v="3"/>
    <s v="I10X"/>
    <m/>
    <m/>
    <m/>
    <s v="Hipertension esencial (primaria)"/>
    <s v="Procedimiento"/>
    <n v="1"/>
    <s v="01895001"/>
    <s v="MONITOREO ELECTROCARDIOGRAFICO CONTINUO ( HOLTER )"/>
    <s v="25/02/2022"/>
    <n v="600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1775"/>
    <s v="CC97471775"/>
    <s v="VICTOR "/>
    <s v="HUGO"/>
    <s v="VILLOTA"/>
    <s v="CARDENAS"/>
    <d v="1975-11-24T00:00:00"/>
    <n v="46"/>
    <n v="5"/>
    <s v="Adultez"/>
    <s v="Adulto Mayor"/>
    <s v="Ninguno"/>
    <s v="Ninguno"/>
    <m/>
    <s v="Beneficiario"/>
    <m/>
    <s v="SIN DATO"/>
    <s v="Ninguna"/>
    <s v="Sibundoy"/>
    <m/>
    <n v="3206925237"/>
    <s v="Urbana"/>
    <m/>
    <x v="0"/>
    <x v="3"/>
    <s v="PUTUMAYO"/>
    <x v="3"/>
    <x v="3"/>
    <x v="3"/>
    <s v="I10X"/>
    <m/>
    <m/>
    <m/>
    <s v="Hipertension esencial (primaria)"/>
    <s v="Procedimiento"/>
    <n v="1"/>
    <s v="01903841"/>
    <s v="GLUCOSA EN SUERO U OTRO FLUIDO DIFERENTE A ORINA"/>
    <s v="03/02/2022"/>
    <n v="84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074183"/>
    <s v="CC27074183"/>
    <s v="MARIA"/>
    <s v="MARGARITA"/>
    <s v="GUERRERO"/>
    <s v="DE  GUERRERO"/>
    <d v="1948-01-27T00:00:00"/>
    <n v="74"/>
    <n v="6"/>
    <s v="Persona mayor"/>
    <s v="Adulto Mayor"/>
    <s v="Ninguno"/>
    <s v="Ninguno"/>
    <m/>
    <s v="Beneficiario"/>
    <m/>
    <s v="SIN DATO"/>
    <s v="Ninguna"/>
    <s v="Sibundoy"/>
    <m/>
    <n v="3146218877"/>
    <s v="Urbana"/>
    <m/>
    <x v="0"/>
    <x v="0"/>
    <s v="PUTUMAYO"/>
    <x v="0"/>
    <x v="0"/>
    <x v="0"/>
    <s v="I10X"/>
    <m/>
    <m/>
    <m/>
    <s v="Hipertension esencial (primaria)"/>
    <s v="Procedimiento"/>
    <n v="1"/>
    <s v="00T0000339"/>
    <s v="TRANSPORTE COMERCIAL TERRESTRE - SIMPLE PUERTO GUZMAN ( PUTUMAYO ) A MOCOA ( PUTUMAYO )"/>
    <s v="28/02/2022"/>
    <n v="8401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216"/>
    <s v="CC5349216"/>
    <s v="JAIME"/>
    <s v="ARNULFO"/>
    <s v="JIMENEZ"/>
    <s v="CHINGAL"/>
    <d v="1948-12-02T00:00:00"/>
    <n v="73"/>
    <n v="6"/>
    <s v="Persona mayor"/>
    <s v="Adulto Mayor"/>
    <s v="Ninguno"/>
    <s v="Ninguno"/>
    <m/>
    <s v="Beneficiario"/>
    <m/>
    <s v="SIN DATO"/>
    <s v="Ninguna"/>
    <s v="San Francisco"/>
    <m/>
    <n v="3144121401"/>
    <s v="Urbana"/>
    <m/>
    <x v="0"/>
    <x v="0"/>
    <s v="PUTUMAYO"/>
    <x v="0"/>
    <x v="0"/>
    <x v="0"/>
    <s v="I10X"/>
    <m/>
    <m/>
    <m/>
    <s v="Hipertension esencial (primaria)"/>
    <s v="Procedimiento"/>
    <n v="1"/>
    <s v="00T0000316"/>
    <s v="TRANSPORTE COMERCIAL TERRESTRE - SIMPLE MOCOA ( PUTUMAYO ) A PUERTO GUZMAN ( PUTUMAYO )"/>
    <s v="21/02/2022"/>
    <n v="500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20"/>
    <s v="CC27474120"/>
    <s v="GLORIA"/>
    <s v="LUZ"/>
    <s v="SANTACRUZ"/>
    <s v="LEON"/>
    <d v="1946-05-15T00:00:00"/>
    <n v="75"/>
    <n v="6"/>
    <s v="Persona mayor"/>
    <s v="Adulto Mayor"/>
    <s v="Ninguno"/>
    <s v="Ninguno"/>
    <m/>
    <s v="Beneficiario"/>
    <m/>
    <s v="SIN DATO"/>
    <s v="Ninguna"/>
    <s v="San Francisco"/>
    <m/>
    <n v="3128334171"/>
    <s v="Urbana"/>
    <m/>
    <x v="0"/>
    <x v="2"/>
    <s v="PUTUMAYO"/>
    <x v="2"/>
    <x v="2"/>
    <x v="2"/>
    <s v="I10X"/>
    <m/>
    <m/>
    <m/>
    <s v="Hipertension esencial (primaria)"/>
    <s v="Procedimiento"/>
    <n v="1"/>
    <s v="00Q0000735"/>
    <s v="PAQUETE SUMINISTRO DE OXIGENO POR CONCENTRADOR"/>
    <s v="28/02/2022"/>
    <n v="1174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352309"/>
    <s v="CC27352309"/>
    <s v="OLGA"/>
    <s v="MARIA"/>
    <s v="GOMEZ"/>
    <s v="DE CORDOBA"/>
    <d v="1939-10-10T00:00:00"/>
    <n v="82"/>
    <n v="6"/>
    <s v="Persona mayor"/>
    <s v="Adulto Mayor"/>
    <s v="Ninguno"/>
    <s v="Ninguno"/>
    <m/>
    <s v="Beneficiario"/>
    <m/>
    <s v="SIN DATO"/>
    <s v="Ninguna"/>
    <s v="San Francisco"/>
    <m/>
    <n v="3104313220"/>
    <s v="Urbana"/>
    <m/>
    <x v="0"/>
    <x v="2"/>
    <s v="PUTUMAYO"/>
    <x v="2"/>
    <x v="2"/>
    <x v="2"/>
    <s v="I10X"/>
    <m/>
    <m/>
    <m/>
    <s v="Hipertension esencial (primaria)"/>
    <s v="Procedimiento"/>
    <n v="1"/>
    <s v="01890301"/>
    <s v="CONSULTA DE CONTROL O DE SEGUIMIENTO POR MEDICINA GENERAL"/>
    <s v="08/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6467"/>
    <s v="CC27476467"/>
    <s v="ESPERANZA "/>
    <s v="DEL SOCORRO"/>
    <s v="CALVACHE"/>
    <s v="TERAN"/>
    <d v="1956-05-21T00:00:00"/>
    <n v="65"/>
    <n v="6"/>
    <s v="Persona mayor"/>
    <s v="Adulto Mayor"/>
    <s v="Ninguno"/>
    <s v="Ninguno"/>
    <m/>
    <s v="Beneficiario"/>
    <m/>
    <s v="SIN DATO"/>
    <s v="Ninguna"/>
    <s v="Sibundoy"/>
    <m/>
    <n v="3107229341"/>
    <s v="Urbana"/>
    <m/>
    <x v="0"/>
    <x v="3"/>
    <s v="PUTUMAYO"/>
    <x v="3"/>
    <x v="3"/>
    <x v="3"/>
    <s v="I10X"/>
    <s v="E119"/>
    <s v="N18X"/>
    <m/>
    <s v="Hipertension esencial (primaria)"/>
    <s v="Procedimiento"/>
    <n v="1"/>
    <s v="01903868"/>
    <s v="TRIGLICERIDOS"/>
    <s v="09/02/2022"/>
    <n v="2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68"/>
    <s v="CC5350368"/>
    <s v="LUIS"/>
    <s v="EDUARDO"/>
    <s v="LUCENA"/>
    <s v="VILLARREAL"/>
    <d v="1957-12-30T00:00:00"/>
    <n v="64"/>
    <n v="6"/>
    <s v="Persona mayor"/>
    <s v="Adulto Mayor"/>
    <s v="Ninguno"/>
    <s v="Ninguno"/>
    <m/>
    <s v="Beneficiario"/>
    <m/>
    <s v="SIN DATO"/>
    <s v="Ninguna"/>
    <s v="Sibundoy"/>
    <m/>
    <n v="3116186467"/>
    <s v="Urbana"/>
    <m/>
    <x v="0"/>
    <x v="2"/>
    <s v="PUTUMAYO"/>
    <x v="2"/>
    <x v="2"/>
    <x v="2"/>
    <s v="I10X"/>
    <m/>
    <m/>
    <m/>
    <s v="Hipertension esencial (primaria)"/>
    <s v="Procedimiento"/>
    <n v="1"/>
    <s v="01871121"/>
    <s v="RADIOGRAFIA DE TORAX ( P. A. O A. P. Y LATERAL - DECUBITO LATERAL - OBLICUAS O LATERAL )"/>
    <s v="15/02/2022"/>
    <n v="20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167247"/>
    <s v="CC27167247"/>
    <s v="MARIA "/>
    <s v="ELENA"/>
    <s v="PAREDES"/>
    <s v="MONTENEGRO"/>
    <d v="1963-03-18T00:00:00"/>
    <n v="58"/>
    <n v="5"/>
    <s v="Adultez"/>
    <s v="Adulto Mayor"/>
    <s v="Desplazamiento"/>
    <s v="Desplazamiento forzado"/>
    <m/>
    <s v="Beneficiario"/>
    <m/>
    <s v="SIN DATO"/>
    <s v="Ninguna"/>
    <s v="Sibundoy"/>
    <m/>
    <n v="3215424944"/>
    <s v="Urbana"/>
    <m/>
    <x v="0"/>
    <x v="3"/>
    <s v="PUTUMAYO"/>
    <x v="3"/>
    <x v="3"/>
    <x v="3"/>
    <s v="I10X"/>
    <m/>
    <m/>
    <m/>
    <s v="Hipertension esencial (primaria)"/>
    <s v="Procedimiento"/>
    <n v="1"/>
    <s v="01907106"/>
    <s v="UROANALISIS"/>
    <s v="28/02/2022"/>
    <n v="1007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434"/>
    <s v="CC27476434"/>
    <s v="ILIA"/>
    <s v="AMPARO"/>
    <s v="CAMPAÑA"/>
    <s v="GELPUD"/>
    <d v="1955-07-08T00:00:00"/>
    <n v="66"/>
    <n v="6"/>
    <s v="Persona mayor"/>
    <s v="Adulto Mayor"/>
    <s v="Ninguno"/>
    <s v="Ninguno"/>
    <m/>
    <s v="Beneficiario"/>
    <m/>
    <s v="SIN DATO"/>
    <s v="Ninguna"/>
    <s v="Sibundoy"/>
    <m/>
    <n v="3146313360"/>
    <s v="Urbana"/>
    <m/>
    <x v="0"/>
    <x v="3"/>
    <s v="PUTUMAYO"/>
    <x v="3"/>
    <x v="3"/>
    <x v="3"/>
    <s v="I10X"/>
    <m/>
    <m/>
    <m/>
    <s v="Hipertension esencial (primaria)"/>
    <s v="Procedimiento"/>
    <n v="1"/>
    <s v="01903868"/>
    <s v="TRIGLICERIDOS"/>
    <s v="28/02/2022"/>
    <n v="172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193"/>
    <s v="CC27469193"/>
    <s v="ROSA"/>
    <s v="MARINA"/>
    <s v="TREJO"/>
    <s v="DE GUAQUEZ"/>
    <d v="1946-11-01T00:00:00"/>
    <n v="75"/>
    <n v="6"/>
    <s v="Persona mayor"/>
    <s v="Adulto Mayor"/>
    <s v="Ninguno"/>
    <s v="Ninguno"/>
    <m/>
    <s v="Beneficiario"/>
    <m/>
    <s v="SIN DATO"/>
    <s v="Ninguna"/>
    <s v="Santiago"/>
    <m/>
    <n v="3176981542"/>
    <s v="Urbana"/>
    <m/>
    <x v="0"/>
    <x v="3"/>
    <s v="PUTUMAYO"/>
    <x v="3"/>
    <x v="3"/>
    <x v="3"/>
    <s v="I10X"/>
    <m/>
    <m/>
    <m/>
    <s v="Hipertension esencial (primaria)"/>
    <s v="Procedimiento"/>
    <n v="1"/>
    <s v="01903895"/>
    <s v="CREATININA EN SUERO U OTROS FLUIDOS"/>
    <s v="28/02/2022"/>
    <n v="128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581"/>
    <s v="CC27423581"/>
    <s v="DILIA"/>
    <s v="ZENEIDA"/>
    <s v="MELO"/>
    <s v="BENAVIDES"/>
    <d v="1956-10-02T00:00:00"/>
    <n v="65"/>
    <n v="6"/>
    <s v="Persona mayor"/>
    <s v="Adulto Mayor"/>
    <s v="Ninguno"/>
    <s v="Ninguno"/>
    <m/>
    <s v="Beneficiario"/>
    <m/>
    <s v="SIN DATO"/>
    <s v="Ninguna"/>
    <s v="Sibundoy"/>
    <m/>
    <n v="3142535939"/>
    <s v="Urbana"/>
    <m/>
    <x v="0"/>
    <x v="3"/>
    <s v="PUTUMAYO"/>
    <x v="3"/>
    <x v="3"/>
    <x v="3"/>
    <s v="I10X"/>
    <m/>
    <m/>
    <m/>
    <s v="Hipertension esencial (primaria)"/>
    <s v="Procedimiento"/>
    <n v="1"/>
    <s v="01903815"/>
    <s v="COLESTEROL DE ALTA DENSIDAD"/>
    <s v="28/02/2022"/>
    <n v="2229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0702616"/>
    <s v="CC30702616"/>
    <s v="MARTHA"/>
    <s v="MIRIAM"/>
    <s v="GOMEZ"/>
    <s v="DE LOPEZ"/>
    <d v="1951-10-02T00:00:00"/>
    <n v="70"/>
    <n v="6"/>
    <s v="Persona mayor"/>
    <s v="Adulto Mayor"/>
    <s v="Ninguno"/>
    <s v="Ninguno"/>
    <m/>
    <s v="Beneficiario"/>
    <m/>
    <s v="SIN DATO"/>
    <s v="Ninguna"/>
    <s v="San Francisco"/>
    <m/>
    <n v="3148167757"/>
    <s v="Urbana"/>
    <m/>
    <x v="0"/>
    <x v="3"/>
    <s v="PUTUMAYO"/>
    <x v="3"/>
    <x v="3"/>
    <x v="3"/>
    <s v="I10X"/>
    <m/>
    <m/>
    <m/>
    <s v="Hipertension esencial (primaria)"/>
    <s v="Procedimiento"/>
    <n v="1"/>
    <s v="01903801"/>
    <s v="ACIDO URICO EN SUERO U OTROS FLUIDOS"/>
    <s v="28/02/2022"/>
    <n v="480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749"/>
    <s v="CC27469749"/>
    <s v="MIREYA"/>
    <s v="DEL CARMEN"/>
    <s v="REVELO"/>
    <s v="CORDOBA"/>
    <d v="1963-05-13T00:00:00"/>
    <n v="58"/>
    <n v="5"/>
    <s v="Adultez"/>
    <s v="Adulto Mayor"/>
    <s v="Ninguno"/>
    <s v="Ninguno"/>
    <m/>
    <s v="Beneficiario"/>
    <m/>
    <s v="SIN DATO"/>
    <s v="Ninguna"/>
    <s v="Santiago"/>
    <m/>
    <n v="3103786777"/>
    <s v="Urbana"/>
    <m/>
    <x v="0"/>
    <x v="3"/>
    <s v="PUTUMAYO"/>
    <x v="3"/>
    <x v="3"/>
    <x v="3"/>
    <s v="I10X"/>
    <m/>
    <m/>
    <m/>
    <s v="Hipertension esencial (primaria)"/>
    <s v="Procedimiento"/>
    <n v="1"/>
    <s v="01902207"/>
    <s v="HEMOGRAMA I ( HEMOGLOBINA HEMATOCRITO Y LEUCOGRAMA ) MANUAL"/>
    <s v="28/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281"/>
    <s v="CC97470281"/>
    <s v="LUIS "/>
    <s v="ALVARO"/>
    <s v="CORAL"/>
    <s v="CAICEDO"/>
    <d v="1961-10-01T00:00:00"/>
    <n v="60"/>
    <n v="6"/>
    <s v="Persona mayor"/>
    <s v="Adulto Mayor"/>
    <s v="Ninguno"/>
    <s v="Ninguno"/>
    <m/>
    <s v="Beneficiario"/>
    <m/>
    <s v="SIN DATO"/>
    <s v="Ninguna"/>
    <s v="Sibundoy"/>
    <m/>
    <n v="3113632729"/>
    <s v="Urbana"/>
    <m/>
    <x v="0"/>
    <x v="3"/>
    <s v="PUTUMAYO"/>
    <x v="3"/>
    <x v="3"/>
    <x v="3"/>
    <s v="I10X"/>
    <s v="E119"/>
    <m/>
    <m/>
    <s v="Hipertension esencial (primaria)"/>
    <s v="Procedimiento"/>
    <n v="1"/>
    <s v="01903841"/>
    <s v="GLUCOSA EN SUERO U OTRO FLUIDO DIFERENTE A ORINA"/>
    <s v="28/02/2022"/>
    <n v="21000"/>
    <s v="Consulta Externa"/>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6490"/>
    <s v="CC27476490"/>
    <s v="ANA "/>
    <s v="RITA"/>
    <s v="VIVAS"/>
    <s v="DE RUIZ"/>
    <d v="1950-01-17T00:00:00"/>
    <n v="72"/>
    <n v="6"/>
    <s v="Persona mayor"/>
    <s v="Adulto Mayor"/>
    <s v="Ninguno"/>
    <s v="Ninguno"/>
    <m/>
    <s v="Beneficiario"/>
    <m/>
    <s v="SIN DATO"/>
    <s v="Ninguna"/>
    <s v="San Francisco"/>
    <m/>
    <n v="3122950515"/>
    <s v="Urbana"/>
    <m/>
    <x v="0"/>
    <x v="3"/>
    <s v="PUTUMAYO"/>
    <x v="3"/>
    <x v="3"/>
    <x v="3"/>
    <s v="I10X"/>
    <m/>
    <m/>
    <m/>
    <s v="Hipertension esencial (primaria)"/>
    <s v="Procedimiento"/>
    <n v="1"/>
    <s v="01903818"/>
    <s v="COLESTEROL TOTAL"/>
    <s v="28/02/2022"/>
    <n v="8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89069"/>
    <s v="CC12989069"/>
    <s v="JUANITO"/>
    <s v="CIRILO"/>
    <s v="LEGARDA"/>
    <s v="ERAZO"/>
    <d v="1961-07-09T00:00:00"/>
    <n v="60"/>
    <n v="6"/>
    <s v="Persona mayor"/>
    <s v="Adulto Mayor"/>
    <s v="Ninguno"/>
    <s v="Ninguno"/>
    <m/>
    <s v="Beneficiario"/>
    <m/>
    <s v="SIN DATO"/>
    <s v="Ninguna"/>
    <s v="Sibundoy"/>
    <m/>
    <n v="3117153729"/>
    <s v="Urbana"/>
    <m/>
    <x v="0"/>
    <x v="3"/>
    <s v="PUTUMAYO"/>
    <x v="3"/>
    <x v="3"/>
    <x v="3"/>
    <s v="I10X"/>
    <m/>
    <m/>
    <m/>
    <s v="Hipertension esencial (primaria)"/>
    <s v="Procedimiento"/>
    <n v="1"/>
    <s v="01890266"/>
    <s v="CONSULTA DE PRIMERA VEZ POR ESPECIALISTA EN MEDICINA INTERNA"/>
    <s v="16/02/2022"/>
    <n v="8300"/>
    <s v="Consulta Externa"/>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12"/>
    <s v="CC27474412"/>
    <s v="CARMEN"/>
    <s v="AURELIA"/>
    <s v="MAYORAL"/>
    <s v="ORDOÑEZ"/>
    <d v="1955-01-08T00:00:00"/>
    <n v="67"/>
    <n v="6"/>
    <s v="Persona mayor"/>
    <s v="Adulto Mayor"/>
    <s v="Ninguno"/>
    <s v="Ninguno"/>
    <m/>
    <s v="Beneficiario"/>
    <m/>
    <s v="SIN DATO"/>
    <s v="Ninguna"/>
    <s v="San Francisco"/>
    <m/>
    <n v="3138924917"/>
    <s v="Urbana"/>
    <m/>
    <x v="0"/>
    <x v="3"/>
    <s v="PUTUMAYO"/>
    <x v="3"/>
    <x v="3"/>
    <x v="3"/>
    <s v="I10X"/>
    <m/>
    <m/>
    <m/>
    <s v="Hipertension esencial (primaria)"/>
    <s v="Procedimiento"/>
    <n v="1"/>
    <s v="01903841"/>
    <s v="GLUCOSA EN SUERO U OTRO FLUIDO DIFERENTE A ORINA"/>
    <s v="07/02/2022"/>
    <n v="13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1958"/>
    <s v="CC41181958"/>
    <s v="OLIVIA"/>
    <s v="MARGOTH"/>
    <s v="BRAVO"/>
    <s v="LOPEZ"/>
    <d v="1971-12-20T00:00:00"/>
    <n v="50"/>
    <n v="5"/>
    <s v="Adultez"/>
    <s v="Adulto Mayor"/>
    <s v="Ninguno"/>
    <s v="Ninguno"/>
    <m/>
    <s v="Beneficiario"/>
    <m/>
    <s v="SIN DATO"/>
    <s v="Ninguna"/>
    <s v="Sibundoy"/>
    <m/>
    <n v="3104508302"/>
    <s v="Urbana"/>
    <m/>
    <x v="0"/>
    <x v="3"/>
    <s v="PUTUMAYO"/>
    <x v="3"/>
    <x v="3"/>
    <x v="3"/>
    <s v="I10X"/>
    <m/>
    <m/>
    <m/>
    <s v="Hipertension esencial (primaria)"/>
    <s v="Procedimiento"/>
    <n v="1"/>
    <s v="01903818"/>
    <s v="COLESTEROL TOTAL"/>
    <s v="09/02/2022"/>
    <n v="13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8100116"/>
    <s v="CC18100116"/>
    <s v="HELIODORO "/>
    <s v="NONE"/>
    <s v="CUELLAR "/>
    <s v="CUBILLOS"/>
    <d v="1942-07-18T00:00:00"/>
    <n v="79"/>
    <n v="6"/>
    <s v="Persona mayor"/>
    <s v="Adulto Mayor"/>
    <s v="Ninguno"/>
    <s v="Ninguno"/>
    <m/>
    <s v="Beneficiario"/>
    <m/>
    <s v="SIN DATO"/>
    <s v="Ninguna"/>
    <s v="Sibundoy"/>
    <m/>
    <n v="3113404239"/>
    <s v="Urbana"/>
    <m/>
    <x v="0"/>
    <x v="3"/>
    <s v="PUTUMAYO"/>
    <x v="3"/>
    <x v="3"/>
    <x v="3"/>
    <s v="I10X"/>
    <s v="E119"/>
    <m/>
    <m/>
    <s v="Hipertension esencial (primaria)"/>
    <s v="Procedimiento"/>
    <n v="1"/>
    <s v="01902207"/>
    <s v="HEMOGRAMA I ( HEMOGLOBINA HEMATOCRITO Y LEUCOGRAMA ) MANUAL"/>
    <s v="09/02/2022"/>
    <n v="22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27"/>
    <s v="CC5350027"/>
    <s v="FAUSTINO"/>
    <s v="LUIS"/>
    <s v="HERRERA"/>
    <s v="GUERRERO"/>
    <d v="1949-01-15T00:00:00"/>
    <n v="73"/>
    <n v="6"/>
    <s v="Persona mayor"/>
    <s v="Adulto Mayor"/>
    <s v="Ninguno"/>
    <s v="Ninguno"/>
    <m/>
    <s v="Beneficiario"/>
    <m/>
    <s v="SIN DATO"/>
    <s v="Ninguna"/>
    <s v="Sibundoy"/>
    <m/>
    <n v="3127790249"/>
    <s v="Urbana"/>
    <m/>
    <x v="0"/>
    <x v="3"/>
    <s v="PUTUMAYO"/>
    <x v="3"/>
    <x v="3"/>
    <x v="3"/>
    <s v="I10X"/>
    <m/>
    <m/>
    <m/>
    <s v="Hipertension esencial (primaria)"/>
    <s v="Procedimiento"/>
    <n v="1"/>
    <s v="01907106"/>
    <s v="UROANALISIS"/>
    <s v="09/02/2022"/>
    <n v="621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386819"/>
    <s v="CC27386819"/>
    <s v="JESUS"/>
    <s v="EULALIA"/>
    <s v="VELA"/>
    <s v="ARIAS"/>
    <d v="1956-01-05T00:00:00"/>
    <n v="66"/>
    <n v="6"/>
    <s v="Persona mayor"/>
    <s v="Adulto Mayor"/>
    <s v="Ninguno"/>
    <s v="Ninguno"/>
    <m/>
    <s v="Beneficiario"/>
    <m/>
    <s v="SIN DATO"/>
    <s v="Ninguna"/>
    <s v="Sibundoy"/>
    <m/>
    <n v="3228856710"/>
    <s v="Urbana"/>
    <m/>
    <x v="0"/>
    <x v="3"/>
    <s v="PUTUMAYO"/>
    <x v="3"/>
    <x v="3"/>
    <x v="3"/>
    <s v="I10X"/>
    <s v="E119"/>
    <m/>
    <m/>
    <s v="Hipertension esencial (primaria)"/>
    <s v="Procedimiento"/>
    <n v="1"/>
    <s v="01903801"/>
    <s v="ACIDO URICO EN SUERO U OTROS FLUIDOS"/>
    <s v="09/02/2022"/>
    <n v="33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09665"/>
    <s v="CC5309665"/>
    <s v="FRANCO "/>
    <s v="HERIBERTO"/>
    <s v="LOPEZ"/>
    <s v="ALOMIA"/>
    <d v="1955-05-01T00:00:00"/>
    <n v="66"/>
    <n v="6"/>
    <s v="Persona mayor"/>
    <s v="Adulto Mayor"/>
    <s v="Ninguno"/>
    <s v="Ninguno"/>
    <m/>
    <s v="Beneficiario"/>
    <m/>
    <s v="SIN DATO"/>
    <s v="Ninguna"/>
    <s v="Sibundoy"/>
    <m/>
    <n v="3228856710"/>
    <s v="Urbana"/>
    <m/>
    <x v="0"/>
    <x v="3"/>
    <s v="PUTUMAYO"/>
    <x v="3"/>
    <x v="3"/>
    <x v="3"/>
    <s v="I10X"/>
    <m/>
    <m/>
    <m/>
    <s v="Hipertension esencial (primaria)"/>
    <s v="Procedimiento"/>
    <n v="1"/>
    <s v="01903815"/>
    <s v="COLESTEROL DE ALTA DENSIDAD"/>
    <s v="09/02/2022"/>
    <n v="336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655"/>
    <s v="CC41180655"/>
    <s v="IRMA"/>
    <s v="GLADYS"/>
    <s v="PANTOJA"/>
    <s v="CAICEDO"/>
    <d v="1961-08-01T00:00:00"/>
    <n v="60"/>
    <n v="6"/>
    <s v="Persona mayor"/>
    <s v="Adulto Mayor"/>
    <s v="Ninguno"/>
    <s v="Ninguno"/>
    <m/>
    <s v="Beneficiario"/>
    <m/>
    <s v="SIN DATO"/>
    <s v="Ninguna"/>
    <s v="Sibundoy"/>
    <m/>
    <n v="3136377022"/>
    <s v="Urbana"/>
    <m/>
    <x v="0"/>
    <x v="3"/>
    <s v="PUTUMAYO"/>
    <x v="3"/>
    <x v="3"/>
    <x v="3"/>
    <s v="I10X"/>
    <m/>
    <m/>
    <m/>
    <s v="Hipertension esencial (primaria)"/>
    <s v="Procedimiento"/>
    <n v="1"/>
    <s v="01903841"/>
    <s v="GLUCOSA EN SUERO U OTRO FLUIDO DIFERENTE A ORINA"/>
    <s v="09/02/2022"/>
    <n v="33600"/>
    <s v="Consulta Externa"/>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573"/>
    <s v="CC27469573"/>
    <s v="NELLY"/>
    <s v="OMAIRA"/>
    <s v="BERNAL"/>
    <s v="MORENO"/>
    <d v="1958-01-30T00:00:00"/>
    <n v="64"/>
    <n v="6"/>
    <s v="Persona mayor"/>
    <s v="Adulto Mayor"/>
    <s v="Ninguno"/>
    <s v="Ninguno"/>
    <m/>
    <s v="Beneficiario"/>
    <m/>
    <s v="SIN DATO"/>
    <s v="Ninguna"/>
    <s v="Santiago"/>
    <m/>
    <n v="3143244654"/>
    <s v="Urbana"/>
    <m/>
    <x v="0"/>
    <x v="3"/>
    <s v="PUTUMAYO"/>
    <x v="3"/>
    <x v="3"/>
    <x v="3"/>
    <s v="I10X"/>
    <m/>
    <m/>
    <m/>
    <s v="Hipertension esencial (primaria)"/>
    <s v="Procedimiento"/>
    <n v="1"/>
    <s v="01903818"/>
    <s v="COLESTEROL TOTAL"/>
    <s v="07/02/2022"/>
    <n v="44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0"/>
    <s v="PUTUMAYO"/>
    <x v="0"/>
    <x v="0"/>
    <x v="0"/>
    <s v="I10X"/>
    <m/>
    <m/>
    <m/>
    <s v="Hipertension esencial (primaria)"/>
    <s v="Procedimiento"/>
    <n v="1"/>
    <s v="01890366"/>
    <s v="CONSULTA DE CONTROL O DE SEGUIMIENTO POR ESPECIALISTA EN MEDICINA INTERNA"/>
    <s v="04/02/2022"/>
    <n v="841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0"/>
    <s v="PUTUMAYO"/>
    <x v="0"/>
    <x v="0"/>
    <x v="0"/>
    <s v="I10X"/>
    <m/>
    <m/>
    <m/>
    <s v="Hipertension esencial (primaria)"/>
    <s v="Medicamento"/>
    <n v="1"/>
    <s v="41661-02"/>
    <s v="CALCIO + VITAMINA D TABLETAS"/>
    <s v="18/02/2022"/>
    <n v="336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0"/>
    <s v="PUTUMAYO"/>
    <x v="0"/>
    <x v="0"/>
    <x v="0"/>
    <s v="I10X"/>
    <m/>
    <m/>
    <m/>
    <s v="Hipertension esencial (primaria)"/>
    <s v="Medicamento"/>
    <n v="1"/>
    <s v="19990265-02"/>
    <s v="ACIDO FOLICO 1 MG TABLETAS"/>
    <s v="18/02/2022"/>
    <n v="1675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0"/>
    <s v="PUTUMAYO"/>
    <x v="0"/>
    <x v="0"/>
    <x v="0"/>
    <s v="I10X"/>
    <m/>
    <m/>
    <m/>
    <s v="Hipertension esencial (primaria)"/>
    <s v="Medicamento"/>
    <n v="1"/>
    <s v="20080792-06"/>
    <s v="SULFATO FERROSO 300 MG TABLETAS RECUBIERTAS"/>
    <s v="18/02/2022"/>
    <n v="139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3"/>
    <s v="PUTUMAYO"/>
    <x v="3"/>
    <x v="3"/>
    <x v="3"/>
    <s v="I10X"/>
    <m/>
    <m/>
    <m/>
    <s v="Hipertension esencial (primaria)"/>
    <s v="Procedimiento"/>
    <n v="1"/>
    <s v="01890301"/>
    <s v="CONSULTA DE CONTROL O DE SEGUIMIENTO POR MEDICINA GENERAL"/>
    <s v="04/02/2022"/>
    <n v="139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1"/>
    <s v="PUTUMAYO"/>
    <x v="1"/>
    <x v="1"/>
    <x v="1"/>
    <s v="I10X"/>
    <s v="E119"/>
    <m/>
    <m/>
    <s v="Hipertension esencial (primaria)"/>
    <s v="Procedimiento"/>
    <n v="1"/>
    <s v="01890466"/>
    <s v="INTERCONSULTA POR ESPECIALISTA EN MEDICINA INTERNA"/>
    <s v="02/02/2022"/>
    <n v="351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1"/>
    <s v="PUTUMAYO"/>
    <x v="1"/>
    <x v="1"/>
    <x v="1"/>
    <s v="I10X"/>
    <s v="E119"/>
    <m/>
    <m/>
    <s v="Hipertension esencial (primaria)"/>
    <s v="Insumo"/>
    <n v="1"/>
    <s v="00E0000004"/>
    <s v="DURAPREP SOLUCION PARA LAVADO PREQUIRURGICO"/>
    <s v="02/02/2022"/>
    <n v="672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1"/>
    <s v="PUTUMAYO"/>
    <x v="1"/>
    <x v="1"/>
    <x v="1"/>
    <s v="I10X"/>
    <m/>
    <m/>
    <m/>
    <s v="Hipertension esencial (primaria)"/>
    <s v="Insumo"/>
    <n v="1"/>
    <s v="00E0000004"/>
    <s v="DURAPREP SOLUCION PARA LAVADO PREQUIRURGICO"/>
    <s v="02/02/2022"/>
    <n v="168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1"/>
    <s v="PUTUMAYO"/>
    <x v="1"/>
    <x v="1"/>
    <x v="1"/>
    <s v="I10X"/>
    <m/>
    <m/>
    <m/>
    <s v="Hipertension esencial (primaria)"/>
    <s v="Insumo"/>
    <n v="1"/>
    <s v="00E0000004"/>
    <s v="DURAPREP SOLUCION PARA LAVADO PREQUIRURGICO"/>
    <s v="02/02/2022"/>
    <n v="280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1"/>
    <s v="PUTUMAYO"/>
    <x v="1"/>
    <x v="1"/>
    <x v="1"/>
    <s v="I10X"/>
    <m/>
    <m/>
    <m/>
    <s v="Hipertension esencial (primaria)"/>
    <s v="Medicamento"/>
    <n v="1"/>
    <s v="19922566-06"/>
    <s v="OMEPRAZOL 40 MG"/>
    <s v="02/02/2022"/>
    <n v="92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1"/>
    <s v="PUTUMAYO"/>
    <x v="1"/>
    <x v="1"/>
    <x v="1"/>
    <s v="I10X"/>
    <s v="E119"/>
    <m/>
    <m/>
    <s v="Hipertension esencial (primaria)"/>
    <s v="Medicamento"/>
    <n v="1"/>
    <s v="20006845-09"/>
    <s v="DIPIRONA MAGNESICA 2G/5 ML SOLUCION INYECTABLE"/>
    <s v="02/02/2022"/>
    <n v="112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1"/>
    <s v="PUTUMAYO"/>
    <x v="1"/>
    <x v="1"/>
    <x v="1"/>
    <s v="I10X"/>
    <m/>
    <m/>
    <m/>
    <s v="Hipertension esencial (primaria)"/>
    <s v="Medicamento"/>
    <n v="1"/>
    <s v="19932984-16"/>
    <s v="LOSARTAN 50 MG"/>
    <s v="02/02/2022"/>
    <n v="151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1"/>
    <s v="PUTUMAYO"/>
    <x v="1"/>
    <x v="1"/>
    <x v="1"/>
    <s v="I10X"/>
    <m/>
    <m/>
    <m/>
    <s v="Hipertension esencial (primaria)"/>
    <s v="Medicamento"/>
    <n v="1"/>
    <s v="19948274-07"/>
    <s v="CAPTOPRIL 25 MG"/>
    <s v="02/02/2022"/>
    <n v="319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1"/>
    <s v="PUTUMAYO"/>
    <x v="1"/>
    <x v="1"/>
    <x v="1"/>
    <s v="I10X"/>
    <m/>
    <m/>
    <m/>
    <s v="Hipertension esencial (primaria)"/>
    <s v="Medicamento"/>
    <n v="1"/>
    <s v="20009362-01"/>
    <s v="AMLODIPINO 5 MG"/>
    <s v="02/02/2022"/>
    <n v="43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1"/>
    <s v="PUTUMAYO"/>
    <x v="1"/>
    <x v="1"/>
    <x v="1"/>
    <s v="I10X"/>
    <s v="E119"/>
    <m/>
    <m/>
    <s v="Hipertension esencial (primaria)"/>
    <s v="Medicamento"/>
    <n v="1"/>
    <s v="32606-02"/>
    <s v="INYECCION DE LACTATO DE RINGER"/>
    <s v="02/02/2022"/>
    <n v="82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1"/>
    <s v="PUTUMAYO"/>
    <x v="1"/>
    <x v="1"/>
    <x v="1"/>
    <s v="I10X"/>
    <s v="E119"/>
    <m/>
    <m/>
    <s v="Hipertension esencial (primaria)"/>
    <s v="Medicamento"/>
    <n v="1"/>
    <s v="19913783-105"/>
    <s v="PASEDOL TABLETAS"/>
    <s v="02/02/2022"/>
    <n v="36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1"/>
    <s v="PUTUMAYO"/>
    <x v="1"/>
    <x v="1"/>
    <x v="1"/>
    <s v="I10X"/>
    <m/>
    <m/>
    <m/>
    <s v="Hipertension esencial (primaria)"/>
    <s v="Medicamento"/>
    <n v="1"/>
    <s v="34162-11"/>
    <s v="HIDROCLOROTIAZIDA 25 MG"/>
    <s v="02/02/2022"/>
    <n v="36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3"/>
    <s v="PUTUMAYO"/>
    <x v="3"/>
    <x v="3"/>
    <x v="3"/>
    <s v="I10X"/>
    <s v="E119"/>
    <m/>
    <m/>
    <s v="Hipertension esencial (primaria)"/>
    <s v="Procedimiento"/>
    <n v="1"/>
    <s v="01890208"/>
    <s v="CONSULTA DE PRIMERA VEZ POR PSICOLOGIA"/>
    <s v="15/02/2022"/>
    <n v="36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3"/>
    <s v="PUTUMAYO"/>
    <x v="3"/>
    <x v="3"/>
    <x v="3"/>
    <s v="I10X"/>
    <m/>
    <m/>
    <m/>
    <s v="Hipertension esencial (primaria)"/>
    <s v="Procedimiento"/>
    <n v="1"/>
    <s v="01890301"/>
    <s v="CONSULTA DE CONTROL O DE SEGUIMIENTO POR MEDICINA GENERAL"/>
    <s v="15/02/2022"/>
    <n v="38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3"/>
    <s v="PUTUMAYO"/>
    <x v="3"/>
    <x v="3"/>
    <x v="3"/>
    <s v="I10X"/>
    <m/>
    <m/>
    <m/>
    <s v="Hipertension esencial (primaria)"/>
    <s v="Procedimiento"/>
    <n v="1"/>
    <s v="01895100"/>
    <s v="ELECTROCARDIOGRAMA DE RITMO O DE SUPERFICIE SOD"/>
    <s v="14/02/2022"/>
    <n v="30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3"/>
    <s v="PUTUMAYO"/>
    <x v="3"/>
    <x v="3"/>
    <x v="3"/>
    <s v="I10X"/>
    <m/>
    <m/>
    <m/>
    <s v="Hipertension esencial (primaria)"/>
    <s v="Procedimiento"/>
    <n v="1"/>
    <s v="01902207"/>
    <s v="HEMOGRAMA I ( HEMOGLOBINA HEMATOCRITO Y LEUCOGRAMA ) MANUAL"/>
    <s v="11/02/2022"/>
    <n v="60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m/>
    <m/>
    <m/>
    <s v="Hipertension esencial (primaria)"/>
    <s v="Procedimiento"/>
    <n v="1"/>
    <s v="01907106"/>
    <s v="UROANALISIS"/>
    <s v="11/02/2022"/>
    <n v="36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3"/>
    <s v="PUTUMAYO"/>
    <x v="3"/>
    <x v="3"/>
    <x v="3"/>
    <s v="I10X"/>
    <m/>
    <m/>
    <m/>
    <s v="Hipertension esencial (primaria)"/>
    <s v="Procedimiento"/>
    <n v="1"/>
    <s v="01903818"/>
    <s v="COLESTEROL TOTAL"/>
    <s v="11/02/2022"/>
    <n v="36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3"/>
    <s v="PUTUMAYO"/>
    <x v="3"/>
    <x v="3"/>
    <x v="3"/>
    <s v="I10X"/>
    <m/>
    <m/>
    <m/>
    <s v="Hipertension esencial (primaria)"/>
    <s v="Procedimiento"/>
    <n v="1"/>
    <s v="01903815"/>
    <s v="COLESTEROL DE ALTA DENSIDAD"/>
    <s v="11/02/2022"/>
    <n v="280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3"/>
    <s v="PUTUMAYO"/>
    <x v="3"/>
    <x v="3"/>
    <x v="3"/>
    <s v="I10X"/>
    <m/>
    <m/>
    <m/>
    <s v="Hipertension esencial (primaria)"/>
    <s v="Procedimiento"/>
    <n v="1"/>
    <s v="01903868"/>
    <s v="TRIGLICERIDOS"/>
    <s v="11/02/2022"/>
    <n v="358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3"/>
    <s v="PUTUMAYO"/>
    <x v="3"/>
    <x v="3"/>
    <x v="3"/>
    <s v="I10X"/>
    <m/>
    <m/>
    <m/>
    <s v="Hipertension esencial (primaria)"/>
    <s v="Procedimiento"/>
    <n v="1"/>
    <s v="01903895"/>
    <s v="CREATININA EN SUERO U OTROS FLUIDOS"/>
    <s v="11/02/2022"/>
    <n v="83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3"/>
    <s v="PUTUMAYO"/>
    <x v="3"/>
    <x v="3"/>
    <x v="3"/>
    <s v="I10X"/>
    <m/>
    <m/>
    <m/>
    <s v="Hipertension esencial (primaria)"/>
    <s v="Procedimiento"/>
    <n v="1"/>
    <s v="01903841"/>
    <s v="GLUCOSA EN SUERO U OTRO FLUIDO DIFERENTE A ORINA"/>
    <s v="11/02/2022"/>
    <n v="83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2"/>
    <s v="PUTUMAYO"/>
    <x v="2"/>
    <x v="2"/>
    <x v="2"/>
    <s v="I10X"/>
    <m/>
    <m/>
    <m/>
    <s v="Hipertension esencial (primaria)"/>
    <s v="Procedimiento"/>
    <n v="1"/>
    <s v="01890101"/>
    <s v="ATENCION ( VISITA ) DOMICILIARIA - POR MEDICINA GENERAL"/>
    <s v="11/02/2022"/>
    <n v="75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2"/>
    <s v="PUTUMAYO"/>
    <x v="2"/>
    <x v="2"/>
    <x v="2"/>
    <s v="I10X"/>
    <m/>
    <m/>
    <m/>
    <s v="Hipertension esencial (primaria)"/>
    <s v="Procedimiento"/>
    <n v="1"/>
    <s v="01890301"/>
    <s v="CONSULTA DE CONTROL O DE SEGUIMIENTO POR MEDICINA GENERAL"/>
    <s v="01/02/2022"/>
    <n v="755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3"/>
    <s v="PUTUMAYO"/>
    <x v="3"/>
    <x v="3"/>
    <x v="3"/>
    <s v="I10X"/>
    <s v="E119"/>
    <m/>
    <m/>
    <s v="Hipertension esencial (primaria)"/>
    <s v="Procedimiento"/>
    <n v="1"/>
    <s v="01890366"/>
    <s v="CONSULTA DE CONTROL O DE SEGUIMIENTO POR ESPECIALISTA EN MEDICINA INTERNA"/>
    <s v="02/02/2022"/>
    <n v="187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3"/>
    <s v="PUTUMAYO"/>
    <x v="3"/>
    <x v="3"/>
    <x v="3"/>
    <s v="I10X"/>
    <s v="E119"/>
    <m/>
    <m/>
    <s v="Hipertension esencial (primaria)"/>
    <s v="Procedimiento"/>
    <n v="1"/>
    <s v="01903841"/>
    <s v="GLUCOSA EN SUERO U OTRO FLUIDO DIFERENTE A ORINA"/>
    <s v="07/02/2022"/>
    <n v="578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3"/>
    <s v="PUTUMAYO"/>
    <x v="3"/>
    <x v="3"/>
    <x v="3"/>
    <s v="I10X"/>
    <s v="E119"/>
    <m/>
    <m/>
    <s v="Hipertension esencial (primaria)"/>
    <s v="Procedimiento"/>
    <n v="1"/>
    <s v="01890301"/>
    <s v="CONSULTA DE CONTROL O DE SEGUIMIENTO POR MEDICINA GENERAL"/>
    <s v="07/02/2022"/>
    <n v="57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2"/>
    <s v="PUTUMAYO"/>
    <x v="2"/>
    <x v="2"/>
    <x v="2"/>
    <s v="I10X"/>
    <s v="E119"/>
    <s v="N18X"/>
    <m/>
    <s v="Hipertension esencial (primaria)"/>
    <s v="Procedimiento"/>
    <n v="1"/>
    <s v="01890101"/>
    <s v="ATENCION ( VISITA ) DOMICILIARIA - POR MEDICINA GENERAL"/>
    <s v="22/02/2022"/>
    <n v="2900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0"/>
    <s v="PUTUMAYO"/>
    <x v="0"/>
    <x v="0"/>
    <x v="0"/>
    <s v="I10X"/>
    <m/>
    <m/>
    <m/>
    <s v="Hipertension esencial (primaria)"/>
    <s v="Procedimiento"/>
    <n v="1"/>
    <s v="00T0000311"/>
    <s v="TRANSPORTE COMERCIAL TERRESTRE - SIMPLE MOCOA ( PUTUMAYO ) A PASTO ( NARIÃƒÂ‘O )"/>
    <s v="03/02/2022"/>
    <n v="2900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1"/>
    <s v="PUTUMAYO"/>
    <x v="1"/>
    <x v="1"/>
    <x v="1"/>
    <s v="I10X"/>
    <m/>
    <m/>
    <m/>
    <s v="Hipertension esencial (primaria)"/>
    <s v="Procedimiento"/>
    <n v="1"/>
    <s v="01903026"/>
    <s v="MICROALBUMINURIA AUTOMATIZADA EN ORINA PARCIAL"/>
    <s v="02/02/2022"/>
    <n v="40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1"/>
    <s v="PUTUMAYO"/>
    <x v="1"/>
    <x v="1"/>
    <x v="1"/>
    <s v="I10X"/>
    <m/>
    <m/>
    <m/>
    <s v="Hipertension esencial (primaria)"/>
    <s v="Procedimiento"/>
    <n v="1"/>
    <s v="01903895"/>
    <s v="CREATININA EN SUERO U OTROS FLUIDOS"/>
    <s v="02/02/2022"/>
    <n v="60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1"/>
    <s v="PUTUMAYO"/>
    <x v="1"/>
    <x v="1"/>
    <x v="1"/>
    <s v="I10X"/>
    <m/>
    <m/>
    <m/>
    <s v="Hipertension esencial (primaria)"/>
    <s v="Procedimiento"/>
    <n v="1"/>
    <s v="01903819"/>
    <s v="CREATIN QUINASA ( FRACCION MB ) SEMIAUTOMATIZADA"/>
    <s v="02/02/2022"/>
    <n v="40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1"/>
    <s v="PUTUMAYO"/>
    <x v="1"/>
    <x v="1"/>
    <x v="1"/>
    <s v="I10X"/>
    <s v="E119"/>
    <s v="N18X"/>
    <m/>
    <s v="Hipertension esencial (primaria)"/>
    <s v="Procedimiento"/>
    <n v="1"/>
    <s v="01903841"/>
    <s v="GLUCOSA EN SUERO U OTRO FLUIDO DIFERENTE A ORINA"/>
    <s v="02/02/2022"/>
    <n v="105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1"/>
    <s v="PUTUMAYO"/>
    <x v="1"/>
    <x v="1"/>
    <x v="1"/>
    <s v="I10X"/>
    <m/>
    <m/>
    <m/>
    <s v="Hipertension esencial (primaria)"/>
    <s v="Procedimiento"/>
    <n v="1"/>
    <s v="01903876"/>
    <s v="CREATININA EN ORINA PARCIAL"/>
    <s v="02/02/2022"/>
    <n v="30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1"/>
    <s v="PUTUMAYO"/>
    <x v="1"/>
    <x v="1"/>
    <x v="1"/>
    <s v="I10X"/>
    <s v="E119"/>
    <m/>
    <m/>
    <s v="Hipertension esencial (primaria)"/>
    <s v="Procedimiento"/>
    <n v="1"/>
    <s v="01902208"/>
    <s v="HEMOGRAMA II ( HEMOGLOBINA HEMATOCRITO RECUENTO DE ERITROCITOS INDICES ERITROCITARIOS LEUCOGRAMA RECUENTO DE PLAQUETAS E INDICES PLAQUETARIOS ) SEMIAUTOMATIZADO"/>
    <s v="02/02/2022"/>
    <n v="30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1"/>
    <s v="PUTUMAYO"/>
    <x v="1"/>
    <x v="1"/>
    <x v="1"/>
    <s v="I10X"/>
    <m/>
    <m/>
    <m/>
    <s v="Hipertension esencial (primaria)"/>
    <s v="Procedimiento"/>
    <n v="1"/>
    <s v="01895100"/>
    <s v="ELECTROCARDIOGRAMA DE RITMO O DE SUPERFICIE SOD"/>
    <s v="02/02/2022"/>
    <n v="443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1"/>
    <s v="PUTUMAYO"/>
    <x v="1"/>
    <x v="1"/>
    <x v="1"/>
    <s v="I10X"/>
    <m/>
    <m/>
    <m/>
    <s v="Hipertension esencial (primaria)"/>
    <s v="Procedimiento"/>
    <n v="1"/>
    <s v="01903821"/>
    <s v="CREATIN QUINASA TOTAL [CK - CPK]"/>
    <s v="02/02/2022"/>
    <n v="443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1"/>
    <s v="PUTUMAYO"/>
    <x v="1"/>
    <x v="1"/>
    <x v="1"/>
    <s v="I10X"/>
    <m/>
    <m/>
    <m/>
    <s v="Hipertension esencial (primaria)"/>
    <s v="Procedimiento"/>
    <n v="1"/>
    <s v="01903437"/>
    <s v="TROPONINA I CUANTITATIVA"/>
    <s v="02/02/2022"/>
    <n v="489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1"/>
    <s v="PUTUMAYO"/>
    <x v="1"/>
    <x v="1"/>
    <x v="1"/>
    <s v="I10X"/>
    <m/>
    <m/>
    <m/>
    <s v="Hipertension esencial (primaria)"/>
    <s v="Procedimiento"/>
    <n v="1"/>
    <s v="01907106"/>
    <s v="UROANALISIS"/>
    <s v="02/02/2022"/>
    <n v="319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1"/>
    <s v="PUTUMAYO"/>
    <x v="1"/>
    <x v="1"/>
    <x v="1"/>
    <s v="I10X"/>
    <m/>
    <m/>
    <m/>
    <s v="Hipertension esencial (primaria)"/>
    <s v="Procedimiento"/>
    <n v="1"/>
    <s v="01903801"/>
    <s v="ACIDO URICO EN SUERO U OTROS FLUIDOS"/>
    <s v="02/02/2022"/>
    <n v="35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0"/>
    <s v="PUTUMAYO"/>
    <x v="0"/>
    <x v="0"/>
    <x v="0"/>
    <s v="I10X"/>
    <s v="N18X"/>
    <m/>
    <m/>
    <s v="Hipertension esencial (primaria)"/>
    <s v="Medicamento"/>
    <n v="1"/>
    <s v="19952683-04"/>
    <s v="DUOPRESÂ® 5 MG / 20 MG CAPSULAS"/>
    <s v="12/02/2022"/>
    <n v="29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0"/>
    <s v="PUTUMAYO"/>
    <x v="0"/>
    <x v="0"/>
    <x v="0"/>
    <s v="I10X"/>
    <m/>
    <m/>
    <m/>
    <s v="Hipertension esencial (primaria)"/>
    <s v="Procedimiento"/>
    <n v="1"/>
    <s v="01879430"/>
    <s v="TOMOGRAFIA COMPUTADA DE VIAS URINARIAS [UROTC]"/>
    <s v="03/02/2022"/>
    <n v="43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3"/>
    <s v="PUTUMAYO"/>
    <x v="3"/>
    <x v="3"/>
    <x v="3"/>
    <s v="I10X"/>
    <s v="N18X"/>
    <m/>
    <m/>
    <s v="Hipertension esencial (primaria)"/>
    <s v="Procedimiento"/>
    <n v="1"/>
    <s v="01890101"/>
    <s v="ATENCION ( VISITA ) DOMICILIARIA - POR MEDICINA GENERAL"/>
    <s v="03/02/2022"/>
    <n v="353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2"/>
    <s v="PUTUMAYO"/>
    <x v="2"/>
    <x v="2"/>
    <x v="2"/>
    <s v="I10X"/>
    <m/>
    <m/>
    <m/>
    <s v="Hipertension esencial (primaria)"/>
    <s v="Procedimiento"/>
    <n v="1"/>
    <s v="01890101"/>
    <s v="ATENCION ( VISITA ) DOMICILIARIA - POR MEDICINA GENERAL"/>
    <s v="16/02/2022"/>
    <n v="353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3"/>
    <s v="PUTUMAYO"/>
    <x v="3"/>
    <x v="3"/>
    <x v="3"/>
    <s v="I10X"/>
    <m/>
    <m/>
    <m/>
    <s v="Hipertension esencial (primaria)"/>
    <s v="Procedimiento"/>
    <n v="1"/>
    <s v="01890301"/>
    <s v="CONSULTA DE CONTROL O DE SEGUIMIENTO POR MEDICINA GENERAL"/>
    <s v="11/02/2022"/>
    <n v="353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0"/>
    <s v="PUTUMAYO"/>
    <x v="0"/>
    <x v="0"/>
    <x v="0"/>
    <s v="I10X"/>
    <s v="N18X"/>
    <m/>
    <m/>
    <s v="Hipertension esencial (primaria)"/>
    <s v="Medicamento"/>
    <n v="1"/>
    <s v="41661-02"/>
    <s v="CALCIO + VITAMINA D TABLETAS"/>
    <s v="23/02/2022"/>
    <n v="954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0"/>
    <s v="PUTUMAYO"/>
    <x v="0"/>
    <x v="0"/>
    <x v="0"/>
    <s v="I10X"/>
    <s v="E119"/>
    <m/>
    <m/>
    <s v="Hipertension esencial (primaria)"/>
    <s v="Procedimiento"/>
    <n v="1"/>
    <s v="01903818"/>
    <s v="COLESTEROL TOTAL"/>
    <s v="01/02/2022"/>
    <n v="55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0"/>
    <s v="PUTUMAYO"/>
    <x v="0"/>
    <x v="0"/>
    <x v="0"/>
    <s v="I10X"/>
    <s v="N18X"/>
    <m/>
    <m/>
    <s v="Hipertension esencial (primaria)"/>
    <s v="Procedimiento"/>
    <n v="1"/>
    <s v="01903868"/>
    <s v="TRIGLICERIDOS"/>
    <s v="01/02/2022"/>
    <n v="113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2"/>
    <s v="PUTUMAYO"/>
    <x v="2"/>
    <x v="2"/>
    <x v="2"/>
    <s v="I10X"/>
    <m/>
    <m/>
    <m/>
    <s v="Hipertension esencial (primaria)"/>
    <s v="Procedimiento"/>
    <n v="1"/>
    <s v="01890301"/>
    <s v="CONSULTA DE CONTROL O DE SEGUIMIENTO POR MEDICINA GENERAL"/>
    <s v="23/02/2022"/>
    <n v="73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3"/>
    <s v="PUTUMAYO"/>
    <x v="3"/>
    <x v="3"/>
    <x v="3"/>
    <s v="I10X"/>
    <s v="N18X"/>
    <m/>
    <m/>
    <s v="Hipertension esencial (primaria)"/>
    <s v="Procedimiento"/>
    <n v="1"/>
    <s v="01890266"/>
    <s v="CONSULTA DE PRIMERA VEZ POR ESPECIALISTA EN MEDICINA INTERNA"/>
    <s v="16/02/2022"/>
    <n v="439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2"/>
    <s v="PUTUMAYO"/>
    <x v="2"/>
    <x v="2"/>
    <x v="2"/>
    <s v="I10X"/>
    <m/>
    <m/>
    <m/>
    <s v="Hipertension esencial (primaria)"/>
    <s v="Procedimiento"/>
    <n v="1"/>
    <s v="01890301"/>
    <s v="CONSULTA DE CONTROL O DE SEGUIMIENTO POR MEDICINA GENERAL"/>
    <s v="14/02/2022"/>
    <n v="12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0"/>
    <s v="PUTUMAYO"/>
    <x v="0"/>
    <x v="0"/>
    <x v="0"/>
    <s v="I10X"/>
    <m/>
    <m/>
    <m/>
    <s v="Hipertension esencial (primaria)"/>
    <s v="Procedimiento"/>
    <n v="1"/>
    <s v="01890101"/>
    <s v="ATENCION ( VISITA ) DOMICILIARIA - POR MEDICINA GENERAL"/>
    <s v="22/02/2022"/>
    <n v="12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6"/>
    <s v="PUTUMAYO"/>
    <x v="6"/>
    <x v="6"/>
    <x v="6"/>
    <s v="I10X"/>
    <s v="N18X"/>
    <m/>
    <m/>
    <s v="Hipertension esencial (primaria)"/>
    <s v="Procedimiento"/>
    <n v="1"/>
    <s v="01906610"/>
    <s v="ANTIGENO ESPECIFICO DE PROSTATA SEMIAUTOMATIZADO O AUTOMATIZADO"/>
    <s v="10/02/2022"/>
    <n v="12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6"/>
    <s v="PUTUMAYO"/>
    <x v="6"/>
    <x v="6"/>
    <x v="6"/>
    <s v="I10X"/>
    <s v="E119"/>
    <m/>
    <m/>
    <s v="Hipertension esencial (primaria)"/>
    <s v="Procedimiento"/>
    <n v="1"/>
    <s v="01903026"/>
    <s v="MICROALBUMINURIA AUTOMATIZADA EN ORINA PARCIAL"/>
    <s v="10/02/2022"/>
    <n v="33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6"/>
    <s v="PUTUMAYO"/>
    <x v="6"/>
    <x v="6"/>
    <x v="6"/>
    <s v="I10X"/>
    <m/>
    <m/>
    <m/>
    <s v="Hipertension esencial (primaria)"/>
    <s v="Procedimiento"/>
    <n v="1"/>
    <s v="01890209"/>
    <s v="CONSULTA DE PRIMERA VEZ POR TRABAJO SOCIAL. -- INCY : AQUELLA REALIZADA AL INDIVIDUO - A LA PAREJA O A LA FAMILIA - METODOS O TECNICAS TERAPEUTICAS APLICADAS COMO LA TERAPIA FAMILIAR ENTRE OTRAS"/>
    <s v="03/02/2022"/>
    <n v="12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2"/>
    <s v="PUTUMAYO"/>
    <x v="2"/>
    <x v="2"/>
    <x v="2"/>
    <s v="I10X"/>
    <m/>
    <m/>
    <m/>
    <s v="Hipertension esencial (primaria)"/>
    <s v="Procedimiento"/>
    <n v="1"/>
    <s v="01890301"/>
    <s v="CONSULTA DE CONTROL O DE SEGUIMIENTO POR MEDICINA GENERAL"/>
    <s v="04/02/2022"/>
    <n v="12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5"/>
    <s v="PUTUMAYO"/>
    <x v="5"/>
    <x v="5"/>
    <x v="5"/>
    <s v="I10X"/>
    <m/>
    <m/>
    <m/>
    <s v="Hipertension esencial (primaria)"/>
    <s v="Procedimiento"/>
    <n v="1"/>
    <s v="01904902"/>
    <s v="HORMONA ESTIMULANTE DEL TIROIDES"/>
    <s v="24/02/2022"/>
    <n v="12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5"/>
    <s v="PUTUMAYO"/>
    <x v="5"/>
    <x v="5"/>
    <x v="5"/>
    <s v="I10X"/>
    <m/>
    <m/>
    <m/>
    <s v="Hipertension esencial (primaria)"/>
    <s v="Procedimiento"/>
    <n v="1"/>
    <s v="01904921"/>
    <s v="TIROXINA LIBRE"/>
    <s v="24/02/2022"/>
    <n v="38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5"/>
    <s v="PUTUMAYO"/>
    <x v="5"/>
    <x v="5"/>
    <x v="5"/>
    <s v="I10X"/>
    <s v="E119"/>
    <m/>
    <m/>
    <s v="Hipertension esencial (primaria)"/>
    <s v="Procedimiento"/>
    <n v="1"/>
    <s v="00T0000318"/>
    <s v="TRANSPORTE COMERCIAL TERRESTRE - SIMPLE MOCOA ( PUTUMAYO ) A VALLE DEL GUAMUEZ ( PUTUMAYO )"/>
    <s v="03/02/2022"/>
    <n v="149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5"/>
    <s v="PUTUMAYO"/>
    <x v="5"/>
    <x v="5"/>
    <x v="5"/>
    <s v="I10X"/>
    <m/>
    <m/>
    <m/>
    <s v="Hipertension esencial (primaria)"/>
    <s v="Procedimiento"/>
    <n v="1"/>
    <s v="00T0000352"/>
    <s v="TRANSPORTE COMERCIAL TERRESTRE - SIMPLE VALLE DEL GUAMUEZ ( PUTUMAYO ) A MOCOA ( PUTUMAYO )"/>
    <s v="02/02/2022"/>
    <n v="30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2"/>
    <s v="PUTUMAYO"/>
    <x v="2"/>
    <x v="2"/>
    <x v="2"/>
    <s v="I10X"/>
    <s v="E119"/>
    <m/>
    <m/>
    <s v="Hipertension esencial (primaria)"/>
    <s v="Procedimiento"/>
    <n v="1"/>
    <s v="01890301"/>
    <s v="CONSULTA DE CONTROL O DE SEGUIMIENTO POR MEDICINA GENERAL"/>
    <s v="25/02/2022"/>
    <n v="35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0"/>
    <s v="PUTUMAYO"/>
    <x v="0"/>
    <x v="0"/>
    <x v="0"/>
    <s v="I10X"/>
    <m/>
    <m/>
    <m/>
    <s v="Hipertension esencial (primaria)"/>
    <s v="Procedimiento"/>
    <n v="1"/>
    <s v="00T0000165"/>
    <s v="TRANSPORTE COMERCIAL TERRESTRE - SIMPLE PASTO ( NARIÃƒÂ‘O ) A MOCOA ( PUTUMAYO )"/>
    <s v="02/02/2022"/>
    <n v="35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0"/>
    <s v="PUTUMAYO"/>
    <x v="0"/>
    <x v="0"/>
    <x v="0"/>
    <s v="I10X"/>
    <s v="E119"/>
    <m/>
    <m/>
    <s v="Hipertension esencial (primaria)"/>
    <s v="Procedimiento"/>
    <n v="1"/>
    <s v="01881204"/>
    <s v="ECOCARDIOGRAMA TRANSTORACICO TRIDIMENSIONAL"/>
    <s v="07/02/2022"/>
    <n v="359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3"/>
    <s v="PUTUMAYO"/>
    <x v="3"/>
    <x v="3"/>
    <x v="3"/>
    <s v="I10X"/>
    <m/>
    <m/>
    <m/>
    <s v="Hipertension esencial (primaria)"/>
    <s v="Procedimiento"/>
    <n v="1"/>
    <s v="00T0000333"/>
    <s v="TRANSPORTE COMERCIAL TERRESTRE - SIMPLE PUERTO ASIS ( PUTUMAYO ) A ORITO ( PUTUMAYO )"/>
    <s v="22/02/2022"/>
    <n v="1658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s v="E119"/>
    <m/>
    <m/>
    <s v="Hipertension esencial (primaria)"/>
    <s v="Procedimiento"/>
    <n v="1"/>
    <s v="01895004"/>
    <s v="MONITOREO AMBULATORIO DE PRESION ARTERIAL SISTEMICA"/>
    <s v="21/02/2022"/>
    <n v="214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3"/>
    <s v="PUTUMAYO"/>
    <x v="3"/>
    <x v="3"/>
    <x v="3"/>
    <s v="I10X"/>
    <m/>
    <m/>
    <m/>
    <s v="Hipertension esencial (primaria)"/>
    <s v="Procedimiento"/>
    <n v="1"/>
    <s v="00T0000327"/>
    <s v="TRANSPORTE COMERCIAL TERRESTRE - SIMPLE ORITO ( PUTUMAYO ) A PUERTO ASIS ( PUTUMAYO )"/>
    <s v="21/02/2022"/>
    <n v="214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2"/>
    <s v="PUTUMAYO"/>
    <x v="2"/>
    <x v="2"/>
    <x v="2"/>
    <s v="I10X"/>
    <s v="E119"/>
    <m/>
    <m/>
    <s v="Hipertension esencial (primaria)"/>
    <s v="Procedimiento"/>
    <n v="1"/>
    <s v="01903824"/>
    <s v="CREATININA EN ORINA DE 24 HORAS"/>
    <s v="07/02/2022"/>
    <n v="6645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2"/>
    <s v="PUTUMAYO"/>
    <x v="2"/>
    <x v="2"/>
    <x v="2"/>
    <s v="I10X"/>
    <s v="E119"/>
    <m/>
    <m/>
    <s v="Hipertension esencial (primaria)"/>
    <s v="Procedimiento"/>
    <n v="1"/>
    <s v="01895100"/>
    <s v="ELECTROCARDIOGRAMA DE RITMO O DE SUPERFICIE SOD"/>
    <s v="07/02/2022"/>
    <n v="214700"/>
    <s v="Consulta Externa"/>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2"/>
    <s v="PUTUMAYO"/>
    <x v="2"/>
    <x v="2"/>
    <x v="2"/>
    <s v="I10X"/>
    <m/>
    <m/>
    <m/>
    <s v="Hipertension esencial (primaria)"/>
    <s v="Procedimiento"/>
    <n v="1"/>
    <s v="01903895"/>
    <s v="CREATININA EN SUERO U OTROS FLUIDOS"/>
    <s v="07/02/2022"/>
    <n v="244600"/>
    <s v="Consulta Externa"/>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2"/>
    <s v="PUTUMAYO"/>
    <x v="2"/>
    <x v="2"/>
    <x v="2"/>
    <s v="I10X"/>
    <m/>
    <m/>
    <m/>
    <s v="Hipertension esencial (primaria)"/>
    <s v="Procedimiento"/>
    <n v="1"/>
    <s v="01890301"/>
    <s v="CONSULTA DE CONTROL O DE SEGUIMIENTO POR MEDICINA GENERAL"/>
    <s v="07/02/2022"/>
    <n v="35900"/>
    <s v="Consulta Externa"/>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2"/>
    <s v="PUTUMAYO"/>
    <x v="2"/>
    <x v="2"/>
    <x v="2"/>
    <s v="I10X"/>
    <s v="E119"/>
    <m/>
    <m/>
    <s v="Hipertension esencial (primaria)"/>
    <s v="Procedimiento"/>
    <n v="1"/>
    <s v="01890301"/>
    <s v="CONSULTA DE CONTROL O DE SEGUIMIENTO POR MEDICINA GENERAL"/>
    <s v="11/02/2022"/>
    <n v="25200"/>
    <s v="Consulta Externa"/>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3"/>
    <s v="PUTUMAYO"/>
    <x v="3"/>
    <x v="3"/>
    <x v="3"/>
    <s v="I10X"/>
    <m/>
    <m/>
    <m/>
    <s v="Hipertension esencial (primaria)"/>
    <s v="Procedimiento"/>
    <n v="1"/>
    <s v="01890301"/>
    <s v="CONSULTA DE CONTROL O DE SEGUIMIENTO POR MEDICINA GENERAL"/>
    <s v="09/02/2022"/>
    <n v="44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3"/>
    <s v="PUTUMAYO"/>
    <x v="3"/>
    <x v="3"/>
    <x v="3"/>
    <s v="I10X"/>
    <m/>
    <m/>
    <m/>
    <s v="Hipertension esencial (primaria)"/>
    <s v="Procedimiento"/>
    <n v="1"/>
    <s v="01881202"/>
    <s v="ECOCARDIOGRAMA TRANSTORACICO"/>
    <s v="05/02/2022"/>
    <n v="328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2"/>
    <s v="PUTUMAYO"/>
    <x v="2"/>
    <x v="2"/>
    <x v="2"/>
    <s v="I10X"/>
    <m/>
    <m/>
    <m/>
    <s v="Hipertension esencial (primaria)"/>
    <s v="Procedimiento"/>
    <n v="1"/>
    <s v="01881332"/>
    <s v="ECOGRAFIA DE VIAS URINARIAS ( RIÃƒÂ‘ONES - VEJIGA Y PROSTATA TRANSABDOMINAL )"/>
    <s v="21/02/2022"/>
    <n v="49000"/>
    <s v="Consulta Externa"/>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2"/>
    <s v="PUTUMAYO"/>
    <x v="2"/>
    <x v="2"/>
    <x v="2"/>
    <s v="I10X"/>
    <m/>
    <m/>
    <m/>
    <s v="Hipertension esencial (primaria)"/>
    <s v="Procedimiento"/>
    <n v="1"/>
    <s v="01903895"/>
    <s v="CREATININA EN SUERO U OTROS FLUIDOS"/>
    <s v="18/02/2022"/>
    <n v="875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2"/>
    <s v="PUTUMAYO"/>
    <x v="2"/>
    <x v="2"/>
    <x v="2"/>
    <s v="I10X"/>
    <m/>
    <m/>
    <m/>
    <s v="Hipertension esencial (primaria)"/>
    <s v="Procedimiento"/>
    <n v="1"/>
    <s v="01903895"/>
    <s v="CREATININA EN SUERO U OTROS FLUIDOS"/>
    <s v="12/02/2022"/>
    <n v="434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3"/>
    <s v="PUTUMAYO"/>
    <x v="3"/>
    <x v="3"/>
    <x v="3"/>
    <s v="I10X"/>
    <m/>
    <m/>
    <m/>
    <s v="Hipertension esencial (primaria)"/>
    <s v="Procedimiento"/>
    <n v="1"/>
    <s v="01903895"/>
    <s v="CREATININA EN SUERO U OTROS FLUIDOS"/>
    <s v="09/02/2022"/>
    <n v="52700"/>
    <s v="Consulta Externa"/>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2"/>
    <s v="PUTUMAYO"/>
    <x v="2"/>
    <x v="2"/>
    <x v="2"/>
    <s v="I10X"/>
    <m/>
    <m/>
    <m/>
    <s v="Hipertension esencial (primaria)"/>
    <s v="Procedimiento"/>
    <n v="1"/>
    <s v="00T0000168"/>
    <s v="TRANSPORTE COMERCIAL TERRESTRE - SIMPLE PASTO ( NARIÃƒÂ‘O ) A PUERTO ASIS ( PUTUMAYO )"/>
    <s v="21/02/2022"/>
    <n v="43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2"/>
    <s v="PUTUMAYO"/>
    <x v="2"/>
    <x v="2"/>
    <x v="2"/>
    <s v="I10X"/>
    <m/>
    <m/>
    <m/>
    <s v="Hipertension esencial (primaria)"/>
    <s v="Procedimiento"/>
    <n v="1"/>
    <s v="00T0000330"/>
    <s v="TRANSPORTE COMERCIAL TERRESTRE - SIMPLE PUERTO ASIS ( PUTUMAYO ) A PASTO ( NARIÃƒÂ‘O )"/>
    <s v="18/02/2022"/>
    <n v="53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0"/>
    <s v="PUTUMAYO"/>
    <x v="0"/>
    <x v="0"/>
    <x v="0"/>
    <s v="I10X"/>
    <m/>
    <m/>
    <m/>
    <s v="Hipertension esencial (primaria)"/>
    <s v="Procedimiento"/>
    <n v="1"/>
    <s v="01896101"/>
    <s v="MONITOREO DE PRESION ARTERIAL SISTEMICA ( TELEMETRIA )"/>
    <s v="22/02/2022"/>
    <n v="68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0"/>
    <s v="PUTUMAYO"/>
    <x v="0"/>
    <x v="0"/>
    <x v="0"/>
    <s v="I10X"/>
    <m/>
    <m/>
    <m/>
    <s v="Hipertension esencial (primaria)"/>
    <s v="Procedimiento"/>
    <n v="1"/>
    <s v="01890266"/>
    <s v="CONSULTA DE PRIMERA VEZ POR ESPECIALISTA EN MEDICINA INTERNA"/>
    <s v="03/02/2022"/>
    <n v="89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2"/>
    <s v="PUTUMAYO"/>
    <x v="2"/>
    <x v="2"/>
    <x v="2"/>
    <s v="I10X"/>
    <m/>
    <m/>
    <m/>
    <s v="Hipertension esencial (primaria)"/>
    <s v="Procedimiento"/>
    <n v="1"/>
    <s v="01890301"/>
    <s v="CONSULTA DE CONTROL O DE SEGUIMIENTO POR MEDICINA GENERAL"/>
    <s v="16/02/2022"/>
    <n v="681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2"/>
    <s v="PUTUMAYO"/>
    <x v="2"/>
    <x v="2"/>
    <x v="2"/>
    <s v="I10X"/>
    <m/>
    <m/>
    <m/>
    <s v="Hipertension esencial (primaria)"/>
    <s v="Procedimiento"/>
    <n v="1"/>
    <s v="01890301"/>
    <s v="CONSULTA DE CONTROL O DE SEGUIMIENTO POR MEDICINA GENERAL"/>
    <s v="18/02/2022"/>
    <n v="1022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0"/>
    <s v="PUTUMAYO"/>
    <x v="0"/>
    <x v="0"/>
    <x v="0"/>
    <s v="I10X"/>
    <m/>
    <m/>
    <m/>
    <s v="Hipertension esencial (primaria)"/>
    <s v="Procedimiento"/>
    <n v="1"/>
    <s v="00Q0000395"/>
    <s v="PAQUETE HIPERTENSION ARTERIAL Y/O  DIABETES MELLITUS CON ENFERMEDAD RENAL CRONICA ESTADIOS 3A - 3B - 4 Y 5 SIN DIALISIS"/>
    <s v="28/02/2022"/>
    <n v="64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0"/>
    <s v="PUTUMAYO"/>
    <x v="0"/>
    <x v="0"/>
    <x v="0"/>
    <s v="I10X"/>
    <m/>
    <m/>
    <m/>
    <s v="Hipertension esencial (primaria)"/>
    <s v="Procedimiento"/>
    <n v="1"/>
    <s v="01896101"/>
    <s v="MONITOREO DE PRESION ARTERIAL SISTEMICA ( TELEMETRIA )"/>
    <s v="01/02/2022"/>
    <n v="64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3"/>
    <s v="PUTUMAYO"/>
    <x v="3"/>
    <x v="3"/>
    <x v="3"/>
    <s v="I10X"/>
    <m/>
    <m/>
    <m/>
    <s v="Hipertension esencial (primaria)"/>
    <s v="Procedimiento"/>
    <n v="1"/>
    <s v="01903841"/>
    <s v="GLUCOSA EN SUERO U OTRO FLUIDO DIFERENTE A ORINA"/>
    <s v="03/02/2022"/>
    <n v="644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3"/>
    <s v="PUTUMAYO"/>
    <x v="3"/>
    <x v="3"/>
    <x v="3"/>
    <s v="I10X"/>
    <m/>
    <m/>
    <m/>
    <s v="Hipertension esencial (primaria)"/>
    <s v="Procedimiento"/>
    <n v="1"/>
    <s v="01890301"/>
    <s v="CONSULTA DE CONTROL O DE SEGUIMIENTO POR MEDICINA GENERAL"/>
    <s v="18/02/2022"/>
    <n v="1287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3"/>
    <s v="PUTUMAYO"/>
    <x v="3"/>
    <x v="3"/>
    <x v="3"/>
    <s v="I10X"/>
    <s v="E119"/>
    <m/>
    <m/>
    <s v="Hipertension esencial (primaria)"/>
    <s v="Procedimiento"/>
    <n v="1"/>
    <s v="01903818"/>
    <s v="COLESTEROL TOTAL"/>
    <s v="03/02/2022"/>
    <n v="780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3"/>
    <s v="PUTUMAYO"/>
    <x v="3"/>
    <x v="3"/>
    <x v="3"/>
    <s v="I10X"/>
    <s v="E119"/>
    <m/>
    <m/>
    <s v="Hipertension esencial (primaria)"/>
    <s v="Procedimiento"/>
    <n v="1"/>
    <s v="01903868"/>
    <s v="TRIGLICERIDOS"/>
    <s v="03/02/2022"/>
    <n v="896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3"/>
    <s v="PUTUMAYO"/>
    <x v="3"/>
    <x v="3"/>
    <x v="3"/>
    <s v="I10X"/>
    <m/>
    <m/>
    <m/>
    <s v="Hipertension esencial (primaria)"/>
    <s v="Procedimiento"/>
    <n v="1"/>
    <s v="01903895"/>
    <s v="CREATININA EN SUERO U OTROS FLUIDOS"/>
    <s v="03/02/2022"/>
    <n v="66300"/>
    <s v="Consulta Externa"/>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3"/>
    <s v="PUTUMAYO"/>
    <x v="3"/>
    <x v="3"/>
    <x v="3"/>
    <s v="I10X"/>
    <s v="E119"/>
    <m/>
    <m/>
    <s v="Hipertension esencial (primaria)"/>
    <s v="Procedimiento"/>
    <n v="1"/>
    <s v="01902207"/>
    <s v="HEMOGRAMA I ( HEMOGLOBINA HEMATOCRITO Y LEUCOGRAMA ) MANUAL"/>
    <s v="03/02/2022"/>
    <n v="22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3"/>
    <s v="PUTUMAYO"/>
    <x v="3"/>
    <x v="3"/>
    <x v="3"/>
    <s v="I10X"/>
    <s v="E119"/>
    <m/>
    <m/>
    <s v="Hipertension esencial (primaria)"/>
    <s v="Procedimiento"/>
    <n v="1"/>
    <s v="01903815"/>
    <s v="COLESTEROL DE ALTA DENSIDAD"/>
    <s v="03/02/2022"/>
    <n v="45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0"/>
    <s v="PUTUMAYO"/>
    <x v="0"/>
    <x v="0"/>
    <x v="0"/>
    <s v="I10X"/>
    <m/>
    <m/>
    <m/>
    <s v="Hipertension esencial (primaria)"/>
    <s v="Procedimiento"/>
    <n v="1"/>
    <s v="01890366"/>
    <s v="CONSULTA DE CONTROL O DE SEGUIMIENTO POR ESPECIALISTA EN MEDICINA INTERNA"/>
    <s v="01/02/2022"/>
    <n v="667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3"/>
    <s v="PUTUMAYO"/>
    <x v="3"/>
    <x v="3"/>
    <x v="3"/>
    <s v="I10X"/>
    <m/>
    <m/>
    <m/>
    <s v="Hipertension esencial (primaria)"/>
    <s v="Procedimiento"/>
    <n v="1"/>
    <s v="01895100"/>
    <s v="ELECTROCARDIOGRAMA DE RITMO O DE SUPERFICIE SOD"/>
    <s v="03/02/2022"/>
    <n v="67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3"/>
    <s v="PUTUMAYO"/>
    <x v="3"/>
    <x v="3"/>
    <x v="3"/>
    <s v="I10X"/>
    <m/>
    <m/>
    <m/>
    <s v="Hipertension esencial (primaria)"/>
    <s v="Procedimiento"/>
    <n v="1"/>
    <s v="01890301"/>
    <s v="CONSULTA DE CONTROL O DE SEGUIMIENTO POR MEDICINA GENERAL"/>
    <s v="03/02/2022"/>
    <n v="90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2"/>
    <s v="PUTUMAYO"/>
    <x v="2"/>
    <x v="2"/>
    <x v="2"/>
    <s v="I10X"/>
    <m/>
    <m/>
    <m/>
    <s v="Hipertension esencial (primaria)"/>
    <s v="Procedimiento"/>
    <n v="1"/>
    <s v="01890301"/>
    <s v="CONSULTA DE CONTROL O DE SEGUIMIENTO POR MEDICINA GENERAL"/>
    <s v="07/02/2022"/>
    <n v="6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2"/>
    <s v="PUTUMAYO"/>
    <x v="2"/>
    <x v="2"/>
    <x v="2"/>
    <s v="I10X"/>
    <s v="E119"/>
    <m/>
    <m/>
    <s v="Hipertension esencial (primaria)"/>
    <s v="Procedimiento"/>
    <n v="1"/>
    <s v="01890301"/>
    <s v="CONSULTA DE CONTROL O DE SEGUIMIENTO POR MEDICINA GENERAL"/>
    <s v="22/02/2022"/>
    <n v="6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3"/>
    <s v="PUTUMAYO"/>
    <x v="3"/>
    <x v="3"/>
    <x v="3"/>
    <s v="I10X"/>
    <m/>
    <m/>
    <m/>
    <s v="Hipertension esencial (primaria)"/>
    <s v="Procedimiento"/>
    <n v="1"/>
    <s v="01902206"/>
    <s v="EXTENDIDO DE SANGRE PERIFERICA ESTUDIO DE MORFOLOGIA"/>
    <s v="21/02/2022"/>
    <n v="69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5"/>
    <s v="PUTUMAYO"/>
    <x v="5"/>
    <x v="5"/>
    <x v="5"/>
    <s v="I10X"/>
    <m/>
    <m/>
    <m/>
    <s v="Hipertension esencial (primaria)"/>
    <s v="Procedimiento"/>
    <n v="1"/>
    <s v="01890105"/>
    <s v="ATENCION ( VISITA ) DOMICILIARIA - POR ENFERMERIA. -- INCY : PROCEDIMIENTOS REALIZADOS POR ENFERMERA PROFESIONAL O AUXILIAR DE ENFERMERIA BAJO SU ESTRICTA SUPERVISION"/>
    <s v="01/02/2022"/>
    <n v="56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3"/>
    <s v="PUTUMAYO"/>
    <x v="3"/>
    <x v="3"/>
    <x v="3"/>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21/02/2022"/>
    <n v="150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3"/>
    <s v="PUTUMAYO"/>
    <x v="3"/>
    <x v="3"/>
    <x v="3"/>
    <s v="I10X"/>
    <s v="E119"/>
    <m/>
    <m/>
    <s v="Hipertension esencial (primaria)"/>
    <s v="Procedimiento"/>
    <n v="1"/>
    <s v="01903843"/>
    <s v="GLUCOSA PRE Y POST PRANDIAL"/>
    <s v="21/02/2022"/>
    <n v="134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3"/>
    <s v="PUTUMAYO"/>
    <x v="3"/>
    <x v="3"/>
    <x v="3"/>
    <s v="I10X"/>
    <m/>
    <m/>
    <m/>
    <s v="Hipertension esencial (primaria)"/>
    <s v="Procedimiento"/>
    <n v="1"/>
    <s v="01903841"/>
    <s v="GLUCOSA EN SUERO U OTRO FLUIDO DIFERENTE A ORINA"/>
    <s v="21/02/2022"/>
    <n v="209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3"/>
    <s v="PUTUMAYO"/>
    <x v="3"/>
    <x v="3"/>
    <x v="3"/>
    <s v="I10X"/>
    <m/>
    <m/>
    <m/>
    <s v="Hipertension esencial (primaria)"/>
    <s v="Procedimiento"/>
    <n v="1"/>
    <s v="01890301"/>
    <s v="CONSULTA DE CONTROL O DE SEGUIMIENTO POR MEDICINA GENERAL"/>
    <s v="21/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3"/>
    <s v="PUTUMAYO"/>
    <x v="3"/>
    <x v="3"/>
    <x v="3"/>
    <s v="I10X"/>
    <s v="E119"/>
    <m/>
    <m/>
    <s v="Hipertension esencial (primaria)"/>
    <s v="Procedimiento"/>
    <n v="1"/>
    <s v="01890266"/>
    <s v="CONSULTA DE PRIMERA VEZ POR ESPECIALISTA EN MEDICINA INTERNA"/>
    <s v="16/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2"/>
    <s v="PUTUMAYO"/>
    <x v="2"/>
    <x v="2"/>
    <x v="2"/>
    <s v="I10X"/>
    <m/>
    <m/>
    <m/>
    <s v="Hipertension esencial (primaria)"/>
    <s v="Procedimiento"/>
    <n v="1"/>
    <s v="01890101"/>
    <s v="ATENCION ( VISITA ) DOMICILIARIA - POR MEDICINA GENERAL"/>
    <s v="15/02/2022"/>
    <n v="1603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3"/>
    <s v="PUTUMAYO"/>
    <x v="3"/>
    <x v="3"/>
    <x v="3"/>
    <s v="I10X"/>
    <s v="E119"/>
    <m/>
    <m/>
    <s v="Hipertension esencial (primaria)"/>
    <s v="Procedimiento"/>
    <n v="1"/>
    <s v="01890266"/>
    <s v="CONSULTA DE PRIMERA VEZ POR ESPECIALISTA EN MEDICINA INTERNA"/>
    <s v="16/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2"/>
    <s v="PUTUMAYO"/>
    <x v="2"/>
    <x v="2"/>
    <x v="2"/>
    <s v="I10X"/>
    <s v="E119"/>
    <m/>
    <m/>
    <s v="Hipertension esencial (primaria)"/>
    <s v="Procedimiento"/>
    <n v="1"/>
    <s v="01890301"/>
    <s v="CONSULTA DE CONTROL O DE SEGUIMIENTO POR MEDICINA GENERAL"/>
    <s v="22/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5"/>
    <s v="PUTUMAYO"/>
    <x v="5"/>
    <x v="5"/>
    <x v="5"/>
    <s v="I10X"/>
    <s v="E119"/>
    <m/>
    <m/>
    <s v="Hipertension esencial (primaria)"/>
    <s v="Procedimiento"/>
    <n v="1"/>
    <s v="00Q0000775"/>
    <s v="PAQUETE HIPERTENSION ARTERIAL MAS DIABETES MELLITUS EN RIESGO DE ERCÃ‚Â YÃ‚Â ENFERMEDAD RENAL CRONICA ESTADIOS 1 - 2 EN IPS ESPECIALIZADA"/>
    <s v="28/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3"/>
    <s v="PUTUMAYO"/>
    <x v="3"/>
    <x v="3"/>
    <x v="3"/>
    <s v="I10X"/>
    <s v="E119"/>
    <m/>
    <m/>
    <s v="Hipertension esencial (primaria)"/>
    <s v="Procedimiento"/>
    <n v="1"/>
    <s v="01895004"/>
    <s v="MONITOREO AMBULATORIO DE PRESION ARTERIAL SISTEMICA"/>
    <s v="18/02/2022"/>
    <n v="94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3"/>
    <s v="PUTUMAYO"/>
    <x v="3"/>
    <x v="3"/>
    <x v="3"/>
    <s v="I10X"/>
    <s v="E119"/>
    <m/>
    <m/>
    <s v="Hipertension esencial (primaria)"/>
    <s v="Procedimiento"/>
    <n v="1"/>
    <s v="01890301"/>
    <s v="CONSULTA DE CONTROL O DE SEGUIMIENTO POR MEDICINA GENERAL"/>
    <s v="08/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3"/>
    <s v="PUTUMAYO"/>
    <x v="3"/>
    <x v="3"/>
    <x v="3"/>
    <s v="I10X"/>
    <m/>
    <m/>
    <m/>
    <s v="Hipertension esencial (primaria)"/>
    <s v="Procedimiento"/>
    <n v="1"/>
    <s v="01903859"/>
    <s v="POTASIO EN SUERO U OTROS FLUIDOS"/>
    <s v="28/02/2022"/>
    <n v="84300"/>
    <s v="Consulta Externa"/>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3"/>
    <s v="PUTUMAYO"/>
    <x v="3"/>
    <x v="3"/>
    <x v="3"/>
    <s v="I10X"/>
    <s v="E119"/>
    <m/>
    <m/>
    <s v="Hipertension esencial (primaria)"/>
    <s v="Procedimiento"/>
    <n v="1"/>
    <s v="00P0001554"/>
    <s v="COCIENTE DE ALBUMINURIA CREATINURIA"/>
    <s v="28/02/2022"/>
    <n v="84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3"/>
    <s v="PUTUMAYO"/>
    <x v="3"/>
    <x v="3"/>
    <x v="3"/>
    <s v="I10X"/>
    <s v="E119"/>
    <m/>
    <m/>
    <s v="Hipertension esencial (primaria)"/>
    <s v="Procedimiento"/>
    <n v="1"/>
    <s v="01903818"/>
    <s v="COLESTEROL TOTAL"/>
    <s v="28/02/2022"/>
    <n v="110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3"/>
    <s v="PUTUMAYO"/>
    <x v="3"/>
    <x v="3"/>
    <x v="3"/>
    <s v="I10X"/>
    <s v="E119"/>
    <m/>
    <m/>
    <s v="Hipertension esencial (primaria)"/>
    <s v="Procedimiento"/>
    <n v="1"/>
    <s v="01903895"/>
    <s v="CREATININA EN SUERO U OTROS FLUIDOS"/>
    <s v="28/02/2022"/>
    <n v="110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3"/>
    <s v="PUTUMAYO"/>
    <x v="3"/>
    <x v="3"/>
    <x v="3"/>
    <s v="I10X"/>
    <s v="E119"/>
    <m/>
    <m/>
    <s v="Hipertension esencial (primaria)"/>
    <s v="Procedimiento"/>
    <n v="1"/>
    <s v="01907106"/>
    <s v="UROANALISIS"/>
    <s v="28/02/2022"/>
    <n v="84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3"/>
    <s v="PUTUMAYO"/>
    <x v="3"/>
    <x v="3"/>
    <x v="3"/>
    <s v="I10X"/>
    <s v="E119"/>
    <m/>
    <m/>
    <s v="Hipertension esencial (primaria)"/>
    <s v="Procedimiento"/>
    <n v="1"/>
    <s v="01902207"/>
    <s v="HEMOGRAMA I ( HEMOGLOBINA HEMATOCRITO Y LEUCOGRAMA ) MANUAL"/>
    <s v="28/02/2022"/>
    <n v="84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3"/>
    <s v="PUTUMAYO"/>
    <x v="3"/>
    <x v="3"/>
    <x v="3"/>
    <s v="I10X"/>
    <m/>
    <m/>
    <m/>
    <s v="Hipertension esencial (primaria)"/>
    <s v="Procedimiento"/>
    <n v="1"/>
    <s v="01903868"/>
    <s v="TRIGLICERIDOS"/>
    <s v="28/02/2022"/>
    <n v="94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3"/>
    <s v="PUTUMAYO"/>
    <x v="3"/>
    <x v="3"/>
    <x v="3"/>
    <s v="I10X"/>
    <s v="E119"/>
    <m/>
    <m/>
    <s v="Hipertension esencial (primaria)"/>
    <s v="Procedimiento"/>
    <n v="1"/>
    <s v="01903841"/>
    <s v="GLUCOSA EN SUERO U OTRO FLUIDO DIFERENTE A ORINA"/>
    <s v="28/02/2022"/>
    <n v="94200"/>
    <s v="Consulta Externa"/>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3"/>
    <s v="PUTUMAYO"/>
    <x v="3"/>
    <x v="3"/>
    <x v="3"/>
    <s v="I10X"/>
    <m/>
    <m/>
    <m/>
    <s v="Hipertension esencial (primaria)"/>
    <s v="Procedimiento"/>
    <n v="1"/>
    <s v="01903815"/>
    <s v="COLESTEROL DE ALTA DENSIDAD"/>
    <s v="28/02/2022"/>
    <n v="160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3"/>
    <s v="PUTUMAYO"/>
    <x v="3"/>
    <x v="3"/>
    <x v="3"/>
    <s v="I10X"/>
    <s v="E119"/>
    <m/>
    <m/>
    <s v="Hipertension esencial (primaria)"/>
    <s v="Procedimiento"/>
    <n v="1"/>
    <s v="01890301"/>
    <s v="CONSULTA DE CONTROL O DE SEGUIMIENTO POR MEDICINA GENERAL"/>
    <s v="09/02/2022"/>
    <n v="110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2"/>
    <s v="PUTUMAYO"/>
    <x v="2"/>
    <x v="2"/>
    <x v="2"/>
    <s v="I10X"/>
    <m/>
    <m/>
    <m/>
    <s v="Hipertension esencial (primaria)"/>
    <s v="Procedimiento"/>
    <n v="1"/>
    <s v="01890301"/>
    <s v="CONSULTA DE CONTROL O DE SEGUIMIENTO POR MEDICINA GENERAL"/>
    <s v="11/02/2022"/>
    <n v="1342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3"/>
    <s v="PUTUMAYO"/>
    <x v="3"/>
    <x v="3"/>
    <x v="3"/>
    <s v="I10X"/>
    <m/>
    <m/>
    <m/>
    <s v="Hipertension esencial (primaria)"/>
    <s v="Procedimiento"/>
    <n v="1"/>
    <s v="01890301"/>
    <s v="CONSULTA DE CONTROL O DE SEGUIMIENTO POR MEDICINA GENERAL"/>
    <s v="25/02/2022"/>
    <n v="75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0"/>
    <s v="PUTUMAYO"/>
    <x v="0"/>
    <x v="0"/>
    <x v="0"/>
    <s v="I10X"/>
    <m/>
    <m/>
    <m/>
    <s v="Hipertension esencial (primaria)"/>
    <s v="Medicamento"/>
    <n v="1"/>
    <s v="41661-02"/>
    <s v="CALCIO + VITAMINA D TABLETAS"/>
    <s v="25/02/2022"/>
    <n v="5698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0"/>
    <s v="PUTUMAYO"/>
    <x v="0"/>
    <x v="0"/>
    <x v="0"/>
    <s v="I10X"/>
    <m/>
    <m/>
    <m/>
    <s v="Hipertension esencial (primaria)"/>
    <s v="Medicamento"/>
    <n v="1"/>
    <s v="19932363-03"/>
    <s v="CALCITRIOL 0.5 MCG"/>
    <s v="25/02/2022"/>
    <n v="1139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2"/>
    <s v="PUTUMAYO"/>
    <x v="2"/>
    <x v="2"/>
    <x v="2"/>
    <s v="I10X"/>
    <m/>
    <m/>
    <m/>
    <s v="Hipertension esencial (primaria)"/>
    <s v="Procedimiento"/>
    <n v="1"/>
    <s v="01890301"/>
    <s v="CONSULTA DE CONTROL O DE SEGUIMIENTO POR MEDICINA GENERAL"/>
    <s v="16/02/2022"/>
    <n v="1423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1"/>
    <s v="PUTUMAYO"/>
    <x v="1"/>
    <x v="1"/>
    <x v="1"/>
    <s v="I10X"/>
    <s v="E119"/>
    <m/>
    <m/>
    <s v="Hipertension esencial (primaria)"/>
    <s v="Medicamento"/>
    <n v="1"/>
    <s v="55895-06"/>
    <s v="AMLODIPINO TABLETAS 5 MG"/>
    <s v="07/02/2022"/>
    <n v="13290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1"/>
    <s v="PUTUMAYO"/>
    <x v="1"/>
    <x v="1"/>
    <x v="1"/>
    <s v="I10X"/>
    <m/>
    <m/>
    <m/>
    <s v="Hipertension esencial (primaria)"/>
    <s v="Procedimiento"/>
    <n v="1"/>
    <s v="01907106"/>
    <s v="UROANALISIS"/>
    <s v="04/02/2022"/>
    <n v="12341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1"/>
    <s v="PUTUMAYO"/>
    <x v="1"/>
    <x v="1"/>
    <x v="1"/>
    <s v="I10X"/>
    <m/>
    <m/>
    <m/>
    <s v="Hipertension esencial (primaria)"/>
    <s v="Procedimiento"/>
    <n v="1"/>
    <s v="01903895"/>
    <s v="CREATININA EN SUERO U OTROS FLUIDOS"/>
    <s v="04/02/2022"/>
    <n v="1139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1"/>
    <s v="PUTUMAYO"/>
    <x v="1"/>
    <x v="1"/>
    <x v="1"/>
    <s v="I10X"/>
    <m/>
    <m/>
    <m/>
    <s v="Hipertension esencial (primaria)"/>
    <s v="Procedimiento"/>
    <n v="1"/>
    <s v="01903841"/>
    <s v="GLUCOSA EN SUERO U OTRO FLUIDO DIFERENTE A ORINA"/>
    <s v="04/02/2022"/>
    <n v="539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1"/>
    <s v="PUTUMAYO"/>
    <x v="1"/>
    <x v="1"/>
    <x v="1"/>
    <s v="I10X"/>
    <s v="E119"/>
    <m/>
    <m/>
    <s v="Hipertension esencial (primaria)"/>
    <s v="Procedimiento"/>
    <n v="1"/>
    <s v="01903856"/>
    <s v="NITROGENO UREICO"/>
    <s v="04/02/2022"/>
    <n v="228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1"/>
    <s v="PUTUMAYO"/>
    <x v="1"/>
    <x v="1"/>
    <x v="1"/>
    <s v="I10X"/>
    <m/>
    <m/>
    <m/>
    <s v="Hipertension esencial (primaria)"/>
    <s v="Procedimiento"/>
    <n v="1"/>
    <s v="01903426"/>
    <s v="HEMOGLOBINA GLICOSILADA AUTOMATIZADA"/>
    <s v="04/02/2022"/>
    <n v="228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1"/>
    <s v="PUTUMAYO"/>
    <x v="1"/>
    <x v="1"/>
    <x v="1"/>
    <s v="I10X"/>
    <s v="E119"/>
    <m/>
    <m/>
    <s v="Hipertension esencial (primaria)"/>
    <s v="Procedimiento"/>
    <n v="1"/>
    <s v="01879111"/>
    <s v="TOMOGRAFIA COMPUTADA DE CRANEO SIMPLE"/>
    <s v="04/02/2022"/>
    <n v="20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1"/>
    <s v="PUTUMAYO"/>
    <x v="1"/>
    <x v="1"/>
    <x v="1"/>
    <s v="I10X"/>
    <s v="E119"/>
    <m/>
    <m/>
    <s v="Hipertension esencial (primaria)"/>
    <s v="Insumo"/>
    <n v="1"/>
    <s v="00E0000004"/>
    <s v="DURAPREP SOLUCION PARA LAVADO PREQUIRURGICO"/>
    <s v="04/02/2022"/>
    <n v="228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1"/>
    <s v="PUTUMAYO"/>
    <x v="1"/>
    <x v="1"/>
    <x v="1"/>
    <s v="I10X"/>
    <s v="E119"/>
    <m/>
    <m/>
    <s v="Hipertension esencial (primaria)"/>
    <s v="Insumo"/>
    <n v="1"/>
    <s v="00E0000004"/>
    <s v="DURAPREP SOLUCION PARA LAVADO PREQUIRURGICO"/>
    <s v="04/02/2022"/>
    <n v="2287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1"/>
    <s v="PUTUMAYO"/>
    <x v="1"/>
    <x v="1"/>
    <x v="1"/>
    <s v="I10X"/>
    <m/>
    <m/>
    <m/>
    <s v="Hipertension esencial (primaria)"/>
    <s v="Insumo"/>
    <n v="1"/>
    <s v="00E0000004"/>
    <s v="DURAPREP SOLUCION PARA LAVADO PREQUIRURGICO"/>
    <s v="04/02/2022"/>
    <n v="2099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1"/>
    <s v="PUTUMAYO"/>
    <x v="1"/>
    <x v="1"/>
    <x v="1"/>
    <s v="I10X"/>
    <s v="E119"/>
    <m/>
    <m/>
    <s v="Hipertension esencial (primaria)"/>
    <s v="Insumo"/>
    <n v="1"/>
    <s v="00E0000004"/>
    <s v="DURAPREP SOLUCION PARA LAVADO PREQUIRURGICO"/>
    <s v="04/02/2022"/>
    <n v="3266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1"/>
    <s v="PUTUMAYO"/>
    <x v="1"/>
    <x v="1"/>
    <x v="1"/>
    <s v="I10X"/>
    <m/>
    <m/>
    <m/>
    <s v="Hipertension esencial (primaria)"/>
    <s v="Procedimiento"/>
    <n v="1"/>
    <s v="01890701"/>
    <s v="CONSULTA DE URGENCIAS POR MEDICINA GENERAL"/>
    <s v="04/02/2022"/>
    <n v="3266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1"/>
    <s v="PUTUMAYO"/>
    <x v="1"/>
    <x v="1"/>
    <x v="1"/>
    <s v="I10X"/>
    <m/>
    <m/>
    <m/>
    <s v="Hipertension esencial (primaria)"/>
    <s v="Medicamento"/>
    <n v="1"/>
    <s v="19965499-11"/>
    <s v="LOSARTAN 50MG TABLETAS RECUBIERTAS"/>
    <s v="04/02/2022"/>
    <n v="261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1"/>
    <s v="PUTUMAYO"/>
    <x v="1"/>
    <x v="1"/>
    <x v="1"/>
    <s v="I10X"/>
    <m/>
    <m/>
    <m/>
    <s v="Hipertension esencial (primaria)"/>
    <s v="Medicamento"/>
    <n v="1"/>
    <s v="19934768-20"/>
    <s v="DICLOFENACO SODICO 75 MG/ 3 ML"/>
    <s v="04/02/2022"/>
    <n v="48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1"/>
    <s v="PUTUMAYO"/>
    <x v="1"/>
    <x v="1"/>
    <x v="1"/>
    <s v="I10X"/>
    <s v="E119"/>
    <m/>
    <m/>
    <s v="Hipertension esencial (primaria)"/>
    <s v="Medicamento"/>
    <n v="1"/>
    <s v="29523-03"/>
    <s v="CLORURO DE SODIO AL 0.9%"/>
    <s v="04/02/2022"/>
    <n v="209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1"/>
    <s v="PUTUMAYO"/>
    <x v="1"/>
    <x v="1"/>
    <x v="1"/>
    <s v="I10X"/>
    <s v="E119"/>
    <m/>
    <m/>
    <s v="Hipertension esencial (primaria)"/>
    <s v="Medicamento"/>
    <n v="1"/>
    <s v="19922562-10"/>
    <s v="DIPIRONA 1 G /2ML"/>
    <s v="04/02/2022"/>
    <n v="88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2"/>
    <s v="PUTUMAYO"/>
    <x v="2"/>
    <x v="2"/>
    <x v="2"/>
    <s v="I10X"/>
    <m/>
    <m/>
    <m/>
    <s v="Hipertension esencial (primaria)"/>
    <s v="Procedimiento"/>
    <n v="1"/>
    <s v="01907106"/>
    <s v="UROANALISIS"/>
    <s v="12/02/2022"/>
    <n v="816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2"/>
    <s v="PUTUMAYO"/>
    <x v="2"/>
    <x v="2"/>
    <x v="2"/>
    <s v="I10X"/>
    <s v="E119"/>
    <m/>
    <m/>
    <s v="Hipertension esencial (primaria)"/>
    <s v="Procedimiento"/>
    <n v="1"/>
    <s v="01903026"/>
    <s v="MICROALBUMINURIA AUTOMATIZADA EN ORINA PARCIAL"/>
    <s v="12/02/2022"/>
    <n v="465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2"/>
    <s v="PUTUMAYO"/>
    <x v="2"/>
    <x v="2"/>
    <x v="2"/>
    <s v="I10X"/>
    <s v="E119"/>
    <m/>
    <m/>
    <s v="Hipertension esencial (primaria)"/>
    <s v="Procedimiento"/>
    <n v="1"/>
    <s v="01881202"/>
    <s v="ECOCARDIOGRAMA TRANSTORACICO"/>
    <s v="12/02/2022"/>
    <n v="980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2"/>
    <s v="PUTUMAYO"/>
    <x v="2"/>
    <x v="2"/>
    <x v="2"/>
    <s v="I10X"/>
    <m/>
    <m/>
    <m/>
    <s v="Hipertension esencial (primaria)"/>
    <s v="Procedimiento"/>
    <n v="1"/>
    <s v="01890301"/>
    <s v="CONSULTA DE CONTROL O DE SEGUIMIENTO POR MEDICINA GENERAL"/>
    <s v="16/02/2022"/>
    <n v="227700"/>
    <s v="Consulta Externa"/>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2"/>
    <s v="PUTUMAYO"/>
    <x v="2"/>
    <x v="2"/>
    <x v="2"/>
    <s v="I10X"/>
    <s v="E119"/>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17/02/2022"/>
    <n v="205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2"/>
    <s v="PUTUMAYO"/>
    <x v="2"/>
    <x v="2"/>
    <x v="2"/>
    <s v="I10X"/>
    <m/>
    <m/>
    <m/>
    <s v="Hipertension esencial (primaria)"/>
    <s v="Procedimiento"/>
    <n v="1"/>
    <s v="01890301"/>
    <s v="CONSULTA DE CONTROL O DE SEGUIMIENTO POR MEDICINA GENERAL"/>
    <s v="02/02/2022"/>
    <n v="1027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3"/>
    <s v="PUTUMAYO"/>
    <x v="3"/>
    <x v="3"/>
    <x v="3"/>
    <s v="I10X"/>
    <s v="E119"/>
    <m/>
    <m/>
    <s v="Hipertension esencial (primaria)"/>
    <s v="Procedimiento"/>
    <n v="1"/>
    <s v="01890101"/>
    <s v="ATENCION ( VISITA ) DOMICILIARIA - POR MEDICINA GENERAL"/>
    <s v="03/02/2022"/>
    <n v="1281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5"/>
    <s v="PUTUMAYO"/>
    <x v="5"/>
    <x v="5"/>
    <x v="5"/>
    <s v="I10X"/>
    <s v="E119"/>
    <m/>
    <m/>
    <s v="Hipertension esencial (primaria)"/>
    <s v="Medicamento"/>
    <n v="1"/>
    <s v="19942545-01"/>
    <s v="CALCITRIOL 0.5 MCG"/>
    <s v="08/02/2022"/>
    <n v="15471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2"/>
    <s v="PUTUMAYO"/>
    <x v="2"/>
    <x v="2"/>
    <x v="2"/>
    <s v="I10X"/>
    <s v="E119"/>
    <m/>
    <m/>
    <s v="Hipertension esencial (primaria)"/>
    <s v="Procedimiento"/>
    <n v="1"/>
    <s v="01890301"/>
    <s v="CONSULTA DE CONTROL O DE SEGUIMIENTO POR MEDICINA GENERAL"/>
    <s v="03/02/2022"/>
    <n v="17835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2"/>
    <s v="PUTUMAYO"/>
    <x v="2"/>
    <x v="2"/>
    <x v="2"/>
    <s v="I10X"/>
    <s v="E119"/>
    <m/>
    <m/>
    <s v="Hipertension esencial (primaria)"/>
    <s v="Procedimiento"/>
    <n v="1"/>
    <s v="01902208"/>
    <s v="HEMOGRAMA II ( HEMOGLOBINA HEMATOCRITO RECUENTO DE ERITROCITOS INDICES ERITROCITARIOS LEUCOGRAMA RECUENTO DE PLAQUETAS E INDICES PLAQUETARIOS ) SEMIAUTOMATIZADO"/>
    <s v="03/02/2022"/>
    <n v="6024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2"/>
    <s v="PUTUMAYO"/>
    <x v="2"/>
    <x v="2"/>
    <x v="2"/>
    <s v="I10X"/>
    <s v="E119"/>
    <m/>
    <m/>
    <s v="Hipertension esencial (primaria)"/>
    <s v="Procedimiento"/>
    <n v="1"/>
    <s v="01907106"/>
    <s v="UROANALISIS"/>
    <s v="03/02/2022"/>
    <n v="491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2"/>
    <s v="PUTUMAYO"/>
    <x v="2"/>
    <x v="2"/>
    <x v="2"/>
    <s v="I10X"/>
    <m/>
    <m/>
    <m/>
    <s v="Hipertension esencial (primaria)"/>
    <s v="Procedimiento"/>
    <n v="1"/>
    <s v="01903824"/>
    <s v="CREATININA EN ORINA DE 24 HORAS"/>
    <s v="03/02/2022"/>
    <n v="981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2"/>
    <s v="PUTUMAYO"/>
    <x v="2"/>
    <x v="2"/>
    <x v="2"/>
    <s v="I10X"/>
    <m/>
    <m/>
    <m/>
    <s v="Hipertension esencial (primaria)"/>
    <s v="Procedimiento"/>
    <n v="1"/>
    <s v="01903815"/>
    <s v="COLESTEROL DE ALTA DENSIDAD"/>
    <s v="03/02/2022"/>
    <n v="7773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2"/>
    <s v="PUTUMAYO"/>
    <x v="2"/>
    <x v="2"/>
    <x v="2"/>
    <s v="I10X"/>
    <m/>
    <m/>
    <m/>
    <s v="Hipertension esencial (primaria)"/>
    <s v="Procedimiento"/>
    <n v="1"/>
    <s v="01903816"/>
    <s v="COLESTEROL DE BAJA DENSIDAD SEMIAUTOMATIZADO"/>
    <s v="03/02/2022"/>
    <n v="1146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2"/>
    <s v="PUTUMAYO"/>
    <x v="2"/>
    <x v="2"/>
    <x v="2"/>
    <s v="I10X"/>
    <s v="E119"/>
    <m/>
    <m/>
    <s v="Hipertension esencial (primaria)"/>
    <s v="Procedimiento"/>
    <n v="1"/>
    <s v="01903818"/>
    <s v="COLESTEROL TOTAL"/>
    <s v="03/02/2022"/>
    <n v="12560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2"/>
    <s v="PUTUMAYO"/>
    <x v="2"/>
    <x v="2"/>
    <x v="2"/>
    <s v="I10X"/>
    <m/>
    <m/>
    <m/>
    <s v="Hipertension esencial (primaria)"/>
    <s v="Procedimiento"/>
    <n v="1"/>
    <s v="01890101"/>
    <s v="ATENCION ( VISITA ) DOMICILIARIA - POR MEDICINA GENERAL"/>
    <s v="21/02/2022"/>
    <n v="14491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2"/>
    <s v="PUTUMAYO"/>
    <x v="2"/>
    <x v="2"/>
    <x v="2"/>
    <s v="I10X"/>
    <s v="E119"/>
    <m/>
    <m/>
    <s v="Hipertension esencial (primaria)"/>
    <s v="Procedimiento"/>
    <n v="1"/>
    <s v="01890301"/>
    <s v="CONSULTA DE CONTROL O DE SEGUIMIENTO POR MEDICINA GENERAL"/>
    <s v="15/02/2022"/>
    <n v="493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2"/>
    <s v="PUTUMAYO"/>
    <x v="2"/>
    <x v="2"/>
    <x v="2"/>
    <s v="I10X"/>
    <s v="E119"/>
    <m/>
    <m/>
    <s v="Hipertension esencial (primaria)"/>
    <s v="Medicamento"/>
    <n v="1"/>
    <s v="19936296-08"/>
    <s v="ACIDO ACETILSALICILICO 100 MG"/>
    <s v="17/02/2022"/>
    <n v="6383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2"/>
    <s v="PUTUMAYO"/>
    <x v="2"/>
    <x v="2"/>
    <x v="2"/>
    <s v="I10X"/>
    <m/>
    <m/>
    <m/>
    <s v="Hipertension esencial (primaria)"/>
    <s v="Medicamento"/>
    <n v="1"/>
    <s v="35662-18"/>
    <s v="ACIDO FOLICO TABLETAS 1 MG."/>
    <s v="22/02/2022"/>
    <n v="7369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2"/>
    <s v="PUTUMAYO"/>
    <x v="2"/>
    <x v="2"/>
    <x v="2"/>
    <s v="I10X"/>
    <m/>
    <m/>
    <m/>
    <s v="Hipertension esencial (primaria)"/>
    <s v="Medicamento"/>
    <n v="1"/>
    <s v="19942545-01"/>
    <s v="CALCITRIOL 0.5 MCG"/>
    <s v="22/02/2022"/>
    <n v="980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2"/>
    <s v="PUTUMAYO"/>
    <x v="2"/>
    <x v="2"/>
    <x v="2"/>
    <s v="I10X"/>
    <s v="E119"/>
    <m/>
    <m/>
    <s v="Hipertension esencial (primaria)"/>
    <s v="Procedimiento"/>
    <n v="1"/>
    <s v="01890301"/>
    <s v="CONSULTA DE CONTROL O DE SEGUIMIENTO POR MEDICINA GENERAL"/>
    <s v="17/02/2022"/>
    <n v="1274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2"/>
    <s v="PUTUMAYO"/>
    <x v="2"/>
    <x v="2"/>
    <x v="2"/>
    <s v="I10X"/>
    <m/>
    <m/>
    <m/>
    <s v="Hipertension esencial (primaria)"/>
    <s v="Medicamento"/>
    <n v="1"/>
    <s v="55895-06"/>
    <s v="AMLODIPINO TABLETAS 5 MG"/>
    <s v="17/02/2022"/>
    <n v="14700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2"/>
    <s v="PUTUMAYO"/>
    <x v="2"/>
    <x v="2"/>
    <x v="2"/>
    <s v="I10X"/>
    <m/>
    <m/>
    <m/>
    <s v="Hipertension esencial (primaria)"/>
    <s v="Medicamento"/>
    <n v="1"/>
    <s v="34162-11"/>
    <s v="HIDROCLOROTIAZIDA 25 MG"/>
    <s v="17/02/2022"/>
    <n v="493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2"/>
    <s v="PUTUMAYO"/>
    <x v="2"/>
    <x v="2"/>
    <x v="2"/>
    <s v="I10X"/>
    <m/>
    <m/>
    <m/>
    <s v="Hipertension esencial (primaria)"/>
    <s v="Procedimiento"/>
    <n v="1"/>
    <s v="01890301"/>
    <s v="CONSULTA DE CONTROL O DE SEGUIMIENTO POR MEDICINA GENERAL"/>
    <s v="04/02/2022"/>
    <n v="9804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2"/>
    <s v="PUTUMAYO"/>
    <x v="2"/>
    <x v="2"/>
    <x v="2"/>
    <s v="I10X"/>
    <s v="E119"/>
    <m/>
    <m/>
    <s v="Hipertension esencial (primaria)"/>
    <s v="Medicamento"/>
    <n v="1"/>
    <s v="55895-06"/>
    <s v="AMLODIPINO TABLETAS 5 MG"/>
    <s v="04/02/2022"/>
    <n v="1470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2"/>
    <s v="PUTUMAYO"/>
    <x v="2"/>
    <x v="2"/>
    <x v="2"/>
    <s v="I10X"/>
    <m/>
    <m/>
    <m/>
    <s v="Hipertension esencial (primaria)"/>
    <s v="Medicamento"/>
    <n v="1"/>
    <s v="19965499-09"/>
    <s v="LOSARTAN 50MG TABLETAS RECUBIERTAS"/>
    <s v="04/02/2022"/>
    <n v="140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2"/>
    <s v="PUTUMAYO"/>
    <x v="2"/>
    <x v="2"/>
    <x v="2"/>
    <s v="I10X"/>
    <m/>
    <m/>
    <m/>
    <s v="Hipertension esencial (primaria)"/>
    <s v="Medicamento"/>
    <n v="1"/>
    <s v="19919867-18"/>
    <s v="LIPITORÂ® 40 MG. TABLETAS"/>
    <s v="04/02/2022"/>
    <n v="1872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2"/>
    <s v="PUTUMAYO"/>
    <x v="2"/>
    <x v="2"/>
    <x v="2"/>
    <s v="I10X"/>
    <m/>
    <m/>
    <m/>
    <s v="Hipertension esencial (primaria)"/>
    <s v="Medicamento"/>
    <n v="1"/>
    <s v="19936296-08"/>
    <s v="ACIDO ACETILSALICILICO 100 MG"/>
    <s v="04/02/2022"/>
    <n v="3154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5"/>
    <s v="PUTUMAYO"/>
    <x v="5"/>
    <x v="5"/>
    <x v="5"/>
    <s v="I10X"/>
    <s v="E119"/>
    <m/>
    <m/>
    <s v="Hipertension esencial (primaria)"/>
    <s v="Procedimiento"/>
    <n v="1"/>
    <s v="01890101"/>
    <s v="ATENCION ( VISITA ) DOMICILIARIA - POR MEDICINA GENERAL"/>
    <s v="01/02/2022"/>
    <n v="21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2"/>
    <s v="PUTUMAYO"/>
    <x v="2"/>
    <x v="2"/>
    <x v="2"/>
    <s v="I10X"/>
    <m/>
    <m/>
    <m/>
    <s v="Hipertension esencial (primaria)"/>
    <s v="Procedimiento"/>
    <n v="1"/>
    <s v="01890301"/>
    <s v="CONSULTA DE CONTROL O DE SEGUIMIENTO POR MEDICINA GENERAL"/>
    <s v="11/02/2022"/>
    <n v="2190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2"/>
    <s v="PUTUMAYO"/>
    <x v="2"/>
    <x v="2"/>
    <x v="2"/>
    <s v="I10X"/>
    <s v="E119"/>
    <m/>
    <m/>
    <s v="Hipertension esencial (primaria)"/>
    <s v="Procedimiento"/>
    <n v="1"/>
    <s v="00T0001038"/>
    <s v="TRANSPORTE COMERCIAL TERRESTRE - SIMPLE PUERTO ASIS ( PUTUMAYO ) A MOCOA ( PUTUMAYO )"/>
    <s v="15/02/2022"/>
    <n v="672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2"/>
    <s v="PUTUMAYO"/>
    <x v="2"/>
    <x v="2"/>
    <x v="2"/>
    <s v="I10X"/>
    <s v="E119"/>
    <m/>
    <m/>
    <s v="Hipertension esencial (primaria)"/>
    <s v="Procedimiento"/>
    <n v="1"/>
    <s v="01903841"/>
    <s v="GLUCOSA EN SUERO U OTRO FLUIDO DIFERENTE A ORINA"/>
    <s v="03/02/2022"/>
    <n v="134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2"/>
    <s v="PUTUMAYO"/>
    <x v="2"/>
    <x v="2"/>
    <x v="2"/>
    <s v="I10X"/>
    <m/>
    <m/>
    <m/>
    <s v="Hipertension esencial (primaria)"/>
    <s v="Procedimiento"/>
    <n v="1"/>
    <s v="01903868"/>
    <s v="TRIGLICERIDOS"/>
    <s v="03/02/2022"/>
    <n v="136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3"/>
    <s v="PUTUMAYO"/>
    <x v="3"/>
    <x v="3"/>
    <x v="3"/>
    <s v="I10X"/>
    <s v="E119"/>
    <m/>
    <m/>
    <s v="Hipertension esencial (primaria)"/>
    <s v="Procedimiento"/>
    <n v="1"/>
    <s v="01903801"/>
    <s v="ACIDO URICO EN SUERO U OTROS FLUIDOS"/>
    <s v="28/02/2022"/>
    <n v="270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3"/>
    <s v="PUTUMAYO"/>
    <x v="3"/>
    <x v="3"/>
    <x v="3"/>
    <s v="I10X"/>
    <m/>
    <m/>
    <m/>
    <s v="Hipertension esencial (primaria)"/>
    <s v="Procedimiento"/>
    <n v="1"/>
    <s v="01903818"/>
    <s v="COLESTEROL TOTAL"/>
    <s v="28/02/2022"/>
    <n v="123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3"/>
    <s v="PUTUMAYO"/>
    <x v="3"/>
    <x v="3"/>
    <x v="3"/>
    <s v="I10X"/>
    <s v="E119"/>
    <m/>
    <m/>
    <s v="Hipertension esencial (primaria)"/>
    <s v="Procedimiento"/>
    <n v="1"/>
    <s v="01903895"/>
    <s v="CREATININA EN SUERO U OTROS FLUIDOS"/>
    <s v="28/02/2022"/>
    <n v="30600"/>
    <s v="Consulta Externa"/>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3"/>
    <s v="PUTUMAYO"/>
    <x v="3"/>
    <x v="3"/>
    <x v="3"/>
    <s v="I10X"/>
    <m/>
    <m/>
    <m/>
    <s v="Hipertension esencial (primaria)"/>
    <s v="Procedimiento"/>
    <n v="1"/>
    <s v="01903868"/>
    <s v="TRIGLICERIDOS"/>
    <s v="28/02/2022"/>
    <n v="159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3"/>
    <s v="PUTUMAYO"/>
    <x v="3"/>
    <x v="3"/>
    <x v="3"/>
    <s v="I10X"/>
    <s v="E119"/>
    <m/>
    <m/>
    <s v="Hipertension esencial (primaria)"/>
    <s v="Procedimiento"/>
    <n v="1"/>
    <s v="01903815"/>
    <s v="COLESTEROL DE ALTA DENSIDAD"/>
    <s v="28/02/2022"/>
    <n v="30600"/>
    <s v="Consulta Externa"/>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3"/>
    <s v="PUTUMAYO"/>
    <x v="3"/>
    <x v="3"/>
    <x v="3"/>
    <s v="I10X"/>
    <m/>
    <m/>
    <m/>
    <s v="Hipertension esencial (primaria)"/>
    <s v="Procedimiento"/>
    <n v="1"/>
    <s v="01907106"/>
    <s v="UROANALISIS"/>
    <s v="28/02/2022"/>
    <n v="16200"/>
    <s v="Consulta Externa"/>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3"/>
    <s v="PUTUMAYO"/>
    <x v="3"/>
    <x v="3"/>
    <x v="3"/>
    <s v="I10X"/>
    <m/>
    <m/>
    <m/>
    <s v="Hipertension esencial (primaria)"/>
    <s v="Procedimiento"/>
    <n v="1"/>
    <s v="01903841"/>
    <s v="GLUCOSA EN SUERO U OTRO FLUIDO DIFERENTE A ORINA"/>
    <s v="28/02/2022"/>
    <n v="35800"/>
    <s v="Consulta Externa"/>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3"/>
    <s v="PUTUMAYO"/>
    <x v="3"/>
    <x v="3"/>
    <x v="3"/>
    <s v="I10X"/>
    <m/>
    <m/>
    <m/>
    <s v="Hipertension esencial (primaria)"/>
    <s v="Procedimiento"/>
    <n v="1"/>
    <s v="01902207"/>
    <s v="HEMOGRAMA I ( HEMOGLOBINA HEMATOCRITO Y LEUCOGRAMA ) MANUAL"/>
    <s v="28/02/2022"/>
    <n v="144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3"/>
    <s v="PUTUMAYO"/>
    <x v="3"/>
    <x v="3"/>
    <x v="3"/>
    <s v="I10X"/>
    <m/>
    <m/>
    <m/>
    <s v="Hipertension esencial (primaria)"/>
    <s v="Procedimiento"/>
    <n v="1"/>
    <s v="01890206"/>
    <s v="CONSULTA DE PRIMERA VEZ POR NUTRICION Y DIETETICA"/>
    <s v="05/02/2022"/>
    <n v="432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2"/>
    <s v="PUTUMAYO"/>
    <x v="2"/>
    <x v="2"/>
    <x v="2"/>
    <s v="I10X"/>
    <m/>
    <m/>
    <m/>
    <s v="Hipertension esencial (primaria)"/>
    <s v="Procedimiento"/>
    <n v="1"/>
    <s v="01890301"/>
    <s v="CONSULTA DE CONTROL O DE SEGUIMIENTO POR MEDICINA GENERAL"/>
    <s v="24/02/2022"/>
    <n v="179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0"/>
    <s v="PUTUMAYO"/>
    <x v="0"/>
    <x v="0"/>
    <x v="0"/>
    <s v="I10X"/>
    <m/>
    <m/>
    <m/>
    <s v="Hipertension esencial (primaria)"/>
    <s v="Medicamento"/>
    <n v="1"/>
    <s v="20066125-01"/>
    <s v="VITAMINA C 500 MG TABLETAS MASTICABLES"/>
    <s v="10/02/2022"/>
    <n v="215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0"/>
    <s v="PUTUMAYO"/>
    <x v="0"/>
    <x v="0"/>
    <x v="0"/>
    <s v="I10X"/>
    <m/>
    <m/>
    <m/>
    <s v="Hipertension esencial (primaria)"/>
    <s v="Procedimiento"/>
    <n v="1"/>
    <s v="01901003"/>
    <s v="ANTIBIOGRAMA CONCENTRACION MINIMA INHIBITORIA METODO MANUAL"/>
    <s v="02/02/2022"/>
    <n v="250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0"/>
    <s v="PUTUMAYO"/>
    <x v="0"/>
    <x v="0"/>
    <x v="0"/>
    <s v="I10X"/>
    <m/>
    <m/>
    <m/>
    <s v="Hipertension esencial (primaria)"/>
    <s v="Procedimiento"/>
    <n v="1"/>
    <s v="01902204"/>
    <s v="ERITROSEDIMENTACION [VELOCIDAD SEDIMENTACION GLOBULAR - VSG] MANUAL"/>
    <s v="02/02/2022"/>
    <n v="250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0"/>
    <s v="PUTUMAYO"/>
    <x v="0"/>
    <x v="0"/>
    <x v="0"/>
    <s v="I10X"/>
    <m/>
    <m/>
    <m/>
    <s v="Hipertension esencial (primaria)"/>
    <s v="Procedimiento"/>
    <n v="1"/>
    <s v="01903801"/>
    <s v="ACIDO URICO EN SUERO U OTROS FLUIDOS"/>
    <s v="02/02/2022"/>
    <n v="172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0"/>
    <s v="PUTUMAYO"/>
    <x v="0"/>
    <x v="0"/>
    <x v="0"/>
    <s v="I10X"/>
    <m/>
    <m/>
    <m/>
    <s v="Hipertension esencial (primaria)"/>
    <s v="Procedimiento"/>
    <n v="1"/>
    <s v="01906911"/>
    <s v="FACTOR REUMATOIDEO MANUAL"/>
    <s v="02/02/2022"/>
    <n v="234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0"/>
    <s v="PUTUMAYO"/>
    <x v="0"/>
    <x v="0"/>
    <x v="0"/>
    <s v="I10X"/>
    <s v="E119"/>
    <m/>
    <m/>
    <s v="Hipertension esencial (primaria)"/>
    <s v="Procedimiento"/>
    <n v="1"/>
    <s v="01903868"/>
    <s v="TRIGLICERIDOS"/>
    <s v="02/02/2022"/>
    <n v="136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2"/>
    <s v="PUTUMAYO"/>
    <x v="2"/>
    <x v="2"/>
    <x v="2"/>
    <s v="I10X"/>
    <m/>
    <m/>
    <m/>
    <s v="Hipertension esencial (primaria)"/>
    <s v="Procedimiento"/>
    <n v="1"/>
    <s v="00T0000315"/>
    <s v="TRANSPORTE COMERCIAL TERRESTRE - SIMPLE MOCOA ( PUTUMAYO ) A PUERTO ASIS ( PUTUMAYO )"/>
    <s v="15/02/2022"/>
    <n v="147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2"/>
    <s v="PUTUMAYO"/>
    <x v="2"/>
    <x v="2"/>
    <x v="2"/>
    <s v="I10X"/>
    <m/>
    <m/>
    <m/>
    <s v="Hipertension esencial (primaria)"/>
    <s v="Procedimiento"/>
    <n v="1"/>
    <s v="01890101"/>
    <s v="ATENCION ( VISITA ) DOMICILIARIA - POR MEDICINA GENERAL"/>
    <s v="10/02/2022"/>
    <n v="61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2"/>
    <s v="PUTUMAYO"/>
    <x v="2"/>
    <x v="2"/>
    <x v="2"/>
    <s v="I10X"/>
    <m/>
    <m/>
    <m/>
    <s v="Hipertension esencial (primaria)"/>
    <s v="Procedimiento"/>
    <n v="1"/>
    <s v="01890301"/>
    <s v="CONSULTA DE CONTROL O DE SEGUIMIENTO POR MEDICINA GENERAL"/>
    <s v="18/02/2022"/>
    <n v="113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2"/>
    <s v="PUTUMAYO"/>
    <x v="2"/>
    <x v="2"/>
    <x v="2"/>
    <s v="I10X"/>
    <m/>
    <m/>
    <m/>
    <s v="Hipertension esencial (primaria)"/>
    <s v="Procedimiento"/>
    <n v="1"/>
    <s v="01890366"/>
    <s v="CONSULTA DE CONTROL O DE SEGUIMIENTO POR ESPECIALISTA EN MEDICINA INTERNA"/>
    <s v="09/02/2022"/>
    <n v="371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2"/>
    <s v="PUTUMAYO"/>
    <x v="2"/>
    <x v="2"/>
    <x v="2"/>
    <s v="I10X"/>
    <m/>
    <m/>
    <m/>
    <s v="Hipertension esencial (primaria)"/>
    <s v="Procedimiento"/>
    <n v="1"/>
    <s v="01903895"/>
    <s v="CREATININA EN SUERO U OTROS FLUIDOS"/>
    <s v="09/02/2022"/>
    <n v="214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2"/>
    <s v="PUTUMAYO"/>
    <x v="2"/>
    <x v="2"/>
    <x v="2"/>
    <s v="I10X"/>
    <m/>
    <m/>
    <m/>
    <s v="Hipertension esencial (primaria)"/>
    <s v="Procedimiento"/>
    <n v="1"/>
    <s v="01890101"/>
    <s v="ATENCION ( VISITA ) DOMICILIARIA - POR MEDICINA GENERAL"/>
    <s v="08/02/2022"/>
    <n v="8016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2"/>
    <s v="PUTUMAYO"/>
    <x v="2"/>
    <x v="2"/>
    <x v="2"/>
    <s v="I10X"/>
    <s v="E119"/>
    <m/>
    <m/>
    <s v="Hipertension esencial (primaria)"/>
    <s v="Procedimiento"/>
    <n v="1"/>
    <s v="01890301"/>
    <s v="CONSULTA DE CONTROL O DE SEGUIMIENTO POR MEDICINA GENERAL"/>
    <s v="08/02/2022"/>
    <n v="30300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0"/>
    <s v="PUTUMAYO"/>
    <x v="0"/>
    <x v="0"/>
    <x v="0"/>
    <s v="I10X"/>
    <s v="E119"/>
    <m/>
    <m/>
    <s v="Hipertension esencial (primaria)"/>
    <s v="Medicamento"/>
    <n v="1"/>
    <s v="41661-02"/>
    <s v="CALCIO + VITAMINA D TABLETAS"/>
    <s v="15/02/2022"/>
    <n v="4422700"/>
    <s v="Urgencias"/>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2"/>
    <s v="PUTUMAYO"/>
    <x v="2"/>
    <x v="2"/>
    <x v="2"/>
    <s v="I10X"/>
    <m/>
    <m/>
    <m/>
    <s v="Hipertension esencial (primaria)"/>
    <s v="Procedimiento"/>
    <n v="1"/>
    <s v="01890301"/>
    <s v="CONSULTA DE CONTROL O DE SEGUIMIENTO POR MEDICINA GENERAL"/>
    <s v="22/02/2022"/>
    <n v="13700"/>
    <s v="Urgencias"/>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3"/>
    <s v="PUTUMAYO"/>
    <x v="3"/>
    <x v="3"/>
    <x v="3"/>
    <s v="I10X"/>
    <s v="N18X"/>
    <m/>
    <m/>
    <s v="Hipertension esencial (primaria)"/>
    <s v="Procedimiento"/>
    <n v="1"/>
    <s v="01906610"/>
    <s v="ANTIGENO ESPECIFICO DE PROSTATA SEMIAUTOMATIZADO O AUTOMATIZADO"/>
    <s v="17/02/2022"/>
    <n v="48000"/>
    <s v="Urgencias"/>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2"/>
    <s v="PUTUMAYO"/>
    <x v="2"/>
    <x v="2"/>
    <x v="2"/>
    <s v="I10X"/>
    <m/>
    <m/>
    <m/>
    <s v="Hipertension esencial (primaria)"/>
    <s v="Procedimiento"/>
    <n v="1"/>
    <s v="01890101"/>
    <s v="ATENCION ( VISITA ) DOMICILIARIA - POR MEDICINA GENERAL"/>
    <s v="24/02/2022"/>
    <n v="48000"/>
    <s v="Urgencias"/>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0"/>
    <s v="PUTUMAYO"/>
    <x v="0"/>
    <x v="0"/>
    <x v="0"/>
    <s v="I10X"/>
    <m/>
    <m/>
    <m/>
    <s v="Hipertension esencial (primaria)"/>
    <s v="Procedimiento"/>
    <n v="1"/>
    <s v="00T0000317"/>
    <s v="TRANSPORTE COMERCIAL TERRESTRE - SIMPLE MOCOA ( PUTUMAYO ) A SAN MIGUEL ( PUTUMAYO )"/>
    <s v="15/02/2022"/>
    <n v="139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0"/>
    <s v="PUTUMAYO"/>
    <x v="0"/>
    <x v="0"/>
    <x v="0"/>
    <s v="I10X"/>
    <s v="E119"/>
    <m/>
    <m/>
    <s v="Hipertension esencial (primaria)"/>
    <s v="Procedimiento"/>
    <n v="1"/>
    <s v="00T0000346"/>
    <s v="TRANSPORTE COMERCIAL TERRESTRE - SIMPLE SAN MIGUEL ( PUTUMAYO ) A MOCOA ( PUTUMAYO )"/>
    <s v="12/02/2022"/>
    <n v="7100"/>
    <s v="Urgencias"/>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0"/>
    <s v="PUTUMAYO"/>
    <x v="0"/>
    <x v="0"/>
    <x v="0"/>
    <s v="I10X"/>
    <s v="E119"/>
    <m/>
    <m/>
    <s v="Hipertension esencial (primaria)"/>
    <s v="Medicamento"/>
    <n v="1"/>
    <s v="20085383-15"/>
    <s v="ATORVASTATINATABLETASRECUBIERTASPOR 40 MG"/>
    <s v="16/02/2022"/>
    <n v="24000"/>
    <s v="Urgencias"/>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2"/>
    <s v="PUTUMAYO"/>
    <x v="2"/>
    <x v="2"/>
    <x v="2"/>
    <s v="I10X"/>
    <s v="E119"/>
    <m/>
    <m/>
    <s v="Hipertension esencial (primaria)"/>
    <s v="Procedimiento"/>
    <n v="1"/>
    <s v="01890101"/>
    <s v="ATENCION ( VISITA ) DOMICILIARIA - POR MEDICINA GENERAL"/>
    <s v="18/02/2022"/>
    <n v="119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3"/>
    <s v="PUTUMAYO"/>
    <x v="3"/>
    <x v="3"/>
    <x v="3"/>
    <s v="I10X"/>
    <m/>
    <m/>
    <m/>
    <s v="Hipertension esencial (primaria)"/>
    <s v="Procedimiento"/>
    <n v="1"/>
    <s v="01881202"/>
    <s v="ECOCARDIOGRAMA TRANSTORACICO"/>
    <s v="03/02/2022"/>
    <n v="177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0"/>
    <s v="PUTUMAYO"/>
    <x v="0"/>
    <x v="0"/>
    <x v="0"/>
    <s v="I10X"/>
    <s v="E119"/>
    <m/>
    <m/>
    <s v="Hipertension esencial (primaria)"/>
    <s v="Procedimiento"/>
    <n v="1"/>
    <s v="01903864"/>
    <s v="SODIO EN SUERO U OTROS FLUIDOS"/>
    <s v="01/02/2022"/>
    <n v="88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0"/>
    <s v="PUTUMAYO"/>
    <x v="0"/>
    <x v="0"/>
    <x v="0"/>
    <s v="I10X"/>
    <m/>
    <m/>
    <m/>
    <s v="Hipertension esencial (primaria)"/>
    <s v="Procedimiento"/>
    <n v="1"/>
    <s v="01903859"/>
    <s v="POTASIO EN SUERO U OTROS FLUIDOS"/>
    <s v="01/02/2022"/>
    <n v="985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3"/>
    <s v="PUTUMAYO"/>
    <x v="3"/>
    <x v="3"/>
    <x v="3"/>
    <s v="I10X"/>
    <m/>
    <m/>
    <m/>
    <s v="Hipertension esencial (primaria)"/>
    <s v="Procedimiento"/>
    <n v="1"/>
    <s v="01890301"/>
    <s v="CONSULTA DE CONTROL O DE SEGUIMIENTO POR MEDICINA GENERAL"/>
    <s v="07/02/2022"/>
    <n v="162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2"/>
    <s v="PUTUMAYO"/>
    <x v="2"/>
    <x v="2"/>
    <x v="2"/>
    <s v="I10X"/>
    <s v="E119"/>
    <m/>
    <m/>
    <s v="Hipertension esencial (primaria)"/>
    <s v="Procedimiento"/>
    <n v="1"/>
    <s v="01890301"/>
    <s v="CONSULTA DE CONTROL O DE SEGUIMIENTO POR MEDICINA GENERAL"/>
    <s v="17/02/2022"/>
    <n v="608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2"/>
    <s v="PUTUMAYO"/>
    <x v="2"/>
    <x v="2"/>
    <x v="2"/>
    <s v="I10X"/>
    <m/>
    <m/>
    <m/>
    <s v="Hipertension esencial (primaria)"/>
    <s v="Procedimiento"/>
    <n v="1"/>
    <s v="01890301"/>
    <s v="CONSULTA DE CONTROL O DE SEGUIMIENTO POR MEDICINA GENERAL"/>
    <s v="11/02/2022"/>
    <n v="1221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5"/>
    <s v="PUTUMAYO"/>
    <x v="5"/>
    <x v="5"/>
    <x v="5"/>
    <s v="I10X"/>
    <m/>
    <m/>
    <m/>
    <s v="Hipertension esencial (primaria)"/>
    <s v="Procedimiento"/>
    <n v="1"/>
    <s v="00T0000318"/>
    <s v="TRANSPORTE COMERCIAL TERRESTRE - SIMPLE MOCOA ( PUTUMAYO ) A VALLE DEL GUAMUEZ ( PUTUMAYO )"/>
    <s v="04/02/2022"/>
    <n v="48000"/>
    <s v="Urgencias"/>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5"/>
    <s v="PUTUMAYO"/>
    <x v="5"/>
    <x v="5"/>
    <x v="5"/>
    <s v="I10X"/>
    <m/>
    <m/>
    <m/>
    <s v="Hipertension esencial (primaria)"/>
    <s v="Procedimiento"/>
    <n v="1"/>
    <s v="00T0000352"/>
    <s v="TRANSPORTE COMERCIAL TERRESTRE - SIMPLE VALLE DEL GUAMUEZ ( PUTUMAYO ) A MOCOA ( PUTUMAYO )"/>
    <s v="03/02/2022"/>
    <n v="55200"/>
    <s v="Urgencias"/>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2"/>
    <s v="PUTUMAYO"/>
    <x v="2"/>
    <x v="2"/>
    <x v="2"/>
    <s v="I10X"/>
    <m/>
    <m/>
    <m/>
    <s v="Hipertension esencial (primaria)"/>
    <s v="Procedimiento"/>
    <n v="1"/>
    <s v="01890101"/>
    <s v="ATENCION ( VISITA ) DOMICILIARIA - POR MEDICINA GENERAL"/>
    <s v="22/02/2022"/>
    <n v="591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2"/>
    <s v="PUTUMAYO"/>
    <x v="2"/>
    <x v="2"/>
    <x v="2"/>
    <s v="I10X"/>
    <s v="E119"/>
    <m/>
    <m/>
    <s v="Hipertension esencial (primaria)"/>
    <s v="Procedimiento"/>
    <n v="1"/>
    <s v="01890301"/>
    <s v="CONSULTA DE CONTROL O DE SEGUIMIENTO POR MEDICINA GENERAL"/>
    <s v="15/02/2022"/>
    <n v="59100"/>
    <s v="Urgencias"/>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6"/>
    <s v="PUTUMAYO"/>
    <x v="6"/>
    <x v="6"/>
    <x v="6"/>
    <s v="I10X"/>
    <m/>
    <m/>
    <m/>
    <s v="Hipertension esencial (primaria)"/>
    <s v="Procedimiento"/>
    <n v="1"/>
    <s v="00T0001397"/>
    <s v="TRANSPORTE COMERCIAL TERRESTRE - SIMPLE PASTO ( NARIÃƒÂ‘O ) A PUERTO CAICEDO ( PUTUMAYO )"/>
    <s v="26/02/2022"/>
    <n v="706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2"/>
    <s v="PUTUMAYO"/>
    <x v="2"/>
    <x v="2"/>
    <x v="2"/>
    <s v="I10X"/>
    <m/>
    <m/>
    <m/>
    <s v="Hipertension esencial (primaria)"/>
    <s v="Procedimiento"/>
    <n v="1"/>
    <s v="01890101"/>
    <s v="ATENCION ( VISITA ) DOMICILIARIA - POR MEDICINA GENERAL"/>
    <s v="03/02/2022"/>
    <n v="591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2"/>
    <s v="PUTUMAYO"/>
    <x v="2"/>
    <x v="2"/>
    <x v="2"/>
    <s v="I10X"/>
    <s v="E119"/>
    <m/>
    <m/>
    <s v="Hipertension esencial (primaria)"/>
    <s v="Procedimiento"/>
    <n v="1"/>
    <s v="01890301"/>
    <s v="CONSULTA DE CONTROL O DE SEGUIMIENTO POR MEDICINA GENERAL"/>
    <s v="07/02/2022"/>
    <n v="706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0"/>
    <s v="PUTUMAYO"/>
    <x v="0"/>
    <x v="0"/>
    <x v="0"/>
    <s v="I10X"/>
    <s v="E119"/>
    <m/>
    <m/>
    <s v="Hipertension esencial (primaria)"/>
    <s v="Medicamento"/>
    <n v="1"/>
    <s v="19919531-03"/>
    <s v="FURAZOLIDONA 50 MG./15 ML."/>
    <s v="17/02/2022"/>
    <n v="46500"/>
    <s v="Urgencias"/>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5"/>
    <s v="PUTUMAYO"/>
    <x v="5"/>
    <x v="5"/>
    <x v="5"/>
    <s v="I10X"/>
    <s v="E119"/>
    <m/>
    <m/>
    <s v="Hipertension esencial (primaria)"/>
    <s v="Procedimiento"/>
    <n v="1"/>
    <s v="01890101"/>
    <s v="ATENCION ( VISITA ) DOMICILIARIA - POR MEDICINA GENERAL"/>
    <s v="07/02/2022"/>
    <n v="583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2"/>
    <s v="PUTUMAYO"/>
    <x v="2"/>
    <x v="2"/>
    <x v="2"/>
    <s v="I10X"/>
    <s v="E119"/>
    <m/>
    <m/>
    <s v="Hipertension esencial (primaria)"/>
    <s v="Procedimiento"/>
    <n v="1"/>
    <s v="01890101"/>
    <s v="ATENCION ( VISITA ) DOMICILIARIA - POR MEDICINA GENERAL"/>
    <s v="10/02/2022"/>
    <n v="70200"/>
    <s v="Urgencias"/>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2"/>
    <s v="PUTUMAYO"/>
    <x v="2"/>
    <x v="2"/>
    <x v="2"/>
    <s v="I10X"/>
    <s v="E119"/>
    <m/>
    <m/>
    <s v="Hipertension esencial (primaria)"/>
    <s v="Procedimiento"/>
    <n v="1"/>
    <s v="00T0001038"/>
    <s v="TRANSPORTE COMERCIAL TERRESTRE - SIMPLE PUERTO ASIS ( PUTUMAYO ) A MOCOA ( PUTUMAYO )"/>
    <s v="08/02/2022"/>
    <n v="4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2"/>
    <s v="PUTUMAYO"/>
    <x v="2"/>
    <x v="2"/>
    <x v="2"/>
    <s v="I10X"/>
    <s v="E119"/>
    <m/>
    <m/>
    <s v="Hipertension esencial (primaria)"/>
    <s v="Procedimiento"/>
    <n v="1"/>
    <s v="00T0000315"/>
    <s v="TRANSPORTE COMERCIAL TERRESTRE - SIMPLE MOCOA ( PUTUMAYO ) A PUERTO ASIS ( PUTUMAYO )"/>
    <s v="08/02/2022"/>
    <n v="1602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2"/>
    <s v="PUTUMAYO"/>
    <x v="2"/>
    <x v="2"/>
    <x v="2"/>
    <s v="I10X"/>
    <s v="E119"/>
    <m/>
    <m/>
    <s v="Hipertension esencial (primaria)"/>
    <s v="Medicamento"/>
    <n v="1"/>
    <s v="20123645-04"/>
    <s v="LOSARTAN POTASICO 50 MG TABLETAS"/>
    <s v="07/02/2022"/>
    <n v="224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2"/>
    <s v="PUTUMAYO"/>
    <x v="2"/>
    <x v="2"/>
    <x v="2"/>
    <s v="I10X"/>
    <m/>
    <m/>
    <m/>
    <s v="Hipertension esencial (primaria)"/>
    <s v="Procedimiento"/>
    <n v="1"/>
    <s v="01890301"/>
    <s v="CONSULTA DE CONTROL O DE SEGUIMIENTO POR MEDICINA GENERAL"/>
    <s v="03/02/2022"/>
    <n v="160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0"/>
    <s v="PUTUMAYO"/>
    <x v="0"/>
    <x v="0"/>
    <x v="0"/>
    <s v="I10X"/>
    <m/>
    <m/>
    <m/>
    <s v="Hipertension esencial (primaria)"/>
    <s v="Medicamento"/>
    <n v="1"/>
    <s v="41661-02"/>
    <s v="CALCIO + VITAMINA D TABLETAS"/>
    <s v="23/02/2022"/>
    <n v="160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2"/>
    <s v="PUTUMAYO"/>
    <x v="2"/>
    <x v="2"/>
    <x v="2"/>
    <s v="I10X"/>
    <s v="E119"/>
    <m/>
    <m/>
    <s v="Hipertension esencial (primaria)"/>
    <s v="Procedimiento"/>
    <n v="1"/>
    <s v="01890301"/>
    <s v="CONSULTA DE CONTROL O DE SEGUIMIENTO POR MEDICINA GENERAL"/>
    <s v="16/02/2022"/>
    <n v="1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895100"/>
    <s v="ELECTROCARDIOGRAMA DE RITMO O DE SUPERFICIE SOD"/>
    <s v="02/02/2022"/>
    <n v="1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2"/>
    <s v="PUTUMAYO"/>
    <x v="2"/>
    <x v="2"/>
    <x v="2"/>
    <s v="I10X"/>
    <m/>
    <m/>
    <m/>
    <s v="Hipertension esencial (primaria)"/>
    <s v="Procedimiento"/>
    <n v="1"/>
    <s v="01890301"/>
    <s v="CONSULTA DE CONTROL O DE SEGUIMIENTO POR MEDICINA GENERAL"/>
    <s v="02/02/2022"/>
    <n v="16015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2"/>
    <s v="PUTUMAYO"/>
    <x v="2"/>
    <x v="2"/>
    <x v="2"/>
    <s v="I10X"/>
    <s v="E119"/>
    <m/>
    <m/>
    <s v="Hipertension esencial (primaria)"/>
    <s v="Procedimiento"/>
    <n v="1"/>
    <s v="01903895"/>
    <s v="CREATININA EN SUERO U OTROS FLUIDOS"/>
    <s v="02/02/2022"/>
    <n v="1602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2"/>
    <s v="PUTUMAYO"/>
    <x v="2"/>
    <x v="2"/>
    <x v="2"/>
    <s v="I10X"/>
    <s v="E119"/>
    <m/>
    <m/>
    <s v="Hipertension esencial (primaria)"/>
    <s v="Procedimiento"/>
    <n v="1"/>
    <s v="01903822"/>
    <s v="CREATINA"/>
    <s v="02/02/2022"/>
    <n v="1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2"/>
    <s v="PUTUMAYO"/>
    <x v="2"/>
    <x v="2"/>
    <x v="2"/>
    <s v="I10X"/>
    <s v="E119"/>
    <m/>
    <m/>
    <s v="Hipertension esencial (primaria)"/>
    <s v="Procedimiento"/>
    <n v="1"/>
    <s v="01903859"/>
    <s v="POTASIO EN SUERO U OTROS FLUIDOS"/>
    <s v="02/02/2022"/>
    <n v="16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2"/>
    <s v="PUTUMAYO"/>
    <x v="2"/>
    <x v="2"/>
    <x v="2"/>
    <s v="I10X"/>
    <s v="E119"/>
    <m/>
    <m/>
    <s v="Hipertension esencial (primaria)"/>
    <s v="Procedimiento"/>
    <n v="1"/>
    <s v="01903818"/>
    <s v="COLESTEROL TOTAL"/>
    <s v="02/02/2022"/>
    <n v="162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2"/>
    <s v="PUTUMAYO"/>
    <x v="2"/>
    <x v="2"/>
    <x v="2"/>
    <s v="I10X"/>
    <m/>
    <m/>
    <m/>
    <s v="Hipertension esencial (primaria)"/>
    <s v="Procedimiento"/>
    <n v="1"/>
    <s v="01902208"/>
    <s v="HEMOGRAMA II ( HEMOGLOBINA HEMATOCRITO RECUENTO DE ERITROCITOS INDICES ERITROCITARIOS LEUCOGRAMA RECUENTO DE PLAQUETAS E INDICES PLAQUETARIOS ) SEMIAUTOMATIZADO"/>
    <s v="02/02/2022"/>
    <n v="1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2"/>
    <s v="PUTUMAYO"/>
    <x v="2"/>
    <x v="2"/>
    <x v="2"/>
    <s v="I10X"/>
    <m/>
    <m/>
    <m/>
    <s v="Hipertension esencial (primaria)"/>
    <s v="Procedimiento"/>
    <n v="1"/>
    <s v="01903816"/>
    <s v="COLESTEROL DE BAJA DENSIDAD SEMIAUTOMATIZADO"/>
    <s v="02/02/2022"/>
    <n v="190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0"/>
    <s v="PUTUMAYO"/>
    <x v="0"/>
    <x v="0"/>
    <x v="0"/>
    <s v="I10X"/>
    <m/>
    <m/>
    <m/>
    <s v="Hipertension esencial (primaria)"/>
    <s v="Procedimiento"/>
    <n v="1"/>
    <s v="01901235"/>
    <s v="UROCULTIVO ( ANTIBIOGRAMA DE DISCO ). -- INCY : RECUENTO DE COLONIAS - IDENTIFICACION DE GENERO O ESPECIE"/>
    <s v="02/02/2022"/>
    <n v="190300"/>
    <s v="Urgencias"/>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0"/>
    <s v="PUTUMAYO"/>
    <x v="0"/>
    <x v="0"/>
    <x v="0"/>
    <s v="I10X"/>
    <m/>
    <m/>
    <m/>
    <s v="Hipertension esencial (primaria)"/>
    <s v="Procedimiento"/>
    <n v="1"/>
    <s v="01906440"/>
    <s v="ANTICUERPOS ANTINUCLEARES AUTOMATIZADO"/>
    <s v="02/02/2022"/>
    <n v="12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0"/>
    <s v="PUTUMAYO"/>
    <x v="0"/>
    <x v="0"/>
    <x v="0"/>
    <s v="I10X"/>
    <m/>
    <m/>
    <m/>
    <s v="Hipertension esencial (primaria)"/>
    <s v="Procedimiento"/>
    <n v="1"/>
    <s v="01903818"/>
    <s v="COLESTEROL TOTAL"/>
    <s v="02/02/2022"/>
    <n v="154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0"/>
    <s v="PUTUMAYO"/>
    <x v="0"/>
    <x v="0"/>
    <x v="0"/>
    <s v="I10X"/>
    <m/>
    <m/>
    <m/>
    <s v="Hipertension esencial (primaria)"/>
    <s v="Procedimiento"/>
    <n v="1"/>
    <s v="01903815"/>
    <s v="COLESTEROL DE ALTA DENSIDAD"/>
    <s v="02/02/2022"/>
    <n v="351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3"/>
    <s v="PUTUMAYO"/>
    <x v="3"/>
    <x v="3"/>
    <x v="3"/>
    <s v="I10X"/>
    <s v="E119"/>
    <m/>
    <m/>
    <s v="Hipertension esencial (primaria)"/>
    <s v="Procedimiento"/>
    <n v="1"/>
    <s v="01890266"/>
    <s v="CONSULTA DE PRIMERA VEZ POR ESPECIALISTA EN MEDICINA INTERNA"/>
    <s v="23/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3"/>
    <s v="PUTUMAYO"/>
    <x v="3"/>
    <x v="3"/>
    <x v="3"/>
    <s v="I10X"/>
    <s v="E119"/>
    <m/>
    <m/>
    <s v="Hipertension esencial (primaria)"/>
    <s v="Procedimiento"/>
    <n v="1"/>
    <s v="01890301"/>
    <s v="CONSULTA DE CONTROL O DE SEGUIMIENTO POR MEDICINA GENERAL"/>
    <s v="14/02/2022"/>
    <n v="69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3"/>
    <s v="PUTUMAYO"/>
    <x v="3"/>
    <x v="3"/>
    <x v="3"/>
    <s v="I10X"/>
    <m/>
    <m/>
    <m/>
    <s v="Hipertension esencial (primaria)"/>
    <s v="Procedimiento"/>
    <n v="1"/>
    <s v="01890301"/>
    <s v="CONSULTA DE CONTROL O DE SEGUIMIENTO POR MEDICINA GENERAL"/>
    <s v="25/02/2022"/>
    <n v="105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3"/>
    <s v="PUTUMAYO"/>
    <x v="3"/>
    <x v="3"/>
    <x v="3"/>
    <s v="I10X"/>
    <s v="E119"/>
    <m/>
    <m/>
    <s v="Hipertension esencial (primaria)"/>
    <s v="Procedimiento"/>
    <n v="1"/>
    <s v="01895100"/>
    <s v="ELECTROCARDIOGRAMA DE RITMO O DE SUPERFICIE SOD"/>
    <s v="24/02/2022"/>
    <n v="67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3"/>
    <s v="PUTUMAYO"/>
    <x v="3"/>
    <x v="3"/>
    <x v="3"/>
    <s v="I10X"/>
    <s v="E119"/>
    <m/>
    <m/>
    <s v="Hipertension esencial (primaria)"/>
    <s v="Procedimiento"/>
    <n v="1"/>
    <s v="01903868"/>
    <s v="TRIGLICERIDOS"/>
    <s v="21/02/2022"/>
    <n v="70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3"/>
    <s v="PUTUMAYO"/>
    <x v="3"/>
    <x v="3"/>
    <x v="3"/>
    <s v="I10X"/>
    <m/>
    <m/>
    <m/>
    <s v="Hipertension esencial (primaria)"/>
    <s v="Procedimiento"/>
    <n v="1"/>
    <s v="01902207"/>
    <s v="HEMOGRAMA I ( HEMOGLOBINA HEMATOCRITO Y LEUCOGRAMA ) MANUAL"/>
    <s v="21/02/2022"/>
    <n v="1060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3"/>
    <s v="PUTUMAYO"/>
    <x v="3"/>
    <x v="3"/>
    <x v="3"/>
    <s v="I10X"/>
    <m/>
    <m/>
    <m/>
    <s v="Hipertension esencial (primaria)"/>
    <s v="Procedimiento"/>
    <n v="1"/>
    <s v="01903895"/>
    <s v="CREATININA EN SUERO U OTROS FLUIDOS"/>
    <s v="21/02/2022"/>
    <n v="70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3"/>
    <s v="PUTUMAYO"/>
    <x v="3"/>
    <x v="3"/>
    <x v="3"/>
    <s v="I10X"/>
    <s v="E119"/>
    <m/>
    <m/>
    <s v="Hipertension esencial (primaria)"/>
    <s v="Procedimiento"/>
    <n v="1"/>
    <s v="01907106"/>
    <s v="UROANALISIS"/>
    <s v="21/02/2022"/>
    <n v="591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3"/>
    <s v="PUTUMAYO"/>
    <x v="3"/>
    <x v="3"/>
    <x v="3"/>
    <s v="I10X"/>
    <s v="E119"/>
    <m/>
    <m/>
    <s v="Hipertension esencial (primaria)"/>
    <s v="Procedimiento"/>
    <n v="1"/>
    <s v="01903815"/>
    <s v="COLESTEROL DE ALTA DENSIDAD"/>
    <s v="21/02/2022"/>
    <n v="36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3"/>
    <s v="PUTUMAYO"/>
    <x v="3"/>
    <x v="3"/>
    <x v="3"/>
    <s v="I10X"/>
    <s v="E119"/>
    <m/>
    <m/>
    <s v="Hipertension esencial (primaria)"/>
    <s v="Procedimiento"/>
    <n v="1"/>
    <s v="01903818"/>
    <s v="COLESTEROL TOTAL"/>
    <s v="21/02/2022"/>
    <n v="83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3"/>
    <s v="PUTUMAYO"/>
    <x v="3"/>
    <x v="3"/>
    <x v="3"/>
    <s v="I10X"/>
    <m/>
    <m/>
    <m/>
    <s v="Hipertension esencial (primaria)"/>
    <s v="Procedimiento"/>
    <n v="1"/>
    <s v="01903841"/>
    <s v="GLUCOSA EN SUERO U OTRO FLUIDO DIFERENTE A ORINA"/>
    <s v="21/02/2022"/>
    <n v="444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3"/>
    <s v="PUTUMAYO"/>
    <x v="3"/>
    <x v="3"/>
    <x v="3"/>
    <s v="I10X"/>
    <s v="E119"/>
    <m/>
    <m/>
    <s v="Hipertension esencial (primaria)"/>
    <s v="Procedimiento"/>
    <n v="1"/>
    <s v="01903801"/>
    <s v="ACIDO URICO EN SUERO U OTROS FLUIDOS"/>
    <s v="21/02/2022"/>
    <n v="1179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0"/>
    <s v="PUTUMAYO"/>
    <x v="0"/>
    <x v="0"/>
    <x v="0"/>
    <s v="I10X"/>
    <m/>
    <m/>
    <m/>
    <s v="Hipertension esencial (primaria)"/>
    <s v="Medicamento"/>
    <n v="1"/>
    <s v="19985898-01"/>
    <s v="ACIDO ALENDRONICO 70MG TABLETAS"/>
    <s v="28/02/2022"/>
    <n v="94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0"/>
    <s v="PUTUMAYO"/>
    <x v="0"/>
    <x v="0"/>
    <x v="0"/>
    <s v="I10X"/>
    <m/>
    <m/>
    <m/>
    <s v="Hipertension esencial (primaria)"/>
    <s v="Medicamento"/>
    <n v="1"/>
    <s v="19990265-02"/>
    <s v="ACIDO FOLICO 1 MG TABLETAS"/>
    <s v="28/02/2022"/>
    <n v="117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2"/>
    <s v="PUTUMAYO"/>
    <x v="2"/>
    <x v="2"/>
    <x v="2"/>
    <s v="I10X"/>
    <m/>
    <m/>
    <m/>
    <s v="Hipertension esencial (primaria)"/>
    <s v="Procedimiento"/>
    <n v="1"/>
    <s v="01903815"/>
    <s v="COLESTEROL DE ALTA DENSIDAD"/>
    <s v="02/02/2022"/>
    <n v="31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2"/>
    <s v="PUTUMAYO"/>
    <x v="2"/>
    <x v="2"/>
    <x v="2"/>
    <s v="I10X"/>
    <s v="E119"/>
    <m/>
    <m/>
    <s v="Hipertension esencial (primaria)"/>
    <s v="Procedimiento"/>
    <n v="1"/>
    <s v="01903841"/>
    <s v="GLUCOSA EN SUERO U OTRO FLUIDO DIFERENTE A ORINA"/>
    <s v="02/02/2022"/>
    <n v="469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2"/>
    <s v="PUTUMAYO"/>
    <x v="2"/>
    <x v="2"/>
    <x v="2"/>
    <s v="I10X"/>
    <s v="E119"/>
    <m/>
    <m/>
    <s v="Hipertension esencial (primaria)"/>
    <s v="Procedimiento"/>
    <n v="1"/>
    <s v="01907106"/>
    <s v="UROANALISIS"/>
    <s v="02/02/2022"/>
    <n v="4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2"/>
    <s v="PUTUMAYO"/>
    <x v="2"/>
    <x v="2"/>
    <x v="2"/>
    <s v="I10X"/>
    <s v="E119"/>
    <m/>
    <m/>
    <s v="Hipertension esencial (primaria)"/>
    <s v="Procedimiento"/>
    <n v="1"/>
    <s v="01903868"/>
    <s v="TRIGLICERIDOS"/>
    <s v="02/02/2022"/>
    <n v="94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5"/>
    <s v="PUTUMAYO"/>
    <x v="5"/>
    <x v="5"/>
    <x v="5"/>
    <s v="I10X"/>
    <m/>
    <m/>
    <m/>
    <s v="Hipertension esencial (primaria)"/>
    <s v="Procedimiento"/>
    <n v="1"/>
    <s v="01890101"/>
    <s v="ATENCION ( VISITA ) DOMICILIARIA - POR MEDICINA GENERAL"/>
    <s v="04/02/2022"/>
    <n v="117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5"/>
    <s v="PUTUMAYO"/>
    <x v="5"/>
    <x v="5"/>
    <x v="5"/>
    <s v="I10X"/>
    <m/>
    <m/>
    <m/>
    <s v="Hipertension esencial (primaria)"/>
    <s v="Procedimiento"/>
    <n v="1"/>
    <s v="01890101"/>
    <s v="ATENCION ( VISITA ) DOMICILIARIA - POR MEDICINA GENERAL"/>
    <s v="25/02/2022"/>
    <n v="1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3"/>
    <s v="PUTUMAYO"/>
    <x v="3"/>
    <x v="3"/>
    <x v="3"/>
    <s v="I10X"/>
    <s v="E119"/>
    <m/>
    <m/>
    <s v="Hipertension esencial (primaria)"/>
    <s v="Procedimiento"/>
    <n v="1"/>
    <s v="01890208"/>
    <s v="CONSULTA DE PRIMERA VEZ POR PSICOLOGIA"/>
    <s v="10/02/2022"/>
    <n v="32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3"/>
    <s v="PUTUMAYO"/>
    <x v="3"/>
    <x v="3"/>
    <x v="3"/>
    <s v="I10X"/>
    <s v="E119"/>
    <m/>
    <m/>
    <s v="Hipertension esencial (primaria)"/>
    <s v="Procedimiento"/>
    <n v="1"/>
    <s v="01890301"/>
    <s v="CONSULTA DE CONTROL O DE SEGUIMIENTO POR MEDICINA GENERAL"/>
    <s v="10/02/2022"/>
    <n v="215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3"/>
    <s v="PUTUMAYO"/>
    <x v="3"/>
    <x v="3"/>
    <x v="3"/>
    <s v="I10X"/>
    <s v="E119"/>
    <m/>
    <m/>
    <s v="Hipertension esencial (primaria)"/>
    <s v="Procedimiento"/>
    <n v="1"/>
    <s v="01890208"/>
    <s v="CONSULTA DE PRIMERA VEZ POR PSICOLOGIA"/>
    <s v="22/02/2022"/>
    <n v="215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3"/>
    <s v="PUTUMAYO"/>
    <x v="3"/>
    <x v="3"/>
    <x v="3"/>
    <s v="I10X"/>
    <s v="E119"/>
    <s v="N18X"/>
    <m/>
    <s v="Hipertension esencial (primaria)"/>
    <s v="Procedimiento"/>
    <n v="1"/>
    <s v="01890301"/>
    <s v="CONSULTA DE CONTROL O DE SEGUIMIENTO POR MEDICINA GENERAL"/>
    <s v="10/02/2022"/>
    <n v="234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3"/>
    <s v="PUTUMAYO"/>
    <x v="3"/>
    <x v="3"/>
    <x v="3"/>
    <s v="I10X"/>
    <s v="E119"/>
    <m/>
    <m/>
    <s v="Hipertension esencial (primaria)"/>
    <s v="Procedimiento"/>
    <n v="1"/>
    <s v="01890208"/>
    <s v="CONSULTA DE PRIMERA VEZ POR PSICOLOGIA"/>
    <s v="10/02/2022"/>
    <n v="7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2"/>
    <s v="PUTUMAYO"/>
    <x v="2"/>
    <x v="2"/>
    <x v="2"/>
    <s v="I10X"/>
    <s v="E119"/>
    <s v="N18X"/>
    <m/>
    <s v="Hipertension esencial (primaria)"/>
    <s v="Procedimiento"/>
    <n v="1"/>
    <s v="01890301"/>
    <s v="CONSULTA DE CONTROL O DE SEGUIMIENTO POR MEDICINA GENERAL"/>
    <s v="16/02/2022"/>
    <n v="444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2"/>
    <s v="PUTUMAYO"/>
    <x v="2"/>
    <x v="2"/>
    <x v="2"/>
    <s v="I10X"/>
    <m/>
    <m/>
    <m/>
    <s v="Hipertension esencial (primaria)"/>
    <s v="Procedimiento"/>
    <n v="1"/>
    <s v="01890301"/>
    <s v="CONSULTA DE CONTROL O DE SEGUIMIENTO POR MEDICINA GENERAL"/>
    <s v="16/02/2022"/>
    <n v="7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5"/>
    <s v="PUTUMAYO"/>
    <x v="5"/>
    <x v="5"/>
    <x v="5"/>
    <s v="I10X"/>
    <m/>
    <m/>
    <m/>
    <s v="Hipertension esencial (primaria)"/>
    <s v="Procedimiento"/>
    <n v="1"/>
    <s v="00P0001554"/>
    <s v="COCIENTE DE ALBUMINURIA CREATINURIA"/>
    <s v="28/02/2022"/>
    <n v="9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5"/>
    <s v="PUTUMAYO"/>
    <x v="5"/>
    <x v="5"/>
    <x v="5"/>
    <s v="I10X"/>
    <s v="E119"/>
    <m/>
    <m/>
    <s v="Hipertension esencial (primaria)"/>
    <s v="Procedimiento"/>
    <n v="1"/>
    <s v="00P0001554"/>
    <s v="COCIENTE DE ALBUMINURIA CREATINURIA"/>
    <s v="28/02/2022"/>
    <n v="93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2"/>
    <s v="PUTUMAYO"/>
    <x v="2"/>
    <x v="2"/>
    <x v="2"/>
    <s v="I10X"/>
    <m/>
    <m/>
    <m/>
    <s v="Hipertension esencial (primaria)"/>
    <s v="Procedimiento"/>
    <n v="1"/>
    <s v="01890301"/>
    <s v="CONSULTA DE CONTROL O DE SEGUIMIENTO POR MEDICINA GENERAL"/>
    <s v="18/02/2022"/>
    <n v="9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3"/>
    <s v="PUTUMAYO"/>
    <x v="3"/>
    <x v="3"/>
    <x v="3"/>
    <s v="I10X"/>
    <m/>
    <m/>
    <m/>
    <s v="Hipertension esencial (primaria)"/>
    <s v="Procedimiento"/>
    <n v="1"/>
    <s v="01890301"/>
    <s v="CONSULTA DE CONTROL O DE SEGUIMIENTO POR MEDICINA GENERAL"/>
    <s v="18/02/2022"/>
    <n v="13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3"/>
    <s v="PUTUMAYO"/>
    <x v="3"/>
    <x v="3"/>
    <x v="3"/>
    <s v="I10X"/>
    <m/>
    <m/>
    <m/>
    <s v="Hipertension esencial (primaria)"/>
    <s v="Procedimiento"/>
    <n v="1"/>
    <s v="01895100"/>
    <s v="ELECTROCARDIOGRAMA DE RITMO O DE SUPERFICIE SOD"/>
    <s v="16/02/2022"/>
    <n v="13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3"/>
    <s v="PUTUMAYO"/>
    <x v="3"/>
    <x v="3"/>
    <x v="3"/>
    <s v="I10X"/>
    <m/>
    <m/>
    <m/>
    <s v="Hipertension esencial (primaria)"/>
    <s v="Procedimiento"/>
    <n v="1"/>
    <s v="01903818"/>
    <s v="COLESTEROL TOTAL"/>
    <s v="16/02/2022"/>
    <n v="118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3"/>
    <s v="PUTUMAYO"/>
    <x v="3"/>
    <x v="3"/>
    <x v="3"/>
    <s v="I10X"/>
    <m/>
    <m/>
    <m/>
    <s v="Hipertension esencial (primaria)"/>
    <s v="Procedimiento"/>
    <n v="1"/>
    <s v="01903868"/>
    <s v="TRIGLICERIDOS"/>
    <s v="16/02/2022"/>
    <n v="46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3"/>
    <s v="PUTUMAYO"/>
    <x v="3"/>
    <x v="3"/>
    <x v="3"/>
    <s v="I10X"/>
    <s v="E119"/>
    <m/>
    <m/>
    <s v="Hipertension esencial (primaria)"/>
    <s v="Procedimiento"/>
    <n v="1"/>
    <s v="01903815"/>
    <s v="COLESTEROL DE ALTA DENSIDAD"/>
    <s v="16/02/2022"/>
    <n v="11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3"/>
    <s v="PUTUMAYO"/>
    <x v="3"/>
    <x v="3"/>
    <x v="3"/>
    <s v="I10X"/>
    <s v="E119"/>
    <m/>
    <m/>
    <s v="Hipertension esencial (primaria)"/>
    <s v="Procedimiento"/>
    <n v="1"/>
    <s v="01903841"/>
    <s v="GLUCOSA EN SUERO U OTRO FLUIDO DIFERENTE A ORINA"/>
    <s v="16/02/2022"/>
    <n v="280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0"/>
    <s v="PUTUMAYO"/>
    <x v="0"/>
    <x v="0"/>
    <x v="0"/>
    <s v="I10X"/>
    <m/>
    <m/>
    <m/>
    <s v="Hipertension esencial (primaria)"/>
    <s v="Medicamento"/>
    <n v="1"/>
    <s v="19906339-01"/>
    <s v="CALCIO 600 MG"/>
    <s v="24/02/2022"/>
    <n v="29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3"/>
    <s v="PUTUMAYO"/>
    <x v="3"/>
    <x v="3"/>
    <x v="3"/>
    <s v="I10X"/>
    <s v="E119"/>
    <m/>
    <m/>
    <s v="Hipertension esencial (primaria)"/>
    <s v="Procedimiento"/>
    <n v="1"/>
    <s v="01903818"/>
    <s v="COLESTEROL TOTAL"/>
    <s v="09/02/2022"/>
    <n v="35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3"/>
    <s v="PUTUMAYO"/>
    <x v="3"/>
    <x v="3"/>
    <x v="3"/>
    <s v="I10X"/>
    <m/>
    <m/>
    <m/>
    <s v="Hipertension esencial (primaria)"/>
    <s v="Procedimiento"/>
    <n v="1"/>
    <s v="01907106"/>
    <s v="UROANALISIS"/>
    <s v="09/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3"/>
    <s v="PUTUMAYO"/>
    <x v="3"/>
    <x v="3"/>
    <x v="3"/>
    <s v="I10X"/>
    <m/>
    <m/>
    <m/>
    <s v="Hipertension esencial (primaria)"/>
    <s v="Procedimiento"/>
    <n v="1"/>
    <s v="01902207"/>
    <s v="HEMOGRAMA I ( HEMOGLOBINA HEMATOCRITO Y LEUCOGRAMA ) MANUAL"/>
    <s v="09/02/2022"/>
    <n v="29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3"/>
    <s v="PUTUMAYO"/>
    <x v="3"/>
    <x v="3"/>
    <x v="3"/>
    <s v="I10X"/>
    <m/>
    <m/>
    <m/>
    <s v="Hipertension esencial (primaria)"/>
    <s v="Procedimiento"/>
    <n v="1"/>
    <s v="01903841"/>
    <s v="GLUCOSA EN SUERO U OTRO FLUIDO DIFERENTE A ORINA"/>
    <s v="09/02/2022"/>
    <n v="14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3"/>
    <s v="PUTUMAYO"/>
    <x v="3"/>
    <x v="3"/>
    <x v="3"/>
    <s v="I10X"/>
    <m/>
    <m/>
    <m/>
    <s v="Hipertension esencial (primaria)"/>
    <s v="Procedimiento"/>
    <n v="1"/>
    <s v="01903815"/>
    <s v="COLESTEROL DE ALTA DENSIDAD"/>
    <s v="09/02/2022"/>
    <n v="643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3"/>
    <s v="PUTUMAYO"/>
    <x v="3"/>
    <x v="3"/>
    <x v="3"/>
    <s v="I10X"/>
    <m/>
    <m/>
    <m/>
    <s v="Hipertension esencial (primaria)"/>
    <s v="Procedimiento"/>
    <n v="1"/>
    <s v="01903868"/>
    <s v="TRIGLICERIDOS"/>
    <s v="09/02/2022"/>
    <n v="316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3"/>
    <s v="PUTUMAYO"/>
    <x v="3"/>
    <x v="3"/>
    <x v="3"/>
    <s v="I10X"/>
    <s v="E119"/>
    <m/>
    <m/>
    <s v="Hipertension esencial (primaria)"/>
    <s v="Procedimiento"/>
    <n v="1"/>
    <s v="01903895"/>
    <s v="CREATININA EN SUERO U OTROS FLUIDOS"/>
    <s v="09/02/2022"/>
    <n v="318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2"/>
    <s v="PUTUMAYO"/>
    <x v="2"/>
    <x v="2"/>
    <x v="2"/>
    <s v="I10X"/>
    <m/>
    <m/>
    <m/>
    <s v="Hipertension esencial (primaria)"/>
    <s v="Procedimiento"/>
    <n v="1"/>
    <s v="01890101"/>
    <s v="ATENCION ( VISITA ) DOMICILIARIA - POR MEDICINA GENERAL"/>
    <s v="11/02/2022"/>
    <n v="409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2"/>
    <s v="PUTUMAYO"/>
    <x v="2"/>
    <x v="2"/>
    <x v="2"/>
    <s v="I10X"/>
    <m/>
    <m/>
    <m/>
    <s v="Hipertension esencial (primaria)"/>
    <s v="Medicamento"/>
    <n v="1"/>
    <s v="20003706-06"/>
    <s v="GALVUSÂ® MET 50/500 COMPRIMIDOS RECUBIERTOS CON PELICULA"/>
    <s v="14/02/2022"/>
    <n v="292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2"/>
    <s v="PUTUMAYO"/>
    <x v="2"/>
    <x v="2"/>
    <x v="2"/>
    <s v="I10X"/>
    <s v="E119"/>
    <m/>
    <m/>
    <s v="Hipertension esencial (primaria)"/>
    <s v="Medicamento"/>
    <n v="1"/>
    <s v="19936296-08"/>
    <s v="ACIDO ACETILSALICILICO 100 MG"/>
    <s v="14/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2"/>
    <s v="PUTUMAYO"/>
    <x v="2"/>
    <x v="2"/>
    <x v="2"/>
    <s v="I10X"/>
    <m/>
    <m/>
    <m/>
    <s v="Hipertension esencial (primaria)"/>
    <s v="Medicamento"/>
    <n v="1"/>
    <s v="19942021-07"/>
    <s v="CLOPIDOGREL 75 MG TABLETA RECUBIERTA"/>
    <s v="14/02/2022"/>
    <n v="108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2"/>
    <s v="PUTUMAYO"/>
    <x v="2"/>
    <x v="2"/>
    <x v="2"/>
    <s v="I10X"/>
    <s v="E119"/>
    <m/>
    <m/>
    <s v="Hipertension esencial (primaria)"/>
    <s v="Procedimiento"/>
    <n v="1"/>
    <s v="01890301"/>
    <s v="CONSULTA DE CONTROL O DE SEGUIMIENTO POR MEDICINA GENERAL"/>
    <s v="25/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2"/>
    <s v="PUTUMAYO"/>
    <x v="2"/>
    <x v="2"/>
    <x v="2"/>
    <s v="I10X"/>
    <m/>
    <m/>
    <m/>
    <s v="Hipertension esencial (primaria)"/>
    <s v="Medicamento"/>
    <n v="1"/>
    <s v="20005938-02"/>
    <s v="GEMFIBROZILO TABLETAS RECUBIERTAS 600 MG."/>
    <s v="25/02/2022"/>
    <n v="311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2"/>
    <s v="PUTUMAYO"/>
    <x v="2"/>
    <x v="2"/>
    <x v="2"/>
    <s v="I10X"/>
    <m/>
    <m/>
    <m/>
    <s v="Hipertension esencial (primaria)"/>
    <s v="Medicamento"/>
    <n v="1"/>
    <s v="19960407-10"/>
    <s v="ESOMEPRAZOLTABLETA ENTERICA20MG"/>
    <s v="25/02/2022"/>
    <n v="311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2"/>
    <s v="PUTUMAYO"/>
    <x v="2"/>
    <x v="2"/>
    <x v="2"/>
    <s v="I10X"/>
    <s v="E119"/>
    <m/>
    <m/>
    <s v="Hipertension esencial (primaria)"/>
    <s v="Medicamento"/>
    <n v="1"/>
    <s v="34162-11"/>
    <s v="HIDROCLOROTIAZIDA 25 MG"/>
    <s v="25/02/2022"/>
    <n v="464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2"/>
    <s v="PUTUMAYO"/>
    <x v="2"/>
    <x v="2"/>
    <x v="2"/>
    <s v="I10X"/>
    <s v="E119"/>
    <m/>
    <m/>
    <s v="Hipertension esencial (primaria)"/>
    <s v="Procedimiento"/>
    <n v="1"/>
    <s v="01890301"/>
    <s v="CONSULTA DE CONTROL O DE SEGUIMIENTO POR MEDICINA GENERAL"/>
    <s v="09/02/2022"/>
    <n v="618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0"/>
    <s v="PUTUMAYO"/>
    <x v="0"/>
    <x v="0"/>
    <x v="0"/>
    <s v="I10X"/>
    <m/>
    <m/>
    <m/>
    <s v="Hipertension esencial (primaria)"/>
    <s v="Medicamento"/>
    <n v="1"/>
    <s v="20066125-01"/>
    <s v="VITAMINA C 500 MG TABLETAS MASTICABLES"/>
    <s v="03/02/2022"/>
    <n v="79500"/>
    <s v="Urgencias"/>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3"/>
    <s v="PUTUMAYO"/>
    <x v="3"/>
    <x v="3"/>
    <x v="3"/>
    <s v="I10X"/>
    <m/>
    <m/>
    <m/>
    <s v="Hipertension esencial (primaria)"/>
    <s v="Procedimiento"/>
    <n v="1"/>
    <s v="01890301"/>
    <s v="CONSULTA DE CONTROL O DE SEGUIMIENTO POR MEDICINA GENERAL"/>
    <s v="22/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3"/>
    <s v="PUTUMAYO"/>
    <x v="3"/>
    <x v="3"/>
    <x v="3"/>
    <s v="I10X"/>
    <m/>
    <m/>
    <m/>
    <s v="Hipertension esencial (primaria)"/>
    <s v="Procedimiento"/>
    <n v="1"/>
    <s v="01903841"/>
    <s v="GLUCOSA EN SUERO U OTRO FLUIDO DIFERENTE A ORINA"/>
    <s v="15/02/2022"/>
    <n v="795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3"/>
    <s v="PUTUMAYO"/>
    <x v="3"/>
    <x v="3"/>
    <x v="3"/>
    <s v="I10X"/>
    <m/>
    <m/>
    <m/>
    <s v="Hipertension esencial (primaria)"/>
    <s v="Procedimiento"/>
    <n v="1"/>
    <s v="01903815"/>
    <s v="COLESTEROL DE ALTA DENSIDAD"/>
    <s v="15/02/2022"/>
    <n v="58300"/>
    <s v="Urgencias"/>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3"/>
    <s v="PUTUMAYO"/>
    <x v="3"/>
    <x v="3"/>
    <x v="3"/>
    <s v="I10X"/>
    <m/>
    <m/>
    <m/>
    <s v="Hipertension esencial (primaria)"/>
    <s v="Procedimiento"/>
    <n v="1"/>
    <s v="01903868"/>
    <s v="TRIGLICERIDOS"/>
    <s v="15/02/2022"/>
    <n v="79500"/>
    <s v="Urgencias"/>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3"/>
    <s v="PUTUMAYO"/>
    <x v="3"/>
    <x v="3"/>
    <x v="3"/>
    <s v="I10X"/>
    <m/>
    <m/>
    <m/>
    <s v="Hipertension esencial (primaria)"/>
    <s v="Procedimiento"/>
    <n v="1"/>
    <s v="01903818"/>
    <s v="COLESTEROL TOTAL"/>
    <s v="15/02/2022"/>
    <n v="29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0"/>
    <s v="PUTUMAYO"/>
    <x v="0"/>
    <x v="0"/>
    <x v="0"/>
    <s v="I10X"/>
    <s v="E119"/>
    <s v="N18X"/>
    <m/>
    <s v="Hipertension esencial (primaria)"/>
    <s v="Procedimiento"/>
    <n v="1"/>
    <s v="01890266"/>
    <s v="CONSULTA DE PRIMERA VEZ POR ESPECIALISTA EN MEDICINA INTERNA"/>
    <s v="28/02/2022"/>
    <n v="870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0"/>
    <s v="PUTUMAYO"/>
    <x v="0"/>
    <x v="0"/>
    <x v="0"/>
    <s v="I10X"/>
    <m/>
    <m/>
    <m/>
    <s v="Hipertension esencial (primaria)"/>
    <s v="Procedimiento"/>
    <n v="1"/>
    <s v="01890266"/>
    <s v="CONSULTA DE PRIMERA VEZ POR ESPECIALISTA EN MEDICINA INTERNA"/>
    <s v="12/02/2022"/>
    <n v="361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0"/>
    <s v="PUTUMAYO"/>
    <x v="0"/>
    <x v="0"/>
    <x v="0"/>
    <s v="I10X"/>
    <m/>
    <m/>
    <m/>
    <s v="Hipertension esencial (primaria)"/>
    <s v="Procedimiento"/>
    <n v="1"/>
    <s v="00T0000317"/>
    <s v="TRANSPORTE COMERCIAL TERRESTRE - SIMPLE MOCOA ( PUTUMAYO ) A SAN MIGUEL ( PUTUMAYO )"/>
    <s v="12/02/2022"/>
    <n v="361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0"/>
    <s v="PUTUMAYO"/>
    <x v="0"/>
    <x v="0"/>
    <x v="0"/>
    <s v="I10X"/>
    <s v="E119"/>
    <m/>
    <m/>
    <s v="Hipertension esencial (primaria)"/>
    <s v="Procedimiento"/>
    <n v="1"/>
    <s v="00T0000346"/>
    <s v="TRANSPORTE COMERCIAL TERRESTRE - SIMPLE SAN MIGUEL ( PUTUMAYO ) A MOCOA ( PUTUMAYO )"/>
    <s v="10/02/2022"/>
    <n v="29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0"/>
    <s v="PUTUMAYO"/>
    <x v="0"/>
    <x v="0"/>
    <x v="0"/>
    <s v="I10X"/>
    <m/>
    <m/>
    <m/>
    <s v="Hipertension esencial (primaria)"/>
    <s v="Procedimiento"/>
    <n v="1"/>
    <s v="00T0000165"/>
    <s v="TRANSPORTE COMERCIAL TERRESTRE - SIMPLE PASTO ( NARIÃƒÂ‘O ) A MOCOA ( PUTUMAYO )"/>
    <s v="22/02/2022"/>
    <n v="52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2"/>
    <s v="PUTUMAYO"/>
    <x v="2"/>
    <x v="2"/>
    <x v="2"/>
    <s v="I10X"/>
    <m/>
    <m/>
    <m/>
    <s v="Hipertension esencial (primaria)"/>
    <s v="Procedimiento"/>
    <n v="1"/>
    <s v="01890101"/>
    <s v="ATENCION ( VISITA ) DOMICILIARIA - POR MEDICINA GENERAL"/>
    <s v="04/02/2022"/>
    <n v="87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0"/>
    <s v="PUTUMAYO"/>
    <x v="0"/>
    <x v="0"/>
    <x v="0"/>
    <s v="I10X"/>
    <m/>
    <m/>
    <m/>
    <s v="Hipertension esencial (primaria)"/>
    <s v="Procedimiento"/>
    <n v="1"/>
    <s v="00Q4513S02"/>
    <s v="PAQUETE ESOFAGOGASTRODUODENOSCOPIA ( EGD ) DIAGNOSTICA O EXPLORATORIA SIN SEDACION"/>
    <s v="09/02/2022"/>
    <n v="383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2"/>
    <s v="PUTUMAYO"/>
    <x v="2"/>
    <x v="2"/>
    <x v="2"/>
    <s v="I10X"/>
    <s v="E119"/>
    <m/>
    <m/>
    <s v="Hipertension esencial (primaria)"/>
    <s v="Procedimiento"/>
    <n v="1"/>
    <s v="01890301"/>
    <s v="CONSULTA DE CONTROL O DE SEGUIMIENTO POR MEDICINA GENERAL"/>
    <s v="08/02/2022"/>
    <n v="316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2"/>
    <s v="PUTUMAYO"/>
    <x v="2"/>
    <x v="2"/>
    <x v="2"/>
    <s v="I10X"/>
    <s v="N18X"/>
    <m/>
    <m/>
    <s v="Hipertension esencial (primaria)"/>
    <s v="Procedimiento"/>
    <n v="1"/>
    <s v="01890101"/>
    <s v="ATENCION ( VISITA ) DOMICILIARIA - POR MEDICINA GENERAL"/>
    <s v="16/02/2022"/>
    <n v="169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3"/>
    <s v="PUTUMAYO"/>
    <x v="3"/>
    <x v="3"/>
    <x v="3"/>
    <s v="I10X"/>
    <s v="E119"/>
    <s v="N18X"/>
    <m/>
    <s v="Hipertension esencial (primaria)"/>
    <s v="Medicamento"/>
    <n v="1"/>
    <s v="19942545-01"/>
    <s v="CALCITRIOL 0.5 MCG"/>
    <s v="11/02/2022"/>
    <n v="696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3"/>
    <s v="PUTUMAYO"/>
    <x v="3"/>
    <x v="3"/>
    <x v="3"/>
    <s v="I10X"/>
    <s v="E119"/>
    <m/>
    <m/>
    <s v="Hipertension esencial (primaria)"/>
    <s v="Procedimiento"/>
    <n v="1"/>
    <s v="01890301"/>
    <s v="CONSULTA DE CONTROL O DE SEGUIMIENTO POR MEDICINA GENERAL"/>
    <s v="07/02/2022"/>
    <n v="696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3"/>
    <s v="PUTUMAYO"/>
    <x v="3"/>
    <x v="3"/>
    <x v="3"/>
    <s v="I10X"/>
    <s v="E119"/>
    <m/>
    <m/>
    <s v="Hipertension esencial (primaria)"/>
    <s v="Procedimiento"/>
    <n v="1"/>
    <s v="01890301"/>
    <s v="CONSULTA DE CONTROL O DE SEGUIMIENTO POR MEDICINA GENERAL"/>
    <s v="17/02/2022"/>
    <n v="696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2"/>
    <s v="PUTUMAYO"/>
    <x v="2"/>
    <x v="2"/>
    <x v="2"/>
    <s v="I10X"/>
    <m/>
    <m/>
    <m/>
    <s v="Hipertension esencial (primaria)"/>
    <s v="Procedimiento"/>
    <n v="1"/>
    <s v="01890101"/>
    <s v="ATENCION ( VISITA ) DOMICILIARIA - POR MEDICINA GENERAL"/>
    <s v="14/02/2022"/>
    <n v="39755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5"/>
    <s v="PUTUMAYO"/>
    <x v="5"/>
    <x v="5"/>
    <x v="5"/>
    <s v="I10X"/>
    <m/>
    <m/>
    <m/>
    <s v="Hipertension esencial (primaria)"/>
    <s v="Medicamento"/>
    <n v="1"/>
    <s v="19961372-07"/>
    <s v="PRATENÂ® 1 MG TABLETA"/>
    <s v="07/02/2022"/>
    <n v="5133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2"/>
    <s v="PUTUMAYO"/>
    <x v="2"/>
    <x v="2"/>
    <x v="2"/>
    <s v="I10X"/>
    <m/>
    <m/>
    <m/>
    <s v="Hipertension esencial (primaria)"/>
    <s v="Procedimiento"/>
    <n v="1"/>
    <s v="01881332"/>
    <s v="ECOGRAFIA DE VIAS URINARIAS ( RIÃƒÂ‘ONES - VEJIGA Y PROSTATA TRANSABDOMINAL )"/>
    <s v="26/02/2022"/>
    <n v="144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2"/>
    <s v="PUTUMAYO"/>
    <x v="2"/>
    <x v="2"/>
    <x v="2"/>
    <s v="I10X"/>
    <m/>
    <m/>
    <m/>
    <s v="Hipertension esencial (primaria)"/>
    <s v="Procedimiento"/>
    <n v="1"/>
    <s v="01903815"/>
    <s v="COLESTEROL DE ALTA DENSIDAD"/>
    <s v="14/02/2022"/>
    <n v="139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2"/>
    <s v="PUTUMAYO"/>
    <x v="2"/>
    <x v="2"/>
    <x v="2"/>
    <s v="I10X"/>
    <s v="E119"/>
    <m/>
    <m/>
    <s v="Hipertension esencial (primaria)"/>
    <s v="Procedimiento"/>
    <n v="1"/>
    <s v="01903895"/>
    <s v="CREATININA EN SUERO U OTROS FLUIDOS"/>
    <s v="14/02/2022"/>
    <n v="103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2"/>
    <s v="PUTUMAYO"/>
    <x v="2"/>
    <x v="2"/>
    <x v="2"/>
    <s v="I10X"/>
    <m/>
    <m/>
    <m/>
    <s v="Hipertension esencial (primaria)"/>
    <s v="Procedimiento"/>
    <n v="1"/>
    <s v="01903028"/>
    <s v="MICROALBUMINURIA SEMIAUTOMATIZADA"/>
    <s v="14/02/2022"/>
    <n v="114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2"/>
    <s v="PUTUMAYO"/>
    <x v="2"/>
    <x v="2"/>
    <x v="2"/>
    <s v="I10X"/>
    <m/>
    <m/>
    <m/>
    <s v="Hipertension esencial (primaria)"/>
    <s v="Procedimiento"/>
    <n v="1"/>
    <s v="01907106"/>
    <s v="UROANALISIS"/>
    <s v="14/02/2022"/>
    <n v="15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2"/>
    <s v="PUTUMAYO"/>
    <x v="2"/>
    <x v="2"/>
    <x v="2"/>
    <s v="I10X"/>
    <s v="E119"/>
    <m/>
    <m/>
    <s v="Hipertension esencial (primaria)"/>
    <s v="Procedimiento"/>
    <n v="1"/>
    <s v="01903841"/>
    <s v="GLUCOSA EN SUERO U OTRO FLUIDO DIFERENTE A ORINA"/>
    <s v="14/02/2022"/>
    <n v="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2"/>
    <s v="PUTUMAYO"/>
    <x v="2"/>
    <x v="2"/>
    <x v="2"/>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14/02/2022"/>
    <n v="172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Medicamento"/>
    <n v="1"/>
    <s v="19993255-14"/>
    <s v="GLIBENCLAMIDA 5 MG."/>
    <s v="14/02/2022"/>
    <n v="2359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Medicamento"/>
    <n v="1"/>
    <s v="34162-11"/>
    <s v="HIDROCLOROTIAZIDA 25 MG"/>
    <s v="14/02/2022"/>
    <n v="2398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2"/>
    <s v="PUTUMAYO"/>
    <x v="2"/>
    <x v="2"/>
    <x v="2"/>
    <s v="I10X"/>
    <s v="E119"/>
    <m/>
    <m/>
    <s v="Hipertension esencial (primaria)"/>
    <s v="Medicamento"/>
    <n v="1"/>
    <s v="19960390-01"/>
    <s v="ESOMEPRAZOL 40 MG TABLETAS ENTERICAS"/>
    <s v="14/02/2022"/>
    <n v="1080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2"/>
    <s v="PUTUMAYO"/>
    <x v="2"/>
    <x v="2"/>
    <x v="2"/>
    <s v="I10X"/>
    <s v="E119"/>
    <m/>
    <m/>
    <s v="Hipertension esencial (primaria)"/>
    <s v="Medicamento"/>
    <n v="1"/>
    <s v="38384-01"/>
    <s v="SUSPENSION DE HIDROXIDO DE ALUMINIO Y MAGNESIO + SIMETICONA"/>
    <s v="14/02/2022"/>
    <n v="1014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2"/>
    <s v="PUTUMAYO"/>
    <x v="2"/>
    <x v="2"/>
    <x v="2"/>
    <s v="I10X"/>
    <m/>
    <m/>
    <m/>
    <s v="Hipertension esencial (primaria)"/>
    <s v="Medicamento"/>
    <n v="1"/>
    <s v="19938453-01"/>
    <s v="TIMOLOL MALEATO"/>
    <s v="14/02/2022"/>
    <n v="822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2"/>
    <s v="PUTUMAYO"/>
    <x v="2"/>
    <x v="2"/>
    <x v="2"/>
    <s v="I10X"/>
    <s v="N18X"/>
    <m/>
    <m/>
    <s v="Hipertension esencial (primaria)"/>
    <s v="Medicamento"/>
    <n v="1"/>
    <s v="20108767-01"/>
    <s v="LATANOPROST 50 MCG/ML + TIMOLOL 5MG/ML SOLUCION OFTALMICA"/>
    <s v="14/02/2022"/>
    <n v="755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2"/>
    <s v="PUTUMAYO"/>
    <x v="2"/>
    <x v="2"/>
    <x v="2"/>
    <s v="I10X"/>
    <m/>
    <m/>
    <m/>
    <s v="Hipertension esencial (primaria)"/>
    <s v="Medicamento"/>
    <n v="1"/>
    <s v="19919867-18"/>
    <s v="LIPITORÂ® 40 MG. TABLETAS"/>
    <s v="14/02/2022"/>
    <n v="152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2"/>
    <s v="PUTUMAYO"/>
    <x v="2"/>
    <x v="2"/>
    <x v="2"/>
    <s v="I10X"/>
    <m/>
    <m/>
    <m/>
    <s v="Hipertension esencial (primaria)"/>
    <s v="Medicamento"/>
    <n v="1"/>
    <s v="20005938-02"/>
    <s v="GEMFIBROZILO TABLETAS RECUBIERTAS 600 MG."/>
    <s v="14/02/2022"/>
    <n v="13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2"/>
    <s v="PUTUMAYO"/>
    <x v="2"/>
    <x v="2"/>
    <x v="2"/>
    <s v="I10X"/>
    <m/>
    <m/>
    <m/>
    <s v="Hipertension esencial (primaria)"/>
    <s v="Procedimiento"/>
    <n v="1"/>
    <s v="01890301"/>
    <s v="CONSULTA DE CONTROL O DE SEGUIMIENTO POR MEDICINA GENERAL"/>
    <s v="14/02/2022"/>
    <n v="1183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2"/>
    <s v="PUTUMAYO"/>
    <x v="2"/>
    <x v="2"/>
    <x v="2"/>
    <s v="I10X"/>
    <s v="E119"/>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9/02/2022"/>
    <n v="97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3"/>
    <s v="PUTUMAYO"/>
    <x v="3"/>
    <x v="3"/>
    <x v="3"/>
    <s v="I10X"/>
    <s v="E119"/>
    <m/>
    <m/>
    <s v="Hipertension esencial (primaria)"/>
    <s v="Procedimiento"/>
    <n v="1"/>
    <s v="01890228"/>
    <s v="CONSULTA DE PRIMERA VEZ POR ESPECIALISTA EN CARDIOLOGIA"/>
    <s v="05/02/2022"/>
    <n v="213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3"/>
    <s v="PUTUMAYO"/>
    <x v="3"/>
    <x v="3"/>
    <x v="3"/>
    <s v="I10X"/>
    <s v="E119"/>
    <m/>
    <m/>
    <s v="Hipertension esencial (primaria)"/>
    <s v="Procedimiento"/>
    <n v="1"/>
    <s v="01890301"/>
    <s v="CONSULTA DE CONTROL O DE SEGUIMIENTO POR MEDICINA GENERAL"/>
    <s v="01/02/2022"/>
    <n v="1827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2"/>
    <s v="PUTUMAYO"/>
    <x v="2"/>
    <x v="2"/>
    <x v="2"/>
    <s v="I10X"/>
    <s v="E119"/>
    <m/>
    <m/>
    <s v="Hipertension esencial (primaria)"/>
    <s v="Procedimiento"/>
    <n v="1"/>
    <s v="01890101"/>
    <s v="ATENCION ( VISITA ) DOMICILIARIA - POR MEDICINA GENERAL"/>
    <s v="25/02/2022"/>
    <n v="1519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3"/>
    <s v="PUTUMAYO"/>
    <x v="3"/>
    <x v="3"/>
    <x v="3"/>
    <s v="I10X"/>
    <m/>
    <m/>
    <m/>
    <s v="Hipertension esencial (primaria)"/>
    <s v="Procedimiento"/>
    <n v="1"/>
    <s v="00T0000327"/>
    <s v="TRANSPORTE COMERCIAL TERRESTRE - SIMPLE ORITO ( PUTUMAYO ) A PUERTO ASIS ( PUTUMAYO )"/>
    <s v="03/02/2022"/>
    <n v="1368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3"/>
    <s v="PUTUMAYO"/>
    <x v="3"/>
    <x v="3"/>
    <x v="3"/>
    <s v="I10X"/>
    <s v="E119"/>
    <m/>
    <m/>
    <s v="Hipertension esencial (primaria)"/>
    <s v="Procedimiento"/>
    <n v="1"/>
    <s v="00T0000333"/>
    <s v="TRANSPORTE COMERCIAL TERRESTRE - SIMPLE PUERTO ASIS ( PUTUMAYO ) A ORITO ( PUTUMAYO )"/>
    <s v="03/02/2022"/>
    <n v="1529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2"/>
    <s v="PUTUMAYO"/>
    <x v="2"/>
    <x v="2"/>
    <x v="2"/>
    <s v="I10X"/>
    <s v="E119"/>
    <s v="N18X"/>
    <m/>
    <s v="Hipertension esencial (primaria)"/>
    <s v="Medicamento"/>
    <n v="1"/>
    <s v="20123645-04"/>
    <s v="LOSARTAN POTASICO 50 MG TABLETAS"/>
    <s v="07/02/2022"/>
    <n v="13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0"/>
    <s v="PUTUMAYO"/>
    <x v="0"/>
    <x v="0"/>
    <x v="0"/>
    <s v="I10X"/>
    <m/>
    <m/>
    <m/>
    <s v="Hipertension esencial (primaria)"/>
    <s v="Procedimiento"/>
    <n v="1"/>
    <s v="01903426"/>
    <s v="HEMOGLOBINA GLICOSILADA AUTOMATIZADA"/>
    <s v="07/02/2022"/>
    <n v="1183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0"/>
    <s v="PUTUMAYO"/>
    <x v="0"/>
    <x v="0"/>
    <x v="0"/>
    <s v="I10X"/>
    <m/>
    <m/>
    <m/>
    <s v="Hipertension esencial (primaria)"/>
    <s v="Procedimiento"/>
    <n v="1"/>
    <s v="01903859"/>
    <s v="POTASIO EN SUERO U OTROS FLUIDOS"/>
    <s v="07/02/2022"/>
    <n v="972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0"/>
    <s v="PUTUMAYO"/>
    <x v="0"/>
    <x v="0"/>
    <x v="0"/>
    <s v="I10X"/>
    <s v="E119"/>
    <m/>
    <m/>
    <s v="Hipertension esencial (primaria)"/>
    <s v="Procedimiento"/>
    <n v="1"/>
    <s v="00T0000317"/>
    <s v="TRANSPORTE COMERCIAL TERRESTRE - SIMPLE MOCOA ( PUTUMAYO ) A SAN MIGUEL ( PUTUMAYO )"/>
    <s v="11/02/2022"/>
    <n v="57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0"/>
    <s v="PUTUMAYO"/>
    <x v="0"/>
    <x v="0"/>
    <x v="0"/>
    <s v="I10X"/>
    <s v="E119"/>
    <m/>
    <m/>
    <s v="Hipertension esencial (primaria)"/>
    <s v="Procedimiento"/>
    <n v="1"/>
    <s v="00T0000346"/>
    <s v="TRANSPORTE COMERCIAL TERRESTRE - SIMPLE SAN MIGUEL ( PUTUMAYO ) A MOCOA ( PUTUMAYO )"/>
    <s v="10/02/2022"/>
    <n v="2135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2"/>
    <s v="PUTUMAYO"/>
    <x v="2"/>
    <x v="2"/>
    <x v="2"/>
    <s v="I10X"/>
    <m/>
    <m/>
    <m/>
    <s v="Hipertension esencial (primaria)"/>
    <s v="Procedimiento"/>
    <n v="1"/>
    <s v="01890301"/>
    <s v="CONSULTA DE CONTROL O DE SEGUIMIENTO POR MEDICINA GENERAL"/>
    <s v="02/02/2022"/>
    <n v="1827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0"/>
    <s v="PUTUMAYO"/>
    <x v="0"/>
    <x v="0"/>
    <x v="0"/>
    <s v="I10X"/>
    <m/>
    <m/>
    <m/>
    <s v="Hipertension esencial (primaria)"/>
    <s v="Medicamento"/>
    <n v="1"/>
    <s v="20066125-01"/>
    <s v="VITAMINA C 500 MG TABLETAS MASTICABLES"/>
    <s v="04/02/2022"/>
    <n v="1519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3"/>
    <s v="PUTUMAYO"/>
    <x v="3"/>
    <x v="3"/>
    <x v="3"/>
    <s v="I10X"/>
    <m/>
    <m/>
    <m/>
    <s v="Hipertension esencial (primaria)"/>
    <s v="Procedimiento"/>
    <n v="1"/>
    <s v="01890301"/>
    <s v="CONSULTA DE CONTROL O DE SEGUIMIENTO POR MEDICINA GENERAL"/>
    <s v="19/02/2022"/>
    <n v="136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2"/>
    <s v="PUTUMAYO"/>
    <x v="2"/>
    <x v="2"/>
    <x v="2"/>
    <s v="I10X"/>
    <s v="E119"/>
    <m/>
    <m/>
    <s v="Hipertension esencial (primaria)"/>
    <s v="Procedimiento"/>
    <n v="1"/>
    <s v="01890301"/>
    <s v="CONSULTA DE CONTROL O DE SEGUIMIENTO POR MEDICINA GENERAL"/>
    <s v="10/02/2022"/>
    <n v="75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2"/>
    <s v="PUTUMAYO"/>
    <x v="2"/>
    <x v="2"/>
    <x v="2"/>
    <s v="I10X"/>
    <s v="E119"/>
    <m/>
    <m/>
    <s v="Hipertension esencial (primaria)"/>
    <s v="Procedimiento"/>
    <n v="1"/>
    <s v="01890101"/>
    <s v="ATENCION ( VISITA ) DOMICILIARIA - POR MEDICINA GENERAL"/>
    <s v="15/02/2022"/>
    <n v="152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3"/>
    <s v="PUTUMAYO"/>
    <x v="3"/>
    <x v="3"/>
    <x v="3"/>
    <s v="I10X"/>
    <s v="E119"/>
    <m/>
    <m/>
    <s v="Hipertension esencial (primaria)"/>
    <s v="Procedimiento"/>
    <n v="1"/>
    <s v="01890101"/>
    <s v="ATENCION ( VISITA ) DOMICILIARIA - POR MEDICINA GENERAL"/>
    <s v="04/02/2022"/>
    <n v="13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0"/>
    <s v="PUTUMAYO"/>
    <x v="0"/>
    <x v="0"/>
    <x v="0"/>
    <s v="I10X"/>
    <m/>
    <m/>
    <m/>
    <s v="Hipertension esencial (primaria)"/>
    <s v="Procedimiento"/>
    <n v="1"/>
    <s v="01903842"/>
    <s v="GLUCOSA PRE Y POST CARGA DE GLUCOSA. -- INCY : CARGA DE GLUCOSA"/>
    <s v="04/02/2022"/>
    <n v="1183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0"/>
    <s v="PUTUMAYO"/>
    <x v="0"/>
    <x v="0"/>
    <x v="0"/>
    <s v="I10X"/>
    <s v="E119"/>
    <m/>
    <m/>
    <s v="Hipertension esencial (primaria)"/>
    <s v="Procedimiento"/>
    <n v="1"/>
    <s v="01903816"/>
    <s v="COLESTEROL DE BAJA DENSIDAD SEMIAUTOMATIZADO"/>
    <s v="04/02/2022"/>
    <n v="972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0"/>
    <s v="PUTUMAYO"/>
    <x v="0"/>
    <x v="0"/>
    <x v="0"/>
    <s v="I10X"/>
    <s v="E119"/>
    <m/>
    <m/>
    <s v="Hipertension esencial (primaria)"/>
    <s v="Procedimiento"/>
    <n v="1"/>
    <s v="01903818"/>
    <s v="COLESTEROL TOTAL"/>
    <s v="04/02/2022"/>
    <n v="213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0"/>
    <s v="PUTUMAYO"/>
    <x v="0"/>
    <x v="0"/>
    <x v="0"/>
    <s v="I10X"/>
    <s v="E119"/>
    <m/>
    <m/>
    <s v="Hipertension esencial (primaria)"/>
    <s v="Procedimiento"/>
    <n v="1"/>
    <s v="01903824"/>
    <s v="CREATININA EN ORINA DE 24 HORAS"/>
    <s v="04/02/2022"/>
    <n v="182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0"/>
    <s v="PUTUMAYO"/>
    <x v="0"/>
    <x v="0"/>
    <x v="0"/>
    <s v="I10X"/>
    <s v="E119"/>
    <m/>
    <m/>
    <s v="Hipertension esencial (primaria)"/>
    <s v="Procedimiento"/>
    <n v="1"/>
    <s v="01903868"/>
    <s v="TRIGLICERIDOS"/>
    <s v="04/02/2022"/>
    <n v="151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0"/>
    <s v="PUTUMAYO"/>
    <x v="0"/>
    <x v="0"/>
    <x v="0"/>
    <s v="I10X"/>
    <m/>
    <m/>
    <m/>
    <s v="Hipertension esencial (primaria)"/>
    <s v="Procedimiento"/>
    <n v="1"/>
    <s v="01903895"/>
    <s v="CREATININA EN SUERO U OTROS FLUIDOS"/>
    <s v="04/02/2022"/>
    <n v="1368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0"/>
    <s v="PUTUMAYO"/>
    <x v="0"/>
    <x v="0"/>
    <x v="0"/>
    <s v="I10X"/>
    <m/>
    <m/>
    <m/>
    <s v="Hipertension esencial (primaria)"/>
    <s v="Procedimiento"/>
    <n v="1"/>
    <s v="01902207"/>
    <s v="HEMOGRAMA I ( HEMOGLOBINA HEMATOCRITO Y LEUCOGRAMA ) MANUAL"/>
    <s v="04/02/2022"/>
    <n v="13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0"/>
    <s v="PUTUMAYO"/>
    <x v="0"/>
    <x v="0"/>
    <x v="0"/>
    <s v="I10X"/>
    <s v="N18X"/>
    <m/>
    <m/>
    <s v="Hipertension esencial (primaria)"/>
    <s v="Procedimiento"/>
    <n v="1"/>
    <s v="01903026"/>
    <s v="MICROALBUMINURIA AUTOMATIZADA EN ORINA PARCIAL"/>
    <s v="04/02/2022"/>
    <n v="282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0"/>
    <s v="PUTUMAYO"/>
    <x v="0"/>
    <x v="0"/>
    <x v="0"/>
    <s v="I10X"/>
    <m/>
    <m/>
    <m/>
    <s v="Hipertension esencial (primaria)"/>
    <s v="Procedimiento"/>
    <n v="1"/>
    <s v="01907106"/>
    <s v="UROANALISIS"/>
    <s v="04/02/2022"/>
    <n v="8233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0"/>
    <s v="PUTUMAYO"/>
    <x v="0"/>
    <x v="0"/>
    <x v="0"/>
    <s v="I10X"/>
    <s v="E119"/>
    <m/>
    <m/>
    <s v="Hipertension esencial (primaria)"/>
    <s v="Procedimiento"/>
    <n v="1"/>
    <s v="01903815"/>
    <s v="COLESTEROL DE ALTA DENSIDAD"/>
    <s v="04/02/2022"/>
    <n v="441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0"/>
    <s v="PUTUMAYO"/>
    <x v="0"/>
    <x v="0"/>
    <x v="0"/>
    <s v="I10X"/>
    <m/>
    <m/>
    <m/>
    <s v="Hipertension esencial (primaria)"/>
    <s v="Medicamento"/>
    <n v="1"/>
    <s v="50506-07"/>
    <s v="CAPTOPRIL 50 MG TABLETA"/>
    <s v="02/02/2022"/>
    <n v="8233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0"/>
    <s v="PUTUMAYO"/>
    <x v="0"/>
    <x v="0"/>
    <x v="0"/>
    <s v="I10X"/>
    <m/>
    <m/>
    <m/>
    <s v="Hipertension esencial (primaria)"/>
    <s v="Medicamento"/>
    <n v="1"/>
    <s v="55895-06"/>
    <s v="AMLODIPINO TABLETAS 5 MG"/>
    <s v="02/02/2022"/>
    <n v="106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0"/>
    <s v="PUTUMAYO"/>
    <x v="0"/>
    <x v="0"/>
    <x v="0"/>
    <s v="I10X"/>
    <s v="E119"/>
    <m/>
    <m/>
    <s v="Hipertension esencial (primaria)"/>
    <s v="Medicamento"/>
    <n v="1"/>
    <s v="212764-06"/>
    <s v="HIDROCLOROTIAZIDA TABLETAS 25 MG."/>
    <s v="02/02/2022"/>
    <n v="167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0"/>
    <s v="PUTUMAYO"/>
    <x v="0"/>
    <x v="0"/>
    <x v="0"/>
    <s v="I10X"/>
    <m/>
    <m/>
    <m/>
    <s v="Hipertension esencial (primaria)"/>
    <s v="Procedimiento"/>
    <n v="1"/>
    <s v="01890301"/>
    <s v="CONSULTA DE CONTROL O DE SEGUIMIENTO POR MEDICINA GENERAL"/>
    <s v="02/02/2022"/>
    <n v="2039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2"/>
    <s v="PUTUMAYO"/>
    <x v="2"/>
    <x v="2"/>
    <x v="2"/>
    <s v="I10X"/>
    <m/>
    <m/>
    <m/>
    <s v="Hipertension esencial (primaria)"/>
    <s v="Procedimiento"/>
    <n v="1"/>
    <s v="01890301"/>
    <s v="CONSULTA DE CONTROL O DE SEGUIMIENTO POR MEDICINA GENERAL"/>
    <s v="10/02/2022"/>
    <n v="4429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2"/>
    <s v="PUTUMAYO"/>
    <x v="2"/>
    <x v="2"/>
    <x v="2"/>
    <s v="I10X"/>
    <s v="E119"/>
    <m/>
    <m/>
    <s v="Hipertension esencial (primaria)"/>
    <s v="Procedimiento"/>
    <n v="1"/>
    <s v="01890301"/>
    <s v="CONSULTA DE CONTROL O DE SEGUIMIENTO POR MEDICINA GENERAL"/>
    <s v="07/02/2022"/>
    <n v="374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2"/>
    <s v="PUTUMAYO"/>
    <x v="2"/>
    <x v="2"/>
    <x v="2"/>
    <s v="I10X"/>
    <s v="E119"/>
    <m/>
    <m/>
    <s v="Hipertension esencial (primaria)"/>
    <s v="Procedimiento"/>
    <n v="1"/>
    <s v="00T0001038"/>
    <s v="TRANSPORTE COMERCIAL TERRESTRE - SIMPLE PUERTO ASIS ( PUTUMAYO ) A MOCOA ( PUTUMAYO )"/>
    <s v="10/02/2022"/>
    <n v="469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2"/>
    <s v="PUTUMAYO"/>
    <x v="2"/>
    <x v="2"/>
    <x v="2"/>
    <s v="I10X"/>
    <m/>
    <m/>
    <m/>
    <s v="Hipertension esencial (primaria)"/>
    <s v="Procedimiento"/>
    <n v="1"/>
    <s v="00T0000315"/>
    <s v="TRANSPORTE COMERCIAL TERRESTRE - SIMPLE MOCOA ( PUTUMAYO ) A PUERTO ASIS ( PUTUMAYO )"/>
    <s v="10/02/2022"/>
    <n v="596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2"/>
    <s v="PUTUMAYO"/>
    <x v="2"/>
    <x v="2"/>
    <x v="2"/>
    <s v="I10X"/>
    <s v="E119"/>
    <m/>
    <m/>
    <s v="Hipertension esencial (primaria)"/>
    <s v="Medicamento"/>
    <n v="1"/>
    <s v="20123645-04"/>
    <s v="LOSARTAN POTASICO 50 MG TABLETAS"/>
    <s v="03/02/2022"/>
    <n v="485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48679"/>
    <s v="CC5348679"/>
    <s v="JULIO "/>
    <s v="CARLOS"/>
    <s v="NONE"/>
    <s v="CHASOY"/>
    <d v="1963-06-29T00:00:00"/>
    <n v="58"/>
    <n v="5"/>
    <s v="Adultez"/>
    <s v="Adulto Mayor"/>
    <s v="Ninguno"/>
    <s v="Ninguno"/>
    <m/>
    <s v="Beneficiario"/>
    <m/>
    <s v="SIN DATO"/>
    <s v="Ninguna"/>
    <s v="Sibundoy"/>
    <m/>
    <n v="3108573578"/>
    <s v="Urbana"/>
    <m/>
    <x v="0"/>
    <x v="2"/>
    <s v="PUTUMAYO"/>
    <x v="2"/>
    <x v="2"/>
    <x v="2"/>
    <s v="I10X"/>
    <m/>
    <m/>
    <m/>
    <s v="Hipertension esencial (primaria)"/>
    <s v="Procedimiento"/>
    <n v="1"/>
    <s v="01890101"/>
    <s v="ATENCION ( VISITA ) DOMICILIARIA - POR MEDICINA GENERAL"/>
    <s v="07/02/2022"/>
    <n v="5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70"/>
    <s v="CC41180870"/>
    <s v="DALILA"/>
    <s v="STELLA"/>
    <s v="ESTUPIÑAN"/>
    <s v="HERRERA"/>
    <d v="1966-09-05T00:00:00"/>
    <n v="55"/>
    <n v="5"/>
    <s v="Adultez"/>
    <s v="Adulto Mayor"/>
    <s v="Ninguno"/>
    <s v="Ninguno"/>
    <m/>
    <s v="Beneficiario"/>
    <m/>
    <s v="SIN DATO"/>
    <s v="Ninguna"/>
    <s v="Sibundoy"/>
    <m/>
    <n v="3107861785"/>
    <s v="Urbana"/>
    <m/>
    <x v="0"/>
    <x v="2"/>
    <s v="PUTUMAYO"/>
    <x v="2"/>
    <x v="2"/>
    <x v="2"/>
    <s v="I10X"/>
    <m/>
    <m/>
    <m/>
    <s v="Hipertension esencial (primaria)"/>
    <s v="Procedimiento"/>
    <n v="1"/>
    <s v="00T0001038"/>
    <s v="TRANSPORTE COMERCIAL TERRESTRE - SIMPLE PUERTO ASIS ( PUTUMAYO ) A MOCOA ( PUTUMAYO )"/>
    <s v="10/02/2022"/>
    <n v="714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09"/>
    <s v="CC5350009"/>
    <s v="MARCO "/>
    <s v="TULIO"/>
    <s v="TOVAR "/>
    <s v="LOPEZ"/>
    <d v="1948-03-04T00:00:00"/>
    <n v="73"/>
    <n v="6"/>
    <s v="Persona mayor"/>
    <s v="Adulto Mayor"/>
    <s v="Desplazamiento"/>
    <s v="Amenaza"/>
    <m/>
    <s v="Beneficiario"/>
    <m/>
    <s v="SIN DATO"/>
    <s v="Ninguna"/>
    <s v="Sibundoy"/>
    <m/>
    <n v="3128715902"/>
    <s v="Urbana"/>
    <m/>
    <x v="0"/>
    <x v="0"/>
    <s v="PUTUMAYO"/>
    <x v="0"/>
    <x v="0"/>
    <x v="0"/>
    <s v="I10X"/>
    <s v="E119"/>
    <m/>
    <m/>
    <s v="Hipertension esencial (primaria)"/>
    <s v="Procedimiento"/>
    <n v="1"/>
    <s v="00T0000311"/>
    <s v="TRANSPORTE COMERCIAL TERRESTRE - SIMPLE MOCOA ( PUTUMAYO ) A PASTO ( NARIÃƒÂ‘O )"/>
    <s v="16/02/2022"/>
    <n v="971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3956"/>
    <s v="CC27473956"/>
    <s v="ZOILA "/>
    <s v="LIGIA"/>
    <s v="JURADO"/>
    <s v="NOAP"/>
    <d v="1938-03-27T00:00:00"/>
    <n v="83"/>
    <n v="6"/>
    <s v="Persona mayor"/>
    <s v="Adulto Mayor"/>
    <s v="Desplazamiento"/>
    <s v="Desplazamiento forzado"/>
    <m/>
    <s v="Beneficiario"/>
    <m/>
    <s v="SIN DATO"/>
    <s v="Ninguna"/>
    <s v="San Francisco"/>
    <m/>
    <n v="3209030091"/>
    <s v="Urbana"/>
    <m/>
    <x v="0"/>
    <x v="0"/>
    <s v="PUTUMAYO"/>
    <x v="0"/>
    <x v="0"/>
    <x v="0"/>
    <s v="I10X"/>
    <s v="E119"/>
    <m/>
    <m/>
    <s v="Hipertension esencial (primaria)"/>
    <s v="Medicamento"/>
    <n v="1"/>
    <s v="19932363-03"/>
    <s v="CALCITRIOL 0.5 MCG"/>
    <s v="15/02/2022"/>
    <n v="1272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203230"/>
    <s v="CC5203230"/>
    <s v="LAUREANO"/>
    <s v="NONE"/>
    <s v="VALLEJO"/>
    <s v="GOMEZ"/>
    <d v="1942-08-26T00:00:00"/>
    <n v="79"/>
    <n v="6"/>
    <s v="Persona mayor"/>
    <s v="Adulto Mayor"/>
    <s v="Desplazamiento"/>
    <s v="Desplazamiento forzado"/>
    <m/>
    <s v="Beneficiario"/>
    <m/>
    <s v="SIN DATO"/>
    <s v="Ninguna"/>
    <s v="San Francisco"/>
    <m/>
    <n v="3209030091"/>
    <s v="Urbana"/>
    <m/>
    <x v="0"/>
    <x v="5"/>
    <s v="PUTUMAYO"/>
    <x v="5"/>
    <x v="5"/>
    <x v="5"/>
    <s v="I10X"/>
    <s v="E119"/>
    <m/>
    <m/>
    <s v="Hipertension esencial (primaria)"/>
    <s v="Procedimiento"/>
    <n v="1"/>
    <s v="01890105"/>
    <s v="ATENCION ( VISITA ) DOMICILIARIA - POR ENFERMERIA. -- INCY : PROCEDIMIENTOS REALIZADOS POR ENFERMERA PROFESIONAL O AUXILIAR DE ENFERMERIA BAJO SU ESTRICTA SUPERVISION"/>
    <s v="07/02/2022"/>
    <n v="149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191"/>
    <s v="CC5350191"/>
    <s v="JOSE"/>
    <s v="FRANCISCO"/>
    <s v="LUCENA"/>
    <s v="VILLARREAL"/>
    <d v="1953-03-19T00:00:00"/>
    <n v="68"/>
    <n v="6"/>
    <s v="Persona mayor"/>
    <s v="Adulto Mayor"/>
    <s v="Ninguno"/>
    <s v="Ninguno"/>
    <m/>
    <s v="Beneficiario"/>
    <m/>
    <s v="SIN DATO"/>
    <s v="Ninguna"/>
    <s v="Sibundoy"/>
    <m/>
    <n v="3103030413"/>
    <s v="Urbana"/>
    <m/>
    <x v="0"/>
    <x v="2"/>
    <s v="PUTUMAYO"/>
    <x v="2"/>
    <x v="2"/>
    <x v="2"/>
    <s v="I10X"/>
    <m/>
    <m/>
    <m/>
    <s v="Hipertension esencial (primaria)"/>
    <s v="Procedimiento"/>
    <n v="1"/>
    <s v="01890301"/>
    <s v="CONSULTA DE CONTROL O DE SEGUIMIENTO POR MEDICINA GENERAL"/>
    <s v="11/02/2022"/>
    <n v="172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05637"/>
    <s v="CC41105637"/>
    <s v="MARIETA "/>
    <s v="AMPARO"/>
    <s v="ARTEAGA"/>
    <s v="RENJIFO"/>
    <d v="1955-11-01T00:00:00"/>
    <n v="66"/>
    <n v="6"/>
    <s v="Persona mayor"/>
    <s v="Adulto Mayor"/>
    <s v="Ninguno"/>
    <s v="Ninguno"/>
    <m/>
    <s v="Beneficiario"/>
    <m/>
    <s v="SIN DATO"/>
    <s v="Ninguna"/>
    <s v="Sibundoy"/>
    <m/>
    <n v="3165463143"/>
    <s v="Urbana"/>
    <m/>
    <x v="0"/>
    <x v="0"/>
    <s v="PUTUMAYO"/>
    <x v="0"/>
    <x v="0"/>
    <x v="0"/>
    <s v="I10X"/>
    <m/>
    <m/>
    <m/>
    <s v="Hipertension esencial (primaria)"/>
    <s v="Medicamento"/>
    <n v="1"/>
    <s v="41661-02"/>
    <s v="CALCIO + VITAMINA D TABLETAS"/>
    <s v="03/02/2022"/>
    <n v="211300"/>
    <s v="Hospitalización"/>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18120735"/>
    <s v="CC18120735"/>
    <s v="SILVIO"/>
    <s v="YAMIL"/>
    <s v="HERRERA"/>
    <s v="CAÑAS"/>
    <d v="1975-03-14T00:00:00"/>
    <n v="46"/>
    <n v="5"/>
    <s v="Adultez"/>
    <s v="Adulto Mayor"/>
    <s v="Ninguno"/>
    <s v="Ninguno"/>
    <m/>
    <s v="Beneficiario"/>
    <m/>
    <s v="SIN DATO"/>
    <s v="Ninguna"/>
    <s v="Sibundoy"/>
    <m/>
    <n v="3165463143"/>
    <s v="Urbana"/>
    <m/>
    <x v="0"/>
    <x v="2"/>
    <s v="PUTUMAYO"/>
    <x v="2"/>
    <x v="2"/>
    <x v="2"/>
    <s v="I10X"/>
    <m/>
    <m/>
    <m/>
    <s v="Hipertension esencial (primaria)"/>
    <s v="Procedimiento"/>
    <n v="1"/>
    <s v="01890101"/>
    <s v="ATENCION ( VISITA ) DOMICILIARIA - POR MEDICINA GENERAL"/>
    <s v="16/02/2022"/>
    <n v="260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774"/>
    <s v="CC27475774"/>
    <s v="CARMELA"/>
    <s v="NONE"/>
    <s v="CAIPE"/>
    <s v="DE MORA"/>
    <d v="1932-07-08T00:00:00"/>
    <n v="89"/>
    <n v="6"/>
    <s v="Persona mayor"/>
    <s v="Adulto Mayor"/>
    <s v="Ninguno"/>
    <s v="Ninguno"/>
    <m/>
    <s v="Beneficiario"/>
    <m/>
    <s v="SIN DATO"/>
    <s v="Ninguna"/>
    <s v="Sibundoy"/>
    <m/>
    <n v="3217734792"/>
    <s v="Urbana"/>
    <m/>
    <x v="0"/>
    <x v="0"/>
    <s v="PUTUMAYO"/>
    <x v="0"/>
    <x v="0"/>
    <x v="0"/>
    <s v="I10X"/>
    <m/>
    <m/>
    <m/>
    <s v="Hipertension esencial (primaria)"/>
    <s v="Medicamento"/>
    <n v="1"/>
    <s v="19985898-01"/>
    <s v="ACIDO ALENDRONICO 70MG TABLETAS"/>
    <s v="13/02/2022"/>
    <n v="291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923"/>
    <s v="CC41181923"/>
    <s v="SANDRA"/>
    <s v="INES"/>
    <s v="BURBANO"/>
    <s v="JUAGIBIOY"/>
    <d v="1974-10-18T00:00:00"/>
    <n v="47"/>
    <n v="5"/>
    <s v="Adultez"/>
    <s v="Adulto Mayor"/>
    <s v="Ninguno"/>
    <s v="Ninguno"/>
    <m/>
    <s v="Beneficiario"/>
    <m/>
    <s v="SIN DATO"/>
    <s v="Ninguna"/>
    <s v="Sibundoy"/>
    <m/>
    <n v="3142211937"/>
    <s v="Urbana"/>
    <m/>
    <x v="0"/>
    <x v="0"/>
    <s v="PUTUMAYO"/>
    <x v="0"/>
    <x v="0"/>
    <x v="0"/>
    <s v="I10X"/>
    <m/>
    <m/>
    <m/>
    <s v="Hipertension esencial (primaria)"/>
    <s v="Medicamento"/>
    <n v="1"/>
    <s v="41661-02"/>
    <s v="CALCIO + VITAMINA D TABLETAS"/>
    <s v="13/02/2022"/>
    <n v="3251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1775"/>
    <s v="CC97471775"/>
    <s v="VICTOR "/>
    <s v="HUGO"/>
    <s v="VILLOTA"/>
    <s v="CARDENAS"/>
    <d v="1975-11-24T00:00:00"/>
    <n v="46"/>
    <n v="5"/>
    <s v="Adultez"/>
    <s v="Adulto Mayor"/>
    <s v="Ninguno"/>
    <s v="Ninguno"/>
    <m/>
    <s v="Beneficiario"/>
    <m/>
    <s v="SIN DATO"/>
    <s v="Ninguna"/>
    <s v="Sibundoy"/>
    <m/>
    <n v="3206925237"/>
    <s v="Urbana"/>
    <m/>
    <x v="0"/>
    <x v="0"/>
    <s v="PUTUMAYO"/>
    <x v="0"/>
    <x v="0"/>
    <x v="0"/>
    <s v="I10X"/>
    <m/>
    <m/>
    <m/>
    <s v="Hipertension esencial (primaria)"/>
    <s v="Medicamento"/>
    <n v="1"/>
    <s v="19932363-03"/>
    <s v="CALCITRIOL 0.5 MCG"/>
    <s v="13/02/2022"/>
    <n v="355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074183"/>
    <s v="CC27074183"/>
    <s v="MARIA"/>
    <s v="MARGARITA"/>
    <s v="GUERRERO"/>
    <s v="DE  GUERRERO"/>
    <d v="1948-01-27T00:00:00"/>
    <n v="74"/>
    <n v="6"/>
    <s v="Persona mayor"/>
    <s v="Adulto Mayor"/>
    <s v="Ninguno"/>
    <s v="Ninguno"/>
    <m/>
    <s v="Beneficiario"/>
    <m/>
    <s v="SIN DATO"/>
    <s v="Ninguna"/>
    <s v="Sibundoy"/>
    <m/>
    <n v="3146218877"/>
    <s v="Urbana"/>
    <m/>
    <x v="0"/>
    <x v="2"/>
    <s v="PUTUMAYO"/>
    <x v="2"/>
    <x v="2"/>
    <x v="2"/>
    <s v="I10X"/>
    <m/>
    <m/>
    <m/>
    <s v="Hipertension esencial (primaria)"/>
    <s v="Procedimiento"/>
    <n v="1"/>
    <s v="01890101"/>
    <s v="ATENCION ( VISITA ) DOMICILIARIA - POR MEDICINA GENERAL"/>
    <s v="25/02/2022"/>
    <n v="4212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216"/>
    <s v="CC5349216"/>
    <s v="JAIME"/>
    <s v="ARNULFO"/>
    <s v="JIMENEZ"/>
    <s v="CHINGAL"/>
    <d v="1948-12-02T00:00:00"/>
    <n v="73"/>
    <n v="6"/>
    <s v="Persona mayor"/>
    <s v="Adulto Mayor"/>
    <s v="Ninguno"/>
    <s v="Ninguno"/>
    <m/>
    <s v="Beneficiario"/>
    <m/>
    <s v="SIN DATO"/>
    <s v="Ninguna"/>
    <s v="San Francisco"/>
    <m/>
    <n v="3144121401"/>
    <s v="Urbana"/>
    <m/>
    <x v="0"/>
    <x v="2"/>
    <s v="PUTUMAYO"/>
    <x v="2"/>
    <x v="2"/>
    <x v="2"/>
    <s v="I10X"/>
    <s v="E119"/>
    <m/>
    <m/>
    <s v="Hipertension esencial (primaria)"/>
    <s v="Procedimiento"/>
    <n v="1"/>
    <s v="01890301"/>
    <s v="CONSULTA DE CONTROL O DE SEGUIMIENTO POR MEDICINA GENERAL"/>
    <s v="15/02/2022"/>
    <n v="5482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20"/>
    <s v="CC27474120"/>
    <s v="GLORIA"/>
    <s v="LUZ"/>
    <s v="SANTACRUZ"/>
    <s v="LEON"/>
    <d v="1946-05-15T00:00:00"/>
    <n v="75"/>
    <n v="6"/>
    <s v="Persona mayor"/>
    <s v="Adulto Mayor"/>
    <s v="Ninguno"/>
    <s v="Ninguno"/>
    <m/>
    <s v="Beneficiario"/>
    <m/>
    <s v="SIN DATO"/>
    <s v="Ninguna"/>
    <s v="San Francisco"/>
    <m/>
    <n v="3128334171"/>
    <s v="Urbana"/>
    <m/>
    <x v="0"/>
    <x v="0"/>
    <s v="PUTUMAYO"/>
    <x v="0"/>
    <x v="0"/>
    <x v="0"/>
    <s v="I10X"/>
    <s v="E119"/>
    <m/>
    <m/>
    <s v="Hipertension esencial (primaria)"/>
    <s v="Procedimiento"/>
    <n v="1"/>
    <s v="01903817"/>
    <s v="COLESTEROL DE BAJA DENSIDAD [LDL] AUTOMATIZADO"/>
    <s v="01/02/2022"/>
    <n v="6405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352309"/>
    <s v="CC27352309"/>
    <s v="OLGA"/>
    <s v="MARIA"/>
    <s v="GOMEZ"/>
    <s v="DE CORDOBA"/>
    <d v="1939-10-10T00:00:00"/>
    <n v="82"/>
    <n v="6"/>
    <s v="Persona mayor"/>
    <s v="Adulto Mayor"/>
    <s v="Ninguno"/>
    <s v="Ninguno"/>
    <m/>
    <s v="Beneficiario"/>
    <m/>
    <s v="SIN DATO"/>
    <s v="Ninguna"/>
    <s v="San Francisco"/>
    <m/>
    <n v="3104313220"/>
    <s v="Urbana"/>
    <m/>
    <x v="0"/>
    <x v="0"/>
    <s v="PUTUMAYO"/>
    <x v="0"/>
    <x v="0"/>
    <x v="0"/>
    <s v="I10X"/>
    <s v="N18X"/>
    <m/>
    <m/>
    <s v="Hipertension esencial (primaria)"/>
    <s v="Procedimiento"/>
    <n v="1"/>
    <s v="01903841"/>
    <s v="GLUCOSA EN SUERO U OTRO FLUIDO DIFERENTE A ORINA"/>
    <s v="01/02/2022"/>
    <n v="1005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6467"/>
    <s v="CC27476467"/>
    <s v="ESPERANZA "/>
    <s v="DEL SOCORRO"/>
    <s v="CALVACHE"/>
    <s v="TERAN"/>
    <d v="1956-05-21T00:00:00"/>
    <n v="65"/>
    <n v="6"/>
    <s v="Persona mayor"/>
    <s v="Adulto Mayor"/>
    <s v="Ninguno"/>
    <s v="Ninguno"/>
    <m/>
    <s v="Beneficiario"/>
    <m/>
    <s v="SIN DATO"/>
    <s v="Ninguna"/>
    <s v="Sibundoy"/>
    <m/>
    <n v="3107229341"/>
    <s v="Urbana"/>
    <m/>
    <x v="0"/>
    <x v="0"/>
    <s v="PUTUMAYO"/>
    <x v="0"/>
    <x v="0"/>
    <x v="0"/>
    <s v="I10X"/>
    <s v="E119"/>
    <m/>
    <m/>
    <s v="Hipertension esencial (primaria)"/>
    <s v="Procedimiento"/>
    <n v="1"/>
    <s v="01903815"/>
    <s v="COLESTEROL DE ALTA DENSIDAD"/>
    <s v="01/02/2022"/>
    <n v="34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68"/>
    <s v="CC5350368"/>
    <s v="LUIS"/>
    <s v="EDUARDO"/>
    <s v="LUCENA"/>
    <s v="VILLARREAL"/>
    <d v="1957-12-30T00:00:00"/>
    <n v="64"/>
    <n v="6"/>
    <s v="Persona mayor"/>
    <s v="Adulto Mayor"/>
    <s v="Ninguno"/>
    <s v="Ninguno"/>
    <m/>
    <s v="Beneficiario"/>
    <m/>
    <s v="SIN DATO"/>
    <s v="Ninguna"/>
    <s v="Sibundoy"/>
    <m/>
    <n v="3116186467"/>
    <s v="Urbana"/>
    <m/>
    <x v="0"/>
    <x v="0"/>
    <s v="PUTUMAYO"/>
    <x v="0"/>
    <x v="0"/>
    <x v="0"/>
    <s v="I10X"/>
    <m/>
    <m/>
    <m/>
    <s v="Hipertension esencial (primaria)"/>
    <s v="Procedimiento"/>
    <n v="1"/>
    <s v="01907106"/>
    <s v="UROANALISIS"/>
    <s v="01/02/2022"/>
    <n v="41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167247"/>
    <s v="CC27167247"/>
    <s v="MARIA "/>
    <s v="ELENA"/>
    <s v="PAREDES"/>
    <s v="MONTENEGRO"/>
    <d v="1963-03-18T00:00:00"/>
    <n v="58"/>
    <n v="5"/>
    <s v="Adultez"/>
    <s v="Adulto Mayor"/>
    <s v="Desplazamiento"/>
    <s v="Desplazamiento forzado"/>
    <m/>
    <s v="Beneficiario"/>
    <m/>
    <s v="SIN DATO"/>
    <s v="Ninguna"/>
    <s v="Sibundoy"/>
    <m/>
    <n v="3215424944"/>
    <s v="Urbana"/>
    <m/>
    <x v="0"/>
    <x v="0"/>
    <s v="PUTUMAYO"/>
    <x v="0"/>
    <x v="0"/>
    <x v="0"/>
    <s v="I10X"/>
    <s v="E119"/>
    <m/>
    <m/>
    <s v="Hipertension esencial (primaria)"/>
    <s v="Procedimiento"/>
    <n v="1"/>
    <s v="01903868"/>
    <s v="TRIGLICERIDOS"/>
    <s v="01/02/2022"/>
    <n v="513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434"/>
    <s v="CC27476434"/>
    <s v="ILIA"/>
    <s v="AMPARO"/>
    <s v="CAMPAÑA"/>
    <s v="GELPUD"/>
    <d v="1955-07-08T00:00:00"/>
    <n v="66"/>
    <n v="6"/>
    <s v="Persona mayor"/>
    <s v="Adulto Mayor"/>
    <s v="Ninguno"/>
    <s v="Ninguno"/>
    <m/>
    <s v="Beneficiario"/>
    <m/>
    <s v="SIN DATO"/>
    <s v="Ninguna"/>
    <s v="Sibundoy"/>
    <m/>
    <n v="3146313360"/>
    <s v="Urbana"/>
    <m/>
    <x v="0"/>
    <x v="0"/>
    <s v="PUTUMAYO"/>
    <x v="0"/>
    <x v="0"/>
    <x v="0"/>
    <s v="I10X"/>
    <s v="E119"/>
    <m/>
    <m/>
    <s v="Hipertension esencial (primaria)"/>
    <s v="Procedimiento"/>
    <n v="1"/>
    <s v="01903895"/>
    <s v="CREATININA EN SUERO U OTROS FLUIDOS"/>
    <s v="01/02/2022"/>
    <n v="634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193"/>
    <s v="CC27469193"/>
    <s v="ROSA"/>
    <s v="MARINA"/>
    <s v="TREJO"/>
    <s v="DE GUAQUEZ"/>
    <d v="1946-11-01T00:00:00"/>
    <n v="75"/>
    <n v="6"/>
    <s v="Persona mayor"/>
    <s v="Adulto Mayor"/>
    <s v="Ninguno"/>
    <s v="Ninguno"/>
    <m/>
    <s v="Beneficiario"/>
    <m/>
    <s v="SIN DATO"/>
    <s v="Ninguna"/>
    <s v="Santiago"/>
    <m/>
    <n v="3176981542"/>
    <s v="Urbana"/>
    <m/>
    <x v="0"/>
    <x v="2"/>
    <s v="PUTUMAYO"/>
    <x v="2"/>
    <x v="2"/>
    <x v="2"/>
    <s v="I10X"/>
    <m/>
    <m/>
    <m/>
    <s v="Hipertension esencial (primaria)"/>
    <s v="Procedimiento"/>
    <n v="1"/>
    <s v="01903895"/>
    <s v="CREATININA EN SUERO U OTROS FLUIDOS"/>
    <s v="14/02/2022"/>
    <n v="755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581"/>
    <s v="CC27423581"/>
    <s v="DILIA"/>
    <s v="ZENEIDA"/>
    <s v="MELO"/>
    <s v="BENAVIDES"/>
    <d v="1956-10-02T00:00:00"/>
    <n v="65"/>
    <n v="6"/>
    <s v="Persona mayor"/>
    <s v="Adulto Mayor"/>
    <s v="Ninguno"/>
    <s v="Ninguno"/>
    <m/>
    <s v="Beneficiario"/>
    <m/>
    <s v="SIN DATO"/>
    <s v="Ninguna"/>
    <s v="Sibundoy"/>
    <m/>
    <n v="3142535939"/>
    <s v="Urbana"/>
    <m/>
    <x v="0"/>
    <x v="2"/>
    <s v="PUTUMAYO"/>
    <x v="2"/>
    <x v="2"/>
    <x v="2"/>
    <s v="I10X"/>
    <m/>
    <m/>
    <m/>
    <s v="Hipertension esencial (primaria)"/>
    <s v="Procedimiento"/>
    <n v="1"/>
    <s v="01903818"/>
    <s v="COLESTEROL TOTAL"/>
    <s v="14/02/2022"/>
    <n v="878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0702616"/>
    <s v="CC30702616"/>
    <s v="MARTHA"/>
    <s v="MIRIAM"/>
    <s v="GOMEZ"/>
    <s v="DE LOPEZ"/>
    <d v="1951-10-02T00:00:00"/>
    <n v="70"/>
    <n v="6"/>
    <s v="Persona mayor"/>
    <s v="Adulto Mayor"/>
    <s v="Ninguno"/>
    <s v="Ninguno"/>
    <m/>
    <s v="Beneficiario"/>
    <m/>
    <s v="SIN DATO"/>
    <s v="Ninguna"/>
    <s v="San Francisco"/>
    <m/>
    <n v="3148167757"/>
    <s v="Urbana"/>
    <m/>
    <x v="0"/>
    <x v="2"/>
    <s v="PUTUMAYO"/>
    <x v="2"/>
    <x v="2"/>
    <x v="2"/>
    <s v="I10X"/>
    <s v="E119"/>
    <m/>
    <m/>
    <s v="Hipertension esencial (primaria)"/>
    <s v="Procedimiento"/>
    <n v="1"/>
    <s v="01895100"/>
    <s v="ELECTROCARDIOGRAMA DE RITMO O DE SUPERFICIE SOD"/>
    <s v="14/02/2022"/>
    <n v="1022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749"/>
    <s v="CC27469749"/>
    <s v="MIREYA"/>
    <s v="DEL CARMEN"/>
    <s v="REVELO"/>
    <s v="CORDOBA"/>
    <d v="1963-05-13T00:00:00"/>
    <n v="58"/>
    <n v="5"/>
    <s v="Adultez"/>
    <s v="Adulto Mayor"/>
    <s v="Ninguno"/>
    <s v="Ninguno"/>
    <m/>
    <s v="Beneficiario"/>
    <m/>
    <s v="SIN DATO"/>
    <s v="Ninguna"/>
    <s v="Santiago"/>
    <m/>
    <n v="3103786777"/>
    <s v="Urbana"/>
    <m/>
    <x v="0"/>
    <x v="2"/>
    <s v="PUTUMAYO"/>
    <x v="2"/>
    <x v="2"/>
    <x v="2"/>
    <s v="I10X"/>
    <m/>
    <m/>
    <m/>
    <s v="Hipertension esencial (primaria)"/>
    <s v="Procedimiento"/>
    <n v="1"/>
    <s v="01903868"/>
    <s v="TRIGLICERIDOS"/>
    <s v="14/02/2022"/>
    <n v="120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281"/>
    <s v="CC97470281"/>
    <s v="LUIS "/>
    <s v="ALVARO"/>
    <s v="CORAL"/>
    <s v="CAICEDO"/>
    <d v="1961-10-01T00:00:00"/>
    <n v="60"/>
    <n v="6"/>
    <s v="Persona mayor"/>
    <s v="Adulto Mayor"/>
    <s v="Ninguno"/>
    <s v="Ninguno"/>
    <m/>
    <s v="Beneficiario"/>
    <m/>
    <s v="SIN DATO"/>
    <s v="Ninguna"/>
    <s v="Sibundoy"/>
    <m/>
    <n v="3113632729"/>
    <s v="Urbana"/>
    <m/>
    <x v="0"/>
    <x v="2"/>
    <s v="PUTUMAYO"/>
    <x v="2"/>
    <x v="2"/>
    <x v="2"/>
    <s v="I10X"/>
    <m/>
    <m/>
    <m/>
    <s v="Hipertension esencial (primaria)"/>
    <s v="Procedimiento"/>
    <n v="1"/>
    <s v="01890201"/>
    <s v="CONSULTA DE PRIMERA VEZ POR MEDICINA GENERAL"/>
    <s v="12/02/2022"/>
    <n v="1494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6490"/>
    <s v="CC27476490"/>
    <s v="ANA "/>
    <s v="RITA"/>
    <s v="VIVAS"/>
    <s v="DE RUIZ"/>
    <d v="1950-01-17T00:00:00"/>
    <n v="72"/>
    <n v="6"/>
    <s v="Persona mayor"/>
    <s v="Adulto Mayor"/>
    <s v="Ninguno"/>
    <s v="Ninguno"/>
    <m/>
    <s v="Beneficiario"/>
    <m/>
    <s v="SIN DATO"/>
    <s v="Ninguna"/>
    <s v="San Francisco"/>
    <m/>
    <n v="3122950515"/>
    <s v="Urbana"/>
    <m/>
    <x v="0"/>
    <x v="2"/>
    <s v="PUTUMAYO"/>
    <x v="2"/>
    <x v="2"/>
    <x v="2"/>
    <s v="I10X"/>
    <m/>
    <m/>
    <m/>
    <s v="Hipertension esencial (primaria)"/>
    <s v="Medicamento"/>
    <n v="1"/>
    <s v="19930573-08"/>
    <s v="ASA MK 100 MG TABLETAS"/>
    <s v="12/02/2022"/>
    <n v="1670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89069"/>
    <s v="CC12989069"/>
    <s v="JUANITO"/>
    <s v="CIRILO"/>
    <s v="LEGARDA"/>
    <s v="ERAZO"/>
    <d v="1961-07-09T00:00:00"/>
    <n v="60"/>
    <n v="6"/>
    <s v="Persona mayor"/>
    <s v="Adulto Mayor"/>
    <s v="Ninguno"/>
    <s v="Ninguno"/>
    <m/>
    <s v="Beneficiario"/>
    <m/>
    <s v="SIN DATO"/>
    <s v="Ninguna"/>
    <s v="Sibundoy"/>
    <m/>
    <n v="3117153729"/>
    <s v="Urbana"/>
    <m/>
    <x v="0"/>
    <x v="2"/>
    <s v="PUTUMAYO"/>
    <x v="2"/>
    <x v="2"/>
    <x v="2"/>
    <s v="I10X"/>
    <s v="E119"/>
    <m/>
    <m/>
    <s v="Hipertension esencial (primaria)"/>
    <s v="Medicamento"/>
    <n v="1"/>
    <s v="19935124-01"/>
    <s v="NABUMEXÂ® INHALADOR 250 MCG"/>
    <s v="12/02/2022"/>
    <n v="1895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12"/>
    <s v="CC27474412"/>
    <s v="CARMEN"/>
    <s v="AURELIA"/>
    <s v="MAYORAL"/>
    <s v="ORDOÑEZ"/>
    <d v="1955-01-08T00:00:00"/>
    <n v="67"/>
    <n v="6"/>
    <s v="Persona mayor"/>
    <s v="Adulto Mayor"/>
    <s v="Ninguno"/>
    <s v="Ninguno"/>
    <m/>
    <s v="Beneficiario"/>
    <m/>
    <s v="SIN DATO"/>
    <s v="Ninguna"/>
    <s v="San Francisco"/>
    <m/>
    <n v="3138924917"/>
    <s v="Urbana"/>
    <m/>
    <x v="0"/>
    <x v="2"/>
    <s v="PUTUMAYO"/>
    <x v="2"/>
    <x v="2"/>
    <x v="2"/>
    <s v="I10X"/>
    <s v="E119"/>
    <m/>
    <m/>
    <s v="Hipertension esencial (primaria)"/>
    <s v="Medicamento"/>
    <n v="1"/>
    <s v="224830-06"/>
    <s v="LOSARTAN 50 MG"/>
    <s v="12/02/2022"/>
    <n v="210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1958"/>
    <s v="CC41181958"/>
    <s v="OLIVIA"/>
    <s v="MARGOTH"/>
    <s v="BRAVO"/>
    <s v="LOPEZ"/>
    <d v="1971-12-20T00:00:00"/>
    <n v="50"/>
    <n v="5"/>
    <s v="Adultez"/>
    <s v="Adulto Mayor"/>
    <s v="Ninguno"/>
    <s v="Ninguno"/>
    <m/>
    <s v="Beneficiario"/>
    <m/>
    <s v="SIN DATO"/>
    <s v="Ninguna"/>
    <s v="Sibundoy"/>
    <m/>
    <n v="3104508302"/>
    <s v="Urbana"/>
    <m/>
    <x v="0"/>
    <x v="2"/>
    <s v="PUTUMAYO"/>
    <x v="2"/>
    <x v="2"/>
    <x v="2"/>
    <s v="I10X"/>
    <s v="E119"/>
    <m/>
    <m/>
    <s v="Hipertension esencial (primaria)"/>
    <s v="Medicamento"/>
    <n v="1"/>
    <s v="20083667-01"/>
    <s v="SALBUMEDÂ® SUSPENSION PARA INHALACION"/>
    <s v="12/02/2022"/>
    <n v="2460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8100116"/>
    <s v="CC18100116"/>
    <s v="HELIODORO "/>
    <s v="NONE"/>
    <s v="CUELLAR "/>
    <s v="CUBILLOS"/>
    <d v="1942-07-18T00:00:00"/>
    <n v="79"/>
    <n v="6"/>
    <s v="Persona mayor"/>
    <s v="Adulto Mayor"/>
    <s v="Ninguno"/>
    <s v="Ninguno"/>
    <m/>
    <s v="Beneficiario"/>
    <m/>
    <s v="SIN DATO"/>
    <s v="Ninguna"/>
    <s v="Sibundoy"/>
    <m/>
    <n v="3113404239"/>
    <s v="Urbana"/>
    <m/>
    <x v="0"/>
    <x v="2"/>
    <s v="PUTUMAYO"/>
    <x v="2"/>
    <x v="2"/>
    <x v="2"/>
    <s v="I10X"/>
    <m/>
    <m/>
    <m/>
    <s v="Hipertension esencial (primaria)"/>
    <s v="Medicamento"/>
    <n v="1"/>
    <s v="19947431-06"/>
    <s v="CAPTOPRIL 50 MG"/>
    <s v="09/02/2022"/>
    <n v="333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50027"/>
    <s v="CC5350027"/>
    <s v="FAUSTINO"/>
    <s v="LUIS"/>
    <s v="HERRERA"/>
    <s v="GUERRERO"/>
    <d v="1949-01-15T00:00:00"/>
    <n v="73"/>
    <n v="6"/>
    <s v="Persona mayor"/>
    <s v="Adulto Mayor"/>
    <s v="Ninguno"/>
    <s v="Ninguno"/>
    <m/>
    <s v="Beneficiario"/>
    <m/>
    <s v="SIN DATO"/>
    <s v="Ninguna"/>
    <s v="Sibundoy"/>
    <m/>
    <n v="3127790249"/>
    <s v="Urbana"/>
    <m/>
    <x v="0"/>
    <x v="3"/>
    <s v="PUTUMAYO"/>
    <x v="3"/>
    <x v="3"/>
    <x v="3"/>
    <s v="I10X"/>
    <s v="E119"/>
    <m/>
    <m/>
    <s v="Hipertension esencial (primaria)"/>
    <s v="Procedimiento"/>
    <n v="1"/>
    <s v="01881305"/>
    <s v="ECOGRAFIA DE ABDOMEN SUPERIOR ( HIGADO - PANCREAS - VIAS BILIARES - RIÃƒÂ‘ONES - BAZO Y GRANDES VASOS )"/>
    <s v="27/02/2022"/>
    <n v="444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386819"/>
    <s v="CC27386819"/>
    <s v="JESUS"/>
    <s v="EULALIA"/>
    <s v="VELA"/>
    <s v="ARIAS"/>
    <d v="1956-01-05T00:00:00"/>
    <n v="66"/>
    <n v="6"/>
    <s v="Persona mayor"/>
    <s v="Adulto Mayor"/>
    <s v="Ninguno"/>
    <s v="Ninguno"/>
    <m/>
    <s v="Beneficiario"/>
    <m/>
    <s v="SIN DATO"/>
    <s v="Ninguna"/>
    <s v="Sibundoy"/>
    <m/>
    <n v="3228856710"/>
    <s v="Urbana"/>
    <m/>
    <x v="0"/>
    <x v="2"/>
    <s v="PUTUMAYO"/>
    <x v="2"/>
    <x v="2"/>
    <x v="2"/>
    <s v="I10X"/>
    <m/>
    <m/>
    <m/>
    <s v="Hipertension esencial (primaria)"/>
    <s v="Procedimiento"/>
    <n v="1"/>
    <s v="01890701"/>
    <s v="CONSULTA DE URGENCIAS POR MEDICINA GENERAL"/>
    <s v="18/02/2022"/>
    <n v="6286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309665"/>
    <s v="CC5309665"/>
    <s v="FRANCO "/>
    <s v="HERIBERTO"/>
    <s v="LOPEZ"/>
    <s v="ALOMIA"/>
    <d v="1955-05-01T00:00:00"/>
    <n v="66"/>
    <n v="6"/>
    <s v="Persona mayor"/>
    <s v="Adulto Mayor"/>
    <s v="Ninguno"/>
    <s v="Ninguno"/>
    <m/>
    <s v="Beneficiario"/>
    <m/>
    <s v="SIN DATO"/>
    <s v="Ninguna"/>
    <s v="Sibundoy"/>
    <m/>
    <n v="3228856710"/>
    <s v="Urbana"/>
    <m/>
    <x v="0"/>
    <x v="2"/>
    <s v="PUTUMAYO"/>
    <x v="2"/>
    <x v="2"/>
    <x v="2"/>
    <s v="I10X"/>
    <m/>
    <m/>
    <m/>
    <s v="Hipertension esencial (primaria)"/>
    <s v="Procedimiento"/>
    <n v="1"/>
    <s v="01890466"/>
    <s v="INTERCONSULTA POR ESPECIALISTA EN MEDICINA INTERNA"/>
    <s v="18/02/2022"/>
    <n v="82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655"/>
    <s v="CC41180655"/>
    <s v="IRMA"/>
    <s v="GLADYS"/>
    <s v="PANTOJA"/>
    <s v="CAICEDO"/>
    <d v="1961-08-01T00:00:00"/>
    <n v="60"/>
    <n v="6"/>
    <s v="Persona mayor"/>
    <s v="Adulto Mayor"/>
    <s v="Ninguno"/>
    <s v="Ninguno"/>
    <m/>
    <s v="Beneficiario"/>
    <m/>
    <s v="SIN DATO"/>
    <s v="Ninguna"/>
    <s v="Sibundoy"/>
    <m/>
    <n v="3136377022"/>
    <s v="Urbana"/>
    <m/>
    <x v="0"/>
    <x v="2"/>
    <s v="PUTUMAYO"/>
    <x v="2"/>
    <x v="2"/>
    <x v="2"/>
    <s v="I10X"/>
    <m/>
    <m/>
    <m/>
    <s v="Hipertension esencial (primaria)"/>
    <s v="Procedimiento"/>
    <n v="1"/>
    <s v="01890466"/>
    <s v="INTERCONSULTA POR ESPECIALISTA EN MEDICINA INTERNA"/>
    <s v="17/02/2022"/>
    <n v="333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573"/>
    <s v="CC27469573"/>
    <s v="NELLY"/>
    <s v="OMAIRA"/>
    <s v="BERNAL"/>
    <s v="MORENO"/>
    <d v="1958-01-30T00:00:00"/>
    <n v="64"/>
    <n v="6"/>
    <s v="Persona mayor"/>
    <s v="Adulto Mayor"/>
    <s v="Ninguno"/>
    <s v="Ninguno"/>
    <m/>
    <s v="Beneficiario"/>
    <m/>
    <s v="SIN DATO"/>
    <s v="Ninguna"/>
    <s v="Santiago"/>
    <m/>
    <n v="3143244654"/>
    <s v="Urbana"/>
    <m/>
    <x v="0"/>
    <x v="2"/>
    <s v="PUTUMAYO"/>
    <x v="2"/>
    <x v="2"/>
    <x v="2"/>
    <s v="I10X"/>
    <m/>
    <m/>
    <m/>
    <s v="Hipertension esencial (primaria)"/>
    <s v="Procedimiento"/>
    <n v="1"/>
    <s v="01890701"/>
    <s v="CONSULTA DE URGENCIAS POR MEDICINA GENERAL"/>
    <s v="17/02/2022"/>
    <n v="393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84"/>
    <s v="CC97470184"/>
    <s v="LUIS"/>
    <s v="EUGENIO"/>
    <s v="CAICEDO"/>
    <s v="CHAVEZ"/>
    <d v="1961-05-29T00:00:00"/>
    <n v="60"/>
    <n v="6"/>
    <s v="Persona mayor"/>
    <s v="Adulto Mayor"/>
    <s v="Ninguno"/>
    <s v="Ninguno"/>
    <m/>
    <s v="Beneficiario"/>
    <m/>
    <s v="SIN DATO"/>
    <s v="Ninguna"/>
    <s v="Sibundoy"/>
    <m/>
    <n v="3127722280"/>
    <s v="Urbana"/>
    <m/>
    <x v="0"/>
    <x v="2"/>
    <s v="PUTUMAYO"/>
    <x v="2"/>
    <x v="2"/>
    <x v="2"/>
    <s v="I10X"/>
    <m/>
    <m/>
    <m/>
    <s v="Hipertension esencial (primaria)"/>
    <s v="Procedimiento"/>
    <n v="1"/>
    <s v="0110M003"/>
    <s v="INTERNACION COMPLEJIDAD MEDIANA HABITACION TRES CAMAS"/>
    <s v="11/02/2022"/>
    <n v="45400"/>
    <s v="Hospitalización"/>
    <m/>
  </r>
  <r>
    <n v="2022"/>
    <d v="2021-12-31T00:00:00"/>
    <s v="Población con riesgo o alteraciones cardio – cerebro – vascular – metabólicas manifiestas"/>
    <s v="Crónicos"/>
    <s v="HTA"/>
    <s v="PUTUMAYO"/>
    <n v="86"/>
    <s v="86 - PUTUMAYO"/>
    <s v="86749"/>
    <s v="86749 - Sibundoy"/>
    <s v="1,22874692244751"/>
    <s v="-76,9130758535474"/>
    <s v="Sustituto Pensional"/>
    <s v="AC"/>
    <m/>
    <s v="CC"/>
    <n v="97480052"/>
    <s v="CC97480052"/>
    <s v="HERNANDO"/>
    <s v="TULIO"/>
    <s v="CASTRO"/>
    <s v="MEJIA"/>
    <d v="1960-09-14T00:00:00"/>
    <n v="61"/>
    <n v="6"/>
    <s v="Persona mayor"/>
    <s v="Adulto Mayor"/>
    <s v="Ninguno"/>
    <s v="Ninguno"/>
    <m/>
    <s v="Beneficiario"/>
    <m/>
    <s v="SIN DATO"/>
    <s v="Ninguna"/>
    <s v="Sibundoy"/>
    <m/>
    <n v="3143629838"/>
    <s v="Urbana"/>
    <m/>
    <x v="0"/>
    <x v="2"/>
    <s v="PUTUMAYO"/>
    <x v="2"/>
    <x v="2"/>
    <x v="2"/>
    <s v="I10X"/>
    <s v="E119"/>
    <m/>
    <m/>
    <s v="Hipertension esencial (primaria)"/>
    <s v="Insumo"/>
    <n v="1"/>
    <s v="00E0000004"/>
    <s v="DURAPREP SOLUCION PARA LAVADO PREQUIRURGICO"/>
    <s v="11/02/2022"/>
    <n v="57800"/>
    <s v="Hospitalización"/>
    <m/>
  </r>
  <r>
    <n v="2022"/>
    <d v="2021-12-31T00:00:00"/>
    <s v="Población con riesgo o alteraciones cardio – cerebro – vascular – metabólicas manifiestas"/>
    <s v="Crónicos"/>
    <s v="HTA"/>
    <s v="PUTUMAYO"/>
    <n v="86"/>
    <s v="86 - PUTUMAYO"/>
    <s v="86760"/>
    <s v="86760 - Santiago"/>
    <s v="1,08581285661056"/>
    <s v="-77,0056290076099"/>
    <s v="Beneficiario"/>
    <s v="AC"/>
    <m/>
    <s v="CC"/>
    <n v="27476249"/>
    <s v="CC27476249"/>
    <s v="BLANCA"/>
    <s v="JUDITH"/>
    <s v="ROSERO"/>
    <s v="BURBANO"/>
    <d v="1952-02-12T00:00:00"/>
    <n v="70"/>
    <n v="6"/>
    <s v="Persona mayor"/>
    <s v="Adulto Mayor"/>
    <s v="Ninguno"/>
    <s v="Ninguno"/>
    <m/>
    <s v="Beneficiario"/>
    <m/>
    <s v="SIN DATO"/>
    <s v="Ninguna"/>
    <s v="Santiago"/>
    <m/>
    <n v="3216233390"/>
    <s v="Urbana"/>
    <m/>
    <x v="0"/>
    <x v="2"/>
    <s v="PUTUMAYO"/>
    <x v="2"/>
    <x v="2"/>
    <x v="2"/>
    <s v="I10X"/>
    <s v="E119"/>
    <m/>
    <m/>
    <s v="Hipertension esencial (primaria)"/>
    <s v="Medicamento"/>
    <n v="1"/>
    <s v="19936296-08"/>
    <s v="ACIDO ACETILSALICILICO 100 MG"/>
    <s v="11/02/2022"/>
    <n v="709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439"/>
    <s v="CC41180439"/>
    <s v="MARIANA"/>
    <s v="DE JESUS"/>
    <s v="ALVARADO"/>
    <s v="VIVEROS"/>
    <d v="1962-09-06T00:00:00"/>
    <n v="59"/>
    <n v="5"/>
    <s v="Adultez"/>
    <s v="Adulto Mayor"/>
    <s v="Ninguno"/>
    <s v="Ninguno"/>
    <m/>
    <s v="Beneficiario"/>
    <m/>
    <s v="SIN DATO"/>
    <s v="Ninguna"/>
    <s v="Sibundoy"/>
    <m/>
    <n v="3102976023"/>
    <s v="Urbana"/>
    <m/>
    <x v="0"/>
    <x v="2"/>
    <s v="PUTUMAYO"/>
    <x v="2"/>
    <x v="2"/>
    <x v="2"/>
    <s v="I10X"/>
    <s v="E119"/>
    <m/>
    <m/>
    <s v="Hipertension esencial (primaria)"/>
    <s v="Medicamento"/>
    <n v="1"/>
    <s v="19932984-14"/>
    <s v="LOSARTAN 50 MG"/>
    <s v="11/02/2022"/>
    <n v="800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54682"/>
    <s v="CC12954682"/>
    <s v="JOSE"/>
    <s v="EMILIO"/>
    <s v="JARAMILLO"/>
    <s v="BURGOS"/>
    <d v="1950-07-07T00:00:00"/>
    <n v="71"/>
    <n v="6"/>
    <s v="Persona mayor"/>
    <s v="Adulto Mayor"/>
    <s v="Ninguno"/>
    <s v="Ninguno"/>
    <m/>
    <s v="Beneficiario"/>
    <m/>
    <s v="SIN DATO"/>
    <s v="Ninguna"/>
    <s v="Sibundoy"/>
    <m/>
    <n v="3202696112"/>
    <s v="Urbana"/>
    <m/>
    <x v="0"/>
    <x v="2"/>
    <s v="PUTUMAYO"/>
    <x v="2"/>
    <x v="2"/>
    <x v="2"/>
    <s v="I10X"/>
    <m/>
    <m/>
    <m/>
    <s v="Hipertension esencial (primaria)"/>
    <s v="Medicamento"/>
    <n v="1"/>
    <s v="46040-01"/>
    <s v="FUROSEMIDA SOLUCION INYECTABLE 20 MG/2ML"/>
    <s v="11/02/2022"/>
    <n v="88800"/>
    <s v="Hospitalización"/>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41101877"/>
    <s v="CC41101877"/>
    <s v="AURA"/>
    <s v="CECILIA"/>
    <s v="DEL CASTILLO"/>
    <s v="RAMIREZ"/>
    <d v="1956-02-18T00:00:00"/>
    <n v="63"/>
    <n v="6"/>
    <s v="Persona mayor"/>
    <s v="Otro Grupo Poblacional"/>
    <s v="Ninguno"/>
    <s v="Ninguno"/>
    <m/>
    <s v="Beneficiario"/>
    <m/>
    <s v="SIN DATO"/>
    <s v="Ninguna"/>
    <s v="Puerto Caicedo"/>
    <m/>
    <n v="3202482132"/>
    <s v="Urbana"/>
    <m/>
    <x v="0"/>
    <x v="2"/>
    <s v="PUTUMAYO"/>
    <x v="2"/>
    <x v="2"/>
    <x v="2"/>
    <s v="I10X"/>
    <s v="E119"/>
    <m/>
    <m/>
    <s v="Hipertension esencial (primaria)"/>
    <s v="Medicamento"/>
    <n v="1"/>
    <s v="42216-13"/>
    <s v="FUROSEMIDA TABLETAS 40MG"/>
    <s v="11/02/2022"/>
    <n v="102200"/>
    <s v="Hospitalización"/>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39840240"/>
    <s v="CC39840240"/>
    <s v="OFELIA"/>
    <s v="NONE"/>
    <s v="FLORES"/>
    <s v="DE AGUDELO"/>
    <d v="1946-08-31T00:00:00"/>
    <n v="72"/>
    <n v="6"/>
    <s v="Persona mayor"/>
    <s v="Otro Grupo Poblacional"/>
    <s v="Ninguno"/>
    <s v="Ninguno"/>
    <m/>
    <s v="Beneficiario"/>
    <m/>
    <s v="SIN DATO"/>
    <s v="Ninguna"/>
    <s v="Puerto Caicedo"/>
    <m/>
    <n v="3224422619"/>
    <s v="Urbana"/>
    <m/>
    <x v="0"/>
    <x v="2"/>
    <s v="PUTUMAYO"/>
    <x v="2"/>
    <x v="2"/>
    <x v="2"/>
    <s v="I10X"/>
    <m/>
    <m/>
    <m/>
    <s v="Hipertension esencial (primaria)"/>
    <s v="Medicamento"/>
    <n v="1"/>
    <s v="38408-01"/>
    <s v="ORAZOLEÂ® 40"/>
    <s v="11/02/2022"/>
    <n v="114900"/>
    <s v="Hospitalización"/>
    <m/>
  </r>
  <r>
    <n v="2022"/>
    <d v="2021-12-31T00:00:00"/>
    <s v="Población con riesgo o alteraciones cardio – cerebro – vascular – metabólicas manifiestas"/>
    <s v="Crónicos"/>
    <s v="HTA"/>
    <s v="PUTUMAYO"/>
    <n v="86"/>
    <s v="86 - PUTUMAYO"/>
    <s v="86569"/>
    <s v="86569 - Puerto Caicedo"/>
    <s v="0,725071229849772"/>
    <s v="-76,4809940511739"/>
    <s v="Beneficiario"/>
    <s v="AC"/>
    <m/>
    <s v="CC"/>
    <n v="15570357"/>
    <s v="CC15570357"/>
    <s v="BERTULFO"/>
    <s v="ZULES "/>
    <s v="FLOR "/>
    <s v="NOAP"/>
    <d v="1946-11-28T00:00:00"/>
    <n v="72"/>
    <n v="6"/>
    <s v="Persona mayor"/>
    <s v="Otro Grupo Poblacional"/>
    <s v="Ninguno"/>
    <s v="Ninguno"/>
    <m/>
    <s v="Beneficiario"/>
    <m/>
    <s v="SIN DATO"/>
    <s v="Ninguna"/>
    <s v="Puerto Caicedo"/>
    <m/>
    <n v="3115771487"/>
    <s v="Urbana"/>
    <m/>
    <x v="0"/>
    <x v="2"/>
    <s v="PUTUMAYO"/>
    <x v="2"/>
    <x v="2"/>
    <x v="2"/>
    <s v="I10X"/>
    <s v="E119"/>
    <m/>
    <m/>
    <s v="Hipertension esencial (primaria)"/>
    <s v="Medicamento"/>
    <n v="1"/>
    <s v="20013809-08"/>
    <s v="CLONIDINA 0.15 MG TABLETA"/>
    <s v="11/02/2022"/>
    <n v="149600"/>
    <s v="Hospitalización"/>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27079555"/>
    <s v="CC27079555"/>
    <s v="MARIA"/>
    <s v="ETELVINA"/>
    <s v="MOLINA"/>
    <s v="RODRIGUEZ"/>
    <d v="1951-05-19T00:00:00"/>
    <n v="68"/>
    <n v="6"/>
    <s v="Persona mayor"/>
    <s v="Otro Grupo Poblacional"/>
    <s v="Ninguno"/>
    <s v="Ninguno"/>
    <m/>
    <s v="Beneficiario"/>
    <m/>
    <s v="SIN DATO"/>
    <s v="Ninguna"/>
    <s v="Puerto Caicedo"/>
    <m/>
    <n v="3115896845"/>
    <s v="Urbana"/>
    <m/>
    <x v="0"/>
    <x v="2"/>
    <s v="PUTUMAYO"/>
    <x v="2"/>
    <x v="2"/>
    <x v="2"/>
    <s v="I10X"/>
    <m/>
    <m/>
    <m/>
    <s v="Hipertension esencial (primaria)"/>
    <s v="Medicamento"/>
    <n v="1"/>
    <s v="55895-06"/>
    <s v="AMLODIPINO TABLETAS 5 MG"/>
    <s v="11/02/2022"/>
    <n v="174700"/>
    <s v="Hospitalización"/>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117486273"/>
    <s v="CC1117486273"/>
    <s v="CRISTIAM"/>
    <s v="CAMILO"/>
    <s v="LOPEZ"/>
    <s v="OLAYA"/>
    <d v="1986-03-28T00:00:00"/>
    <n v="33"/>
    <n v="5"/>
    <s v="Adultez"/>
    <s v="Otro Grupo Poblacional"/>
    <s v="Desplazamiento"/>
    <s v="Desplazamiento forzado"/>
    <m/>
    <s v="Beneficiario"/>
    <m/>
    <s v="SIN DATO"/>
    <s v="Ninguna"/>
    <s v="Puerto Caicedo"/>
    <m/>
    <n v="3138701899"/>
    <s v="Urbana"/>
    <m/>
    <x v="0"/>
    <x v="2"/>
    <s v="PUTUMAYO"/>
    <x v="2"/>
    <x v="2"/>
    <x v="2"/>
    <s v="I10X"/>
    <s v="E119"/>
    <m/>
    <m/>
    <s v="Hipertension esencial (primaria)"/>
    <s v="Medicamento"/>
    <n v="1"/>
    <s v="20097309-04"/>
    <s v="CLORURO DE SODIO 0.9%"/>
    <s v="11/02/2022"/>
    <n v="274400"/>
    <s v="Hospitalización"/>
    <m/>
  </r>
  <r>
    <n v="2022"/>
    <d v="2021-12-31T00:00:00"/>
    <s v="Población con riesgo o alteraciones cardio – cerebro – vascular – metabólicas manifiestas"/>
    <s v="Crónicos"/>
    <s v="HTA"/>
    <s v="PUTUMAYO"/>
    <n v="86"/>
    <s v="86 - PUTUMAYO"/>
    <s v="86569"/>
    <s v="86569 - Puerto Caicedo"/>
    <s v="0,725071229849772"/>
    <s v="-76,4809940511739"/>
    <s v="Cotizante docente"/>
    <s v="AC"/>
    <m/>
    <s v="CC"/>
    <n v="12970385"/>
    <s v="CC12970385"/>
    <s v="JUAN"/>
    <s v="FRANCISCO"/>
    <s v="SANZ"/>
    <s v="ERAZO"/>
    <d v="1959-01-27T00:00:00"/>
    <n v="60"/>
    <n v="6"/>
    <s v="Persona mayor"/>
    <m/>
    <s v="Ninguno"/>
    <s v="Ninguno"/>
    <m/>
    <s v="Beneficiario"/>
    <m/>
    <s v="SIN DATO"/>
    <s v="Afrodescendiente"/>
    <s v="Puerto Caicedo"/>
    <m/>
    <n v="3106197197"/>
    <s v="Urbana"/>
    <m/>
    <x v="0"/>
    <x v="2"/>
    <s v="PUTUMAYO"/>
    <x v="2"/>
    <x v="2"/>
    <x v="2"/>
    <s v="I10X"/>
    <m/>
    <m/>
    <m/>
    <s v="Hipertension esencial (primaria)"/>
    <s v="Procedimiento"/>
    <n v="1"/>
    <s v="01903841"/>
    <s v="GLUCOSA EN SUERO U OTRO FLUIDO DIFERENTE A ORINA"/>
    <s v="09/02/2022"/>
    <n v="1376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359842"/>
    <s v="CC27359842"/>
    <s v="RUTH"/>
    <s v="LETICIA"/>
    <s v="GUANGA"/>
    <s v="ROSERO"/>
    <d v="1963-04-03T00:00:00"/>
    <n v="58"/>
    <n v="5"/>
    <s v="Adultez"/>
    <s v="Otro Grupo Poblacional"/>
    <s v="Ninguno"/>
    <s v="Ninguno"/>
    <m/>
    <s v="Beneficiario"/>
    <m/>
    <s v="SIN DATO"/>
    <s v="Ninguna"/>
    <s v="Valle Del Guamuez"/>
    <m/>
    <n v="3125068099"/>
    <s v="Urbana"/>
    <m/>
    <x v="0"/>
    <x v="2"/>
    <s v="PUTUMAYO"/>
    <x v="2"/>
    <x v="2"/>
    <x v="2"/>
    <s v="I10X"/>
    <m/>
    <m/>
    <m/>
    <s v="Hipertension esencial (primaria)"/>
    <s v="Procedimiento"/>
    <n v="1"/>
    <s v="01895100"/>
    <s v="ELECTROCARDIOGRAMA DE RITMO O DE SUPERFICIE SOD"/>
    <s v="09/02/2022"/>
    <n v="333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474319"/>
    <s v="CC27474319"/>
    <s v="AIDA "/>
    <s v="SOCORRO"/>
    <s v="DELGADO"/>
    <s v="PORTILLA"/>
    <d v="1956-05-21T00:00:00"/>
    <n v="65"/>
    <n v="6"/>
    <s v="Persona mayor"/>
    <s v="Otro Grupo Poblacional"/>
    <s v="Ninguno"/>
    <s v="Ninguno"/>
    <m/>
    <s v="Beneficiario"/>
    <m/>
    <s v="SIN DATO"/>
    <s v="Ninguna"/>
    <s v="Valle Del Guamuez"/>
    <m/>
    <n v="3105405835"/>
    <s v="Urbana"/>
    <m/>
    <x v="0"/>
    <x v="2"/>
    <s v="PUTUMAYO"/>
    <x v="2"/>
    <x v="2"/>
    <x v="2"/>
    <s v="I10X"/>
    <s v="E119"/>
    <m/>
    <m/>
    <s v="Hipertension esencial (primaria)"/>
    <s v="Procedimiento"/>
    <n v="1"/>
    <s v="01903895"/>
    <s v="CREATININA EN SUERO U OTROS FLUIDOS"/>
    <s v="09/02/2022"/>
    <n v="250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635"/>
    <s v="CC5348635"/>
    <s v="JORGE "/>
    <s v="NONE"/>
    <s v="GUERRERO"/>
    <s v="NOAP"/>
    <d v="1962-09-29T00:00:00"/>
    <n v="59"/>
    <n v="5"/>
    <s v="Adultez"/>
    <s v="Otro Grupo Poblacional"/>
    <s v="Ninguno"/>
    <s v="Ninguno"/>
    <m/>
    <s v="Beneficiario"/>
    <m/>
    <s v="SIN DATO"/>
    <s v="Ninguna"/>
    <s v="Valle Del Guamuez"/>
    <m/>
    <n v="3143306769"/>
    <s v="Urbana"/>
    <m/>
    <x v="0"/>
    <x v="2"/>
    <s v="PUTUMAYO"/>
    <x v="2"/>
    <x v="2"/>
    <x v="2"/>
    <s v="I10X"/>
    <s v="E119"/>
    <m/>
    <m/>
    <s v="Hipertension esencial (primaria)"/>
    <s v="Procedimiento"/>
    <n v="1"/>
    <s v="01903841"/>
    <s v="GLUCOSA EN SUERO U OTRO FLUIDO DIFERENTE A ORINA"/>
    <s v="09/02/2022"/>
    <n v="245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348346"/>
    <s v="CC5348346"/>
    <s v="JESUS "/>
    <s v="ANTONIO"/>
    <s v="CASTILLO "/>
    <s v="CORDOBA"/>
    <d v="1958-11-29T00:00:00"/>
    <n v="63"/>
    <n v="6"/>
    <s v="Persona mayor"/>
    <m/>
    <s v="Ninguno"/>
    <s v="Ninguno"/>
    <m/>
    <s v="Beneficiario"/>
    <m/>
    <s v="SIN DATO"/>
    <s v="Ninguna"/>
    <s v="Valle Del Guamuez"/>
    <m/>
    <n v="3203065652"/>
    <s v="Urbana"/>
    <m/>
    <x v="0"/>
    <x v="2"/>
    <s v="PUTUMAYO"/>
    <x v="2"/>
    <x v="2"/>
    <x v="2"/>
    <s v="I10X"/>
    <s v="E119"/>
    <m/>
    <m/>
    <s v="Hipertension esencial (primaria)"/>
    <s v="Procedimiento"/>
    <n v="1"/>
    <s v="01903841"/>
    <s v="GLUCOSA EN SUERO U OTRO FLUIDO DIFERENTE A ORINA"/>
    <s v="09/02/2022"/>
    <n v="316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27167643"/>
    <s v="CC27167643"/>
    <s v="AYDA "/>
    <s v="YOLANDA"/>
    <s v="CHAVEZ "/>
    <s v="HERNANDEZ"/>
    <d v="1968-02-09T00:00:00"/>
    <n v="54"/>
    <n v="5"/>
    <s v="Adultez"/>
    <m/>
    <s v="Ninguno"/>
    <s v="Ninguno"/>
    <m/>
    <s v="Beneficiario"/>
    <m/>
    <s v="SIN DATO"/>
    <s v="Ninguna"/>
    <s v="Valle Del Guamuez"/>
    <m/>
    <n v="3133914209"/>
    <s v="Urbana"/>
    <m/>
    <x v="0"/>
    <x v="2"/>
    <s v="PUTUMAYO"/>
    <x v="2"/>
    <x v="2"/>
    <x v="2"/>
    <s v="I10X"/>
    <m/>
    <m/>
    <m/>
    <s v="Hipertension esencial (primaria)"/>
    <s v="Procedimiento"/>
    <n v="1"/>
    <s v="01903841"/>
    <s v="GLUCOSA EN SUERO U OTRO FLUIDO DIFERENTE A ORINA"/>
    <s v="09/02/2022"/>
    <n v="338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5298571"/>
    <s v="CC5298571"/>
    <s v="GILBERTO "/>
    <s v="NONE"/>
    <s v="ACOSTA "/>
    <s v="QUINTERO"/>
    <d v="1948-10-22T00:00:00"/>
    <n v="73"/>
    <n v="6"/>
    <s v="Persona mayor"/>
    <m/>
    <s v="Ninguno"/>
    <s v="Ninguno"/>
    <m/>
    <s v="Beneficiario"/>
    <m/>
    <s v="SIN DATO"/>
    <s v="Ninguna"/>
    <s v="Valle Del Guamuez"/>
    <m/>
    <n v="3228265252"/>
    <s v="Urbana"/>
    <m/>
    <x v="0"/>
    <x v="2"/>
    <s v="PUTUMAYO"/>
    <x v="2"/>
    <x v="2"/>
    <x v="2"/>
    <s v="I10X"/>
    <m/>
    <m/>
    <m/>
    <s v="Hipertension esencial (primaria)"/>
    <s v="Procedimiento"/>
    <n v="1"/>
    <s v="01903841"/>
    <s v="GLUCOSA EN SUERO U OTRO FLUIDO DIFERENTE A ORINA"/>
    <s v="09/02/2022"/>
    <n v="234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41115078"/>
    <s v="CC41115078"/>
    <s v="MARGARITA "/>
    <s v="NONE"/>
    <s v="CUARAN"/>
    <s v="NOAP"/>
    <d v="1948-04-29T00:00:00"/>
    <n v="73"/>
    <n v="6"/>
    <s v="Persona mayor"/>
    <m/>
    <s v="Ninguno"/>
    <s v="Ninguno"/>
    <m/>
    <s v="Beneficiario"/>
    <m/>
    <s v="SIN DATO"/>
    <s v="Ninguna"/>
    <s v="Valle Del Guamuez"/>
    <m/>
    <n v="3204042131"/>
    <s v="Urbana"/>
    <m/>
    <x v="0"/>
    <x v="2"/>
    <s v="PUTUMAYO"/>
    <x v="2"/>
    <x v="2"/>
    <x v="2"/>
    <s v="I10X"/>
    <s v="E119"/>
    <m/>
    <m/>
    <s v="Hipertension esencial (primaria)"/>
    <s v="Procedimiento"/>
    <n v="1"/>
    <s v="01901304"/>
    <s v="EXAMEN DIRECTO FRESCO DE CUALQUIER MUESTRA. -- INCY : SECRECION NASAL - OCULAR - OTICA - VAGINAL - URETRAL O RECTAL"/>
    <s v="09/02/2022"/>
    <n v="686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55177676"/>
    <s v="CC55177676"/>
    <s v="CLAUDIA "/>
    <s v="CRISTINA"/>
    <s v="PEREZ  "/>
    <s v="NOAP"/>
    <d v="1976-10-12T00:00:00"/>
    <n v="45"/>
    <n v="5"/>
    <s v="Adultez"/>
    <m/>
    <s v="Ninguno"/>
    <s v="Ninguno"/>
    <m/>
    <s v="Beneficiario"/>
    <m/>
    <s v="SIN DATO"/>
    <s v="Ninguna"/>
    <s v="Valle Del Guamuez"/>
    <m/>
    <n v="3107862259"/>
    <s v="Urbana"/>
    <m/>
    <x v="0"/>
    <x v="2"/>
    <s v="PUTUMAYO"/>
    <x v="2"/>
    <x v="2"/>
    <x v="2"/>
    <s v="I10X"/>
    <m/>
    <m/>
    <m/>
    <s v="Hipertension esencial (primaria)"/>
    <s v="Procedimiento"/>
    <n v="1"/>
    <s v="01903813"/>
    <s v="CLORO"/>
    <s v="09/02/2022"/>
    <n v="245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2998535"/>
    <s v="CC12998535"/>
    <s v="OSWALDO "/>
    <s v="ABELARDO "/>
    <s v="CORDOBA "/>
    <s v="MEJIA "/>
    <d v="1970-06-24T00:00:00"/>
    <n v="51"/>
    <n v="5"/>
    <s v="Adultez"/>
    <s v="Adulto Mayor"/>
    <s v="Ninguno"/>
    <s v="Ninguno"/>
    <m/>
    <s v="Beneficiario"/>
    <m/>
    <s v="SIN DATO"/>
    <s v="Ninguna"/>
    <s v="Valle Del Guamuez"/>
    <m/>
    <n v="3206980814"/>
    <s v="Urbana"/>
    <m/>
    <x v="0"/>
    <x v="2"/>
    <s v="PUTUMAYO"/>
    <x v="2"/>
    <x v="2"/>
    <x v="2"/>
    <s v="I10X"/>
    <s v="E119"/>
    <m/>
    <m/>
    <s v="Hipertension esencial (primaria)"/>
    <s v="Procedimiento"/>
    <n v="1"/>
    <s v="01902207"/>
    <s v="HEMOGRAMA I ( HEMOGLOBINA HEMATOCRITO Y LEUCOGRAMA ) MANUAL"/>
    <s v="09/02/2022"/>
    <n v="245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3439158"/>
    <s v="CC3439158"/>
    <s v="CRUZ "/>
    <s v="MARIA "/>
    <s v="ZAPATA "/>
    <s v="VANEGAS "/>
    <d v="1942-08-08T00:00:00"/>
    <n v="79"/>
    <n v="6"/>
    <s v="Persona mayor"/>
    <m/>
    <s v="Ninguno"/>
    <s v="Ninguno"/>
    <m/>
    <s v="Beneficiario"/>
    <m/>
    <s v="SIN DATO"/>
    <s v="Ninguna"/>
    <s v="Valle Del Guamuez"/>
    <m/>
    <n v="3105522617"/>
    <s v="Urbana"/>
    <m/>
    <x v="0"/>
    <x v="2"/>
    <s v="PUTUMAYO"/>
    <x v="2"/>
    <x v="2"/>
    <x v="2"/>
    <s v="I10X"/>
    <s v="E119"/>
    <m/>
    <m/>
    <s v="Hipertension esencial (primaria)"/>
    <s v="Procedimiento"/>
    <n v="1"/>
    <s v="01871121"/>
    <s v="RADIOGRAFIA DE TORAX ( P. A. O A. P. Y LATERAL - DECUBITO LATERAL - OBLICUAS O LATERAL )"/>
    <s v="09/02/2022"/>
    <n v="245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Beneficiario"/>
    <s v="AC"/>
    <m/>
    <s v="CC"/>
    <n v="27185836"/>
    <s v="CC27185836"/>
    <s v="FLORINDA "/>
    <s v="NONE"/>
    <s v="DIAZ "/>
    <s v="RODRIGUEZ "/>
    <d v="1964-07-20T00:00:00"/>
    <n v="57"/>
    <n v="5"/>
    <s v="Adultez"/>
    <m/>
    <s v="Ninguno"/>
    <s v="Ninguno"/>
    <m/>
    <s v="Beneficiario"/>
    <m/>
    <s v="SIN DATO"/>
    <s v="Ninguna"/>
    <s v="Valle Del Guamuez"/>
    <m/>
    <n v="3214989038"/>
    <s v="Urbana"/>
    <m/>
    <x v="0"/>
    <x v="2"/>
    <s v="PUTUMAYO"/>
    <x v="2"/>
    <x v="2"/>
    <x v="2"/>
    <s v="I10X"/>
    <m/>
    <m/>
    <m/>
    <s v="Hipertension esencial (primaria)"/>
    <s v="Procedimiento"/>
    <n v="1"/>
    <s v="01903841"/>
    <s v="GLUCOSA EN SUERO U OTRO FLUIDO DIFERENTE A ORINA"/>
    <s v="09/02/2022"/>
    <n v="316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Cotizante docente"/>
    <s v="AC"/>
    <m/>
    <s v="CC"/>
    <n v="19173481"/>
    <s v="CC19173481"/>
    <s v="TIBERIO "/>
    <s v="NONE"/>
    <s v="GIRALDO "/>
    <s v="ARBELAEZ "/>
    <d v="1952-04-09T00:00:00"/>
    <n v="69"/>
    <n v="6"/>
    <s v="Persona mayor"/>
    <m/>
    <s v="Ninguno"/>
    <s v="Ninguno"/>
    <m/>
    <s v="Beneficiario"/>
    <m/>
    <s v="SIN DATO"/>
    <s v="Ninguna"/>
    <s v="Valle Del Guamuez"/>
    <m/>
    <n v="3206102601"/>
    <s v="Urbana"/>
    <m/>
    <x v="0"/>
    <x v="2"/>
    <s v="PUTUMAYO"/>
    <x v="2"/>
    <x v="2"/>
    <x v="2"/>
    <s v="I10X"/>
    <m/>
    <m/>
    <m/>
    <s v="Hipertension esencial (primaria)"/>
    <s v="Procedimiento"/>
    <n v="1"/>
    <s v="01903841"/>
    <s v="GLUCOSA EN SUERO U OTRO FLUIDO DIFERENTE A ORINA"/>
    <s v="09/02/2022"/>
    <n v="19900"/>
    <s v="Hospitalización"/>
    <m/>
  </r>
  <r>
    <n v="2022"/>
    <d v="2021-12-31T00:00:00"/>
    <s v="Población con riesgo o alteraciones cardio – cerebro – vascular – metabólicas manifiestas"/>
    <s v="Crónicos"/>
    <s v="HTA"/>
    <s v="PUTUMAYO"/>
    <n v="86"/>
    <s v="86 - PUTUMAYO"/>
    <s v="86865"/>
    <s v="86865 - Valle Del Guamuez"/>
    <s v="0,412963687717008"/>
    <s v="-76,8840928953627"/>
    <s v="Sustituto Pensional"/>
    <s v="AC"/>
    <m/>
    <s v="CC"/>
    <n v="867232"/>
    <s v="CC867232"/>
    <s v="MANUEL "/>
    <s v="NONE"/>
    <s v="ARANDA "/>
    <s v="VIGO "/>
    <d v="1945-04-28T00:00:00"/>
    <n v="76"/>
    <n v="6"/>
    <s v="Persona mayor"/>
    <m/>
    <s v="Ninguno"/>
    <s v="Ninguno"/>
    <m/>
    <s v="Beneficiario"/>
    <m/>
    <s v="SIN DATO"/>
    <s v="Ninguna"/>
    <s v="Valle Del Guamuez"/>
    <m/>
    <n v="3507418895"/>
    <s v="Urbana"/>
    <m/>
    <x v="0"/>
    <x v="2"/>
    <s v="PUTUMAYO"/>
    <x v="2"/>
    <x v="2"/>
    <x v="2"/>
    <s v="I10X"/>
    <s v="E119"/>
    <m/>
    <m/>
    <s v="Hipertension esencial (primaria)"/>
    <s v="Procedimiento"/>
    <n v="1"/>
    <s v="01903841"/>
    <s v="GLUCOSA EN SUERO U OTRO FLUIDO DIFERENTE A ORINA"/>
    <s v="09/02/2022"/>
    <n v="287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98332526"/>
    <s v="CC98332526"/>
    <s v="LUIS"/>
    <s v="ALBERTO"/>
    <s v="CABRERA"/>
    <s v="TAPIA"/>
    <d v="1964-05-30T00:00:00"/>
    <n v="57"/>
    <n v="5"/>
    <s v="Adultez"/>
    <s v="Otro Grupo Poblacional"/>
    <s v="Ninguno"/>
    <s v="Ninguno"/>
    <m/>
    <s v="Beneficiario"/>
    <m/>
    <s v="Con discapacidad"/>
    <s v="Ninguna"/>
    <s v="Villagarzón"/>
    <m/>
    <n v="3168413367"/>
    <s v="Urbana"/>
    <m/>
    <x v="0"/>
    <x v="2"/>
    <s v="PUTUMAYO"/>
    <x v="2"/>
    <x v="2"/>
    <x v="2"/>
    <s v="I10X"/>
    <s v="E119"/>
    <m/>
    <m/>
    <s v="Hipertension esencial (primaria)"/>
    <s v="Procedimiento"/>
    <n v="1"/>
    <s v="01903841"/>
    <s v="GLUCOSA EN SUERO U OTRO FLUIDO DIFERENTE A ORINA"/>
    <s v="09/02/2022"/>
    <n v="57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361"/>
    <s v="CC27355361"/>
    <s v="ROSARIO"/>
    <s v="YOMAR"/>
    <s v="ORTEGA"/>
    <s v="BENAVIDES"/>
    <d v="1960-12-14T00:00:00"/>
    <n v="61"/>
    <n v="6"/>
    <s v="Persona mayor"/>
    <s v="Otro Grupo Poblacional"/>
    <s v="Ninguno"/>
    <s v="Ninguno"/>
    <m/>
    <s v="Beneficiario"/>
    <m/>
    <s v="Con discapacidad"/>
    <s v="Ninguna"/>
    <s v="Mocoa"/>
    <m/>
    <n v="3125490553"/>
    <s v="Urbana"/>
    <m/>
    <x v="0"/>
    <x v="2"/>
    <s v="PUTUMAYO"/>
    <x v="2"/>
    <x v="2"/>
    <x v="2"/>
    <s v="I10X"/>
    <s v="E119"/>
    <m/>
    <m/>
    <s v="Hipertension esencial (primaria)"/>
    <s v="Procedimiento"/>
    <n v="1"/>
    <s v="01903856"/>
    <s v="NITROGENO UREICO"/>
    <s v="09/02/2022"/>
    <n v="32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6479"/>
    <s v="CC1124866479"/>
    <s v="JUAN"/>
    <s v="CAMILO"/>
    <s v="LOPEZ"/>
    <s v="DELGADO"/>
    <d v="1998-11-03T00:00:00"/>
    <n v="23"/>
    <n v="4"/>
    <s v="Juventud"/>
    <s v="Otro Grupo Poblacional"/>
    <s v="Desplazamiento"/>
    <s v="Desplazamiento forzado"/>
    <m/>
    <s v="Beneficiario"/>
    <m/>
    <s v="Con discapacidad"/>
    <s v="Ninguna"/>
    <s v="Mocoa"/>
    <m/>
    <n v="3222492454"/>
    <s v="Urbana"/>
    <m/>
    <x v="0"/>
    <x v="2"/>
    <s v="PUTUMAYO"/>
    <x v="2"/>
    <x v="2"/>
    <x v="2"/>
    <s v="I10X"/>
    <m/>
    <m/>
    <m/>
    <s v="Hipertension esencial (primaria)"/>
    <s v="Procedimiento"/>
    <n v="1"/>
    <s v="01903820"/>
    <s v="CREATIN QUINASA ( FRACCION MB ) AUTOMATIZADA"/>
    <s v="09/02/2022"/>
    <n v="93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18"/>
    <s v="CC41181518"/>
    <s v="OLGA"/>
    <s v="ISABEL"/>
    <s v="RAMIREZ"/>
    <s v="YANDUN"/>
    <d v="1969-09-21T00:00:00"/>
    <n v="52"/>
    <n v="5"/>
    <s v="Adultez"/>
    <s v="Otro Grupo Poblacional"/>
    <s v="Desplazamiento"/>
    <s v="Desplazamiento forzado"/>
    <m/>
    <s v="Beneficiario"/>
    <m/>
    <s v="Sin discapacidad"/>
    <s v="Ninguna"/>
    <s v="Villagarzón"/>
    <m/>
    <n v="3208529488"/>
    <s v="Urbana"/>
    <m/>
    <x v="0"/>
    <x v="2"/>
    <s v="PUTUMAYO"/>
    <x v="2"/>
    <x v="2"/>
    <x v="2"/>
    <s v="I10X"/>
    <m/>
    <m/>
    <m/>
    <s v="Hipertension esencial (primaria)"/>
    <s v="Procedimiento"/>
    <n v="1"/>
    <s v="01903841"/>
    <s v="GLUCOSA EN SUERO U OTRO FLUIDO DIFERENTE A ORINA"/>
    <s v="09/02/2022"/>
    <n v="33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280"/>
    <s v="CC18122280"/>
    <s v="CESAR"/>
    <s v="AUGUSTO"/>
    <s v="MARTINEZ"/>
    <s v="ALBAN"/>
    <d v="1953-11-04T00:00:00"/>
    <n v="68"/>
    <n v="6"/>
    <s v="Persona mayor"/>
    <s v="Otro Grupo Poblacional"/>
    <s v="Ninguno"/>
    <s v="Ninguno"/>
    <m/>
    <s v="Beneficiario"/>
    <m/>
    <s v="Sin discapacidad"/>
    <s v="Ninguna"/>
    <s v="Mocoa"/>
    <m/>
    <n v="3115949082"/>
    <s v="Urbana"/>
    <m/>
    <x v="0"/>
    <x v="2"/>
    <s v="PUTUMAYO"/>
    <x v="2"/>
    <x v="2"/>
    <x v="2"/>
    <s v="I10X"/>
    <m/>
    <m/>
    <m/>
    <s v="Hipertension esencial (primaria)"/>
    <s v="Procedimiento"/>
    <n v="1"/>
    <s v="01895100"/>
    <s v="ELECTROCARDIOGRAMA DE RITMO O DE SUPERFICIE SOD"/>
    <s v="09/02/2022"/>
    <n v="67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723"/>
    <s v="CC27474723"/>
    <s v="ESTHER"/>
    <s v="ROSARIO"/>
    <s v="CARLOSAMA"/>
    <s v="BURBANO"/>
    <d v="1970-06-17T00:00:00"/>
    <n v="51"/>
    <n v="5"/>
    <s v="Adultez"/>
    <s v="Otro Grupo Poblacional"/>
    <s v="Desplazamiento"/>
    <s v="Homicidio"/>
    <m/>
    <s v="Beneficiario"/>
    <m/>
    <s v="Sin discapacidad"/>
    <s v="Ninguna"/>
    <s v="Mocoa"/>
    <m/>
    <n v="3114803590"/>
    <s v="Urbana"/>
    <m/>
    <x v="0"/>
    <x v="2"/>
    <s v="PUTUMAYO"/>
    <x v="2"/>
    <x v="2"/>
    <x v="2"/>
    <s v="I10X"/>
    <m/>
    <m/>
    <m/>
    <s v="Hipertension esencial (primaria)"/>
    <s v="Procedimiento"/>
    <n v="1"/>
    <s v="01903821"/>
    <s v="CREATIN QUINASA TOTAL [CK - CPK]"/>
    <s v="09/02/2022"/>
    <n v="677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5297242"/>
    <s v="CC5297242"/>
    <s v="CARLOS"/>
    <s v="ASSUR"/>
    <s v="RODRIGUEZ"/>
    <s v="LIEVANO"/>
    <d v="1944-08-14T00:00:00"/>
    <n v="77"/>
    <n v="6"/>
    <s v="Persona mayor"/>
    <s v="Otro Grupo Poblacional"/>
    <s v="Ninguno"/>
    <s v="Ninguno"/>
    <m/>
    <s v="Beneficiario"/>
    <m/>
    <s v="Sin discapacidad"/>
    <s v="Ninguna"/>
    <s v="Mocoa"/>
    <m/>
    <n v="3103772249"/>
    <s v="Urbana"/>
    <m/>
    <x v="0"/>
    <x v="2"/>
    <s v="PUTUMAYO"/>
    <x v="2"/>
    <x v="2"/>
    <x v="2"/>
    <s v="I10X"/>
    <m/>
    <m/>
    <m/>
    <s v="Hipertension esencial (primaria)"/>
    <s v="Procedimiento"/>
    <n v="1"/>
    <s v="01903438"/>
    <s v="TROPONINA T CUALITATIVA"/>
    <s v="09/02/2022"/>
    <n v="67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60414"/>
    <s v="CC27360414"/>
    <s v="RUTH"/>
    <s v="ADRIANA"/>
    <s v="GOMEZ"/>
    <s v="LUNA"/>
    <d v="1963-10-15T00:00:00"/>
    <n v="58"/>
    <n v="5"/>
    <s v="Adultez"/>
    <s v="Otro Grupo Poblacional"/>
    <s v="Ninguno"/>
    <s v="Ninguno"/>
    <m/>
    <s v="Beneficiario"/>
    <m/>
    <s v="SIN DATO"/>
    <s v="Ninguna"/>
    <s v="Mocoa"/>
    <m/>
    <n v="3115268686"/>
    <s v="Urbana"/>
    <m/>
    <x v="0"/>
    <x v="2"/>
    <s v="PUTUMAYO"/>
    <x v="2"/>
    <x v="2"/>
    <x v="2"/>
    <s v="I10X"/>
    <m/>
    <m/>
    <m/>
    <s v="Hipertension esencial (primaria)"/>
    <s v="Procedimiento"/>
    <n v="1"/>
    <s v="01879111"/>
    <s v="TOMOGRAFIA COMPUTADA DE CRANEO SIMPLE"/>
    <s v="09/02/2022"/>
    <n v="1400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42113"/>
    <s v="CC18142113"/>
    <s v="RODOLFO"/>
    <s v="AZARIAS"/>
    <s v="GOMEZ"/>
    <s v="DIAZ"/>
    <d v="1952-09-10T00:00:00"/>
    <n v="69"/>
    <n v="6"/>
    <s v="Persona mayor"/>
    <s v="Otro Grupo Poblacional"/>
    <s v="Ninguno"/>
    <s v="Ninguno"/>
    <m/>
    <s v="Beneficiario"/>
    <m/>
    <s v="SIN DATO"/>
    <s v="Ninguna"/>
    <s v="Villagarzón"/>
    <m/>
    <n v="3125210448"/>
    <s v="Urbana"/>
    <m/>
    <x v="0"/>
    <x v="2"/>
    <s v="PUTUMAYO"/>
    <x v="2"/>
    <x v="2"/>
    <x v="2"/>
    <s v="I10X"/>
    <m/>
    <m/>
    <m/>
    <s v="Hipertension esencial (primaria)"/>
    <s v="Insumo"/>
    <n v="1"/>
    <s v="00E0000004"/>
    <s v="DURAPREP SOLUCION PARA LAVADO PREQUIRURGICO"/>
    <s v="09/02/2022"/>
    <n v="677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39825171"/>
    <s v="CC39825171"/>
    <s v="YENNY"/>
    <s v="ALEXANDRA"/>
    <s v="RAMIREZ"/>
    <s v="GOMEZ"/>
    <d v="1969-05-26T00:00:00"/>
    <n v="52"/>
    <n v="5"/>
    <s v="Adultez"/>
    <s v="Otro Grupo Poblacional"/>
    <s v="Ninguno"/>
    <s v="Ninguno"/>
    <m/>
    <s v="Beneficiario"/>
    <m/>
    <s v="SIN DATO"/>
    <s v="Ninguna"/>
    <s v="Mocoa"/>
    <m/>
    <n v="3135992145"/>
    <s v="Urbana"/>
    <m/>
    <x v="0"/>
    <x v="2"/>
    <s v="PUTUMAYO"/>
    <x v="2"/>
    <x v="2"/>
    <x v="2"/>
    <s v="I10X"/>
    <m/>
    <m/>
    <m/>
    <s v="Hipertension esencial (primaria)"/>
    <s v="Insumo"/>
    <n v="1"/>
    <s v="00E0000004"/>
    <s v="DURAPREP SOLUCION PARA LAVADO PREQUIRURGICO"/>
    <s v="09/02/2022"/>
    <n v="651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344"/>
    <s v="CC18123344"/>
    <s v="JULIO"/>
    <s v="BAIRON"/>
    <s v="VIVEROS"/>
    <s v="CHAVEZ"/>
    <d v="1960-08-15T00:00:00"/>
    <n v="61"/>
    <n v="6"/>
    <s v="Persona mayor"/>
    <s v="Otro Grupo Poblacional"/>
    <s v="Ninguno"/>
    <s v="Ninguno"/>
    <m/>
    <s v="Beneficiario"/>
    <m/>
    <s v="SIN DATO"/>
    <s v="Ninguna"/>
    <s v="Mocoa"/>
    <m/>
    <n v="3175760611"/>
    <s v="Urbana"/>
    <m/>
    <x v="0"/>
    <x v="2"/>
    <s v="PUTUMAYO"/>
    <x v="2"/>
    <x v="2"/>
    <x v="2"/>
    <s v="I10X"/>
    <s v="E119"/>
    <m/>
    <m/>
    <s v="Hipertension esencial (primaria)"/>
    <s v="Procedimiento"/>
    <n v="1"/>
    <s v="01890101"/>
    <s v="ATENCION ( VISITA ) DOMICILIARIA - POR MEDICINA GENERAL"/>
    <s v="02/02/2022"/>
    <n v="522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1"/>
    <s v="CC27356161"/>
    <s v="MARIA"/>
    <s v="MARLENY"/>
    <s v="ANACONA"/>
    <s v="BERMEO"/>
    <d v="1967-12-12T00:00:00"/>
    <n v="54"/>
    <n v="5"/>
    <s v="Adultez"/>
    <s v="Otro Grupo Poblacional"/>
    <s v="Desplazamiento"/>
    <s v="Amenaza"/>
    <m/>
    <s v="Beneficiario"/>
    <m/>
    <s v="SIN DATO"/>
    <s v="Indígena"/>
    <s v="Mocoa"/>
    <m/>
    <n v="3138575527"/>
    <s v="Urbana"/>
    <m/>
    <x v="0"/>
    <x v="3"/>
    <s v="PUTUMAYO"/>
    <x v="3"/>
    <x v="3"/>
    <x v="3"/>
    <s v="I10X"/>
    <m/>
    <m/>
    <m/>
    <s v="Hipertension esencial (primaria)"/>
    <s v="Procedimiento"/>
    <n v="1"/>
    <s v="01890308"/>
    <s v="CONSULTA DE CONTROL O DE SEGUIMIENTO POR PSICOLOGIA"/>
    <s v="03/02/2022"/>
    <n v="30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62599"/>
    <s v="CC12962599"/>
    <s v="CAMPO"/>
    <s v="HUGO"/>
    <s v="BARRERA"/>
    <s v="BOTINA"/>
    <d v="1957-04-02T00:00:00"/>
    <n v="64"/>
    <n v="6"/>
    <s v="Persona mayor"/>
    <s v="Otro Grupo Poblacional"/>
    <s v="Ninguno"/>
    <s v="Ninguno"/>
    <m/>
    <s v="Beneficiario"/>
    <m/>
    <s v="SIN DATO"/>
    <s v="Ninguna"/>
    <s v="Mocoa"/>
    <m/>
    <n v="3136933924"/>
    <s v="Urbana"/>
    <m/>
    <x v="0"/>
    <x v="3"/>
    <s v="PUTUMAYO"/>
    <x v="3"/>
    <x v="3"/>
    <x v="3"/>
    <s v="I10X"/>
    <m/>
    <m/>
    <m/>
    <s v="Hipertension esencial (primaria)"/>
    <s v="Procedimiento"/>
    <n v="1"/>
    <s v="01890301"/>
    <s v="CONSULTA DE CONTROL O DE SEGUIMIENTO POR MEDICINA GENERAL"/>
    <s v="01/02/2022"/>
    <n v="81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4920"/>
    <s v="CC41104920"/>
    <s v="MARTHA"/>
    <s v="CECILIA"/>
    <s v="PAZ"/>
    <s v="PAYAGUAJE"/>
    <d v="1965-12-01T00:00:00"/>
    <n v="56"/>
    <n v="5"/>
    <s v="Adultez"/>
    <s v="Otro Grupo Poblacional"/>
    <s v="Desplazamiento"/>
    <s v="Desaparición forzada"/>
    <m/>
    <s v="Beneficiario"/>
    <m/>
    <s v="SIN DATO"/>
    <s v="Indígena"/>
    <s v="Mocoa"/>
    <m/>
    <n v="3164059061"/>
    <s v="Urbana"/>
    <m/>
    <x v="0"/>
    <x v="5"/>
    <s v="PUTUMAYO"/>
    <x v="5"/>
    <x v="5"/>
    <x v="5"/>
    <s v="I10X"/>
    <m/>
    <m/>
    <m/>
    <s v="Hipertension esencial (primaria)"/>
    <s v="Procedimiento"/>
    <n v="1"/>
    <s v="01879111"/>
    <s v="TOMOGRAFIA COMPUTADA DE CRANEO SIMPLE"/>
    <s v="14/02/2022"/>
    <n v="72900"/>
    <s v="Hospitalización"/>
    <m/>
  </r>
  <r>
    <n v="2022"/>
    <d v="2021-12-31T00:00:00"/>
    <s v="Población con riesgo o alteraciones cardio – cerebro – vascular – metabólicas manifiestas"/>
    <s v="Crónicos"/>
    <s v="HTA"/>
    <s v="PUTUMAYO"/>
    <n v="86"/>
    <s v="86 - PUTUMAYO"/>
    <s v="86885"/>
    <s v="86885 - Villagarzón"/>
    <s v="0,911149514667827"/>
    <s v="-76,7449544729909"/>
    <s v="Sustituto Pensional"/>
    <s v="AF"/>
    <m/>
    <s v="CC"/>
    <n v="27128205"/>
    <s v="CC27128205"/>
    <s v="ELVIA"/>
    <s v="MARIA"/>
    <s v="CORTEZ"/>
    <s v="LANDAZURI"/>
    <d v="1937-08-24T00:00:00"/>
    <n v="84"/>
    <n v="6"/>
    <s v="Persona mayor"/>
    <s v="Discapacidad"/>
    <s v="Ninguno"/>
    <s v="Ninguno"/>
    <m/>
    <s v="Beneficiario"/>
    <m/>
    <s v="Con discapacidad"/>
    <s v="Negro, afrocolombiano"/>
    <s v="Villagarzón"/>
    <m/>
    <n v="3133756449"/>
    <s v="Urbana"/>
    <m/>
    <x v="0"/>
    <x v="5"/>
    <s v="PUTUMAYO"/>
    <x v="5"/>
    <x v="5"/>
    <x v="5"/>
    <s v="I10X"/>
    <m/>
    <m/>
    <m/>
    <s v="Hipertension esencial (primaria)"/>
    <s v="Procedimiento"/>
    <n v="1"/>
    <s v="01903426"/>
    <s v="HEMOGLOBINA GLICOSILADA AUTOMATIZADA"/>
    <s v="24/02/2022"/>
    <n v="232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5591984"/>
    <s v="CC25591984"/>
    <s v="MARIA"/>
    <s v="DIVA"/>
    <s v="CAICEDO"/>
    <s v="VELAZCO"/>
    <d v="1950-01-22T00:00:00"/>
    <n v="72"/>
    <n v="6"/>
    <s v="Persona mayor"/>
    <s v="Otro Grupo Poblacional"/>
    <s v="Desplazamiento"/>
    <s v="Homicidio"/>
    <m/>
    <s v="Beneficiario"/>
    <m/>
    <s v="SIN DATO"/>
    <s v="Ninguna"/>
    <s v="Mocoa"/>
    <m/>
    <n v="3124429007"/>
    <s v="Urbana"/>
    <m/>
    <x v="0"/>
    <x v="5"/>
    <s v="PUTUMAYO"/>
    <x v="5"/>
    <x v="5"/>
    <x v="5"/>
    <s v="I10X"/>
    <s v="E119"/>
    <m/>
    <m/>
    <s v="Hipertension esencial (primaria)"/>
    <s v="Procedimiento"/>
    <n v="1"/>
    <s v="01903856"/>
    <s v="NITROGENO UREICO"/>
    <s v="24/02/2022"/>
    <n v="272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861"/>
    <s v="CC27362861"/>
    <s v="ELIZABETH"/>
    <s v="NONE"/>
    <s v="RIVERA"/>
    <s v="JIMENEZ"/>
    <d v="1961-04-28T00:00:00"/>
    <n v="60"/>
    <n v="6"/>
    <s v="Persona mayor"/>
    <s v="Otro Grupo Poblacional"/>
    <s v="Ninguno"/>
    <s v="Ninguno"/>
    <m/>
    <s v="Beneficiario"/>
    <m/>
    <s v="SIN DATO"/>
    <s v="Ninguna"/>
    <s v="Mocoa"/>
    <m/>
    <n v="3209520374"/>
    <s v="Urbana"/>
    <m/>
    <x v="0"/>
    <x v="5"/>
    <s v="PUTUMAYO"/>
    <x v="5"/>
    <x v="5"/>
    <x v="5"/>
    <s v="I10X"/>
    <m/>
    <m/>
    <m/>
    <s v="Hipertension esencial (primaria)"/>
    <s v="Procedimiento"/>
    <n v="1"/>
    <s v="01904902"/>
    <s v="HORMONA ESTIMULANTE DEL TIROIDES"/>
    <s v="24/02/2022"/>
    <n v="11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7995"/>
    <s v="CC30737995"/>
    <s v="ANA"/>
    <s v="CRISTINA"/>
    <s v="NARVAEZ"/>
    <s v="MUÑOZ"/>
    <d v="1966-07-25T00:00:00"/>
    <n v="55"/>
    <n v="5"/>
    <s v="Adultez"/>
    <s v="Otro Grupo Poblacional"/>
    <s v="Ninguno"/>
    <s v="Ninguno"/>
    <m/>
    <s v="Beneficiario"/>
    <m/>
    <s v="SIN DATO"/>
    <s v="Ninguna"/>
    <s v="Mocoa"/>
    <m/>
    <n v="3133967423"/>
    <s v="Urbana"/>
    <m/>
    <x v="0"/>
    <x v="5"/>
    <s v="PUTUMAYO"/>
    <x v="5"/>
    <x v="5"/>
    <x v="5"/>
    <s v="I10X"/>
    <s v="E119"/>
    <m/>
    <m/>
    <s v="Hipertension esencial (primaria)"/>
    <s v="Procedimiento"/>
    <n v="1"/>
    <s v="01902210"/>
    <s v="HEMOGRAMA IV ( HEMOGLOBINA HEMATOCRITO RECUENTO DE ERITROCITOS INDICES ERITROCITARIOS LEUCOGRAMA RECUENTO DE PLAQUETAS INDICES PLAQUETARIOS Y MORFOLOGIA ELECTRONICA E HISTOGRAMA ) AUTOMATIZADO"/>
    <s v="24/02/2022"/>
    <n v="80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1299"/>
    <s v="CC18101299"/>
    <s v="LUIS"/>
    <s v="ALFONSO"/>
    <s v="BENAVIDES"/>
    <s v="VIVAS"/>
    <d v="1963-02-09T00:00:00"/>
    <n v="59"/>
    <n v="5"/>
    <s v="Adultez"/>
    <s v="Otro Grupo Poblacional"/>
    <s v="Ninguno"/>
    <s v="Ninguno"/>
    <m/>
    <s v="Beneficiario"/>
    <m/>
    <s v="SIN DATO"/>
    <s v="Ninguna"/>
    <s v="Villagarzón"/>
    <m/>
    <n v="3118442860"/>
    <s v="Urbana"/>
    <m/>
    <x v="0"/>
    <x v="5"/>
    <s v="PUTUMAYO"/>
    <x v="5"/>
    <x v="5"/>
    <x v="5"/>
    <s v="I10X"/>
    <s v="E119"/>
    <m/>
    <m/>
    <s v="Hipertension esencial (primaria)"/>
    <s v="Procedimiento"/>
    <n v="1"/>
    <s v="01904921"/>
    <s v="TIROXINA LIBRE"/>
    <s v="24/02/2022"/>
    <n v="98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763603"/>
    <s v="CC4763603"/>
    <s v="PEDRO"/>
    <s v="NONE"/>
    <s v="DAZA"/>
    <s v="PEREZ"/>
    <d v="1964-02-20T00:00:00"/>
    <n v="58"/>
    <n v="5"/>
    <s v="Adultez"/>
    <s v="Otro Grupo Poblacional"/>
    <s v="Desplazamiento"/>
    <s v="Perdida de Bienes Muebles o Inmuebles"/>
    <m/>
    <s v="Beneficiario"/>
    <m/>
    <s v="SIN DATO"/>
    <s v="Indígena"/>
    <s v="Mocoa"/>
    <m/>
    <n v="3146311021"/>
    <s v="Urbana"/>
    <m/>
    <x v="0"/>
    <x v="5"/>
    <s v="PUTUMAYO"/>
    <x v="5"/>
    <x v="5"/>
    <x v="5"/>
    <s v="I10X"/>
    <s v="E119"/>
    <m/>
    <m/>
    <s v="Hipertension esencial (primaria)"/>
    <s v="Procedimiento"/>
    <n v="1"/>
    <s v="00T0000318"/>
    <s v="TRANSPORTE COMERCIAL TERRESTRE - SIMPLE MOCOA ( PUTUMAYO ) A VALLE DEL GUAMUEZ ( PUTUMAYO )"/>
    <s v="03/02/2022"/>
    <n v="126000"/>
    <s v="Hospitalización"/>
    <m/>
  </r>
  <r>
    <n v="2022"/>
    <d v="2021-12-31T00:00:00"/>
    <s v="Población con riesgo o alteraciones cardio – cerebro – vascular – metabólicas manifiestas"/>
    <s v="Crónicos"/>
    <s v="HTA"/>
    <s v="PUTUMAYO"/>
    <n v="86"/>
    <s v="86 - PUTUMAYO"/>
    <s v="86885"/>
    <s v="86885 - Villagarzón"/>
    <s v="0,911149514667827"/>
    <s v="-76,7449544729909"/>
    <s v="Sustituto Pensional"/>
    <s v="AC"/>
    <m/>
    <s v="CC"/>
    <n v="27353713"/>
    <s v="CC27353713"/>
    <s v="GLORIA"/>
    <s v="ISABEL"/>
    <s v="ACOSTA"/>
    <s v="PANTOJA"/>
    <d v="1952-05-21T00:00:00"/>
    <n v="69"/>
    <n v="6"/>
    <s v="Persona mayor"/>
    <s v="Otro Grupo Poblacional"/>
    <s v="Ninguno"/>
    <s v="Ninguno"/>
    <m/>
    <s v="Beneficiario"/>
    <m/>
    <s v="SIN DATO"/>
    <s v="Ninguna"/>
    <s v="Villagarzón"/>
    <m/>
    <n v="3134163714"/>
    <s v="Urbana"/>
    <m/>
    <x v="0"/>
    <x v="5"/>
    <s v="PUTUMAYO"/>
    <x v="5"/>
    <x v="5"/>
    <x v="5"/>
    <s v="I10X"/>
    <m/>
    <m/>
    <m/>
    <s v="Hipertension esencial (primaria)"/>
    <s v="Procedimiento"/>
    <n v="1"/>
    <s v="01881202"/>
    <s v="ECOCARDIOGRAMA TRANSTORACICO"/>
    <s v="18/02/2022"/>
    <n v="1731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98472158"/>
    <s v="CC98472158"/>
    <s v="JESUS"/>
    <s v="ALBEIRO"/>
    <s v="SUAREZ"/>
    <s v="CORTEZ"/>
    <d v="1974-05-17T00:00:00"/>
    <n v="47"/>
    <n v="5"/>
    <s v="Adultez"/>
    <s v="Otro Grupo Poblacional"/>
    <s v="Ninguno"/>
    <s v="Ninguno"/>
    <m/>
    <s v="Beneficiario"/>
    <m/>
    <s v="SIN DATO"/>
    <s v="Ninguna"/>
    <s v="Mocoa"/>
    <m/>
    <n v="3114409239"/>
    <s v="Urbana"/>
    <m/>
    <x v="0"/>
    <x v="0"/>
    <s v="PUTUMAYO"/>
    <x v="0"/>
    <x v="0"/>
    <x v="0"/>
    <s v="I10X"/>
    <m/>
    <m/>
    <m/>
    <s v="Hipertension esencial (primaria)"/>
    <s v="Medicamento"/>
    <n v="1"/>
    <s v="20066125-01"/>
    <s v="VITAMINA C 500 MG TABLETAS MASTICABLES"/>
    <s v="18/02/2022"/>
    <n v="250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9814150"/>
    <s v="CC29814150"/>
    <s v="SILVIA"/>
    <s v="NONE"/>
    <s v="GORDILLO"/>
    <s v="GUZMAN"/>
    <d v="1966-03-10T00:00:00"/>
    <n v="55"/>
    <n v="5"/>
    <s v="Adultez"/>
    <s v="Otro Grupo Poblacional"/>
    <s v="Ninguno"/>
    <s v="Ninguno"/>
    <m/>
    <s v="Beneficiario"/>
    <m/>
    <s v="SIN DATO"/>
    <s v="Ninguna"/>
    <s v="Mocoa"/>
    <m/>
    <n v="3202871265"/>
    <s v="Urbana"/>
    <m/>
    <x v="0"/>
    <x v="2"/>
    <s v="PUTUMAYO"/>
    <x v="2"/>
    <x v="2"/>
    <x v="2"/>
    <s v="I10X"/>
    <m/>
    <m/>
    <m/>
    <s v="Hipertension esencial (primaria)"/>
    <s v="Procedimiento"/>
    <n v="1"/>
    <s v="01890301"/>
    <s v="CONSULTA DE CONTROL O DE SEGUIMIENTO POR MEDICINA GENERAL"/>
    <s v="18/02/2022"/>
    <n v="279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43600218"/>
    <s v="CC43600218"/>
    <s v="ILDA"/>
    <s v="BERENICE"/>
    <s v="TORO"/>
    <s v="GOMEZ"/>
    <d v="1976-01-10T00:00:00"/>
    <n v="46"/>
    <n v="5"/>
    <s v="Adultez"/>
    <s v="Otro Grupo Poblacional"/>
    <s v="Ninguno"/>
    <s v="Ninguno"/>
    <m/>
    <s v="Beneficiario"/>
    <m/>
    <s v="SIN DATO"/>
    <s v="Ninguna"/>
    <s v="Mocoa"/>
    <m/>
    <n v="3103046456"/>
    <s v="Urbana"/>
    <m/>
    <x v="0"/>
    <x v="0"/>
    <s v="PUTUMAYO"/>
    <x v="0"/>
    <x v="0"/>
    <x v="0"/>
    <s v="I10X"/>
    <m/>
    <m/>
    <m/>
    <s v="Hipertension esencial (primaria)"/>
    <s v="Procedimiento"/>
    <n v="1"/>
    <s v="01895004"/>
    <s v="MONITOREO AMBULATORIO DE PRESION ARTERIAL SISTEMICA"/>
    <s v="08/02/2022"/>
    <n v="3066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724"/>
    <s v="CC18100724"/>
    <s v="JOSE"/>
    <s v="IGNACIO"/>
    <s v="DIAZ"/>
    <s v="HUERTAS"/>
    <d v="1958-06-10T00:00:00"/>
    <n v="63"/>
    <n v="6"/>
    <s v="Persona mayor"/>
    <s v="Otro Grupo Poblacional"/>
    <s v="Ninguno"/>
    <s v="Ninguno"/>
    <m/>
    <s v="Beneficiario"/>
    <m/>
    <s v="SIN DATO"/>
    <s v="Ninguna"/>
    <s v="Villagarzón"/>
    <m/>
    <n v="3112429782"/>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4/02/2022"/>
    <n v="3495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506"/>
    <s v="CC27359506"/>
    <s v="FANNY"/>
    <s v="MAGOLA"/>
    <s v="PANTOJA"/>
    <s v="DE PIPICANO"/>
    <d v="1957-11-30T00:00:00"/>
    <n v="64"/>
    <n v="6"/>
    <s v="Persona mayor"/>
    <s v="Otro Grupo Poblacional"/>
    <s v="Ninguno"/>
    <s v="Ninguno"/>
    <m/>
    <s v="Beneficiario"/>
    <m/>
    <s v="SIN DATO"/>
    <s v="Ninguna"/>
    <s v="Villagarzón"/>
    <m/>
    <n v="3112364925"/>
    <s v="Urbana"/>
    <m/>
    <x v="0"/>
    <x v="2"/>
    <s v="PUTUMAYO"/>
    <x v="2"/>
    <x v="2"/>
    <x v="2"/>
    <s v="I10X"/>
    <m/>
    <m/>
    <m/>
    <s v="Hipertension esencial (primaria)"/>
    <s v="Procedimiento"/>
    <n v="1"/>
    <s v="00T0000315"/>
    <s v="TRANSPORTE COMERCIAL TERRESTRE - SIMPLE MOCOA ( PUTUMAYO ) A PUERTO ASIS ( PUTUMAYO )"/>
    <s v="10/02/2022"/>
    <n v="465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385"/>
    <s v="CC27474385"/>
    <s v="AMANDA"/>
    <s v="NONE"/>
    <s v="RIASCOS"/>
    <s v="CHINGAL"/>
    <d v="1956-07-26T00:00:00"/>
    <n v="65"/>
    <n v="6"/>
    <s v="Persona mayor"/>
    <s v="Otro Grupo Poblacional"/>
    <s v="Ninguno"/>
    <s v="Ninguno"/>
    <m/>
    <s v="Beneficiario"/>
    <m/>
    <s v="SIN DATO"/>
    <s v="Ninguna"/>
    <s v="Mocoa"/>
    <m/>
    <n v="3124811944"/>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1/02/2022"/>
    <n v="496100"/>
    <s v="Hospitalización"/>
    <m/>
  </r>
  <r>
    <n v="2022"/>
    <d v="2021-12-31T00:00:00"/>
    <s v="Población con riesgo o alteraciones cardio – cerebro – vascular – metabólicas manifiestas"/>
    <s v="Crónicos"/>
    <s v="HTA"/>
    <s v="PUTUMAYO"/>
    <n v="86"/>
    <s v="86 - PUTUMAYO"/>
    <s v="86885"/>
    <s v="86885 - Villagarzón"/>
    <s v="0,911149514667827"/>
    <s v="-76,7449544729909"/>
    <s v="Beneficiario"/>
    <s v="AC"/>
    <m/>
    <s v="CC"/>
    <n v="27353888"/>
    <s v="CC27353888"/>
    <s v="MARIA"/>
    <s v="FANNY"/>
    <s v="MORALES"/>
    <s v="VALENCIA"/>
    <d v="1957-04-28T00:00:00"/>
    <n v="64"/>
    <n v="6"/>
    <s v="Persona mayor"/>
    <s v="Otro Grupo Poblacional"/>
    <s v="Ninguno"/>
    <s v="Ninguno"/>
    <m/>
    <s v="Beneficiario"/>
    <m/>
    <s v="SIN DATO"/>
    <s v="Ninguna"/>
    <s v="Villagarzón"/>
    <m/>
    <n v="3212454475"/>
    <s v="Urbana"/>
    <m/>
    <x v="0"/>
    <x v="2"/>
    <s v="PUTUMAYO"/>
    <x v="2"/>
    <x v="2"/>
    <x v="2"/>
    <s v="I10X"/>
    <m/>
    <m/>
    <m/>
    <s v="Hipertension esencial (primaria)"/>
    <s v="Procedimiento"/>
    <n v="1"/>
    <s v="01890301"/>
    <s v="CONSULTA DE CONTROL O DE SEGUIMIENTO POR MEDICINA GENERAL"/>
    <s v="01/02/2022"/>
    <n v="5212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7362537"/>
    <s v="CC27362537"/>
    <s v="FANNY"/>
    <s v="NONE"/>
    <s v="BOLAÑOS"/>
    <s v="DE GILON"/>
    <d v="1933-08-01T00:00:00"/>
    <n v="88"/>
    <n v="6"/>
    <s v="Persona mayor"/>
    <s v="Otro Grupo Poblacional"/>
    <s v="Ninguno"/>
    <s v="Ninguno"/>
    <m/>
    <s v="Beneficiario"/>
    <m/>
    <s v="SIN DATO"/>
    <s v="Ninguna"/>
    <s v="Mocoa"/>
    <m/>
    <n v="3108867982"/>
    <s v="Urbana"/>
    <m/>
    <x v="0"/>
    <x v="2"/>
    <s v="PUTUMAYO"/>
    <x v="2"/>
    <x v="2"/>
    <x v="2"/>
    <s v="I10X"/>
    <m/>
    <m/>
    <m/>
    <s v="Hipertension esencial (primaria)"/>
    <s v="Procedimiento"/>
    <n v="1"/>
    <s v="01452301"/>
    <s v="COLONOSCOPIA TOTAL"/>
    <s v="02/02/2022"/>
    <n v="5492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7887"/>
    <s v="CC5347887"/>
    <s v="EDUARDO"/>
    <s v="ANTONIO"/>
    <s v="ALVAREZ"/>
    <s v="BOLAÑOS"/>
    <d v="1945-07-24T00:00:00"/>
    <n v="76"/>
    <n v="6"/>
    <s v="Persona mayor"/>
    <s v="Otro Grupo Poblacional"/>
    <s v="Ninguno"/>
    <s v="Ninguno"/>
    <m/>
    <s v="Beneficiario"/>
    <m/>
    <s v="SIN DATO"/>
    <s v="Ninguna"/>
    <s v="Mocoa"/>
    <m/>
    <n v="3123727196"/>
    <s v="Urbana"/>
    <m/>
    <x v="0"/>
    <x v="4"/>
    <s v="PUTUMAYO"/>
    <x v="4"/>
    <x v="4"/>
    <x v="4"/>
    <s v="I10X"/>
    <s v="E119"/>
    <m/>
    <m/>
    <s v="Hipertension esencial (primaria)"/>
    <s v="Procedimiento"/>
    <n v="1"/>
    <s v="01890201"/>
    <s v="CONSULTA DE PRIMERA VEZ POR MEDICINA GENERAL"/>
    <s v="03/02/2022"/>
    <n v="5767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9835168"/>
    <s v="CC39835168"/>
    <s v="CARMEN"/>
    <s v="RITA"/>
    <s v="ROJAS"/>
    <s v="VARGAS"/>
    <d v="1953-01-18T00:00:00"/>
    <n v="69"/>
    <n v="6"/>
    <s v="Persona mayor"/>
    <s v="Otro Grupo Poblacional"/>
    <s v="Desplazamiento"/>
    <s v="Homicidio"/>
    <m/>
    <s v="Beneficiario"/>
    <m/>
    <s v="SIN DATO"/>
    <s v="Ninguna"/>
    <s v="Villagarzón"/>
    <m/>
    <n v="3114428532"/>
    <s v="Urbana"/>
    <m/>
    <x v="0"/>
    <x v="2"/>
    <s v="PUTUMAYO"/>
    <x v="2"/>
    <x v="2"/>
    <x v="2"/>
    <s v="I10X"/>
    <m/>
    <m/>
    <m/>
    <s v="Hipertension esencial (primaria)"/>
    <s v="Procedimiento"/>
    <n v="1"/>
    <s v="00Q0000773"/>
    <s v="PAQUETE HIPERTENSION ARTERIAL SIN O CON ENFERMEDAD RENAL CRONICA ESTADIOS 1 - 2 - IPS ESPECIALIZADA"/>
    <s v="28/02/2022"/>
    <n v="604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2651"/>
    <s v="CC18122651"/>
    <s v="VICENTE"/>
    <s v="WILLIAM"/>
    <s v="CASTILLO"/>
    <s v="DELGADO"/>
    <d v="1958-07-20T00:00:00"/>
    <n v="63"/>
    <n v="6"/>
    <s v="Persona mayor"/>
    <s v="Otro Grupo Poblacional"/>
    <s v="Ninguno"/>
    <s v="Ninguno"/>
    <m/>
    <s v="Beneficiario"/>
    <m/>
    <s v="SIN DATO"/>
    <s v="Negro, afrocolombiano"/>
    <s v="Mocoa"/>
    <m/>
    <n v="3138536665"/>
    <s v="Urbana"/>
    <m/>
    <x v="0"/>
    <x v="0"/>
    <s v="PUTUMAYO"/>
    <x v="0"/>
    <x v="0"/>
    <x v="0"/>
    <s v="I10X"/>
    <m/>
    <m/>
    <m/>
    <s v="Hipertension esencial (primaria)"/>
    <s v="Medicamento"/>
    <n v="1"/>
    <s v="41661-02"/>
    <s v="CALCIO + VITAMINA D TABLETAS"/>
    <s v="17/02/2022"/>
    <n v="6350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3540"/>
    <s v="CC18123540"/>
    <s v="ABRAHAM"/>
    <s v="NONE"/>
    <s v="BERMEO"/>
    <s v="MACIAS"/>
    <d v="1961-06-03T00:00:00"/>
    <n v="60"/>
    <n v="6"/>
    <s v="Persona mayor"/>
    <s v="Otro Grupo Poblacional"/>
    <s v="Ninguno"/>
    <s v="Ninguno"/>
    <m/>
    <s v="Beneficiario"/>
    <m/>
    <s v="SIN DATO"/>
    <s v="Indígena"/>
    <s v="Villagarzón"/>
    <m/>
    <n v="3214499772"/>
    <s v="Urbana"/>
    <m/>
    <x v="0"/>
    <x v="2"/>
    <s v="PUTUMAYO"/>
    <x v="2"/>
    <x v="2"/>
    <x v="2"/>
    <s v="I10X"/>
    <s v="E119"/>
    <m/>
    <m/>
    <s v="Hipertension esencial (primaria)"/>
    <s v="Procedimiento"/>
    <n v="1"/>
    <s v="01890201"/>
    <s v="CONSULTA DE PRIMERA VEZ POR MEDICINA GENERAL"/>
    <s v="10/02/2022"/>
    <n v="796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0377"/>
    <s v="CC41180377"/>
    <s v="MIRIAM"/>
    <s v="DEL CARMEN"/>
    <s v="CEBALLOS"/>
    <s v="CABRERA"/>
    <d v="1962-03-20T00:00:00"/>
    <n v="59"/>
    <n v="5"/>
    <s v="Adultez"/>
    <s v="Otro Grupo Poblacional"/>
    <s v="Ninguno"/>
    <s v="Ninguno"/>
    <m/>
    <s v="Beneficiario"/>
    <m/>
    <s v="SIN DATO"/>
    <s v="Ninguna"/>
    <s v="Villagarzón"/>
    <m/>
    <n v="3203338846"/>
    <s v="Urbana"/>
    <m/>
    <x v="0"/>
    <x v="5"/>
    <s v="PUTUMAYO"/>
    <x v="5"/>
    <x v="5"/>
    <x v="5"/>
    <s v="I10X"/>
    <m/>
    <m/>
    <m/>
    <s v="Hipertension esencial (primaria)"/>
    <s v="Procedimiento"/>
    <n v="1"/>
    <s v="00T0000352"/>
    <s v="TRANSPORTE COMERCIAL TERRESTRE - SIMPLE VALLE DEL GUAMUEZ ( PUTUMAYO ) A MOCOA ( PUTUMAYO )"/>
    <s v="02/02/2022"/>
    <n v="280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70357"/>
    <s v="CC97470357"/>
    <s v="MARIANO"/>
    <s v="NONE"/>
    <s v="JUAGIBIOY"/>
    <s v="MAVISOY"/>
    <d v="1961-08-07T00:00:00"/>
    <n v="60"/>
    <n v="6"/>
    <s v="Persona mayor"/>
    <s v="Otro Grupo Poblacional"/>
    <s v="Ninguno"/>
    <s v="Ninguno"/>
    <m/>
    <s v="Beneficiario"/>
    <m/>
    <s v="SIN DATO"/>
    <s v="Indígena"/>
    <s v="Mocoa"/>
    <m/>
    <n v="3117301171"/>
    <s v="Urbana"/>
    <m/>
    <x v="0"/>
    <x v="2"/>
    <s v="PUTUMAYO"/>
    <x v="2"/>
    <x v="2"/>
    <x v="2"/>
    <s v="I10X"/>
    <m/>
    <m/>
    <m/>
    <s v="Hipertension esencial (primaria)"/>
    <s v="Procedimiento"/>
    <n v="1"/>
    <s v="01890301"/>
    <s v="CONSULTA DE CONTROL O DE SEGUIMIENTO POR MEDICINA GENERAL"/>
    <s v="22/02/2022"/>
    <n v="38400"/>
    <s v="Hospitalización"/>
    <m/>
  </r>
  <r>
    <n v="2022"/>
    <d v="2021-12-31T00:00:00"/>
    <s v="Población con riesgo o alteraciones cardio – cerebro – vascular – metabólicas manifiestas"/>
    <s v="Crónicos"/>
    <s v="HTA"/>
    <s v="PUTUMAYO"/>
    <n v="86"/>
    <s v="86 - PUTUMAYO"/>
    <s v="86001"/>
    <s v="86001 - Mocoa"/>
    <s v="1,2285749946554"/>
    <s v="-76,6843621832875"/>
    <s v="Sustituto Pensional"/>
    <s v="AF"/>
    <m/>
    <s v="CC"/>
    <n v="18123167"/>
    <s v="CC18123167"/>
    <s v="ALIRIO"/>
    <s v="MARINO"/>
    <s v="CORAL"/>
    <s v="SOLARTE"/>
    <d v="1952-10-31T00:00:00"/>
    <n v="69"/>
    <n v="6"/>
    <s v="Persona mayor"/>
    <s v="Otro Grupo Poblacional"/>
    <s v="Ninguno"/>
    <s v="Ninguno"/>
    <m/>
    <s v="Beneficiario"/>
    <m/>
    <s v="SIN DATO"/>
    <s v="Ninguna"/>
    <s v="Mocoa"/>
    <m/>
    <n v="3118671060"/>
    <s v="Urbana"/>
    <m/>
    <x v="0"/>
    <x v="2"/>
    <s v="PUTUMAYO"/>
    <x v="2"/>
    <x v="2"/>
    <x v="2"/>
    <s v="I10X"/>
    <s v="E119"/>
    <m/>
    <m/>
    <s v="Hipertension esencial (primaria)"/>
    <s v="Procedimiento"/>
    <n v="1"/>
    <s v="01890301"/>
    <s v="CONSULTA DE CONTROL O DE SEGUIMIENTO POR MEDICINA GENERAL"/>
    <s v="02/02/2022"/>
    <n v="525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81507"/>
    <s v="CC41181507"/>
    <s v="MARIA"/>
    <s v="FABIOLA"/>
    <s v="RECALDE"/>
    <s v="RAMIREZ"/>
    <d v="1972-08-03T00:00:00"/>
    <n v="49"/>
    <n v="5"/>
    <s v="Adultez"/>
    <s v="Otro Grupo Poblacional"/>
    <s v="Desplazamiento"/>
    <s v="Desplazamiento forzado"/>
    <m/>
    <s v="Beneficiario"/>
    <m/>
    <s v="SIN DATO"/>
    <s v="Ninguna"/>
    <s v="Villagarzón"/>
    <m/>
    <n v="3105158517"/>
    <s v="Urbana"/>
    <m/>
    <x v="0"/>
    <x v="2"/>
    <s v="PUTUMAYO"/>
    <x v="2"/>
    <x v="2"/>
    <x v="2"/>
    <s v="I10X"/>
    <s v="E119"/>
    <m/>
    <m/>
    <s v="Hipertension esencial (primaria)"/>
    <s v="Procedimiento"/>
    <n v="1"/>
    <s v="01890301"/>
    <s v="CONSULTA DE CONTROL O DE SEGUIMIENTO POR MEDICINA GENERAL"/>
    <s v="28/02/2022"/>
    <n v="52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27359686"/>
    <s v="CC27359686"/>
    <s v="ROSMIRA"/>
    <s v="MARIA"/>
    <s v="CORREA"/>
    <s v="POSADA"/>
    <d v="1961-01-18T00:00:00"/>
    <n v="61"/>
    <n v="6"/>
    <s v="Persona mayor"/>
    <s v="Otro Grupo Poblacional"/>
    <s v="Ninguno"/>
    <s v="Ninguno"/>
    <m/>
    <s v="Beneficiario"/>
    <m/>
    <s v="SIN DATO"/>
    <s v="Ninguna"/>
    <s v="Villagarzón"/>
    <m/>
    <n v="3114527732"/>
    <s v="Urbana"/>
    <m/>
    <x v="0"/>
    <x v="2"/>
    <s v="PUTUMAYO"/>
    <x v="2"/>
    <x v="2"/>
    <x v="2"/>
    <s v="I10X"/>
    <m/>
    <m/>
    <m/>
    <s v="Hipertension esencial (primaria)"/>
    <s v="Procedimiento"/>
    <n v="1"/>
    <s v="01890101"/>
    <s v="ATENCION ( VISITA ) DOMICILIARIA - POR MEDICINA GENERAL"/>
    <s v="24/02/2022"/>
    <n v="378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0674"/>
    <s v="CC18100674"/>
    <s v="HECTOR"/>
    <s v="MARINO"/>
    <s v="BENAVIDES"/>
    <s v="ANDRADE"/>
    <d v="1954-12-21T00:00:00"/>
    <n v="67"/>
    <n v="6"/>
    <s v="Persona mayor"/>
    <s v="Otro Grupo Poblacional"/>
    <s v="Ninguno"/>
    <s v="Ninguno"/>
    <m/>
    <s v="Beneficiario"/>
    <m/>
    <s v="SIN DATO"/>
    <s v="Ninguna"/>
    <s v="Villagarzón"/>
    <m/>
    <n v="3102160229"/>
    <s v="Urbana"/>
    <m/>
    <x v="0"/>
    <x v="3"/>
    <s v="PUTUMAYO"/>
    <x v="3"/>
    <x v="3"/>
    <x v="3"/>
    <s v="I10X"/>
    <s v="E119"/>
    <m/>
    <m/>
    <s v="Hipertension esencial (primaria)"/>
    <s v="Procedimiento"/>
    <n v="1"/>
    <s v="01895001"/>
    <s v="MONITOREO ELECTROCARDIOGRAFICO CONTINUO ( HOLTER )"/>
    <s v="07/02/2022"/>
    <n v="70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01032"/>
    <s v="CC18101032"/>
    <s v="OVETH"/>
    <s v="NONE"/>
    <s v="Rúales"/>
    <s v="TRUJILLO"/>
    <d v="1961-11-03T00:00:00"/>
    <n v="60"/>
    <n v="6"/>
    <s v="Persona mayor"/>
    <s v="Otro Grupo Poblacional"/>
    <s v="Ninguno"/>
    <s v="Ninguno"/>
    <m/>
    <s v="Beneficiario"/>
    <m/>
    <s v="SIN DATO"/>
    <s v="Ninguna"/>
    <s v="Mocoa"/>
    <m/>
    <n v="3143026110"/>
    <s v="Urbana"/>
    <m/>
    <x v="0"/>
    <x v="2"/>
    <s v="PUTUMAYO"/>
    <x v="2"/>
    <x v="2"/>
    <x v="2"/>
    <s v="I10X"/>
    <m/>
    <m/>
    <m/>
    <s v="Hipertension esencial (primaria)"/>
    <s v="Procedimiento"/>
    <n v="1"/>
    <s v="01890466"/>
    <s v="INTERCONSULTA POR ESPECIALISTA EN MEDICINA INTERNA"/>
    <s v="09/02/2022"/>
    <n v="164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45712"/>
    <s v="CC18145712"/>
    <s v="FAUSTO"/>
    <s v="EMERSON"/>
    <s v="CAJIAO"/>
    <s v="CAJIAO"/>
    <d v="1978-12-02T00:00:00"/>
    <n v="43"/>
    <n v="5"/>
    <s v="Adultez"/>
    <s v="Otro Grupo Poblacional"/>
    <s v="Ninguno"/>
    <s v="Ninguno"/>
    <m/>
    <s v="Beneficiario"/>
    <m/>
    <s v="SIN DATO"/>
    <s v="Indígena"/>
    <s v="Mocoa"/>
    <m/>
    <n v="3105719214"/>
    <s v="Urbana"/>
    <m/>
    <x v="0"/>
    <x v="2"/>
    <s v="PUTUMAYO"/>
    <x v="2"/>
    <x v="2"/>
    <x v="2"/>
    <s v="I10X"/>
    <m/>
    <m/>
    <m/>
    <s v="Hipertension esencial (primaria)"/>
    <s v="Procedimiento"/>
    <n v="1"/>
    <s v="01890602"/>
    <s v="CUIDADO ( MANEJO ) INTRAHOSPITALARIO POR MEDICINA ESPECIALIZADA"/>
    <s v="09/02/2022"/>
    <n v="2604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79686"/>
    <s v="CC12979686"/>
    <s v="JOSE"/>
    <s v="LUIS"/>
    <s v="GUZMAN"/>
    <s v="BENAVIDES"/>
    <d v="1963-07-30T00:00:00"/>
    <n v="58"/>
    <n v="5"/>
    <s v="Adultez"/>
    <s v="Otro Grupo Poblacional"/>
    <s v="Ninguno"/>
    <s v="Ninguno"/>
    <m/>
    <s v="Beneficiario"/>
    <m/>
    <s v="SIN DATO"/>
    <s v="Ninguna"/>
    <s v="Mocoa"/>
    <m/>
    <n v="3112325047"/>
    <s v="Urbana"/>
    <m/>
    <x v="0"/>
    <x v="2"/>
    <s v="PUTUMAYO"/>
    <x v="2"/>
    <x v="2"/>
    <x v="2"/>
    <s v="I10X"/>
    <m/>
    <m/>
    <m/>
    <s v="Hipertension esencial (primaria)"/>
    <s v="Procedimiento"/>
    <n v="1"/>
    <s v="01890602"/>
    <s v="CUIDADO ( MANEJO ) INTRAHOSPITALARIO POR MEDICINA ESPECIALIZADA"/>
    <s v="09/02/2022"/>
    <n v="38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085"/>
    <s v="CC27355085"/>
    <s v="MARIA"/>
    <s v="ELENA"/>
    <s v="MORA"/>
    <s v="LOPEZ"/>
    <d v="1955-12-03T00:00:00"/>
    <n v="66"/>
    <n v="6"/>
    <s v="Persona mayor"/>
    <s v="Otro Grupo Poblacional"/>
    <s v="Desplazamiento"/>
    <s v="Homicidio"/>
    <m/>
    <s v="Beneficiario"/>
    <m/>
    <s v="SIN DATO"/>
    <s v="Ninguna"/>
    <s v="Mocoa"/>
    <m/>
    <n v="3142052992"/>
    <s v="Urbana"/>
    <m/>
    <x v="0"/>
    <x v="2"/>
    <s v="PUTUMAYO"/>
    <x v="2"/>
    <x v="2"/>
    <x v="2"/>
    <s v="I10X"/>
    <m/>
    <m/>
    <m/>
    <s v="Hipertension esencial (primaria)"/>
    <s v="Procedimiento"/>
    <n v="1"/>
    <s v="01890701"/>
    <s v="CONSULTA DE URGENCIAS POR MEDICINA GENERAL"/>
    <s v="09/02/2022"/>
    <n v="6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726791"/>
    <s v="CC3726791"/>
    <s v="GENERO"/>
    <s v="RAFAEL"/>
    <s v="MARTINEZ"/>
    <s v="MEZA"/>
    <d v="1953-10-04T00:00:00"/>
    <n v="68"/>
    <n v="6"/>
    <s v="Persona mayor"/>
    <s v="Otro Grupo Poblacional"/>
    <s v="Desplazamiento"/>
    <s v="Desplazamiento forzado"/>
    <m/>
    <s v="Beneficiario"/>
    <m/>
    <s v="SIN DATO"/>
    <s v="Ninguna"/>
    <s v="Mocoa"/>
    <m/>
    <n v="3228169415"/>
    <s v="Urbana"/>
    <m/>
    <x v="0"/>
    <x v="2"/>
    <s v="PUTUMAYO"/>
    <x v="2"/>
    <x v="2"/>
    <x v="2"/>
    <s v="I10X"/>
    <s v="E119"/>
    <s v="N18X"/>
    <m/>
    <s v="Hipertension esencial (primaria)"/>
    <s v="Procedimiento"/>
    <n v="1"/>
    <s v="01890208"/>
    <s v="CONSULTA DE PRIMERA VEZ POR PSICOLOGIA"/>
    <s v="09/02/2022"/>
    <n v="255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5016"/>
    <s v="CC18125016"/>
    <s v="CAMPO"/>
    <s v="ELIAS"/>
    <s v="HERNANDEZ"/>
    <s v="GARRETA"/>
    <d v="1969-04-22T00:00:00"/>
    <n v="52"/>
    <n v="5"/>
    <s v="Adultez"/>
    <s v="Adulto Mayor"/>
    <s v="Desplazamiento"/>
    <s v="Homicidio"/>
    <m/>
    <s v="Beneficiario"/>
    <m/>
    <s v="SIN DATO"/>
    <s v="Ninguna"/>
    <s v="Villagarzón"/>
    <m/>
    <n v="3118473607"/>
    <s v="Urbana"/>
    <m/>
    <x v="0"/>
    <x v="2"/>
    <s v="PUTUMAYO"/>
    <x v="2"/>
    <x v="2"/>
    <x v="2"/>
    <s v="I10X"/>
    <s v="E119"/>
    <m/>
    <m/>
    <s v="Hipertension esencial (primaria)"/>
    <s v="Medicamento"/>
    <n v="1"/>
    <s v="19936296-08"/>
    <s v="ACIDO ACETILSALICILICO 100 MG"/>
    <s v="09/02/2022"/>
    <n v="534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884"/>
    <s v="CC18123884"/>
    <s v="CARLOS"/>
    <s v="HENRRY"/>
    <s v="CUELLAR"/>
    <s v="ROJAS"/>
    <d v="1964-05-15T00:00:00"/>
    <n v="57"/>
    <n v="5"/>
    <s v="Adultez"/>
    <s v="Otro Grupo Poblacional"/>
    <s v="Ninguno"/>
    <s v="Ninguno"/>
    <m/>
    <s v="Beneficiario"/>
    <m/>
    <s v="SIN DATO"/>
    <s v="Ninguna"/>
    <s v="Mocoa"/>
    <m/>
    <n v="3124081353"/>
    <s v="Urbana"/>
    <m/>
    <x v="0"/>
    <x v="2"/>
    <s v="PUTUMAYO"/>
    <x v="2"/>
    <x v="2"/>
    <x v="2"/>
    <s v="I10X"/>
    <s v="E119"/>
    <m/>
    <m/>
    <s v="Hipertension esencial (primaria)"/>
    <s v="Medicamento"/>
    <n v="1"/>
    <s v="19932984-14"/>
    <s v="LOSARTAN 50 MG"/>
    <s v="09/02/2022"/>
    <n v="464800"/>
    <s v="Hospitalización"/>
    <m/>
  </r>
  <r>
    <n v="2022"/>
    <d v="2021-12-31T00:00:00"/>
    <s v="Población con riesgo o alteraciones cardio – cerebro – vascular – metabólicas manifiestas"/>
    <s v="Crónicos"/>
    <s v="HTA"/>
    <s v="PUTUMAYO"/>
    <n v="86"/>
    <s v="86 - PUTUMAYO"/>
    <s v="86001"/>
    <s v="86001 - Mocoa"/>
    <s v="1,2285749946554"/>
    <s v="-76,6843621832875"/>
    <s v="Cotizante Pensionado"/>
    <s v="AF"/>
    <m/>
    <s v="CC"/>
    <n v="12957237"/>
    <s v="CC12957237"/>
    <s v="RAUL"/>
    <s v="NONE"/>
    <s v="ERAZO"/>
    <s v="MEJIA"/>
    <d v="1952-03-23T00:00:00"/>
    <n v="69"/>
    <n v="6"/>
    <s v="Persona mayor"/>
    <s v="Otro Grupo Poblacional"/>
    <s v="Ninguno"/>
    <s v="Ninguno"/>
    <m/>
    <s v="Beneficiario"/>
    <m/>
    <s v="SIN DATO"/>
    <s v="Ninguna"/>
    <s v="Mocoa"/>
    <m/>
    <n v="3144144883"/>
    <s v="Urbana"/>
    <m/>
    <x v="0"/>
    <x v="2"/>
    <s v="PUTUMAYO"/>
    <x v="2"/>
    <x v="2"/>
    <x v="2"/>
    <s v="I10X"/>
    <m/>
    <m/>
    <m/>
    <s v="Hipertension esencial (primaria)"/>
    <s v="Procedimiento"/>
    <n v="1"/>
    <s v="0110M004"/>
    <s v="INTERNACION COMPLEJIDAD MEDIANA HABITACION CUATRO O MAS CAMAS"/>
    <s v="09/02/2022"/>
    <n v="1446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41106333"/>
    <s v="CC41106333"/>
    <s v="ELIZABETH"/>
    <s v="NONE"/>
    <s v="BLANDON"/>
    <s v="TABARES"/>
    <d v="1966-05-15T00:00:00"/>
    <n v="55"/>
    <n v="5"/>
    <s v="Adultez"/>
    <s v="Otro Grupo Poblacional"/>
    <s v="Ninguno"/>
    <s v="Ninguno"/>
    <m/>
    <s v="Beneficiario"/>
    <m/>
    <s v="SIN DATO"/>
    <s v="Ninguna"/>
    <s v="Mocoa"/>
    <m/>
    <n v="3134342380"/>
    <s v="Urbana"/>
    <m/>
    <x v="0"/>
    <x v="2"/>
    <s v="PUTUMAYO"/>
    <x v="2"/>
    <x v="2"/>
    <x v="2"/>
    <s v="I10X"/>
    <m/>
    <m/>
    <m/>
    <s v="Hipertension esencial (primaria)"/>
    <s v="Medicamento"/>
    <n v="1"/>
    <s v="34162-11"/>
    <s v="HIDROCLOROTIAZIDA 25 MG"/>
    <s v="09/02/2022"/>
    <n v="164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F"/>
    <m/>
    <s v="CC"/>
    <n v="69005201"/>
    <s v="CC69005201"/>
    <s v="CARMEN"/>
    <s v="ELISA"/>
    <s v="MUCHAVISOY"/>
    <s v="CHINDOY"/>
    <d v="1968-07-14T00:00:00"/>
    <n v="53"/>
    <n v="5"/>
    <s v="Adultez"/>
    <s v="Otro Grupo Poblacional"/>
    <s v="Ninguno"/>
    <s v="Ninguno"/>
    <m/>
    <s v="Beneficiario"/>
    <m/>
    <s v="SIN DATO"/>
    <s v="Indígena"/>
    <s v="Mocoa"/>
    <m/>
    <n v="3202014592"/>
    <s v="Urbana"/>
    <m/>
    <x v="0"/>
    <x v="2"/>
    <s v="PUTUMAYO"/>
    <x v="2"/>
    <x v="2"/>
    <x v="2"/>
    <s v="I10X"/>
    <m/>
    <m/>
    <m/>
    <s v="Hipertension esencial (primaria)"/>
    <s v="Insumo"/>
    <n v="1"/>
    <s v="00E0000004"/>
    <s v="DURAPREP SOLUCION PARA LAVADO PREQUIRURGICO"/>
    <s v="09/02/2022"/>
    <n v="10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24374"/>
    <s v="CC30724374"/>
    <s v="NIDIA"/>
    <s v="MERCEDES"/>
    <s v="MURIEL"/>
    <s v="OTERO"/>
    <d v="1960-02-16T00:00:00"/>
    <n v="62"/>
    <n v="6"/>
    <s v="Persona mayor"/>
    <s v="Otro Grupo Poblacional"/>
    <s v="Ninguno"/>
    <s v="Ninguno"/>
    <m/>
    <s v="Beneficiario"/>
    <m/>
    <s v="SIN DATO"/>
    <s v="Ninguna"/>
    <s v="Mocoa"/>
    <m/>
    <n v="3203455215"/>
    <s v="Urbana"/>
    <m/>
    <x v="0"/>
    <x v="2"/>
    <s v="PUTUMAYO"/>
    <x v="2"/>
    <x v="2"/>
    <x v="2"/>
    <s v="I10X"/>
    <s v="E119"/>
    <m/>
    <m/>
    <s v="Hipertension esencial (primaria)"/>
    <s v="Medicamento"/>
    <n v="1"/>
    <s v="25040-25"/>
    <s v="ACETAMINOFEN 500 MG"/>
    <s v="09/02/2022"/>
    <n v="8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602"/>
    <s v="CC18123602"/>
    <s v="RICHARD"/>
    <s v="JAIME"/>
    <s v="DELGADO"/>
    <s v="ROJAS"/>
    <d v="1962-12-22T00:00:00"/>
    <n v="59"/>
    <n v="5"/>
    <s v="Adultez"/>
    <s v="Otro Grupo Poblacional"/>
    <s v="Ninguno"/>
    <s v="Ninguno"/>
    <m/>
    <s v="Beneficiario"/>
    <m/>
    <s v="SIN DATO"/>
    <s v="Ninguna"/>
    <s v="Mocoa"/>
    <m/>
    <n v="3143261991"/>
    <s v="Urbana"/>
    <m/>
    <x v="0"/>
    <x v="2"/>
    <s v="PUTUMAYO"/>
    <x v="2"/>
    <x v="2"/>
    <x v="2"/>
    <s v="I10X"/>
    <m/>
    <m/>
    <m/>
    <s v="Hipertension esencial (primaria)"/>
    <s v="Insumo"/>
    <n v="1"/>
    <s v="00E0000004"/>
    <s v="DURAPREP SOLUCION PARA LAVADO PREQUIRURGICO"/>
    <s v="09/02/2022"/>
    <n v="5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E"/>
    <n v="867232"/>
    <s v="CE867232"/>
    <s v="MANUEL"/>
    <s v="NONE"/>
    <s v="ARANDA"/>
    <s v="VIGO"/>
    <d v="1945-04-28T00:00:00"/>
    <n v="76"/>
    <n v="6"/>
    <s v="Persona mayor"/>
    <s v="Otro Grupo Poblacional"/>
    <s v="Ninguno"/>
    <s v="Ninguno"/>
    <m/>
    <s v="Beneficiario"/>
    <m/>
    <s v="SIN DATO"/>
    <s v="Ninguna"/>
    <s v="Mocoa"/>
    <m/>
    <n v="3507418895"/>
    <s v="Urbana"/>
    <m/>
    <x v="0"/>
    <x v="2"/>
    <s v="PUTUMAYO"/>
    <x v="2"/>
    <x v="2"/>
    <x v="2"/>
    <s v="I10X"/>
    <s v="E119"/>
    <m/>
    <m/>
    <s v="Hipertension esencial (primaria)"/>
    <s v="Medicamento"/>
    <n v="1"/>
    <s v="20097309-04"/>
    <s v="CLORURO DE SODIO 0.9%"/>
    <s v="09/02/2022"/>
    <n v="182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7354523"/>
    <s v="CC27354523"/>
    <s v="AURA"/>
    <s v="ELISA"/>
    <s v="MONTENEGRO"/>
    <s v="DE BASANTE"/>
    <d v="1956-07-30T00:00:00"/>
    <n v="65"/>
    <n v="6"/>
    <s v="Persona mayor"/>
    <s v="Otro Grupo Poblacional"/>
    <s v="Ninguno"/>
    <s v="Ninguno"/>
    <m/>
    <s v="Beneficiario"/>
    <m/>
    <s v="SIN DATO"/>
    <s v="Ninguna"/>
    <s v="Mocoa"/>
    <m/>
    <n v="3138471438"/>
    <s v="Urbana"/>
    <m/>
    <x v="0"/>
    <x v="2"/>
    <s v="PUTUMAYO"/>
    <x v="2"/>
    <x v="2"/>
    <x v="2"/>
    <s v="I10X"/>
    <m/>
    <m/>
    <m/>
    <s v="Hipertension esencial (primaria)"/>
    <s v="Insumo"/>
    <n v="1"/>
    <s v="00E0000004"/>
    <s v="DURAPREP SOLUCION PARA LAVADO PREQUIRURGICO"/>
    <s v="09/02/2022"/>
    <n v="12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4399"/>
    <s v="CC27354399"/>
    <s v="IMELDA"/>
    <s v="GERARDINA"/>
    <s v="CHÁVEZ"/>
    <s v="SOLARTE"/>
    <d v="1956-04-05T00:00:00"/>
    <n v="65"/>
    <n v="6"/>
    <s v="Persona mayor"/>
    <s v="Otro Grupo Poblacional"/>
    <s v="Ninguno"/>
    <s v="Ninguno"/>
    <m/>
    <s v="Beneficiario"/>
    <m/>
    <s v="SIN DATO"/>
    <s v="Ninguna"/>
    <s v="Mocoa"/>
    <m/>
    <n v="3124472656"/>
    <s v="Urbana"/>
    <m/>
    <x v="0"/>
    <x v="2"/>
    <s v="PUTUMAYO"/>
    <x v="2"/>
    <x v="2"/>
    <x v="2"/>
    <s v="I10X"/>
    <m/>
    <m/>
    <m/>
    <s v="Hipertension esencial (primaria)"/>
    <s v="Medicamento"/>
    <n v="1"/>
    <s v="19933145-03"/>
    <s v="DIPIRONA SODICA 1G/2ML INYECTABLE"/>
    <s v="09/02/2022"/>
    <n v="9300"/>
    <s v="Hospitalización"/>
    <m/>
  </r>
  <r>
    <n v="2022"/>
    <d v="2021-12-31T00:00:00"/>
    <s v="Población con riesgo o alteraciones cardio – cerebro – vascular – metabólicas manifiestas"/>
    <s v="Crónicos"/>
    <s v="HTA"/>
    <s v="PUTUMAYO"/>
    <n v="86"/>
    <s v="86 - PUTUMAYO"/>
    <s v="86001"/>
    <s v="86001 - Mocoa"/>
    <s v="1,2285749946554"/>
    <s v="-76,6843621832875"/>
    <s v="Cotizante Pensionado"/>
    <s v="AC"/>
    <m/>
    <s v="CC"/>
    <n v="27358744"/>
    <s v="CC27358744"/>
    <s v="LILI"/>
    <s v="RAQUEL"/>
    <s v="MURIEL"/>
    <s v="SILVA"/>
    <d v="1940-01-31T00:00:00"/>
    <n v="82"/>
    <n v="6"/>
    <s v="Persona mayor"/>
    <s v="Adulto Mayor"/>
    <s v="Ninguno"/>
    <s v="Ninguno"/>
    <m/>
    <s v="Beneficiario"/>
    <m/>
    <s v="SIN DATO"/>
    <s v="Ninguna"/>
    <s v="Mocoa"/>
    <m/>
    <n v="3124813593"/>
    <s v="Urbana"/>
    <m/>
    <x v="0"/>
    <x v="2"/>
    <s v="PUTUMAYO"/>
    <x v="2"/>
    <x v="2"/>
    <x v="2"/>
    <s v="I10X"/>
    <m/>
    <m/>
    <m/>
    <s v="Hipertension esencial (primaria)"/>
    <s v="Medicamento"/>
    <n v="1"/>
    <s v="20013809-08"/>
    <s v="CLONIDINA 0.15 MG TABLETA"/>
    <s v="09/02/2022"/>
    <n v="65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41100604"/>
    <s v="CC41100604"/>
    <s v="ANA"/>
    <s v="FELIX"/>
    <s v="PALACIO"/>
    <s v="COPETE"/>
    <d v="1952-05-15T00:00:00"/>
    <n v="69"/>
    <n v="6"/>
    <s v="Persona mayor"/>
    <s v="Otro Grupo Poblacional"/>
    <s v="Desplazamiento"/>
    <s v="Desplazamiento forzado"/>
    <m/>
    <s v="Beneficiario"/>
    <m/>
    <s v="SIN DATO"/>
    <s v="Negro, afrocolombiano"/>
    <s v="Villagarzón"/>
    <m/>
    <n v="3204714844"/>
    <s v="Urbana"/>
    <m/>
    <x v="0"/>
    <x v="3"/>
    <s v="PUTUMAYO"/>
    <x v="3"/>
    <x v="3"/>
    <x v="3"/>
    <s v="I10X"/>
    <m/>
    <m/>
    <m/>
    <s v="Hipertension esencial (primaria)"/>
    <s v="Procedimiento"/>
    <n v="1"/>
    <s v="01890206"/>
    <s v="CONSULTA DE PRIMERA VEZ POR NUTRICION Y DIETETICA"/>
    <s v="06/02/2022"/>
    <n v="18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8207"/>
    <s v="CC18108207"/>
    <s v="RENE"/>
    <s v="NONE"/>
    <s v="NUSTES"/>
    <s v="CABEZAS"/>
    <d v="1958-05-04T00:00:00"/>
    <n v="63"/>
    <n v="6"/>
    <s v="Persona mayor"/>
    <s v="Otro Grupo Poblacional"/>
    <s v="Ninguno"/>
    <s v="Ninguno"/>
    <m/>
    <s v="Beneficiario"/>
    <m/>
    <s v="SIN DATO"/>
    <s v="Ninguna"/>
    <s v="Villagarzón"/>
    <m/>
    <n v="3144378895"/>
    <s v="Urbana"/>
    <m/>
    <x v="0"/>
    <x v="2"/>
    <s v="PUTUMAYO"/>
    <x v="2"/>
    <x v="2"/>
    <x v="2"/>
    <s v="I10X"/>
    <s v="E119"/>
    <m/>
    <m/>
    <s v="Hipertension esencial (primaria)"/>
    <s v="Procedimiento"/>
    <n v="1"/>
    <s v="01890301"/>
    <s v="CONSULTA DE CONTROL O DE SEGUIMIENTO POR MEDICINA GENERAL"/>
    <s v="22/02/2022"/>
    <n v="12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97480325"/>
    <s v="CC97480325"/>
    <s v="MILLER"/>
    <s v="EDUARDO"/>
    <s v="JIMENEZ"/>
    <s v="BONILLA"/>
    <d v="1968-12-30T00:00:00"/>
    <n v="53"/>
    <n v="5"/>
    <s v="Adultez"/>
    <s v="Otro Grupo Poblacional"/>
    <s v="Ninguno"/>
    <s v="Ninguno"/>
    <m/>
    <s v="Beneficiario"/>
    <m/>
    <s v="SIN DATO"/>
    <s v="Ninguna"/>
    <s v="Mocoa"/>
    <m/>
    <n v="3214533836"/>
    <s v="Urbana"/>
    <m/>
    <x v="0"/>
    <x v="2"/>
    <s v="PUTUMAYO"/>
    <x v="2"/>
    <x v="2"/>
    <x v="2"/>
    <s v="I10X"/>
    <s v="E119"/>
    <m/>
    <m/>
    <s v="Hipertension esencial (primaria)"/>
    <s v="Medicamento"/>
    <n v="1"/>
    <s v="19919867-18"/>
    <s v="LIPITORÂ® 40 MG. TABLETAS"/>
    <s v="22/02/2022"/>
    <n v="9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07553"/>
    <s v="CC41107553"/>
    <s v="ALEXANDRA"/>
    <s v="NONE"/>
    <s v="VALENCIA"/>
    <s v="LASSO"/>
    <d v="1972-12-21T00:00:00"/>
    <n v="49"/>
    <n v="5"/>
    <s v="Adultez"/>
    <s v="Otro Grupo Poblacional"/>
    <s v="Ninguno"/>
    <s v="Ninguno"/>
    <m/>
    <s v="Beneficiario"/>
    <m/>
    <s v="SIN DATO"/>
    <s v="Ninguna"/>
    <s v="Mocoa"/>
    <m/>
    <n v="3104863331"/>
    <s v="Urbana"/>
    <m/>
    <x v="0"/>
    <x v="2"/>
    <s v="PUTUMAYO"/>
    <x v="2"/>
    <x v="2"/>
    <x v="2"/>
    <s v="I10X"/>
    <m/>
    <m/>
    <m/>
    <s v="Hipertension esencial (primaria)"/>
    <s v="Medicamento"/>
    <n v="1"/>
    <s v="25040-25"/>
    <s v="ACETAMINOFEN 500 MG"/>
    <s v="22/02/2022"/>
    <n v="6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19097"/>
    <s v="CC18119097"/>
    <s v="ANGEL"/>
    <s v="ARVEY"/>
    <s v="QUIÑONEZ"/>
    <s v="BRAVO"/>
    <d v="1968-06-29T00:00:00"/>
    <n v="53"/>
    <n v="5"/>
    <s v="Adultez"/>
    <s v="Otro Grupo Poblacional"/>
    <s v="Desplazamiento"/>
    <s v="Homicidio"/>
    <m/>
    <s v="Beneficiario"/>
    <m/>
    <s v="SIN DATO"/>
    <s v="Ninguna"/>
    <s v="Mocoa"/>
    <m/>
    <n v="3183440943"/>
    <s v="Urbana"/>
    <m/>
    <x v="0"/>
    <x v="2"/>
    <s v="PUTUMAYO"/>
    <x v="2"/>
    <x v="2"/>
    <x v="2"/>
    <s v="I10X"/>
    <m/>
    <m/>
    <m/>
    <s v="Hipertension esencial (primaria)"/>
    <s v="Medicamento"/>
    <n v="1"/>
    <s v="19977479-01"/>
    <s v="CLOTRIMAZOL 1 % CREMA VAGINAL"/>
    <s v="22/02/2022"/>
    <n v="8016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26226"/>
    <s v="CC18126226"/>
    <s v="LEANDRO"/>
    <s v="LEÓN"/>
    <s v="GÓMEZ"/>
    <s v="GÓMEZ"/>
    <d v="1973-07-14T00:00:00"/>
    <n v="48"/>
    <n v="5"/>
    <s v="Adultez"/>
    <s v="Otro Grupo Poblacional"/>
    <s v="Ninguno"/>
    <s v="Ninguno"/>
    <m/>
    <s v="Beneficiario"/>
    <m/>
    <s v="SIN DATO"/>
    <s v="Ninguna"/>
    <s v="Villagarzón"/>
    <m/>
    <n v="3214627976"/>
    <s v="Urbana"/>
    <m/>
    <x v="0"/>
    <x v="2"/>
    <s v="PUTUMAYO"/>
    <x v="2"/>
    <x v="2"/>
    <x v="2"/>
    <s v="I10X"/>
    <m/>
    <m/>
    <m/>
    <s v="Hipertension esencial (primaria)"/>
    <s v="Medicamento"/>
    <n v="1"/>
    <s v="19960390-01"/>
    <s v="ESOMEPRAZOL 40 MG TABLETAS ENTERICAS"/>
    <s v="22/02/2022"/>
    <n v="30300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124865655"/>
    <s v="CC1124865655"/>
    <s v="MARTHA"/>
    <s v="LILIANA"/>
    <s v="GARRETA"/>
    <s v="CHINDOY"/>
    <d v="1998-03-14T00:00:00"/>
    <n v="23"/>
    <n v="4"/>
    <s v="Juventud"/>
    <s v="Otro Grupo Poblacional"/>
    <s v="Ninguno"/>
    <s v="Ninguno"/>
    <m/>
    <s v="Beneficiario"/>
    <m/>
    <s v="SIN DATO"/>
    <s v="Ninguna"/>
    <s v="Mocoa"/>
    <m/>
    <n v="3235178913"/>
    <s v="Rural"/>
    <m/>
    <x v="0"/>
    <x v="2"/>
    <s v="PUTUMAYO"/>
    <x v="2"/>
    <x v="2"/>
    <x v="2"/>
    <s v="I10X"/>
    <m/>
    <m/>
    <m/>
    <s v="Hipertension esencial (primaria)"/>
    <s v="Medicamento"/>
    <n v="1"/>
    <s v="34162-11"/>
    <s v="HIDROCLOROTIAZIDA 25 MG"/>
    <s v="22/02/2022"/>
    <n v="10390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35899"/>
    <s v="CC30735899"/>
    <s v="DORIS"/>
    <s v="AMALIA"/>
    <s v="TELLO"/>
    <s v="ERIRA"/>
    <d v="1965-12-21T00:00:00"/>
    <n v="56"/>
    <n v="5"/>
    <s v="Adultez"/>
    <s v="Otro Grupo Poblacional"/>
    <s v="Ninguno"/>
    <s v="Ninguno"/>
    <m/>
    <s v="Beneficiario"/>
    <m/>
    <s v="SIN DATO"/>
    <s v="Ninguna"/>
    <s v="Mocoa"/>
    <m/>
    <n v="3155593448"/>
    <s v="Urbana"/>
    <m/>
    <x v="0"/>
    <x v="2"/>
    <s v="PUTUMAYO"/>
    <x v="2"/>
    <x v="2"/>
    <x v="2"/>
    <s v="I10X"/>
    <s v="E119"/>
    <m/>
    <m/>
    <s v="Hipertension esencial (primaria)"/>
    <s v="Medicamento"/>
    <n v="1"/>
    <s v="38771-05"/>
    <s v="SUSPENSION DE HIDROXIDO DE ALUMINIO + MAGNESIO + SIMETICONA"/>
    <s v="22/02/2022"/>
    <n v="25363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39840634"/>
    <s v="CC39840634"/>
    <s v="DORIS"/>
    <s v="ESPERANZA"/>
    <s v="BURBANO"/>
    <s v="GÓMEZ"/>
    <d v="1963-04-22T00:00:00"/>
    <n v="58"/>
    <n v="5"/>
    <s v="Adultez"/>
    <s v="Otro Grupo Poblacional"/>
    <s v="Desplazamiento"/>
    <s v="Desplazamiento forzado"/>
    <m/>
    <s v="Beneficiario"/>
    <m/>
    <s v="SIN DATO"/>
    <s v="Ninguna"/>
    <s v="Mocoa"/>
    <m/>
    <n v="3105570601"/>
    <s v="Urbana"/>
    <m/>
    <x v="0"/>
    <x v="2"/>
    <s v="PUTUMAYO"/>
    <x v="2"/>
    <x v="2"/>
    <x v="2"/>
    <s v="I10X"/>
    <m/>
    <m/>
    <m/>
    <s v="Hipertension esencial (primaria)"/>
    <s v="Medicamento"/>
    <n v="1"/>
    <s v="55895-06"/>
    <s v="AMLODIPINO TABLETAS 5 MG"/>
    <s v="22/02/2022"/>
    <n v="1538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6166"/>
    <s v="CC27356166"/>
    <s v="DORIS"/>
    <s v="INES"/>
    <s v="OTAYA"/>
    <s v="ACUÑA"/>
    <d v="1967-01-15T00:00:00"/>
    <n v="55"/>
    <n v="5"/>
    <s v="Adultez"/>
    <s v="Otro Grupo Poblacional"/>
    <s v="Ninguno"/>
    <s v="Ninguno"/>
    <m/>
    <s v="Beneficiario"/>
    <m/>
    <s v="SIN DATO"/>
    <s v="Ninguna"/>
    <s v="Mocoa"/>
    <m/>
    <n v="3105570601"/>
    <s v="Urbana"/>
    <m/>
    <x v="0"/>
    <x v="2"/>
    <s v="PUTUMAYO"/>
    <x v="2"/>
    <x v="2"/>
    <x v="2"/>
    <s v="I10X"/>
    <m/>
    <m/>
    <m/>
    <s v="Hipertension esencial (primaria)"/>
    <s v="Procedimiento"/>
    <n v="1"/>
    <s v="01890301"/>
    <s v="CONSULTA DE CONTROL O DE SEGUIMIENTO POR MEDICINA GENERAL"/>
    <s v="15/02/2022"/>
    <n v="21409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Pensionado"/>
    <s v="AC"/>
    <m/>
    <s v="CC"/>
    <n v="27364399"/>
    <s v="CC27364399"/>
    <s v="MARIA"/>
    <s v="MARGARITA"/>
    <s v="CAMACHO"/>
    <s v="DE SOLARTE"/>
    <d v="1956-02-22T00:00:00"/>
    <n v="66"/>
    <n v="6"/>
    <s v="Persona mayor"/>
    <s v="Otro Grupo Poblacional"/>
    <s v="Ninguno"/>
    <s v="Ninguno"/>
    <m/>
    <s v="Beneficiario"/>
    <m/>
    <s v="SIN DATO"/>
    <s v="Ninguna"/>
    <s v="Villagarzón"/>
    <m/>
    <n v="3203898514"/>
    <s v="Urbana"/>
    <m/>
    <x v="0"/>
    <x v="2"/>
    <s v="PUTUMAYO"/>
    <x v="2"/>
    <x v="2"/>
    <x v="2"/>
    <s v="I10X"/>
    <m/>
    <m/>
    <m/>
    <s v="Hipertension esencial (primaria)"/>
    <s v="Procedimiento"/>
    <n v="1"/>
    <s v="01890301"/>
    <s v="CONSULTA DE CONTROL O DE SEGUIMIENTO POR MEDICINA GENERAL"/>
    <s v="15/02/2022"/>
    <n v="20748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7355720"/>
    <s v="CC27355720"/>
    <s v="ELISA"/>
    <s v="VIRGINIA"/>
    <s v="REVELO"/>
    <s v="JURADO"/>
    <d v="1965-06-05T00:00:00"/>
    <n v="56"/>
    <n v="5"/>
    <s v="Adultez"/>
    <s v="Otro Grupo Poblacional"/>
    <s v="Ninguno"/>
    <s v="Ninguno"/>
    <m/>
    <s v="Beneficiario"/>
    <m/>
    <s v="SIN DATO"/>
    <s v="Ninguna"/>
    <s v="Mocoa"/>
    <m/>
    <n v="3133746094"/>
    <s v="Urbana"/>
    <m/>
    <x v="0"/>
    <x v="2"/>
    <s v="PUTUMAYO"/>
    <x v="2"/>
    <x v="2"/>
    <x v="2"/>
    <s v="I10X"/>
    <m/>
    <m/>
    <m/>
    <s v="Hipertension esencial (primaria)"/>
    <s v="Procedimiento"/>
    <n v="1"/>
    <s v="01890301"/>
    <s v="CONSULTA DE CONTROL O DE SEGUIMIENTO POR MEDICINA GENERAL"/>
    <s v="24/02/2022"/>
    <n v="4746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474022"/>
    <s v="CC27474022"/>
    <s v="ILDA"/>
    <s v="MARIELA"/>
    <s v="SUAREZ"/>
    <s v="VALLEJO"/>
    <d v="1944-04-24T00:00:00"/>
    <n v="77"/>
    <n v="6"/>
    <s v="Persona mayor"/>
    <s v="Otro Grupo Poblacional"/>
    <s v="Ninguno"/>
    <s v="Ninguno"/>
    <m/>
    <s v="Beneficiario"/>
    <m/>
    <s v="SIN DATO"/>
    <s v="Ninguna"/>
    <s v="Mocoa"/>
    <m/>
    <n v="3138630247"/>
    <s v="Urbana"/>
    <m/>
    <x v="0"/>
    <x v="2"/>
    <s v="PUTUMAYO"/>
    <x v="2"/>
    <x v="2"/>
    <x v="2"/>
    <s v="I10X"/>
    <m/>
    <m/>
    <m/>
    <s v="Hipertension esencial (primaria)"/>
    <s v="Procedimiento"/>
    <n v="1"/>
    <s v="01890101"/>
    <s v="ATENCION ( VISITA ) DOMICILIARIA - POR MEDICINA GENERAL"/>
    <s v="09/02/2022"/>
    <n v="34025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30726423"/>
    <s v="CC30726423"/>
    <s v="MERY"/>
    <s v="JUDITH"/>
    <s v="INSUASTY"/>
    <s v="MADROÑERO"/>
    <d v="1964-06-13T00:00:00"/>
    <n v="57"/>
    <n v="5"/>
    <s v="Adultez"/>
    <s v="Otro Grupo Poblacional"/>
    <s v="Ninguno"/>
    <s v="Ninguno"/>
    <m/>
    <s v="Beneficiario"/>
    <m/>
    <s v="SIN DATO"/>
    <s v="Ninguna"/>
    <s v="Villagarzón"/>
    <m/>
    <n v="3218886912"/>
    <s v="Urbana"/>
    <m/>
    <x v="0"/>
    <x v="2"/>
    <s v="PUTUMAYO"/>
    <x v="2"/>
    <x v="2"/>
    <x v="2"/>
    <s v="I10X"/>
    <s v="E119"/>
    <m/>
    <m/>
    <s v="Hipertension esencial (primaria)"/>
    <s v="Procedimiento"/>
    <n v="1"/>
    <s v="01890301"/>
    <s v="CONSULTA DE CONTROL O DE SEGUIMIENTO POR MEDICINA GENERAL"/>
    <s v="25/02/2022"/>
    <n v="32280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0554632"/>
    <s v="CC10554632"/>
    <s v="TORRES"/>
    <s v="TORRES"/>
    <s v="JAIRO"/>
    <s v="NOAP"/>
    <d v="1960-09-10T00:00:00"/>
    <n v="61"/>
    <n v="6"/>
    <s v="Persona mayor"/>
    <s v="Otro Grupo Poblacional"/>
    <s v="Ninguno"/>
    <s v="Ninguno"/>
    <m/>
    <s v="Beneficiario"/>
    <m/>
    <s v="SIN DATO"/>
    <s v="Ninguna"/>
    <s v="Mocoa"/>
    <m/>
    <n v="3233665937"/>
    <s v="Urbana"/>
    <m/>
    <x v="0"/>
    <x v="2"/>
    <s v="PUTUMAYO"/>
    <x v="2"/>
    <x v="2"/>
    <x v="2"/>
    <s v="I10X"/>
    <m/>
    <m/>
    <m/>
    <s v="Hipertension esencial (primaria)"/>
    <s v="Medicamento"/>
    <n v="1"/>
    <s v="19943745-02"/>
    <s v="BISACODILO 5 MG TABLETA RECUBIERTA DE LIBERACION RETARDADA"/>
    <s v="25/02/2022"/>
    <n v="1695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9"/>
    <s v="CC69015089"/>
    <s v="ARAUJO"/>
    <s v="ZUÑIGA"/>
    <s v="PATRICIA"/>
    <s v="JANETH"/>
    <d v="1969-06-15T00:00:00"/>
    <n v="52"/>
    <n v="5"/>
    <s v="Adultez"/>
    <s v="Otro Grupo Poblacional"/>
    <s v="Desplazamiento"/>
    <s v="Homicidio"/>
    <m/>
    <s v="Beneficiario"/>
    <m/>
    <s v="SIN DATO"/>
    <s v="Negro, afrocolombiano"/>
    <s v="Mocoa"/>
    <m/>
    <n v="3227273978"/>
    <s v="Urbana"/>
    <m/>
    <x v="0"/>
    <x v="2"/>
    <s v="PUTUMAYO"/>
    <x v="2"/>
    <x v="2"/>
    <x v="2"/>
    <s v="I10X"/>
    <m/>
    <m/>
    <m/>
    <s v="Hipertension esencial (primaria)"/>
    <s v="Medicamento"/>
    <n v="1"/>
    <s v="19919867-18"/>
    <s v="LIPITORÂ® 40 MG. TABLETAS"/>
    <s v="25/02/2022"/>
    <n v="15513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2984995"/>
    <s v="CC12984995"/>
    <s v="GABRIEL"/>
    <s v="NONE"/>
    <s v="SANCHEZ"/>
    <s v="SARASTY"/>
    <d v="1965-06-30T00:00:00"/>
    <n v="56"/>
    <n v="5"/>
    <s v="Adultez"/>
    <s v="Otro Grupo Poblacional"/>
    <s v="Ninguno"/>
    <s v="Ninguno"/>
    <m/>
    <s v="Beneficiario"/>
    <m/>
    <s v="SIN DATO"/>
    <s v="Ninguna"/>
    <s v="Mocoa"/>
    <m/>
    <n v="3103430021"/>
    <s v="Urbana"/>
    <m/>
    <x v="0"/>
    <x v="2"/>
    <s v="PUTUMAYO"/>
    <x v="2"/>
    <x v="2"/>
    <x v="2"/>
    <s v="I10X"/>
    <s v="E119"/>
    <m/>
    <m/>
    <s v="Hipertension esencial (primaria)"/>
    <s v="Medicamento"/>
    <n v="1"/>
    <s v="43609-03"/>
    <s v="FUSIMED- H.C. CREMA"/>
    <s v="25/02/2022"/>
    <n v="1431900"/>
    <s v="Hospitalización"/>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100647"/>
    <s v="CC18100647"/>
    <s v="CORREA"/>
    <s v="POSADA"/>
    <s v="BERNARDO"/>
    <s v="AURELIO"/>
    <d v="1956-02-19T00:00:00"/>
    <n v="66"/>
    <n v="6"/>
    <s v="Persona mayor"/>
    <s v="Otro Grupo Poblacional"/>
    <s v="Ninguno"/>
    <s v="Ninguno"/>
    <m/>
    <s v="Beneficiario"/>
    <m/>
    <s v="SIN DATO"/>
    <s v="Ninguna"/>
    <s v="Mocoa"/>
    <m/>
    <n v="3107610409"/>
    <s v="Urbana"/>
    <m/>
    <x v="0"/>
    <x v="2"/>
    <s v="PUTUMAYO"/>
    <x v="2"/>
    <x v="2"/>
    <x v="2"/>
    <s v="I10X"/>
    <m/>
    <m/>
    <m/>
    <s v="Hipertension esencial (primaria)"/>
    <s v="Medicamento"/>
    <n v="1"/>
    <s v="20005938-02"/>
    <s v="GEMFIBROZILO TABLETAS RECUBIERTAS 600 MG."/>
    <s v="25/02/2022"/>
    <n v="4465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92"/>
    <s v="CC27353892"/>
    <s v="PASTORA"/>
    <s v="EDILMA"/>
    <s v="MORA"/>
    <s v="VALLEJO"/>
    <d v="1957-12-10T00:00:00"/>
    <n v="64"/>
    <n v="6"/>
    <s v="Persona mayor"/>
    <s v="Otro Grupo Poblacional"/>
    <s v="Ninguno"/>
    <s v="Ninguno"/>
    <m/>
    <s v="Beneficiario"/>
    <m/>
    <s v="SIN DATO"/>
    <s v="Ninguna"/>
    <s v="Mocoa"/>
    <m/>
    <n v="3124482138"/>
    <s v="Urbana"/>
    <m/>
    <x v="0"/>
    <x v="2"/>
    <s v="PUTUMAYO"/>
    <x v="2"/>
    <x v="2"/>
    <x v="2"/>
    <s v="I10X"/>
    <s v="E119"/>
    <m/>
    <m/>
    <s v="Hipertension esencial (primaria)"/>
    <s v="Procedimiento"/>
    <n v="1"/>
    <s v="01907106"/>
    <s v="UROANALISIS"/>
    <s v="01/02/2022"/>
    <n v="15082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69015087"/>
    <s v="CC69015087"/>
    <s v="MYRIAM"/>
    <s v="STELLA"/>
    <s v="BENITEZ"/>
    <s v="GÓMEZ"/>
    <d v="1969-11-20T00:00:00"/>
    <n v="52"/>
    <n v="5"/>
    <s v="Adultez"/>
    <s v="Otro Grupo Poblacional"/>
    <s v="Ninguno"/>
    <s v="Ninguno"/>
    <m/>
    <s v="Beneficiario"/>
    <m/>
    <s v="SIN DATO"/>
    <s v="Ninguna"/>
    <s v="Mocoa"/>
    <m/>
    <n v="3133292208"/>
    <s v="Urbana"/>
    <m/>
    <x v="0"/>
    <x v="2"/>
    <s v="PUTUMAYO"/>
    <x v="2"/>
    <x v="2"/>
    <x v="2"/>
    <s v="I10X"/>
    <m/>
    <m/>
    <m/>
    <s v="Hipertension esencial (primaria)"/>
    <s v="Procedimiento"/>
    <n v="1"/>
    <s v="01903841"/>
    <s v="GLUCOSA EN SUERO U OTRO FLUIDO DIFERENTE A ORINA"/>
    <s v="01/02/2022"/>
    <n v="19139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6637526"/>
    <s v="CC26637526"/>
    <s v="CLAUDIA"/>
    <s v="NONE"/>
    <s v="RUÍZ"/>
    <s v="CARDONA"/>
    <d v="1971-09-13T00:00:00"/>
    <n v="50"/>
    <n v="5"/>
    <s v="Adultez"/>
    <s v="Otro Grupo Poblacional"/>
    <s v="Ninguno"/>
    <s v="Ninguno"/>
    <m/>
    <s v="Beneficiario"/>
    <m/>
    <s v="SIN DATO"/>
    <s v="Ninguna"/>
    <s v="Mocoa"/>
    <m/>
    <n v="3214625850"/>
    <s v="Urbana"/>
    <m/>
    <x v="0"/>
    <x v="2"/>
    <s v="PUTUMAYO"/>
    <x v="2"/>
    <x v="2"/>
    <x v="2"/>
    <s v="I10X"/>
    <m/>
    <m/>
    <m/>
    <s v="Hipertension esencial (primaria)"/>
    <s v="Procedimiento"/>
    <n v="1"/>
    <s v="01902208"/>
    <s v="HEMOGRAMA II ( HEMOGLOBINA HEMATOCRITO RECUENTO DE ERITROCITOS INDICES ERITROCITARIOS LEUCOGRAMA RECUENTO DE PLAQUETAS E INDICES PLAQUETARIOS ) SEMIAUTOMATIZADO"/>
    <s v="01/02/2022"/>
    <n v="44675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5683"/>
    <s v="CC18125683"/>
    <s v="JOSÉ"/>
    <s v="ELÍAS"/>
    <s v="RAMOS"/>
    <s v="ARÉVALO"/>
    <d v="1971-02-09T00:00:00"/>
    <n v="51"/>
    <n v="5"/>
    <s v="Adultez"/>
    <s v="Otro Grupo Poblacional"/>
    <s v="Ninguno"/>
    <s v="Ninguno"/>
    <m/>
    <s v="Beneficiario"/>
    <m/>
    <s v="SIN DATO"/>
    <s v="Ninguna"/>
    <s v="Mocoa"/>
    <m/>
    <n v="3138908214"/>
    <s v="Urbana"/>
    <m/>
    <x v="0"/>
    <x v="2"/>
    <s v="PUTUMAYO"/>
    <x v="2"/>
    <x v="2"/>
    <x v="2"/>
    <s v="I10X"/>
    <m/>
    <m/>
    <m/>
    <s v="Hipertension esencial (primaria)"/>
    <s v="Procedimiento"/>
    <n v="1"/>
    <s v="01903895"/>
    <s v="CREATININA EN SUERO U OTROS FLUIDOS"/>
    <s v="01/02/2022"/>
    <n v="41182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69005510"/>
    <s v="CC69005510"/>
    <s v="CLARA"/>
    <s v="ELISA"/>
    <s v="ANACONA"/>
    <s v="BERMEO"/>
    <d v="1971-08-10T00:00:00"/>
    <n v="50"/>
    <n v="5"/>
    <s v="Adultez"/>
    <s v="Otro Grupo Poblacional"/>
    <s v="Ninguno"/>
    <s v="Ninguno"/>
    <m/>
    <s v="Beneficiario"/>
    <m/>
    <s v="SIN DATO"/>
    <s v="Ninguna"/>
    <s v="Mocoa"/>
    <m/>
    <n v="3125718357"/>
    <s v="Urbana"/>
    <m/>
    <x v="0"/>
    <x v="2"/>
    <s v="PUTUMAYO"/>
    <x v="2"/>
    <x v="2"/>
    <x v="2"/>
    <s v="I10X"/>
    <m/>
    <m/>
    <m/>
    <s v="Hipertension esencial (primaria)"/>
    <s v="Procedimiento"/>
    <n v="1"/>
    <s v="01890301"/>
    <s v="CONSULTA DE CONTROL O DE SEGUIMIENTO POR MEDICINA GENERAL"/>
    <s v="01/02/2022"/>
    <n v="2980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274"/>
    <s v="CC27355274"/>
    <s v="SARAY"/>
    <s v="EUFEMIA"/>
    <s v="RUIZ"/>
    <s v="PAZMIÑO"/>
    <d v="1961-12-23T00:00:00"/>
    <n v="60"/>
    <n v="6"/>
    <s v="Persona mayor"/>
    <s v="Otro Grupo Poblacional"/>
    <s v="Ninguno"/>
    <s v="Ninguno"/>
    <m/>
    <s v="Beneficiario"/>
    <m/>
    <s v="SIN DATO"/>
    <s v="Ninguna"/>
    <s v="Mocoa"/>
    <m/>
    <n v="3112329268"/>
    <s v="Urbana"/>
    <m/>
    <x v="0"/>
    <x v="2"/>
    <s v="PUTUMAYO"/>
    <x v="2"/>
    <x v="2"/>
    <x v="2"/>
    <s v="I10X"/>
    <s v="E119"/>
    <m/>
    <m/>
    <s v="Hipertension esencial (primaria)"/>
    <s v="Procedimiento"/>
    <n v="1"/>
    <s v="01890301"/>
    <s v="CONSULTA DE CONTROL O DE SEGUIMIENTO POR MEDICINA GENERAL"/>
    <s v="22/02/2022"/>
    <n v="10491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82361974"/>
    <s v="CC82361974"/>
    <s v="GABRIEL"/>
    <s v="ALEXANDER"/>
    <s v="MOSQUERA"/>
    <s v="GÓMEZ"/>
    <d v="1974-03-01T00:00:00"/>
    <n v="47"/>
    <n v="5"/>
    <s v="Adultez"/>
    <s v="Otro Grupo Poblacional"/>
    <s v="Desplazamiento"/>
    <s v="Desplazamiento forzado"/>
    <m/>
    <s v="Beneficiario"/>
    <m/>
    <s v="SIN DATO"/>
    <s v="Ninguna"/>
    <s v="Mocoa"/>
    <m/>
    <n v="3219789908"/>
    <s v="Urbana"/>
    <m/>
    <x v="0"/>
    <x v="2"/>
    <s v="PUTUMAYO"/>
    <x v="2"/>
    <x v="2"/>
    <x v="2"/>
    <s v="I10X"/>
    <m/>
    <m/>
    <m/>
    <s v="Hipertension esencial (primaria)"/>
    <s v="Medicamento"/>
    <n v="1"/>
    <s v="20073098-45"/>
    <s v="NAPROZOLÂ®"/>
    <s v="22/02/2022"/>
    <n v="14165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5349939"/>
    <s v="CC5349939"/>
    <s v="JESÚS"/>
    <s v="ANTONIO"/>
    <s v="SOLARTE"/>
    <s v="HERRERA"/>
    <d v="1946-04-16T00:00:00"/>
    <n v="75"/>
    <n v="6"/>
    <s v="Persona mayor"/>
    <s v="Otro Grupo Poblacional"/>
    <s v="Ninguno"/>
    <s v="Ninguno"/>
    <m/>
    <s v="Beneficiario"/>
    <m/>
    <s v="SIN DATO"/>
    <s v="Ninguna"/>
    <s v="Mocoa"/>
    <m/>
    <n v="3122862757"/>
    <s v="Urbana"/>
    <m/>
    <x v="0"/>
    <x v="2"/>
    <s v="PUTUMAYO"/>
    <x v="2"/>
    <x v="2"/>
    <x v="2"/>
    <s v="I10X"/>
    <s v="E119"/>
    <m/>
    <m/>
    <s v="Hipertension esencial (primaria)"/>
    <s v="Medicamento"/>
    <n v="1"/>
    <s v="19993255-14"/>
    <s v="GLIBENCLAMIDA 5 MG."/>
    <s v="22/02/2022"/>
    <n v="15460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40626082"/>
    <s v="CC40626082"/>
    <s v="ANA"/>
    <s v="DELIA"/>
    <s v="VANEGAS"/>
    <s v="MORENO"/>
    <d v="1971-10-26T00:00:00"/>
    <n v="50"/>
    <n v="5"/>
    <s v="Adultez"/>
    <s v="Otro Grupo Poblacional"/>
    <s v="Desplazamiento"/>
    <s v="Amenaza"/>
    <m/>
    <s v="Beneficiario"/>
    <m/>
    <s v="SIN DATO"/>
    <s v="Ninguna"/>
    <s v="Mocoa"/>
    <m/>
    <n v="3212629966"/>
    <s v="Urbana"/>
    <m/>
    <x v="0"/>
    <x v="2"/>
    <s v="PUTUMAYO"/>
    <x v="2"/>
    <x v="2"/>
    <x v="2"/>
    <s v="I10X"/>
    <s v="E119"/>
    <m/>
    <m/>
    <s v="Hipertension esencial (primaria)"/>
    <s v="Medicamento"/>
    <n v="1"/>
    <s v="20032631-40"/>
    <s v="LOSARTAN 100 MG"/>
    <s v="22/02/2022"/>
    <n v="3564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5587787"/>
    <s v="CC35587787"/>
    <s v="MARÍA"/>
    <s v="YIRLEY"/>
    <s v="MORENO"/>
    <s v="MOSQUERA"/>
    <d v="1980-08-25T00:00:00"/>
    <n v="41"/>
    <n v="5"/>
    <s v="Adultez"/>
    <s v="Otro Grupo Poblacional"/>
    <s v="Ninguno"/>
    <s v="Ninguno"/>
    <m/>
    <s v="Beneficiario"/>
    <m/>
    <s v="SIN DATO"/>
    <s v="Negro, afrocolombiano"/>
    <s v="Mocoa"/>
    <m/>
    <n v="3157771315"/>
    <s v="Urbana"/>
    <m/>
    <x v="0"/>
    <x v="2"/>
    <s v="PUTUMAYO"/>
    <x v="2"/>
    <x v="2"/>
    <x v="2"/>
    <s v="I10X"/>
    <m/>
    <m/>
    <m/>
    <s v="Hipertension esencial (primaria)"/>
    <s v="Medicamento"/>
    <n v="1"/>
    <s v="19992946-03"/>
    <s v="METOPROLOL TABLETAS RECUBIERTAS 50 MG"/>
    <s v="22/02/2022"/>
    <n v="4422700"/>
    <s v="Hospitalización"/>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5296872"/>
    <s v="CC5296872"/>
    <s v="ELÍAS"/>
    <s v="NONE"/>
    <s v="NAVARRO"/>
    <s v="PORTILLA"/>
    <d v="1942-02-07T00:00:00"/>
    <n v="80"/>
    <n v="6"/>
    <s v="Persona mayor"/>
    <s v="Otro Grupo Poblacional"/>
    <s v="Ninguno"/>
    <s v="Ninguno"/>
    <m/>
    <s v="Beneficiario"/>
    <m/>
    <s v="SIN DATO"/>
    <s v="Negro, afrocolombiano"/>
    <s v="Mocoa"/>
    <m/>
    <n v="3227569046"/>
    <s v="Urbana"/>
    <m/>
    <x v="0"/>
    <x v="2"/>
    <s v="PUTUMAYO"/>
    <x v="2"/>
    <x v="2"/>
    <x v="2"/>
    <s v="I10X"/>
    <m/>
    <m/>
    <m/>
    <s v="Hipertension esencial (primaria)"/>
    <s v="Medicamento"/>
    <n v="1"/>
    <s v="19998394-06"/>
    <s v="GALVUSÂ® MET COMPRIMIDOS RECUBIERTOS CON PELICULA 50 MG /1000 MG"/>
    <s v="22/02/2022"/>
    <n v="3514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787"/>
    <s v="CC27353787"/>
    <s v="MARÍA"/>
    <s v="DEL CARMEN"/>
    <s v="LUCERO"/>
    <s v="DE MUTUMBAJOY"/>
    <d v="1953-02-10T00:00:00"/>
    <n v="69"/>
    <n v="6"/>
    <s v="Persona mayor"/>
    <s v="Otro Grupo Poblacional"/>
    <s v="Ninguno"/>
    <s v="Ninguno"/>
    <m/>
    <s v="Beneficiario"/>
    <m/>
    <s v="SIN DATO"/>
    <s v="Indígena"/>
    <s v="Mocoa"/>
    <m/>
    <n v="3107826728"/>
    <s v="Urbana"/>
    <m/>
    <x v="0"/>
    <x v="2"/>
    <s v="PUTUMAYO"/>
    <x v="2"/>
    <x v="2"/>
    <x v="2"/>
    <s v="I10X"/>
    <s v="E119"/>
    <m/>
    <m/>
    <s v="Hipertension esencial (primaria)"/>
    <s v="Procedimiento"/>
    <n v="1"/>
    <s v="01890301"/>
    <s v="CONSULTA DE CONTROL O DE SEGUIMIENTO POR MEDICINA GENERAL"/>
    <s v="18/02/2022"/>
    <n v="18814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5178"/>
    <s v="CC27355178"/>
    <s v="ELFRIDA"/>
    <s v="OMAIRA"/>
    <s v="ROSERO"/>
    <s v="CHICAIZA"/>
    <d v="1962-03-06T00:00:00"/>
    <n v="59"/>
    <n v="5"/>
    <s v="Adultez"/>
    <s v="Otro Grupo Poblacional"/>
    <s v="Ninguno"/>
    <s v="Ninguno"/>
    <m/>
    <s v="Beneficiario"/>
    <m/>
    <s v="SIN DATO"/>
    <s v="Ninguna"/>
    <s v="Mocoa"/>
    <m/>
    <n v="3102888162"/>
    <s v="Urbana"/>
    <m/>
    <x v="0"/>
    <x v="2"/>
    <s v="PUTUMAYO"/>
    <x v="2"/>
    <x v="2"/>
    <x v="2"/>
    <s v="I10X"/>
    <m/>
    <m/>
    <m/>
    <s v="Hipertension esencial (primaria)"/>
    <s v="Procedimiento"/>
    <n v="1"/>
    <s v="00T0001038"/>
    <s v="TRANSPORTE COMERCIAL TERRESTRE - SIMPLE PUERTO ASIS ( PUTUMAYO ) A MOCOA ( PUTUMAYO )"/>
    <s v="27/02/2022"/>
    <n v="2780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69008530"/>
    <s v="CC69008530"/>
    <s v="MARÍA"/>
    <s v="NANCY"/>
    <s v="MORA"/>
    <s v="HERNÁNDEZ"/>
    <d v="1979-12-18T00:00:00"/>
    <n v="42"/>
    <n v="5"/>
    <s v="Adultez"/>
    <s v="Otro Grupo Poblacional"/>
    <s v="Ninguno"/>
    <s v="Ninguno"/>
    <m/>
    <s v="Beneficiario"/>
    <m/>
    <s v="SIN DATO"/>
    <s v="Ninguna"/>
    <s v="Mocoa"/>
    <m/>
    <n v="3125519727"/>
    <s v="Urbana"/>
    <m/>
    <x v="0"/>
    <x v="2"/>
    <s v="PUTUMAYO"/>
    <x v="2"/>
    <x v="2"/>
    <x v="2"/>
    <s v="I10X"/>
    <s v="E119"/>
    <m/>
    <m/>
    <s v="Hipertension esencial (primaria)"/>
    <s v="Procedimiento"/>
    <n v="1"/>
    <s v="00T0000315"/>
    <s v="TRANSPORTE COMERCIAL TERRESTRE - SIMPLE MOCOA ( PUTUMAYO ) A PUERTO ASIS ( PUTUMAYO )"/>
    <s v="27/02/2022"/>
    <n v="1641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56"/>
    <s v="CC27352856"/>
    <s v="ROSARIO"/>
    <s v="AURA"/>
    <s v="MAYA"/>
    <s v="DE CARVAJAL"/>
    <d v="1943-09-15T00:00:00"/>
    <n v="78"/>
    <n v="6"/>
    <s v="Persona mayor"/>
    <s v="Otro Grupo Poblacional"/>
    <s v="Ninguno"/>
    <s v="Ninguno"/>
    <m/>
    <s v="Beneficiario"/>
    <m/>
    <s v="SIN DATO"/>
    <s v="Ninguna"/>
    <s v="Mocoa"/>
    <m/>
    <n v="3227557091"/>
    <s v="Urbana"/>
    <m/>
    <x v="0"/>
    <x v="0"/>
    <s v="PUTUMAYO"/>
    <x v="0"/>
    <x v="0"/>
    <x v="0"/>
    <s v="I10X"/>
    <m/>
    <m/>
    <m/>
    <s v="Hipertension esencial (primaria)"/>
    <s v="Procedimiento"/>
    <n v="1"/>
    <s v="01903818"/>
    <s v="COLESTEROL TOTAL"/>
    <s v="01/02/2022"/>
    <n v="1004200"/>
    <s v="Hospitalización"/>
    <m/>
  </r>
  <r>
    <n v="2022"/>
    <d v="2021-12-31T00:00:00"/>
    <s v="Población con riesgo o alteraciones cardio – cerebro – vascular – metabólicas manifiestas"/>
    <s v="Crónicos"/>
    <s v="HTA"/>
    <s v="PUTUMAYO"/>
    <n v="86"/>
    <s v="86 - PUTUMAYO"/>
    <s v="86885"/>
    <s v="86885 - Villagarzón"/>
    <s v="0,911149514667827"/>
    <s v="-76,7449544729909"/>
    <s v="Cotizante docente"/>
    <s v="AC"/>
    <m/>
    <s v="CC"/>
    <n v="18103167"/>
    <s v="CC18103167"/>
    <s v="WILLEM"/>
    <s v="HEVERTH"/>
    <s v="RUALES"/>
    <s v="LÓPEZ"/>
    <d v="1974-11-04T00:00:00"/>
    <n v="47"/>
    <n v="5"/>
    <s v="Adultez"/>
    <s v="Otro Grupo Poblacional"/>
    <s v="Ninguno"/>
    <s v="Ninguno"/>
    <m/>
    <s v="Beneficiario"/>
    <m/>
    <s v="SIN DATO"/>
    <s v="Ninguna"/>
    <s v="Villagarzón"/>
    <m/>
    <n v="3229432370"/>
    <s v="Urbana"/>
    <m/>
    <x v="0"/>
    <x v="0"/>
    <s v="PUTUMAYO"/>
    <x v="0"/>
    <x v="0"/>
    <x v="0"/>
    <s v="I10X"/>
    <m/>
    <m/>
    <m/>
    <s v="Hipertension esencial (primaria)"/>
    <s v="Procedimiento"/>
    <n v="1"/>
    <s v="01902210"/>
    <s v="HEMOGRAMA IV ( HEMOGLOBINA HEMATOCRITO RECUENTO DE ERITROCITOS INDICES ERITROCITARIOS LEUCOGRAMA RECUENTO DE PLAQUETAS INDICES PLAQUETARIOS Y MORFOLOGIA ELECTRONICA E HISTOGRAMA ) AUTOMATIZADO"/>
    <s v="01/02/2022"/>
    <n v="909300"/>
    <s v="Hospitalización"/>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053826125"/>
    <s v="CC1053826125"/>
    <s v="MARIA"/>
    <s v="CONCHITA"/>
    <s v="GAVIRIA"/>
    <s v="APRÁEZ"/>
    <d v="1993-04-08T00:00:00"/>
    <n v="28"/>
    <n v="4"/>
    <s v="Juventud"/>
    <s v="Otro Grupo Poblacional"/>
    <s v="Ninguno"/>
    <s v="Ninguno"/>
    <m/>
    <s v="Beneficiario"/>
    <m/>
    <s v="SIN DATO"/>
    <s v="Ninguna"/>
    <s v="Mocoa"/>
    <m/>
    <n v="3146389526"/>
    <s v="Urbana"/>
    <m/>
    <x v="0"/>
    <x v="6"/>
    <s v="PUTUMAYO"/>
    <x v="6"/>
    <x v="6"/>
    <x v="6"/>
    <s v="I10X"/>
    <m/>
    <m/>
    <m/>
    <s v="Hipertension esencial (primaria)"/>
    <s v="Procedimiento"/>
    <n v="1"/>
    <s v="01903026"/>
    <s v="MICROALBUMINURIA AUTOMATIZADA EN ORINA PARCIAL"/>
    <s v="18/02/2022"/>
    <n v="1328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8123335"/>
    <s v="CC18123335"/>
    <s v="OMAR"/>
    <s v="ANTONIO"/>
    <s v="MARTINEZ"/>
    <s v="BURBANO"/>
    <d v="1961-04-25T00:00:00"/>
    <n v="60"/>
    <n v="6"/>
    <s v="Persona mayor"/>
    <s v="Otro Grupo Poblacional"/>
    <s v="Ninguno"/>
    <s v="Ninguno"/>
    <m/>
    <s v="Beneficiario"/>
    <m/>
    <s v="SIN DATO"/>
    <s v="Ninguna"/>
    <s v="Mocoa"/>
    <m/>
    <n v="3132634452"/>
    <s v="Urbana"/>
    <m/>
    <x v="0"/>
    <x v="6"/>
    <s v="PUTUMAYO"/>
    <x v="6"/>
    <x v="6"/>
    <x v="6"/>
    <s v="I10X"/>
    <m/>
    <m/>
    <m/>
    <s v="Hipertension esencial (primaria)"/>
    <s v="Procedimiento"/>
    <n v="1"/>
    <s v="01903895"/>
    <s v="CREATININA EN SUERO U OTROS FLUIDOS"/>
    <s v="18/02/2022"/>
    <n v="24710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16"/>
    <s v="CC5349416"/>
    <s v="LUIS"/>
    <s v="ANGEL"/>
    <s v="REVELO"/>
    <s v="RODRIGUEZ"/>
    <d v="1956-06-28T00:00:00"/>
    <n v="65"/>
    <n v="6"/>
    <s v="Persona mayor"/>
    <s v="Otro Grupo Poblacional"/>
    <s v="Ninguno"/>
    <s v="Ninguno"/>
    <m/>
    <s v="Beneficiario"/>
    <m/>
    <s v="SIN DATO"/>
    <s v="Ninguna"/>
    <s v="Mocoa"/>
    <m/>
    <n v="3203967910"/>
    <s v="Urbana"/>
    <m/>
    <x v="0"/>
    <x v="6"/>
    <s v="PUTUMAYO"/>
    <x v="6"/>
    <x v="6"/>
    <x v="6"/>
    <s v="I10X"/>
    <s v="E119"/>
    <m/>
    <m/>
    <s v="Hipertension esencial (primaria)"/>
    <s v="Procedimiento"/>
    <n v="1"/>
    <s v="01890201"/>
    <s v="CONSULTA DE PRIMERA VEZ POR MEDICINA GENERAL"/>
    <s v="03/02/2022"/>
    <n v="2542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30708197"/>
    <s v="CC30708197"/>
    <s v="ALBA"/>
    <s v="CECILIA"/>
    <s v="BUCHELLI"/>
    <s v="LEMUS"/>
    <d v="1957-07-07T00:00:00"/>
    <n v="64"/>
    <n v="6"/>
    <s v="Persona mayor"/>
    <s v="Otro Grupo Poblacional"/>
    <s v="Ninguno"/>
    <s v="Ninguno"/>
    <m/>
    <s v="Beneficiario"/>
    <m/>
    <s v="SIN DATO"/>
    <s v="Ninguna"/>
    <s v="Mocoa"/>
    <m/>
    <n v="3183435535"/>
    <s v="Urbana"/>
    <m/>
    <x v="0"/>
    <x v="2"/>
    <s v="PUTUMAYO"/>
    <x v="2"/>
    <x v="2"/>
    <x v="2"/>
    <s v="I10X"/>
    <m/>
    <m/>
    <m/>
    <s v="Hipertension esencial (primaria)"/>
    <s v="Procedimiento"/>
    <n v="1"/>
    <s v="01890301"/>
    <s v="CONSULTA DE CONTROL O DE SEGUIMIENTO POR MEDICINA GENERAL"/>
    <s v="15/02/2022"/>
    <n v="1666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8101201"/>
    <s v="CC18101201"/>
    <s v="JOSE"/>
    <s v="EDILBERTO"/>
    <s v="CHAMORRO"/>
    <s v="CUELLAR"/>
    <d v="1963-03-19T00:00:00"/>
    <n v="58"/>
    <n v="5"/>
    <s v="Adultez"/>
    <s v="Otro Grupo Poblacional"/>
    <s v="Ninguno"/>
    <s v="Ninguno"/>
    <m/>
    <s v="Beneficiario"/>
    <m/>
    <s v="SIN DATO"/>
    <s v="Ninguna"/>
    <s v="Mocoa"/>
    <m/>
    <n v="3203967910"/>
    <s v="Urbana"/>
    <m/>
    <x v="0"/>
    <x v="2"/>
    <s v="PUTUMAYO"/>
    <x v="2"/>
    <x v="2"/>
    <x v="2"/>
    <s v="I10X"/>
    <s v="E119"/>
    <m/>
    <m/>
    <s v="Hipertension esencial (primaria)"/>
    <s v="Procedimiento"/>
    <n v="1"/>
    <s v="01890301"/>
    <s v="CONSULTA DE CONTROL O DE SEGUIMIENTO POR MEDICINA GENERAL"/>
    <s v="10/02/2022"/>
    <n v="28967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9196"/>
    <s v="CC27359196"/>
    <s v="LUZ"/>
    <s v="ANGELICA"/>
    <s v="CASTILLO"/>
    <s v="ANGULO"/>
    <d v="1972-03-06T00:00:00"/>
    <n v="49"/>
    <n v="5"/>
    <s v="Adultez"/>
    <s v="Otro Grupo Poblacional"/>
    <s v="Desplazamiento"/>
    <s v="Desplazamiento forzado"/>
    <m/>
    <s v="Beneficiario"/>
    <m/>
    <s v="SIN DATO"/>
    <s v="Ninguna"/>
    <s v="Mocoa"/>
    <m/>
    <n v="3212094409"/>
    <s v="Urbana"/>
    <m/>
    <x v="0"/>
    <x v="2"/>
    <s v="PUTUMAYO"/>
    <x v="2"/>
    <x v="2"/>
    <x v="2"/>
    <s v="I10X"/>
    <m/>
    <m/>
    <m/>
    <s v="Hipertension esencial (primaria)"/>
    <s v="Procedimiento"/>
    <n v="1"/>
    <s v="01890301"/>
    <s v="CONSULTA DE CONTROL O DE SEGUIMIENTO POR MEDICINA GENERAL"/>
    <s v="02/02/2022"/>
    <n v="21139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5349492"/>
    <s v="CC5349492"/>
    <s v="OSCAR"/>
    <s v="JAIDE"/>
    <s v="ESCOBAR"/>
    <s v="CASTILLO"/>
    <d v="1958-04-23T00:00:00"/>
    <n v="63"/>
    <n v="6"/>
    <s v="Persona mayor"/>
    <s v="Otro Grupo Poblacional"/>
    <s v="Ninguno"/>
    <s v="Ninguno"/>
    <m/>
    <s v="Beneficiario"/>
    <m/>
    <s v="SIN DATO"/>
    <s v="Ninguna"/>
    <s v="Mocoa"/>
    <m/>
    <n v="3222489629"/>
    <s v="Urbana"/>
    <m/>
    <x v="0"/>
    <x v="2"/>
    <s v="PUTUMAYO"/>
    <x v="2"/>
    <x v="2"/>
    <x v="2"/>
    <s v="I10X"/>
    <m/>
    <m/>
    <m/>
    <s v="Hipertension esencial (primaria)"/>
    <s v="Procedimiento"/>
    <n v="1"/>
    <s v="01890301"/>
    <s v="CONSULTA DE CONTROL O DE SEGUIMIENTO POR MEDICINA GENERAL"/>
    <s v="25/02/2022"/>
    <n v="1894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800"/>
    <s v="CC27353800"/>
    <s v="LUZ"/>
    <s v="MARINA"/>
    <s v="ISAZA"/>
    <s v="NOAP"/>
    <d v="1954-10-08T00:00:00"/>
    <n v="67"/>
    <n v="6"/>
    <s v="Persona mayor"/>
    <s v="Otro Grupo Poblacional"/>
    <s v="Ninguno"/>
    <s v="Ninguno"/>
    <m/>
    <s v="Beneficiario"/>
    <m/>
    <s v="SIN DATO"/>
    <s v="Ninguna"/>
    <s v="Mocoa"/>
    <m/>
    <n v="3123579093"/>
    <s v="Urbana"/>
    <m/>
    <x v="0"/>
    <x v="2"/>
    <s v="PUTUMAYO"/>
    <x v="2"/>
    <x v="2"/>
    <x v="2"/>
    <s v="I10X"/>
    <m/>
    <m/>
    <m/>
    <s v="Hipertension esencial (primaria)"/>
    <s v="Procedimiento"/>
    <n v="1"/>
    <s v="01890101"/>
    <s v="ATENCION ( VISITA ) DOMICILIARIA - POR MEDICINA GENERAL"/>
    <s v="10/02/2022"/>
    <n v="1532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1180519"/>
    <s v="CC41180519"/>
    <s v="MARIA"/>
    <s v="SENEIDA"/>
    <s v="CORTÉS"/>
    <s v="ALBÁN"/>
    <d v="1960-07-17T00:00:00"/>
    <n v="61"/>
    <n v="6"/>
    <s v="Persona mayor"/>
    <s v="Otro Grupo Poblacional"/>
    <s v="Ninguno"/>
    <s v="Ninguno"/>
    <m/>
    <s v="Beneficiario"/>
    <m/>
    <s v="SIN DATO"/>
    <s v="Ninguna"/>
    <s v="Mocoa"/>
    <m/>
    <n v="3105583303"/>
    <s v="Urbana"/>
    <m/>
    <x v="0"/>
    <x v="2"/>
    <s v="PUTUMAYO"/>
    <x v="2"/>
    <x v="2"/>
    <x v="2"/>
    <s v="I10X"/>
    <m/>
    <m/>
    <m/>
    <s v="Hipertension esencial (primaria)"/>
    <s v="Procedimiento"/>
    <n v="1"/>
    <s v="01907106"/>
    <s v="UROANALISIS"/>
    <s v="09/02/2022"/>
    <n v="19044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26638175"/>
    <s v="CC26638175"/>
    <s v="MARILYN"/>
    <s v="NONE"/>
    <s v="MANRIQUE"/>
    <s v="OROZCO"/>
    <d v="1979-05-04T00:00:00"/>
    <n v="42"/>
    <n v="5"/>
    <s v="Adultez"/>
    <s v="Otro Grupo Poblacional"/>
    <s v="Desplazamiento"/>
    <s v="Desplazamiento forzado"/>
    <m/>
    <s v="Beneficiario"/>
    <m/>
    <s v="SIN DATO"/>
    <s v="Ninguna"/>
    <s v="Mocoa"/>
    <m/>
    <n v="3123093575"/>
    <s v="Urbana"/>
    <m/>
    <x v="0"/>
    <x v="3"/>
    <s v="PUTUMAYO"/>
    <x v="3"/>
    <x v="3"/>
    <x v="3"/>
    <s v="I10X"/>
    <m/>
    <m/>
    <m/>
    <s v="Hipertension esencial (primaria)"/>
    <s v="Procedimiento"/>
    <n v="1"/>
    <s v="01890301"/>
    <s v="CONSULTA DE CONTROL O DE SEGUIMIENTO POR MEDICINA GENERAL"/>
    <s v="24/02/2022"/>
    <n v="15124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93415958"/>
    <s v="CC93415958"/>
    <s v="JOSE"/>
    <s v="IGNACIO"/>
    <s v="CALDERON"/>
    <s v="LEÓN"/>
    <d v="1966-08-01T00:00:00"/>
    <n v="55"/>
    <n v="5"/>
    <s v="Adultez"/>
    <s v="Otro Grupo Poblacional"/>
    <s v="Ninguno"/>
    <s v="Ninguno"/>
    <m/>
    <s v="Beneficiario"/>
    <m/>
    <s v="SIN DATO"/>
    <s v="Ninguna"/>
    <s v="Mocoa"/>
    <m/>
    <n v="3183816693"/>
    <s v="Urbana"/>
    <m/>
    <x v="0"/>
    <x v="2"/>
    <s v="PUTUMAYO"/>
    <x v="2"/>
    <x v="2"/>
    <x v="2"/>
    <s v="I10X"/>
    <s v="E119"/>
    <m/>
    <m/>
    <s v="Hipertension esencial (primaria)"/>
    <s v="Procedimiento"/>
    <n v="1"/>
    <s v="01890101"/>
    <s v="ATENCION ( VISITA ) DOMICILIARIA - POR MEDICINA GENERAL"/>
    <s v="04/02/2022"/>
    <n v="1756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83468"/>
    <s v="CC12983468"/>
    <s v="CLAUDIO"/>
    <s v="QUINTILIANO"/>
    <s v="SALAZAR"/>
    <s v="BENAVIDES"/>
    <d v="1964-12-07T00:00:00"/>
    <n v="57"/>
    <n v="5"/>
    <s v="Adultez"/>
    <s v="Otro Grupo Poblacional"/>
    <s v="Ninguno"/>
    <s v="Ninguno"/>
    <m/>
    <s v="Beneficiario"/>
    <m/>
    <s v="SIN DATO"/>
    <s v="Ninguna"/>
    <s v="Mocoa"/>
    <m/>
    <n v="3108553274"/>
    <s v="Urbana"/>
    <m/>
    <x v="0"/>
    <x v="3"/>
    <s v="PUTUMAYO"/>
    <x v="3"/>
    <x v="3"/>
    <x v="3"/>
    <s v="I10X"/>
    <m/>
    <m/>
    <m/>
    <s v="Hipertension esencial (primaria)"/>
    <s v="Procedimiento"/>
    <n v="1"/>
    <s v="01906610"/>
    <s v="ANTIGENO ESPECIFICO DE PROSTATA SEMIAUTOMATIZADO O AUTOMATIZADO"/>
    <s v="23/02/2022"/>
    <n v="12402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12992133"/>
    <s v="CC12992133"/>
    <s v="MARCIAL"/>
    <s v="ADRIANO"/>
    <s v="MUÑOZ"/>
    <s v="MADROÑERO"/>
    <d v="1968-03-07T00:00:00"/>
    <n v="53"/>
    <n v="5"/>
    <s v="Adultez"/>
    <s v="Otro Grupo Poblacional"/>
    <s v="Ninguno"/>
    <s v="Ninguno"/>
    <m/>
    <s v="Beneficiario"/>
    <m/>
    <s v="SIN DATO"/>
    <s v="Ninguna"/>
    <s v="Mocoa"/>
    <m/>
    <n v="3132006114"/>
    <s v="Urbana"/>
    <m/>
    <x v="0"/>
    <x v="3"/>
    <s v="PUTUMAYO"/>
    <x v="3"/>
    <x v="3"/>
    <x v="3"/>
    <s v="I10X"/>
    <m/>
    <m/>
    <m/>
    <s v="Hipertension esencial (primaria)"/>
    <s v="Procedimiento"/>
    <n v="1"/>
    <s v="01881332"/>
    <s v="ECOGRAFIA DE VIAS URINARIAS ( RIÃƒÂ‘ONES - VEJIGA Y PROSTATA TRANSABDOMINAL )"/>
    <s v="23/02/2022"/>
    <n v="44588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907943"/>
    <s v="CC1907943"/>
    <s v="ARCADIO"/>
    <s v="NONE"/>
    <s v="MUTUMBAJOY"/>
    <s v="MUCHAVISOY"/>
    <d v="1955-01-19T00:00:00"/>
    <n v="67"/>
    <n v="6"/>
    <s v="Persona mayor"/>
    <s v="Otro Grupo Poblacional"/>
    <s v="Ninguno"/>
    <s v="Ninguno"/>
    <m/>
    <s v="Beneficiario"/>
    <m/>
    <s v="SIN DATO"/>
    <s v="Indígena"/>
    <s v="Mocoa"/>
    <m/>
    <n v="3204221179"/>
    <s v="Urbana"/>
    <m/>
    <x v="0"/>
    <x v="2"/>
    <s v="PUTUMAYO"/>
    <x v="2"/>
    <x v="2"/>
    <x v="2"/>
    <s v="I10X"/>
    <s v="E119"/>
    <m/>
    <m/>
    <s v="Hipertension esencial (primaria)"/>
    <s v="Procedimiento"/>
    <n v="1"/>
    <s v="01890301"/>
    <s v="CONSULTA DE CONTROL O DE SEGUIMIENTO POR MEDICINA GENERAL"/>
    <s v="04/02/2022"/>
    <n v="53768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4633120"/>
    <s v="CC4633120"/>
    <s v="HILARION"/>
    <s v="NONE"/>
    <s v="PEREZ"/>
    <s v="IMBACHI"/>
    <d v="1949-10-21T00:00:00"/>
    <n v="72"/>
    <n v="6"/>
    <s v="Persona mayor"/>
    <s v="Otro Grupo Poblacional"/>
    <s v="Ninguno"/>
    <s v="Ninguno"/>
    <m/>
    <s v="Beneficiario"/>
    <m/>
    <s v="SIN DATO"/>
    <s v="Ninguna"/>
    <s v="Mocoa"/>
    <m/>
    <n v="3203023576"/>
    <s v="Urbana"/>
    <m/>
    <x v="0"/>
    <x v="0"/>
    <s v="PUTUMAYO"/>
    <x v="0"/>
    <x v="0"/>
    <x v="0"/>
    <s v="I10X"/>
    <m/>
    <m/>
    <m/>
    <s v="Hipertension esencial (primaria)"/>
    <s v="Procedimiento"/>
    <n v="1"/>
    <s v="00T0000317"/>
    <s v="TRANSPORTE COMERCIAL TERRESTRE - SIMPLE MOCOA ( PUTUMAYO ) A SAN MIGUEL ( PUTUMAYO )"/>
    <s v="09/02/2022"/>
    <n v="40109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69005836"/>
    <s v="CC69005836"/>
    <s v="CARMEN"/>
    <s v="ODILIA"/>
    <s v="GÓMEZ"/>
    <s v="MORA"/>
    <d v="1968-12-24T00:00:00"/>
    <n v="53"/>
    <n v="5"/>
    <s v="Adultez"/>
    <s v="Otro Grupo Poblacional"/>
    <s v="Desplazamiento"/>
    <s v="Homicidio"/>
    <m/>
    <s v="Beneficiario"/>
    <m/>
    <s v="SIN DATO"/>
    <s v="Ninguna"/>
    <s v="Mocoa"/>
    <m/>
    <n v="3133961540"/>
    <s v="Urbana"/>
    <m/>
    <x v="0"/>
    <x v="0"/>
    <s v="PUTUMAYO"/>
    <x v="0"/>
    <x v="0"/>
    <x v="0"/>
    <s v="I10X"/>
    <m/>
    <m/>
    <m/>
    <s v="Hipertension esencial (primaria)"/>
    <s v="Procedimiento"/>
    <n v="1"/>
    <s v="00T0000346"/>
    <s v="TRANSPORTE COMERCIAL TERRESTRE - SIMPLE SAN MIGUEL ( PUTUMAYO ) A MOCOA ( PUTUMAYO )"/>
    <s v="08/02/2022"/>
    <n v="56036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2896"/>
    <s v="CC27352896"/>
    <s v="MARIA"/>
    <s v="DEL CARMEN"/>
    <s v="TIMANA"/>
    <s v="BERMEO"/>
    <d v="1941-11-26T00:00:00"/>
    <n v="80"/>
    <n v="6"/>
    <s v="Persona mayor"/>
    <s v="Otro Grupo Poblacional"/>
    <s v="Ninguno"/>
    <s v="Ninguno"/>
    <m/>
    <s v="Beneficiario"/>
    <m/>
    <s v="SIN DATO"/>
    <s v="Ninguna"/>
    <s v="Mocoa"/>
    <m/>
    <n v="3136907264"/>
    <s v="Urbana"/>
    <m/>
    <x v="0"/>
    <x v="3"/>
    <s v="PUTUMAYO"/>
    <x v="3"/>
    <x v="3"/>
    <x v="3"/>
    <s v="I10X"/>
    <m/>
    <m/>
    <m/>
    <s v="Hipertension esencial (primaria)"/>
    <s v="Procedimiento"/>
    <n v="1"/>
    <s v="01890301"/>
    <s v="CONSULTA DE CONTROL O DE SEGUIMIENTO POR MEDICINA GENERAL"/>
    <s v="22/02/2022"/>
    <n v="19836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8123100"/>
    <s v="CC18123100"/>
    <s v="WBAGNER"/>
    <s v="LEON"/>
    <s v="MORILLO"/>
    <s v="VALLEJO"/>
    <d v="1959-04-05T00:00:00"/>
    <n v="62"/>
    <n v="6"/>
    <s v="Persona mayor"/>
    <s v="Otro Grupo Poblacional"/>
    <s v="Ninguno"/>
    <s v="Ninguno"/>
    <m/>
    <s v="Beneficiario"/>
    <m/>
    <s v="SIN DATO"/>
    <s v="Ninguna"/>
    <s v="Mocoa"/>
    <m/>
    <n v="3114784119"/>
    <s v="Urbana"/>
    <m/>
    <x v="0"/>
    <x v="3"/>
    <s v="PUTUMAYO"/>
    <x v="3"/>
    <x v="3"/>
    <x v="3"/>
    <s v="I10X"/>
    <m/>
    <m/>
    <m/>
    <s v="Hipertension esencial (primaria)"/>
    <s v="Procedimiento"/>
    <n v="1"/>
    <s v="01890366"/>
    <s v="CONSULTA DE CONTROL O DE SEGUIMIENTO POR ESPECIALISTA EN MEDICINA INTERNA"/>
    <s v="25/02/2022"/>
    <n v="3930100"/>
    <s v="Hospitalización"/>
    <m/>
  </r>
  <r>
    <n v="2022"/>
    <d v="2021-12-31T00:00:00"/>
    <s v="Población con riesgo o alteraciones cardio – cerebro – vascular – metabólicas manifiestas"/>
    <s v="Crónicos"/>
    <s v="HTA"/>
    <s v="PUTUMAYO"/>
    <n v="86"/>
    <s v="86 - PUTUMAYO"/>
    <s v="86001"/>
    <s v="86001 - Mocoa"/>
    <s v="1,2285749946554"/>
    <s v="-76,6843621832875"/>
    <s v="Beneficiario"/>
    <s v="AC"/>
    <m/>
    <s v="CC"/>
    <n v="18109423"/>
    <s v="CC18109423"/>
    <s v="INOCENCIO"/>
    <s v="NONE"/>
    <s v="VERA"/>
    <s v="CORTEZ"/>
    <d v="1961-12-04T00:00:00"/>
    <n v="60"/>
    <n v="6"/>
    <s v="Persona mayor"/>
    <s v="Otro Grupo Poblacional"/>
    <s v="Desplazamiento"/>
    <s v="Desplazamiento forzado"/>
    <m/>
    <s v="Beneficiario"/>
    <m/>
    <s v="SIN DATO"/>
    <s v="Negro, afrocolombiano"/>
    <s v="Mocoa"/>
    <m/>
    <n v="3123873351"/>
    <s v="Urbana"/>
    <m/>
    <x v="0"/>
    <x v="3"/>
    <s v="PUTUMAYO"/>
    <x v="3"/>
    <x v="3"/>
    <x v="3"/>
    <s v="I10X"/>
    <m/>
    <m/>
    <m/>
    <s v="Hipertension esencial (primaria)"/>
    <s v="Procedimiento"/>
    <n v="1"/>
    <s v="01890328"/>
    <s v="CONSULTA DE CONTROL O DE SEGUIMIENTO POR ESPECIALISTA EN CARDIOLOGIA"/>
    <s v="25/02/2022"/>
    <n v="3930600"/>
    <s v="Hospitalización"/>
    <m/>
  </r>
  <r>
    <n v="2022"/>
    <d v="2021-12-31T00:00:00"/>
    <s v="Población con riesgo o alteraciones cardio – cerebro – vascular – metabólicas manifiestas"/>
    <s v="Crónicos"/>
    <s v="HTA"/>
    <s v="PUTUMAYO"/>
    <n v="86"/>
    <s v="86 - PUTUMAYO"/>
    <s v="86001"/>
    <s v="86001 - Mocoa"/>
    <s v="1,2285749946554"/>
    <s v="-76,6843621832875"/>
    <s v="Sustituto Pensional"/>
    <s v="AC"/>
    <m/>
    <s v="CC"/>
    <n v="18935755"/>
    <s v="CC18935755"/>
    <s v="JOSÉ"/>
    <s v="ADÁN"/>
    <s v="ZAMBRANO"/>
    <s v="ARRIETA"/>
    <d v="1956-01-18T00:00:00"/>
    <n v="66"/>
    <n v="6"/>
    <s v="Persona mayor"/>
    <s v="Otro Grupo Poblacional"/>
    <s v="Ninguno"/>
    <s v="Ninguno"/>
    <m/>
    <s v="Beneficiario"/>
    <m/>
    <s v="SIN DATO"/>
    <s v="Negro, afrocolombiano"/>
    <s v="Mocoa"/>
    <m/>
    <n v="3205850356"/>
    <s v="Urbana"/>
    <m/>
    <x v="0"/>
    <x v="3"/>
    <s v="PUTUMAYO"/>
    <x v="3"/>
    <x v="3"/>
    <x v="3"/>
    <s v="I10X"/>
    <m/>
    <m/>
    <m/>
    <s v="Hipertension esencial (primaria)"/>
    <s v="Procedimiento"/>
    <n v="1"/>
    <s v="00T0000314"/>
    <s v="TRANSPORTE COMERCIAL TERRESTRE - SIMPLE MOCOA ( PUTUMAYO ) A ORITO ( PUTUMAYO )"/>
    <s v="25/02/2022"/>
    <n v="4240300"/>
    <s v="Hospitalización"/>
    <m/>
  </r>
  <r>
    <n v="2022"/>
    <d v="2021-12-31T00:00:00"/>
    <s v="Población con riesgo o alteraciones cardio – cerebro – vascular – metabólicas manifiestas"/>
    <s v="Crónicos"/>
    <s v="HTA"/>
    <s v="PUTUMAYO"/>
    <n v="86"/>
    <s v="86 - PUTUMAYO"/>
    <s v="86001"/>
    <s v="86001 - Mocoa"/>
    <s v="1,2285749946554"/>
    <s v="-76,6843621832875"/>
    <s v="Cotizante docente"/>
    <s v="AC"/>
    <m/>
    <s v="CC"/>
    <n v="27353946"/>
    <s v="CC27353946"/>
    <s v="MARIA "/>
    <s v="DOLORES"/>
    <s v="RIASCOS"/>
    <s v="DELGADO"/>
    <d v="1955-01-16T00:00:00"/>
    <n v="67"/>
    <n v="6"/>
    <s v="Persona mayor"/>
    <s v="Otro Grupo Poblacional"/>
    <s v="Desplazamiento"/>
    <s v="Homicidio"/>
    <m/>
    <s v="Beneficiario"/>
    <m/>
    <s v="SIN DATO"/>
    <s v="Negro, afrocolombiano"/>
    <s v="Mocoa"/>
    <m/>
    <n v="3144459059"/>
    <s v="Urbana"/>
    <m/>
    <x v="0"/>
    <x v="3"/>
    <s v="PUTUMAYO"/>
    <x v="3"/>
    <x v="3"/>
    <x v="3"/>
    <s v="I10X"/>
    <s v="E119"/>
    <m/>
    <m/>
    <s v="Hipertension esencial (primaria)"/>
    <s v="Procedimiento"/>
    <n v="1"/>
    <s v="01890301"/>
    <s v="CONSULTA DE CONTROL O DE SEGUIMIENTO POR MEDICINA GENERAL"/>
    <s v="22/02/2022"/>
    <n v="2464400"/>
    <s v="Hospitalización"/>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51584312"/>
    <s v="CC51584312"/>
    <s v="DIGNA"/>
    <s v="NIDIA"/>
    <s v="RUEDA"/>
    <s v="CASANOVA"/>
    <d v="1954-05-15T00:00:00"/>
    <n v="65"/>
    <n v="6"/>
    <s v="Persona mayor"/>
    <s v="Otro Grupo Poblacional"/>
    <s v="Ninguno"/>
    <s v="Ninguno"/>
    <m/>
    <s v="Beneficiario"/>
    <m/>
    <s v="SIN DATO"/>
    <s v="Ninguna"/>
    <s v="Orito"/>
    <m/>
    <n v="3146543329"/>
    <s v="Urbana"/>
    <m/>
    <x v="0"/>
    <x v="2"/>
    <s v="PUTUMAYO"/>
    <x v="2"/>
    <x v="2"/>
    <x v="2"/>
    <s v="I10X"/>
    <m/>
    <m/>
    <m/>
    <s v="Hipertension esencial (primaria)"/>
    <s v="Procedimiento"/>
    <n v="1"/>
    <s v="01890101"/>
    <s v="ATENCION ( VISITA ) DOMICILIARIA - POR MEDICINA GENERAL"/>
    <s v="18/02/2022"/>
    <n v="19708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3061990"/>
    <s v="CC13061990"/>
    <s v="FRANCISCO"/>
    <s v="ANTONIO"/>
    <s v="ROSERO"/>
    <s v="AREVALO"/>
    <d v="1961-12-10T00:00:00"/>
    <n v="60"/>
    <n v="6"/>
    <s v="Persona mayor"/>
    <s v="Otro Grupo Poblacional"/>
    <s v="Ninguno"/>
    <s v="Ninguno"/>
    <m/>
    <s v="Beneficiario"/>
    <m/>
    <s v="SIN DATO"/>
    <s v="Ninguna"/>
    <s v="Orito"/>
    <m/>
    <n v="3113543275"/>
    <s v="Urbana"/>
    <m/>
    <x v="0"/>
    <x v="2"/>
    <s v="PUTUMAYO"/>
    <x v="2"/>
    <x v="2"/>
    <x v="2"/>
    <s v="I10X"/>
    <m/>
    <m/>
    <m/>
    <s v="Hipertension esencial (primaria)"/>
    <s v="Procedimiento"/>
    <n v="1"/>
    <s v="01890301"/>
    <s v="CONSULTA DE CONTROL O DE SEGUIMIENTO POR MEDICINA GENERAL"/>
    <s v="03/02/2022"/>
    <n v="2401600"/>
    <s v="Hospitalización"/>
    <m/>
  </r>
  <r>
    <n v="2022"/>
    <d v="2021-12-31T00:00:00"/>
    <s v="Población con riesgo o alteraciones cardio – cerebro – vascular – metabólicas manifiestas"/>
    <s v="Crónicos"/>
    <s v="HTA"/>
    <s v="PUTUMAYO"/>
    <n v="86"/>
    <s v="86 - PUTUMAYO"/>
    <s v="86320"/>
    <s v="86320 - Orito"/>
    <s v="0,673756322543825"/>
    <s v="-76,9431392287817"/>
    <s v="Sustituto Pensional"/>
    <s v="AC"/>
    <m/>
    <s v="CC"/>
    <n v="4110060"/>
    <s v="CC4110060"/>
    <s v="MARIA"/>
    <s v="TRANSITO"/>
    <s v="CASTILLO"/>
    <s v="NOAP"/>
    <d v="1949-10-19T00:00:00"/>
    <n v="72"/>
    <n v="6"/>
    <s v="Persona mayor"/>
    <s v="Otro Grupo Poblacional"/>
    <s v="Ninguno"/>
    <s v="Ninguno"/>
    <m/>
    <s v="Beneficiario"/>
    <m/>
    <s v="SIN DATO"/>
    <s v="Ninguna"/>
    <s v="Orito"/>
    <m/>
    <n v="3143534527"/>
    <s v="Urbana"/>
    <m/>
    <x v="0"/>
    <x v="2"/>
    <s v="PUTUMAYO"/>
    <x v="2"/>
    <x v="2"/>
    <x v="2"/>
    <s v="I10X"/>
    <m/>
    <m/>
    <m/>
    <s v="Hipertension esencial (primaria)"/>
    <s v="Medicamento"/>
    <n v="1"/>
    <s v="20123645-04"/>
    <s v="LOSARTAN POTASICO 50 MG TABLETAS"/>
    <s v="02/02/2022"/>
    <n v="2136000"/>
    <s v="Hospitalización"/>
    <m/>
  </r>
  <r>
    <n v="2022"/>
    <d v="2021-12-31T00:00:00"/>
    <s v="Población con riesgo o alteraciones cardio – cerebro – vascular – metabólicas manifiestas"/>
    <s v="Crónicos"/>
    <s v="HTA"/>
    <s v="PUTUMAYO"/>
    <n v="86"/>
    <s v="86 - PUTUMAYO"/>
    <s v="86320"/>
    <s v="86320 - Orito"/>
    <s v="0,673756322543825"/>
    <s v="-76,9431392287817"/>
    <s v="Cotizante Pensionado"/>
    <s v="AC"/>
    <m/>
    <s v="CC"/>
    <n v="10190651"/>
    <s v="CC10190651"/>
    <s v="HECTOR"/>
    <m/>
    <s v="OSPINA "/>
    <s v="OSORIO"/>
    <d v="1948-11-25T00:00:00"/>
    <n v="73"/>
    <n v="6"/>
    <s v="Persona mayor"/>
    <s v="Otro Grupo Poblacional"/>
    <s v="Ninguno"/>
    <s v="Ninguno"/>
    <m/>
    <s v="Beneficiario"/>
    <m/>
    <s v="SIN DATO"/>
    <s v="Ninguna"/>
    <s v="Orito"/>
    <m/>
    <n v="3106700666"/>
    <s v="Urbana"/>
    <m/>
    <x v="0"/>
    <x v="3"/>
    <s v="PUTUMAYO"/>
    <x v="3"/>
    <x v="3"/>
    <x v="3"/>
    <s v="I10X"/>
    <m/>
    <m/>
    <m/>
    <s v="Hipertension esencial (primaria)"/>
    <s v="Procedimiento"/>
    <n v="1"/>
    <s v="00T0000325"/>
    <s v="TRANSPORTE COMERCIAL TERRESTRE - SIMPLE ORITO ( PUTUMAYO ) A MOCOA ( PUTUMAYO )"/>
    <s v="14/02/2022"/>
    <n v="23617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66840931"/>
    <s v="CC66840931"/>
    <s v="OMAIRA"/>
    <m/>
    <s v="ERAZO"/>
    <s v="MUÑOZ"/>
    <d v="1969-10-21T00:00:00"/>
    <n v="52"/>
    <n v="5"/>
    <s v="Adultez"/>
    <s v="Otro Grupo Poblacional"/>
    <s v="Ninguno"/>
    <s v="Ninguno"/>
    <m/>
    <s v="Beneficiario"/>
    <m/>
    <s v="SIN DATO"/>
    <s v="Ninguna"/>
    <s v="Orito"/>
    <m/>
    <n v="3213867524"/>
    <s v="Urbana"/>
    <m/>
    <x v="0"/>
    <x v="3"/>
    <s v="PUTUMAYO"/>
    <x v="3"/>
    <x v="3"/>
    <x v="3"/>
    <s v="I10X"/>
    <m/>
    <m/>
    <m/>
    <s v="Hipertension esencial (primaria)"/>
    <s v="Procedimiento"/>
    <n v="1"/>
    <s v="00T0000314"/>
    <s v="TRANSPORTE COMERCIAL TERRESTRE - SIMPLE MOCOA ( PUTUMAYO ) A ORITO ( PUTUMAYO )"/>
    <s v="14/02/2022"/>
    <n v="17469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4880181"/>
    <s v="CC14880181"/>
    <s v="MARCO"/>
    <s v="ROGELIO"/>
    <s v="RIOS"/>
    <s v="BONILLA"/>
    <d v="1959-03-15T00:00:00"/>
    <n v="62"/>
    <n v="6"/>
    <s v="Persona mayor"/>
    <s v="Otro Grupo Poblacional"/>
    <s v="Ninguno"/>
    <s v="Ninguno"/>
    <m/>
    <s v="Beneficiario"/>
    <m/>
    <s v="SIN DATO"/>
    <s v="Ninguna"/>
    <s v="Orito"/>
    <m/>
    <n v="3183817078"/>
    <s v="Urbana"/>
    <m/>
    <x v="0"/>
    <x v="3"/>
    <s v="PUTUMAYO"/>
    <x v="3"/>
    <x v="3"/>
    <x v="3"/>
    <s v="I10X"/>
    <s v="E119"/>
    <m/>
    <m/>
    <s v="Hipertension esencial (primaria)"/>
    <s v="Procedimiento"/>
    <n v="1"/>
    <s v="01903427"/>
    <s v="HEMOGLOBINA GLICOSILADA MANUAL O SEMIAUTOMATIZADA"/>
    <s v="08/02/2022"/>
    <n v="17336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245305"/>
    <s v="CC5245305"/>
    <s v="AMANCIO"/>
    <m/>
    <s v="AGREDA "/>
    <s v="MADROÑERO"/>
    <d v="1962-05-27T00:00:00"/>
    <n v="59"/>
    <n v="5"/>
    <s v="Adultez"/>
    <s v="Otro Grupo Poblacional"/>
    <s v="Desplazamiento"/>
    <s v="Desplazamiento forzado"/>
    <m/>
    <s v="Beneficiario"/>
    <m/>
    <s v="SIN DATO"/>
    <s v="Ninguna"/>
    <s v="Orito"/>
    <m/>
    <n v="3143721500"/>
    <s v="Urbana"/>
    <m/>
    <x v="0"/>
    <x v="3"/>
    <s v="PUTUMAYO"/>
    <x v="3"/>
    <x v="3"/>
    <x v="3"/>
    <s v="I10X"/>
    <m/>
    <m/>
    <m/>
    <s v="Hipertension esencial (primaria)"/>
    <s v="Procedimiento"/>
    <n v="1"/>
    <s v="01903856"/>
    <s v="NITROGENO UREICO"/>
    <s v="08/02/2022"/>
    <n v="38666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814"/>
    <s v="CC18142814"/>
    <s v="FELIX"/>
    <s v="ANIBAL"/>
    <s v="BACA"/>
    <s v="ERAZO"/>
    <d v="1961-06-23T00:00:00"/>
    <n v="60"/>
    <n v="6"/>
    <s v="Persona mayor"/>
    <s v="Otro Grupo Poblacional"/>
    <s v="Ninguno"/>
    <s v="Ninguno"/>
    <m/>
    <s v="Beneficiario"/>
    <m/>
    <s v="SIN DATO"/>
    <s v="Ninguna"/>
    <s v="Orito"/>
    <m/>
    <n v="313289231"/>
    <s v="Urbana"/>
    <m/>
    <x v="0"/>
    <x v="2"/>
    <s v="PUTUMAYO"/>
    <x v="2"/>
    <x v="2"/>
    <x v="2"/>
    <s v="I10X"/>
    <m/>
    <m/>
    <m/>
    <s v="Hipertension esencial (primaria)"/>
    <s v="Procedimiento"/>
    <n v="1"/>
    <s v="01895100"/>
    <s v="ELECTROCARDIOGRAMA DE RITMO O DE SUPERFICIE SOD"/>
    <s v="08/02/2022"/>
    <n v="67387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72208852"/>
    <s v="CC72208852"/>
    <s v="EFRAIN"/>
    <m/>
    <s v="REYES"/>
    <s v="RANGEL"/>
    <d v="1975-03-01T00:00:00"/>
    <n v="46"/>
    <n v="5"/>
    <s v="Adultez"/>
    <s v="Otro Grupo Poblacional"/>
    <s v="Ninguno"/>
    <s v="Ninguno"/>
    <m/>
    <s v="Beneficiario"/>
    <m/>
    <s v="SIN DATO"/>
    <s v="Ninguna"/>
    <s v="Orito"/>
    <m/>
    <n v="312205323"/>
    <s v="Urbana"/>
    <m/>
    <x v="0"/>
    <x v="2"/>
    <s v="PUTUMAYO"/>
    <x v="2"/>
    <x v="2"/>
    <x v="2"/>
    <s v="I10X"/>
    <m/>
    <m/>
    <m/>
    <s v="Hipertension esencial (primaria)"/>
    <s v="Procedimiento"/>
    <n v="1"/>
    <s v="01890701"/>
    <s v="CONSULTA DE URGENCIAS POR MEDICINA GENERAL"/>
    <s v="08/02/2022"/>
    <n v="78098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59793014"/>
    <s v="CC59793014"/>
    <s v="FANY"/>
    <s v="RUBIELA"/>
    <s v="PORTILLA"/>
    <s v="VALENCIA"/>
    <d v="1963-06-16T00:00:00"/>
    <n v="58"/>
    <n v="5"/>
    <s v="Adultez"/>
    <s v="Otro Grupo Poblacional"/>
    <s v="Ninguno"/>
    <s v="Ninguno"/>
    <m/>
    <s v="Beneficiario"/>
    <m/>
    <s v="SIN DATO"/>
    <s v="Ninguna"/>
    <s v="Orito"/>
    <m/>
    <n v="3118531604"/>
    <s v="Urbana"/>
    <m/>
    <x v="0"/>
    <x v="2"/>
    <s v="PUTUMAYO"/>
    <x v="2"/>
    <x v="2"/>
    <x v="2"/>
    <s v="I10X"/>
    <m/>
    <m/>
    <m/>
    <s v="Hipertension esencial (primaria)"/>
    <s v="Insumo"/>
    <n v="1"/>
    <s v="00E0000004"/>
    <s v="DURAPREP SOLUCION PARA LAVADO PREQUIRURGICO"/>
    <s v="08/02/2022"/>
    <n v="81018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87453148"/>
    <s v="CC87453148"/>
    <s v="SILVIO"/>
    <s v="OSWALDO"/>
    <s v="PORTILLO"/>
    <s v="VALENCIA"/>
    <d v="1971-10-15T00:00:00"/>
    <n v="50"/>
    <n v="5"/>
    <s v="Adultez"/>
    <s v="Otro Grupo Poblacional"/>
    <s v="Desplazamiento"/>
    <s v="Desplazamiento forzado"/>
    <m/>
    <s v="Beneficiario"/>
    <m/>
    <s v="SIN DATO"/>
    <s v="Ninguna"/>
    <s v="Orito"/>
    <m/>
    <n v="0"/>
    <s v="Urbana"/>
    <m/>
    <x v="0"/>
    <x v="2"/>
    <s v="PUTUMAYO"/>
    <x v="2"/>
    <x v="2"/>
    <x v="2"/>
    <s v="I10X"/>
    <m/>
    <m/>
    <m/>
    <s v="Hipertension esencial (primaria)"/>
    <s v="Insumo"/>
    <n v="1"/>
    <s v="00E0000004"/>
    <s v="DURAPREP SOLUCION PARA LAVADO PREQUIRURGICO"/>
    <s v="08/02/2022"/>
    <n v="1565500"/>
    <s v="Hospitalización"/>
    <m/>
  </r>
  <r>
    <n v="2022"/>
    <d v="2021-12-31T00:00:00"/>
    <s v="Población con riesgo o alteraciones cardio – cerebro – vascular – metabólicas manifiestas"/>
    <s v="Crónicos"/>
    <s v="HTA"/>
    <s v="PUTUMAYO"/>
    <n v="86"/>
    <s v="86 - PUTUMAYO"/>
    <s v="86320"/>
    <s v="86320 - Orito"/>
    <s v="0,673756322543825"/>
    <s v="-76,9431392287817"/>
    <s v="Beneficiario"/>
    <s v="AC"/>
    <m/>
    <s v="CC"/>
    <n v="11802852"/>
    <s v="CC11802852"/>
    <s v="LUIS "/>
    <s v="FELIPE"/>
    <s v="PALOMEQUE"/>
    <s v="BEJARANO"/>
    <d v="1975-05-18T00:00:00"/>
    <n v="46"/>
    <n v="5"/>
    <s v="Adultez"/>
    <s v="Otro Grupo Poblacional"/>
    <s v="Ninguno"/>
    <s v="Ninguno"/>
    <m/>
    <s v="Beneficiario"/>
    <m/>
    <s v="SIN DATO"/>
    <s v="Ninguna"/>
    <s v="Orito"/>
    <m/>
    <n v="3144859833"/>
    <s v="Urbana"/>
    <m/>
    <x v="0"/>
    <x v="2"/>
    <s v="PUTUMAYO"/>
    <x v="2"/>
    <x v="2"/>
    <x v="2"/>
    <s v="I10X"/>
    <s v="E119"/>
    <s v="N18X"/>
    <m/>
    <s v="Hipertension esencial (primaria)"/>
    <s v="Insumo"/>
    <n v="1"/>
    <s v="00E0000004"/>
    <s v="DURAPREP SOLUCION PARA LAVADO PREQUIRURGICO"/>
    <s v="08/02/2022"/>
    <n v="2639100"/>
    <s v="Hospitalización"/>
    <m/>
  </r>
  <r>
    <n v="2022"/>
    <d v="2021-12-31T00:00:00"/>
    <s v="Población con riesgo o alteraciones cardio – cerebro – vascular – metabólicas manifiestas"/>
    <s v="Crónicos"/>
    <s v="HTA"/>
    <s v="PUTUMAYO"/>
    <n v="86"/>
    <s v="86 - PUTUMAYO"/>
    <s v="86320"/>
    <s v="86320 - Orito"/>
    <s v="0,673756322543825"/>
    <s v="-76,9431392287817"/>
    <s v="Beneficiario"/>
    <s v="AC"/>
    <m/>
    <s v="CC"/>
    <n v="27480925"/>
    <s v="CC27480925"/>
    <s v="OLIVA "/>
    <s v="DEL CARMEN"/>
    <s v="MUÑOZ"/>
    <s v="MUÑOZ"/>
    <d v="1966-02-27T00:00:00"/>
    <n v="55"/>
    <n v="5"/>
    <s v="Adultez"/>
    <s v="Otro Grupo Poblacional"/>
    <s v="Ninguno"/>
    <s v="Ninguno"/>
    <m/>
    <s v="Beneficiario"/>
    <m/>
    <s v="SIN DATO"/>
    <s v="Ninguna"/>
    <s v="Orito"/>
    <m/>
    <n v="3209704617"/>
    <s v="Urbana"/>
    <m/>
    <x v="0"/>
    <x v="2"/>
    <s v="PUTUMAYO"/>
    <x v="2"/>
    <x v="2"/>
    <x v="2"/>
    <s v="I10X"/>
    <m/>
    <m/>
    <m/>
    <s v="Hipertension esencial (primaria)"/>
    <s v="Medicamento"/>
    <n v="1"/>
    <s v="19933145-03"/>
    <s v="DIPIRONA SODICA 1G/2ML INYECTABLE"/>
    <s v="08/02/2022"/>
    <n v="23041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7490121"/>
    <s v="CC97490121"/>
    <s v="MILTON "/>
    <s v="HENRY"/>
    <s v="SALCEDO"/>
    <s v="MEDINA"/>
    <d v="1973-09-28T00:00:00"/>
    <n v="48"/>
    <n v="5"/>
    <s v="Adultez"/>
    <s v="Otro Grupo Poblacional"/>
    <s v="Desplazamiento"/>
    <s v="Desplazamiento forzado"/>
    <m/>
    <s v="Beneficiario"/>
    <m/>
    <s v="SIN DATO"/>
    <s v="Ninguna"/>
    <s v="Orito"/>
    <m/>
    <n v="3202873749"/>
    <s v="Urbana"/>
    <m/>
    <x v="0"/>
    <x v="2"/>
    <s v="PUTUMAYO"/>
    <x v="2"/>
    <x v="2"/>
    <x v="2"/>
    <s v="I10X"/>
    <s v="E119"/>
    <m/>
    <m/>
    <s v="Hipertension esencial (primaria)"/>
    <s v="Medicamento"/>
    <n v="1"/>
    <s v="19947431-06"/>
    <s v="CAPTOPRIL 50 MG"/>
    <s v="08/02/2022"/>
    <n v="1659300"/>
    <s v="Hospitalización"/>
    <m/>
  </r>
  <r>
    <n v="2022"/>
    <d v="2021-12-31T00:00:00"/>
    <s v="Población con riesgo o alteraciones cardio – cerebro – vascular – metabólicas manifiestas"/>
    <s v="Crónicos"/>
    <s v="HTA"/>
    <s v="PUTUMAYO"/>
    <n v="86"/>
    <s v="86 - PUTUMAYO"/>
    <s v="86320"/>
    <s v="86320 - Orito"/>
    <s v="0,673756322543825"/>
    <s v="-76,9431392287817"/>
    <s v="Beneficiario"/>
    <s v="AC"/>
    <m/>
    <s v="CC"/>
    <n v="69050058"/>
    <s v="CC69050058"/>
    <s v="ROSALBA"/>
    <m/>
    <s v="GARCIA "/>
    <s v="ROZO"/>
    <d v="1958-08-06T00:00:00"/>
    <n v="63"/>
    <n v="6"/>
    <s v="Persona mayor"/>
    <s v="Otro Grupo Poblacional"/>
    <s v="Ninguno"/>
    <s v="Ninguno"/>
    <m/>
    <s v="Beneficiario"/>
    <m/>
    <s v="SIN DATO"/>
    <s v="Ninguna"/>
    <s v="Orito"/>
    <m/>
    <n v="3102288498"/>
    <s v="Urbana"/>
    <m/>
    <x v="0"/>
    <x v="2"/>
    <s v="PUTUMAYO"/>
    <x v="2"/>
    <x v="2"/>
    <x v="2"/>
    <s v="I10X"/>
    <s v="E119"/>
    <m/>
    <m/>
    <s v="Hipertension esencial (primaria)"/>
    <s v="Medicamento"/>
    <n v="1"/>
    <s v="20097309-04"/>
    <s v="CLORURO DE SODIO 0.9%"/>
    <s v="08/02/2022"/>
    <n v="21345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9841128"/>
    <s v="CC39841128"/>
    <s v="RUTH "/>
    <m/>
    <s v="DELFINA"/>
    <s v="TREJOS"/>
    <d v="1975-02-16T00:00:00"/>
    <n v="47"/>
    <n v="5"/>
    <s v="Adultez"/>
    <s v="Otro Grupo Poblacional"/>
    <s v="Desplazamiento"/>
    <s v="Amenaza"/>
    <m/>
    <s v="Beneficiario"/>
    <m/>
    <s v="SIN DATO"/>
    <s v="Ninguna"/>
    <s v="Orito"/>
    <m/>
    <n v="3132453245"/>
    <s v="Urbana"/>
    <m/>
    <x v="0"/>
    <x v="5"/>
    <s v="PUTUMAYO"/>
    <x v="5"/>
    <x v="5"/>
    <x v="5"/>
    <s v="I10X"/>
    <s v="E119"/>
    <m/>
    <m/>
    <s v="Hipertension esencial (primaria)"/>
    <s v="Procedimiento"/>
    <n v="1"/>
    <s v="01890105"/>
    <s v="ATENCION ( VISITA ) DOMICILIARIA - POR ENFERMERIA. -- INCY : PROCEDIMIENTOS REALIZADOS POR ENFERMERA PROFESIONAL O AUXILIAR DE ENFERMERIA BAJO SU ESTRICTA SUPERVISION"/>
    <s v="03/02/2022"/>
    <n v="20202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30704316"/>
    <s v="CC30704316"/>
    <s v="ROSARIO"/>
    <s v="OLGA"/>
    <s v="ROSERO"/>
    <s v="CISNEROS"/>
    <d v="1953-01-01T00:00:00"/>
    <n v="69"/>
    <n v="6"/>
    <s v="Persona mayor"/>
    <s v="Otro Grupo Poblacional"/>
    <s v="Ninguno"/>
    <s v="Ninguno"/>
    <m/>
    <s v="Beneficiario"/>
    <m/>
    <s v="SIN DATO"/>
    <s v="Ninguna"/>
    <s v="Orito"/>
    <m/>
    <n v="3112321946"/>
    <s v="Urbana"/>
    <m/>
    <x v="0"/>
    <x v="2"/>
    <s v="PUTUMAYO"/>
    <x v="2"/>
    <x v="2"/>
    <x v="2"/>
    <s v="I10X"/>
    <m/>
    <m/>
    <m/>
    <s v="Hipertension esencial (primaria)"/>
    <s v="Procedimiento"/>
    <n v="1"/>
    <s v="01890301"/>
    <s v="CONSULTA DE CONTROL O DE SEGUIMIENTO POR MEDICINA GENERAL"/>
    <s v="25/02/2022"/>
    <n v="19412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2976500"/>
    <s v="CC12976500"/>
    <s v="MARIO"/>
    <s v="FERNANDO"/>
    <s v="VELASQUEZ"/>
    <s v="NOAP"/>
    <d v="1962-06-15T00:00:00"/>
    <n v="59"/>
    <n v="5"/>
    <s v="Adultez"/>
    <s v="Otro Grupo Poblacional"/>
    <s v="Ninguno"/>
    <s v="Ninguno"/>
    <m/>
    <s v="Beneficiario"/>
    <m/>
    <s v="SIN DATO"/>
    <s v="Ninguna"/>
    <s v="Orito"/>
    <m/>
    <n v="312359194"/>
    <s v="Urbana"/>
    <m/>
    <x v="0"/>
    <x v="2"/>
    <s v="PUTUMAYO"/>
    <x v="2"/>
    <x v="2"/>
    <x v="2"/>
    <s v="I10X"/>
    <m/>
    <m/>
    <m/>
    <s v="Hipertension esencial (primaria)"/>
    <s v="Procedimiento"/>
    <n v="1"/>
    <s v="01890101"/>
    <s v="ATENCION ( VISITA ) DOMICILIARIA - POR MEDICINA GENERAL"/>
    <s v="17/02/2022"/>
    <n v="1229600"/>
    <s v="Hospitalización"/>
    <m/>
  </r>
  <r>
    <n v="2022"/>
    <d v="2021-12-31T00:00:00"/>
    <s v="Población con riesgo o alteraciones cardio – cerebro – vascular – metabólicas manifiestas"/>
    <s v="Crónicos"/>
    <s v="HTA"/>
    <s v="PUTUMAYO"/>
    <n v="86"/>
    <s v="86 - PUTUMAYO"/>
    <s v="86320"/>
    <s v="86320 - Orito"/>
    <s v="0,673756322543825"/>
    <s v="-76,9431392287817"/>
    <s v="Beneficiario"/>
    <s v="AC"/>
    <m/>
    <s v="CC"/>
    <n v="18123667"/>
    <s v="CC18123667"/>
    <s v="HENRY"/>
    <s v="JHONY"/>
    <s v="PORTILLA"/>
    <s v="GOMEZ"/>
    <d v="1963-02-19T00:00:00"/>
    <n v="59"/>
    <n v="5"/>
    <s v="Adultez"/>
    <s v="Otro Grupo Poblacional"/>
    <s v="Ninguno"/>
    <s v="Ninguno"/>
    <m/>
    <s v="Beneficiario"/>
    <m/>
    <s v="SIN DATO"/>
    <s v="Ninguna"/>
    <s v="Orito"/>
    <m/>
    <n v="3112787614"/>
    <s v="Urbana"/>
    <m/>
    <x v="0"/>
    <x v="2"/>
    <s v="PUTUMAYO"/>
    <x v="2"/>
    <x v="2"/>
    <x v="2"/>
    <s v="I10X"/>
    <m/>
    <m/>
    <m/>
    <s v="Hipertension esencial (primaria)"/>
    <s v="Procedimiento"/>
    <n v="1"/>
    <s v="01890301"/>
    <s v="CONSULTA DE CONTROL O DE SEGUIMIENTO POR MEDICINA GENERAL"/>
    <s v="14/02/2022"/>
    <n v="260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98337482"/>
    <s v="CC98337482"/>
    <s v="JUAN"/>
    <s v="CARLOS"/>
    <s v="BENAVIDES"/>
    <s v="BRAVO"/>
    <d v="1968-05-30T00:00:00"/>
    <n v="53"/>
    <n v="5"/>
    <s v="Adultez"/>
    <s v="Otro Grupo Poblacional"/>
    <s v="Desplazamiento"/>
    <s v="Desplazamiento forzado"/>
    <m/>
    <s v="Beneficiario"/>
    <m/>
    <s v="SIN DATO"/>
    <s v="Ninguna"/>
    <s v="Orito"/>
    <m/>
    <n v="3222166528"/>
    <s v="Urbana"/>
    <m/>
    <x v="0"/>
    <x v="3"/>
    <s v="PUTUMAYO"/>
    <x v="3"/>
    <x v="3"/>
    <x v="3"/>
    <s v="I10X"/>
    <m/>
    <m/>
    <m/>
    <s v="Hipertension esencial (primaria)"/>
    <s v="Procedimiento"/>
    <n v="1"/>
    <s v="01903895"/>
    <s v="CREATININA EN SUERO U OTROS FLUIDOS"/>
    <s v="14/02/2022"/>
    <n v="69900"/>
    <s v="Hospitalización"/>
    <m/>
  </r>
  <r>
    <n v="2022"/>
    <d v="2021-12-31T00:00:00"/>
    <s v="Población con riesgo o alteraciones cardio – cerebro – vascular – metabólicas manifiestas"/>
    <s v="Crónicos"/>
    <s v="HTA"/>
    <s v="PUTUMAYO"/>
    <n v="86"/>
    <s v="86 - PUTUMAYO"/>
    <s v="86320"/>
    <s v="86320 - Orito"/>
    <s v="0,673756322543825"/>
    <s v="-76,9431392287817"/>
    <s v="Cotizante docente"/>
    <s v="AC"/>
    <m/>
    <s v="CC"/>
    <n v="18142284"/>
    <s v="CC18142284"/>
    <s v="JULIAN"/>
    <m/>
    <s v="MEZA"/>
    <s v="ANGULO"/>
    <d v="1957-01-07T00:00:00"/>
    <n v="65"/>
    <n v="6"/>
    <s v="Persona mayor"/>
    <s v="Otro Grupo Poblacional"/>
    <s v="Ninguno"/>
    <s v="Ninguno"/>
    <m/>
    <s v="Beneficiario"/>
    <m/>
    <s v="SIN DATO"/>
    <s v="Ninguna"/>
    <s v="Orito"/>
    <m/>
    <n v="3143410190"/>
    <s v="Urbana"/>
    <m/>
    <x v="0"/>
    <x v="3"/>
    <s v="PUTUMAYO"/>
    <x v="3"/>
    <x v="3"/>
    <x v="3"/>
    <s v="I10X"/>
    <m/>
    <m/>
    <m/>
    <s v="Hipertension esencial (primaria)"/>
    <s v="Procedimiento"/>
    <n v="1"/>
    <s v="01907106"/>
    <s v="UROANALISIS"/>
    <s v="14/02/2022"/>
    <n v="8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75176"/>
    <s v="CC3175176"/>
    <s v="AMADEO"/>
    <m/>
    <s v="GURANIZO"/>
    <s v="ANDRADE"/>
    <d v="1975-06-13T00:00:00"/>
    <n v="76"/>
    <n v="6"/>
    <s v="Persona mayor"/>
    <s v="Otro Grupo Poblacional"/>
    <s v="Ninguno"/>
    <s v="Ninguno"/>
    <m/>
    <s v="Beneficiario"/>
    <m/>
    <s v="SIN DATO"/>
    <s v="Ninguna"/>
    <s v="Puerto Asís"/>
    <m/>
    <n v="3123062456"/>
    <s v="Urbana"/>
    <m/>
    <x v="0"/>
    <x v="3"/>
    <s v="PUTUMAYO"/>
    <x v="3"/>
    <x v="3"/>
    <x v="3"/>
    <s v="I10X"/>
    <s v="E119"/>
    <m/>
    <m/>
    <s v="Hipertension esencial (primaria)"/>
    <s v="Procedimiento"/>
    <n v="1"/>
    <s v="01890301"/>
    <s v="CONSULTA DE CONTROL O DE SEGUIMIENTO POR MEDICINA GENERAL"/>
    <s v="11/02/2022"/>
    <n v="280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2486"/>
    <s v="CC41102486"/>
    <s v="CARMELA"/>
    <s v="FANNY"/>
    <s v="JIMENEZ"/>
    <s v="BENAVIDES"/>
    <d v="1960-07-18T00:00:00"/>
    <n v="60"/>
    <n v="6"/>
    <s v="Persona mayor"/>
    <s v="Otro Grupo Poblacional"/>
    <s v="Ninguno"/>
    <s v="Ninguno"/>
    <m/>
    <s v="Beneficiario"/>
    <m/>
    <s v="SIN DATO"/>
    <s v="Ninguna"/>
    <s v="Puerto Asís"/>
    <m/>
    <n v="3133745204"/>
    <s v="Urbana"/>
    <m/>
    <x v="0"/>
    <x v="3"/>
    <s v="PUTUMAYO"/>
    <x v="3"/>
    <x v="3"/>
    <x v="3"/>
    <s v="I10X"/>
    <m/>
    <m/>
    <m/>
    <s v="Hipertension esencial (primaria)"/>
    <s v="Procedimiento"/>
    <n v="1"/>
    <s v="01890301"/>
    <s v="CONSULTA DE CONTROL O DE SEGUIMIENTO POR MEDICINA GENERAL"/>
    <s v="11/02/2022"/>
    <n v="40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570336"/>
    <s v="CC87570336"/>
    <s v="JORGE"/>
    <s v="ARMANDO"/>
    <s v="CHAMORRO"/>
    <s v="ARCOS"/>
    <d v="1960-04-21T00:00:00"/>
    <n v="58"/>
    <n v="5"/>
    <s v="Adultez"/>
    <s v="Otro Grupo Poblacional"/>
    <s v="Ninguno"/>
    <s v="Ninguno"/>
    <m/>
    <s v="Beneficiario"/>
    <m/>
    <s v="SIN DATO"/>
    <s v="Ninguna"/>
    <s v="Puerto Asís"/>
    <m/>
    <n v="3143153620"/>
    <s v="Urbana"/>
    <m/>
    <x v="0"/>
    <x v="3"/>
    <s v="PUTUMAYO"/>
    <x v="3"/>
    <x v="3"/>
    <x v="3"/>
    <s v="I10X"/>
    <m/>
    <m/>
    <m/>
    <s v="Hipertension esencial (primaria)"/>
    <s v="Procedimiento"/>
    <n v="1"/>
    <s v="01890301"/>
    <s v="CONSULTA DE CONTROL O DE SEGUIMIENTO POR MEDICINA GENERAL"/>
    <s v="02/02/2022"/>
    <n v="35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5006"/>
    <s v="CC18105006"/>
    <s v="LEONARDO"/>
    <m/>
    <s v="VALENCIA"/>
    <s v="RODRIGUEZ"/>
    <d v="1941-02-16T00:00:00"/>
    <n v="77"/>
    <n v="6"/>
    <s v="Persona mayor"/>
    <s v="Otro Grupo Poblacional"/>
    <s v="Ninguno"/>
    <s v="Ninguno"/>
    <m/>
    <s v="Beneficiario"/>
    <m/>
    <s v="SIN DATO"/>
    <s v="Ninguna"/>
    <s v="Puerto Asís"/>
    <m/>
    <n v="3113850848"/>
    <s v="Urbana"/>
    <m/>
    <x v="0"/>
    <x v="2"/>
    <s v="PUTUMAYO"/>
    <x v="2"/>
    <x v="2"/>
    <x v="2"/>
    <s v="I10X"/>
    <s v="E119"/>
    <m/>
    <m/>
    <s v="Hipertension esencial (primaria)"/>
    <s v="Procedimiento"/>
    <n v="1"/>
    <s v="01890301"/>
    <s v="CONSULTA DE CONTROL O DE SEGUIMIENTO POR MEDICINA GENERAL"/>
    <s v="01/02/2022"/>
    <n v="280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13251"/>
    <s v="CC30713251"/>
    <s v="MARIA"/>
    <s v="ALEJANDRINA"/>
    <s v="JURADO"/>
    <s v="SANJUAN"/>
    <d v="1955-11-04T00:00:00"/>
    <n v="65"/>
    <n v="6"/>
    <s v="Persona mayor"/>
    <s v="Otro Grupo Poblacional"/>
    <s v="Ninguno"/>
    <s v="Ninguno"/>
    <m/>
    <s v="Beneficiario"/>
    <m/>
    <s v="SIN DATO"/>
    <s v="Ninguna"/>
    <s v="Puerto Asís"/>
    <m/>
    <n v="3115928997"/>
    <s v="Urbana"/>
    <m/>
    <x v="0"/>
    <x v="2"/>
    <s v="PUTUMAYO"/>
    <x v="2"/>
    <x v="2"/>
    <x v="2"/>
    <s v="I10X"/>
    <s v="E119"/>
    <m/>
    <m/>
    <s v="Hipertension esencial (primaria)"/>
    <s v="Insumo"/>
    <n v="1"/>
    <s v="00E0000004"/>
    <s v="DURAPREP SOLUCION PARA LAVADO PREQUIRURGICO"/>
    <s v="17/02/2022"/>
    <n v="23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4729"/>
    <s v="CC41104729"/>
    <s v="JANETH"/>
    <s v="LILIANA"/>
    <s v="LOPEZ "/>
    <s v="MORA"/>
    <d v="1970-08-05T00:00:00"/>
    <n v="48"/>
    <n v="5"/>
    <s v="Adultez"/>
    <s v="Otro Grupo Poblacional"/>
    <s v="Ninguno"/>
    <s v="Ninguno"/>
    <m/>
    <s v="Beneficiario"/>
    <m/>
    <s v="SIN DATO"/>
    <s v="Ninguna"/>
    <s v="Puerto Asís"/>
    <m/>
    <n v="3124326967"/>
    <s v="Urbana"/>
    <m/>
    <x v="0"/>
    <x v="2"/>
    <s v="PUTUMAYO"/>
    <x v="2"/>
    <x v="2"/>
    <x v="2"/>
    <s v="I10X"/>
    <m/>
    <m/>
    <m/>
    <s v="Hipertension esencial (primaria)"/>
    <s v="Procedimiento"/>
    <n v="1"/>
    <s v="01601T01"/>
    <s v="TRASLADO ASISTENCIAL BASICO TERRESTRE PRIMARIO"/>
    <s v="17/02/2022"/>
    <n v="60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556"/>
    <s v="CC18107556"/>
    <s v="RICARDO"/>
    <s v="LEON"/>
    <s v="BENAVIDES"/>
    <s v="GOMEZ"/>
    <d v="1956-12-19T00:00:00"/>
    <n v="61"/>
    <n v="6"/>
    <s v="Persona mayor"/>
    <s v="Otro Grupo Poblacional"/>
    <s v="Ninguno"/>
    <s v="Ninguno"/>
    <m/>
    <s v="Beneficiario"/>
    <m/>
    <s v="SIN DATO"/>
    <s v="Ninguna"/>
    <s v="Puerto Asís"/>
    <m/>
    <n v="3108667658"/>
    <s v="Urbana"/>
    <m/>
    <x v="0"/>
    <x v="2"/>
    <s v="PUTUMAYO"/>
    <x v="2"/>
    <x v="2"/>
    <x v="2"/>
    <s v="I10X"/>
    <s v="E119"/>
    <m/>
    <m/>
    <s v="Hipertension esencial (primaria)"/>
    <s v="Insumo"/>
    <n v="1"/>
    <s v="00E0000004"/>
    <s v="DURAPREP SOLUCION PARA LAVADO PREQUIRURGICO"/>
    <s v="17/02/2022"/>
    <n v="24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692"/>
    <s v="CC41101692"/>
    <s v="VALERIA MARIA"/>
    <s v="ESPERANZA "/>
    <s v="BRAVO"/>
    <s v="GALARZA"/>
    <d v="1955-12-09T00:00:00"/>
    <n v="65"/>
    <n v="6"/>
    <s v="Persona mayor"/>
    <s v="Otro Grupo Poblacional"/>
    <s v="Desplazamiento"/>
    <s v="Amenaza"/>
    <m/>
    <s v="Beneficiario"/>
    <m/>
    <s v="SIN DATO"/>
    <s v="Ninguna"/>
    <s v="Puerto Asís"/>
    <m/>
    <n v="3203424765"/>
    <s v="Urbana"/>
    <m/>
    <x v="0"/>
    <x v="2"/>
    <s v="PUTUMAYO"/>
    <x v="2"/>
    <x v="2"/>
    <x v="2"/>
    <s v="I10X"/>
    <m/>
    <m/>
    <m/>
    <s v="Hipertension esencial (primaria)"/>
    <s v="Insumo"/>
    <n v="1"/>
    <s v="00E0000004"/>
    <s v="DURAPREP SOLUCION PARA LAVADO PREQUIRURGICO"/>
    <s v="17/02/2022"/>
    <n v="1400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26616207"/>
    <s v="CC26616207"/>
    <s v="RUBIELA"/>
    <m/>
    <s v="SCARPETTA "/>
    <s v="CAMACHO"/>
    <d v="1949-11-14T00:00:00"/>
    <n v="69"/>
    <n v="6"/>
    <s v="Persona mayor"/>
    <s v="Otro Grupo Poblacional"/>
    <s v="Ninguno"/>
    <s v="Ninguno"/>
    <m/>
    <s v="Beneficiario"/>
    <m/>
    <s v="SIN DATO"/>
    <s v="Ninguna"/>
    <s v="Puerto Asís"/>
    <m/>
    <n v="3102631440"/>
    <s v="Urbana"/>
    <m/>
    <x v="0"/>
    <x v="2"/>
    <s v="PUTUMAYO"/>
    <x v="2"/>
    <x v="2"/>
    <x v="2"/>
    <s v="I10X"/>
    <m/>
    <m/>
    <m/>
    <s v="Hipertension esencial (primaria)"/>
    <s v="Insumo"/>
    <n v="1"/>
    <s v="00E0000004"/>
    <s v="DURAPREP SOLUCION PARA LAVADO PREQUIRURGICO"/>
    <s v="17/02/2022"/>
    <n v="92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834"/>
    <s v="CC69015834"/>
    <s v="CAICEDO"/>
    <m/>
    <s v="JAQUELINE"/>
    <s v="NOAP"/>
    <d v="1972-05-21T00:00:00"/>
    <n v="47"/>
    <n v="5"/>
    <s v="Adultez"/>
    <s v="Afrocolombiano"/>
    <s v="Desplazamiento"/>
    <s v="Homicidio"/>
    <m/>
    <s v="Beneficiario"/>
    <m/>
    <s v="SIN DATO"/>
    <s v="Negro, afrocolombiano"/>
    <s v="Puerto Asís"/>
    <m/>
    <n v="3114642763"/>
    <s v="Urbana"/>
    <m/>
    <x v="0"/>
    <x v="2"/>
    <s v="PUTUMAYO"/>
    <x v="2"/>
    <x v="2"/>
    <x v="2"/>
    <s v="I10X"/>
    <m/>
    <m/>
    <m/>
    <s v="Hipertension esencial (primaria)"/>
    <s v="Insumo"/>
    <n v="1"/>
    <s v="00E0000004"/>
    <s v="DURAPREP SOLUCION PARA LAVADO PREQUIRURGICO"/>
    <s v="17/02/2022"/>
    <n v="38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45482"/>
    <s v="CC30745482"/>
    <s v="MONTENEGRO"/>
    <s v="GARCIA"/>
    <s v="MIRYAM"/>
    <s v="DEL ROCIO"/>
    <d v="1969-11-05T00:00:00"/>
    <n v="51"/>
    <n v="5"/>
    <s v="Adultez"/>
    <s v="Otro Grupo Poblacional"/>
    <s v="Ninguno"/>
    <s v="Ninguno"/>
    <m/>
    <s v="Beneficiario"/>
    <m/>
    <s v="SIN DATO"/>
    <s v="Ninguna"/>
    <s v="Puerto Asís"/>
    <m/>
    <n v="3202517529"/>
    <s v="Urbana"/>
    <m/>
    <x v="0"/>
    <x v="2"/>
    <s v="PUTUMAYO"/>
    <x v="2"/>
    <x v="2"/>
    <x v="2"/>
    <s v="I10X"/>
    <s v="E119"/>
    <m/>
    <m/>
    <s v="Hipertension esencial (primaria)"/>
    <s v="Insumo"/>
    <n v="1"/>
    <s v="00E0000004"/>
    <s v="DURAPREP SOLUCION PARA LAVADO PREQUIRURGICO"/>
    <s v="17/02/2022"/>
    <n v="475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148"/>
    <s v="CC41101148"/>
    <s v="GLORIA"/>
    <s v="SONIA"/>
    <s v="LOPEZ "/>
    <s v="BENAVIDES"/>
    <d v="1956-08-15T00:00:00"/>
    <n v="64"/>
    <n v="6"/>
    <s v="Persona mayor"/>
    <s v="Otro Grupo Poblacional"/>
    <s v="Ninguno"/>
    <s v="Ninguno"/>
    <m/>
    <s v="Beneficiario"/>
    <m/>
    <s v="SIN DATO"/>
    <s v="Ninguna"/>
    <s v="Puerto Asís"/>
    <m/>
    <n v="3218008817"/>
    <s v="Urbana"/>
    <m/>
    <x v="0"/>
    <x v="2"/>
    <s v="PUTUMAYO"/>
    <x v="2"/>
    <x v="2"/>
    <x v="2"/>
    <s v="I10X"/>
    <m/>
    <m/>
    <m/>
    <s v="Hipertension esencial (primaria)"/>
    <s v="Insumo"/>
    <n v="1"/>
    <s v="00E0000004"/>
    <s v="DURAPREP SOLUCION PARA LAVADO PREQUIRURGICO"/>
    <s v="17/02/2022"/>
    <n v="25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389395"/>
    <s v="CC18389395"/>
    <s v="JORGE"/>
    <s v="IVAN"/>
    <s v="OSPINA"/>
    <s v="NOAP"/>
    <d v="1965-07-17T00:00:00"/>
    <n v="55"/>
    <n v="5"/>
    <s v="Adultez"/>
    <s v="Otro Grupo Poblacional"/>
    <s v="Ninguno"/>
    <s v="Ninguno"/>
    <m/>
    <s v="Beneficiario"/>
    <m/>
    <s v="SIN DATO"/>
    <s v="Ninguna"/>
    <s v="Puerto Asís"/>
    <m/>
    <n v="3112311435"/>
    <s v="Urbana"/>
    <m/>
    <x v="0"/>
    <x v="2"/>
    <s v="PUTUMAYO"/>
    <x v="2"/>
    <x v="2"/>
    <x v="2"/>
    <s v="I10X"/>
    <m/>
    <m/>
    <m/>
    <s v="Hipertension esencial (primaria)"/>
    <s v="Insumo"/>
    <n v="1"/>
    <s v="00E0000004"/>
    <s v="DURAPREP SOLUCION PARA LAVADO PREQUIRURGICO"/>
    <s v="17/02/2022"/>
    <n v="13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2962092"/>
    <s v="CC12962092"/>
    <s v="HUGO"/>
    <s v="HERNANDO"/>
    <s v="TABLA "/>
    <s v="RAMIREZ"/>
    <d v="1954-11-08T00:00:00"/>
    <n v="66"/>
    <n v="6"/>
    <s v="Persona mayor"/>
    <s v="Otro Grupo Poblacional"/>
    <s v="Ninguno"/>
    <s v="Ninguno"/>
    <m/>
    <s v="Beneficiario"/>
    <m/>
    <s v="SIN DATO"/>
    <s v="Ninguna"/>
    <s v="Puerto Asís"/>
    <m/>
    <n v="3102783384"/>
    <s v="Urbana"/>
    <m/>
    <x v="0"/>
    <x v="2"/>
    <s v="PUTUMAYO"/>
    <x v="2"/>
    <x v="2"/>
    <x v="2"/>
    <s v="I10X"/>
    <s v="E119"/>
    <m/>
    <m/>
    <s v="Hipertension esencial (primaria)"/>
    <s v="Procedimiento"/>
    <n v="1"/>
    <s v="0110M003"/>
    <s v="INTERNACION COMPLEJIDAD MEDIANA HABITACION TRES CAMAS"/>
    <s v="17/02/2022"/>
    <n v="9300"/>
    <s v="Hospitalización"/>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78587332"/>
    <s v="CC78587332"/>
    <s v="HEMEL"/>
    <s v="ANTONIO"/>
    <s v="SOTO"/>
    <s v="NOAP"/>
    <d v="1970-06-19T00:00:00"/>
    <n v="48"/>
    <n v="5"/>
    <s v="Adultez"/>
    <s v="Otro Grupo Poblacional"/>
    <s v="Ninguno"/>
    <s v="Ninguno"/>
    <m/>
    <s v="Beneficiario"/>
    <m/>
    <s v="SIN DATO"/>
    <s v="Ninguna"/>
    <s v="Puerto Asís"/>
    <m/>
    <n v="3105882542"/>
    <s v="Rural"/>
    <m/>
    <x v="0"/>
    <x v="2"/>
    <s v="PUTUMAYO"/>
    <x v="2"/>
    <x v="2"/>
    <x v="2"/>
    <s v="I10X"/>
    <s v="E119"/>
    <m/>
    <m/>
    <s v="Hipertension esencial (primaria)"/>
    <s v="Insumo"/>
    <n v="1"/>
    <s v="00E0000004"/>
    <s v="DURAPREP SOLUCION PARA LAVADO PREQUIRURGICO"/>
    <s v="17/02/2022"/>
    <n v="348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4089"/>
    <s v="CC27354089"/>
    <s v="ELSA"/>
    <s v="DEL CARMEN"/>
    <s v="PEÑA"/>
    <s v="HERNANDEZ"/>
    <d v="1953-07-05T00:00:00"/>
    <n v="68"/>
    <n v="6"/>
    <s v="Persona mayor"/>
    <s v="Otro Grupo Poblacional"/>
    <s v="Ninguno"/>
    <s v="Ninguno"/>
    <m/>
    <s v="Beneficiario"/>
    <m/>
    <s v="SIN DATO"/>
    <s v="Ninguna"/>
    <s v="Puerto Asís"/>
    <m/>
    <n v="3114406935"/>
    <s v="Urbana"/>
    <m/>
    <x v="0"/>
    <x v="2"/>
    <s v="PUTUMAYO"/>
    <x v="2"/>
    <x v="2"/>
    <x v="2"/>
    <s v="I10X"/>
    <m/>
    <m/>
    <m/>
    <s v="Hipertension esencial (primaria)"/>
    <s v="Procedimiento"/>
    <n v="1"/>
    <s v="01879111"/>
    <s v="TOMOGRAFIA COMPUTADA DE CRANEO SIMPLE"/>
    <s v="17/02/2022"/>
    <n v="513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5298581"/>
    <s v="CC5298581"/>
    <s v="ROBERTO"/>
    <m/>
    <s v="ACOSTA"/>
    <s v="QUINTERO"/>
    <d v="1955-01-16T00:00:00"/>
    <n v="66"/>
    <n v="6"/>
    <s v="Persona mayor"/>
    <s v="Otro Grupo Poblacional"/>
    <s v="Ninguno"/>
    <s v="Ninguno"/>
    <m/>
    <s v="Beneficiario"/>
    <m/>
    <s v="SIN DATO"/>
    <s v="Ninguna"/>
    <s v="Puerto Asís"/>
    <m/>
    <n v="3115960344"/>
    <s v="Urbana"/>
    <m/>
    <x v="0"/>
    <x v="2"/>
    <s v="PUTUMAYO"/>
    <x v="2"/>
    <x v="2"/>
    <x v="2"/>
    <s v="I10X"/>
    <s v="E119"/>
    <m/>
    <m/>
    <s v="Hipertension esencial (primaria)"/>
    <s v="Procedimiento"/>
    <n v="1"/>
    <s v="01881118"/>
    <s v="ECOGRAFIA CEREBRAL TRANSFONTANELAR CON ANALISIS DOPPLER"/>
    <s v="17/02/2022"/>
    <n v="91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69027273"/>
    <s v="CC69027273"/>
    <s v="MARIA"/>
    <s v="JABLEIDY"/>
    <s v="SANCHEZ"/>
    <s v="RAYO"/>
    <d v="1977-07-24T00:00:00"/>
    <n v="42"/>
    <n v="5"/>
    <s v="Adultez"/>
    <s v="Otro Grupo Poblacional"/>
    <s v="Ninguno"/>
    <s v="Ninguno"/>
    <m/>
    <s v="Beneficiario"/>
    <m/>
    <s v="SIN DATO"/>
    <s v="Ninguna"/>
    <s v="Puerto Asís"/>
    <m/>
    <n v="3106253529"/>
    <s v="Urbana"/>
    <m/>
    <x v="0"/>
    <x v="2"/>
    <s v="PUTUMAYO"/>
    <x v="2"/>
    <x v="2"/>
    <x v="2"/>
    <s v="I10X"/>
    <s v="E119"/>
    <m/>
    <m/>
    <s v="Hipertension esencial (primaria)"/>
    <s v="Medicamento"/>
    <n v="1"/>
    <s v="38408-01"/>
    <s v="ORAZOLEÂ® 40"/>
    <s v="17/02/2022"/>
    <n v="9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709377"/>
    <s v="CC4709377"/>
    <s v="MIGUEL"/>
    <s v="ANGEL"/>
    <s v="MONTILLA"/>
    <s v="ORTIZ"/>
    <d v="1968-07-22T00:00:00"/>
    <n v="51"/>
    <n v="5"/>
    <s v="Adultez"/>
    <s v="Otro Grupo Poblacional"/>
    <s v="Desplazamiento"/>
    <s v="Desplazamiento forzado"/>
    <m/>
    <s v="Beneficiario"/>
    <m/>
    <s v="SIN DATO"/>
    <s v="Ninguna"/>
    <s v="Puerto Asís"/>
    <m/>
    <n v="3134677453"/>
    <s v="Urbana"/>
    <m/>
    <x v="0"/>
    <x v="2"/>
    <s v="PUTUMAYO"/>
    <x v="2"/>
    <x v="2"/>
    <x v="2"/>
    <s v="I10X"/>
    <m/>
    <m/>
    <m/>
    <s v="Hipertension esencial (primaria)"/>
    <s v="Procedimiento"/>
    <n v="1"/>
    <s v="01890101"/>
    <s v="ATENCION ( VISITA ) DOMICILIARIA - POR MEDICINA GENERAL"/>
    <s v="21/02/2022"/>
    <n v="37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1538806"/>
    <s v="CC31538806"/>
    <s v="SANDRA"/>
    <s v="MILENA"/>
    <s v="MINA"/>
    <s v="CHARA"/>
    <d v="1978-04-13T00:00:00"/>
    <n v="40"/>
    <n v="5"/>
    <s v="Adultez"/>
    <s v="Afrocolombiano"/>
    <s v="Ninguno"/>
    <s v="Ninguno"/>
    <m/>
    <s v="Beneficiario"/>
    <m/>
    <s v="SIN DATO"/>
    <s v="Negro, afrocolombiano"/>
    <s v="Puerto Asís"/>
    <m/>
    <n v="3143146379"/>
    <s v="Urbana"/>
    <m/>
    <x v="0"/>
    <x v="2"/>
    <s v="PUTUMAYO"/>
    <x v="2"/>
    <x v="2"/>
    <x v="2"/>
    <s v="I10X"/>
    <m/>
    <m/>
    <m/>
    <s v="Hipertension esencial (primaria)"/>
    <s v="Procedimiento"/>
    <n v="1"/>
    <s v="01890301"/>
    <s v="CONSULTA DE CONTROL O DE SEGUIMIENTO POR MEDICINA GENERAL"/>
    <s v="21/02/2022"/>
    <n v="8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4736"/>
    <s v="CC18184736"/>
    <s v="ROBINSON"/>
    <s v="NONE"/>
    <s v="JIMENEZ"/>
    <s v="ZOLANO"/>
    <d v="1972-11-04T00:00:00"/>
    <n v="46"/>
    <n v="5"/>
    <s v="Adultez"/>
    <s v="Otro Grupo Poblacional"/>
    <s v="Ninguno"/>
    <s v="Ninguno"/>
    <m/>
    <s v="Beneficiario"/>
    <m/>
    <s v="SIN DATO"/>
    <s v="Negro, afrocolombiano"/>
    <s v="Puerto Asís"/>
    <m/>
    <n v="3215643255"/>
    <s v="Urbana"/>
    <m/>
    <x v="0"/>
    <x v="2"/>
    <s v="PUTUMAYO"/>
    <x v="2"/>
    <x v="2"/>
    <x v="2"/>
    <s v="I10X"/>
    <m/>
    <m/>
    <m/>
    <s v="Hipertension esencial (primaria)"/>
    <s v="Procedimiento"/>
    <n v="1"/>
    <s v="01890101"/>
    <s v="ATENCION ( VISITA ) DOMICILIARIA - POR MEDICINA GENERAL"/>
    <s v="23/02/2022"/>
    <n v="15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07693"/>
    <s v="CC18107693"/>
    <s v="IGNACIO"/>
    <m/>
    <s v="VARGAS"/>
    <s v="NOAP"/>
    <d v="1957-06-22T00:00:00"/>
    <n v="64"/>
    <n v="6"/>
    <s v="Persona mayor"/>
    <s v="Otro Grupo Poblacional"/>
    <s v="Ninguno"/>
    <s v="Ninguno"/>
    <m/>
    <s v="Beneficiario"/>
    <m/>
    <s v="SIN DATO"/>
    <s v="Ninguna"/>
    <s v="Puerto Asís"/>
    <m/>
    <n v="3123682989"/>
    <s v="Urbana"/>
    <m/>
    <x v="0"/>
    <x v="2"/>
    <s v="PUTUMAYO"/>
    <x v="2"/>
    <x v="2"/>
    <x v="2"/>
    <s v="I10X"/>
    <s v="E119"/>
    <m/>
    <m/>
    <s v="Hipertension esencial (primaria)"/>
    <s v="Procedimiento"/>
    <n v="1"/>
    <s v="00T0001038"/>
    <s v="TRANSPORTE COMERCIAL TERRESTRE - SIMPLE PUERTO ASIS ( PUTUMAYO ) A MOCOA ( PUTUMAYO )"/>
    <s v="11/02/2022"/>
    <n v="98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3142"/>
    <s v="CC69023142"/>
    <s v="MARIBEL"/>
    <s v="DALILA"/>
    <s v="VELASQUEZ"/>
    <s v="DIAZ"/>
    <d v="1982-09-21T00:00:00"/>
    <n v="37"/>
    <n v="5"/>
    <s v="Adultez"/>
    <s v="Otro Grupo Poblacional"/>
    <s v="Desplazamiento"/>
    <s v="Homicidio"/>
    <m/>
    <s v="Beneficiario"/>
    <m/>
    <s v="SIN DATO"/>
    <s v="Ninguna"/>
    <s v="Puerto Asís"/>
    <m/>
    <n v="3224191494"/>
    <s v="Rural"/>
    <m/>
    <x v="0"/>
    <x v="2"/>
    <s v="PUTUMAYO"/>
    <x v="2"/>
    <x v="2"/>
    <x v="2"/>
    <s v="I10X"/>
    <m/>
    <m/>
    <m/>
    <s v="Hipertension esencial (primaria)"/>
    <s v="Procedimiento"/>
    <n v="1"/>
    <s v="01890301"/>
    <s v="CONSULTA DE CONTROL O DE SEGUIMIENTO POR MEDICINA GENERAL"/>
    <s v="25/02/2022"/>
    <n v="56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2982395"/>
    <s v="CC12982395"/>
    <s v="DIEGO"/>
    <s v="MARIA"/>
    <s v="CORDOBA"/>
    <s v="MELO"/>
    <d v="1963-08-30T00:00:00"/>
    <n v="55"/>
    <n v="5"/>
    <s v="Adultez"/>
    <s v="Otro Grupo Poblacional"/>
    <s v="Ninguno"/>
    <s v="Ninguno"/>
    <m/>
    <s v="Beneficiario"/>
    <m/>
    <s v="SIN DATO"/>
    <s v="Ninguna"/>
    <s v="Puerto Asís"/>
    <m/>
    <n v="3138304237"/>
    <s v="Urbana"/>
    <m/>
    <x v="0"/>
    <x v="2"/>
    <s v="PUTUMAYO"/>
    <x v="2"/>
    <x v="2"/>
    <x v="2"/>
    <s v="I10X"/>
    <s v="N18X"/>
    <m/>
    <m/>
    <s v="Hipertension esencial (primaria)"/>
    <s v="Procedimiento"/>
    <n v="1"/>
    <s v="00T0000315"/>
    <s v="TRANSPORTE COMERCIAL TERRESTRE - SIMPLE MOCOA ( PUTUMAYO ) A PUERTO ASIS ( PUTUMAYO )"/>
    <s v="11/02/2022"/>
    <n v="13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12"/>
    <s v="CC41102012"/>
    <s v="ROSA"/>
    <s v="ABDIAS"/>
    <s v="ANGULO"/>
    <s v="RIVADENEIRA"/>
    <d v="1957-11-19T00:00:00"/>
    <n v="61"/>
    <n v="6"/>
    <s v="Persona mayor"/>
    <s v="Afrocolombiano"/>
    <s v="Ninguno"/>
    <s v="Ninguno"/>
    <m/>
    <s v="Beneficiario"/>
    <m/>
    <s v="SIN DATO"/>
    <s v="Negro, afrocolombiano"/>
    <s v="Puerto Asís"/>
    <m/>
    <n v="3118474077"/>
    <s v="Urbana"/>
    <m/>
    <x v="0"/>
    <x v="3"/>
    <s v="PUTUMAYO"/>
    <x v="3"/>
    <x v="3"/>
    <x v="3"/>
    <s v="I10X"/>
    <m/>
    <m/>
    <m/>
    <s v="Hipertension esencial (primaria)"/>
    <s v="Procedimiento"/>
    <n v="1"/>
    <s v="01890101"/>
    <s v="ATENCION ( VISITA ) DOMICILIARIA - POR MEDICINA GENERAL"/>
    <s v="03/02/2022"/>
    <n v="308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48"/>
    <s v="CC18109948"/>
    <s v="HENRY"/>
    <s v="WILLIAM"/>
    <s v="VELASCO"/>
    <s v="LEGARDA"/>
    <d v="1963-02-12T00:00:00"/>
    <n v="56"/>
    <n v="5"/>
    <s v="Adultez"/>
    <s v="Otro Grupo Poblacional"/>
    <s v="Ninguno"/>
    <s v="Ninguno"/>
    <m/>
    <s v="Beneficiario"/>
    <m/>
    <s v="SIN DATO"/>
    <s v="Ninguna"/>
    <s v="Puerto Asís"/>
    <m/>
    <n v="3105892051"/>
    <s v="Urbana"/>
    <m/>
    <x v="0"/>
    <x v="2"/>
    <s v="PUTUMAYO"/>
    <x v="2"/>
    <x v="2"/>
    <x v="2"/>
    <s v="I10X"/>
    <m/>
    <m/>
    <m/>
    <s v="Hipertension esencial (primaria)"/>
    <s v="Procedimiento"/>
    <n v="1"/>
    <s v="01890301"/>
    <s v="CONSULTA DE CONTROL O DE SEGUIMIENTO POR MEDICINA GENERAL"/>
    <s v="18/02/2022"/>
    <n v="22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348542"/>
    <s v="CC5348542"/>
    <s v="FRANCO"/>
    <s v="HERNANDO"/>
    <s v="BASTIDAS"/>
    <s v="GUERRERO"/>
    <d v="1956-02-29T00:00:00"/>
    <n v="63"/>
    <n v="6"/>
    <s v="Persona mayor"/>
    <s v="Otro Grupo Poblacional"/>
    <s v="Ninguno"/>
    <s v="Ninguno"/>
    <m/>
    <s v="Beneficiario"/>
    <m/>
    <s v="SIN DATO"/>
    <s v="Ninguna"/>
    <s v="Puerto Asís"/>
    <m/>
    <n v="3208378775"/>
    <s v="Urbana"/>
    <m/>
    <x v="0"/>
    <x v="3"/>
    <s v="PUTUMAYO"/>
    <x v="3"/>
    <x v="3"/>
    <x v="3"/>
    <s v="I10X"/>
    <s v="E119"/>
    <m/>
    <m/>
    <s v="Hipertension esencial (primaria)"/>
    <s v="Procedimiento"/>
    <n v="1"/>
    <s v="01890301"/>
    <s v="CONSULTA DE CONTROL O DE SEGUIMIENTO POR MEDICINA GENERAL"/>
    <s v="18/02/2022"/>
    <n v="22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10912"/>
    <s v="CC18110912"/>
    <s v="WILLIAM"/>
    <s v="HERNAN"/>
    <s v="PENAGOS"/>
    <s v="CHAVEZ"/>
    <d v="1967-03-03T00:00:00"/>
    <n v="54"/>
    <n v="5"/>
    <s v="Adultez"/>
    <s v="Otro Grupo Poblacional"/>
    <s v="Ninguno"/>
    <s v="Ninguno"/>
    <m/>
    <s v="Beneficiario"/>
    <m/>
    <s v="SIN DATO"/>
    <s v="Ninguna"/>
    <s v="Puerto Asís"/>
    <m/>
    <n v="3142966914"/>
    <s v="Urbana"/>
    <m/>
    <x v="0"/>
    <x v="3"/>
    <s v="PUTUMAYO"/>
    <x v="3"/>
    <x v="3"/>
    <x v="3"/>
    <s v="I10X"/>
    <m/>
    <m/>
    <m/>
    <s v="Hipertension esencial (primaria)"/>
    <s v="Procedimiento"/>
    <n v="1"/>
    <s v="01903026"/>
    <s v="MICROALBUMINURIA AUTOMATIZADA EN ORINA PARCIAL"/>
    <s v="14/02/2022"/>
    <n v="22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881"/>
    <s v="CC41103881"/>
    <s v="NIDIA "/>
    <s v="DEL SOCORRO"/>
    <s v="RODRIGUEZ"/>
    <s v="YELA"/>
    <d v="1964-02-10T00:00:00"/>
    <n v="57"/>
    <n v="5"/>
    <s v="Adultez"/>
    <s v="Afrocolombiano"/>
    <s v="Ninguno"/>
    <s v="Ninguno"/>
    <m/>
    <s v="Beneficiario"/>
    <m/>
    <s v="SIN DATO"/>
    <s v="Negro, afrocolombiano"/>
    <s v="Puerto Asís"/>
    <m/>
    <n v="3125956596"/>
    <s v="Urbana"/>
    <m/>
    <x v="0"/>
    <x v="3"/>
    <s v="PUTUMAYO"/>
    <x v="3"/>
    <x v="3"/>
    <x v="3"/>
    <s v="I10X"/>
    <m/>
    <m/>
    <m/>
    <s v="Hipertension esencial (primaria)"/>
    <s v="Procedimiento"/>
    <n v="1"/>
    <s v="01904921"/>
    <s v="TIROXINA LIBRE"/>
    <s v="14/02/2022"/>
    <n v="742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7901"/>
    <s v="CC18107901"/>
    <s v="HERNAN"/>
    <s v="GONZALO"/>
    <s v="CORAL"/>
    <s v="LUNA"/>
    <d v="1956-07-10T00:00:00"/>
    <n v="62"/>
    <n v="6"/>
    <s v="Persona mayor"/>
    <s v="Otro Grupo Poblacional"/>
    <s v="Ninguno"/>
    <s v="Ninguno"/>
    <m/>
    <s v="Beneficiario"/>
    <m/>
    <s v="SIN DATO"/>
    <s v="Ninguna"/>
    <s v="Puerto Asís"/>
    <m/>
    <s v="3158569359 3115146052"/>
    <s v="Urbana"/>
    <m/>
    <x v="0"/>
    <x v="3"/>
    <s v="PUTUMAYO"/>
    <x v="3"/>
    <x v="3"/>
    <x v="3"/>
    <s v="I10X"/>
    <s v="E119"/>
    <m/>
    <m/>
    <s v="Hipertension esencial (primaria)"/>
    <s v="Procedimiento"/>
    <n v="1"/>
    <s v="01904902"/>
    <s v="HORMONA ESTIMULANTE DEL TIROIDES"/>
    <s v="14/02/2022"/>
    <n v="252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94"/>
    <s v="CC41101094"/>
    <s v="AMPARO"/>
    <m/>
    <s v="OSORIO"/>
    <s v="RESTREPO"/>
    <d v="1954-01-20T00:00:00"/>
    <n v="67"/>
    <n v="6"/>
    <s v="Persona mayor"/>
    <s v="Otro Grupo Poblacional"/>
    <s v="Ninguno"/>
    <s v="Ninguno"/>
    <m/>
    <s v="Beneficiario"/>
    <m/>
    <s v="SIN DATO"/>
    <s v="Ninguna"/>
    <s v="Puerto Asís"/>
    <m/>
    <s v="3213220332 3123536104"/>
    <s v="Urbana"/>
    <m/>
    <x v="0"/>
    <x v="3"/>
    <s v="PUTUMAYO"/>
    <x v="3"/>
    <x v="3"/>
    <x v="3"/>
    <s v="I10X"/>
    <s v="E119"/>
    <m/>
    <m/>
    <s v="Hipertension esencial (primaria)"/>
    <s v="Procedimiento"/>
    <n v="1"/>
    <s v="01903815"/>
    <s v="COLESTEROL DE ALTA DENSIDAD"/>
    <s v="10/02/2022"/>
    <n v="14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1069"/>
    <s v="CC35891069"/>
    <s v="JACKSY"/>
    <s v="GEOVVANY"/>
    <s v="PALACIOS"/>
    <s v="ALVAREZ"/>
    <d v="1975-06-12T00:00:00"/>
    <n v="46"/>
    <n v="5"/>
    <s v="Adultez"/>
    <s v="Otro Grupo Poblacional"/>
    <s v="Ninguno"/>
    <s v="Ninguno"/>
    <m/>
    <s v="Beneficiario"/>
    <m/>
    <s v="SIN DATO"/>
    <s v="Ninguna"/>
    <s v="Puerto Asís"/>
    <m/>
    <n v="3173825569"/>
    <s v="Urbana"/>
    <m/>
    <x v="0"/>
    <x v="3"/>
    <s v="PUTUMAYO"/>
    <x v="3"/>
    <x v="3"/>
    <x v="3"/>
    <s v="I10X"/>
    <s v="E119"/>
    <m/>
    <m/>
    <s v="Hipertension esencial (primaria)"/>
    <s v="Procedimiento"/>
    <n v="1"/>
    <s v="01903868"/>
    <s v="TRIGLICERIDOS"/>
    <s v="10/02/2022"/>
    <n v="14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590"/>
    <s v="CC69026590"/>
    <s v="YORCELY"/>
    <m/>
    <s v="MELECIO"/>
    <s v="CAICEDO"/>
    <d v="1975-06-16T00:00:00"/>
    <n v="46"/>
    <n v="5"/>
    <s v="Adultez"/>
    <s v="Afrocolombiano"/>
    <s v="Ninguno"/>
    <s v="Ninguno"/>
    <m/>
    <s v="Beneficiario"/>
    <m/>
    <s v="SIN DATO"/>
    <s v="Negro, afrocolombiano"/>
    <s v="Puerto Asís"/>
    <m/>
    <n v="3213765300"/>
    <s v="Urbana"/>
    <m/>
    <x v="0"/>
    <x v="3"/>
    <s v="PUTUMAYO"/>
    <x v="3"/>
    <x v="3"/>
    <x v="3"/>
    <s v="I10X"/>
    <s v="E119"/>
    <m/>
    <m/>
    <s v="Hipertension esencial (primaria)"/>
    <s v="Procedimiento"/>
    <n v="1"/>
    <s v="01903818"/>
    <s v="COLESTEROL TOTAL"/>
    <s v="10/02/2022"/>
    <n v="136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39273345"/>
    <s v="CC39273345"/>
    <s v="LUZ "/>
    <s v="AMPARO"/>
    <s v="ARROYO"/>
    <s v="MARTINEZ"/>
    <d v="1967-07-20T00:00:00"/>
    <n v="54"/>
    <n v="5"/>
    <s v="Adultez"/>
    <s v="Otro Grupo Poblacional"/>
    <s v="Ninguno"/>
    <s v="Ninguno"/>
    <m/>
    <s v="Beneficiario"/>
    <m/>
    <s v="SIN DATO"/>
    <s v="Ninguna"/>
    <s v="Puerto Asís"/>
    <m/>
    <s v="3125544142 - 3123057798"/>
    <s v="Urbana"/>
    <m/>
    <x v="0"/>
    <x v="2"/>
    <s v="PUTUMAYO"/>
    <x v="2"/>
    <x v="2"/>
    <x v="2"/>
    <s v="I10X"/>
    <s v="E119"/>
    <m/>
    <m/>
    <s v="Hipertension esencial (primaria)"/>
    <s v="Procedimiento"/>
    <n v="1"/>
    <s v="01890301"/>
    <s v="CONSULTA DE CONTROL O DE SEGUIMIENTO POR MEDICINA GENERAL"/>
    <s v="04/02/2022"/>
    <n v="46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7480538"/>
    <s v="CC97480538"/>
    <s v="JULIO"/>
    <s v="ARCESIO"/>
    <s v="MORA "/>
    <s v="PANTOJA"/>
    <d v="1974-04-03T00:00:00"/>
    <n v="48"/>
    <n v="5"/>
    <s v="Adultez"/>
    <s v="Otro Grupo Poblacional"/>
    <s v="Ninguno"/>
    <s v="Ninguno"/>
    <m/>
    <s v="Beneficiario"/>
    <m/>
    <s v="SIN DATO"/>
    <s v="Ninguna"/>
    <s v="Puerto Asís"/>
    <m/>
    <n v="3173772770"/>
    <s v="Urbana"/>
    <m/>
    <x v="0"/>
    <x v="2"/>
    <s v="PUTUMAYO"/>
    <x v="2"/>
    <x v="2"/>
    <x v="2"/>
    <s v="I10X"/>
    <m/>
    <m/>
    <m/>
    <s v="Hipertension esencial (primaria)"/>
    <s v="Procedimiento"/>
    <n v="1"/>
    <s v="01890101"/>
    <s v="ATENCION ( VISITA ) DOMICILIARIA - POR MEDICINA GENERAL"/>
    <s v="02/02/2022"/>
    <n v="60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009"/>
    <s v="CC41102009"/>
    <s v="NOHORA"/>
    <s v="VIRGINIA"/>
    <s v="CUELLAR"/>
    <s v="NOAP"/>
    <d v="1959-01-26T00:00:00"/>
    <n v="63"/>
    <n v="6"/>
    <s v="Persona mayor"/>
    <s v="Otro Grupo Poblacional"/>
    <s v="Ninguno"/>
    <s v="Ninguno"/>
    <m/>
    <s v="Beneficiario"/>
    <m/>
    <s v="SIN DATO"/>
    <s v="Ninguna"/>
    <s v="Puerto Asís"/>
    <m/>
    <n v="3125548384"/>
    <s v="Urbana"/>
    <m/>
    <x v="0"/>
    <x v="2"/>
    <s v="PUTUMAYO"/>
    <x v="2"/>
    <x v="2"/>
    <x v="2"/>
    <s v="I10X"/>
    <m/>
    <m/>
    <m/>
    <s v="Hipertension esencial (primaria)"/>
    <s v="Procedimiento"/>
    <n v="1"/>
    <s v="01890301"/>
    <s v="CONSULTA DE CONTROL O DE SEGUIMIENTO POR MEDICINA GENERAL"/>
    <s v="03/02/2022"/>
    <n v="27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041"/>
    <s v="CC41101041"/>
    <s v="ANA "/>
    <s v="MERY"/>
    <s v="BURGOS"/>
    <s v="ARCINIEGAS"/>
    <d v="1956-09-17T00:00:00"/>
    <n v="65"/>
    <n v="6"/>
    <s v="Persona mayor"/>
    <s v="Otro Grupo Poblacional"/>
    <s v="Ninguno"/>
    <s v="Ninguno"/>
    <m/>
    <s v="Beneficiario"/>
    <m/>
    <s v="SIN DATO"/>
    <s v="Ninguna"/>
    <s v="Puerto Asís"/>
    <m/>
    <s v="3143104682 3102630576"/>
    <s v="Urbana"/>
    <m/>
    <x v="0"/>
    <x v="2"/>
    <s v="PUTUMAYO"/>
    <x v="2"/>
    <x v="2"/>
    <x v="2"/>
    <s v="I10X"/>
    <s v="E119"/>
    <m/>
    <m/>
    <s v="Hipertension esencial (primaria)"/>
    <s v="Procedimiento"/>
    <n v="1"/>
    <s v="01890101"/>
    <s v="ATENCION ( VISITA ) DOMICILIARIA - POR MEDICINA GENERAL"/>
    <s v="21/02/2022"/>
    <n v="23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5894405"/>
    <s v="CC35894405"/>
    <s v="KEISSY "/>
    <s v="LUCIOLA"/>
    <s v="CONRADO"/>
    <s v="MENA"/>
    <d v="1980-12-21T00:00:00"/>
    <n v="41"/>
    <n v="5"/>
    <s v="Adultez"/>
    <s v="Afrocolombiano"/>
    <s v="Ninguno"/>
    <s v="Ninguno"/>
    <m/>
    <s v="Beneficiario"/>
    <m/>
    <s v="SIN DATO"/>
    <s v="Ninguna"/>
    <s v="Puerto Asís"/>
    <m/>
    <n v="3174916579"/>
    <s v="Urbana"/>
    <m/>
    <x v="0"/>
    <x v="0"/>
    <s v="PUTUMAYO"/>
    <x v="0"/>
    <x v="0"/>
    <x v="0"/>
    <s v="I10X"/>
    <s v="E119"/>
    <m/>
    <m/>
    <s v="Hipertension esencial (primaria)"/>
    <s v="Procedimiento"/>
    <n v="1"/>
    <s v="01895001"/>
    <s v="MONITOREO ELECTROCARDIOGRAFICO CONTINUO ( HOLTER )"/>
    <s v="11/02/2022"/>
    <n v="108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9111957"/>
    <s v="CC29111957"/>
    <s v="DALIA"/>
    <s v="MILENA"/>
    <s v="CORTES"/>
    <s v="RIVADENEIRA"/>
    <d v="1978-10-31T00:00:00"/>
    <n v="43"/>
    <n v="5"/>
    <s v="Adultez"/>
    <s v="Otro Grupo Poblacional"/>
    <s v="Ninguno"/>
    <s v="Ninguno"/>
    <m/>
    <s v="Beneficiario"/>
    <m/>
    <s v="SIN DATO"/>
    <s v="Ninguna"/>
    <s v="Puerto Asís"/>
    <m/>
    <n v="3143812297"/>
    <s v="Urbana"/>
    <m/>
    <x v="0"/>
    <x v="5"/>
    <s v="PUTUMAYO"/>
    <x v="5"/>
    <x v="5"/>
    <x v="5"/>
    <s v="I10X"/>
    <m/>
    <m/>
    <m/>
    <s v="Hipertension esencial (primaria)"/>
    <s v="Procedimiento"/>
    <n v="1"/>
    <s v="00T0000352"/>
    <s v="TRANSPORTE COMERCIAL TERRESTRE - SIMPLE VALLE DEL GUAMUEZ ( PUTUMAYO ) A MOCOA ( PUTUMAYO )"/>
    <s v="12/02/2022"/>
    <n v="414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266"/>
    <s v="CC18109266"/>
    <s v="ANTONIO"/>
    <s v="ROMILIO"/>
    <s v="CORREA"/>
    <s v="CORTEZ"/>
    <d v="1968-01-28T00:00:00"/>
    <n v="54"/>
    <n v="5"/>
    <s v="Adultez"/>
    <s v="Otro Grupo Poblacional"/>
    <s v="Ninguno"/>
    <s v="Ninguno"/>
    <m/>
    <s v="Beneficiario"/>
    <m/>
    <s v="SIN DATO"/>
    <s v="Ninguna"/>
    <s v="Puerto Asís"/>
    <m/>
    <n v="3209138549"/>
    <s v="Urbana"/>
    <m/>
    <x v="0"/>
    <x v="2"/>
    <s v="PUTUMAYO"/>
    <x v="2"/>
    <x v="2"/>
    <x v="2"/>
    <s v="I10X"/>
    <m/>
    <m/>
    <m/>
    <s v="Hipertension esencial (primaria)"/>
    <s v="Procedimiento"/>
    <n v="1"/>
    <s v="01890101"/>
    <s v="ATENCION ( VISITA ) DOMICILIARIA - POR MEDICINA GENERAL"/>
    <s v="11/02/2022"/>
    <n v="13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6780207"/>
    <s v="CC36780207"/>
    <s v="MARIELA"/>
    <m/>
    <s v="TORRES"/>
    <s v="JAIMES"/>
    <d v="1957-03-05T00:00:00"/>
    <n v="64"/>
    <n v="6"/>
    <s v="Persona mayor"/>
    <s v="Otro Grupo Poblacional"/>
    <s v="Ninguno"/>
    <s v="Ninguno"/>
    <m/>
    <s v="Beneficiario"/>
    <m/>
    <s v="SIN DATO"/>
    <s v="Ninguna"/>
    <s v="Puerto Asís"/>
    <m/>
    <n v="3208479385"/>
    <s v="Urbana"/>
    <m/>
    <x v="0"/>
    <x v="3"/>
    <s v="PUTUMAYO"/>
    <x v="3"/>
    <x v="3"/>
    <x v="3"/>
    <s v="I10X"/>
    <m/>
    <m/>
    <m/>
    <s v="Hipertension esencial (primaria)"/>
    <s v="Procedimiento"/>
    <n v="1"/>
    <s v="01890266"/>
    <s v="CONSULTA DE PRIMERA VEZ POR ESPECIALISTA EN MEDICINA INTERNA"/>
    <s v="03/02/2022"/>
    <n v="383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10"/>
    <s v="CC18109910"/>
    <s v="LUIS "/>
    <s v="EDUARDO"/>
    <s v="TONGUINO"/>
    <s v="FAJARDO"/>
    <d v="1964-02-16T00:00:00"/>
    <n v="58"/>
    <n v="5"/>
    <s v="Adultez"/>
    <s v="Otro Grupo Poblacional"/>
    <s v="Ninguno"/>
    <s v="Ninguno"/>
    <m/>
    <s v="Beneficiario"/>
    <m/>
    <s v="SIN DATO"/>
    <s v="Ninguna"/>
    <s v="Puerto Asís"/>
    <m/>
    <n v="3143205392"/>
    <s v="Urbana"/>
    <m/>
    <x v="0"/>
    <x v="2"/>
    <s v="PUTUMAYO"/>
    <x v="2"/>
    <x v="2"/>
    <x v="2"/>
    <s v="I10X"/>
    <m/>
    <m/>
    <m/>
    <s v="Hipertension esencial (primaria)"/>
    <s v="Medicamento"/>
    <n v="1"/>
    <s v="19932984-14"/>
    <s v="LOSARTAN 50 MG"/>
    <s v="10/02/2022"/>
    <n v="280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0779769"/>
    <s v="CC40779769"/>
    <s v="SANDRA"/>
    <s v="LILIANA"/>
    <s v="JIMENEZ"/>
    <s v="SCARPETA"/>
    <d v="1974-02-27T00:00:00"/>
    <n v="47"/>
    <n v="5"/>
    <s v="Adultez"/>
    <s v="Otro Grupo Poblacional"/>
    <s v="Ninguno"/>
    <s v="Ninguno"/>
    <m/>
    <s v="Beneficiario"/>
    <m/>
    <s v="SIN DATO"/>
    <s v="Ninguna"/>
    <s v="Puerto Asís"/>
    <m/>
    <n v="3102631440"/>
    <s v="Urbana"/>
    <m/>
    <x v="0"/>
    <x v="2"/>
    <s v="PUTUMAYO"/>
    <x v="2"/>
    <x v="2"/>
    <x v="2"/>
    <s v="I10X"/>
    <m/>
    <m/>
    <m/>
    <s v="Hipertension esencial (primaria)"/>
    <s v="Medicamento"/>
    <n v="1"/>
    <s v="20097309-04"/>
    <s v="CLORURO DE SODIO 0.9%"/>
    <s v="10/02/2022"/>
    <n v="93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83237"/>
    <s v="CC18183237"/>
    <s v="EIBAR"/>
    <s v="HERMONGENES"/>
    <s v="ANZASOY"/>
    <s v="ERAZO"/>
    <d v="1969-07-27T00:00:00"/>
    <n v="52"/>
    <n v="5"/>
    <s v="Adultez"/>
    <s v="Otro Grupo Poblacional"/>
    <s v="Ninguno"/>
    <s v="Ninguno"/>
    <m/>
    <s v="Beneficiario"/>
    <m/>
    <s v="SIN DATO"/>
    <s v="Ninguna"/>
    <s v="Puerto Asís"/>
    <m/>
    <n v="3232305919"/>
    <s v="Urbana"/>
    <m/>
    <x v="0"/>
    <x v="2"/>
    <s v="PUTUMAYO"/>
    <x v="2"/>
    <x v="2"/>
    <x v="2"/>
    <s v="I10X"/>
    <m/>
    <m/>
    <m/>
    <s v="Hipertension esencial (primaria)"/>
    <s v="Medicamento"/>
    <n v="1"/>
    <s v="19943745-02"/>
    <s v="BISACODILO 5 MG TABLETA RECUBIERTA DE LIBERACION RETARDADA"/>
    <s v="10/02/2022"/>
    <n v="35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33458"/>
    <s v="CC30733458"/>
    <s v="PATRICIA"/>
    <s v="DEL SOCORRO"/>
    <s v="REALPE"/>
    <s v="TORRES"/>
    <d v="1966-04-08T00:00:00"/>
    <n v="55"/>
    <n v="5"/>
    <s v="Adultez"/>
    <s v="Otro Grupo Poblacional"/>
    <s v="Desplazamiento"/>
    <s v="Perdida de Bienes Muebles o Inmuebles"/>
    <m/>
    <s v="Beneficiario"/>
    <m/>
    <s v="SIN DATO"/>
    <s v="Ninguna"/>
    <s v="Puerto Asís"/>
    <m/>
    <n v="3207872908"/>
    <s v="Urbana"/>
    <m/>
    <x v="0"/>
    <x v="2"/>
    <s v="PUTUMAYO"/>
    <x v="2"/>
    <x v="2"/>
    <x v="2"/>
    <s v="I10X"/>
    <m/>
    <m/>
    <m/>
    <s v="Hipertension esencial (primaria)"/>
    <s v="Medicamento"/>
    <n v="1"/>
    <s v="19969624-02"/>
    <s v="METOCLOPRAMIDA 10MG/2ML SOLUCION INYECTABLE"/>
    <s v="10/02/2022"/>
    <n v="21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1599"/>
    <s v="CC41101599"/>
    <s v="IRMA"/>
    <s v="ALICIA"/>
    <s v="CHAPAÑ"/>
    <s v="PETEVI"/>
    <d v="1956-09-24T00:00:00"/>
    <n v="65"/>
    <n v="6"/>
    <s v="Persona mayor"/>
    <s v="Otro Grupo Poblacional"/>
    <s v="Ninguno"/>
    <s v="Ninguno"/>
    <m/>
    <s v="Beneficiario"/>
    <m/>
    <s v="SIN DATO"/>
    <s v="Ninguna"/>
    <s v="Puerto Asís"/>
    <m/>
    <n v="3108953089"/>
    <s v="Urbana"/>
    <m/>
    <x v="0"/>
    <x v="2"/>
    <s v="PUTUMAYO"/>
    <x v="2"/>
    <x v="2"/>
    <x v="2"/>
    <s v="I10X"/>
    <s v="E119"/>
    <s v="N18X"/>
    <m/>
    <s v="Hipertension esencial (primaria)"/>
    <s v="Medicamento"/>
    <n v="1"/>
    <s v="38408-01"/>
    <s v="ORAZOLEÂ® 40"/>
    <s v="10/02/2022"/>
    <n v="704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3737"/>
    <s v="CC41103737"/>
    <s v="TERESA"/>
    <s v="DE JESUS"/>
    <s v="NOGUERA"/>
    <s v="FUENMAYOR"/>
    <d v="1965-01-08T00:00:00"/>
    <n v="57"/>
    <n v="5"/>
    <s v="Adultez"/>
    <s v="Otro Grupo Poblacional"/>
    <s v="Ninguno"/>
    <s v="Ninguno"/>
    <m/>
    <s v="Beneficiario"/>
    <m/>
    <s v="SIN DATO"/>
    <s v="Ninguna"/>
    <s v="Puerto Asís"/>
    <m/>
    <s v="3108558517 3176165631 3112639649"/>
    <s v="Urbana"/>
    <m/>
    <x v="0"/>
    <x v="2"/>
    <s v="PUTUMAYO"/>
    <x v="2"/>
    <x v="2"/>
    <x v="2"/>
    <s v="I10X"/>
    <m/>
    <m/>
    <m/>
    <s v="Hipertension esencial (primaria)"/>
    <s v="Insumo"/>
    <n v="1"/>
    <s v="00E0000004"/>
    <s v="DURAPREP SOLUCION PARA LAVADO PREQUIRURGICO"/>
    <s v="10/02/2022"/>
    <n v="485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5372"/>
    <s v="CC18125372"/>
    <s v="ARIEL"/>
    <s v="OSWALDO"/>
    <s v="MONCAYO"/>
    <s v="GOMEZ"/>
    <d v="1970-06-30T00:00:00"/>
    <n v="51"/>
    <n v="5"/>
    <s v="Adultez"/>
    <s v="Otro Grupo Poblacional"/>
    <s v="Desplazamiento"/>
    <s v="Desplazamiento forzado"/>
    <m/>
    <s v="Beneficiario"/>
    <m/>
    <s v="SIN DATO"/>
    <s v="Ninguna"/>
    <s v="Puerto Asís"/>
    <m/>
    <n v="3124022128"/>
    <s v="Urbana"/>
    <m/>
    <x v="0"/>
    <x v="2"/>
    <s v="PUTUMAYO"/>
    <x v="2"/>
    <x v="2"/>
    <x v="2"/>
    <s v="I10X"/>
    <s v="E119"/>
    <m/>
    <m/>
    <s v="Hipertension esencial (primaria)"/>
    <s v="Insumo"/>
    <n v="1"/>
    <s v="00E0000004"/>
    <s v="DURAPREP SOLUCION PARA LAVADO PREQUIRURGICO"/>
    <s v="10/02/2022"/>
    <n v="34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9565585"/>
    <s v="CC39565585"/>
    <s v="FANNY"/>
    <m/>
    <s v="FILO"/>
    <s v="SILVA"/>
    <d v="1969-11-09T00:00:00"/>
    <n v="52"/>
    <n v="5"/>
    <s v="Adultez"/>
    <s v="Afrocolombiano"/>
    <s v="Ninguno"/>
    <s v="Ninguno"/>
    <m/>
    <s v="Beneficiario"/>
    <m/>
    <s v="SIN DATO"/>
    <s v="Negro, afrocolombiano"/>
    <s v="Puerto Asís"/>
    <m/>
    <n v="3155863429"/>
    <s v="Urbana"/>
    <m/>
    <x v="0"/>
    <x v="2"/>
    <s v="PUTUMAYO"/>
    <x v="2"/>
    <x v="2"/>
    <x v="2"/>
    <s v="I10X"/>
    <s v="E119"/>
    <m/>
    <m/>
    <s v="Hipertension esencial (primaria)"/>
    <s v="Insumo"/>
    <n v="1"/>
    <s v="00E0000004"/>
    <s v="DURAPREP SOLUCION PARA LAVADO PREQUIRURGICO"/>
    <s v="10/02/2022"/>
    <n v="172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3140"/>
    <s v="CC41103140"/>
    <s v="LUZ"/>
    <s v="STELLA"/>
    <s v="GIRON"/>
    <s v="REYES"/>
    <d v="1958-06-19T00:00:00"/>
    <n v="63"/>
    <n v="6"/>
    <s v="Persona mayor"/>
    <s v="Otro Grupo Poblacional"/>
    <s v="Desplazamiento"/>
    <s v="Homicidio"/>
    <m/>
    <s v="Beneficiario"/>
    <m/>
    <s v="SIN DATO"/>
    <s v="Ninguna"/>
    <s v="Puerto Asís"/>
    <m/>
    <n v="3143055282"/>
    <s v="Urbana"/>
    <m/>
    <x v="0"/>
    <x v="2"/>
    <s v="PUTUMAYO"/>
    <x v="2"/>
    <x v="2"/>
    <x v="2"/>
    <s v="I10X"/>
    <m/>
    <m/>
    <m/>
    <s v="Hipertension esencial (primaria)"/>
    <s v="Procedimiento"/>
    <n v="1"/>
    <s v="0110M003"/>
    <s v="INTERNACION COMPLEJIDAD MEDIANA HABITACION TRES CAMAS"/>
    <s v="10/02/2022"/>
    <n v="35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8124048"/>
    <s v="CC18124048"/>
    <s v="JOSE"/>
    <s v="ELIAS"/>
    <s v="BURBANO"/>
    <s v="IJAJI"/>
    <d v="1964-10-12T00:00:00"/>
    <n v="57"/>
    <n v="5"/>
    <s v="Adultez"/>
    <s v="Indigente"/>
    <s v="Desplazamiento"/>
    <s v="Homicidio"/>
    <m/>
    <s v="Beneficiario"/>
    <m/>
    <s v="SIN DATO"/>
    <s v="Ninguna"/>
    <s v="Puerto Asís"/>
    <m/>
    <n v="3123562084"/>
    <s v="Urbana"/>
    <m/>
    <x v="0"/>
    <x v="2"/>
    <s v="PUTUMAYO"/>
    <x v="2"/>
    <x v="2"/>
    <x v="2"/>
    <s v="I10X"/>
    <m/>
    <m/>
    <m/>
    <s v="Hipertension esencial (primaria)"/>
    <s v="Procedimiento"/>
    <n v="1"/>
    <s v="01890301"/>
    <s v="CONSULTA DE CONTROL O DE SEGUIMIENTO POR MEDICINA GENERAL"/>
    <s v="16/02/2022"/>
    <n v="38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98381024"/>
    <s v="CC98381024"/>
    <s v="HEBERTH"/>
    <m/>
    <s v="MORA "/>
    <s v="MUÑOZ"/>
    <d v="1969-11-02T00:00:00"/>
    <n v="52"/>
    <n v="5"/>
    <s v="Adultez"/>
    <s v="Otro Grupo Poblacional"/>
    <s v="Ninguno"/>
    <s v="Ninguno"/>
    <m/>
    <s v="Beneficiario"/>
    <m/>
    <s v="SIN DATO"/>
    <s v="Ninguna"/>
    <s v="Puerto Asís"/>
    <m/>
    <n v="3107752904"/>
    <s v="Urbana"/>
    <m/>
    <x v="0"/>
    <x v="2"/>
    <s v="PUTUMAYO"/>
    <x v="2"/>
    <x v="2"/>
    <x v="2"/>
    <s v="I10X"/>
    <s v="E119"/>
    <m/>
    <m/>
    <s v="Hipertension esencial (primaria)"/>
    <s v="Procedimiento"/>
    <n v="1"/>
    <s v="01890101"/>
    <s v="ATENCION ( VISITA ) DOMICILIARIA - POR MEDICINA GENERAL"/>
    <s v="15/02/2022"/>
    <n v="419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076381464"/>
    <s v="CC1076381464"/>
    <s v="DAMARYS"/>
    <m/>
    <s v="MURILLO"/>
    <s v="ANDRADE"/>
    <d v="1985-02-04T00:00:00"/>
    <n v="37"/>
    <n v="5"/>
    <s v="Adultez"/>
    <s v="Afrocolombiano"/>
    <s v="Ninguno"/>
    <s v="Ninguno"/>
    <m/>
    <s v="Beneficiario"/>
    <m/>
    <s v="SIN DATO"/>
    <s v="Negro, afrocolombiano"/>
    <s v="Puerto Asís"/>
    <m/>
    <n v="3162252642"/>
    <s v="Urbana"/>
    <m/>
    <x v="0"/>
    <x v="0"/>
    <s v="PUTUMAYO"/>
    <x v="0"/>
    <x v="0"/>
    <x v="0"/>
    <s v="I10X"/>
    <s v="E119"/>
    <m/>
    <m/>
    <s v="Hipertension esencial (primaria)"/>
    <s v="Medicamento"/>
    <n v="1"/>
    <s v="20099616-11"/>
    <s v="CARVEDILOL 12.5 MG"/>
    <s v="26/02/2022"/>
    <n v="61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0704655"/>
    <s v="CC30704655"/>
    <s v="LUZ"/>
    <s v="MARIA"/>
    <s v="MERA"/>
    <s v="HERNANDEZ"/>
    <d v="1952-06-22T00:00:00"/>
    <n v="69"/>
    <n v="6"/>
    <s v="Persona mayor"/>
    <s v="Otro Grupo Poblacional"/>
    <s v="Ninguno"/>
    <s v="Ninguno"/>
    <m/>
    <s v="Beneficiario"/>
    <m/>
    <s v="SIN DATO"/>
    <s v="Ninguna"/>
    <s v="Puerto Asís"/>
    <m/>
    <n v="3112229849"/>
    <s v="Urbana"/>
    <m/>
    <x v="0"/>
    <x v="0"/>
    <s v="PUTUMAYO"/>
    <x v="0"/>
    <x v="0"/>
    <x v="0"/>
    <s v="I10X"/>
    <s v="E119"/>
    <m/>
    <m/>
    <s v="Hipertension esencial (primaria)"/>
    <s v="Medicamento"/>
    <n v="1"/>
    <s v="212854-02"/>
    <s v="FLUOXETINA CAPSULAS 20 MG"/>
    <s v="26/02/2022"/>
    <n v="39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3885454"/>
    <s v="CC3885454"/>
    <s v="JUAN"/>
    <s v="ALCIDES"/>
    <s v="VALDEZ"/>
    <s v="REYES"/>
    <d v="1973-05-06T00:00:00"/>
    <n v="48"/>
    <n v="5"/>
    <s v="Adultez"/>
    <s v="Afrocolombiano"/>
    <s v="Desplazamiento"/>
    <s v="Homicidio"/>
    <m/>
    <s v="Beneficiario"/>
    <m/>
    <s v="SIN DATO"/>
    <s v="Negro, afrocolombiano"/>
    <s v="Puerto Asís"/>
    <m/>
    <n v="3216570105"/>
    <s v="Urbana"/>
    <m/>
    <x v="0"/>
    <x v="0"/>
    <s v="PUTUMAYO"/>
    <x v="0"/>
    <x v="0"/>
    <x v="0"/>
    <s v="I10X"/>
    <m/>
    <m/>
    <m/>
    <s v="Hipertension esencial (primaria)"/>
    <s v="Medicamento"/>
    <n v="1"/>
    <s v="20096037-03"/>
    <s v="WARFARINA 5 MG TABLETAS"/>
    <s v="26/02/2022"/>
    <n v="578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7572650"/>
    <s v="CC7572650"/>
    <s v="HUMBERTO"/>
    <m/>
    <s v="TRILLOS "/>
    <s v="BUSTAMANTE"/>
    <d v="1983-04-10T00:00:00"/>
    <n v="38"/>
    <n v="5"/>
    <s v="Adultez"/>
    <s v="Otro Grupo Poblacional"/>
    <s v="Ninguno"/>
    <s v="Ninguno"/>
    <m/>
    <s v="Beneficiario"/>
    <m/>
    <s v="SIN DATO"/>
    <s v="Ninguna"/>
    <s v="Puerto Asís"/>
    <m/>
    <n v="3176829910"/>
    <s v="Urbana"/>
    <m/>
    <x v="0"/>
    <x v="0"/>
    <s v="PUTUMAYO"/>
    <x v="0"/>
    <x v="0"/>
    <x v="0"/>
    <s v="I10X"/>
    <m/>
    <m/>
    <m/>
    <s v="Hipertension esencial (primaria)"/>
    <s v="Medicamento"/>
    <n v="1"/>
    <s v="20096034-03"/>
    <s v="DIFENHIDRAMINA CLORHIDRATO 50 MG CAPSULAS."/>
    <s v="26/02/2022"/>
    <n v="44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13854"/>
    <s v="CC27313854"/>
    <s v="BLANCA"/>
    <s v="LIBIA"/>
    <s v="CARREARA"/>
    <s v="DE BOLAÑOS"/>
    <d v="1950-06-05T00:00:00"/>
    <n v="71"/>
    <n v="6"/>
    <s v="Persona mayor"/>
    <s v="Otro Grupo Poblacional"/>
    <s v="Ninguno"/>
    <s v="Ninguno"/>
    <m/>
    <s v="Beneficiario"/>
    <m/>
    <s v="SIN DATO"/>
    <s v="Ninguna"/>
    <s v="Puerto Asís"/>
    <m/>
    <n v="3166976969"/>
    <s v="Urbana"/>
    <m/>
    <x v="0"/>
    <x v="2"/>
    <s v="PUTUMAYO"/>
    <x v="2"/>
    <x v="2"/>
    <x v="2"/>
    <s v="I10X"/>
    <m/>
    <m/>
    <m/>
    <s v="Hipertension esencial (primaria)"/>
    <s v="Procedimiento"/>
    <n v="1"/>
    <s v="01890201"/>
    <s v="CONSULTA DE PRIMERA VEZ POR MEDICINA GENERAL"/>
    <s v="03/02/2022"/>
    <n v="69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1787249"/>
    <s v="CC51787249"/>
    <s v="MARIA "/>
    <s v="EUGENIA"/>
    <s v="MONTENEGRO"/>
    <s v="GARCIA"/>
    <d v="1969-05-27T00:00:00"/>
    <n v="52"/>
    <n v="5"/>
    <s v="Adultez"/>
    <s v="Otro Grupo Poblacional"/>
    <s v="Ninguno"/>
    <s v="Ninguno"/>
    <m/>
    <s v="Beneficiario"/>
    <m/>
    <s v="SIN DATO"/>
    <s v="Ninguna"/>
    <s v="Puerto Asís"/>
    <m/>
    <n v="3214124003"/>
    <s v="Urbana"/>
    <m/>
    <x v="0"/>
    <x v="0"/>
    <s v="PUTUMAYO"/>
    <x v="0"/>
    <x v="0"/>
    <x v="0"/>
    <s v="I10X"/>
    <m/>
    <m/>
    <m/>
    <s v="Hipertension esencial (primaria)"/>
    <s v="Medicamento"/>
    <n v="1"/>
    <s v="23947-09"/>
    <s v="FUROSEMIDA 40 MG"/>
    <s v="18/02/2022"/>
    <n v="42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26276"/>
    <s v="CC69026276"/>
    <s v="MIRIAM "/>
    <s v="AMPARO"/>
    <s v="MATACEA"/>
    <s v="MEZA"/>
    <d v="1971-06-02T00:00:00"/>
    <n v="50"/>
    <n v="5"/>
    <s v="Adultez"/>
    <s v="Otro Grupo Poblacional"/>
    <s v="Ninguno"/>
    <s v="Ninguno"/>
    <m/>
    <s v="Beneficiario"/>
    <m/>
    <s v="SIN DATO"/>
    <s v="Ninguna"/>
    <s v="Puerto Asís"/>
    <m/>
    <n v="3125734850"/>
    <s v="Urbana"/>
    <m/>
    <x v="0"/>
    <x v="2"/>
    <s v="PUTUMAYO"/>
    <x v="2"/>
    <x v="2"/>
    <x v="2"/>
    <s v="I10X"/>
    <m/>
    <m/>
    <m/>
    <s v="Hipertension esencial (primaria)"/>
    <s v="Procedimiento"/>
    <n v="1"/>
    <s v="01890101"/>
    <s v="ATENCION ( VISITA ) DOMICILIARIA - POR MEDICINA GENERAL"/>
    <s v="09/02/2022"/>
    <n v="513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97450019"/>
    <s v="CC97450019"/>
    <s v="HENRY"/>
    <s v="DE JESUS"/>
    <s v="LOPEZ "/>
    <s v="CASTAÑEDA"/>
    <d v="1960-08-23T00:00:00"/>
    <n v="61"/>
    <n v="6"/>
    <s v="Persona mayor"/>
    <s v="Otro Grupo Poblacional"/>
    <s v="Desplazamiento"/>
    <s v="Homicidio"/>
    <m/>
    <s v="Beneficiario"/>
    <m/>
    <s v="SIN DATO"/>
    <s v="Ninguna"/>
    <s v="Puerto Asís"/>
    <m/>
    <n v="3212961942"/>
    <s v="Urbana"/>
    <m/>
    <x v="0"/>
    <x v="5"/>
    <s v="PUTUMAYO"/>
    <x v="5"/>
    <x v="5"/>
    <x v="5"/>
    <s v="I10X"/>
    <m/>
    <m/>
    <m/>
    <s v="Hipertension esencial (primaria)"/>
    <s v="Medicamento"/>
    <n v="1"/>
    <s v="19934690-01"/>
    <s v="CALCITRIOL 0.25 MCG CAPSULA BLANDA"/>
    <s v="05/02/2022"/>
    <n v="446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8109926"/>
    <s v="CC18109926"/>
    <s v="WILSON"/>
    <s v="HERNEY"/>
    <s v="RECALDE"/>
    <s v="VIVEROS"/>
    <d v="1963-08-18T00:00:00"/>
    <n v="58"/>
    <n v="5"/>
    <s v="Adultez"/>
    <s v="Otro Grupo Poblacional"/>
    <s v="Ninguno"/>
    <s v="Ninguno"/>
    <m/>
    <s v="Beneficiario"/>
    <m/>
    <s v="SIN DATO"/>
    <s v="Ninguna"/>
    <s v="Puerto Asís"/>
    <m/>
    <n v="3224720433"/>
    <s v="Urbana"/>
    <m/>
    <x v="0"/>
    <x v="2"/>
    <s v="PUTUMAYO"/>
    <x v="2"/>
    <x v="2"/>
    <x v="2"/>
    <s v="I10X"/>
    <m/>
    <m/>
    <m/>
    <s v="Hipertension esencial (primaria)"/>
    <s v="Procedimiento"/>
    <n v="1"/>
    <s v="00T0001038"/>
    <s v="TRANSPORTE COMERCIAL TERRESTRE - SIMPLE PUERTO ASIS ( PUTUMAYO ) A MOCOA ( PUTUMAYO )"/>
    <s v="08/02/2022"/>
    <n v="43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87247483"/>
    <s v="CC87247483"/>
    <s v="FREDY"/>
    <s v="HERNAN"/>
    <s v="SIMALES"/>
    <s v="NOAP"/>
    <d v="1975-09-16T00:00:00"/>
    <n v="46"/>
    <n v="5"/>
    <s v="Adultez"/>
    <s v="Otro Grupo Poblacional"/>
    <s v="Ninguno"/>
    <s v="Ninguno"/>
    <m/>
    <s v="Beneficiario"/>
    <m/>
    <s v="SIN DATO"/>
    <s v="Ninguna"/>
    <s v="Puerto Asís"/>
    <m/>
    <n v="3204531877"/>
    <s v="Urbana"/>
    <m/>
    <x v="0"/>
    <x v="2"/>
    <s v="PUTUMAYO"/>
    <x v="2"/>
    <x v="2"/>
    <x v="2"/>
    <s v="I10X"/>
    <m/>
    <m/>
    <m/>
    <s v="Hipertension esencial (primaria)"/>
    <s v="Procedimiento"/>
    <n v="1"/>
    <s v="00T0000315"/>
    <s v="TRANSPORTE COMERCIAL TERRESTRE - SIMPLE MOCOA ( PUTUMAYO ) A PUERTO ASIS ( PUTUMAYO )"/>
    <s v="08/02/2022"/>
    <n v="346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44968"/>
    <s v="CC5244968"/>
    <s v="OSWALDO"/>
    <s v="OVIDIO"/>
    <s v="ACOSTA"/>
    <s v="CANAMEJOY"/>
    <d v="1968-06-26T00:00:00"/>
    <n v="53"/>
    <n v="5"/>
    <s v="Adultez"/>
    <s v="Otro Grupo Poblacional"/>
    <s v="Ninguno"/>
    <s v="Ninguno"/>
    <m/>
    <s v="Beneficiario"/>
    <m/>
    <s v="SIN DATO"/>
    <s v="Ninguna"/>
    <s v="Puerto Asís"/>
    <m/>
    <n v="3202246448"/>
    <s v="Urbana"/>
    <m/>
    <x v="0"/>
    <x v="2"/>
    <s v="PUTUMAYO"/>
    <x v="2"/>
    <x v="2"/>
    <x v="2"/>
    <s v="I10X"/>
    <m/>
    <m/>
    <m/>
    <s v="Hipertension esencial (primaria)"/>
    <s v="Procedimiento"/>
    <n v="1"/>
    <s v="01890201"/>
    <s v="CONSULTA DE PRIMERA VEZ POR MEDICINA GENERAL"/>
    <s v="22/02/2022"/>
    <n v="42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15784"/>
    <s v="CC69015784"/>
    <s v="EDI"/>
    <s v="FRANCIA"/>
    <s v="CAICEDO"/>
    <s v="BERMUDES"/>
    <d v="1971-07-22T00:00:00"/>
    <n v="50"/>
    <n v="5"/>
    <s v="Adultez"/>
    <s v="Afrocolombiano"/>
    <s v="Ninguno"/>
    <s v="Ninguno"/>
    <m/>
    <s v="Beneficiario"/>
    <m/>
    <s v="SIN DATO"/>
    <s v="Negro, afrocolombiano"/>
    <s v="Puerto Asís"/>
    <m/>
    <n v="3105648852"/>
    <s v="Urbana"/>
    <m/>
    <x v="0"/>
    <x v="2"/>
    <s v="PUTUMAYO"/>
    <x v="2"/>
    <x v="2"/>
    <x v="2"/>
    <s v="I10X"/>
    <m/>
    <m/>
    <m/>
    <s v="Hipertension esencial (primaria)"/>
    <s v="Procedimiento"/>
    <n v="1"/>
    <s v="01890301"/>
    <s v="CONSULTA DE CONTROL O DE SEGUIMIENTO POR MEDICINA GENERAL"/>
    <s v="09/02/2022"/>
    <n v="28200"/>
    <s v="Hospitalización"/>
    <m/>
  </r>
  <r>
    <n v="2022"/>
    <d v="2021-12-31T00:00:00"/>
    <s v="Población con riesgo o alteraciones cardio – cerebro – vascular – metabólicas manifiestas"/>
    <s v="Crónicos"/>
    <s v="HTA"/>
    <s v="PUTUMAYO"/>
    <n v="86"/>
    <s v="86 - PUTUMAYO"/>
    <s v="86568"/>
    <s v="86568 - Puerto Asís"/>
    <s v="0,478611463601813"/>
    <s v="-76,3282001495621"/>
    <s v="Sustituto Pensional"/>
    <s v="AC"/>
    <m/>
    <s v="CC"/>
    <n v="27474526"/>
    <s v="CC27474526"/>
    <s v="JULIA "/>
    <s v="OLIVA"/>
    <s v="BASTIDAS"/>
    <s v="GUERRERO"/>
    <d v="1958-10-30T00:00:00"/>
    <n v="63"/>
    <n v="6"/>
    <s v="Persona mayor"/>
    <s v="Otro Grupo Poblacional"/>
    <s v="Ninguno"/>
    <s v="Ninguno"/>
    <m/>
    <s v="Beneficiario"/>
    <m/>
    <s v="SIN DATO"/>
    <s v="Ninguna"/>
    <s v="Puerto Asís"/>
    <m/>
    <n v="3108860239"/>
    <s v="Urbana"/>
    <m/>
    <x v="0"/>
    <x v="2"/>
    <s v="PUTUMAYO"/>
    <x v="2"/>
    <x v="2"/>
    <x v="2"/>
    <s v="I10X"/>
    <m/>
    <m/>
    <m/>
    <s v="Hipertension esencial (primaria)"/>
    <s v="Procedimiento"/>
    <n v="1"/>
    <s v="00T0000168"/>
    <s v="TRANSPORTE COMERCIAL TERRESTRE - SIMPLE PASTO ( NARIÃƒÂ‘O ) A PUERTO ASIS ( PUTUMAYO )"/>
    <s v="14/02/2022"/>
    <n v="280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55583"/>
    <s v="CC69055583"/>
    <s v="DORA "/>
    <s v="MARCELA"/>
    <s v="BRAVO "/>
    <s v="GOMEZ"/>
    <d v="1983-05-01T00:00:00"/>
    <n v="38"/>
    <n v="5"/>
    <s v="Adultez"/>
    <s v="Otro Grupo Poblacional"/>
    <s v="Desplazamiento"/>
    <s v="Amenaza"/>
    <m/>
    <s v="Beneficiario"/>
    <m/>
    <s v="SIN DATO"/>
    <s v="Ninguna"/>
    <s v="Puerto Asís"/>
    <m/>
    <n v="3105690402"/>
    <s v="Urbana"/>
    <m/>
    <x v="0"/>
    <x v="2"/>
    <s v="PUTUMAYO"/>
    <x v="2"/>
    <x v="2"/>
    <x v="2"/>
    <s v="I10X"/>
    <m/>
    <m/>
    <m/>
    <s v="Hipertension esencial (primaria)"/>
    <s v="Procedimiento"/>
    <n v="1"/>
    <s v="01890301"/>
    <s v="CONSULTA DE CONTROL O DE SEGUIMIENTO POR MEDICINA GENERAL"/>
    <s v="09/02/2022"/>
    <n v="394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16274280"/>
    <s v="CC16274280"/>
    <s v="HECTOR"/>
    <s v="HUGO"/>
    <s v="FIGUEROA"/>
    <s v="NOAP"/>
    <d v="1965-01-04T00:00:00"/>
    <n v="57"/>
    <n v="5"/>
    <s v="Adultez"/>
    <s v="Otro Grupo Poblacional"/>
    <s v="Ninguno"/>
    <s v="Ninguno"/>
    <m/>
    <s v="Beneficiario"/>
    <m/>
    <s v="SIN DATO"/>
    <s v="Ninguna"/>
    <s v="Puerto Asís"/>
    <m/>
    <n v="3123698352"/>
    <s v="Urbana"/>
    <m/>
    <x v="0"/>
    <x v="3"/>
    <s v="PUTUMAYO"/>
    <x v="3"/>
    <x v="3"/>
    <x v="3"/>
    <s v="I10X"/>
    <s v="E119"/>
    <m/>
    <m/>
    <s v="Hipertension esencial (primaria)"/>
    <s v="Procedimiento"/>
    <n v="1"/>
    <s v="01903815"/>
    <s v="COLESTEROL DE ALTA DENSIDAD"/>
    <s v="08/02/2022"/>
    <n v="841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7357264"/>
    <s v="CC27357264"/>
    <s v="BLANCA"/>
    <s v="OLIVA"/>
    <s v="CABRERA"/>
    <s v="DE BURGOS"/>
    <d v="1945-08-05T00:00:00"/>
    <n v="76"/>
    <n v="6"/>
    <s v="Persona mayor"/>
    <s v="Otro Grupo Poblacional"/>
    <s v="Ninguno"/>
    <s v="Ninguno"/>
    <m/>
    <s v="Beneficiario"/>
    <m/>
    <s v="SIN DATO"/>
    <s v="Ninguna"/>
    <s v="Puerto Asís"/>
    <m/>
    <n v="3124302449"/>
    <s v="Urbana"/>
    <m/>
    <x v="0"/>
    <x v="3"/>
    <s v="PUTUMAYO"/>
    <x v="3"/>
    <x v="3"/>
    <x v="3"/>
    <s v="I10X"/>
    <s v="E119"/>
    <m/>
    <m/>
    <s v="Hipertension esencial (primaria)"/>
    <s v="Procedimiento"/>
    <n v="1"/>
    <s v="01903816"/>
    <s v="COLESTEROL DE BAJA DENSIDAD SEMIAUTOMATIZADO"/>
    <s v="08/02/2022"/>
    <n v="257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41101648"/>
    <s v="CC41101648"/>
    <s v="FLORALBA"/>
    <m/>
    <s v="GUERRERO"/>
    <s v="FALVIS"/>
    <d v="1960-05-12T00:00:00"/>
    <n v="61"/>
    <n v="6"/>
    <s v="Persona mayor"/>
    <s v="Otro Grupo Poblacional"/>
    <s v="Desplazamiento"/>
    <s v="Homicidio"/>
    <m/>
    <s v="Beneficiario"/>
    <m/>
    <s v="SIN DATO"/>
    <s v="Ninguna"/>
    <s v="Puerto Asís"/>
    <m/>
    <n v="3134370392"/>
    <s v="Urbana"/>
    <m/>
    <x v="0"/>
    <x v="3"/>
    <s v="PUTUMAYO"/>
    <x v="3"/>
    <x v="3"/>
    <x v="3"/>
    <s v="I10X"/>
    <m/>
    <m/>
    <m/>
    <s v="Hipertension esencial (primaria)"/>
    <s v="Procedimiento"/>
    <n v="1"/>
    <s v="01903868"/>
    <s v="TRIGLICERIDOS"/>
    <s v="08/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8551024"/>
    <s v="CC28551024"/>
    <s v="MILENA"/>
    <s v="PATRICIA"/>
    <s v="PARRA"/>
    <s v="VERGARA"/>
    <d v="1981-10-31T00:00:00"/>
    <n v="40"/>
    <n v="5"/>
    <s v="Adultez"/>
    <s v="Otro Grupo Poblacional"/>
    <s v="Ninguno"/>
    <s v="Ninguno"/>
    <m/>
    <s v="Beneficiario"/>
    <m/>
    <s v="SIN DATO"/>
    <s v="Ninguna"/>
    <s v="Puerto Asís"/>
    <m/>
    <n v="3112908067"/>
    <s v="Urbana"/>
    <m/>
    <x v="0"/>
    <x v="3"/>
    <s v="PUTUMAYO"/>
    <x v="3"/>
    <x v="3"/>
    <x v="3"/>
    <s v="I10X"/>
    <s v="E119"/>
    <m/>
    <m/>
    <s v="Hipertension esencial (primaria)"/>
    <s v="Procedimiento"/>
    <n v="1"/>
    <s v="01903818"/>
    <s v="COLESTEROL TOTAL"/>
    <s v="08/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69006737"/>
    <s v="CC69006737"/>
    <s v="MIREYA"/>
    <m/>
    <s v="HERNANDEZ"/>
    <s v="LOPEZ"/>
    <d v="1975-10-18T00:00:00"/>
    <n v="46"/>
    <n v="5"/>
    <s v="Adultez"/>
    <s v="Otro Grupo Poblacional"/>
    <s v="Ninguno"/>
    <s v="Ninguno"/>
    <m/>
    <s v="Beneficiario"/>
    <m/>
    <s v="SIN DATO"/>
    <s v="Indígena"/>
    <s v="Puerto Asís"/>
    <m/>
    <n v="3134843476"/>
    <s v="Urbana"/>
    <m/>
    <x v="0"/>
    <x v="2"/>
    <s v="PUTUMAYO"/>
    <x v="2"/>
    <x v="2"/>
    <x v="2"/>
    <s v="I10X"/>
    <m/>
    <m/>
    <m/>
    <s v="Hipertension esencial (primaria)"/>
    <s v="Procedimiento"/>
    <n v="1"/>
    <s v="01890101"/>
    <s v="ATENCION ( VISITA ) DOMICILIARIA - POR MEDICINA GENERAL"/>
    <s v="03/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Beneficiario"/>
    <s v="AC"/>
    <m/>
    <s v="CC"/>
    <n v="11436169"/>
    <s v="CC11436169"/>
    <s v="OBED"/>
    <m/>
    <s v="GONZALES"/>
    <s v="CASTAÑEDA"/>
    <d v="1969-12-14T00:00:00"/>
    <n v="52"/>
    <n v="5"/>
    <s v="Adultez"/>
    <s v="Otro Grupo Poblacional"/>
    <s v="Desplazamiento"/>
    <s v="Homicidio"/>
    <m/>
    <s v="Beneficiario"/>
    <m/>
    <s v="SIN DATO"/>
    <s v="Ninguna"/>
    <s v="Puerto Asís"/>
    <m/>
    <s v="3123178322 - 3107846535"/>
    <s v="Urbana"/>
    <m/>
    <x v="0"/>
    <x v="2"/>
    <s v="PUTUMAYO"/>
    <x v="2"/>
    <x v="2"/>
    <x v="2"/>
    <s v="I10X"/>
    <s v="E119"/>
    <m/>
    <m/>
    <s v="Hipertension esencial (primaria)"/>
    <s v="Procedimiento"/>
    <n v="1"/>
    <s v="01890301"/>
    <s v="CONSULTA DE CONTROL O DE SEGUIMIENTO POR MEDICINA GENERAL"/>
    <s v="16/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25592507"/>
    <s v="CC25592507"/>
    <s v="GIOVANNI"/>
    <m/>
    <s v="LEDESMA"/>
    <s v="FIGUEROA"/>
    <d v="1957-02-11T00:00:00"/>
    <n v="65"/>
    <n v="6"/>
    <s v="Persona mayor"/>
    <s v="Otro Grupo Poblacional"/>
    <s v="Ninguno"/>
    <s v="Ninguno"/>
    <m/>
    <s v="Beneficiario"/>
    <m/>
    <s v="SIN DATO"/>
    <s v="Ninguna"/>
    <s v="Puerto Asís"/>
    <m/>
    <n v="3123015525"/>
    <s v="Urbana"/>
    <m/>
    <x v="0"/>
    <x v="2"/>
    <s v="PUTUMAYO"/>
    <x v="2"/>
    <x v="2"/>
    <x v="2"/>
    <s v="I10X"/>
    <m/>
    <m/>
    <m/>
    <s v="Hipertension esencial (primaria)"/>
    <s v="Procedimiento"/>
    <n v="1"/>
    <s v="01890101"/>
    <s v="ATENCION ( VISITA ) DOMICILIARIA - POR MEDICINA GENERAL"/>
    <s v="24/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41102302"/>
    <s v="CC41102302"/>
    <s v="GLORIA"/>
    <s v="MILENA"/>
    <s v="ENRIQUEZ"/>
    <s v="URREA"/>
    <d v="1962-02-06T00:00:00"/>
    <n v="60"/>
    <n v="6"/>
    <s v="Persona mayor"/>
    <s v="Otro Grupo Poblacional"/>
    <s v="Ninguno"/>
    <s v="Ninguno"/>
    <m/>
    <s v="Beneficiario"/>
    <m/>
    <s v="SIN DATO"/>
    <s v="Ninguna"/>
    <s v="Puerto Asís"/>
    <m/>
    <n v="3124328749"/>
    <s v="Urbana"/>
    <m/>
    <x v="0"/>
    <x v="2"/>
    <s v="PUTUMAYO"/>
    <x v="2"/>
    <x v="2"/>
    <x v="2"/>
    <s v="I10X"/>
    <m/>
    <m/>
    <m/>
    <s v="Hipertension esencial (primaria)"/>
    <s v="Procedimiento"/>
    <n v="1"/>
    <s v="01890301"/>
    <s v="CONSULTA DE CONTROL O DE SEGUIMIENTO POR MEDICINA GENERAL"/>
    <s v="08/02/2022"/>
    <n v="63300"/>
    <s v="Hospitalización"/>
    <m/>
  </r>
  <r>
    <n v="2022"/>
    <d v="2021-12-31T00:00:00"/>
    <s v="Población con riesgo o alteraciones cardio – cerebro – vascular – metabólicas manifiestas"/>
    <s v="Crónicos"/>
    <s v="HTA"/>
    <s v="PUTUMAYO"/>
    <n v="86"/>
    <s v="86 - PUTUMAYO"/>
    <s v="86568"/>
    <s v="86568 - Puerto Asís"/>
    <s v="0,478611463601813"/>
    <s v="-76,3282001495621"/>
    <s v="Cotizante docente"/>
    <s v="AC"/>
    <m/>
    <s v="CC"/>
    <n v="5297658"/>
    <s v="CC5297658"/>
    <s v="MAURO"/>
    <s v="ANTONIO"/>
    <s v="MONTILLA"/>
    <s v="NUPAN"/>
    <d v="1950-11-14T00:00:00"/>
    <n v="71"/>
    <n v="6"/>
    <s v="Persona mayor"/>
    <s v="Otro Grupo Poblacional"/>
    <s v="Ninguno"/>
    <s v="Ninguno"/>
    <m/>
    <s v="Beneficiario"/>
    <m/>
    <s v="SIN DATO"/>
    <s v="Ninguna"/>
    <s v="Puerto Asís"/>
    <m/>
    <n v="3112300490"/>
    <s v="Urbana"/>
    <m/>
    <x v="0"/>
    <x v="2"/>
    <s v="PUTUMAYO"/>
    <x v="2"/>
    <x v="2"/>
    <x v="2"/>
    <s v="I10X"/>
    <m/>
    <m/>
    <m/>
    <s v="Hipertension esencial (primaria)"/>
    <s v="Procedimiento"/>
    <n v="1"/>
    <s v="01890301"/>
    <s v="CONSULTA DE CONTROL O DE SEGUIMIENTO POR MEDICINA GENERAL"/>
    <s v="02/02/2022"/>
    <n v="633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03"/>
    <s v="CC27474403"/>
    <s v="IRENE"/>
    <s v="ANACLOVIA"/>
    <s v="ROSALES"/>
    <s v="DE PERAFAN"/>
    <d v="1953-04-07T00:00:00"/>
    <n v="68"/>
    <n v="6"/>
    <s v="Persona mayor"/>
    <s v="Adulto Mayor"/>
    <s v="Ninguno"/>
    <s v="Ninguno"/>
    <m/>
    <s v="Beneficiario"/>
    <m/>
    <s v="SIN DATO"/>
    <s v="Ninguna"/>
    <s v="San Francisco"/>
    <m/>
    <n v="3112728561"/>
    <s v="Urbana"/>
    <m/>
    <x v="0"/>
    <x v="4"/>
    <s v="PUTUMAYO"/>
    <x v="4"/>
    <x v="4"/>
    <x v="4"/>
    <s v="I10X"/>
    <s v="E119"/>
    <m/>
    <m/>
    <s v="Hipertension esencial (primaria)"/>
    <s v="Procedimiento"/>
    <n v="1"/>
    <s v="01890366"/>
    <s v="CONSULTA DE CONTROL O DE SEGUIMIENTO POR ESPECIALISTA EN MEDICINA INTERNA"/>
    <s v="01/02/2022"/>
    <n v="353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0524"/>
    <s v="CC18100524"/>
    <s v="GAMALIEL"/>
    <s v="MARIO"/>
    <s v="CUELLAR"/>
    <s v="NOAP"/>
    <d v="1952-04-13T00:00:00"/>
    <n v="69"/>
    <n v="6"/>
    <s v="Persona mayor"/>
    <s v="Adulto Mayor"/>
    <s v="Ninguno"/>
    <s v="Ninguno"/>
    <m/>
    <s v="Beneficiario"/>
    <m/>
    <s v="SIN DATO"/>
    <s v="Ninguna"/>
    <s v="Sibundoy"/>
    <m/>
    <n v="311706110"/>
    <s v="Urbana"/>
    <m/>
    <x v="0"/>
    <x v="0"/>
    <s v="PUTUMAYO"/>
    <x v="0"/>
    <x v="0"/>
    <x v="0"/>
    <s v="I10X"/>
    <m/>
    <m/>
    <m/>
    <s v="Hipertension esencial (primaria)"/>
    <s v="Medicamento"/>
    <n v="1"/>
    <s v="19985898-01"/>
    <s v="ACIDO ALENDRONICO 70MG TABLETAS"/>
    <s v="16/02/2022"/>
    <n v="40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41180121"/>
    <s v="CC41180121"/>
    <s v="ROSA"/>
    <s v="MARIA"/>
    <s v="CALVACHE"/>
    <s v="DE ARCOS"/>
    <d v="1948-09-15T00:00:00"/>
    <n v="73"/>
    <n v="6"/>
    <s v="Persona mayor"/>
    <s v="Adulto Mayor"/>
    <s v="Ninguno"/>
    <s v="Ninguno"/>
    <m/>
    <s v="Beneficiario"/>
    <m/>
    <s v="SIN DATO"/>
    <s v="Ninguna"/>
    <s v="Sibundoy"/>
    <m/>
    <n v="3105444180"/>
    <s v="Urbana"/>
    <m/>
    <x v="0"/>
    <x v="0"/>
    <s v="PUTUMAYO"/>
    <x v="0"/>
    <x v="0"/>
    <x v="0"/>
    <s v="I10X"/>
    <s v="E119"/>
    <m/>
    <m/>
    <s v="Hipertension esencial (primaria)"/>
    <s v="Medicamento"/>
    <n v="1"/>
    <s v="41661-02"/>
    <s v="CALCIO + VITAMINA D TABLETAS"/>
    <s v="16/02/2022"/>
    <n v="40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27472384"/>
    <s v="CC27472384"/>
    <s v="CLEMENCIA "/>
    <s v="INES"/>
    <s v="MURIEL"/>
    <s v="TREJO"/>
    <d v="1946-12-13T00:00:00"/>
    <n v="75"/>
    <n v="6"/>
    <s v="Persona mayor"/>
    <s v="Adulto Mayor"/>
    <s v="Ninguno"/>
    <s v="Ninguno"/>
    <m/>
    <s v="Beneficiario"/>
    <m/>
    <s v="SIN DATO"/>
    <s v="Ninguna"/>
    <s v="Sibundoy"/>
    <m/>
    <n v="3217814188"/>
    <s v="Urbana"/>
    <m/>
    <x v="0"/>
    <x v="0"/>
    <s v="PUTUMAYO"/>
    <x v="0"/>
    <x v="0"/>
    <x v="0"/>
    <s v="I10X"/>
    <m/>
    <m/>
    <m/>
    <s v="Hipertension esencial (primaria)"/>
    <s v="Medicamento"/>
    <n v="1"/>
    <s v="19932363-03"/>
    <s v="CALCITRIOL 0.5 MCG"/>
    <s v="16/02/2022"/>
    <n v="1613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F"/>
    <m/>
    <s v="CC"/>
    <n v="5350030"/>
    <s v="CC5350030"/>
    <s v="LUIS "/>
    <s v="FERNANDO"/>
    <s v="RODRIGUEZ"/>
    <s v="ESCOBAR"/>
    <d v="1949-02-23T00:00:00"/>
    <n v="73"/>
    <n v="6"/>
    <s v="Persona mayor"/>
    <s v="Adulto Mayor"/>
    <s v="Ninguno"/>
    <s v="Ninguno"/>
    <m/>
    <s v="Beneficiario"/>
    <m/>
    <s v="SIN DATO"/>
    <s v="Ninguna"/>
    <s v="Sibundoy"/>
    <m/>
    <n v="3115920751"/>
    <s v="Urbana"/>
    <m/>
    <x v="0"/>
    <x v="0"/>
    <s v="PUTUMAYO"/>
    <x v="0"/>
    <x v="0"/>
    <x v="0"/>
    <s v="I10X"/>
    <s v="N18X"/>
    <m/>
    <m/>
    <s v="Hipertension esencial (primaria)"/>
    <s v="Medicamento"/>
    <n v="1"/>
    <s v="41661-02"/>
    <s v="CALCIO + VITAMINA D TABLETAS"/>
    <s v="18/02/2022"/>
    <n v="10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1226"/>
    <s v="CC30711226"/>
    <s v="OLGA"/>
    <s v="DEL SOCORRO"/>
    <s v="ISACAS"/>
    <s v="DE PORTILLA"/>
    <d v="1955-07-25T00:00:00"/>
    <n v="66"/>
    <n v="6"/>
    <s v="Persona mayor"/>
    <s v="Adulto Mayor"/>
    <s v="Ninguno"/>
    <s v="Ninguno"/>
    <m/>
    <s v="Beneficiario"/>
    <m/>
    <s v="SIN DATO"/>
    <s v="Ninguna"/>
    <s v="Sibundoy"/>
    <m/>
    <n v="3137930598"/>
    <s v="Urbana"/>
    <m/>
    <x v="0"/>
    <x v="2"/>
    <s v="PUTUMAYO"/>
    <x v="2"/>
    <x v="2"/>
    <x v="2"/>
    <s v="I10X"/>
    <m/>
    <m/>
    <m/>
    <s v="Hipertension esencial (primaria)"/>
    <s v="Procedimiento"/>
    <n v="1"/>
    <s v="01890301"/>
    <s v="CONSULTA DE CONTROL O DE SEGUIMIENTO POR MEDICINA GENERAL"/>
    <s v="03/02/2022"/>
    <n v="200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292"/>
    <s v="CC27476292"/>
    <s v="IRENE"/>
    <s v="NONE"/>
    <s v="ERAZO"/>
    <s v="DE SALAZAR"/>
    <d v="1946-01-07T00:00:00"/>
    <n v="76"/>
    <n v="6"/>
    <s v="Persona mayor"/>
    <s v="Adulto Mayor"/>
    <s v="Ninguno"/>
    <s v="Ninguno"/>
    <m/>
    <s v="Beneficiario"/>
    <m/>
    <s v="SIN DATO"/>
    <s v="Ninguna"/>
    <s v="Sibundoy"/>
    <m/>
    <n v="3117121844"/>
    <s v="Urbana"/>
    <m/>
    <x v="0"/>
    <x v="2"/>
    <s v="PUTUMAYO"/>
    <x v="2"/>
    <x v="2"/>
    <x v="2"/>
    <s v="I10X"/>
    <s v="E119"/>
    <m/>
    <m/>
    <s v="Hipertension esencial (primaria)"/>
    <s v="Procedimiento"/>
    <n v="1"/>
    <s v="01890101"/>
    <s v="ATENCION ( VISITA ) DOMICILIARIA - POR MEDICINA GENERAL"/>
    <s v="03/02/2022"/>
    <n v="19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7016834"/>
    <s v="CC17016834"/>
    <s v="RAUL"/>
    <s v="NONE"/>
    <s v="SALAZAR"/>
    <s v="MARTINEZ"/>
    <d v="1938-10-01T00:00:00"/>
    <n v="83"/>
    <n v="6"/>
    <s v="Persona mayor"/>
    <s v="Adulto Mayor"/>
    <s v="Ninguno"/>
    <s v="Ninguno"/>
    <m/>
    <s v="Beneficiario"/>
    <m/>
    <s v="SIN DATO"/>
    <s v="Ninguna"/>
    <s v="Sibundoy"/>
    <m/>
    <n v="3117121844"/>
    <s v="Urbana"/>
    <m/>
    <x v="0"/>
    <x v="1"/>
    <s v="PUTUMAYO"/>
    <x v="1"/>
    <x v="1"/>
    <x v="1"/>
    <s v="I10X"/>
    <s v="E119"/>
    <m/>
    <m/>
    <s v="Hipertension esencial (primaria)"/>
    <s v="Medicamento"/>
    <n v="1"/>
    <s v="32623-08"/>
    <s v="ACIDO FOLICO TABLETAS 5MG"/>
    <s v="12/02/2022"/>
    <n v="234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538"/>
    <s v="CC41180538"/>
    <s v="DORIS "/>
    <s v="MARIA"/>
    <s v="GOMEZ"/>
    <s v="GUERRERO"/>
    <d v="1963-07-28T00:00:00"/>
    <n v="58"/>
    <n v="5"/>
    <s v="Adultez"/>
    <s v="Adulto Mayor"/>
    <s v="Ninguno"/>
    <s v="Ninguno"/>
    <m/>
    <s v="Beneficiario"/>
    <m/>
    <s v="SIN DATO"/>
    <s v="Ninguna"/>
    <s v="Sibundoy"/>
    <m/>
    <n v="3118079067"/>
    <s v="Urbana"/>
    <m/>
    <x v="0"/>
    <x v="2"/>
    <s v="PUTUMAYO"/>
    <x v="2"/>
    <x v="2"/>
    <x v="2"/>
    <s v="I10X"/>
    <s v="E119"/>
    <m/>
    <m/>
    <s v="Hipertension esencial (primaria)"/>
    <s v="Procedimiento"/>
    <n v="1"/>
    <s v="00T0000330"/>
    <s v="TRANSPORTE COMERCIAL TERRESTRE - SIMPLE PUERTO ASIS ( PUTUMAYO ) A PASTO ( NARIÃƒÂ‘O )"/>
    <s v="09/02/2022"/>
    <n v="1060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31216777"/>
    <s v="CC31216777"/>
    <s v="CARMEN"/>
    <s v="NONE"/>
    <s v="CHAMORRO "/>
    <s v="DE ORTIZ"/>
    <d v="1950-05-01T00:00:00"/>
    <n v="71"/>
    <n v="6"/>
    <s v="Persona mayor"/>
    <s v="Adulto Mayor"/>
    <s v="Desplazamiento"/>
    <s v="Desplazamiento forzado"/>
    <m/>
    <s v="Beneficiario"/>
    <m/>
    <s v="SIN DATO"/>
    <s v="Ninguna"/>
    <s v="San Francisco"/>
    <m/>
    <n v="3132921286"/>
    <s v="Urbana"/>
    <m/>
    <x v="0"/>
    <x v="5"/>
    <s v="PUTUMAYO"/>
    <x v="5"/>
    <x v="5"/>
    <x v="5"/>
    <s v="I10X"/>
    <m/>
    <m/>
    <m/>
    <s v="Hipertension esencial (primaria)"/>
    <s v="Procedimiento"/>
    <n v="1"/>
    <s v="00P0000746"/>
    <s v="CONSULTA DE PRIMERA VEZ - MEDICINA ESPECIALIZADA POR TELEMEDICINA - MEDICINA INTERNA"/>
    <s v="07/02/2022"/>
    <n v="851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2597"/>
    <s v="CC27472597"/>
    <s v="JANETH"/>
    <s v="PATRICIA"/>
    <s v="GONZALEZ"/>
    <s v="MONTERO"/>
    <d v="1962-11-17T00:00:00"/>
    <n v="59"/>
    <n v="5"/>
    <s v="Adultez"/>
    <s v="Adulto Mayor"/>
    <s v="Ninguno"/>
    <s v="Ninguno"/>
    <m/>
    <s v="Beneficiario"/>
    <m/>
    <s v="SIN DATO"/>
    <s v="Ninguna"/>
    <s v="Sibundoy"/>
    <m/>
    <n v="3132949278"/>
    <s v="Urbana"/>
    <m/>
    <x v="0"/>
    <x v="3"/>
    <s v="PUTUMAYO"/>
    <x v="3"/>
    <x v="3"/>
    <x v="3"/>
    <s v="I10X"/>
    <s v="E119"/>
    <m/>
    <m/>
    <s v="Hipertension esencial (primaria)"/>
    <s v="Procedimiento"/>
    <n v="1"/>
    <s v="01881202"/>
    <s v="ECOCARDIOGRAMA TRANSTORACICO"/>
    <s v="03/02/2022"/>
    <n v="851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037"/>
    <s v="CC5349037"/>
    <s v="EDUARDO"/>
    <s v="ANTONIO"/>
    <s v="ORTIZ"/>
    <s v="BRAVO"/>
    <d v="1940-11-15T00:00:00"/>
    <n v="81"/>
    <n v="6"/>
    <s v="Persona mayor"/>
    <s v="Adulto Mayor"/>
    <s v="Ninguno"/>
    <s v="Ninguno"/>
    <m/>
    <s v="Beneficiario"/>
    <m/>
    <s v="SIN DATO"/>
    <s v="Ninguna"/>
    <s v="San Francisco"/>
    <m/>
    <n v="3127883597"/>
    <s v="Urbana"/>
    <m/>
    <x v="0"/>
    <x v="2"/>
    <s v="PUTUMAYO"/>
    <x v="2"/>
    <x v="2"/>
    <x v="2"/>
    <s v="I10X"/>
    <m/>
    <m/>
    <m/>
    <s v="Hipertension esencial (primaria)"/>
    <s v="Procedimiento"/>
    <n v="1"/>
    <s v="00Q0000775"/>
    <s v="PAQUETE HIPERTENSION ARTERIAL MAS DIABETES MELLITUS EN RIESGO DE ERCÃ‚Â YÃ‚Â ENFERMEDAD RENAL CRONICA ESTADIOS 1 - 2 EN IPS ESPECIALIZADA"/>
    <s v="28/02/2022"/>
    <n v="934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173"/>
    <s v="CC1909173"/>
    <s v="LUIS"/>
    <s v="ENRIQUE"/>
    <s v="BRAVO"/>
    <s v="DELGADO"/>
    <d v="1932-08-03T00:00:00"/>
    <n v="89"/>
    <n v="6"/>
    <s v="Persona mayor"/>
    <s v="Adulto Mayor"/>
    <s v="Ninguno"/>
    <s v="Ninguno"/>
    <m/>
    <s v="Beneficiario"/>
    <m/>
    <s v="SIN DATO"/>
    <s v="Ninguna"/>
    <s v="San Francisco"/>
    <m/>
    <n v="3127883597"/>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9/02/2022"/>
    <n v="704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1909432"/>
    <s v="CC1909432"/>
    <s v="SERVIO"/>
    <s v="TULIO"/>
    <s v="MORA"/>
    <s v="MORA"/>
    <d v="1937-07-20T00:00:00"/>
    <n v="84"/>
    <n v="6"/>
    <s v="Persona mayor"/>
    <s v="Adulto Mayor"/>
    <s v="Desplazamiento"/>
    <s v="Desaparición forzada"/>
    <m/>
    <s v="Beneficiario"/>
    <m/>
    <s v="SIN DATO"/>
    <s v="Ninguna"/>
    <s v="San Francisco"/>
    <m/>
    <n v="3208660921"/>
    <s v="Urbana"/>
    <m/>
    <x v="0"/>
    <x v="0"/>
    <s v="PUTUMAYO"/>
    <x v="0"/>
    <x v="0"/>
    <x v="0"/>
    <s v="I10X"/>
    <m/>
    <m/>
    <m/>
    <s v="Hipertension esencial (primaria)"/>
    <s v="Procedimiento"/>
    <n v="1"/>
    <s v="01895100"/>
    <s v="ELECTROCARDIOGRAMA DE RITMO O DE SUPERFICIE SOD"/>
    <s v="21/02/2022"/>
    <n v="858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F"/>
    <m/>
    <s v="CC"/>
    <n v="27473633"/>
    <s v="CC27473633"/>
    <s v="M. ISABEL"/>
    <s v="ERNESTINA"/>
    <s v="ORTIZ"/>
    <s v="DE BRAVO"/>
    <d v="1935-05-25T00:00:00"/>
    <n v="86"/>
    <n v="6"/>
    <s v="Persona mayor"/>
    <s v="Adulto Mayor"/>
    <s v="Ninguno"/>
    <s v="Ninguno"/>
    <m/>
    <s v="Beneficiario"/>
    <m/>
    <s v="SIN DATO"/>
    <s v="Ninguna"/>
    <s v="San Francisco"/>
    <m/>
    <n v="3127883597"/>
    <s v="Urbana"/>
    <m/>
    <x v="0"/>
    <x v="0"/>
    <s v="PUTUMAYO"/>
    <x v="0"/>
    <x v="0"/>
    <x v="0"/>
    <s v="I10X"/>
    <s v="E119"/>
    <m/>
    <m/>
    <s v="Hipertension esencial (primaria)"/>
    <s v="Procedimiento"/>
    <n v="1"/>
    <s v="01890266"/>
    <s v="CONSULTA DE PRIMERA VEZ POR ESPECIALISTA EN MEDICINA INTERNA"/>
    <s v="19/02/2022"/>
    <n v="341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922"/>
    <s v="CC27475922"/>
    <s v="MATILDE"/>
    <s v="NONE"/>
    <s v="SALAZAR"/>
    <s v="DE MEZA"/>
    <d v="1940-07-04T00:00:00"/>
    <n v="81"/>
    <n v="6"/>
    <s v="Persona mayor"/>
    <s v="Adulto Mayor"/>
    <s v="Ninguno"/>
    <s v="Ninguno"/>
    <m/>
    <s v="Beneficiario"/>
    <m/>
    <s v="SIN DATO"/>
    <s v="Ninguna"/>
    <s v="Sibundoy"/>
    <m/>
    <n v="3202950899"/>
    <s v="Urbana"/>
    <m/>
    <x v="0"/>
    <x v="3"/>
    <s v="PUTUMAYO"/>
    <x v="3"/>
    <x v="3"/>
    <x v="3"/>
    <s v="I10X"/>
    <m/>
    <m/>
    <m/>
    <s v="Hipertension esencial (primaria)"/>
    <s v="Medicamento"/>
    <n v="1"/>
    <s v="19961372-07"/>
    <s v="PRATENÂ® 1 MG TABLETA"/>
    <s v="10/02/2022"/>
    <n v="40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850337"/>
    <s v="CC2850337"/>
    <s v="JORGE"/>
    <s v="ARMANDO"/>
    <s v="MEZA"/>
    <s v="BENAVIDES"/>
    <d v="1936-10-16T00:00:00"/>
    <n v="85"/>
    <n v="6"/>
    <s v="Persona mayor"/>
    <s v="Adulto Mayor"/>
    <s v="Ninguno"/>
    <s v="Ninguno"/>
    <m/>
    <s v="Beneficiario"/>
    <m/>
    <s v="SIN DATO"/>
    <s v="Ninguna"/>
    <s v="Sibundoy"/>
    <m/>
    <n v="3202950899"/>
    <s v="Urbana"/>
    <m/>
    <x v="0"/>
    <x v="5"/>
    <s v="PUTUMAYO"/>
    <x v="5"/>
    <x v="5"/>
    <x v="5"/>
    <s v="I10X"/>
    <s v="E119"/>
    <m/>
    <m/>
    <s v="Hipertension esencial (primaria)"/>
    <s v="Procedimiento"/>
    <n v="1"/>
    <s v="01881202"/>
    <s v="ECOCARDIOGRAMA TRANSTORACICO"/>
    <s v="28/02/2022"/>
    <n v="729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F"/>
    <m/>
    <s v="CC"/>
    <n v="13058321"/>
    <s v="CC13058321"/>
    <s v="HONORIO"/>
    <s v="EFREN"/>
    <s v="ROSAS"/>
    <s v="RIVERA"/>
    <d v="1947-06-30T00:00:00"/>
    <n v="74"/>
    <n v="6"/>
    <s v="Persona mayor"/>
    <s v="Adulto Mayor"/>
    <s v="Ninguno"/>
    <s v="Ninguno"/>
    <m/>
    <s v="Beneficiario"/>
    <m/>
    <s v="SIN DATO"/>
    <s v="Ninguna"/>
    <s v="Santiago"/>
    <m/>
    <n v="3115233180"/>
    <s v="Urbana"/>
    <m/>
    <x v="0"/>
    <x v="2"/>
    <s v="PUTUMAYO"/>
    <x v="2"/>
    <x v="2"/>
    <x v="2"/>
    <s v="I10X"/>
    <s v="E119"/>
    <m/>
    <m/>
    <s v="Hipertension esencial (primaria)"/>
    <s v="Procedimiento"/>
    <n v="1"/>
    <s v="01904921"/>
    <s v="TIROXINA LIBRE"/>
    <s v="28/02/2022"/>
    <n v="588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Pensionado"/>
    <s v="AC"/>
    <m/>
    <s v="CC"/>
    <n v="27076659"/>
    <s v="CC27076659"/>
    <s v="MARIA"/>
    <s v="DEL SOCORRO"/>
    <s v="CHAVEZ"/>
    <s v="DE CABRERA"/>
    <d v="1941-02-19T00:00:00"/>
    <n v="81"/>
    <n v="6"/>
    <s v="Persona mayor"/>
    <s v="Adulto Mayor"/>
    <s v="Ninguno"/>
    <s v="Ninguno"/>
    <m/>
    <s v="Beneficiario"/>
    <m/>
    <s v="SIN DATO"/>
    <s v="Ninguna"/>
    <s v="Santiago"/>
    <m/>
    <n v="3117615072"/>
    <s v="Urbana"/>
    <m/>
    <x v="0"/>
    <x v="2"/>
    <s v="PUTUMAYO"/>
    <x v="2"/>
    <x v="2"/>
    <x v="2"/>
    <s v="I10X"/>
    <s v="E119"/>
    <m/>
    <m/>
    <s v="Hipertension esencial (primaria)"/>
    <s v="Procedimiento"/>
    <n v="1"/>
    <s v="01904902"/>
    <s v="HORMONA ESTIMULANTE DEL TIROIDES"/>
    <s v="28/02/2022"/>
    <n v="119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23495"/>
    <s v="CC27423495"/>
    <s v="TERESITA"/>
    <s v="DE JESUS"/>
    <s v="RUIZ"/>
    <s v="PAZOS"/>
    <d v="1956-10-04T00:00:00"/>
    <n v="65"/>
    <n v="6"/>
    <s v="Persona mayor"/>
    <s v="Adulto Mayor"/>
    <s v="Ninguno"/>
    <s v="Ninguno"/>
    <m/>
    <s v="Beneficiario"/>
    <m/>
    <s v="SIN DATO"/>
    <s v="Ninguna"/>
    <s v="Sibundoy"/>
    <m/>
    <n v="3218527652"/>
    <s v="Urbana"/>
    <m/>
    <x v="0"/>
    <x v="2"/>
    <s v="PUTUMAYO"/>
    <x v="2"/>
    <x v="2"/>
    <x v="2"/>
    <s v="I10X"/>
    <s v="E119"/>
    <m/>
    <m/>
    <s v="Hipertension esencial (primaria)"/>
    <s v="Procedimiento"/>
    <n v="1"/>
    <s v="01890266"/>
    <s v="CONSULTA DE PRIMERA VEZ POR ESPECIALISTA EN MEDICINA INTERNA"/>
    <s v="05/02/2022"/>
    <n v="644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02283"/>
    <s v="CC41102283"/>
    <s v="GRACIELA"/>
    <s v="ALEXANDRA"/>
    <s v="OVIEDO"/>
    <s v="ORTIZ"/>
    <d v="1962-08-15T00:00:00"/>
    <n v="59"/>
    <n v="5"/>
    <s v="Adultez"/>
    <s v="Adulto Mayor"/>
    <s v="Desplazamiento"/>
    <s v="Desplazamiento forzado"/>
    <m/>
    <s v="Beneficiario"/>
    <m/>
    <s v="SIN DATO"/>
    <s v="Ninguna"/>
    <s v="Sibundoy"/>
    <m/>
    <n v="3135134538"/>
    <s v="Urbana"/>
    <m/>
    <x v="0"/>
    <x v="3"/>
    <s v="PUTUMAYO"/>
    <x v="3"/>
    <x v="3"/>
    <x v="3"/>
    <s v="I10X"/>
    <s v="E119"/>
    <m/>
    <m/>
    <s v="Hipertension esencial (primaria)"/>
    <s v="Procedimiento"/>
    <n v="1"/>
    <s v="01903427"/>
    <s v="HEMOGLOBINA GLICOSILADA MANUAL O SEMIAUTOMATIZADA"/>
    <s v="07/02/2022"/>
    <n v="43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2977273"/>
    <s v="CC12977273"/>
    <s v="LUIS"/>
    <s v="FERNANDO"/>
    <s v="LAGOS"/>
    <s v="TORO"/>
    <d v="1962-12-10T00:00:00"/>
    <n v="59"/>
    <n v="5"/>
    <s v="Adultez"/>
    <s v="Adulto Mayor"/>
    <s v="Ninguno"/>
    <s v="Ninguno"/>
    <m/>
    <s v="Beneficiario"/>
    <m/>
    <s v="SIN DATO"/>
    <s v="Ninguna"/>
    <s v="Sibundoy"/>
    <m/>
    <n v="3107578650"/>
    <s v="Urbana"/>
    <m/>
    <x v="0"/>
    <x v="2"/>
    <s v="PUTUMAYO"/>
    <x v="2"/>
    <x v="2"/>
    <x v="2"/>
    <s v="I10X"/>
    <s v="E119"/>
    <m/>
    <m/>
    <s v="Hipertension esencial (primaria)"/>
    <s v="Procedimiento"/>
    <n v="1"/>
    <s v="01890301"/>
    <s v="CONSULTA DE CONTROL O DE SEGUIMIENTO POR MEDICINA GENERAL"/>
    <s v="14/02/2022"/>
    <n v="672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12985929"/>
    <s v="CC12985929"/>
    <s v="ALVARO"/>
    <s v="EDUART"/>
    <s v="TORO"/>
    <s v="MURIEL"/>
    <d v="1965-03-17T00:00:00"/>
    <n v="56"/>
    <n v="5"/>
    <s v="Adultez"/>
    <s v="Adulto Mayor"/>
    <s v="Ninguno"/>
    <s v="Ninguno"/>
    <m/>
    <s v="Beneficiario"/>
    <m/>
    <s v="SIN DATO"/>
    <s v="Ninguna"/>
    <s v="Colón (P)"/>
    <m/>
    <n v="3217218373"/>
    <s v="Urbana"/>
    <m/>
    <x v="0"/>
    <x v="2"/>
    <s v="PUTUMAYO"/>
    <x v="2"/>
    <x v="2"/>
    <x v="2"/>
    <s v="I10X"/>
    <m/>
    <m/>
    <m/>
    <s v="Hipertension esencial (primaria)"/>
    <s v="Insumo"/>
    <n v="1"/>
    <s v="00E0000004"/>
    <s v="DURAPREP SOLUCION PARA LAVADO PREQUIRURGICO"/>
    <s v="10/02/2022"/>
    <n v="199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80178"/>
    <s v="CC97480178"/>
    <s v="LUCINDO"/>
    <s v="MARIA"/>
    <s v="CALDERON"/>
    <s v="CALDERON"/>
    <d v="1964-01-22T00:00:00"/>
    <n v="58"/>
    <n v="5"/>
    <s v="Adultez"/>
    <s v="Adulto Mayor"/>
    <s v="Desplazamiento"/>
    <s v="Amenaza"/>
    <m/>
    <s v="Beneficiario"/>
    <m/>
    <s v="SIN DATO"/>
    <s v="Ninguna"/>
    <s v="Sibundoy"/>
    <m/>
    <n v="3122445768"/>
    <s v="Urbana"/>
    <m/>
    <x v="0"/>
    <x v="2"/>
    <s v="PUTUMAYO"/>
    <x v="2"/>
    <x v="2"/>
    <x v="2"/>
    <s v="I10X"/>
    <m/>
    <m/>
    <m/>
    <s v="Hipertension esencial (primaria)"/>
    <s v="Procedimiento"/>
    <n v="1"/>
    <s v="01903805"/>
    <s v="AMILASA EN SUERO U OTROS FLUIDOS"/>
    <s v="09/02/2022"/>
    <n v="672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68972"/>
    <s v="CC1868972"/>
    <s v="RAUL"/>
    <s v="NONE"/>
    <s v="RODRIGUEZ"/>
    <s v="ALVAREZ"/>
    <d v="1932-01-09T00:00:00"/>
    <n v="90"/>
    <n v="6"/>
    <s v="Persona mayor"/>
    <s v="Adulto Mayor"/>
    <s v="Ninguno"/>
    <s v="Ninguno"/>
    <m/>
    <s v="Beneficiario"/>
    <m/>
    <s v="SIN DATO"/>
    <s v="Ninguna"/>
    <s v="Sibundoy"/>
    <m/>
    <n v="3208785452"/>
    <s v="Urbana"/>
    <m/>
    <x v="0"/>
    <x v="2"/>
    <s v="PUTUMAYO"/>
    <x v="2"/>
    <x v="2"/>
    <x v="2"/>
    <s v="I10X"/>
    <m/>
    <m/>
    <m/>
    <s v="Hipertension esencial (primaria)"/>
    <s v="Procedimiento"/>
    <n v="1"/>
    <s v="01903866"/>
    <s v="TRANSAMINASA GLUTAMICO - PIRUVICA [ALANINO AMINO TRANSFERASA]"/>
    <s v="09/02/2022"/>
    <n v="934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43125"/>
    <s v="CC18143125"/>
    <s v="LEONCIO"/>
    <s v="LIZARDO"/>
    <s v="MOLINA"/>
    <s v="PRIETO"/>
    <d v="1965-03-31T00:00:00"/>
    <n v="56"/>
    <n v="5"/>
    <s v="Adultez"/>
    <s v="Adulto Mayor"/>
    <s v="Ninguno"/>
    <s v="Ninguno"/>
    <m/>
    <s v="Beneficiario"/>
    <m/>
    <s v="SIN DATO"/>
    <s v="Ninguna"/>
    <s v="Sibundoy"/>
    <m/>
    <n v="3115537575"/>
    <s v="Urbana"/>
    <m/>
    <x v="0"/>
    <x v="2"/>
    <s v="PUTUMAYO"/>
    <x v="2"/>
    <x v="2"/>
    <x v="2"/>
    <s v="I10X"/>
    <m/>
    <m/>
    <m/>
    <s v="Hipertension esencial (primaria)"/>
    <s v="Procedimiento"/>
    <n v="1"/>
    <s v="01881302"/>
    <s v="ECOGRAFIA DE ABDOMEN TOTAL ( HIGADO - PANCREAS - VESICULA - VIAS BILIARES - RIÃƒÂ‘ONES - BAZO - GRANDES VASOS - PELVIS Y FLANCOS )"/>
    <s v="09/02/2022"/>
    <n v="285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568"/>
    <s v="CC27474568"/>
    <s v="LUCELY "/>
    <s v="NONE"/>
    <s v="VARGAS"/>
    <s v="MOSQUERA"/>
    <d v="1965-06-15T00:00:00"/>
    <n v="56"/>
    <n v="5"/>
    <s v="Adultez"/>
    <s v="Adulto Mayor"/>
    <s v="Ninguno"/>
    <s v="Ninguno"/>
    <m/>
    <s v="Beneficiario"/>
    <m/>
    <s v="SIN DATO"/>
    <s v="Ninguna"/>
    <s v="San Francisco"/>
    <m/>
    <n v="3229094815"/>
    <s v="Urbana"/>
    <m/>
    <x v="0"/>
    <x v="2"/>
    <s v="PUTUMAYO"/>
    <x v="2"/>
    <x v="2"/>
    <x v="2"/>
    <s v="I10X"/>
    <s v="E119"/>
    <m/>
    <m/>
    <s v="Hipertension esencial (primaria)"/>
    <s v="Procedimiento"/>
    <n v="1"/>
    <s v="01903828"/>
    <s v="DESHIDROGENASA LACTICA"/>
    <s v="09/02/2022"/>
    <n v="61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067"/>
    <s v="CC27474067"/>
    <s v="OLGA "/>
    <s v="MARGARITA"/>
    <s v="CHAMORRO"/>
    <s v="ALVAREZ"/>
    <d v="1943-10-16T00:00:00"/>
    <n v="78"/>
    <n v="6"/>
    <s v="Persona mayor"/>
    <s v="Adulto Mayor"/>
    <s v="Ninguno"/>
    <s v="Ninguno"/>
    <m/>
    <s v="Beneficiario"/>
    <m/>
    <s v="SIN DATO"/>
    <s v="Ninguna"/>
    <s v="San Francisco"/>
    <m/>
    <n v="3125301624"/>
    <s v="Urbana"/>
    <m/>
    <x v="0"/>
    <x v="2"/>
    <s v="PUTUMAYO"/>
    <x v="2"/>
    <x v="2"/>
    <x v="2"/>
    <s v="I10X"/>
    <s v="E119"/>
    <m/>
    <m/>
    <s v="Hipertension esencial (primaria)"/>
    <s v="Procedimiento"/>
    <n v="1"/>
    <s v="01903833"/>
    <s v="FOSFATASA ALCALINA"/>
    <s v="09/02/2022"/>
    <n v="67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297545"/>
    <s v="CC5297545"/>
    <s v="LUCIO"/>
    <s v="BENIGNO"/>
    <s v="REINA"/>
    <s v="CAGIGAS"/>
    <d v="1945-08-12T00:00:00"/>
    <n v="76"/>
    <n v="6"/>
    <s v="Persona mayor"/>
    <s v="Adulto Mayor"/>
    <s v="Ninguno"/>
    <s v="Ninguno"/>
    <m/>
    <s v="Beneficiario"/>
    <m/>
    <s v="SIN DATO"/>
    <s v="Ninguna"/>
    <s v="Sibundoy"/>
    <m/>
    <n v="3148224511"/>
    <s v="Urbana"/>
    <m/>
    <x v="0"/>
    <x v="2"/>
    <s v="PUTUMAYO"/>
    <x v="2"/>
    <x v="2"/>
    <x v="2"/>
    <s v="I10X"/>
    <m/>
    <m/>
    <m/>
    <s v="Hipertension esencial (primaria)"/>
    <s v="Procedimiento"/>
    <n v="1"/>
    <s v="01903809"/>
    <s v="BILIRRUBINAS TOTAL Y DIRECTA"/>
    <s v="09/02/2022"/>
    <n v="67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24980"/>
    <s v="CC30724980"/>
    <s v="NANCY"/>
    <s v="ROVIRA"/>
    <s v="CABRERA"/>
    <s v="MEZA"/>
    <d v="1963-05-10T00:00:00"/>
    <n v="58"/>
    <n v="5"/>
    <s v="Adultez"/>
    <s v="Adulto Mayor"/>
    <s v="Ninguno"/>
    <s v="Ninguno"/>
    <m/>
    <s v="Beneficiario"/>
    <m/>
    <s v="SIN DATO"/>
    <s v="Ninguna"/>
    <s v="Sibundoy"/>
    <m/>
    <n v="3157765279"/>
    <s v="Urbana"/>
    <m/>
    <x v="0"/>
    <x v="2"/>
    <s v="PUTUMAYO"/>
    <x v="2"/>
    <x v="2"/>
    <x v="2"/>
    <s v="I10X"/>
    <m/>
    <m/>
    <m/>
    <s v="Hipertension esencial (primaria)"/>
    <s v="Procedimiento"/>
    <n v="1"/>
    <s v="01903809"/>
    <s v="BILIRRUBINAS TOTAL Y DIRECTA"/>
    <s v="09/02/2022"/>
    <n v="482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72351"/>
    <s v="CC27472351"/>
    <s v="CARMEN"/>
    <m/>
    <s v="LUCENA"/>
    <s v="VILLARREAL"/>
    <d v="1945-09-29T00:00:00"/>
    <n v="76"/>
    <n v="6"/>
    <s v="Persona mayor"/>
    <s v="Adulto Mayor"/>
    <s v="Ninguno"/>
    <s v="Ninguno"/>
    <m/>
    <s v="Beneficiario"/>
    <m/>
    <s v="SIN DATO"/>
    <s v="Ninguna"/>
    <s v="Sibundoy"/>
    <m/>
    <n v="3143324512"/>
    <s v="Urbana"/>
    <m/>
    <x v="0"/>
    <x v="2"/>
    <s v="PUTUMAYO"/>
    <x v="2"/>
    <x v="2"/>
    <x v="2"/>
    <s v="I10X"/>
    <s v="E119"/>
    <m/>
    <m/>
    <s v="Hipertension esencial (primaria)"/>
    <s v="Procedimiento"/>
    <n v="1"/>
    <s v="01903867"/>
    <s v="TRANSAMINASA GLUTAMICO OXALACETICA [ASPARTATO AMINO TRANSFERASA]"/>
    <s v="09/02/2022"/>
    <n v="88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F"/>
    <m/>
    <s v="CC"/>
    <n v="17184962"/>
    <s v="CC17184962"/>
    <s v="JAIME"/>
    <s v="ORLANDO"/>
    <s v="DELGADO"/>
    <s v="BRAVO"/>
    <d v="1947-07-22T00:00:00"/>
    <n v="74"/>
    <n v="6"/>
    <s v="Persona mayor"/>
    <s v="Adulto Mayor"/>
    <s v="Ninguno"/>
    <s v="Ninguno"/>
    <m/>
    <s v="Beneficiario"/>
    <m/>
    <s v="SIN DATO"/>
    <s v="Ninguna"/>
    <s v="San Francisco"/>
    <m/>
    <n v="3106894015"/>
    <s v="Urbana"/>
    <m/>
    <x v="0"/>
    <x v="0"/>
    <s v="PUTUMAYO"/>
    <x v="0"/>
    <x v="0"/>
    <x v="0"/>
    <s v="I10X"/>
    <m/>
    <m/>
    <m/>
    <s v="Hipertension esencial (primaria)"/>
    <s v="Procedimiento"/>
    <n v="1"/>
    <s v="01903842"/>
    <s v="GLUCOSA PRE Y POST CARGA DE GLUCOSA. -- INCY : CARGA DE GLUCOSA"/>
    <s v="02/02/2022"/>
    <n v="353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5296"/>
    <s v="CC27475296"/>
    <s v="ESPERANZA"/>
    <s v="ABIGAIL"/>
    <s v="TUMAL"/>
    <s v="BURBANO"/>
    <d v="1931-03-21T00:00:00"/>
    <n v="90"/>
    <n v="6"/>
    <s v="Persona mayor"/>
    <s v="Adulto Mayor"/>
    <s v="Ninguno"/>
    <s v="Ninguno"/>
    <m/>
    <s v="Beneficiario"/>
    <m/>
    <s v="SIN DATO"/>
    <s v="Ninguna"/>
    <s v="Sibundoy"/>
    <m/>
    <n v="3206225047"/>
    <s v="Urbana"/>
    <m/>
    <x v="0"/>
    <x v="3"/>
    <s v="PUTUMAYO"/>
    <x v="3"/>
    <x v="3"/>
    <x v="3"/>
    <s v="I10X"/>
    <m/>
    <m/>
    <m/>
    <s v="Hipertension esencial (primaria)"/>
    <s v="Procedimiento"/>
    <n v="1"/>
    <s v="01890366"/>
    <s v="CONSULTA DE CONTROL O DE SEGUIMIENTO POR ESPECIALISTA EN MEDICINA INTERNA"/>
    <s v="06/02/2022"/>
    <n v="308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41180037"/>
    <s v="CC41180037"/>
    <s v="ROSA "/>
    <s v="CANDIDA"/>
    <s v="HERRERA"/>
    <s v="GUERRERO"/>
    <d v="1954-02-28T00:00:00"/>
    <n v="67"/>
    <n v="6"/>
    <s v="Persona mayor"/>
    <s v="Adulto Mayor"/>
    <s v="Ninguno"/>
    <s v="Ninguno"/>
    <m/>
    <s v="Beneficiario"/>
    <m/>
    <s v="SIN DATO"/>
    <s v="Ninguna"/>
    <s v="Sibundoy"/>
    <m/>
    <n v="3124803921"/>
    <s v="Urbana"/>
    <m/>
    <x v="0"/>
    <x v="2"/>
    <s v="PUTUMAYO"/>
    <x v="2"/>
    <x v="2"/>
    <x v="2"/>
    <s v="I10X"/>
    <m/>
    <m/>
    <m/>
    <s v="Hipertension esencial (primaria)"/>
    <s v="Procedimiento"/>
    <n v="1"/>
    <s v="01890202"/>
    <s v="CONSULTA DE PRIMERA VEZ POR OTRAS ESPECIALIDADES MEDICAS. -- INCY : AQUELLA REALIZADA PARA LA PROTECCION DE LA SALUD DE LOS TRABAJADORES EN EL INGRESO - RETIRO - REUBICACION - REINTEGRO DEL TRABAJADOR ASI COMO PARA DEFINIR EL ORIGEN DEL EVENTO EN SALUD -"/>
    <s v="01/02/2022"/>
    <n v="328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50347"/>
    <s v="CC5350347"/>
    <s v="HERIBERTO"/>
    <m/>
    <s v="CHINDOY"/>
    <s v="JAMIOY"/>
    <d v="1955-09-10T00:00:00"/>
    <n v="66"/>
    <n v="6"/>
    <s v="Persona mayor"/>
    <s v="Indigente"/>
    <s v="Ninguno"/>
    <s v="Ninguno"/>
    <m/>
    <s v="Beneficiario"/>
    <m/>
    <s v="SIN DATO"/>
    <s v="Indígena"/>
    <s v="San Francisco"/>
    <m/>
    <n v="3134071631"/>
    <s v="Urbana"/>
    <m/>
    <x v="0"/>
    <x v="2"/>
    <s v="PUTUMAYO"/>
    <x v="2"/>
    <x v="2"/>
    <x v="2"/>
    <s v="I10X"/>
    <m/>
    <m/>
    <m/>
    <s v="Hipertension esencial (primaria)"/>
    <s v="Procedimiento"/>
    <n v="1"/>
    <s v="01890301"/>
    <s v="CONSULTA DE CONTROL O DE SEGUIMIENTO POR MEDICINA GENERAL"/>
    <s v="08/02/2022"/>
    <n v="214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830"/>
    <s v="CC27469830"/>
    <s v="NOHORA "/>
    <s v="DEL CARMEN"/>
    <s v="PUERCHAMBUD"/>
    <s v="MORAN"/>
    <d v="1964-02-13T00:00:00"/>
    <n v="58"/>
    <n v="5"/>
    <s v="Adultez"/>
    <s v="Adulto Mayor"/>
    <s v="Ninguno"/>
    <s v="Ninguno"/>
    <m/>
    <s v="Beneficiario"/>
    <m/>
    <s v="SIN DATO"/>
    <s v="Ninguna"/>
    <s v="Santiago"/>
    <m/>
    <n v="3102618397"/>
    <s v="Urbana"/>
    <m/>
    <x v="0"/>
    <x v="2"/>
    <s v="PUTUMAYO"/>
    <x v="2"/>
    <x v="2"/>
    <x v="2"/>
    <s v="I10X"/>
    <m/>
    <m/>
    <m/>
    <s v="Hipertension esencial (primaria)"/>
    <s v="Procedimiento"/>
    <n v="1"/>
    <s v="01890301"/>
    <s v="CONSULTA DE CONTROL O DE SEGUIMIENTO POR MEDICINA GENERAL"/>
    <s v="08/02/2022"/>
    <n v="389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69055059"/>
    <s v="CC69055059"/>
    <s v="NEYDA "/>
    <s v="RUBIELA"/>
    <s v="JIMENEZ"/>
    <s v="PANTOJA"/>
    <d v="1963-11-08T00:00:00"/>
    <n v="58"/>
    <n v="5"/>
    <s v="Adultez"/>
    <s v="Adulto Mayor"/>
    <s v="Ninguno"/>
    <s v="Ninguno"/>
    <m/>
    <s v="Beneficiario"/>
    <m/>
    <s v="SIN DATO"/>
    <s v="Ninguna"/>
    <s v="San Francisco"/>
    <m/>
    <n v="3146339831"/>
    <s v="Urbana"/>
    <m/>
    <x v="0"/>
    <x v="2"/>
    <s v="PUTUMAYO"/>
    <x v="2"/>
    <x v="2"/>
    <x v="2"/>
    <s v="I10X"/>
    <s v="E119"/>
    <m/>
    <m/>
    <s v="Hipertension esencial (primaria)"/>
    <s v="Procedimiento"/>
    <n v="1"/>
    <s v="01890301"/>
    <s v="CONSULTA DE CONTROL O DE SEGUIMIENTO POR MEDICINA GENERAL"/>
    <s v="17/02/2022"/>
    <n v="303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56"/>
    <s v="CC27474256"/>
    <s v="MERY "/>
    <s v="ELUVINA"/>
    <s v="PERENGUEZ"/>
    <s v="VIVAS"/>
    <d v="1952-04-19T00:00:00"/>
    <n v="69"/>
    <n v="6"/>
    <s v="Persona mayor"/>
    <s v="Adulto Mayor"/>
    <s v="Ninguno"/>
    <s v="Ninguno"/>
    <m/>
    <s v="Beneficiario"/>
    <m/>
    <s v="SIN DATO"/>
    <s v="Ninguna"/>
    <s v="San Francisco"/>
    <m/>
    <n v="3127883597"/>
    <s v="Urbana"/>
    <m/>
    <x v="0"/>
    <x v="3"/>
    <s v="PUTUMAYO"/>
    <x v="3"/>
    <x v="3"/>
    <x v="3"/>
    <s v="I10X"/>
    <m/>
    <m/>
    <m/>
    <s v="Hipertension esencial (primaria)"/>
    <s v="Procedimiento"/>
    <n v="1"/>
    <s v="01890266"/>
    <s v="CONSULTA DE PRIMERA VEZ POR ESPECIALISTA EN MEDICINA INTERNA"/>
    <s v="23/02/2022"/>
    <n v="69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3060435"/>
    <s v="CC13060435"/>
    <s v="JOSE"/>
    <s v="RAFAEL"/>
    <s v="BRAVO"/>
    <s v="CHAMORRO"/>
    <d v="1953-05-05T00:00:00"/>
    <n v="68"/>
    <n v="6"/>
    <s v="Persona mayor"/>
    <s v="Adulto Mayor"/>
    <s v="Ninguno"/>
    <s v="Ninguno"/>
    <m/>
    <s v="Beneficiario"/>
    <m/>
    <s v="SIN DATO"/>
    <s v="Ninguna"/>
    <s v="Sibundoy"/>
    <m/>
    <n v="3117909843"/>
    <s v="Urbana"/>
    <m/>
    <x v="0"/>
    <x v="3"/>
    <s v="PUTUMAYO"/>
    <x v="3"/>
    <x v="3"/>
    <x v="3"/>
    <s v="I10X"/>
    <m/>
    <m/>
    <m/>
    <s v="Hipertension esencial (primaria)"/>
    <s v="Procedimiento"/>
    <n v="1"/>
    <s v="01890301"/>
    <s v="CONSULTA DE CONTROL O DE SEGUIMIENTO POR MEDICINA GENERAL"/>
    <s v="02/02/2022"/>
    <n v="58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69991"/>
    <s v="CC27469991"/>
    <s v="MERCEDES"/>
    <m/>
    <s v="MEJIA"/>
    <s v="PINCHAO"/>
    <d v="1968-06-03T00:00:00"/>
    <n v="53"/>
    <n v="5"/>
    <s v="Adultez"/>
    <s v="Adulto Mayor"/>
    <s v="Ninguno"/>
    <s v="Ninguno"/>
    <m/>
    <s v="Beneficiario"/>
    <m/>
    <s v="SIN DATO"/>
    <s v="Ninguna"/>
    <s v="San Francisco"/>
    <m/>
    <n v="314440014"/>
    <s v="Urbana"/>
    <m/>
    <x v="0"/>
    <x v="0"/>
    <s v="PUTUMAYO"/>
    <x v="0"/>
    <x v="0"/>
    <x v="0"/>
    <s v="I10X"/>
    <m/>
    <m/>
    <m/>
    <s v="Hipertension esencial (primaria)"/>
    <s v="Medicamento"/>
    <n v="1"/>
    <s v="23947-09"/>
    <s v="FUROSEMIDA 40 MG"/>
    <s v="14/02/2022"/>
    <n v="75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27469268"/>
    <s v="CC27469268"/>
    <s v="LUZ"/>
    <s v="CLEMECIA"/>
    <s v="MORAN"/>
    <s v="DE GUAQUEZ"/>
    <d v="1944-04-26T00:00:00"/>
    <n v="77"/>
    <n v="6"/>
    <s v="Persona mayor"/>
    <s v="Adulto Mayor"/>
    <s v="Ninguno"/>
    <s v="Ninguno"/>
    <m/>
    <s v="Beneficiario"/>
    <m/>
    <s v="SIN DATO"/>
    <s v="Ninguna"/>
    <s v="Santiago"/>
    <m/>
    <n v="3122962936"/>
    <s v="Urbana"/>
    <m/>
    <x v="0"/>
    <x v="0"/>
    <s v="PUTUMAYO"/>
    <x v="0"/>
    <x v="0"/>
    <x v="0"/>
    <s v="I10X"/>
    <m/>
    <m/>
    <m/>
    <s v="Hipertension esencial (primaria)"/>
    <s v="Medicamento"/>
    <n v="1"/>
    <s v="19935477-03"/>
    <s v="ATOVASTATINA 40 MG"/>
    <s v="14/02/2022"/>
    <n v="336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97470177"/>
    <s v="CC97470177"/>
    <s v="MIGUEL"/>
    <s v="ANTONIO"/>
    <s v="MUTUMBAJOY"/>
    <s v="MUCHACHASOY"/>
    <d v="1959-08-13T00:00:00"/>
    <n v="62"/>
    <n v="6"/>
    <s v="Persona mayor"/>
    <s v="Adulto Mayor"/>
    <s v="Ninguno"/>
    <s v="Ninguno"/>
    <m/>
    <s v="Beneficiario"/>
    <m/>
    <s v="SIN DATO"/>
    <s v="Indígena"/>
    <s v="Sibundoy"/>
    <m/>
    <n v="3118092218"/>
    <s v="Rural"/>
    <m/>
    <x v="0"/>
    <x v="0"/>
    <s v="PUTUMAYO"/>
    <x v="0"/>
    <x v="0"/>
    <x v="0"/>
    <s v="I10X"/>
    <s v="E119"/>
    <m/>
    <m/>
    <s v="Hipertension esencial (primaria)"/>
    <s v="Medicamento"/>
    <n v="1"/>
    <s v="218019-02"/>
    <s v="DILATREND TABLETAS 6,25MG"/>
    <s v="14/02/2022"/>
    <n v="290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379"/>
    <s v="CC5349379"/>
    <s v="HEBERT"/>
    <s v="ORLANDO"/>
    <s v="JIMENEZ"/>
    <s v="CHINGAL"/>
    <d v="1957-05-14T00:00:00"/>
    <n v="64"/>
    <n v="6"/>
    <s v="Persona mayor"/>
    <s v="Adulto Mayor"/>
    <s v="Ninguno"/>
    <s v="Ninguno"/>
    <m/>
    <s v="Beneficiario"/>
    <m/>
    <s v="SIN DATO"/>
    <s v="Ninguna"/>
    <s v="San Francisco"/>
    <m/>
    <n v="3218877278"/>
    <s v="Urbana"/>
    <m/>
    <x v="0"/>
    <x v="0"/>
    <s v="PUTUMAYO"/>
    <x v="0"/>
    <x v="0"/>
    <x v="0"/>
    <s v="I10X"/>
    <s v="N18X"/>
    <m/>
    <m/>
    <s v="Hipertension esencial (primaria)"/>
    <s v="Medicamento"/>
    <n v="1"/>
    <s v="20032631-11"/>
    <s v="LOSARTAN 100 MG"/>
    <s v="14/02/2022"/>
    <n v="252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284"/>
    <s v="CC27474284"/>
    <s v="MIRIAM"/>
    <s v="NELLY"/>
    <s v="JIMENEZ"/>
    <s v="CHINGAL"/>
    <d v="1955-05-04T00:00:00"/>
    <n v="66"/>
    <n v="6"/>
    <s v="Persona mayor"/>
    <s v="Adulto Mayor"/>
    <s v="Ninguno"/>
    <s v="Ninguno"/>
    <m/>
    <s v="Beneficiario"/>
    <m/>
    <s v="SIN DATO"/>
    <s v="Ninguna"/>
    <s v="San Francisco"/>
    <m/>
    <n v="3115897800"/>
    <s v="Urbana"/>
    <m/>
    <x v="0"/>
    <x v="1"/>
    <s v="PUTUMAYO"/>
    <x v="1"/>
    <x v="1"/>
    <x v="1"/>
    <s v="I10X"/>
    <s v="E119"/>
    <m/>
    <m/>
    <s v="Hipertension esencial (primaria)"/>
    <s v="Procedimiento"/>
    <n v="1"/>
    <s v="01890201"/>
    <s v="CONSULTA DE PRIMERA VEZ POR MEDICINA GENERAL"/>
    <s v="07/02/2022"/>
    <n v="11800"/>
    <s v="Hospitalización"/>
    <m/>
  </r>
  <r>
    <n v="2022"/>
    <d v="2021-12-31T00:00:00"/>
    <s v="Población con riesgo o alteraciones cardio – cerebro – vascular – metabólicas manifiestas"/>
    <s v="Crónicos"/>
    <s v="HTA"/>
    <s v="PUTUMAYO"/>
    <n v="86"/>
    <s v="86 - PUTUMAYO"/>
    <s v="86760"/>
    <s v="86760 - Santiago"/>
    <s v="1,08581285661056"/>
    <s v="-77,0056290076099"/>
    <s v="Cotizante docente"/>
    <s v="AC"/>
    <m/>
    <s v="CC"/>
    <n v="18112016"/>
    <s v="CC18112016"/>
    <s v="MIGUEL"/>
    <s v="ACEVES"/>
    <s v="MEJIA"/>
    <s v="PINCHAO"/>
    <d v="1964-07-16T00:00:00"/>
    <n v="57"/>
    <n v="5"/>
    <s v="Adultez"/>
    <s v="Adulto Mayor"/>
    <s v="Desplazamiento"/>
    <s v="Desplazamiento forzado"/>
    <m/>
    <s v="Beneficiario"/>
    <m/>
    <s v="SIN DATO"/>
    <s v="Ninguna"/>
    <s v="Santiago"/>
    <m/>
    <n v="3107894078"/>
    <s v="Urbana"/>
    <m/>
    <x v="0"/>
    <x v="2"/>
    <s v="PUTUMAYO"/>
    <x v="2"/>
    <x v="2"/>
    <x v="2"/>
    <s v="I10X"/>
    <m/>
    <m/>
    <m/>
    <s v="Hipertension esencial (primaria)"/>
    <s v="Procedimiento"/>
    <n v="1"/>
    <s v="01890301"/>
    <s v="CONSULTA DE CONTROL O DE SEGUIMIENTO POR MEDICINA GENERAL"/>
    <s v="15/02/2022"/>
    <n v="805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27431754"/>
    <s v="CC27431754"/>
    <s v="CARMELA "/>
    <s v="DEL SOCORRO"/>
    <s v="ESPAÑA"/>
    <s v="CORDOBA"/>
    <d v="1953-07-08T00:00:00"/>
    <n v="68"/>
    <n v="6"/>
    <s v="Persona mayor"/>
    <s v="Adulto Mayor"/>
    <s v="Ninguno"/>
    <s v="Ninguno"/>
    <m/>
    <s v="Beneficiario"/>
    <m/>
    <s v="SIN DATO"/>
    <s v="Ninguna"/>
    <s v="Sibundoy"/>
    <m/>
    <n v="3142967868"/>
    <s v="Urbana"/>
    <m/>
    <x v="0"/>
    <x v="0"/>
    <s v="PUTUMAYO"/>
    <x v="0"/>
    <x v="0"/>
    <x v="0"/>
    <s v="I10X"/>
    <m/>
    <m/>
    <m/>
    <s v="Hipertension esencial (primaria)"/>
    <s v="Medicamento"/>
    <n v="1"/>
    <s v="41661-02"/>
    <s v="CALCIO + VITAMINA D TABLETAS"/>
    <s v="22/02/2022"/>
    <n v="187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97470140"/>
    <s v="CC97470140"/>
    <s v="CASTULO"/>
    <s v="LUDGERIO"/>
    <s v="CHINDOY"/>
    <s v="JACANAMEJOY"/>
    <d v="1961-03-27T00:00:00"/>
    <n v="60"/>
    <n v="6"/>
    <s v="Persona mayor"/>
    <s v="Indigente"/>
    <s v="Ninguno"/>
    <s v="Ninguno"/>
    <m/>
    <s v="Beneficiario"/>
    <m/>
    <s v="SIN DATO"/>
    <s v="Indígena"/>
    <s v="Sibundoy"/>
    <m/>
    <n v="3233253255"/>
    <s v="Urbana"/>
    <m/>
    <x v="0"/>
    <x v="3"/>
    <s v="PUTUMAYO"/>
    <x v="3"/>
    <x v="3"/>
    <x v="3"/>
    <s v="I10X"/>
    <s v="E119"/>
    <m/>
    <m/>
    <s v="Hipertension esencial (primaria)"/>
    <s v="Medicamento"/>
    <n v="1"/>
    <s v="40113-27"/>
    <s v="ENALAPRIL 5MG"/>
    <s v="14/02/2022"/>
    <n v="419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016"/>
    <s v="CC41180016"/>
    <s v="MARIA "/>
    <s v="FRANCISCA"/>
    <s v="JIMENEZ"/>
    <s v="DE BENAVIDES"/>
    <d v="1956-03-13T00:00:00"/>
    <n v="65"/>
    <n v="6"/>
    <s v="Persona mayor"/>
    <s v="Adulto Mayor"/>
    <s v="Ninguno"/>
    <s v="Ninguno"/>
    <m/>
    <s v="Beneficiario"/>
    <m/>
    <s v="SIN DATO"/>
    <s v="Ninguna"/>
    <s v="Sibundoy"/>
    <m/>
    <n v="3127656151"/>
    <s v="Urbana"/>
    <m/>
    <x v="0"/>
    <x v="3"/>
    <s v="PUTUMAYO"/>
    <x v="3"/>
    <x v="3"/>
    <x v="3"/>
    <s v="I10X"/>
    <m/>
    <m/>
    <m/>
    <s v="Hipertension esencial (primaria)"/>
    <s v="Medicamento"/>
    <n v="1"/>
    <s v="19995299-07"/>
    <s v="CLONIDINA TABLETAS POR 0.150 MG."/>
    <s v="14/02/2022"/>
    <n v="190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193"/>
    <s v="CC41180193"/>
    <s v="MARIA "/>
    <s v="JAEL"/>
    <s v="JARAMILLO"/>
    <s v="BENAVIDES"/>
    <d v="1958-12-31T00:00:00"/>
    <n v="63"/>
    <n v="6"/>
    <s v="Persona mayor"/>
    <s v="Adulto Mayor"/>
    <s v="Ninguno"/>
    <s v="Ninguno"/>
    <m/>
    <s v="Beneficiario"/>
    <m/>
    <s v="SIN DATO"/>
    <s v="Ninguna"/>
    <s v="Sibundoy"/>
    <m/>
    <n v="3226317022"/>
    <s v="Urbana"/>
    <m/>
    <x v="0"/>
    <x v="3"/>
    <s v="PUTUMAYO"/>
    <x v="3"/>
    <x v="3"/>
    <x v="3"/>
    <s v="I10X"/>
    <m/>
    <m/>
    <m/>
    <s v="Hipertension esencial (primaria)"/>
    <s v="Medicamento"/>
    <n v="1"/>
    <s v="42216-13"/>
    <s v="FUROSEMIDA TABLETAS 40MG"/>
    <s v="14/02/2022"/>
    <n v="169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27474453"/>
    <s v="CC27474453"/>
    <s v="MARIA"/>
    <s v="ESPERANZA"/>
    <s v="GOMEZ"/>
    <s v="DE ENRIQUEZ"/>
    <d v="1959-02-06T00:00:00"/>
    <n v="63"/>
    <n v="6"/>
    <s v="Persona mayor"/>
    <s v="Adulto Mayor"/>
    <s v="Ninguno"/>
    <s v="Ninguno"/>
    <m/>
    <s v="Beneficiario"/>
    <m/>
    <s v="SIN DATO"/>
    <s v="Ninguna"/>
    <s v="San Francisco"/>
    <m/>
    <n v="3146651478"/>
    <s v="Urbana"/>
    <m/>
    <x v="0"/>
    <x v="2"/>
    <s v="PUTUMAYO"/>
    <x v="2"/>
    <x v="2"/>
    <x v="2"/>
    <s v="I10X"/>
    <s v="E119"/>
    <m/>
    <m/>
    <s v="Hipertension esencial (primaria)"/>
    <s v="Procedimiento"/>
    <n v="1"/>
    <s v="01890266"/>
    <s v="CONSULTA DE PRIMERA VEZ POR ESPECIALISTA EN MEDICINA INTERNA"/>
    <s v="14/02/2022"/>
    <n v="517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27474127"/>
    <s v="CC27474127"/>
    <s v="MARIA "/>
    <s v="ERMITA"/>
    <s v="BENAVIDES"/>
    <s v="RAMOS"/>
    <d v="1948-01-16T00:00:00"/>
    <n v="74"/>
    <n v="6"/>
    <s v="Persona mayor"/>
    <s v="Adulto Mayor"/>
    <s v="Desplazamiento"/>
    <s v="Amenaza"/>
    <m/>
    <s v="Beneficiario"/>
    <m/>
    <s v="SIN DATO"/>
    <s v="Ninguna"/>
    <s v="San Francisco"/>
    <m/>
    <n v="3208495342"/>
    <s v="Urbana"/>
    <m/>
    <x v="0"/>
    <x v="3"/>
    <s v="PUTUMAYO"/>
    <x v="3"/>
    <x v="3"/>
    <x v="3"/>
    <s v="I10X"/>
    <s v="E119"/>
    <m/>
    <m/>
    <s v="Hipertension esencial (primaria)"/>
    <s v="Procedimiento"/>
    <n v="1"/>
    <s v="01890301"/>
    <s v="CONSULTA DE CONTROL O DE SEGUIMIENTO POR MEDICINA GENERAL"/>
    <s v="25/02/2022"/>
    <n v="189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27476196"/>
    <s v="CC27476196"/>
    <s v="PASTORA"/>
    <s v="MARIA"/>
    <s v="GONZALEZ"/>
    <s v="ROJAS"/>
    <d v="1949-10-24T00:00:00"/>
    <n v="72"/>
    <n v="6"/>
    <s v="Persona mayor"/>
    <s v="Adulto Mayor"/>
    <s v="Ninguno"/>
    <s v="Ninguno"/>
    <m/>
    <s v="Beneficiario"/>
    <m/>
    <s v="SIN DATO"/>
    <s v="Ninguna"/>
    <s v="Sibundoy"/>
    <m/>
    <n v="3115550558"/>
    <s v="Urbana"/>
    <m/>
    <x v="0"/>
    <x v="3"/>
    <s v="PUTUMAYO"/>
    <x v="3"/>
    <x v="3"/>
    <x v="3"/>
    <s v="I10X"/>
    <s v="E119"/>
    <m/>
    <m/>
    <s v="Hipertension esencial (primaria)"/>
    <s v="Procedimiento"/>
    <n v="1"/>
    <s v="01890366"/>
    <s v="CONSULTA DE CONTROL O DE SEGUIMIENTO POR ESPECIALISTA EN MEDICINA INTERNA"/>
    <s v="27/02/2022"/>
    <n v="200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18106869"/>
    <s v="CC18106869"/>
    <s v="JESUS "/>
    <s v="ALIRIO"/>
    <s v="PABON"/>
    <s v="BURBANO"/>
    <d v="1950-12-21T00:00:00"/>
    <n v="71"/>
    <n v="6"/>
    <s v="Persona mayor"/>
    <s v="Adulto Mayor"/>
    <s v="Ninguno"/>
    <s v="Ninguno"/>
    <m/>
    <s v="Beneficiario"/>
    <m/>
    <s v="SIN DATO"/>
    <s v="Ninguna"/>
    <s v="Sibundoy"/>
    <m/>
    <n v="3115792210"/>
    <s v="Urbana"/>
    <m/>
    <x v="0"/>
    <x v="3"/>
    <s v="PUTUMAYO"/>
    <x v="3"/>
    <x v="3"/>
    <x v="3"/>
    <s v="I10X"/>
    <m/>
    <m/>
    <m/>
    <s v="Hipertension esencial (primaria)"/>
    <s v="Procedimiento"/>
    <n v="1"/>
    <s v="01890301"/>
    <s v="CONSULTA DE CONTROL O DE SEGUIMIENTO POR MEDICINA GENERAL"/>
    <s v="23/02/2022"/>
    <n v="152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429"/>
    <s v="CC41180429"/>
    <s v="NANCY"/>
    <s v="DELCARMEN"/>
    <s v="GONZALEZ"/>
    <s v="ORTEGA"/>
    <d v="1962-09-17T00:00:00"/>
    <n v="59"/>
    <n v="5"/>
    <s v="Adultez"/>
    <s v="Adulto Mayor"/>
    <s v="Ninguno"/>
    <s v="Ninguno"/>
    <m/>
    <s v="Beneficiario"/>
    <m/>
    <s v="SIN DATO"/>
    <s v="Ninguna"/>
    <s v="Sibundoy"/>
    <m/>
    <n v="3146625374"/>
    <s v="Urbana"/>
    <m/>
    <x v="0"/>
    <x v="2"/>
    <s v="PUTUMAYO"/>
    <x v="2"/>
    <x v="2"/>
    <x v="2"/>
    <s v="I10X"/>
    <m/>
    <m/>
    <m/>
    <s v="Hipertension esencial (primaria)"/>
    <s v="Procedimiento"/>
    <n v="1"/>
    <s v="01890301"/>
    <s v="CONSULTA DE CONTROL O DE SEGUIMIENTO POR MEDICINA GENERAL"/>
    <s v="10/02/2022"/>
    <n v="219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36718"/>
    <s v="CC5336718"/>
    <s v="LUIS "/>
    <s v="ALBERTO"/>
    <s v="ORTIZ"/>
    <s v="GOMEZ"/>
    <d v="1953-06-18T00:00:00"/>
    <n v="68"/>
    <n v="6"/>
    <s v="Persona mayor"/>
    <s v="Adulto Mayor"/>
    <s v="Ninguno"/>
    <s v="Ninguno"/>
    <m/>
    <s v="Beneficiario"/>
    <m/>
    <s v="SIN DATO"/>
    <s v="Ninguna"/>
    <s v="San Francisco"/>
    <m/>
    <n v="3206652262"/>
    <s v="Urbana"/>
    <m/>
    <x v="0"/>
    <x v="2"/>
    <s v="PUTUMAYO"/>
    <x v="2"/>
    <x v="2"/>
    <x v="2"/>
    <s v="I10X"/>
    <m/>
    <m/>
    <m/>
    <s v="Hipertension esencial (primaria)"/>
    <s v="Procedimiento"/>
    <n v="1"/>
    <s v="01890301"/>
    <s v="CONSULTA DE CONTROL O DE SEGUIMIENTO POR MEDICINA GENERAL"/>
    <s v="01/02/2022"/>
    <n v="275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0717013"/>
    <s v="CC30717013"/>
    <s v="AURA"/>
    <s v="SOCORRO"/>
    <s v="ESCOBAR"/>
    <s v="ORTEGA"/>
    <d v="1957-02-28T00:00:00"/>
    <n v="64"/>
    <n v="6"/>
    <s v="Persona mayor"/>
    <s v="Adulto Mayor"/>
    <s v="Ninguno"/>
    <s v="Ninguno"/>
    <m/>
    <s v="Beneficiario"/>
    <m/>
    <s v="SIN DATO"/>
    <s v="Ninguna"/>
    <s v="Sibundoy"/>
    <m/>
    <n v="3136415728"/>
    <s v="Urbana"/>
    <m/>
    <x v="0"/>
    <x v="2"/>
    <s v="PUTUMAYO"/>
    <x v="2"/>
    <x v="2"/>
    <x v="2"/>
    <s v="I10X"/>
    <m/>
    <m/>
    <m/>
    <s v="Hipertension esencial (primaria)"/>
    <s v="Procedimiento"/>
    <n v="1"/>
    <s v="01890301"/>
    <s v="CONSULTA DE CONTROL O DE SEGUIMIENTO POR MEDICINA GENERAL"/>
    <s v="04/02/2022"/>
    <n v="51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0880"/>
    <s v="CC41180880"/>
    <s v="IMELDA"/>
    <s v="PURIFICACION"/>
    <s v="DELGADO"/>
    <s v="VILLAREAL"/>
    <d v="1967-01-15T00:00:00"/>
    <n v="55"/>
    <n v="5"/>
    <s v="Adultez"/>
    <s v="Adulto Mayor"/>
    <s v="Desplazamiento"/>
    <s v="Homicidio"/>
    <m/>
    <s v="Beneficiario"/>
    <m/>
    <s v="SIN DATO"/>
    <s v="Ninguna"/>
    <s v="Sibundoy"/>
    <m/>
    <n v="3134535403"/>
    <s v="Urbana"/>
    <m/>
    <x v="0"/>
    <x v="2"/>
    <s v="PUTUMAYO"/>
    <x v="2"/>
    <x v="2"/>
    <x v="2"/>
    <s v="I10X"/>
    <m/>
    <m/>
    <m/>
    <s v="Hipertension esencial (primaria)"/>
    <s v="Procedimiento"/>
    <n v="1"/>
    <s v="00T0001038"/>
    <s v="TRANSPORTE COMERCIAL TERRESTRE - SIMPLE PUERTO ASIS ( PUTUMAYO ) A MOCOA ( PUTUMAYO )"/>
    <s v="08/02/2022"/>
    <n v="200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38984923"/>
    <s v="CC38984923"/>
    <s v="MARIA "/>
    <s v="ANGELITA"/>
    <s v="BURBANO"/>
    <s v="DE LEON"/>
    <d v="1945-11-18T00:00:00"/>
    <n v="76"/>
    <n v="6"/>
    <s v="Persona mayor"/>
    <s v="Adulto Mayor"/>
    <s v="Ninguno"/>
    <s v="Ninguno"/>
    <m/>
    <s v="Beneficiario"/>
    <m/>
    <s v="SIN DATO"/>
    <s v="Ninguna"/>
    <s v="Sibundoy"/>
    <m/>
    <n v="3118984923"/>
    <s v="Urbana"/>
    <m/>
    <x v="0"/>
    <x v="2"/>
    <s v="PUTUMAYO"/>
    <x v="2"/>
    <x v="2"/>
    <x v="2"/>
    <s v="I10X"/>
    <s v="E119"/>
    <m/>
    <m/>
    <s v="Hipertension esencial (primaria)"/>
    <s v="Procedimiento"/>
    <n v="1"/>
    <s v="00T0000315"/>
    <s v="TRANSPORTE COMERCIAL TERRESTRE - SIMPLE MOCOA ( PUTUMAYO ) A PUERTO ASIS ( PUTUMAYO )"/>
    <s v="08/02/2022"/>
    <n v="513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41181658"/>
    <s v="CC41181658"/>
    <s v="EDITH"/>
    <s v="DIRLEY"/>
    <s v="MONCAYO"/>
    <s v="TOBAR"/>
    <d v="1970-08-14T00:00:00"/>
    <n v="51"/>
    <n v="5"/>
    <s v="Adultez"/>
    <s v="Adulto Mayor"/>
    <s v="Ninguno"/>
    <s v="Ninguno"/>
    <m/>
    <s v="Beneficiario"/>
    <m/>
    <s v="SIN DATO"/>
    <s v="Ninguna"/>
    <s v="Sibundoy"/>
    <m/>
    <n v="3132439470"/>
    <s v="Urbana"/>
    <m/>
    <x v="0"/>
    <x v="0"/>
    <s v="PUTUMAYO"/>
    <x v="0"/>
    <x v="0"/>
    <x v="0"/>
    <s v="I10X"/>
    <m/>
    <m/>
    <m/>
    <s v="Hipertension esencial (primaria)"/>
    <s v="Procedimiento"/>
    <n v="1"/>
    <s v="01895100"/>
    <s v="ELECTROCARDIOGRAMA DE RITMO O DE SUPERFICIE SOD"/>
    <s v="11/02/2022"/>
    <n v="35300"/>
    <s v="Hospitalización"/>
    <m/>
  </r>
  <r>
    <n v="2022"/>
    <d v="2021-12-31T00:00:00"/>
    <s v="Población con riesgo o alteraciones cardio – cerebro – vascular – metabólicas manifiestas"/>
    <s v="Crónicos"/>
    <s v="HTA"/>
    <s v="PUTUMAYO"/>
    <n v="86"/>
    <s v="86 - PUTUMAYO"/>
    <s v="86755"/>
    <s v="86755 - San Francisco"/>
    <s v="1,13607109604649"/>
    <s v="-76,8472666057953"/>
    <s v="Beneficiario"/>
    <s v="AC"/>
    <m/>
    <s v="CC"/>
    <n v="5349194"/>
    <s v="CC5349194"/>
    <s v="CARLOS"/>
    <s v="ALBERTO"/>
    <s v="BRAVO"/>
    <s v="ENRIQUEZ"/>
    <d v="1945-11-04T00:00:00"/>
    <n v="76"/>
    <n v="6"/>
    <s v="Persona mayor"/>
    <s v="Adulto Mayor"/>
    <s v="Desplazamiento"/>
    <s v="Amenaza"/>
    <m/>
    <s v="Beneficiario"/>
    <m/>
    <s v="SIN DATO"/>
    <s v="Ninguna"/>
    <s v="San Francisco"/>
    <m/>
    <n v="3216432677"/>
    <s v="Urbana"/>
    <m/>
    <x v="0"/>
    <x v="2"/>
    <s v="PUTUMAYO"/>
    <x v="2"/>
    <x v="2"/>
    <x v="2"/>
    <s v="I10X"/>
    <s v="E119"/>
    <m/>
    <m/>
    <s v="Hipertension esencial (primaria)"/>
    <s v="Procedimiento"/>
    <n v="1"/>
    <s v="01890101"/>
    <s v="ATENCION ( VISITA ) DOMICILIARIA - POR MEDICINA GENERAL"/>
    <s v="25/02/2022"/>
    <n v="36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14872038"/>
    <s v="CC14872038"/>
    <s v="HIPOLITO"/>
    <s v="NONE"/>
    <s v="CHINDOY"/>
    <s v="JAMIOY"/>
    <d v="1950-07-25T00:00:00"/>
    <n v="71"/>
    <n v="6"/>
    <s v="Persona mayor"/>
    <s v="Adulto Mayor"/>
    <s v="Ninguno"/>
    <s v="Ninguno"/>
    <m/>
    <s v="Beneficiario"/>
    <m/>
    <s v="SIN DATO"/>
    <s v="Ninguna"/>
    <s v="Sibundoy"/>
    <m/>
    <n v="3115959613"/>
    <s v="Urbana"/>
    <m/>
    <x v="0"/>
    <x v="2"/>
    <s v="PUTUMAYO"/>
    <x v="2"/>
    <x v="2"/>
    <x v="2"/>
    <s v="I10X"/>
    <m/>
    <m/>
    <m/>
    <s v="Hipertension esencial (primaria)"/>
    <s v="Procedimiento"/>
    <n v="1"/>
    <s v="01890301"/>
    <s v="CONSULTA DE CONTROL O DE SEGUIMIENTO POR MEDICINA GENERAL"/>
    <s v="24/02/2022"/>
    <n v="36800"/>
    <s v="Hospitalización"/>
    <m/>
  </r>
  <r>
    <n v="2022"/>
    <d v="2021-12-31T00:00:00"/>
    <s v="Población con riesgo o alteraciones cardio – cerebro – vascular – metabólicas manifiestas"/>
    <s v="Crónicos"/>
    <s v="HTA"/>
    <s v="PUTUMAYO"/>
    <n v="86"/>
    <s v="86 - PUTUMAYO"/>
    <s v="86749"/>
    <s v="86749 - Sibundoy"/>
    <s v="1,22874692244751"/>
    <s v="-76,9130758535474"/>
    <s v="Cotizante docente"/>
    <s v="AC"/>
    <m/>
    <s v="CC"/>
    <n v="5350349"/>
    <s v="CC5350349"/>
    <s v="FREDY"/>
    <s v="EDMUNDO"/>
    <s v="NARVAEZ"/>
    <s v="BURBANO"/>
    <d v="1954-12-18T00:00:00"/>
    <n v="67"/>
    <n v="6"/>
    <s v="Persona mayor"/>
    <s v="Adulto Mayor"/>
    <s v="Ninguno"/>
    <s v="Ninguno"/>
    <m/>
    <s v="Beneficiario"/>
    <m/>
    <s v="SIN DATO"/>
    <s v="Ninguna"/>
    <s v="Sibundoy"/>
    <m/>
    <n v="3118535183"/>
    <s v="Urbana"/>
    <m/>
    <x v="0"/>
    <x v="3"/>
    <s v="PUTUMAYO"/>
    <x v="3"/>
    <x v="3"/>
    <x v="3"/>
    <s v="I10X"/>
    <m/>
    <m/>
    <m/>
    <s v="Hipertension esencial (primaria)"/>
    <s v="Procedimiento"/>
    <n v="1"/>
    <s v="01895004"/>
    <s v="MONITOREO AMBULATORIO DE PRESION ARTERIAL SISTEMICA"/>
    <s v="03/02/2022"/>
    <n v="366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Pensionado"/>
    <s v="AC"/>
    <m/>
    <s v="CC"/>
    <n v="27474119"/>
    <s v="CC27474119"/>
    <s v="ROSALBA"/>
    <s v="NONE"/>
    <s v="MORENO"/>
    <s v="DE LA CRUZ"/>
    <d v="1947-02-21T00:00:00"/>
    <n v="75"/>
    <n v="6"/>
    <s v="Persona mayor"/>
    <s v="Adulto Mayor"/>
    <s v="Desplazamiento"/>
    <s v="Amenaza"/>
    <m/>
    <s v="Beneficiario"/>
    <m/>
    <s v="SIN DATO"/>
    <s v="Ninguna"/>
    <s v="San Francisco"/>
    <m/>
    <n v="3216432677"/>
    <s v="Urbana"/>
    <m/>
    <x v="0"/>
    <x v="3"/>
    <s v="PUTUMAYO"/>
    <x v="3"/>
    <x v="3"/>
    <x v="3"/>
    <s v="I10X"/>
    <s v="E119"/>
    <m/>
    <m/>
    <s v="Hipertension esencial (primaria)"/>
    <s v="Procedimiento"/>
    <n v="1"/>
    <s v="01890301"/>
    <s v="CONSULTA DE CONTROL O DE SEGUIMIENTO POR MEDICINA GENERAL"/>
    <s v="16/02/2022"/>
    <n v="793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30722527"/>
    <s v="CC30722527"/>
    <s v="ALBA "/>
    <s v="MARINA"/>
    <s v="GUERRERO"/>
    <s v="BELTRAN"/>
    <d v="1960-09-20T00:00:00"/>
    <n v="61"/>
    <n v="6"/>
    <s v="Persona mayor"/>
    <s v="Adulto Mayor"/>
    <s v="Ninguno"/>
    <s v="Ninguno"/>
    <m/>
    <s v="Beneficiario"/>
    <m/>
    <s v="SIN DATO"/>
    <s v="Ninguna"/>
    <s v="Colón (P)"/>
    <m/>
    <n v="3122584875"/>
    <s v="Urbana"/>
    <m/>
    <x v="0"/>
    <x v="3"/>
    <s v="PUTUMAYO"/>
    <x v="3"/>
    <x v="3"/>
    <x v="3"/>
    <s v="I10X"/>
    <s v="E119"/>
    <m/>
    <m/>
    <s v="Hipertension esencial (primaria)"/>
    <s v="Procedimiento"/>
    <n v="1"/>
    <s v="01903841"/>
    <s v="GLUCOSA EN SUERO U OTRO FLUIDO DIFERENTE A ORINA"/>
    <s v="24/02/2022"/>
    <n v="93400"/>
    <s v="Hospitalización"/>
    <m/>
  </r>
  <r>
    <n v="2022"/>
    <d v="2021-12-31T00:00:00"/>
    <s v="Población con riesgo o alteraciones cardio – cerebro – vascular – metabólicas manifiestas"/>
    <s v="Crónicos"/>
    <s v="HTA"/>
    <s v="PUTUMAYO"/>
    <n v="86"/>
    <s v="86 - PUTUMAYO"/>
    <s v="86755"/>
    <s v="86755 - San Francisco"/>
    <s v="1,13607109604649"/>
    <s v="-76,8472666057953"/>
    <s v="Cotizante docente"/>
    <s v="AC"/>
    <m/>
    <s v="CC"/>
    <n v="5349407"/>
    <s v="CC5349407"/>
    <s v="HECTOR "/>
    <s v="OSCAR"/>
    <s v="BENAVIDES"/>
    <s v="RAMOS"/>
    <d v="1952-06-01T00:00:00"/>
    <n v="69"/>
    <n v="6"/>
    <s v="Persona mayor"/>
    <s v="Adulto Mayor"/>
    <s v="Ninguno"/>
    <s v="Ninguno"/>
    <m/>
    <s v="Beneficiario"/>
    <m/>
    <s v="SIN DATO"/>
    <s v="Ninguna"/>
    <s v="San Francisco"/>
    <m/>
    <n v="3114082354"/>
    <s v="Urbana"/>
    <m/>
    <x v="0"/>
    <x v="3"/>
    <s v="PUTUMAYO"/>
    <x v="3"/>
    <x v="3"/>
    <x v="3"/>
    <s v="I10X"/>
    <s v="E119"/>
    <m/>
    <m/>
    <s v="Hipertension esencial (primaria)"/>
    <s v="Procedimiento"/>
    <n v="1"/>
    <s v="01890266"/>
    <s v="CONSULTA DE PRIMERA VEZ POR ESPECIALISTA EN MEDICINA INTERNA"/>
    <s v="23/02/2022"/>
    <n v="35900"/>
    <s v="Hospitalización"/>
    <m/>
  </r>
  <r>
    <n v="2022"/>
    <d v="2021-12-31T00:00:00"/>
    <s v="Población con riesgo o alteraciones cardio – cerebro – vascular – metabólicas manifiestas"/>
    <s v="Crónicos"/>
    <s v="HTA"/>
    <s v="PUTUMAYO"/>
    <n v="86"/>
    <s v="86 - PUTUMAYO"/>
    <s v="86219"/>
    <s v="86219 - Colón (P)"/>
    <s v="1,22321781828882"/>
    <s v="-76,9667296215994"/>
    <s v="Cotizante docente"/>
    <s v="AC"/>
    <m/>
    <s v="CC"/>
    <n v="27472349"/>
    <s v="CC27472349"/>
    <s v="ROSA "/>
    <s v="JULIA"/>
    <s v="GONZALEZ"/>
    <s v="DE ORTEGA"/>
    <d v="1941-07-29T00:00:00"/>
    <n v="80"/>
    <n v="6"/>
    <s v="Persona mayor"/>
    <s v="Adulto Mayor"/>
    <s v="Ninguno"/>
    <s v="Ninguno"/>
    <m/>
    <s v="Beneficiario"/>
    <m/>
    <s v="SIN DATO"/>
    <s v="Ninguna"/>
    <s v="Colón (P)"/>
    <m/>
    <n v="3133392505"/>
    <s v="Urbana"/>
    <m/>
    <x v="0"/>
    <x v="2"/>
    <s v="PUTUMAYO"/>
    <x v="2"/>
    <x v="2"/>
    <x v="2"/>
    <s v="I10X"/>
    <s v="E119"/>
    <m/>
    <m/>
    <s v="Hipertension esencial (primaria)"/>
    <s v="Procedimiento"/>
    <n v="1"/>
    <s v="01890101"/>
    <s v="ATENCION ( VISITA ) DOMICILIARIA - POR MEDICINA GENERAL"/>
    <s v="24/02/2022"/>
    <n v="23500"/>
    <s v="Hospitalización"/>
    <m/>
  </r>
  <r>
    <n v="2022"/>
    <d v="2021-12-31T00:00:00"/>
    <s v="Población con riesgo o alteraciones cardio – cerebro – vascular – metabólicas manifiestas"/>
    <s v="Crónicos"/>
    <s v="HTA"/>
    <s v="PUTUMAYO"/>
    <n v="86"/>
    <s v="86 - PUTUMAYO"/>
    <s v="86749"/>
    <s v="86749 - Sibundoy"/>
    <s v="1,22874692244751"/>
    <s v="-76,9130758535474"/>
    <s v="Beneficiario"/>
    <s v="AC"/>
    <m/>
    <s v="CC"/>
    <n v="5223798"/>
    <s v="CC5223798"/>
    <s v="BOLIVAR "/>
    <s v="NONE"/>
    <s v="GARCIA"/>
    <s v="NOAP"/>
    <d v="1960-02-11T00:00:00"/>
    <n v="62"/>
    <n v="6"/>
    <s v="Persona mayor"/>
    <s v="Adulto Mayor"/>
    <s v="Ninguno"/>
    <s v="Ninguno"/>
    <m/>
    <s v="Beneficiario"/>
    <m/>
    <s v="SIN DATO"/>
    <s v="Ninguna"/>
    <s v="Sibundoy"/>
    <m/>
    <n v="3138665723"/>
    <s v="Urbana"/>
    <m/>
    <x v="0"/>
    <x v="2"/>
    <s v="PUTUMAYO"/>
    <x v="2"/>
    <x v="2"/>
    <x v="2"/>
    <s v="I10X"/>
    <m/>
    <m/>
    <m/>
    <s v="Hipertension esencial (primaria)"/>
    <s v="Procedimiento"/>
    <n v="1"/>
    <s v="01890301"/>
    <s v="CONSULTA DE CONTROL O DE SEGUIMIENTO POR MEDICINA GENERAL"/>
    <s v="23/02/2022"/>
    <n v="6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5365"/>
    <s v="CC27065365"/>
    <s v="LIDIA"/>
    <s v="SOCORRO"/>
    <s v="REVELO"/>
    <s v="MAFLA"/>
    <d v="1941-06-06T00:00:00"/>
    <n v="80"/>
    <n v="6"/>
    <s v="Persona mayor"/>
    <m/>
    <s v="Ninguno"/>
    <s v="Ninguno"/>
    <m/>
    <s v="Cotizante docente"/>
    <m/>
    <s v="Sin discapacidad"/>
    <s v="Indígena"/>
    <s v="PASTO"/>
    <s v="MZ A CASA 12 B/CIUDAD JARDIN B/"/>
    <n v="3166227686"/>
    <s v="Urbana"/>
    <m/>
    <x v="0"/>
    <x v="7"/>
    <s v="NARIÑO"/>
    <x v="7"/>
    <x v="7"/>
    <x v="7"/>
    <s v="I10X"/>
    <s v="E119"/>
    <m/>
    <m/>
    <s v="Hipertension esencial (primaria)"/>
    <s v="Medicamento"/>
    <n v="1"/>
    <s v="19996546-04"/>
    <s v="ATORFIT TABLETA X 10 MG"/>
    <d v="2022-02-23T00:00:00"/>
    <n v="2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9690"/>
    <s v="CC27079690"/>
    <s v="MARIA"/>
    <s v="MELIDA ISABEL"/>
    <s v="GOMEZ"/>
    <s v="BASTIDAS"/>
    <d v="1950-12-29T00:00:00"/>
    <n v="71"/>
    <n v="6"/>
    <s v="Persona mayor"/>
    <m/>
    <s v="Ninguno"/>
    <s v="Ninguno"/>
    <m/>
    <s v="Cotizante docente"/>
    <m/>
    <s v="Sin discapacidad"/>
    <s v="Indígena"/>
    <s v="PASTO"/>
    <s v="MZ 13 CASA 2 LOS ELISEOS B/ Los Eliseos"/>
    <n v="3006549493"/>
    <s v="Urbana"/>
    <m/>
    <x v="0"/>
    <x v="7"/>
    <s v="NARIÑO"/>
    <x v="7"/>
    <x v="7"/>
    <x v="7"/>
    <s v="I10X"/>
    <s v="E119"/>
    <m/>
    <m/>
    <s v="Hipertension esencial (primaria)"/>
    <s v="Procedimiento"/>
    <n v="1"/>
    <s v="00Q0000395"/>
    <s v="PAQUETE HIPERTENSION ARTERIAL Y/O  DIABETES MELLITUS CON ENFERMEDAD RENAL CRONICA ESTADIOS 3A - 3B - 4 Y 5 SIN DIALISIS"/>
    <d v="2022-02-28T00:00:00"/>
    <n v="9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7332"/>
    <s v="CC27067332"/>
    <s v="OLGA"/>
    <m/>
    <s v="MUNOZ"/>
    <s v="RIASCOS"/>
    <d v="1940-02-22T00:00:00"/>
    <n v="81"/>
    <n v="6"/>
    <s v="Persona mayor"/>
    <m/>
    <s v="Ninguno"/>
    <s v="Ninguno"/>
    <m/>
    <s v="Cotizante docente"/>
    <m/>
    <s v="Sin discapacidad"/>
    <s v="Indígena"/>
    <s v="PASTO"/>
    <s v="CRA 29 N 16B-63 SAN ANDRES"/>
    <n v="7221751"/>
    <s v="Urbana"/>
    <m/>
    <x v="0"/>
    <x v="8"/>
    <s v="NARIÑO"/>
    <x v="8"/>
    <x v="8"/>
    <x v="8"/>
    <s v="I10X"/>
    <s v="E119"/>
    <m/>
    <m/>
    <s v="Hipertension esencial (primaria)"/>
    <s v="Medicamento"/>
    <n v="1"/>
    <s v="32623-08"/>
    <s v="ACIDO FOLICO TABLETAS 5MG"/>
    <d v="2022-02-18T00:00:00"/>
    <n v="8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22034"/>
    <s v="CC30722034"/>
    <s v="CECILIA"/>
    <s v="ELIZABETH"/>
    <s v="RAMIREZ"/>
    <m/>
    <d v="1961-03-18T00:00:00"/>
    <n v="60"/>
    <n v="6"/>
    <s v="Persona mayor"/>
    <m/>
    <s v="Ninguno"/>
    <s v="Ninguno"/>
    <m/>
    <s v="Beneficiario"/>
    <m/>
    <s v="Con discapacidad"/>
    <s v="Indígena"/>
    <s v="PASTO"/>
    <s v="MZ A CASA 4 B/ VILLA FLOR 2"/>
    <n v="3234713232"/>
    <s v="Urbana"/>
    <m/>
    <x v="0"/>
    <x v="7"/>
    <s v="NARIÑO"/>
    <x v="7"/>
    <x v="7"/>
    <x v="7"/>
    <s v="I10X"/>
    <s v="E119"/>
    <m/>
    <m/>
    <s v="Hipertension esencial (primaria)"/>
    <s v="Procedimiento"/>
    <n v="1"/>
    <s v="00Q0000773"/>
    <s v="PAQUETE HIPERTENSION ARTERIAL SIN O CON ENFERMEDAD RENAL CRONICA ESTADIOS 1 - 2 - IPS ESPECIALIZADA"/>
    <d v="2022-02-01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6077"/>
    <s v="CC12956077"/>
    <s v="MARCO"/>
    <s v="ANTONIO"/>
    <s v="PORTILLA"/>
    <s v="PORTILLO"/>
    <d v="1951-08-01T00:00:00"/>
    <n v="70"/>
    <n v="6"/>
    <s v="Persona mayor"/>
    <m/>
    <s v="Ninguno"/>
    <s v="Ninguno"/>
    <m/>
    <s v="Cotizante docente"/>
    <m/>
    <s v="Sin discapacidad"/>
    <s v="Indígena"/>
    <s v="PASTO"/>
    <s v="CRA. 23 No 25-89 B/ BELALCAZAR PASTO"/>
    <n v="7379394"/>
    <s v="Urbana"/>
    <m/>
    <x v="0"/>
    <x v="7"/>
    <s v="NARIÑO"/>
    <x v="7"/>
    <x v="7"/>
    <x v="7"/>
    <s v="I10X"/>
    <m/>
    <m/>
    <m/>
    <s v="Hipertension esencial (primaria)"/>
    <s v="Procedimiento"/>
    <n v="1"/>
    <s v="00Q0000395"/>
    <s v="PAQUETE HIPERTENSION ARTERIAL Y/O  DIABETES MELLITUS CON ENFERMEDAD RENAL CRONICA ESTADIOS 3A - 3B - 4 Y 5 SIN DIALISIS"/>
    <d v="2022-02-28T00:00:00"/>
    <n v="29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5810983"/>
    <s v="CC15810983"/>
    <s v="MAURO"/>
    <m/>
    <s v="BURBANO"/>
    <s v="FUENTES"/>
    <d v="1954-06-28T00:00:00"/>
    <n v="67"/>
    <n v="6"/>
    <s v="Persona mayor"/>
    <m/>
    <s v="Ninguno"/>
    <s v="Ninguno"/>
    <m/>
    <s v="Beneficiario"/>
    <m/>
    <s v="Sin discapacidad"/>
    <s v="Indígena"/>
    <s v="PASTO"/>
    <s v="AQUINE ALTO 1 MZ D CASA10"/>
    <n v="3128725885"/>
    <s v="Urbana"/>
    <m/>
    <x v="0"/>
    <x v="9"/>
    <s v="NARIÑO"/>
    <x v="9"/>
    <x v="9"/>
    <x v="9"/>
    <s v="I10X"/>
    <m/>
    <m/>
    <m/>
    <s v="Hipertension esencial (primaria)"/>
    <s v="Procedimiento"/>
    <n v="1"/>
    <s v="00Q0000775"/>
    <s v="PAQUETE HIPERTENSION ARTERIAL MAS DIABETES MELLITUS EN RIESGO DE ERCÃ‚Â YÃ‚Â ENFERMEDAD RENAL CRONICA ESTADIOS 1 - 2 EN IPS ESPECIALIZADA"/>
    <d v="2022-02-28T00:00:00"/>
    <n v="31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3668"/>
    <s v="CC5193668"/>
    <s v="JESUS"/>
    <s v="SEGUNDO ELIECER"/>
    <s v="CABRERA"/>
    <s v="RIVERA"/>
    <d v="1937-11-08T00:00:00"/>
    <n v="84"/>
    <n v="6"/>
    <s v="Persona mayor"/>
    <m/>
    <s v="Desplazamiento"/>
    <s v="Ninguno"/>
    <m/>
    <s v="Cotizante docente"/>
    <m/>
    <s v="Sin discapacidad"/>
    <s v="Indígena"/>
    <s v="PASTO"/>
    <s v="CARRERA 21B #1 - 38 B/ BACHU?"/>
    <n v="7417747"/>
    <s v="Urbana"/>
    <m/>
    <x v="0"/>
    <x v="7"/>
    <s v="NARIÑO"/>
    <x v="7"/>
    <x v="7"/>
    <x v="7"/>
    <s v="I10X"/>
    <m/>
    <m/>
    <m/>
    <s v="Hipertension esencial (primaria)"/>
    <s v="Procedimiento"/>
    <n v="1"/>
    <s v="00Q0000395"/>
    <s v="PAQUETE HIPERTENSION ARTERIAL Y/O  DIABETES MELLITUS CON ENFERMEDAD RENAL CRONICA ESTADIOS 3A - 3B - 4 Y 5 SIN DIALISIS"/>
    <d v="2022-02-23T00:00:00"/>
    <n v="28000"/>
    <s v="Hospitalización"/>
    <m/>
  </r>
  <r>
    <n v="2022"/>
    <d v="2021-07-31T00:00:00"/>
    <s v="Población con riesgo o alteraciones cardio – cerebro – vascular – metabólicas manifiestas"/>
    <s v="Crónicos"/>
    <s v="HTA"/>
    <s v="PASTO"/>
    <n v="52"/>
    <s v="52 - NARIÑO"/>
    <s v="52036"/>
    <s v="52036 - Ancuyá"/>
    <s v="1,24525407650625"/>
    <s v="-77,5311577704318"/>
    <s v="Beneficiario"/>
    <s v="AC"/>
    <m/>
    <s v="CC"/>
    <n v="5213022"/>
    <s v="CC5213022"/>
    <s v="GERARDO"/>
    <s v="ALFONSO"/>
    <s v="LUNA"/>
    <s v="PORTILLA"/>
    <d v="1941-03-17T00:00:00"/>
    <n v="80"/>
    <n v="6"/>
    <s v="Persona mayor"/>
    <m/>
    <s v="Desplazamiento"/>
    <s v="Ninguno"/>
    <m/>
    <s v="Beneficiario"/>
    <m/>
    <s v="Sin discapacidad"/>
    <s v="Indígena"/>
    <s v="ANCUYA"/>
    <s v="CL4 N.2-56 CAMILO TORRES"/>
    <n v="3176416734"/>
    <s v="Urbana"/>
    <m/>
    <x v="0"/>
    <x v="10"/>
    <s v="NARIÑO"/>
    <x v="10"/>
    <x v="10"/>
    <x v="10"/>
    <s v="I10X"/>
    <m/>
    <m/>
    <m/>
    <s v="Hipertension esencial (primaria)"/>
    <s v="Procedimiento"/>
    <n v="1"/>
    <s v="00Q0000773"/>
    <s v="PAQUETE HIPERTENSION ARTERIAL SIN O CON ENFERMEDAD RENAL CRONICA ESTADIOS 1 - 2 - IPS ESPECIALIZADA"/>
    <d v="2022-02-28T00:00:00"/>
    <n v="13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8107525"/>
    <s v="CC18107525"/>
    <s v="JAIME"/>
    <s v="ENRIQUE"/>
    <s v="GUERRERO"/>
    <s v="BUCHELI"/>
    <d v="1952-09-13T00:00:00"/>
    <n v="69"/>
    <n v="6"/>
    <s v="Persona mayor"/>
    <s v="Población en Condición de Desplazamiento"/>
    <s v="Desplazamiento"/>
    <s v="Perdida de Bienes Muebles o Inmuebles"/>
    <m/>
    <s v="Beneficiario"/>
    <m/>
    <s v="Sin discapacidad"/>
    <s v="Indígena"/>
    <s v="PASTO"/>
    <s v="MZ 1 CASA 8 CONDOMINIO PINAR DEL RIO"/>
    <n v="3217905927"/>
    <s v="Rural"/>
    <m/>
    <x v="0"/>
    <x v="10"/>
    <s v="NARIÑO"/>
    <x v="10"/>
    <x v="10"/>
    <x v="10"/>
    <s v="I10X"/>
    <m/>
    <m/>
    <m/>
    <s v="Hipertension esencial (primaria)"/>
    <s v="Procedimiento"/>
    <n v="1"/>
    <s v="00Q0000773"/>
    <s v="PAQUETE HIPERTENSION ARTERIAL SIN O CON ENFERMEDAD RENAL CRONICA ESTADIOS 1 - 2 - IPS ESPECIALIZADA"/>
    <d v="2022-02-28T00:00:00"/>
    <n v="16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0417"/>
    <s v="CC27060417"/>
    <s v="ROSALBA"/>
    <m/>
    <s v="GONZALEZ"/>
    <s v="LEON"/>
    <d v="1940-04-24T00:00:00"/>
    <n v="81"/>
    <n v="6"/>
    <s v="Persona mayor"/>
    <m/>
    <s v="Desplazamiento"/>
    <s v="Ninguno"/>
    <m/>
    <s v="Cotizante docente"/>
    <m/>
    <s v="Sin discapacidad"/>
    <s v="Indígena"/>
    <s v="PASTO"/>
    <s v="CL 10 N 29-04 BARRIO LA AURORA"/>
    <n v="3155066620"/>
    <s v="Rural"/>
    <m/>
    <x v="0"/>
    <x v="11"/>
    <s v="NARIÑO"/>
    <x v="11"/>
    <x v="11"/>
    <x v="11"/>
    <s v="I10X"/>
    <m/>
    <m/>
    <m/>
    <s v="Hipertension esencial (primaria)"/>
    <s v="Procedimiento"/>
    <n v="1"/>
    <s v="00Q0000773"/>
    <s v="PAQUETE HIPERTENSION ARTERIAL SIN O CON ENFERMEDAD RENAL CRONICA ESTADIOS 1 - 2 - IPS ESPECIALIZADA"/>
    <d v="2022-02-28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5914"/>
    <s v="CC27075914"/>
    <s v="GLORIA"/>
    <s v="DE JESUS"/>
    <s v="INSUASTY"/>
    <s v="TORRES"/>
    <d v="1948-12-24T00:00:00"/>
    <n v="73"/>
    <n v="6"/>
    <s v="Persona mayor"/>
    <m/>
    <s v="Desplazamiento"/>
    <s v="Ninguno"/>
    <m/>
    <s v="Cotizante docente"/>
    <m/>
    <s v="Sin discapacidad"/>
    <s v="Indígena"/>
    <s v="PASTO"/>
    <s v="CARRERA 34A # 16B-31 B/PARANA"/>
    <n v="3007736023"/>
    <s v="Rural"/>
    <m/>
    <x v="0"/>
    <x v="12"/>
    <s v="NARIÑO"/>
    <x v="12"/>
    <x v="12"/>
    <x v="12"/>
    <s v="I10X"/>
    <s v="E119"/>
    <m/>
    <m/>
    <s v="Hipertension esencial (primaria)"/>
    <s v="Medicamento"/>
    <n v="1"/>
    <s v="20044615-04"/>
    <s v="OROCALÂ® D TABLETAS"/>
    <d v="2022-02-22T00:00:00"/>
    <n v="2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6176"/>
    <s v="CC12976176"/>
    <s v="ERNESTO"/>
    <s v="MANUEL"/>
    <s v="ZAMBRANO"/>
    <s v="MENDEZ"/>
    <d v="1962-08-26T00:00:00"/>
    <n v="59"/>
    <n v="5"/>
    <s v="Adultez"/>
    <m/>
    <s v="Desplazamiento"/>
    <s v="Ninguno"/>
    <m/>
    <s v="Cotizante docente"/>
    <m/>
    <s v="Sin discapacidad"/>
    <s v="Indígena"/>
    <s v="PASTO"/>
    <s v="CL 15 A N 41-33 SAN JUAN DE DIOS B/"/>
    <n v="3008239544"/>
    <s v="Rural"/>
    <m/>
    <x v="0"/>
    <x v="13"/>
    <s v="NARIÑO"/>
    <x v="13"/>
    <x v="13"/>
    <x v="13"/>
    <s v="I10X"/>
    <m/>
    <m/>
    <m/>
    <s v="Hipertension esencial (primaria)"/>
    <s v="Procedimiento"/>
    <n v="1"/>
    <s v="00Q0000395"/>
    <s v="PAQUETE HIPERTENSION ARTERIAL Y/O  DIABETES MELLITUS CON ENFERMEDAD RENAL CRONICA ESTADIOS 3A - 3B - 4 Y 5 SIN DIALISIS"/>
    <d v="2022-02-28T00:00:00"/>
    <n v="22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6927"/>
    <s v="CC30706927"/>
    <s v="OMARY"/>
    <s v="MAGDALENA"/>
    <s v="BADOS"/>
    <s v="ERASO"/>
    <d v="1952-09-20T00:00:00"/>
    <n v="69"/>
    <n v="6"/>
    <s v="Persona mayor"/>
    <m/>
    <s v="Desplazamiento"/>
    <s v="Ninguno"/>
    <m/>
    <s v="Cotizante docente"/>
    <m/>
    <s v="Sin discapacidad"/>
    <s v="Indígena"/>
    <s v="PASTO"/>
    <s v="CRA 43 No 20 - 21 APTO 103 STA MONICA B/ Morasurco"/>
    <n v="3006080807"/>
    <s v="Rural"/>
    <m/>
    <x v="0"/>
    <x v="8"/>
    <s v="NARIÑO"/>
    <x v="8"/>
    <x v="8"/>
    <x v="8"/>
    <s v="I10X"/>
    <s v="E119"/>
    <m/>
    <m/>
    <s v="Hipertension esencial (primaria)"/>
    <s v="Procedimiento"/>
    <n v="1"/>
    <s v="00Q0000395"/>
    <s v="PAQUETE HIPERTENSION ARTERIAL Y/O  DIABETES MELLITUS CON ENFERMEDAD RENAL CRONICA ESTADIOS 3A - 3B - 4 Y 5 SIN DIALISIS"/>
    <d v="2022-02-24T00:00:00"/>
    <n v="2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5562"/>
    <s v="CC27065562"/>
    <s v="VILMA"/>
    <s v="ESPERANZA"/>
    <s v="ENRIQUEZ"/>
    <s v="RIASCOS"/>
    <d v="1944-07-05T00:00:00"/>
    <n v="77"/>
    <n v="6"/>
    <s v="Persona mayor"/>
    <m/>
    <s v="Desplazamiento"/>
    <s v="Ninguno"/>
    <m/>
    <s v="Cotizante docente"/>
    <m/>
    <s v="Sin discapacidad"/>
    <s v="Indígena"/>
    <s v="PASTO"/>
    <s v="CASTILLOS NORTE MZ C CASA 14"/>
    <n v="3206345784"/>
    <s v="Rural"/>
    <m/>
    <x v="0"/>
    <x v="7"/>
    <s v="NARIÑO"/>
    <x v="7"/>
    <x v="7"/>
    <x v="7"/>
    <s v="I10X"/>
    <m/>
    <m/>
    <m/>
    <s v="Hipertension esencial (primaria)"/>
    <s v="Procedimiento"/>
    <n v="1"/>
    <s v="00Q0000773"/>
    <s v="PAQUETE HIPERTENSION ARTERIAL SIN O CON ENFERMEDAD RENAL CRONICA ESTADIOS 1 - 2 - IPS ESPECIALIZADA"/>
    <d v="2022-02-08T00:00:00"/>
    <n v="19500"/>
    <s v="Hospitalización"/>
    <m/>
  </r>
  <r>
    <n v="2022"/>
    <d v="2021-07-31T00:00:00"/>
    <s v="Población con riesgo o alteraciones cardio – cerebro – vascular – metabólicas manifiestas"/>
    <s v="Crónicos"/>
    <s v="HTA"/>
    <s v="PASTO"/>
    <n v="52"/>
    <s v="52 - NARIÑO"/>
    <s v="52381"/>
    <s v="52381 - La Florida"/>
    <s v="1,33392588915146"/>
    <s v="-77,388228436395"/>
    <s v="Cotizante docente"/>
    <s v="AC"/>
    <m/>
    <s v="CC"/>
    <n v="27394401"/>
    <s v="CC27394401"/>
    <s v="DILIA"/>
    <s v="SEBASTIANA"/>
    <s v="MUNOZ"/>
    <m/>
    <d v="1956-12-28T00:00:00"/>
    <n v="65"/>
    <n v="6"/>
    <s v="Persona mayor"/>
    <m/>
    <s v="Desplazamiento"/>
    <s v="Ninguno"/>
    <m/>
    <s v="Cotizante docente"/>
    <m/>
    <s v="Sin discapacidad"/>
    <s v="Indígena"/>
    <s v="LA FLORIDA"/>
    <s v="MZ D CASA 7 AQUINE ALTO 1 B/"/>
    <n v="3104512086"/>
    <s v="Rural"/>
    <m/>
    <x v="0"/>
    <x v="7"/>
    <s v="NARIÑO"/>
    <x v="7"/>
    <x v="7"/>
    <x v="7"/>
    <s v="I10X"/>
    <m/>
    <m/>
    <m/>
    <s v="Hipertension esencial (primaria)"/>
    <s v="Procedimiento"/>
    <n v="1"/>
    <s v="00Q0000395"/>
    <s v="PAQUETE HIPERTENSION ARTERIAL Y/O  DIABETES MELLITUS CON ENFERMEDAD RENAL CRONICA ESTADIOS 3A - 3B - 4 Y 5 SIN DIALISIS"/>
    <d v="2022-02-28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5328"/>
    <s v="CC12985328"/>
    <s v="GERMAN"/>
    <s v="EFRAIN"/>
    <s v="CARDENAS"/>
    <s v="JARAMILLO"/>
    <d v="1965-08-19T00:00:00"/>
    <n v="56"/>
    <n v="5"/>
    <s v="Adultez"/>
    <m/>
    <s v="Desplazamiento"/>
    <s v="Ninguno"/>
    <m/>
    <s v="Cotizante docente"/>
    <m/>
    <s v="Sin discapacidad"/>
    <s v="Indígena"/>
    <s v="PASTO"/>
    <s v="CLL 22 No 6 - 17 B/SANTO SEPULCRO"/>
    <n v="3128407192"/>
    <s v="Rural"/>
    <m/>
    <x v="0"/>
    <x v="14"/>
    <s v="NARIÑO"/>
    <x v="14"/>
    <x v="14"/>
    <x v="14"/>
    <s v="I10X"/>
    <m/>
    <m/>
    <m/>
    <s v="Hipertension esencial (primaria)"/>
    <s v="Procedimiento"/>
    <n v="1"/>
    <s v="00Q0000773"/>
    <s v="PAQUETE HIPERTENSION ARTERIAL SIN O CON ENFERMEDAD RENAL CRONICA ESTADIOS 1 - 2 - IPS ESPECIALIZADA"/>
    <d v="2022-02-28T00:00:00"/>
    <n v="9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93257"/>
    <s v="CC27193257"/>
    <s v="MARIA"/>
    <s v="ELIA DEL SOCORRO"/>
    <s v="MUNOZ"/>
    <s v="DELGADO"/>
    <d v="1956-12-26T00:00:00"/>
    <n v="65"/>
    <n v="6"/>
    <s v="Persona mayor"/>
    <m/>
    <s v="Desplazamiento"/>
    <s v="Ninguno"/>
    <m/>
    <s v="Cotizante docente"/>
    <m/>
    <s v="Sin discapacidad"/>
    <s v="Indígena"/>
    <s v="PASTO"/>
    <s v="MZ G CS 4 VIOLETAS II"/>
    <n v="3147882425"/>
    <s v="Rural"/>
    <m/>
    <x v="0"/>
    <x v="14"/>
    <s v="NARIÑO"/>
    <x v="14"/>
    <x v="14"/>
    <x v="14"/>
    <s v="I10X"/>
    <m/>
    <m/>
    <m/>
    <s v="Hipertension esencial (primaria)"/>
    <s v="Medicamento"/>
    <n v="1"/>
    <s v="19942545-01"/>
    <s v="CALCITRIOL 0.5 MCG"/>
    <d v="2022-02-16T00:00:00"/>
    <n v="56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7430"/>
    <s v="CC27077430"/>
    <s v="BETULIA"/>
    <s v="MARGARITA"/>
    <s v="QUINTERO"/>
    <s v="NARVAEZ"/>
    <d v="1949-10-10T00:00:00"/>
    <n v="72"/>
    <n v="6"/>
    <s v="Persona mayor"/>
    <m/>
    <s v="Desplazamiento"/>
    <s v="Ninguno"/>
    <m/>
    <s v="Cotizante docente"/>
    <m/>
    <s v="Sin discapacidad"/>
    <s v="Indígena"/>
    <s v="PASTO"/>
    <s v="CALLE 12A N 32-96 TORRE3 EDF AUSTRAL APTO 401 B/"/>
    <n v="7214639"/>
    <s v="Rural"/>
    <m/>
    <x v="0"/>
    <x v="7"/>
    <s v="NARIÑO"/>
    <x v="7"/>
    <x v="7"/>
    <x v="7"/>
    <s v="I10X"/>
    <s v="E119"/>
    <m/>
    <m/>
    <s v="Hipertension esencial (primaria)"/>
    <s v="Procedimiento"/>
    <n v="1"/>
    <s v="00Q0000395"/>
    <s v="PAQUETE HIPERTENSION ARTERIAL Y/O  DIABETES MELLITUS CON ENFERMEDAD RENAL CRONICA ESTADIOS 3A - 3B - 4 Y 5 SIN DIALISIS"/>
    <d v="2022-02-28T00:00:00"/>
    <n v="22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2137"/>
    <s v="CC5202137"/>
    <s v="HORACIO"/>
    <s v="RAMIRO"/>
    <s v="MORA"/>
    <s v="ORDONEZ"/>
    <d v="1945-11-17T00:00:00"/>
    <n v="76"/>
    <n v="6"/>
    <s v="Persona mayor"/>
    <m/>
    <s v="Desplazamiento"/>
    <s v="Ninguno"/>
    <m/>
    <s v="Cotizante docente"/>
    <m/>
    <s v="Sin discapacidad"/>
    <s v="Indígena"/>
    <s v="PASTO"/>
    <s v="CR.45 # 16-23 B/CALATRAVA B/"/>
    <n v="3183181567"/>
    <s v="Rural"/>
    <m/>
    <x v="0"/>
    <x v="8"/>
    <s v="NARIÑO"/>
    <x v="8"/>
    <x v="8"/>
    <x v="8"/>
    <s v="I10X"/>
    <m/>
    <m/>
    <m/>
    <s v="Hipertension esencial (primaria)"/>
    <s v="Procedimiento"/>
    <n v="1"/>
    <s v="00Q0000775"/>
    <s v="PAQUETE HIPERTENSION ARTERIAL MAS DIABETES MELLITUS EN RIESGO DE ERCÃ‚Â YÃ‚Â ENFERMEDAD RENAL CRONICA ESTADIOS 1 - 2 EN IPS ESPECIALIZADA"/>
    <d v="2022-02-28T00:00:00"/>
    <n v="42200"/>
    <s v="Hospitalización"/>
    <m/>
  </r>
  <r>
    <n v="2022"/>
    <d v="2021-07-31T00:00:00"/>
    <s v="Población con riesgo o alteraciones cardio – cerebro – vascular – metabólicas manifiestas"/>
    <s v="Crónicos"/>
    <s v="HTA"/>
    <s v="PASTO"/>
    <n v="52"/>
    <s v="52 - NARIÑO"/>
    <s v="52019"/>
    <s v="52019 - Albán"/>
    <s v="1,46985408446458"/>
    <s v="-77,0688094718068"/>
    <s v="Cotizante docente"/>
    <s v="AC"/>
    <m/>
    <s v="CC"/>
    <n v="5209465"/>
    <s v="CC5209465"/>
    <s v="JOSE"/>
    <s v="VICENTE"/>
    <s v="PAZ"/>
    <s v="ROSALES"/>
    <d v="1955-03-19T00:00:00"/>
    <n v="66"/>
    <n v="6"/>
    <s v="Persona mayor"/>
    <m/>
    <s v="Desplazamiento"/>
    <s v="Ninguno"/>
    <m/>
    <s v="Cotizante docente"/>
    <m/>
    <s v="Sin discapacidad"/>
    <s v="Indígena"/>
    <s v="ALBAN"/>
    <s v="SAN JOSE DE ALBAN"/>
    <n v="3204596460"/>
    <s v="Rural"/>
    <m/>
    <x v="0"/>
    <x v="9"/>
    <s v="NARIÑO"/>
    <x v="9"/>
    <x v="9"/>
    <x v="9"/>
    <s v="I10X"/>
    <s v="E119"/>
    <m/>
    <m/>
    <s v="Hipertension esencial (primaria)"/>
    <s v="Medicamento"/>
    <n v="1"/>
    <s v="19961372-07"/>
    <s v="PRATENÂ® 1 MG TABLETA"/>
    <d v="2022-02-16T00:00:00"/>
    <n v="10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4053"/>
    <s v="CC27074053"/>
    <s v="MARTHA"/>
    <s v="GRACIELA"/>
    <s v="RAMOS"/>
    <s v="DE OLIVA"/>
    <d v="1947-04-22T00:00:00"/>
    <n v="74"/>
    <n v="6"/>
    <s v="Persona mayor"/>
    <s v="Población en Condición de Desplazamiento"/>
    <s v="Desplazamiento"/>
    <s v="Perdida de Bienes Muebles o Inmuebles"/>
    <m/>
    <s v="Cotizante docente"/>
    <m/>
    <s v="Sin discapacidad"/>
    <s v="Indígena"/>
    <s v="PASTO"/>
    <s v="CRA 22A N 3SUR-22 B/ Bachue"/>
    <n v="7337188"/>
    <s v="Rural"/>
    <m/>
    <x v="0"/>
    <x v="11"/>
    <s v="NARIÑO"/>
    <x v="11"/>
    <x v="11"/>
    <x v="11"/>
    <s v="I10X"/>
    <s v="E119"/>
    <m/>
    <m/>
    <s v="Hipertension esencial (primaria)"/>
    <s v="Procedimiento"/>
    <n v="1"/>
    <s v="00Q0000395"/>
    <s v="PAQUETE HIPERTENSION ARTERIAL Y/O  DIABETES MELLITUS CON ENFERMEDAD RENAL CRONICA ESTADIOS 3A - 3B - 4 Y 5 SIN DIALISIS"/>
    <d v="2022-02-21T00:00:00"/>
    <n v="6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93142"/>
    <s v="CC27393142"/>
    <s v="ROSA"/>
    <s v="MARIA"/>
    <s v="CORAL"/>
    <s v="ORTIZ"/>
    <d v="1941-01-24T00:00:00"/>
    <n v="80"/>
    <n v="6"/>
    <s v="Persona mayor"/>
    <m/>
    <s v="Desplazamiento"/>
    <s v="Ninguno"/>
    <m/>
    <s v="Cotizante docente"/>
    <m/>
    <s v="Sin discapacidad"/>
    <s v="Indígena"/>
    <s v="PASTO"/>
    <s v="MZ C CS 33A SANTA MONICA"/>
    <n v="3105971840"/>
    <s v="Rural"/>
    <m/>
    <x v="0"/>
    <x v="7"/>
    <s v="NARIÑO"/>
    <x v="7"/>
    <x v="7"/>
    <x v="7"/>
    <s v="I10X"/>
    <s v="E119"/>
    <m/>
    <m/>
    <s v="Hipertension esencial (primaria)"/>
    <s v="Procedimiento"/>
    <n v="1"/>
    <s v="00Q0000395"/>
    <s v="PAQUETE HIPERTENSION ARTERIAL Y/O  DIABETES MELLITUS CON ENFERMEDAD RENAL CRONICA ESTADIOS 3A - 3B - 4 Y 5 SIN DIALISIS"/>
    <d v="2022-02-07T00:00:00"/>
    <n v="10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75476"/>
    <s v="CC12975476"/>
    <s v="LUIS"/>
    <s v="HERNANDO"/>
    <s v="MONTENEGRO"/>
    <s v="SOLARTE"/>
    <d v="1961-05-28T00:00:00"/>
    <n v="60"/>
    <n v="6"/>
    <s v="Persona mayor"/>
    <m/>
    <s v="Desplazamiento"/>
    <s v="Ninguno"/>
    <m/>
    <s v="Beneficiario"/>
    <m/>
    <s v="Sin discapacidad"/>
    <s v="Indígena"/>
    <s v="PASTO"/>
    <s v="BLQ 5 APTO 501 LA GRAN COLOMBIA"/>
    <n v="3042594682"/>
    <s v="Rural"/>
    <m/>
    <x v="0"/>
    <x v="13"/>
    <s v="NARIÑO"/>
    <x v="13"/>
    <x v="13"/>
    <x v="13"/>
    <s v="I10X"/>
    <m/>
    <m/>
    <m/>
    <s v="Hipertension esencial (primaria)"/>
    <s v="Medicamento"/>
    <n v="1"/>
    <s v="19936296-08"/>
    <s v="ACIDO ACETILSALICILICO 100 MG"/>
    <d v="2022-02-17T00:00:00"/>
    <n v="43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83308"/>
    <s v="CC12983308"/>
    <s v="LUIS"/>
    <s v="OMAR"/>
    <s v="GUERRERO"/>
    <s v="ORBES"/>
    <d v="1964-04-30T00:00:00"/>
    <n v="57"/>
    <n v="5"/>
    <s v="Adultez"/>
    <m/>
    <s v="Desplazamiento"/>
    <s v="Ninguno"/>
    <m/>
    <s v="Beneficiario"/>
    <m/>
    <s v="Sin discapacidad"/>
    <s v="Indígena"/>
    <s v="PASTO"/>
    <s v="CALL 12 N 30A 14 ED SONELY APA 202 SAN INASIO"/>
    <n v="3137997608"/>
    <s v="Rural"/>
    <m/>
    <x v="0"/>
    <x v="13"/>
    <s v="NARIÑO"/>
    <x v="13"/>
    <x v="13"/>
    <x v="13"/>
    <s v="I10X"/>
    <s v="E119"/>
    <m/>
    <m/>
    <s v="Hipertension esencial (primaria)"/>
    <s v="Medicamento"/>
    <n v="1"/>
    <s v="19963352-15"/>
    <s v="ATORVASTATINA 20 MG TABLETAS RECUBIERTAS"/>
    <d v="2022-02-17T00:00:00"/>
    <n v="5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1937"/>
    <s v="CC5201937"/>
    <s v="FRANCO"/>
    <s v="HUGO"/>
    <s v="TIMARAN"/>
    <s v="ORTEGA"/>
    <d v="1944-01-01T00:00:00"/>
    <n v="77"/>
    <n v="6"/>
    <s v="Persona mayor"/>
    <m/>
    <s v="Desplazamiento"/>
    <s v="Ninguno"/>
    <m/>
    <s v="Cotizante docente"/>
    <m/>
    <s v="Sin discapacidad"/>
    <s v="Indígena"/>
    <s v="PASTO"/>
    <s v="MZ B CS 39 VILLA CAMPESTRE B/ CONDOMINIO VILLA CAM"/>
    <n v="3113364062"/>
    <s v="Rural"/>
    <m/>
    <x v="0"/>
    <x v="9"/>
    <s v="NARIÑO"/>
    <x v="9"/>
    <x v="9"/>
    <x v="9"/>
    <s v="I10X"/>
    <m/>
    <m/>
    <m/>
    <s v="Hipertension esencial (primaria)"/>
    <s v="Procedimiento"/>
    <n v="1"/>
    <s v="00Q0000395"/>
    <s v="PAQUETE HIPERTENSION ARTERIAL Y/O  DIABETES MELLITUS CON ENFERMEDAD RENAL CRONICA ESTADIOS 3A - 3B - 4 Y 5 SIN DIALISIS"/>
    <d v="2022-02-28T00:00:00"/>
    <n v="8300"/>
    <s v="Hospitalización"/>
    <m/>
  </r>
  <r>
    <n v="2022"/>
    <d v="2021-07-31T00:00:00"/>
    <s v="Población con riesgo o alteraciones cardio – cerebro – vascular – metabólicas manifiestas"/>
    <s v="Crónicos"/>
    <s v="HTA"/>
    <s v="PASTO"/>
    <n v="52"/>
    <s v="52 - NARIÑO"/>
    <s v="52885"/>
    <s v="52885 - Yacuanquer"/>
    <s v="1,12554791555147"/>
    <s v="-77,4246756875739"/>
    <s v="Beneficiario"/>
    <s v="AC"/>
    <m/>
    <s v="CC"/>
    <n v="1193266260"/>
    <s v="CC1193266260"/>
    <s v="ALVARO"/>
    <s v="ANDRES"/>
    <s v="NASPIRAN"/>
    <s v="MUÑOZ"/>
    <d v="2001-06-26T00:00:00"/>
    <n v="20"/>
    <n v="4"/>
    <s v="Juventud"/>
    <m/>
    <s v="Desplazamiento"/>
    <s v="Ninguno"/>
    <m/>
    <s v="Beneficiario"/>
    <m/>
    <s v="Sin discapacidad"/>
    <s v="Indígena"/>
    <s v="YACUANQUER"/>
    <s v="MZ E CASA 5"/>
    <n v="3155827202"/>
    <s v="Rural"/>
    <m/>
    <x v="0"/>
    <x v="15"/>
    <s v="NARIÑO"/>
    <x v="15"/>
    <x v="15"/>
    <x v="15"/>
    <s v="I10X"/>
    <m/>
    <m/>
    <m/>
    <s v="Hipertension esencial (primaria)"/>
    <s v="Procedimiento"/>
    <n v="1"/>
    <s v="00Q0000395"/>
    <s v="PAQUETE HIPERTENSION ARTERIAL Y/O  DIABETES MELLITUS CON ENFERMEDAD RENAL CRONICA ESTADIOS 3A - 3B - 4 Y 5 SIN DIALISIS"/>
    <d v="2022-02-25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476"/>
    <s v="CC27076476"/>
    <s v="CECILIA"/>
    <s v="DEL SOCORRO"/>
    <s v="MORA"/>
    <s v="PANTOJA"/>
    <d v="1948-05-28T00:00:00"/>
    <n v="73"/>
    <n v="6"/>
    <s v="Persona mayor"/>
    <m/>
    <s v="Desplazamiento"/>
    <s v="Ninguno"/>
    <m/>
    <s v="Cotizante docente"/>
    <m/>
    <s v="Sin discapacidad"/>
    <s v="Indígena"/>
    <s v="PASTO"/>
    <s v="CALLE 26A N 23-49"/>
    <n v="3126791740"/>
    <s v="Rural"/>
    <m/>
    <x v="0"/>
    <x v="10"/>
    <s v="NARIÑO"/>
    <x v="10"/>
    <x v="10"/>
    <x v="10"/>
    <s v="I10X"/>
    <m/>
    <m/>
    <m/>
    <s v="Hipertension esencial (primaria)"/>
    <s v="Procedimiento"/>
    <n v="1"/>
    <s v="00Q0000773"/>
    <s v="PAQUETE HIPERTENSION ARTERIAL SIN O CON ENFERMEDAD RENAL CRONICA ESTADIOS 1 - 2 - IPS ESPECIALIZADA"/>
    <d v="2022-02-08T00:00:00"/>
    <n v="21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326"/>
    <s v="CC27076326"/>
    <s v="CLELIA"/>
    <s v="LUZ ANGELICA"/>
    <s v="USAMA"/>
    <s v="ROSALES"/>
    <d v="1946-09-08T00:00:00"/>
    <n v="75"/>
    <n v="6"/>
    <s v="Persona mayor"/>
    <m/>
    <s v="Desplazamiento"/>
    <s v="Ninguno"/>
    <m/>
    <s v="Cotizante docente"/>
    <m/>
    <s v="Sin discapacidad"/>
    <s v="Indígena"/>
    <s v="PASTO"/>
    <s v="MZ 12 CASA 13 TAMASAGRA 1 B/"/>
    <n v="3174323872"/>
    <s v="Rural"/>
    <m/>
    <x v="0"/>
    <x v="8"/>
    <s v="NARIÑO"/>
    <x v="8"/>
    <x v="8"/>
    <x v="8"/>
    <s v="I10X"/>
    <m/>
    <m/>
    <m/>
    <s v="Hipertension esencial (primaria)"/>
    <s v="Procedimiento"/>
    <n v="1"/>
    <s v="00Q0000395"/>
    <s v="PAQUETE HIPERTENSION ARTERIAL Y/O  DIABETES MELLITUS CON ENFERMEDAD RENAL CRONICA ESTADIOS 3A - 3B - 4 Y 5 SIN DIALISIS"/>
    <d v="2022-02-28T00:00:00"/>
    <n v="21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862193"/>
    <s v="CC1862193"/>
    <s v="SEGUNDO"/>
    <s v="ISRAEL"/>
    <s v="AGUIRRE"/>
    <s v="ROMO"/>
    <d v="1938-12-17T00:00:00"/>
    <n v="83"/>
    <n v="6"/>
    <s v="Persona mayor"/>
    <m/>
    <s v="Desplazamiento"/>
    <s v="Ninguno"/>
    <m/>
    <s v="Beneficiario"/>
    <m/>
    <s v="Sin discapacidad"/>
    <s v="Indígena"/>
    <s v="PASTO"/>
    <s v="CALLE 21 G N 3A - 52 B/ Casaloma"/>
    <n v="3162859516"/>
    <s v="Rural"/>
    <m/>
    <x v="0"/>
    <x v="8"/>
    <s v="NARIÑO"/>
    <x v="8"/>
    <x v="8"/>
    <x v="8"/>
    <s v="I10X"/>
    <m/>
    <m/>
    <m/>
    <s v="Hipertension esencial (primaria)"/>
    <s v="Procedimiento"/>
    <n v="1"/>
    <n v="1904902"/>
    <s v="HORMONA ESTIMULANTE DEL TIROIDES"/>
    <d v="2022-02-01T00:00:00"/>
    <n v="39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5814084"/>
    <s v="CC15814084"/>
    <s v="JORGE"/>
    <s v="OLMEDO"/>
    <s v="MORENO"/>
    <s v="CASTILLO"/>
    <d v="1973-05-15T00:00:00"/>
    <n v="48"/>
    <n v="5"/>
    <s v="Adultez"/>
    <s v="Población en Condición de Desplazamiento"/>
    <s v="Desplazamiento"/>
    <s v="Desplazamiento forzado"/>
    <m/>
    <s v="Cotizante docente"/>
    <m/>
    <s v="Sin discapacidad"/>
    <s v="Indígena"/>
    <s v="PASTO"/>
    <s v="BLOQUE 4 APTO 403 II ETAPA CONDOMINIO AGUALONGO"/>
    <n v="3234876379"/>
    <s v="Rural"/>
    <m/>
    <x v="0"/>
    <x v="8"/>
    <s v="NARIÑO"/>
    <x v="8"/>
    <x v="8"/>
    <x v="8"/>
    <s v="I10X"/>
    <s v="E119"/>
    <m/>
    <m/>
    <s v="Hipertension esencial (primaria)"/>
    <s v="Procedimiento"/>
    <n v="1"/>
    <n v="1903426"/>
    <s v="HEMOGLOBINA GLICOSILADA AUTOMATIZADA"/>
    <d v="2022-02-01T00:00:00"/>
    <n v="5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87450849"/>
    <s v="CC87450849"/>
    <s v="RAIMUNDO"/>
    <s v="ESAU"/>
    <s v="ALVAREZ"/>
    <s v="IBARRA"/>
    <d v="1962-03-25T00:00:00"/>
    <n v="59"/>
    <n v="5"/>
    <s v="Adultez"/>
    <m/>
    <s v="Desplazamiento"/>
    <s v="Ninguno"/>
    <m/>
    <s v="Cotizante docente"/>
    <m/>
    <s v="Sin discapacidad"/>
    <s v="Indígena"/>
    <s v="PASTO"/>
    <s v="AQUINE 3 SEC 2 CASA 4"/>
    <n v="3195332576"/>
    <s v="Rural"/>
    <m/>
    <x v="0"/>
    <x v="8"/>
    <s v="NARIÑO"/>
    <x v="8"/>
    <x v="8"/>
    <x v="8"/>
    <s v="I10X"/>
    <m/>
    <m/>
    <m/>
    <s v="Hipertension esencial (primaria)"/>
    <s v="Procedimiento"/>
    <n v="1"/>
    <n v="1903856"/>
    <s v="NITROGENO UREICO"/>
    <d v="2022-02-01T00:00:00"/>
    <n v="9300"/>
    <s v="Hospitalización"/>
    <m/>
  </r>
  <r>
    <n v="2022"/>
    <d v="2021-07-31T00:00:00"/>
    <s v="Población con riesgo o alteraciones cardio – cerebro – vascular – metabólicas manifiestas"/>
    <s v="Crónicos"/>
    <s v="HTA"/>
    <s v="PASTO"/>
    <n v="52"/>
    <s v="52 - NARIÑO"/>
    <s v="52207"/>
    <s v="52207 - Consaca"/>
    <s v="1,20906673228604"/>
    <s v="-77,4406392074712"/>
    <s v="Cotizante docente"/>
    <s v="AC"/>
    <m/>
    <s v="CC"/>
    <n v="5201934"/>
    <s v="CC5201934"/>
    <s v="HECTOR"/>
    <s v="HUGO"/>
    <s v="CASTILLO"/>
    <s v="RIVERA"/>
    <d v="1944-11-09T00:00:00"/>
    <n v="77"/>
    <n v="6"/>
    <s v="Persona mayor"/>
    <m/>
    <s v="Desplazamiento"/>
    <s v="Ninguno"/>
    <m/>
    <s v="Cotizante docente"/>
    <m/>
    <s v="Sin discapacidad"/>
    <s v="Indígena"/>
    <s v="CONSACA"/>
    <s v="CALL 2 SUR N 26-49 PORTAL AP 307"/>
    <n v="3014558633"/>
    <s v="Rural"/>
    <m/>
    <x v="0"/>
    <x v="16"/>
    <s v="NARIÑO"/>
    <x v="16"/>
    <x v="16"/>
    <x v="16"/>
    <s v="I10X"/>
    <s v="E119"/>
    <m/>
    <m/>
    <s v="Hipertension esencial (primaria)"/>
    <s v="Procedimiento"/>
    <n v="1"/>
    <n v="1890366"/>
    <s v="CONSULTA DE CONTROL O DE SEGUIMIENTO POR ESPECIALISTA EN MEDICINA INTERNA"/>
    <d v="2022-02-11T00:00:00"/>
    <n v="12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73816"/>
    <s v="CC27173816"/>
    <s v="ROSA"/>
    <s v="ISABEL"/>
    <s v="PATINO"/>
    <s v="LOPEZ"/>
    <d v="1962-03-13T00:00:00"/>
    <n v="59"/>
    <n v="5"/>
    <s v="Adultez"/>
    <m/>
    <s v="Desplazamiento"/>
    <s v="Ninguno"/>
    <m/>
    <s v="Cotizante docente"/>
    <m/>
    <s v="Sin discapacidad"/>
    <s v="Indígena"/>
    <s v="PASTO"/>
    <s v="MANZANA E CASA 10 B/ VILLAS DEL SOL"/>
    <n v="7322411"/>
    <s v="Rural"/>
    <m/>
    <x v="0"/>
    <x v="16"/>
    <s v="NARIÑO"/>
    <x v="16"/>
    <x v="16"/>
    <x v="16"/>
    <s v="I10X"/>
    <m/>
    <m/>
    <m/>
    <s v="Hipertension esencial (primaria)"/>
    <s v="Procedimiento"/>
    <n v="1"/>
    <s v="00Q0001223"/>
    <s v="PAQUETE DETECCION TEMPRANA DE CANCER DE MAMA"/>
    <d v="2022-02-11T00:00:00"/>
    <n v="30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32339"/>
    <s v="CC5232339"/>
    <s v="CARLOS"/>
    <s v="HAROLD"/>
    <s v="DELGADO"/>
    <s v="DELGADO"/>
    <d v="1944-03-10T00:00:00"/>
    <n v="77"/>
    <n v="6"/>
    <s v="Persona mayor"/>
    <m/>
    <s v="Desplazamiento"/>
    <s v="Ninguno"/>
    <m/>
    <s v="Cotizante docente"/>
    <m/>
    <s v="Sin discapacidad"/>
    <s v="Indígena"/>
    <s v="PASTO"/>
    <s v="MZ 5 CASA 5 B/ AGUALONGO"/>
    <n v="3176405116"/>
    <s v="Rural"/>
    <m/>
    <x v="0"/>
    <x v="8"/>
    <s v="NARIÑO"/>
    <x v="8"/>
    <x v="8"/>
    <x v="8"/>
    <s v="I10X"/>
    <s v="E119"/>
    <m/>
    <m/>
    <s v="Hipertension esencial (primaria)"/>
    <s v="Procedimiento"/>
    <n v="1"/>
    <n v="1904921"/>
    <s v="TIROXINA LIBRE"/>
    <d v="2022-02-01T00:00:00"/>
    <n v="17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2639"/>
    <s v="CC27072639"/>
    <s v="MARIA"/>
    <s v="ISABEL"/>
    <s v="CHAMORRO"/>
    <s v="ALMEIDA"/>
    <d v="1946-08-06T00:00:00"/>
    <n v="75"/>
    <n v="6"/>
    <s v="Persona mayor"/>
    <m/>
    <s v="Desplazamiento"/>
    <s v="Ninguno"/>
    <m/>
    <s v="Cotizante docente"/>
    <m/>
    <s v="Con discapacidad"/>
    <s v="Indígena"/>
    <s v="PASTO"/>
    <s v="CRA 33 N 1A-82 VILLA CAMPANELA"/>
    <n v="3128409136"/>
    <s v="Rural"/>
    <m/>
    <x v="0"/>
    <x v="8"/>
    <s v="NARIÑO"/>
    <x v="8"/>
    <x v="8"/>
    <x v="8"/>
    <s v="I10X"/>
    <m/>
    <m/>
    <m/>
    <s v="Hipertension esencial (primaria)"/>
    <s v="Procedimiento"/>
    <n v="1"/>
    <n v="1903895"/>
    <s v="CREATININA EN SUERO U OTROS FLUIDOS"/>
    <d v="2022-02-01T00:00:00"/>
    <n v="12800"/>
    <s v="Hospitalización"/>
    <m/>
  </r>
  <r>
    <n v="2022"/>
    <d v="2021-07-31T00:00:00"/>
    <s v="Población con riesgo o alteraciones cardio – cerebro – vascular – metabólicas manifiestas"/>
    <s v="Crónicos"/>
    <s v="HTA"/>
    <s v="PASTO"/>
    <n v="52"/>
    <s v="52 - NARIÑO"/>
    <s v="52240"/>
    <s v="52240 - Chachagüí"/>
    <s v="1,38649784442399"/>
    <s v="-77,2696902201436"/>
    <s v="Beneficiario"/>
    <s v="AC"/>
    <m/>
    <s v="CC"/>
    <n v="18183428"/>
    <s v="CC18183428"/>
    <s v="HERMES"/>
    <s v="ANTONIO"/>
    <s v="ÑAÑEZ"/>
    <s v="MUÑOZ"/>
    <d v="1970-06-25T00:00:00"/>
    <n v="51"/>
    <n v="5"/>
    <s v="Adultez"/>
    <m/>
    <s v="Desplazamiento"/>
    <s v="Ninguno"/>
    <m/>
    <s v="Beneficiario"/>
    <m/>
    <s v="Con discapacidad"/>
    <s v="Indígena"/>
    <s v="CHACHAGUI"/>
    <s v="CALLE 4 No 7-49 B CENTRAL CHACHAGUI"/>
    <n v="3136139551"/>
    <s v="Rural"/>
    <m/>
    <x v="0"/>
    <x v="10"/>
    <s v="NARIÑO"/>
    <x v="10"/>
    <x v="10"/>
    <x v="10"/>
    <s v="I10X"/>
    <m/>
    <m/>
    <m/>
    <s v="Hipertension esencial (primaria)"/>
    <s v="Procedimiento"/>
    <n v="1"/>
    <s v="00Q0000395"/>
    <s v="PAQUETE HIPERTENSION ARTERIAL Y/O  DIABETES MELLITUS CON ENFERMEDAD RENAL CRONICA ESTADIOS 3A - 3B - 4 Y 5 SIN DIALISIS"/>
    <d v="2022-02-28T00:00:00"/>
    <n v="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94178"/>
    <s v="CC27294178"/>
    <s v="BERTHA"/>
    <s v="INES"/>
    <s v="MARTINEZ"/>
    <s v="LASSO"/>
    <d v="1950-10-07T00:00:00"/>
    <n v="71"/>
    <n v="6"/>
    <s v="Persona mayor"/>
    <m/>
    <s v="Desplazamiento"/>
    <s v="Ninguno"/>
    <m/>
    <s v="Cotizante docente"/>
    <m/>
    <s v="Con discapacidad"/>
    <s v="Indígena"/>
    <s v="PASTO"/>
    <s v="CL 20 C N 10-10 B/ El Recuerdo"/>
    <n v="3117759622"/>
    <s v="Rural"/>
    <m/>
    <x v="0"/>
    <x v="8"/>
    <s v="NARIÑO"/>
    <x v="8"/>
    <x v="8"/>
    <x v="8"/>
    <s v="I10X"/>
    <s v="E119"/>
    <m/>
    <m/>
    <s v="Hipertension esencial (primaria)"/>
    <s v="Procedimiento"/>
    <n v="1"/>
    <s v="00Q0000395"/>
    <s v="PAQUETE HIPERTENSION ARTERIAL Y/O  DIABETES MELLITUS CON ENFERMEDAD RENAL CRONICA ESTADIOS 3A - 3B - 4 Y 5 SIN DIALISIS"/>
    <d v="2022-02-28T00:00:00"/>
    <n v="109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634"/>
    <s v="CC27076634"/>
    <s v="DORIS"/>
    <s v="MARIA"/>
    <s v="BENAVIDES"/>
    <s v="DE AREVALO"/>
    <d v="1948-06-24T00:00:00"/>
    <n v="73"/>
    <n v="6"/>
    <s v="Persona mayor"/>
    <m/>
    <s v="Desplazamiento"/>
    <s v="Ninguno"/>
    <m/>
    <s v="Cotizante docente"/>
    <m/>
    <s v="Con discapacidad"/>
    <s v="Indígena"/>
    <s v="PASTO"/>
    <s v="AQUINE 3 SECTOR 3 CS D7"/>
    <n v="7245022"/>
    <s v="Rural"/>
    <m/>
    <x v="0"/>
    <x v="10"/>
    <s v="NARIÑO"/>
    <x v="10"/>
    <x v="10"/>
    <x v="10"/>
    <s v="I10X"/>
    <s v="E119"/>
    <m/>
    <m/>
    <s v="Hipertension esencial (primaria)"/>
    <s v="Procedimiento"/>
    <n v="1"/>
    <s v="00Q0000395"/>
    <s v="PAQUETE HIPERTENSION ARTERIAL Y/O  DIABETES MELLITUS CON ENFERMEDAD RENAL CRONICA ESTADIOS 3A - 3B - 4 Y 5 SIN DIALISIS"/>
    <d v="2022-02-28T00:00:00"/>
    <n v="50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30736"/>
    <s v="CC27430736"/>
    <s v="GLORIA"/>
    <s v="MARIA"/>
    <s v="MEZA"/>
    <s v="DE ORTEGA"/>
    <d v="1945-01-24T00:00:00"/>
    <n v="76"/>
    <n v="6"/>
    <s v="Persona mayor"/>
    <m/>
    <s v="Desplazamiento"/>
    <s v="Ninguno"/>
    <m/>
    <s v="Cotizante docente"/>
    <m/>
    <s v="Con discapacidad"/>
    <s v="Indígena"/>
    <s v="PASTO"/>
    <s v="CRA 16A # 12-13 TORRES DEL COLISEO APTO 606"/>
    <n v="3172541015"/>
    <s v="Rural"/>
    <m/>
    <x v="0"/>
    <x v="7"/>
    <s v="NARIÑO"/>
    <x v="7"/>
    <x v="7"/>
    <x v="7"/>
    <s v="I10X"/>
    <m/>
    <m/>
    <m/>
    <s v="Hipertension esencial (primaria)"/>
    <s v="Procedimiento"/>
    <n v="1"/>
    <s v="00Q0000395"/>
    <s v="PAQUETE HIPERTENSION ARTERIAL Y/O  DIABETES MELLITUS CON ENFERMEDAD RENAL CRONICA ESTADIOS 3A - 3B - 4 Y 5 SIN DIALISIS"/>
    <d v="2022-02-28T00:00:00"/>
    <n v="8300"/>
    <s v="Hospitalización"/>
    <m/>
  </r>
  <r>
    <n v="2022"/>
    <d v="2021-07-31T00:00:00"/>
    <s v="Población con riesgo o alteraciones cardio – cerebro – vascular – metabólicas manifiestas"/>
    <s v="Crónicos"/>
    <s v="HTA"/>
    <s v="PASTO"/>
    <n v="52"/>
    <s v="52 - NARIÑO"/>
    <s v="52019"/>
    <s v="52019 - Albán"/>
    <s v="1,46985408446458"/>
    <s v="-77,0688094718068"/>
    <s v="Cotizante docente"/>
    <s v="AC"/>
    <m/>
    <s v="CC"/>
    <n v="27096594"/>
    <s v="CC27096594"/>
    <s v="CARMENZA"/>
    <m/>
    <s v="IBARRA"/>
    <s v="NARVAEZ"/>
    <d v="1959-04-02T00:00:00"/>
    <n v="62"/>
    <n v="6"/>
    <s v="Persona mayor"/>
    <m/>
    <s v="Desplazamiento"/>
    <s v="Ninguno"/>
    <m/>
    <s v="Cotizante docente"/>
    <m/>
    <s v="Con discapacidad"/>
    <s v="Indígena"/>
    <s v="ALBAN"/>
    <s v="B/HORIZONTE SAN JOSE DE ALBAN"/>
    <n v="3146402752"/>
    <s v="Rural"/>
    <m/>
    <x v="0"/>
    <x v="7"/>
    <s v="NARIÑO"/>
    <x v="7"/>
    <x v="7"/>
    <x v="7"/>
    <s v="I10X"/>
    <m/>
    <m/>
    <m/>
    <s v="Hipertension esencial (primaria)"/>
    <s v="Procedimiento"/>
    <n v="1"/>
    <s v="00Q0000773"/>
    <s v="PAQUETE HIPERTENSION ARTERIAL SIN O CON ENFERMEDAD RENAL CRONICA ESTADIOS 1 - 2 - IPS ESPECIALIZADA"/>
    <d v="2022-02-28T00:00:00"/>
    <n v="7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2739"/>
    <s v="CC30712739"/>
    <s v="ANA"/>
    <s v="JULIA"/>
    <s v="VITERI"/>
    <s v="GUERRERO"/>
    <d v="1957-10-10T00:00:00"/>
    <n v="64"/>
    <n v="6"/>
    <s v="Persona mayor"/>
    <m/>
    <s v="Desplazamiento"/>
    <s v="Ninguno"/>
    <m/>
    <s v="Cotizante docente"/>
    <m/>
    <s v="Con discapacidad"/>
    <s v="Indígena"/>
    <s v="PASTO"/>
    <s v="CRA.22A N 14-28"/>
    <n v="3003093401"/>
    <s v="Rural"/>
    <m/>
    <x v="0"/>
    <x v="8"/>
    <s v="NARIÑO"/>
    <x v="8"/>
    <x v="8"/>
    <x v="8"/>
    <s v="I10X"/>
    <m/>
    <m/>
    <m/>
    <s v="Hipertension esencial (primaria)"/>
    <s v="Procedimiento"/>
    <n v="1"/>
    <s v="00Q0000395"/>
    <s v="PAQUETE HIPERTENSION ARTERIAL Y/O  DIABETES MELLITUS CON ENFERMEDAD RENAL CRONICA ESTADIOS 3A - 3B - 4 Y 5 SIN DIALISIS"/>
    <d v="2022-02-28T00:00:00"/>
    <n v="22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66647"/>
    <s v="CC27166647"/>
    <s v="MYRIAN"/>
    <s v="DEL SOCORRO"/>
    <s v="MEDICIS"/>
    <s v="BENAVIDES"/>
    <d v="1951-09-27T00:00:00"/>
    <n v="70"/>
    <n v="6"/>
    <s v="Persona mayor"/>
    <m/>
    <s v="Desplazamiento"/>
    <s v="Ninguno"/>
    <m/>
    <s v="Cotizante docente"/>
    <m/>
    <s v="Con discapacidad"/>
    <s v="Indígena"/>
    <s v="PASTO"/>
    <s v="CRA 19 N 19-79"/>
    <n v="3174489015"/>
    <s v="Rural"/>
    <m/>
    <x v="0"/>
    <x v="8"/>
    <s v="NARIÑO"/>
    <x v="8"/>
    <x v="8"/>
    <x v="8"/>
    <s v="I10X"/>
    <m/>
    <m/>
    <m/>
    <s v="Hipertension esencial (primaria)"/>
    <s v="Medicamento"/>
    <n v="1"/>
    <s v="20085383-15"/>
    <s v="ATORVASTATINATABLETASRECUBIERTASPOR 40 MG"/>
    <d v="2022-02-18T00:00:00"/>
    <n v="21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96133"/>
    <s v="CC12996133"/>
    <s v="ROBERTO"/>
    <s v="HERNAN"/>
    <s v="MONCAYO"/>
    <s v="REALPE"/>
    <d v="1969-08-02T00:00:00"/>
    <n v="52"/>
    <n v="5"/>
    <s v="Adultez"/>
    <m/>
    <s v="Desplazamiento"/>
    <s v="Ninguno"/>
    <m/>
    <s v="Beneficiario"/>
    <m/>
    <s v="Con discapacidad"/>
    <s v="Indígena"/>
    <s v="PASTO"/>
    <s v="CALLE 11 No 39B-16 B/MARILUZ II APTO 102"/>
    <n v="3133951340"/>
    <s v="Rural"/>
    <m/>
    <x v="0"/>
    <x v="11"/>
    <s v="NARIÑO"/>
    <x v="11"/>
    <x v="11"/>
    <x v="11"/>
    <s v="I10X"/>
    <s v="E119"/>
    <m/>
    <m/>
    <s v="Hipertension esencial (primaria)"/>
    <s v="Procedimiento"/>
    <n v="1"/>
    <s v="00Q0000395"/>
    <s v="PAQUETE HIPERTENSION ARTERIAL Y/O  DIABETES MELLITUS CON ENFERMEDAD RENAL CRONICA ESTADIOS 3A - 3B - 4 Y 5 SIN DIALISIS"/>
    <d v="2022-02-19T00:00:00"/>
    <n v="10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4389"/>
    <s v="CC27064389"/>
    <s v="ALBA"/>
    <s v="STELLA DEL CARMEN"/>
    <s v="HERNANDEZ"/>
    <s v="BURGOS"/>
    <d v="1940-07-16T00:00:00"/>
    <n v="81"/>
    <n v="6"/>
    <s v="Persona mayor"/>
    <m/>
    <s v="Desplazamiento"/>
    <s v="Ninguno"/>
    <m/>
    <s v="Cotizante docente"/>
    <m/>
    <s v="Con discapacidad"/>
    <s v="Indígena"/>
    <s v="PASTO"/>
    <s v="CRA 2E N 20-38 STA BARBARA"/>
    <n v="7304745"/>
    <s v="Rural"/>
    <m/>
    <x v="0"/>
    <x v="7"/>
    <s v="NARIÑO"/>
    <x v="7"/>
    <x v="7"/>
    <x v="7"/>
    <s v="I10X"/>
    <m/>
    <m/>
    <m/>
    <s v="Hipertension esencial (primaria)"/>
    <s v="Procedimiento"/>
    <n v="1"/>
    <s v="00Q0000773"/>
    <s v="PAQUETE HIPERTENSION ARTERIAL SIN O CON ENFERMEDAD RENAL CRONICA ESTADIOS 1 - 2 - IPS ESPECIALIZADA"/>
    <d v="2022-02-28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74867"/>
    <s v="CC12974867"/>
    <s v="HERNANDO"/>
    <m/>
    <s v="ORTEGA"/>
    <s v="VALDES"/>
    <d v="1961-01-17T00:00:00"/>
    <n v="60"/>
    <n v="6"/>
    <s v="Persona mayor"/>
    <m/>
    <s v="Desplazamiento"/>
    <s v="Ninguno"/>
    <m/>
    <s v="Beneficiario"/>
    <m/>
    <s v="Con discapacidad"/>
    <s v="Indígena"/>
    <s v="PASTO"/>
    <s v="EL TABLON PANAMERICANO"/>
    <n v="3128314561"/>
    <s v="Rural"/>
    <m/>
    <x v="0"/>
    <x v="7"/>
    <s v="NARIÑO"/>
    <x v="7"/>
    <x v="7"/>
    <x v="7"/>
    <s v="I10X"/>
    <s v="E119"/>
    <s v="N18X"/>
    <m/>
    <s v="Hipertension esencial (primaria)"/>
    <s v="Insumo"/>
    <n v="1"/>
    <n v="0"/>
    <s v="DURAPREP SOLUCION PARA LAVADO PREQUIRURGICO"/>
    <d v="2022-02-28T00:00:00"/>
    <n v="13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9897"/>
    <s v="CC30709897"/>
    <s v="RUTH"/>
    <s v="NELLY"/>
    <s v="BURBANO"/>
    <s v="DE JURADO"/>
    <d v="1954-06-12T00:00:00"/>
    <n v="67"/>
    <n v="6"/>
    <s v="Persona mayor"/>
    <m/>
    <s v="Desplazamiento"/>
    <s v="Ninguno"/>
    <m/>
    <s v="Cotizante docente"/>
    <m/>
    <s v="Con discapacidad"/>
    <s v="Indígena"/>
    <s v="PASTO"/>
    <s v="MZ 7A CS 2 VILLA VERGEL"/>
    <n v="3006122377"/>
    <s v="Rural"/>
    <m/>
    <x v="0"/>
    <x v="7"/>
    <s v="NARIÑO"/>
    <x v="7"/>
    <x v="7"/>
    <x v="7"/>
    <s v="I10X"/>
    <m/>
    <m/>
    <m/>
    <s v="Hipertension esencial (primaria)"/>
    <s v="Procedimiento"/>
    <n v="1"/>
    <s v="00Q0000395"/>
    <s v="PAQUETE HIPERTENSION ARTERIAL Y/O  DIABETES MELLITUS CON ENFERMEDAD RENAL CRONICA ESTADIOS 3A - 3B - 4 Y 5 SIN DIALISIS"/>
    <d v="2022-02-28T00:00:00"/>
    <n v="7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16913"/>
    <s v="CC27216913"/>
    <s v="MARIA"/>
    <s v="LUISA"/>
    <s v="BARCENAS"/>
    <s v="CORDOBA"/>
    <d v="1936-07-28T00:00:00"/>
    <n v="85"/>
    <n v="6"/>
    <s v="Persona mayor"/>
    <m/>
    <s v="Desplazamiento"/>
    <s v="Ninguno"/>
    <m/>
    <s v="Beneficiario"/>
    <m/>
    <s v="Con discapacidad"/>
    <s v="Indígena"/>
    <s v="PASTO"/>
    <s v="CALLE 14 NO. 6-40 B/SANTA CLARA"/>
    <n v="3173770826"/>
    <s v="Rural"/>
    <m/>
    <x v="0"/>
    <x v="7"/>
    <s v="NARIÑO"/>
    <x v="7"/>
    <x v="7"/>
    <x v="7"/>
    <s v="I10X"/>
    <m/>
    <m/>
    <m/>
    <s v="Hipertension esencial (primaria)"/>
    <s v="Procedimiento"/>
    <n v="1"/>
    <s v="00Q0000395"/>
    <s v="PAQUETE HIPERTENSION ARTERIAL Y/O  DIABETES MELLITUS CON ENFERMEDAD RENAL CRONICA ESTADIOS 3A - 3B - 4 Y 5 SIN DIALISIS"/>
    <d v="2022-02-28T00:00:00"/>
    <n v="368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075287"/>
    <s v="CC27075287"/>
    <s v="ANITA"/>
    <s v="EMPERATRIZ DEL C."/>
    <s v="ORTEGA"/>
    <s v="MENA"/>
    <d v="1947-08-22T00:00:00"/>
    <n v="74"/>
    <n v="6"/>
    <s v="Persona mayor"/>
    <m/>
    <s v="Desplazamiento"/>
    <s v="Ninguno"/>
    <m/>
    <s v="Cotizante Pensionado"/>
    <m/>
    <s v="Con discapacidad"/>
    <s v="Indígena"/>
    <s v="PASTO"/>
    <s v="MZ 2 CASA 9 VILLA VERGEL"/>
    <n v="3158868739"/>
    <s v="Rural"/>
    <m/>
    <x v="0"/>
    <x v="7"/>
    <s v="NARIÑO"/>
    <x v="7"/>
    <x v="7"/>
    <x v="7"/>
    <s v="I10X"/>
    <m/>
    <m/>
    <m/>
    <s v="Hipertension esencial (primaria)"/>
    <s v="Medicamento"/>
    <n v="1"/>
    <s v="19942545-01"/>
    <s v="CALCITRIOL 0.5 MCG"/>
    <d v="2022-02-18T00:00:00"/>
    <n v="19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854308"/>
    <s v="CC1854308"/>
    <s v="HUGO"/>
    <s v="ORLANDO"/>
    <s v="RAMOS"/>
    <s v="VALENCIA"/>
    <d v="1944-01-08T00:00:00"/>
    <n v="77"/>
    <n v="6"/>
    <s v="Persona mayor"/>
    <m/>
    <s v="Desplazamiento"/>
    <s v="Ninguno"/>
    <m/>
    <s v="Beneficiario"/>
    <m/>
    <s v="Con discapacidad"/>
    <s v="Indígena"/>
    <s v="PASTO"/>
    <s v="CALLE 16A # 40-35 B/SANTANA"/>
    <n v="3136042701"/>
    <s v="Rural"/>
    <m/>
    <x v="0"/>
    <x v="7"/>
    <s v="NARIÑO"/>
    <x v="7"/>
    <x v="7"/>
    <x v="7"/>
    <s v="I10X"/>
    <s v="E119"/>
    <m/>
    <m/>
    <s v="Hipertension esencial (primaria)"/>
    <s v="Medicamento"/>
    <n v="1"/>
    <s v="30969-02"/>
    <s v="OSTEOCALÂ® 600 MG TABLETAS RECUBIERTAS"/>
    <d v="2022-02-18T00:00:00"/>
    <n v="3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8473"/>
    <s v="CC5198473"/>
    <s v="NEL"/>
    <s v="ANTONIO"/>
    <s v="ROSERO"/>
    <s v="ROSERO"/>
    <d v="1941-09-23T00:00:00"/>
    <n v="80"/>
    <n v="6"/>
    <s v="Persona mayor"/>
    <m/>
    <s v="Desplazamiento"/>
    <s v="Ninguno"/>
    <m/>
    <s v="Cotizante docente"/>
    <m/>
    <s v="Con discapacidad"/>
    <s v="Indígena"/>
    <s v="PASTO"/>
    <s v="CLL 18 #41A-19 ED. PIAMONTE B/DORADO APTO 403"/>
    <n v="3012117986"/>
    <s v="Rural"/>
    <m/>
    <x v="0"/>
    <x v="11"/>
    <s v="NARIÑO"/>
    <x v="11"/>
    <x v="11"/>
    <x v="11"/>
    <s v="I10X"/>
    <s v="E119"/>
    <m/>
    <m/>
    <s v="Hipertension esencial (primaria)"/>
    <s v="Procedimiento"/>
    <n v="1"/>
    <n v="1890366"/>
    <s v="CONSULTA DE CONTROL O DE SEGUIMIENTO POR ESPECIALISTA EN MEDICINA INTERNA"/>
    <d v="2022-02-03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09660"/>
    <s v="CC5309660"/>
    <s v="SERGIO"/>
    <s v="BAYARDO"/>
    <s v="CALDERON"/>
    <s v="FIGUEROA"/>
    <d v="1958-07-11T00:00:00"/>
    <n v="63"/>
    <n v="6"/>
    <s v="Persona mayor"/>
    <s v="Población en Condición de Desplazamiento"/>
    <s v="Desplazamiento"/>
    <s v="Perdida de Bienes Muebles o Inmuebles"/>
    <m/>
    <s v="Cotizante docente"/>
    <m/>
    <s v="Con discapacidad"/>
    <s v="Indígena"/>
    <s v="PASTO"/>
    <s v="CL 24 N 16-66 RINCON DEL PARAISO"/>
    <n v="3154968065"/>
    <s v="Rural"/>
    <m/>
    <x v="0"/>
    <x v="11"/>
    <s v="NARIÑO"/>
    <x v="11"/>
    <x v="11"/>
    <x v="11"/>
    <s v="I10X"/>
    <m/>
    <m/>
    <m/>
    <s v="Hipertension esencial (primaria)"/>
    <s v="Medicamento"/>
    <n v="1"/>
    <s v="34162-07"/>
    <s v="HIDROCLOROTIAZIDA 25 MG"/>
    <d v="2022-02-03T00:00:00"/>
    <n v="1231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5199186"/>
    <s v="CC5199186"/>
    <s v="LAURO"/>
    <s v="FRANCISCO"/>
    <s v="ORTEGA"/>
    <s v="LOPEZ"/>
    <d v="1943-09-08T00:00:00"/>
    <n v="78"/>
    <n v="6"/>
    <s v="Persona mayor"/>
    <m/>
    <s v="Desplazamiento"/>
    <s v="Ninguno"/>
    <m/>
    <s v="Cotizante Pensionado"/>
    <m/>
    <s v="Con discapacidad"/>
    <s v="Indígena"/>
    <s v="PASTO"/>
    <s v="CRA 6#35-45 B/SAN VICENTE"/>
    <n v="3107214618"/>
    <s v="Rural"/>
    <m/>
    <x v="0"/>
    <x v="11"/>
    <s v="NARIÑO"/>
    <x v="11"/>
    <x v="11"/>
    <x v="11"/>
    <s v="I10X"/>
    <m/>
    <m/>
    <m/>
    <s v="Hipertension esencial (primaria)"/>
    <s v="Medicamento"/>
    <n v="1"/>
    <s v="19936296-08"/>
    <s v="ACIDO ACETILSALICILICO 100 MG"/>
    <d v="2022-02-03T00:00:00"/>
    <n v="32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5721"/>
    <s v="CC30715721"/>
    <s v="SONIA"/>
    <s v="ALEJANDRA"/>
    <s v="SANTANDER"/>
    <s v="ENRIQUEZ"/>
    <d v="1960-06-16T00:00:00"/>
    <n v="61"/>
    <n v="6"/>
    <s v="Persona mayor"/>
    <m/>
    <s v="Desplazamiento"/>
    <s v="Ninguno"/>
    <m/>
    <s v="Cotizante docente"/>
    <m/>
    <s v="Con discapacidad"/>
    <s v="Indígena"/>
    <s v="PASTO"/>
    <s v="CRA 42 N 17A-79 APTO 402 EL DORADO B/"/>
    <n v="3014318463"/>
    <s v="Rural"/>
    <m/>
    <x v="0"/>
    <x v="11"/>
    <s v="NARIÑO"/>
    <x v="11"/>
    <x v="11"/>
    <x v="11"/>
    <s v="I10X"/>
    <s v="E119"/>
    <m/>
    <m/>
    <s v="Hipertension esencial (primaria)"/>
    <s v="Medicamento"/>
    <n v="1"/>
    <s v="55895-06"/>
    <s v="AMLODIPINO TABLETAS 5 MG"/>
    <d v="2022-02-03T00:00:00"/>
    <n v="22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33589"/>
    <s v="CC27233589"/>
    <s v="AIDA"/>
    <s v="PRAXEDES"/>
    <s v="RINCON"/>
    <s v="DE AGUSTIN"/>
    <d v="1931-12-31T00:00:00"/>
    <n v="90"/>
    <n v="6"/>
    <s v="Persona mayor"/>
    <m/>
    <s v="Desplazamiento"/>
    <s v="Ninguno"/>
    <m/>
    <s v="Beneficiario"/>
    <m/>
    <s v="Con discapacidad"/>
    <s v="Indígena"/>
    <s v="PASTO"/>
    <s v="CASA 8 MZ 21 B/ LOS LAURELES"/>
    <n v="3004815964"/>
    <s v="Rural"/>
    <m/>
    <x v="0"/>
    <x v="11"/>
    <s v="NARIÑO"/>
    <x v="11"/>
    <x v="11"/>
    <x v="11"/>
    <s v="I10X"/>
    <s v="E119"/>
    <m/>
    <m/>
    <s v="Hipertension esencial (primaria)"/>
    <s v="Medicamento"/>
    <n v="1"/>
    <s v="20085383-15"/>
    <s v="ATORVASTATINATABLETASRECUBIERTASPOR 40 MG"/>
    <d v="2022-02-03T00:00:00"/>
    <n v="89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87570092"/>
    <s v="CC87570092"/>
    <s v="SEGUNDO"/>
    <s v="JAIME"/>
    <s v="RAMOS"/>
    <s v="CABRERA"/>
    <d v="1955-02-23T00:00:00"/>
    <n v="66"/>
    <n v="6"/>
    <s v="Persona mayor"/>
    <m/>
    <s v="Desplazamiento"/>
    <s v="Ninguno"/>
    <m/>
    <s v="Cotizante docente"/>
    <m/>
    <s v="Con discapacidad"/>
    <s v="Indígena"/>
    <s v="PASTO"/>
    <s v="B/ las mercedes Cll 21 A #2-67 Pasto"/>
    <n v="3188613503"/>
    <s v="Rural"/>
    <m/>
    <x v="0"/>
    <x v="7"/>
    <s v="NARIÑO"/>
    <x v="7"/>
    <x v="7"/>
    <x v="7"/>
    <s v="I10X"/>
    <m/>
    <m/>
    <m/>
    <s v="Hipertension esencial (primaria)"/>
    <s v="Procedimiento"/>
    <n v="1"/>
    <s v="00Q0000395"/>
    <s v="PAQUETE HIPERTENSION ARTERIAL Y/O  DIABETES MELLITUS CON ENFERMEDAD RENAL CRONICA ESTADIOS 3A - 3B - 4 Y 5 SIN DIALISIS"/>
    <d v="2022-02-04T00:00:00"/>
    <n v="167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1376"/>
    <s v="CC5201376"/>
    <s v="EDGAR"/>
    <s v="FANOR"/>
    <s v="QUINTERO"/>
    <s v="BURBANO"/>
    <d v="1945-08-24T00:00:00"/>
    <n v="76"/>
    <n v="6"/>
    <s v="Persona mayor"/>
    <m/>
    <s v="Desplazamiento"/>
    <s v="Ninguno"/>
    <m/>
    <s v="Cotizante docente"/>
    <m/>
    <s v="Con discapacidad"/>
    <s v="Indígena"/>
    <s v="PASTO"/>
    <s v="PUCAPLA II BLOQ 8 APTO 202 B/"/>
    <n v="7361271"/>
    <s v="Rural"/>
    <m/>
    <x v="0"/>
    <x v="15"/>
    <s v="NARIÑO"/>
    <x v="15"/>
    <x v="15"/>
    <x v="15"/>
    <s v="I10X"/>
    <m/>
    <m/>
    <m/>
    <s v="Hipertension esencial (primaria)"/>
    <s v="Procedimiento"/>
    <n v="1"/>
    <s v="00Q0000395"/>
    <s v="PAQUETE HIPERTENSION ARTERIAL Y/O  DIABETES MELLITUS CON ENFERMEDAD RENAL CRONICA ESTADIOS 3A - 3B - 4 Y 5 SIN DIALISIS"/>
    <d v="2022-02-28T00:00:00"/>
    <n v="3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9097"/>
    <s v="CC12969097"/>
    <s v="SEGUNDO"/>
    <s v="RODRIGO"/>
    <s v="CHAMORRO"/>
    <s v="MENDOZA"/>
    <d v="1959-03-24T00:00:00"/>
    <n v="62"/>
    <n v="6"/>
    <s v="Persona mayor"/>
    <m/>
    <s v="Desplazamiento"/>
    <s v="Ninguno"/>
    <m/>
    <s v="Cotizante docente"/>
    <m/>
    <s v="Sin discapacidad"/>
    <s v="Indígena"/>
    <s v="PASTO"/>
    <s v="MANZANA 19 CASA 5 B B/ SUMATAMBO"/>
    <n v="3128286982"/>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38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20170"/>
    <s v="CC5220170"/>
    <s v="LUIS"/>
    <s v="EMIRO"/>
    <s v="VELASCO"/>
    <s v="FAJARDO"/>
    <d v="1963-03-08T00:00:00"/>
    <n v="58"/>
    <n v="5"/>
    <s v="Adultez"/>
    <m/>
    <s v="Desplazamiento"/>
    <s v="Ninguno"/>
    <m/>
    <s v="Beneficiario"/>
    <m/>
    <s v="Sin discapacidad"/>
    <s v="Indígena"/>
    <s v="PASTO"/>
    <s v="BARRIO ALEGRIA 2 - ALTAQUER"/>
    <n v="3214780639"/>
    <s v="Rural"/>
    <m/>
    <x v="0"/>
    <x v="10"/>
    <s v="NARIÑO"/>
    <x v="10"/>
    <x v="10"/>
    <x v="10"/>
    <s v="I10X"/>
    <m/>
    <m/>
    <m/>
    <s v="Hipertension esencial (primaria)"/>
    <s v="Procedimiento"/>
    <n v="1"/>
    <s v="00Q0000395"/>
    <s v="PAQUETE HIPERTENSION ARTERIAL Y/O  DIABETES MELLITUS CON ENFERMEDAD RENAL CRONICA ESTADIOS 3A - 3B - 4 Y 5 SIN DIALISIS"/>
    <d v="2022-02-28T00:00:00"/>
    <n v="64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9005"/>
    <s v="CC30719005"/>
    <s v="RUTH"/>
    <s v="ISABEL"/>
    <s v="ACOSTA"/>
    <s v="DE GUERRERO"/>
    <d v="1954-09-05T00:00:00"/>
    <n v="67"/>
    <n v="6"/>
    <s v="Persona mayor"/>
    <m/>
    <s v="Desplazamiento"/>
    <s v="Ninguno"/>
    <m/>
    <s v="Cotizante docente"/>
    <m/>
    <s v="Sin discapacidad"/>
    <s v="Indígena"/>
    <s v="PASTO"/>
    <s v="MZ 8 CS 20 VILLA VERGEL"/>
    <n v="3012409065"/>
    <s v="Rural"/>
    <m/>
    <x v="0"/>
    <x v="12"/>
    <s v="NARIÑO"/>
    <x v="12"/>
    <x v="12"/>
    <x v="12"/>
    <s v="I10X"/>
    <s v="E119"/>
    <m/>
    <m/>
    <s v="Hipertension esencial (primaria)"/>
    <s v="Procedimiento"/>
    <n v="1"/>
    <s v="00Q0000395"/>
    <s v="PAQUETE HIPERTENSION ARTERIAL Y/O  DIABETES MELLITUS CON ENFERMEDAD RENAL CRONICA ESTADIOS 3A - 3B - 4 Y 5 SIN DIALISIS"/>
    <d v="2022-02-28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231495"/>
    <s v="CC27231495"/>
    <s v="PASTORA"/>
    <s v="HERMINDA"/>
    <s v="VALLEJO"/>
    <s v="CHAMPUTIS"/>
    <d v="1957-05-08T00:00:00"/>
    <n v="64"/>
    <n v="6"/>
    <s v="Persona mayor"/>
    <m/>
    <s v="Desplazamiento"/>
    <s v="Ninguno"/>
    <m/>
    <s v="Cotizante Pensionado"/>
    <m/>
    <s v="Sin discapacidad"/>
    <s v="Indígena"/>
    <s v="PASTO"/>
    <s v="Calle 14 # 23-80 B/ El Colorado"/>
    <n v="3175097148"/>
    <s v="Rural"/>
    <m/>
    <x v="0"/>
    <x v="9"/>
    <s v="NARIÑO"/>
    <x v="9"/>
    <x v="9"/>
    <x v="9"/>
    <s v="I10X"/>
    <s v="E119"/>
    <m/>
    <m/>
    <s v="Hipertension esencial (primaria)"/>
    <s v="Procedimiento"/>
    <n v="1"/>
    <n v="1890301"/>
    <s v="CONSULTA DE CONTROL O DE SEGUIMIENTO POR MEDICINA GENERAL"/>
    <d v="2022-02-08T00:00:00"/>
    <n v="34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68619"/>
    <s v="CC12968619"/>
    <s v="JESUS"/>
    <s v="ALFREDO"/>
    <s v="GUERRA"/>
    <s v="RODRIGUEZ"/>
    <d v="1958-07-13T00:00:00"/>
    <n v="63"/>
    <n v="6"/>
    <s v="Persona mayor"/>
    <m/>
    <s v="Desplazamiento"/>
    <s v="Ninguno"/>
    <m/>
    <s v="Beneficiario"/>
    <m/>
    <s v="Sin discapacidad"/>
    <s v="Indígena"/>
    <s v="PASTO"/>
    <s v="CRA 21 N13-15 LAS AMERICAS"/>
    <n v="3147223534"/>
    <s v="Rural"/>
    <m/>
    <x v="0"/>
    <x v="9"/>
    <s v="NARIÑO"/>
    <x v="9"/>
    <x v="9"/>
    <x v="9"/>
    <s v="I10X"/>
    <m/>
    <m/>
    <m/>
    <s v="Hipertension esencial (primaria)"/>
    <s v="Medicamento"/>
    <n v="1"/>
    <s v="50707-01"/>
    <s v="BETOPROLOL 50 MG TABLETAS"/>
    <d v="2022-02-08T00:00:00"/>
    <n v="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01223"/>
    <s v="CC27301223"/>
    <s v="ELVIA"/>
    <s v="MARIANA"/>
    <s v="MELO"/>
    <s v="DE MORA"/>
    <d v="1942-11-17T00:00:00"/>
    <n v="79"/>
    <n v="6"/>
    <s v="Persona mayor"/>
    <m/>
    <s v="Desplazamiento"/>
    <s v="Ninguno"/>
    <m/>
    <s v="Cotizante docente"/>
    <m/>
    <s v="Sin discapacidad"/>
    <s v="Indígena"/>
    <s v="PASTO"/>
    <s v="CR1A N 21B-24 STA BARBARA B/"/>
    <n v="7368867"/>
    <s v="Rural"/>
    <m/>
    <x v="0"/>
    <x v="9"/>
    <s v="NARIÑO"/>
    <x v="9"/>
    <x v="9"/>
    <x v="9"/>
    <s v="I10X"/>
    <s v="E119"/>
    <m/>
    <m/>
    <s v="Hipertension esencial (primaria)"/>
    <s v="Medicamento"/>
    <n v="1"/>
    <s v="20072968-06"/>
    <s v="HIDROCLOROTIAZIDA TABLETAS 25 MG"/>
    <d v="2022-02-08T00:00:00"/>
    <n v="30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47005"/>
    <s v="CC27247005"/>
    <s v="ISMERIA"/>
    <s v="DEL CARMEN"/>
    <s v="VALLEJO"/>
    <s v="DAVILA"/>
    <d v="1947-07-02T00:00:00"/>
    <n v="74"/>
    <n v="6"/>
    <s v="Persona mayor"/>
    <m/>
    <s v="Desplazamiento"/>
    <s v="Ninguno"/>
    <m/>
    <s v="Cotizante docente"/>
    <m/>
    <s v="Sin discapacidad"/>
    <s v="Indígena"/>
    <s v="PASTO"/>
    <s v="CARRERA 41 N 15B-63 SAN JUAN DE DIOS"/>
    <n v="3016528787"/>
    <s v="Rural"/>
    <m/>
    <x v="0"/>
    <x v="9"/>
    <s v="NARIÑO"/>
    <x v="9"/>
    <x v="9"/>
    <x v="9"/>
    <s v="I10X"/>
    <m/>
    <m/>
    <m/>
    <s v="Hipertension esencial (primaria)"/>
    <s v="Medicamento"/>
    <n v="1"/>
    <s v="19908969-06"/>
    <s v="ACETAMINOFEN 500 MG"/>
    <d v="2022-02-08T00:00:00"/>
    <n v="4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99833"/>
    <s v="CC27399833"/>
    <s v="MARTHA"/>
    <s v="IRENE"/>
    <s v="ORTIZ"/>
    <s v="CHICAIZA"/>
    <d v="1958-10-20T00:00:00"/>
    <n v="63"/>
    <n v="6"/>
    <s v="Persona mayor"/>
    <m/>
    <s v="Desplazamiento"/>
    <s v="Ninguno"/>
    <m/>
    <s v="Cotizante docente"/>
    <m/>
    <s v="Sin discapacidad"/>
    <s v="Indígena"/>
    <s v="PASTO"/>
    <s v="CRA 6B N 9-10 BARRIO MARIA ISABEL B/ Mar?Isabel"/>
    <n v="7373633"/>
    <s v="Rural"/>
    <m/>
    <x v="0"/>
    <x v="9"/>
    <s v="NARIÑO"/>
    <x v="9"/>
    <x v="9"/>
    <x v="9"/>
    <s v="I10X"/>
    <m/>
    <m/>
    <m/>
    <s v="Hipertension esencial (primaria)"/>
    <s v="Medicamento"/>
    <n v="1"/>
    <s v="19960407-01"/>
    <s v="ESOMEPRAZOLTABLETA ENTERICA20MG"/>
    <d v="2022-02-08T00:00:00"/>
    <n v="32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2890"/>
    <s v="CC12952890"/>
    <s v="GUILLERMO"/>
    <s v="ENRIQUE"/>
    <s v="MORILLO"/>
    <s v="REALPE"/>
    <d v="1948-12-15T00:00:00"/>
    <n v="73"/>
    <n v="6"/>
    <s v="Persona mayor"/>
    <m/>
    <s v="Desplazamiento"/>
    <s v="Ninguno"/>
    <m/>
    <s v="Cotizante docente"/>
    <m/>
    <s v="Sin discapacidad"/>
    <s v="Indígena"/>
    <s v="PASTO"/>
    <s v="CRA 34 No 15 - 66 APTO 502 B/SAN IGNACIO B/"/>
    <n v="3165266210"/>
    <s v="Rural"/>
    <m/>
    <x v="0"/>
    <x v="9"/>
    <s v="NARIÑO"/>
    <x v="9"/>
    <x v="9"/>
    <x v="9"/>
    <s v="I10X"/>
    <m/>
    <m/>
    <m/>
    <s v="Hipertension esencial (primaria)"/>
    <s v="Medicamento"/>
    <n v="1"/>
    <s v="19980450-01"/>
    <s v="BECLOMARÂ® INHALADOR 50 MCG"/>
    <d v="2022-02-08T00:00:00"/>
    <n v="42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17966"/>
    <s v="CC27217966"/>
    <s v="MELBA"/>
    <s v="ESTELA"/>
    <s v="BASTIDAS"/>
    <s v="DE GUERRERO"/>
    <d v="1941-11-11T00:00:00"/>
    <n v="80"/>
    <n v="6"/>
    <s v="Persona mayor"/>
    <m/>
    <s v="Desplazamiento"/>
    <s v="Ninguno"/>
    <m/>
    <s v="Cotizante docente"/>
    <m/>
    <s v="Sin discapacidad"/>
    <s v="Indígena"/>
    <s v="PASTO"/>
    <s v="CL 13 N. 28-26 B/ San Ignacio"/>
    <n v="7372441"/>
    <s v="Rural"/>
    <m/>
    <x v="0"/>
    <x v="9"/>
    <s v="NARIÑO"/>
    <x v="9"/>
    <x v="9"/>
    <x v="9"/>
    <s v="I10X"/>
    <m/>
    <m/>
    <m/>
    <s v="Hipertension esencial (primaria)"/>
    <s v="Medicamento"/>
    <n v="1"/>
    <s v="20013129-01"/>
    <s v="BROMURO DE IPRATROPIO 20 MCG/DOSIS AEROSOL HFA"/>
    <d v="2022-02-08T00:00:00"/>
    <n v="25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43995"/>
    <s v="CC30743995"/>
    <s v="DIANA"/>
    <s v="ALEJANDRA"/>
    <s v="ARCOS"/>
    <s v="MORA"/>
    <d v="1969-11-09T00:00:00"/>
    <n v="52"/>
    <n v="5"/>
    <s v="Adultez"/>
    <m/>
    <s v="Desplazamiento"/>
    <s v="Ninguno"/>
    <m/>
    <s v="Beneficiario"/>
    <m/>
    <s v="Sin discapacidad"/>
    <s v="Indígena"/>
    <s v="PASTO"/>
    <s v="CRA 2 N 21C-21 BARRIO MERCEDARIO"/>
    <n v="3113490238"/>
    <s v="Rural"/>
    <m/>
    <x v="0"/>
    <x v="9"/>
    <s v="NARIÑO"/>
    <x v="9"/>
    <x v="9"/>
    <x v="9"/>
    <s v="I10X"/>
    <m/>
    <m/>
    <m/>
    <s v="Hipertension esencial (primaria)"/>
    <s v="Medicamento"/>
    <n v="1"/>
    <s v="19932984-12"/>
    <s v="LOSARTAN 50 MG"/>
    <d v="2022-02-08T00:00:00"/>
    <n v="6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530237"/>
    <s v="CC27530237"/>
    <s v="TERESA"/>
    <s v="ISABEL"/>
    <s v="BASTIDAS"/>
    <s v="VELASQUEZ"/>
    <d v="1946-11-19T00:00:00"/>
    <n v="75"/>
    <n v="6"/>
    <s v="Persona mayor"/>
    <m/>
    <s v="Desplazamiento"/>
    <s v="Ninguno"/>
    <m/>
    <s v="Beneficiario"/>
    <m/>
    <s v="Sin discapacidad"/>
    <s v="Indígena"/>
    <s v="PASTO"/>
    <s v="MZ 7 CS 4 B/ESMERALDA B/"/>
    <n v="7302922"/>
    <s v="Rural"/>
    <m/>
    <x v="0"/>
    <x v="9"/>
    <s v="NARIÑO"/>
    <x v="9"/>
    <x v="9"/>
    <x v="9"/>
    <s v="I10X"/>
    <m/>
    <m/>
    <m/>
    <s v="Hipertension esencial (primaria)"/>
    <s v="Medicamento"/>
    <n v="1"/>
    <s v="20011983-01"/>
    <s v="SALBUTAMOL 100MCG/DOSIS"/>
    <d v="2022-02-08T00:00:00"/>
    <n v="47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3056048"/>
    <s v="CC13056048"/>
    <s v="EULIQUIO"/>
    <m/>
    <s v="VASQUEZ"/>
    <s v="ARTEAGA"/>
    <d v="1974-06-10T00:00:00"/>
    <n v="47"/>
    <n v="5"/>
    <s v="Adultez"/>
    <m/>
    <s v="Desplazamiento"/>
    <s v="Ninguno"/>
    <m/>
    <s v="Cotizante docente"/>
    <m/>
    <s v="Sin discapacidad"/>
    <s v="Indígena"/>
    <s v="PASTO"/>
    <s v="MZ 28 CASA 2 B QUINTAS DE SAN PEDRO B/"/>
    <n v="3223375547"/>
    <s v="Rural"/>
    <m/>
    <x v="0"/>
    <x v="9"/>
    <s v="NARIÑO"/>
    <x v="9"/>
    <x v="9"/>
    <x v="9"/>
    <s v="I10X"/>
    <m/>
    <m/>
    <m/>
    <s v="Hipertension esencial (primaria)"/>
    <s v="Medicamento"/>
    <n v="1"/>
    <s v="20011084-05"/>
    <s v="PREDNISOLONA TABLETAS X 5 MG"/>
    <d v="2022-02-08T00:00:00"/>
    <n v="1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94206"/>
    <s v="CC27294206"/>
    <s v="NUBIA"/>
    <s v="MARGOTH"/>
    <s v="ERAZO"/>
    <s v="DE ORDONEZ"/>
    <d v="1950-11-24T00:00:00"/>
    <n v="71"/>
    <n v="6"/>
    <s v="Persona mayor"/>
    <m/>
    <s v="Desplazamiento"/>
    <s v="Ninguno"/>
    <m/>
    <s v="Cotizante docente"/>
    <m/>
    <s v="Sin discapacidad"/>
    <s v="Indígena"/>
    <s v="PASTO"/>
    <s v="MZ E CASA # 10"/>
    <n v="3176029608"/>
    <s v="Rural"/>
    <m/>
    <x v="0"/>
    <x v="8"/>
    <s v="NARIÑO"/>
    <x v="8"/>
    <x v="8"/>
    <x v="8"/>
    <s v="I10X"/>
    <m/>
    <m/>
    <m/>
    <s v="Hipertension esencial (primaria)"/>
    <s v="Procedimiento"/>
    <n v="1"/>
    <s v="00Q0000773"/>
    <s v="PAQUETE HIPERTENSION ARTERIAL SIN O CON ENFERMEDAD RENAL CRONICA ESTADIOS 1 - 2 - IPS ESPECIALIZADA"/>
    <d v="2022-02-28T00:00:00"/>
    <n v="224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307672"/>
    <s v="CC27307672"/>
    <s v="AIDA"/>
    <s v="TERESA DE JESUS"/>
    <s v="YELA"/>
    <m/>
    <d v="1954-12-09T00:00:00"/>
    <n v="67"/>
    <n v="6"/>
    <s v="Persona mayor"/>
    <m/>
    <s v="Desplazamiento"/>
    <s v="Ninguno"/>
    <m/>
    <s v="Cotizante Pensionado"/>
    <m/>
    <s v="Sin discapacidad"/>
    <s v="Indígena"/>
    <s v="PASTO"/>
    <s v="CALLE 13 # 32-55 B/SAN IGNACIO"/>
    <n v="3116150776"/>
    <s v="Rural"/>
    <m/>
    <x v="0"/>
    <x v="11"/>
    <s v="NARIÑO"/>
    <x v="11"/>
    <x v="11"/>
    <x v="11"/>
    <s v="I10X"/>
    <m/>
    <m/>
    <m/>
    <s v="Hipertension esencial (primaria)"/>
    <s v="Procedimiento"/>
    <n v="1"/>
    <s v="00Q0000395"/>
    <s v="PAQUETE HIPERTENSION ARTERIAL Y/O  DIABETES MELLITUS CON ENFERMEDAD RENAL CRONICA ESTADIOS 3A - 3B - 4 Y 5 SIN DIALISIS"/>
    <d v="2022-02-28T00:00:00"/>
    <n v="26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534336"/>
    <s v="CC27534336"/>
    <s v="ALBA"/>
    <s v="ISABEL"/>
    <s v="LEITON"/>
    <s v="BELALCAZAR"/>
    <d v="1966-04-18T00:00:00"/>
    <n v="55"/>
    <n v="5"/>
    <s v="Adultez"/>
    <m/>
    <s v="Desplazamiento"/>
    <s v="Ninguno"/>
    <m/>
    <s v="Cotizante docente"/>
    <m/>
    <s v="Sin discapacidad"/>
    <s v="Indígena"/>
    <s v="PASTO"/>
    <s v="PULCALPA IUI BLOQUE 3 APTO 301"/>
    <n v="3166024812"/>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28T00:00:00"/>
    <n v="10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37357"/>
    <s v="CC5237357"/>
    <s v="SEGUNDO"/>
    <s v="MESIAS"/>
    <s v="TOVAR"/>
    <s v="VILLARREAL"/>
    <d v="1963-07-08T00:00:00"/>
    <n v="58"/>
    <n v="5"/>
    <s v="Adultez"/>
    <m/>
    <s v="Desplazamiento"/>
    <s v="Ninguno"/>
    <m/>
    <s v="Beneficiario"/>
    <m/>
    <s v="Sin discapacidad"/>
    <s v="Indígena"/>
    <s v="PASTO"/>
    <s v="CRA 22E 3 9-67"/>
    <n v="3166230385"/>
    <s v="Rural"/>
    <m/>
    <x v="0"/>
    <x v="15"/>
    <s v="NARIÑO"/>
    <x v="15"/>
    <x v="15"/>
    <x v="15"/>
    <s v="I10X"/>
    <s v="E119"/>
    <m/>
    <m/>
    <s v="Hipertension esencial (primaria)"/>
    <s v="Procedimiento"/>
    <n v="1"/>
    <s v="00Q0000773"/>
    <s v="PAQUETE HIPERTENSION ARTERIAL SIN O CON ENFERMEDAD RENAL CRONICA ESTADIOS 1 - 2 - IPS ESPECIALIZADA"/>
    <d v="2022-02-28T00:00:00"/>
    <n v="10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20024"/>
    <s v="CC30720024"/>
    <s v="CARMENZA"/>
    <m/>
    <s v="ORDOÑEZ"/>
    <s v="PORTILLA"/>
    <d v="1959-10-30T00:00:00"/>
    <n v="62"/>
    <n v="6"/>
    <s v="Persona mayor"/>
    <m/>
    <s v="Desplazamiento"/>
    <s v="Ninguno"/>
    <m/>
    <s v="Beneficiario"/>
    <m/>
    <s v="Sin discapacidad"/>
    <s v="Indígena"/>
    <s v="PASTO"/>
    <s v="CRA 39B N 10-13 BALCONEZ DE MARILUZ B/"/>
    <n v="7210672"/>
    <s v="Rural"/>
    <m/>
    <x v="0"/>
    <x v="15"/>
    <s v="NARIÑO"/>
    <x v="15"/>
    <x v="15"/>
    <x v="15"/>
    <s v="I10X"/>
    <m/>
    <m/>
    <m/>
    <s v="Hipertension esencial (primaria)"/>
    <s v="Procedimiento"/>
    <n v="1"/>
    <s v="00Q0000773"/>
    <s v="PAQUETE HIPERTENSION ARTERIAL SIN O CON ENFERMEDAD RENAL CRONICA ESTADIOS 1 - 2 - IPS ESPECIALIZADA"/>
    <d v="2022-02-28T00:00:00"/>
    <n v="30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2875"/>
    <s v="CC5202875"/>
    <s v="ELIAS"/>
    <s v="JESUS"/>
    <s v="ESTRADA"/>
    <s v="GARZON"/>
    <d v="1946-11-28T00:00:00"/>
    <n v="75"/>
    <n v="6"/>
    <s v="Persona mayor"/>
    <m/>
    <s v="Desplazamiento"/>
    <s v="Ninguno"/>
    <m/>
    <s v="Cotizante docente"/>
    <m/>
    <s v="Sin discapacidad"/>
    <s v="Indígena"/>
    <s v="PASTO"/>
    <s v="CRA 17 N 21-10 NAVARRETE Apto. 201 B/"/>
    <n v="3012843322"/>
    <s v="Rural"/>
    <m/>
    <x v="0"/>
    <x v="7"/>
    <s v="NARIÑO"/>
    <x v="7"/>
    <x v="7"/>
    <x v="7"/>
    <s v="I10X"/>
    <m/>
    <m/>
    <m/>
    <s v="Hipertension esencial (primaria)"/>
    <s v="Procedimiento"/>
    <n v="1"/>
    <s v="00Q0000395"/>
    <s v="PAQUETE HIPERTENSION ARTERIAL Y/O  DIABETES MELLITUS CON ENFERMEDAD RENAL CRONICA ESTADIOS 3A - 3B - 4 Y 5 SIN DIALISIS"/>
    <d v="2022-02-03T00:00:00"/>
    <n v="93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797870"/>
    <s v="CC1797870"/>
    <s v="ANGEL"/>
    <s v="FELIPE"/>
    <s v="MUESES"/>
    <s v="QUISTANCHALA"/>
    <d v="1937-05-26T00:00:00"/>
    <n v="84"/>
    <n v="6"/>
    <s v="Persona mayor"/>
    <m/>
    <s v="Desplazamiento"/>
    <s v="Ninguno"/>
    <m/>
    <s v="Beneficiario"/>
    <m/>
    <s v="Sin discapacidad"/>
    <s v="Indígena"/>
    <s v="PASTO"/>
    <s v="CL 12 C N 7-74 BARRIO EL PILAR"/>
    <n v="3122528093"/>
    <s v="Rural"/>
    <m/>
    <x v="0"/>
    <x v="16"/>
    <s v="NARIÑO"/>
    <x v="16"/>
    <x v="16"/>
    <x v="16"/>
    <s v="I10X"/>
    <m/>
    <m/>
    <m/>
    <s v="Hipertension esencial (primaria)"/>
    <s v="Procedimiento"/>
    <n v="1"/>
    <s v="00Q0000395"/>
    <s v="PAQUETE HIPERTENSION ARTERIAL Y/O  DIABETES MELLITUS CON ENFERMEDAD RENAL CRONICA ESTADIOS 3A - 3B - 4 Y 5 SIN DIALISIS"/>
    <d v="2022-02-28T00:00:00"/>
    <n v="186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9302"/>
    <s v="CC27079302"/>
    <s v="MARIA"/>
    <s v="INES"/>
    <s v="ERAZO"/>
    <s v="ROJAS"/>
    <d v="1950-10-24T00:00:00"/>
    <n v="71"/>
    <n v="6"/>
    <s v="Persona mayor"/>
    <m/>
    <s v="Desplazamiento"/>
    <s v="Ninguno"/>
    <m/>
    <s v="Cotizante docente"/>
    <m/>
    <s v="Sin discapacidad"/>
    <s v="Indígena"/>
    <s v="PASTO"/>
    <s v="CRA 39 No. 12-42 LA CASTELLANA"/>
    <n v="7362842"/>
    <s v="Rural"/>
    <m/>
    <x v="0"/>
    <x v="9"/>
    <s v="NARIÑO"/>
    <x v="9"/>
    <x v="9"/>
    <x v="9"/>
    <s v="I10X"/>
    <m/>
    <m/>
    <m/>
    <s v="Hipertension esencial (primaria)"/>
    <s v="Procedimiento"/>
    <n v="1"/>
    <s v="00Q0000395"/>
    <s v="PAQUETE HIPERTENSION ARTERIAL Y/O  DIABETES MELLITUS CON ENFERMEDAD RENAL CRONICA ESTADIOS 3A - 3B - 4 Y 5 SIN DIALISIS"/>
    <d v="2022-02-28T00:00:00"/>
    <n v="1867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12952015"/>
    <s v="CC12952015"/>
    <s v="CARLOS"/>
    <s v="SEGUNDO"/>
    <s v="ESTACIO"/>
    <s v="VILLAMARIN"/>
    <d v="1947-07-26T00:00:00"/>
    <n v="74"/>
    <n v="6"/>
    <s v="Persona mayor"/>
    <m/>
    <s v="Desplazamiento"/>
    <s v="Ninguno"/>
    <m/>
    <s v="Cotizante Pensionado"/>
    <m/>
    <s v="Sin discapacidad"/>
    <s v="Indígena"/>
    <s v="PASTO"/>
    <s v="CONDOMINIO LOS ANDES MZA CASA 4"/>
    <n v="3152836761"/>
    <s v="Rural"/>
    <m/>
    <x v="0"/>
    <x v="7"/>
    <s v="NARIÑO"/>
    <x v="7"/>
    <x v="7"/>
    <x v="7"/>
    <s v="I10X"/>
    <m/>
    <m/>
    <m/>
    <s v="Hipertension esencial (primaria)"/>
    <s v="Procedimiento"/>
    <n v="1"/>
    <s v="00Q0000395"/>
    <s v="PAQUETE HIPERTENSION ARTERIAL Y/O  DIABETES MELLITUS CON ENFERMEDAD RENAL CRONICA ESTADIOS 3A - 3B - 4 Y 5 SIN DIALISIS"/>
    <d v="2022-02-28T00:00:00"/>
    <n v="186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384660"/>
    <s v="CC27384660"/>
    <s v="BEATRIZ"/>
    <m/>
    <s v="CAMPAÑA"/>
    <s v="DE DIAZ"/>
    <d v="1923-08-24T00:00:00"/>
    <n v="98"/>
    <n v="6"/>
    <s v="Persona mayor"/>
    <m/>
    <s v="Desplazamiento"/>
    <s v="Ninguno"/>
    <m/>
    <s v="Beneficiario"/>
    <m/>
    <s v="Sin discapacidad"/>
    <s v="Indígena"/>
    <s v="PASTO"/>
    <s v="CLL 15 34-26 AP 501 BLQ 4 B/ SAN IGNACIO"/>
    <n v="3117712552"/>
    <s v="Rural"/>
    <m/>
    <x v="0"/>
    <x v="8"/>
    <s v="NARIÑO"/>
    <x v="8"/>
    <x v="8"/>
    <x v="8"/>
    <s v="I10X"/>
    <s v="E119"/>
    <m/>
    <m/>
    <s v="Hipertension esencial (primaria)"/>
    <s v="Procedimiento"/>
    <n v="1"/>
    <s v="00Q0000395"/>
    <s v="PAQUETE HIPERTENSION ARTERIAL Y/O  DIABETES MELLITUS CON ENFERMEDAD RENAL CRONICA ESTADIOS 3A - 3B - 4 Y 5 SIN DIALISIS"/>
    <d v="2022-02-14T00:00:00"/>
    <n v="280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732"/>
    <s v="CC27076732"/>
    <s v="LAUDICE"/>
    <s v="DEL SOCORRO"/>
    <s v="ERASO"/>
    <s v="DE RODRIGUEZ"/>
    <d v="1949-04-25T00:00:00"/>
    <n v="72"/>
    <n v="6"/>
    <s v="Persona mayor"/>
    <m/>
    <s v="Desplazamiento"/>
    <s v="Ninguno"/>
    <m/>
    <s v="Cotizante docente"/>
    <m/>
    <s v="Sin discapacidad"/>
    <s v="Indígena"/>
    <s v="PASTO"/>
    <s v="AQUINE 4 CS 32 CLL 24 N 21-31 B/"/>
    <n v="3212923556"/>
    <s v="Rural"/>
    <m/>
    <x v="0"/>
    <x v="12"/>
    <s v="NARIÑO"/>
    <x v="12"/>
    <x v="12"/>
    <x v="12"/>
    <s v="I10X"/>
    <s v="E119"/>
    <m/>
    <m/>
    <s v="Hipertension esencial (primaria)"/>
    <s v="Procedimiento"/>
    <n v="1"/>
    <s v="00Q0000773"/>
    <s v="PAQUETE HIPERTENSION ARTERIAL SIN O CON ENFERMEDAD RENAL CRONICA ESTADIOS 1 - 2 - IPS ESPECIALIZADA"/>
    <d v="2022-02-28T00:00:00"/>
    <n v="186700"/>
    <s v="Hospitalización"/>
    <m/>
  </r>
  <r>
    <n v="2022"/>
    <d v="2021-07-31T00:00:00"/>
    <s v="Población con riesgo o alteraciones cardio – cerebro – vascular – metabólicas manifiestas"/>
    <s v="Crónicos"/>
    <s v="HTA"/>
    <s v="PASTO"/>
    <n v="52"/>
    <s v="52 - NARIÑO"/>
    <s v="52083"/>
    <s v="52083 - Belén"/>
    <s v="1,59076428187342"/>
    <s v="-77,0428952552461"/>
    <s v="Cotizante docente"/>
    <s v="AC"/>
    <m/>
    <s v="CC"/>
    <n v="27276259"/>
    <s v="CC27276259"/>
    <s v="ALBA"/>
    <s v="LUZ"/>
    <s v="ARGOTE"/>
    <s v="DELGADO"/>
    <d v="1968-02-06T00:00:00"/>
    <n v="53"/>
    <n v="5"/>
    <s v="Adultez"/>
    <m/>
    <s v="Desplazamiento"/>
    <s v="Ninguno"/>
    <m/>
    <s v="Cotizante docente"/>
    <m/>
    <s v="Sin discapacidad"/>
    <s v="Indígena"/>
    <s v="BELEN"/>
    <s v="CL 3 N 3-34 BARRIO SAN JOSE OBRERO B/ SAN JOS?OBRE"/>
    <n v="3128663316"/>
    <s v="Rural"/>
    <m/>
    <x v="0"/>
    <x v="7"/>
    <s v="NARIÑO"/>
    <x v="7"/>
    <x v="7"/>
    <x v="7"/>
    <s v="I10X"/>
    <s v="E119"/>
    <m/>
    <m/>
    <s v="Hipertension esencial (primaria)"/>
    <s v="Medicamento"/>
    <n v="1"/>
    <s v="34162-07"/>
    <s v="HIDROCLOROTIAZIDA 25 MG"/>
    <d v="2022-02-23T00:00:00"/>
    <n v="280100"/>
    <s v="Hospitalización"/>
    <m/>
  </r>
  <r>
    <n v="2022"/>
    <d v="2021-07-31T00:00:00"/>
    <s v="Población con riesgo o alteraciones cardio – cerebro – vascular – metabólicas manifiestas"/>
    <s v="Crónicos"/>
    <s v="HTA"/>
    <s v="PASTO"/>
    <n v="52"/>
    <s v="52 - NARIÑO"/>
    <s v="52110"/>
    <s v="52110 - Buesaco"/>
    <s v="1,31521563577139"/>
    <s v="-77,1163663953569"/>
    <s v="Beneficiario"/>
    <s v="AC"/>
    <m/>
    <s v="CC"/>
    <n v="27139989"/>
    <s v="CC27139989"/>
    <s v="PIEDAD"/>
    <m/>
    <s v="RENGIFO"/>
    <s v="DE MONCAYO"/>
    <d v="1936-08-12T00:00:00"/>
    <n v="85"/>
    <n v="6"/>
    <s v="Persona mayor"/>
    <m/>
    <s v="Desplazamiento"/>
    <s v="Ninguno"/>
    <m/>
    <s v="Beneficiario"/>
    <m/>
    <s v="Sin discapacidad"/>
    <s v="Indígena"/>
    <s v="BUESACO"/>
    <s v="B/ SAN ANTONIO. N. 17-35 B/"/>
    <n v="3258729"/>
    <s v="Rural"/>
    <m/>
    <x v="0"/>
    <x v="7"/>
    <s v="NARIÑO"/>
    <x v="7"/>
    <x v="7"/>
    <x v="7"/>
    <s v="I10X"/>
    <s v="E119"/>
    <m/>
    <m/>
    <s v="Hipertension esencial (primaria)"/>
    <s v="Medicamento"/>
    <n v="1"/>
    <s v="55895-06"/>
    <s v="AMLODIPINO TABLETAS 5 MG"/>
    <d v="2022-02-23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43129"/>
    <s v="CC98343129"/>
    <s v="CARLOS"/>
    <s v="EDMUNDO"/>
    <s v="GUERRERO"/>
    <s v="GUEVARA"/>
    <d v="1965-02-24T00:00:00"/>
    <n v="56"/>
    <n v="5"/>
    <s v="Adultez"/>
    <m/>
    <s v="Desplazamiento"/>
    <s v="Ninguno"/>
    <m/>
    <s v="Cotizante docente"/>
    <m/>
    <s v="Con discapacidad"/>
    <s v="Indígena"/>
    <s v="PASTO"/>
    <s v="MANZANA C CASA 5 AQUINE 3 B/"/>
    <n v="3173800846"/>
    <s v="Rural"/>
    <m/>
    <x v="0"/>
    <x v="7"/>
    <s v="NARIÑO"/>
    <x v="7"/>
    <x v="7"/>
    <x v="7"/>
    <s v="I10X"/>
    <s v="E119"/>
    <m/>
    <m/>
    <s v="Hipertension esencial (primaria)"/>
    <s v="Medicamento"/>
    <n v="1"/>
    <s v="20123645-04"/>
    <s v="LOSARTAN POTASICO 50 MG TABLETAS"/>
    <d v="2022-02-23T00:00:00"/>
    <n v="39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34183"/>
    <s v="CC27234183"/>
    <s v="ROSA"/>
    <s v="LIGIA"/>
    <s v="PATIÑO"/>
    <s v="BASANTE"/>
    <d v="1943-09-26T00:00:00"/>
    <n v="78"/>
    <n v="6"/>
    <s v="Persona mayor"/>
    <m/>
    <s v="Desplazamiento"/>
    <s v="Ninguno"/>
    <m/>
    <s v="Beneficiario"/>
    <m/>
    <s v="Con discapacidad"/>
    <s v="Indígena"/>
    <s v="PASTO"/>
    <s v="MZ J CASA 5 B/VIOLETAS II"/>
    <n v="3177626606"/>
    <s v="Rural"/>
    <m/>
    <x v="0"/>
    <x v="9"/>
    <s v="NARIÑO"/>
    <x v="9"/>
    <x v="9"/>
    <x v="9"/>
    <s v="I10X"/>
    <m/>
    <m/>
    <m/>
    <s v="Hipertension esencial (primaria)"/>
    <s v="Procedimiento"/>
    <n v="1"/>
    <s v="00Q0000395"/>
    <s v="PAQUETE HIPERTENSION ARTERIAL Y/O  DIABETES MELLITUS CON ENFERMEDAD RENAL CRONICA ESTADIOS 3A - 3B - 4 Y 5 SIN DIALISIS"/>
    <d v="2022-02-28T00:00:00"/>
    <n v="26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353564"/>
    <s v="CC5353564"/>
    <s v="CIRO"/>
    <s v="LAUREANO"/>
    <s v="OBANDO"/>
    <s v="INSUASTY"/>
    <d v="1957-06-05T00:00:00"/>
    <n v="64"/>
    <n v="6"/>
    <s v="Persona mayor"/>
    <m/>
    <s v="Desplazamiento"/>
    <s v="Ninguno"/>
    <m/>
    <s v="Beneficiario"/>
    <m/>
    <s v="Con discapacidad"/>
    <s v="Indígena"/>
    <s v="PASTO"/>
    <s v="DIG 16D No-45 MIRAGLORES I ETAPA"/>
    <n v="3163698843"/>
    <s v="Rural"/>
    <m/>
    <x v="0"/>
    <x v="14"/>
    <s v="NARIÑO"/>
    <x v="14"/>
    <x v="14"/>
    <x v="14"/>
    <s v="I10X"/>
    <m/>
    <m/>
    <m/>
    <s v="Hipertension esencial (primaria)"/>
    <s v="Procedimiento"/>
    <n v="1"/>
    <s v="00Q0000773"/>
    <s v="PAQUETE HIPERTENSION ARTERIAL SIN O CON ENFERMEDAD RENAL CRONICA ESTADIOS 1 - 2 - IPS ESPECIALIZADA"/>
    <d v="2022-02-23T00:00:00"/>
    <n v="300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5248936"/>
    <s v="CC5248936"/>
    <s v="PEDRO"/>
    <s v="RODRIGO"/>
    <s v="MELO"/>
    <s v="CORDOBA"/>
    <d v="1949-06-23T00:00:00"/>
    <n v="72"/>
    <n v="6"/>
    <s v="Persona mayor"/>
    <m/>
    <s v="Desplazamiento"/>
    <s v="Ninguno"/>
    <m/>
    <s v="Cotizante Pensionado"/>
    <m/>
    <s v="Con discapacidad"/>
    <s v="Indígena"/>
    <s v="PASTO"/>
    <s v="DIAG 16#44-26 BL B APTO 202 B/EL MIRADOR DE LA COL"/>
    <n v="3104636618"/>
    <s v="Rural"/>
    <m/>
    <x v="0"/>
    <x v="7"/>
    <s v="NARIÑO"/>
    <x v="7"/>
    <x v="7"/>
    <x v="7"/>
    <s v="I10X"/>
    <m/>
    <m/>
    <m/>
    <s v="Hipertension esencial (primaria)"/>
    <s v="Procedimiento"/>
    <n v="1"/>
    <s v="00Q0000395"/>
    <s v="PAQUETE HIPERTENSION ARTERIAL Y/O  DIABETES MELLITUS CON ENFERMEDAD RENAL CRONICA ESTADIOS 3A - 3B - 4 Y 5 SIN DIALISIS"/>
    <d v="2022-02-28T00:00:00"/>
    <n v="52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3673"/>
    <s v="CC27073673"/>
    <s v="ALICIA"/>
    <s v="DEL CARMEN"/>
    <s v="CADENA"/>
    <s v="DE ROSERO"/>
    <d v="1947-01-14T00:00:00"/>
    <n v="74"/>
    <n v="6"/>
    <s v="Persona mayor"/>
    <m/>
    <s v="Desplazamiento"/>
    <s v="Ninguno"/>
    <m/>
    <s v="Cotizante docente"/>
    <m/>
    <s v="Con discapacidad"/>
    <s v="Indígena"/>
    <s v="PASTO"/>
    <s v="MZ 21 CS 20 TAMASAGRA I"/>
    <n v="3113398811"/>
    <s v="Rural"/>
    <m/>
    <x v="0"/>
    <x v="7"/>
    <s v="NARIÑO"/>
    <x v="7"/>
    <x v="7"/>
    <x v="7"/>
    <s v="I10X"/>
    <s v="E119"/>
    <m/>
    <m/>
    <s v="Hipertension esencial (primaria)"/>
    <s v="Medicamento"/>
    <n v="1"/>
    <s v="19942545-01"/>
    <s v="CALCITRIOL 0.5 MCG"/>
    <d v="2022-02-23T00:00:00"/>
    <n v="28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57878"/>
    <s v="CC5257878"/>
    <s v="FABIO"/>
    <s v="NICOLAS"/>
    <s v="RODRIGUEZ"/>
    <s v="CERON"/>
    <d v="1955-05-08T00:00:00"/>
    <n v="66"/>
    <n v="6"/>
    <s v="Persona mayor"/>
    <m/>
    <s v="Desplazamiento"/>
    <s v="Ninguno"/>
    <m/>
    <s v="Cotizante docente"/>
    <m/>
    <s v="Con discapacidad"/>
    <s v="Indígena"/>
    <s v="PASTO"/>
    <s v="CLL 2 No 1 - 30 LOS PINOS B/ Conjunto residencial"/>
    <n v="3165348752"/>
    <s v="Rural"/>
    <m/>
    <x v="0"/>
    <x v="7"/>
    <s v="NARIÑO"/>
    <x v="7"/>
    <x v="7"/>
    <x v="7"/>
    <s v="I10X"/>
    <s v="E119"/>
    <m/>
    <m/>
    <s v="Hipertension esencial (primaria)"/>
    <s v="Procedimiento"/>
    <n v="1"/>
    <n v="1890111"/>
    <s v="ATENCION ( VISITA ) DOMICILIARIA - POR FISIOTERAPIA"/>
    <d v="2022-02-09T00:00:00"/>
    <n v="285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36991323"/>
    <s v="CC36991323"/>
    <s v="SIDNEY"/>
    <s v="JANNINE"/>
    <s v="PENA"/>
    <s v="BASTIDAS"/>
    <d v="1951-06-27T00:00:00"/>
    <n v="70"/>
    <n v="6"/>
    <s v="Persona mayor"/>
    <m/>
    <s v="Desplazamiento"/>
    <s v="Ninguno"/>
    <m/>
    <s v="Cotizante Pensionado"/>
    <m/>
    <s v="Con discapacidad"/>
    <s v="Indígena"/>
    <s v="PASTO"/>
    <s v="CRA 29 No 11- 12 B/SAN IGNACIO"/>
    <n v="3217170130"/>
    <s v="Rural"/>
    <m/>
    <x v="0"/>
    <x v="7"/>
    <s v="NARIÑO"/>
    <x v="7"/>
    <x v="7"/>
    <x v="7"/>
    <s v="I10X"/>
    <m/>
    <m/>
    <m/>
    <s v="Hipertension esencial (primaria)"/>
    <s v="Procedimiento"/>
    <n v="1"/>
    <s v="00Q0000395"/>
    <s v="PAQUETE HIPERTENSION ARTERIAL Y/O  DIABETES MELLITUS CON ENFERMEDAD RENAL CRONICA ESTADIOS 3A - 3B - 4 Y 5 SIN DIALISIS"/>
    <d v="2022-02-07T00:00:00"/>
    <n v="42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9865"/>
    <s v="CC5199865"/>
    <s v="GERARDO"/>
    <s v="IGNACIO"/>
    <s v="OLIVA"/>
    <s v="VILLOTA"/>
    <d v="1944-04-14T00:00:00"/>
    <n v="77"/>
    <n v="6"/>
    <s v="Persona mayor"/>
    <m/>
    <s v="Desplazamiento"/>
    <s v="Ninguno"/>
    <m/>
    <s v="Cotizante docente"/>
    <m/>
    <s v="Con discapacidad"/>
    <s v="Indígena"/>
    <s v="PASTO"/>
    <s v="KRA 22A-3 SUR 2 BACHUE B/ Bachue"/>
    <n v="3108462110"/>
    <s v="Rural"/>
    <m/>
    <x v="0"/>
    <x v="11"/>
    <s v="NARIÑO"/>
    <x v="11"/>
    <x v="11"/>
    <x v="11"/>
    <s v="I10X"/>
    <s v="E119"/>
    <m/>
    <m/>
    <s v="Hipertension esencial (primaria)"/>
    <s v="Procedimiento"/>
    <n v="1"/>
    <s v="00Q0000773"/>
    <s v="PAQUETE HIPERTENSION ARTERIAL SIN O CON ENFERMEDAD RENAL CRONICA ESTADIOS 1 - 2 - IPS ESPECIALIZADA"/>
    <d v="2022-02-28T00:00:00"/>
    <n v="45400"/>
    <s v="Hospitalización"/>
    <m/>
  </r>
  <r>
    <n v="2022"/>
    <d v="2021-07-31T00:00:00"/>
    <s v="Población con riesgo o alteraciones cardio – cerebro – vascular – metabólicas manifiestas"/>
    <s v="Crónicos"/>
    <s v="HTA"/>
    <s v="PASTO"/>
    <n v="52"/>
    <s v="52 - NARIÑO"/>
    <s v="52001"/>
    <s v="52001 - Pasto"/>
    <s v="1,08360549665305"/>
    <s v="-77,2061007433657"/>
    <s v="Sustituto Pensional"/>
    <s v="AC"/>
    <m/>
    <s v="CC"/>
    <n v="59125010"/>
    <s v="CC59125010"/>
    <s v="LUZMILA"/>
    <m/>
    <s v="BURBANO"/>
    <s v="DIAZ"/>
    <d v="1956-10-20T00:00:00"/>
    <n v="65"/>
    <n v="6"/>
    <s v="Persona mayor"/>
    <m/>
    <s v="Desplazamiento"/>
    <s v="Ninguno"/>
    <m/>
    <s v="Sustituto Pensional"/>
    <m/>
    <s v="Con discapacidad"/>
    <s v="Indígena"/>
    <s v="PASTO"/>
    <s v="MZ 14 CS 22 BARRIO ARNULFO GUERRERO"/>
    <n v="3187935848"/>
    <s v="Rural"/>
    <m/>
    <x v="0"/>
    <x v="12"/>
    <s v="NARIÑO"/>
    <x v="12"/>
    <x v="12"/>
    <x v="12"/>
    <s v="I10X"/>
    <s v="E119"/>
    <m/>
    <m/>
    <s v="Hipertension esencial (primaria)"/>
    <s v="Procedimiento"/>
    <n v="1"/>
    <s v="00Q0000773"/>
    <s v="PAQUETE HIPERTENSION ARTERIAL SIN O CON ENFERMEDAD RENAL CRONICA ESTADIOS 1 - 2 - IPS ESPECIALIZADA"/>
    <d v="2022-02-05T00:00:00"/>
    <n v="257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5327251"/>
    <s v="CC5327251"/>
    <s v="NORBERTO"/>
    <s v="DULEY"/>
    <s v="MONTENEGRO"/>
    <s v="CHAMORRO"/>
    <d v="1943-02-02T00:00:00"/>
    <n v="78"/>
    <n v="6"/>
    <s v="Persona mayor"/>
    <m/>
    <s v="Desplazamiento"/>
    <s v="Ninguno"/>
    <m/>
    <s v="Cotizante Pensionado"/>
    <m/>
    <s v="Con discapacidad"/>
    <s v="Indígena"/>
    <s v="PASTO"/>
    <s v="SAN JUAN DE DIOS"/>
    <n v="3126368116"/>
    <s v="Rural"/>
    <m/>
    <x v="0"/>
    <x v="7"/>
    <s v="NARIÑO"/>
    <x v="7"/>
    <x v="7"/>
    <x v="7"/>
    <s v="I10X"/>
    <m/>
    <m/>
    <m/>
    <s v="Hipertension esencial (primaria)"/>
    <s v="Procedimiento"/>
    <n v="1"/>
    <n v="1890111"/>
    <s v="ATENCION ( VISITA ) DOMICILIARIA - POR FISIOTERAPIA"/>
    <d v="2022-02-07T00:00:00"/>
    <n v="40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9927"/>
    <s v="CC30709927"/>
    <s v="MERY"/>
    <m/>
    <s v="BURBANO"/>
    <s v="NUPAN"/>
    <d v="1957-07-07T00:00:00"/>
    <n v="64"/>
    <n v="6"/>
    <s v="Persona mayor"/>
    <m/>
    <s v="Desplazamiento"/>
    <s v="Ninguno"/>
    <m/>
    <s v="Beneficiario"/>
    <m/>
    <s v="Con discapacidad"/>
    <s v="Indígena"/>
    <s v="PASTO"/>
    <s v="CRA 24#22-138 TORRES DEL NOGAL APTO 602"/>
    <n v="7362501"/>
    <s v="Rural"/>
    <m/>
    <x v="0"/>
    <x v="7"/>
    <s v="NARIÑO"/>
    <x v="7"/>
    <x v="7"/>
    <x v="7"/>
    <s v="I10X"/>
    <m/>
    <m/>
    <m/>
    <s v="Hipertension esencial (primaria)"/>
    <s v="Procedimiento"/>
    <n v="1"/>
    <n v="1890111"/>
    <s v="ATENCION ( VISITA ) DOMICILIARIA - POR FISIOTERAPIA"/>
    <d v="2022-02-02T00:00:00"/>
    <n v="44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4659"/>
    <s v="CC12964659"/>
    <s v="GUIDO"/>
    <s v="EDUARDO"/>
    <s v="BENAVIDES"/>
    <s v="LOPEZ"/>
    <d v="1955-05-03T00:00:00"/>
    <n v="66"/>
    <n v="6"/>
    <s v="Persona mayor"/>
    <m/>
    <s v="Desplazamiento"/>
    <s v="Ninguno"/>
    <m/>
    <s v="Cotizante docente"/>
    <m/>
    <s v="Con discapacidad"/>
    <s v="Indígena"/>
    <s v="PASTO"/>
    <s v="MZA 20 C 23 TAMASAGRA B/"/>
    <n v="7340751"/>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24T00:00:00"/>
    <n v="2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423506"/>
    <s v="CC27423506"/>
    <s v="GLORIA"/>
    <s v="AMPARO"/>
    <s v="FUERTES"/>
    <s v="ANDRADE"/>
    <d v="1952-12-27T00:00:00"/>
    <n v="69"/>
    <n v="6"/>
    <s v="Persona mayor"/>
    <m/>
    <s v="Desplazamiento"/>
    <s v="Ninguno"/>
    <m/>
    <s v="Beneficiario"/>
    <m/>
    <s v="Con discapacidad"/>
    <s v="Indígena"/>
    <s v="PASTO"/>
    <s v="CRA 20A 8 39 V/LUCIA"/>
    <n v="3127664080"/>
    <s v="Rural"/>
    <m/>
    <x v="0"/>
    <x v="13"/>
    <s v="NARIÑO"/>
    <x v="13"/>
    <x v="13"/>
    <x v="13"/>
    <s v="I10X"/>
    <m/>
    <m/>
    <m/>
    <s v="Hipertension esencial (primaria)"/>
    <s v="Medicamento"/>
    <n v="1"/>
    <s v="35662-18"/>
    <s v="ACIDO FOLICO TABLETAS 1 MG."/>
    <d v="2022-02-02T00:00:00"/>
    <n v="23500"/>
    <s v="Hospitalización"/>
    <m/>
  </r>
  <r>
    <n v="2022"/>
    <d v="2021-07-31T00:00:00"/>
    <s v="Población con riesgo o alteraciones cardio – cerebro – vascular – metabólicas manifiestas"/>
    <s v="Crónicos"/>
    <s v="HTA"/>
    <s v="PASTO"/>
    <n v="52"/>
    <s v="52 - NARIÑO"/>
    <s v="52079"/>
    <s v="52079 - Barbacoas"/>
    <s v="1,44563773953553"/>
    <s v="-78,1562107237595"/>
    <s v="Cotizante docente"/>
    <s v="AC"/>
    <m/>
    <s v="CC"/>
    <n v="27122874"/>
    <s v="CC27122874"/>
    <s v="MARIA"/>
    <s v="ESPERANZA"/>
    <s v="FERRIN"/>
    <s v="CORTES"/>
    <d v="1953-09-23T00:00:00"/>
    <n v="68"/>
    <n v="6"/>
    <s v="Persona mayor"/>
    <m/>
    <s v="Desplazamiento"/>
    <s v="Ninguno"/>
    <m/>
    <s v="Cotizante docente"/>
    <m/>
    <s v="Con discapacidad"/>
    <s v="Indígena"/>
    <s v="BARBACOAS"/>
    <s v="BARRIO GUAYABAL"/>
    <n v="3216344995"/>
    <s v="Rural"/>
    <m/>
    <x v="0"/>
    <x v="13"/>
    <s v="NARIÑO"/>
    <x v="13"/>
    <x v="13"/>
    <x v="13"/>
    <s v="I10X"/>
    <m/>
    <m/>
    <m/>
    <s v="Hipertension esencial (primaria)"/>
    <s v="Medicamento"/>
    <n v="1"/>
    <s v="19942545-01"/>
    <s v="CALCITRIOL 0.5 MCG"/>
    <d v="2022-02-02T00:00:00"/>
    <n v="112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0542"/>
    <s v="CC30710542"/>
    <s v="ROSARIO"/>
    <s v="DEL SOCORRO"/>
    <s v="GONZALEZ"/>
    <s v="ERASO"/>
    <d v="1957-04-07T00:00:00"/>
    <n v="64"/>
    <n v="6"/>
    <s v="Persona mayor"/>
    <m/>
    <s v="Desplazamiento"/>
    <s v="Ninguno"/>
    <m/>
    <s v="Cotizante docente"/>
    <m/>
    <s v="Con discapacidad"/>
    <s v="Indígena"/>
    <s v="PASTO"/>
    <s v="AQUINE III MZ D CASA 7"/>
    <n v="3013569703"/>
    <s v="Rural"/>
    <m/>
    <x v="0"/>
    <x v="7"/>
    <s v="NARIÑO"/>
    <x v="7"/>
    <x v="7"/>
    <x v="7"/>
    <s v="I10X"/>
    <m/>
    <m/>
    <m/>
    <s v="Hipertension esencial (primaria)"/>
    <s v="Medicamento"/>
    <n v="1"/>
    <s v="35662-18"/>
    <s v="ACIDO FOLICO TABLETAS 1 MG."/>
    <d v="2022-02-16T00:00:00"/>
    <n v="243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13002961"/>
    <s v="CC13002961"/>
    <s v="GUILLERMO"/>
    <s v="REMBERTO"/>
    <s v="ANDRADE"/>
    <s v="RUANO"/>
    <d v="1948-08-26T00:00:00"/>
    <n v="73"/>
    <n v="6"/>
    <s v="Persona mayor"/>
    <m/>
    <s v="Desplazamiento"/>
    <s v="Ninguno"/>
    <m/>
    <s v="Cotizante Pensionado"/>
    <m/>
    <s v="Con discapacidad"/>
    <s v="Indígena"/>
    <s v="PASTO"/>
    <s v="CARRERA 34 # 19-58 APTO 301 ED.URKUNINA B/ VERSALL"/>
    <n v="3217647042"/>
    <s v="Rural"/>
    <m/>
    <x v="0"/>
    <x v="16"/>
    <s v="NARIÑO"/>
    <x v="16"/>
    <x v="16"/>
    <x v="16"/>
    <s v="I10X"/>
    <s v="E119"/>
    <m/>
    <m/>
    <s v="Hipertension esencial (primaria)"/>
    <s v="Procedimiento"/>
    <n v="1"/>
    <s v="00Q0000773"/>
    <s v="PAQUETE HIPERTENSION ARTERIAL SIN O CON ENFERMEDAD RENAL CRONICA ESTADIOS 1 - 2 - IPS ESPECIALIZADA"/>
    <d v="2022-02-08T00:00:00"/>
    <n v="14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5509"/>
    <s v="CC12955509"/>
    <s v="JORGE"/>
    <s v="HUMBERTO"/>
    <s v="ERAZO"/>
    <s v="ROSERO"/>
    <d v="1950-07-01T00:00:00"/>
    <n v="71"/>
    <n v="6"/>
    <s v="Persona mayor"/>
    <m/>
    <s v="Desplazamiento"/>
    <s v="Ninguno"/>
    <m/>
    <s v="Cotizante docente"/>
    <m/>
    <s v="Con discapacidad"/>
    <s v="Indígena"/>
    <s v="PASTO"/>
    <s v="MZ C CASA 5 LOS ELISEOS"/>
    <n v="3128889539"/>
    <s v="Rural"/>
    <m/>
    <x v="0"/>
    <x v="16"/>
    <s v="NARIÑO"/>
    <x v="16"/>
    <x v="16"/>
    <x v="16"/>
    <s v="I10X"/>
    <s v="E119"/>
    <m/>
    <m/>
    <s v="Hipertension esencial (primaria)"/>
    <s v="Procedimiento"/>
    <n v="1"/>
    <s v="00Q0000774"/>
    <s v="PAQUETE DIABETES MELLITUS SIN O CON ENFERMEDAD RENAL CRONICA ESTADIOS 1 - 2 - IPS ESPECIALIZADA"/>
    <d v="2022-02-28T00:00:00"/>
    <n v="9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306269"/>
    <s v="CC27306269"/>
    <s v="ALBA"/>
    <s v="MARINA"/>
    <s v="CASTRO"/>
    <s v="DE ORTEGA"/>
    <d v="1936-11-09T00:00:00"/>
    <n v="85"/>
    <n v="6"/>
    <s v="Persona mayor"/>
    <m/>
    <s v="Desplazamiento"/>
    <s v="Ninguno"/>
    <m/>
    <s v="Beneficiario"/>
    <m/>
    <s v="Con discapacidad"/>
    <s v="Indígena"/>
    <s v="PASTO"/>
    <s v="CARRERA 23A 4 SUR 68 MIJITAYO B/"/>
    <n v="3104408312"/>
    <s v="Rural"/>
    <m/>
    <x v="0"/>
    <x v="9"/>
    <s v="NARIÑO"/>
    <x v="9"/>
    <x v="9"/>
    <x v="9"/>
    <s v="I10X"/>
    <m/>
    <m/>
    <m/>
    <s v="Hipertension esencial (primaria)"/>
    <s v="Procedimiento"/>
    <n v="1"/>
    <n v="1890101"/>
    <s v="ATENCION ( VISITA ) DOMICILIARIA - POR MEDICINA GENERAL"/>
    <d v="2022-02-02T00:00:00"/>
    <n v="13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199324"/>
    <s v="CC5199324"/>
    <s v="EVELIO"/>
    <s v="FENELON"/>
    <s v="ASCUNTAR"/>
    <s v="JURADO"/>
    <d v="1943-08-14T00:00:00"/>
    <n v="78"/>
    <n v="6"/>
    <s v="Persona mayor"/>
    <m/>
    <s v="Desplazamiento"/>
    <s v="Ninguno"/>
    <m/>
    <s v="Beneficiario"/>
    <m/>
    <s v="Con discapacidad"/>
    <s v="Indígena"/>
    <s v="PASTO"/>
    <s v="MZ K CASA 7 CIUDAD REAL"/>
    <n v="3156747546"/>
    <s v="Rural"/>
    <m/>
    <x v="0"/>
    <x v="9"/>
    <s v="NARIÑO"/>
    <x v="9"/>
    <x v="9"/>
    <x v="9"/>
    <s v="I10X"/>
    <s v="E119"/>
    <m/>
    <m/>
    <s v="Hipertension esencial (primaria)"/>
    <s v="Medicamento"/>
    <n v="1"/>
    <s v="57642-01"/>
    <s v="ASAWIN 100 MG TABLETAS"/>
    <d v="2022-02-02T00:00:00"/>
    <n v="14700"/>
    <s v="Hospitalización"/>
    <m/>
  </r>
  <r>
    <n v="2022"/>
    <d v="2021-07-31T00:00:00"/>
    <s v="Población con riesgo o alteraciones cardio – cerebro – vascular – metabólicas manifiestas"/>
    <s v="Crónicos"/>
    <s v="HTA"/>
    <s v="PASTO"/>
    <n v="52"/>
    <s v="52 - NARIÑO"/>
    <s v="52352"/>
    <s v="52352 - Iles"/>
    <s v="0,980534036891598"/>
    <s v="-77,5186572946645"/>
    <s v="Cotizante docente"/>
    <s v="AC"/>
    <m/>
    <s v="CC"/>
    <n v="27231306"/>
    <s v="CC27231306"/>
    <s v="ALBA"/>
    <s v="LIGIA"/>
    <s v="BENAVIDES"/>
    <s v="SOLARTE"/>
    <d v="1953-12-28T00:00:00"/>
    <n v="68"/>
    <n v="6"/>
    <s v="Persona mayor"/>
    <m/>
    <s v="Desplazamiento"/>
    <s v="Ninguno"/>
    <m/>
    <s v="Cotizante docente"/>
    <m/>
    <s v="Con discapacidad"/>
    <s v="Indígena"/>
    <s v="ILES"/>
    <s v="CRA 18 No 20 - 48 B/EL PRADO"/>
    <n v="3136843560"/>
    <s v="Rural"/>
    <m/>
    <x v="0"/>
    <x v="9"/>
    <s v="NARIÑO"/>
    <x v="9"/>
    <x v="9"/>
    <x v="9"/>
    <s v="I10X"/>
    <m/>
    <m/>
    <m/>
    <s v="Hipertension esencial (primaria)"/>
    <s v="Medicamento"/>
    <n v="1"/>
    <s v="20001191-02"/>
    <s v="ACETAMINOFEN 500 MG TABLETAS"/>
    <d v="2022-02-02T00:00:00"/>
    <n v="1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1714"/>
    <s v="CC30711714"/>
    <s v="MIRTA"/>
    <s v="CONCEPCIÃ“N"/>
    <s v="MORENO"/>
    <s v="ORDONEZ"/>
    <d v="1955-12-08T00:00:00"/>
    <n v="66"/>
    <n v="6"/>
    <s v="Persona mayor"/>
    <m/>
    <s v="Desplazamiento"/>
    <s v="Ninguno"/>
    <m/>
    <s v="Cotizante docente"/>
    <m/>
    <s v="Con discapacidad"/>
    <s v="Indígena"/>
    <s v="PASTO"/>
    <s v="CRA 22 N 10B-16 CONDOMINIO BELLAVISTA"/>
    <n v="3007877293"/>
    <s v="Rural"/>
    <m/>
    <x v="0"/>
    <x v="9"/>
    <s v="NARIÑO"/>
    <x v="9"/>
    <x v="9"/>
    <x v="9"/>
    <s v="I10X"/>
    <m/>
    <m/>
    <m/>
    <s v="Hipertension esencial (primaria)"/>
    <s v="Medicamento"/>
    <n v="1"/>
    <s v="34162-07"/>
    <s v="HIDROCLOROTIAZIDA 25 MG"/>
    <d v="2022-02-02T00:00:00"/>
    <n v="15700"/>
    <s v="Hospitalización"/>
    <m/>
  </r>
  <r>
    <n v="2022"/>
    <d v="2021-07-31T00:00:00"/>
    <s v="Población con riesgo o alteraciones cardio – cerebro – vascular – metabólicas manifiestas"/>
    <s v="Crónicos"/>
    <s v="HTA"/>
    <s v="PASTO"/>
    <n v="52"/>
    <s v="52 - NARIÑO"/>
    <s v="52001"/>
    <s v="52001 - Pasto"/>
    <s v="1,08360549665305"/>
    <s v="-77,2061007433657"/>
    <s v="Sustituto Pensional"/>
    <s v="AC"/>
    <m/>
    <s v="CC"/>
    <n v="27180066"/>
    <s v="CC27180066"/>
    <s v="SOL"/>
    <s v="MARIA"/>
    <s v="SOLARTE"/>
    <m/>
    <d v="1954-12-06T00:00:00"/>
    <n v="67"/>
    <n v="6"/>
    <s v="Persona mayor"/>
    <m/>
    <s v="Desplazamiento"/>
    <s v="Ninguno"/>
    <m/>
    <s v="Sustituto Pensional"/>
    <m/>
    <s v="Con discapacidad"/>
    <s v="Indígena"/>
    <s v="PASTO"/>
    <s v="CRA 36 # 17-53 ED PALERMO APTO 701 B/ Maridiaz"/>
    <n v="3012574050"/>
    <s v="Rural"/>
    <m/>
    <x v="0"/>
    <x v="9"/>
    <s v="NARIÑO"/>
    <x v="9"/>
    <x v="9"/>
    <x v="9"/>
    <s v="I10X"/>
    <m/>
    <m/>
    <m/>
    <s v="Hipertension esencial (primaria)"/>
    <s v="Medicamento"/>
    <n v="1"/>
    <s v="38408-11"/>
    <s v="ORAZOLEÂ® 40"/>
    <d v="2022-02-02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31310"/>
    <s v="CC27231310"/>
    <s v="MARIA"/>
    <s v="ESTRELLA"/>
    <s v="PANTOJA"/>
    <s v="DE MAYA"/>
    <d v="1939-06-05T00:00:00"/>
    <n v="82"/>
    <n v="6"/>
    <s v="Persona mayor"/>
    <m/>
    <s v="Desplazamiento"/>
    <s v="Ninguno"/>
    <m/>
    <s v="Beneficiario"/>
    <m/>
    <s v="Sin discapacidad"/>
    <s v="Indígena"/>
    <s v="PASTO"/>
    <s v="CRA 33A # 1A-43 VILLA CAMPANELA"/>
    <n v="3154089476"/>
    <s v="Rural"/>
    <m/>
    <x v="0"/>
    <x v="9"/>
    <s v="NARIÑO"/>
    <x v="9"/>
    <x v="9"/>
    <x v="9"/>
    <s v="I10X"/>
    <m/>
    <m/>
    <m/>
    <s v="Hipertension esencial (primaria)"/>
    <s v="Medicamento"/>
    <n v="1"/>
    <s v="19965332-07"/>
    <s v="LOSARTAN"/>
    <d v="2022-02-02T00:00:00"/>
    <n v="1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529219"/>
    <s v="CC27529219"/>
    <s v="FLORALBA"/>
    <s v="DE JESUS"/>
    <s v="BACCA"/>
    <s v="ARTEAGA"/>
    <d v="1944-06-29T00:00:00"/>
    <n v="77"/>
    <n v="6"/>
    <s v="Persona mayor"/>
    <m/>
    <s v="Desplazamiento"/>
    <s v="Ninguno"/>
    <m/>
    <s v="Cotizante docente"/>
    <m/>
    <s v="Sin discapacidad"/>
    <s v="Indígena"/>
    <s v="PASTO"/>
    <s v="CLL 16 No 33 - 59 APTO 202 B/SAN IGNACIO"/>
    <n v="3154552855"/>
    <s v="Rural"/>
    <m/>
    <x v="0"/>
    <x v="7"/>
    <s v="NARIÑO"/>
    <x v="7"/>
    <x v="7"/>
    <x v="7"/>
    <s v="I10X"/>
    <s v="E119"/>
    <m/>
    <m/>
    <s v="Hipertension esencial (primaria)"/>
    <s v="Procedimiento"/>
    <n v="1"/>
    <s v="00Q0000395"/>
    <s v="PAQUETE HIPERTENSION ARTERIAL Y/O  DIABETES MELLITUS CON ENFERMEDAD RENAL CRONICA ESTADIOS 3A - 3B - 4 Y 5 SIN DIALISIS"/>
    <d v="2022-02-28T00:00:00"/>
    <n v="1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0358"/>
    <s v="CC27070358"/>
    <s v="ROSA"/>
    <s v="ELVIA"/>
    <s v="ORTIZ"/>
    <s v="BRAVO"/>
    <d v="1942-11-23T00:00:00"/>
    <n v="79"/>
    <n v="6"/>
    <s v="Persona mayor"/>
    <m/>
    <s v="Desplazamiento"/>
    <s v="Ninguno"/>
    <m/>
    <s v="Cotizante docente"/>
    <m/>
    <s v="Sin discapacidad"/>
    <s v="Indígena"/>
    <s v="PASTO"/>
    <s v="CALLE 18 # 32A-36 MARIDIAZ"/>
    <n v="7311597"/>
    <s v="Rural"/>
    <m/>
    <x v="0"/>
    <x v="16"/>
    <s v="NARIÑO"/>
    <x v="16"/>
    <x v="16"/>
    <x v="16"/>
    <s v="I10X"/>
    <m/>
    <m/>
    <m/>
    <s v="Hipertension esencial (primaria)"/>
    <s v="Procedimiento"/>
    <n v="1"/>
    <s v="00Q0000773"/>
    <s v="PAQUETE HIPERTENSION ARTERIAL SIN O CON ENFERMEDAD RENAL CRONICA ESTADIOS 1 - 2 - IPS ESPECIALIZADA"/>
    <d v="2022-02-02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74444"/>
    <s v="CC5274444"/>
    <s v="GERARDO"/>
    <m/>
    <s v="ORTIZ"/>
    <s v="BRAVO"/>
    <d v="1941-06-03T00:00:00"/>
    <n v="80"/>
    <n v="6"/>
    <s v="Persona mayor"/>
    <m/>
    <s v="Desplazamiento"/>
    <s v="Ninguno"/>
    <m/>
    <s v="Beneficiario"/>
    <m/>
    <s v="Sin discapacidad"/>
    <s v="Indígena"/>
    <s v="PASTO"/>
    <s v="CRA 41 N 20A-15 apto 401 B/"/>
    <n v="7372196"/>
    <s v="Rural"/>
    <m/>
    <x v="0"/>
    <x v="15"/>
    <s v="NARIÑO"/>
    <x v="15"/>
    <x v="15"/>
    <x v="15"/>
    <s v="I10X"/>
    <m/>
    <m/>
    <m/>
    <s v="Hipertension esencial (primaria)"/>
    <s v="Procedimiento"/>
    <n v="1"/>
    <s v="00Q0000395"/>
    <s v="PAQUETE HIPERTENSION ARTERIAL Y/O  DIABETES MELLITUS CON ENFERMEDAD RENAL CRONICA ESTADIOS 3A - 3B - 4 Y 5 SIN DIALISIS"/>
    <d v="2022-02-28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5986"/>
    <s v="CC27075986"/>
    <s v="BENILDA"/>
    <s v="AMELIA"/>
    <s v="BOLAÑOS"/>
    <s v="DE ERASO"/>
    <d v="1943-03-03T00:00:00"/>
    <n v="78"/>
    <n v="6"/>
    <s v="Persona mayor"/>
    <m/>
    <s v="Desplazamiento"/>
    <s v="Ninguno"/>
    <m/>
    <s v="Beneficiario"/>
    <m/>
    <s v="Sin discapacidad"/>
    <s v="Indígena"/>
    <s v="PASTO"/>
    <s v="CL 9 No 39-22 MARILUZ"/>
    <n v="0"/>
    <s v="Rural"/>
    <m/>
    <x v="0"/>
    <x v="7"/>
    <s v="NARIÑO"/>
    <x v="7"/>
    <x v="7"/>
    <x v="7"/>
    <s v="I10X"/>
    <m/>
    <m/>
    <m/>
    <s v="Hipertension esencial (primaria)"/>
    <s v="Procedimiento"/>
    <n v="1"/>
    <n v="1890366"/>
    <s v="CONSULTA DE CONTROL O DE SEGUIMIENTO POR ESPECIALISTA EN MEDICINA INTERNA"/>
    <d v="2022-02-25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2509"/>
    <s v="CC30702509"/>
    <s v="ALBA"/>
    <s v="LUZ"/>
    <s v="RIVADENEIRA"/>
    <s v="BENAVIDES"/>
    <d v="1950-06-03T00:00:00"/>
    <n v="71"/>
    <n v="6"/>
    <s v="Persona mayor"/>
    <m/>
    <s v="Desplazamiento"/>
    <s v="Ninguno"/>
    <m/>
    <s v="Beneficiario"/>
    <m/>
    <s v="Sin discapacidad"/>
    <s v="Indígena"/>
    <s v="PASTO"/>
    <s v="CALLE 12A # 5-51 B/ Chapal"/>
    <n v="3117537454"/>
    <s v="Rural"/>
    <m/>
    <x v="0"/>
    <x v="7"/>
    <s v="NARIÑO"/>
    <x v="7"/>
    <x v="7"/>
    <x v="7"/>
    <s v="I10X"/>
    <m/>
    <m/>
    <m/>
    <s v="Hipertension esencial (primaria)"/>
    <s v="Procedimiento"/>
    <n v="1"/>
    <n v="1903426"/>
    <s v="HEMOGLOBINA GLICOSILADA AUTOMATIZADA"/>
    <d v="2022-02-19T00:00:00"/>
    <n v="1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500002"/>
    <s v="CC27500002"/>
    <s v="FLORA"/>
    <s v="LORENZA"/>
    <s v="GODOY"/>
    <s v="DE RIASCOS"/>
    <d v="1948-04-29T00:00:00"/>
    <n v="73"/>
    <n v="6"/>
    <s v="Persona mayor"/>
    <m/>
    <s v="Desplazamiento"/>
    <s v="Ninguno"/>
    <m/>
    <s v="Beneficiario"/>
    <m/>
    <s v="Sin discapacidad"/>
    <s v="Indígena"/>
    <s v="PASTO"/>
    <s v="MZ 2 C 13/VILLA DOCENTE"/>
    <n v="3206385122"/>
    <s v="Rural"/>
    <m/>
    <x v="0"/>
    <x v="7"/>
    <s v="NARIÑO"/>
    <x v="7"/>
    <x v="7"/>
    <x v="7"/>
    <s v="I10X"/>
    <m/>
    <m/>
    <m/>
    <s v="Hipertension esencial (primaria)"/>
    <s v="Procedimiento"/>
    <n v="1"/>
    <n v="1903841"/>
    <s v="GLUCOSA EN SUERO U OTRO FLUIDO DIFERENTE A ORINA"/>
    <d v="2022-02-19T00:00:00"/>
    <n v="4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30020"/>
    <s v="CC30730020"/>
    <s v="ELCY"/>
    <s v="DEL CARMEN"/>
    <s v="ARAUJO"/>
    <s v="OJEDA"/>
    <d v="1964-10-02T00:00:00"/>
    <n v="57"/>
    <n v="5"/>
    <s v="Adultez"/>
    <m/>
    <s v="Desplazamiento"/>
    <s v="Ninguno"/>
    <m/>
    <s v="Cotizante docente"/>
    <m/>
    <s v="Sin discapacidad"/>
    <s v="Indígena"/>
    <s v="PASTO"/>
    <s v="TORRES DEL CIELO II TORRE III APTO 12-02"/>
    <n v="3146943374"/>
    <s v="Rural"/>
    <m/>
    <x v="0"/>
    <x v="12"/>
    <s v="NARIÑO"/>
    <x v="12"/>
    <x v="12"/>
    <x v="12"/>
    <s v="I10X"/>
    <m/>
    <m/>
    <m/>
    <s v="Hipertension esencial (primaria)"/>
    <s v="Procedimiento"/>
    <n v="1"/>
    <s v="00Q0000395"/>
    <s v="PAQUETE HIPERTENSION ARTERIAL Y/O  DIABETES MELLITUS CON ENFERMEDAD RENAL CRONICA ESTADIOS 3A - 3B - 4 Y 5 SIN DIALISIS"/>
    <d v="2022-02-21T00:00:00"/>
    <n v="11300"/>
    <s v="Hospitalización"/>
    <m/>
  </r>
  <r>
    <n v="2022"/>
    <d v="2021-07-31T00:00:00"/>
    <s v="Población con riesgo o alteraciones cardio – cerebro – vascular – metabólicas manifiestas"/>
    <s v="Crónicos"/>
    <s v="HTA"/>
    <s v="PASTO"/>
    <n v="52"/>
    <s v="52 - NARIÑO"/>
    <s v="52250"/>
    <s v="52250 - El Charco"/>
    <s v="2,47844966818456"/>
    <s v="-78,1117316364611"/>
    <s v="Beneficiario"/>
    <s v="AC"/>
    <m/>
    <s v="CC"/>
    <n v="67000171"/>
    <s v="CC67000171"/>
    <s v="MARIA"/>
    <s v="BETTY"/>
    <s v="MAYORGA"/>
    <s v="ARAUJO"/>
    <d v="1971-12-09T00:00:00"/>
    <n v="50"/>
    <n v="5"/>
    <s v="Adultez"/>
    <s v="Población en Condición de Desplazamiento"/>
    <s v="Desplazamiento"/>
    <s v="Desplazamiento forzado"/>
    <m/>
    <s v="Beneficiario"/>
    <m/>
    <s v="Sin discapacidad"/>
    <s v="Indígena"/>
    <s v="EL CHARCO"/>
    <s v="B- LA LOMA"/>
    <n v="3135293720"/>
    <s v="Rural"/>
    <m/>
    <x v="0"/>
    <x v="7"/>
    <s v="NARIÑO"/>
    <x v="7"/>
    <x v="7"/>
    <x v="7"/>
    <s v="I10X"/>
    <m/>
    <m/>
    <m/>
    <s v="Hipertension esencial (primaria)"/>
    <s v="Procedimiento"/>
    <n v="1"/>
    <s v="00Q0000773"/>
    <s v="PAQUETE HIPERTENSION ARTERIAL SIN O CON ENFERMEDAD RENAL CRONICA ESTADIOS 1 - 2 - IPS ESPECIALIZADA"/>
    <d v="2022-02-28T00:00:00"/>
    <n v="18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5042"/>
    <s v="CC27075042"/>
    <s v="BERTHA"/>
    <s v="ALICIA"/>
    <s v="VILLOTA"/>
    <s v="DE ROMO"/>
    <d v="1947-07-30T00:00:00"/>
    <n v="74"/>
    <n v="6"/>
    <s v="Persona mayor"/>
    <m/>
    <s v="Desplazamiento"/>
    <s v="Ninguno"/>
    <m/>
    <s v="Cotizante docente"/>
    <m/>
    <s v="Con discapacidad"/>
    <s v="Indígena"/>
    <s v="PASTO"/>
    <s v="CR 33 N 4 OESTE-05 B/ EL BOSQUE"/>
    <n v="3002467389"/>
    <s v="Rural"/>
    <m/>
    <x v="0"/>
    <x v="16"/>
    <s v="NARIÑO"/>
    <x v="16"/>
    <x v="16"/>
    <x v="16"/>
    <s v="I10X"/>
    <m/>
    <m/>
    <m/>
    <s v="Hipertension esencial (primaria)"/>
    <s v="Procedimiento"/>
    <n v="1"/>
    <s v="00Q0000395"/>
    <s v="PAQUETE HIPERTENSION ARTERIAL Y/O  DIABETES MELLITUS CON ENFERMEDAD RENAL CRONICA ESTADIOS 3A - 3B - 4 Y 5 SIN DIALISIS"/>
    <d v="2022-02-28T00:00:00"/>
    <n v="13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8264"/>
    <s v="CC5198264"/>
    <s v="GUILLERMO"/>
    <s v="LEON"/>
    <s v="GUERRERO"/>
    <s v="DIAZ"/>
    <d v="1941-07-01T00:00:00"/>
    <n v="80"/>
    <n v="6"/>
    <s v="Persona mayor"/>
    <m/>
    <s v="Desplazamiento"/>
    <s v="Ninguno"/>
    <m/>
    <s v="Cotizante docente"/>
    <m/>
    <s v="Con discapacidad"/>
    <s v="Indígena"/>
    <s v="PASTO"/>
    <s v="CRA. 39 C 10-23 B/ Mariluz 2"/>
    <n v="3103703254"/>
    <s v="Rural"/>
    <m/>
    <x v="0"/>
    <x v="7"/>
    <s v="NARIÑO"/>
    <x v="7"/>
    <x v="7"/>
    <x v="7"/>
    <s v="I10X"/>
    <m/>
    <m/>
    <m/>
    <s v="Hipertension esencial (primaria)"/>
    <s v="Medicamento"/>
    <n v="1"/>
    <s v="20075793-05"/>
    <s v="DISMIGRASÂ® TABLETAS RECUBIERTAS"/>
    <d v="2022-02-03T00:00:00"/>
    <n v="67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86437"/>
    <s v="CC27386437"/>
    <s v="MARIA"/>
    <s v="JESUS"/>
    <s v="HERNANDEZ"/>
    <s v="CAMPANA"/>
    <d v="1946-05-07T00:00:00"/>
    <n v="75"/>
    <n v="6"/>
    <s v="Persona mayor"/>
    <m/>
    <s v="Desplazamiento"/>
    <s v="Ninguno"/>
    <m/>
    <s v="Cotizante docente"/>
    <m/>
    <s v="Con discapacidad"/>
    <s v="Indígena"/>
    <s v="PASTO"/>
    <s v="MZ B CS 1 CASTILLOS DEL NORTE"/>
    <n v="3166253580"/>
    <s v="Rural"/>
    <m/>
    <x v="0"/>
    <x v="7"/>
    <s v="NARIÑO"/>
    <x v="7"/>
    <x v="7"/>
    <x v="7"/>
    <s v="I10X"/>
    <s v="E119"/>
    <m/>
    <m/>
    <s v="Hipertension esencial (primaria)"/>
    <s v="Procedimiento"/>
    <n v="1"/>
    <s v="00Q0000395"/>
    <s v="PAQUETE HIPERTENSION ARTERIAL Y/O  DIABETES MELLITUS CON ENFERMEDAD RENAL CRONICA ESTADIOS 3A - 3B - 4 Y 5 SIN DIALISIS"/>
    <d v="2022-02-18T00:00:00"/>
    <n v="8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49212"/>
    <s v="CC5249212"/>
    <s v="JOSE"/>
    <s v="ELIAS"/>
    <s v="CISNEROS"/>
    <s v="GARCES"/>
    <d v="1954-02-08T00:00:00"/>
    <n v="67"/>
    <n v="6"/>
    <s v="Persona mayor"/>
    <m/>
    <s v="Desplazamiento"/>
    <s v="Ninguno"/>
    <m/>
    <s v="Beneficiario"/>
    <m/>
    <s v="Con discapacidad"/>
    <s v="Indígena"/>
    <s v="PASTO"/>
    <s v="MZ 8 CS 23 SANTA MARIA"/>
    <n v="3128417909"/>
    <s v="Rural"/>
    <m/>
    <x v="0"/>
    <x v="12"/>
    <s v="NARIÑO"/>
    <x v="12"/>
    <x v="12"/>
    <x v="12"/>
    <s v="I10X"/>
    <m/>
    <m/>
    <m/>
    <s v="Hipertension esencial (primaria)"/>
    <s v="Procedimiento"/>
    <n v="1"/>
    <s v="00Q0000395"/>
    <s v="PAQUETE HIPERTENSION ARTERIAL Y/O  DIABETES MELLITUS CON ENFERMEDAD RENAL CRONICA ESTADIOS 3A - 3B - 4 Y 5 SIN DIALISIS"/>
    <d v="2022-02-28T00:00:00"/>
    <n v="54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31344"/>
    <s v="CC27431344"/>
    <s v="ROSARIO"/>
    <s v="DEL SOCORRO"/>
    <s v="CASTILLO"/>
    <s v="AGREDA"/>
    <d v="1950-03-03T00:00:00"/>
    <n v="71"/>
    <n v="6"/>
    <s v="Persona mayor"/>
    <m/>
    <s v="Desplazamiento"/>
    <s v="Ninguno"/>
    <m/>
    <s v="Cotizante docente"/>
    <m/>
    <s v="Con discapacidad"/>
    <s v="Indígena"/>
    <s v="PASTO"/>
    <s v="CRA 33 A 19-64 APTO 503 B/VERSALLES"/>
    <n v="3006096929"/>
    <s v="Rural"/>
    <m/>
    <x v="0"/>
    <x v="10"/>
    <s v="NARIÑO"/>
    <x v="10"/>
    <x v="10"/>
    <x v="10"/>
    <s v="I10X"/>
    <m/>
    <m/>
    <m/>
    <s v="Hipertension esencial (primaria)"/>
    <s v="Procedimiento"/>
    <n v="1"/>
    <s v="00Q0000773"/>
    <s v="PAQUETE HIPERTENSION ARTERIAL SIN O CON ENFERMEDAD RENAL CRONICA ESTADIOS 1 - 2 - IPS ESPECIALIZADA"/>
    <d v="2022-02-28T00:00:00"/>
    <n v="54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2123"/>
    <s v="CC30722123"/>
    <s v="CECILIA"/>
    <s v="BERNARDITA"/>
    <s v="DIAZ"/>
    <s v="ERAZO"/>
    <d v="1962-09-02T00:00:00"/>
    <n v="59"/>
    <n v="5"/>
    <s v="Adultez"/>
    <m/>
    <s v="Desplazamiento"/>
    <s v="Ninguno"/>
    <m/>
    <s v="Cotizante docente"/>
    <m/>
    <s v="Con discapacidad"/>
    <s v="Indígena"/>
    <s v="PASTO"/>
    <s v="Cll 1 # 22 A 14 B/ BACHUE"/>
    <n v="3005113998"/>
    <s v="Rural"/>
    <m/>
    <x v="0"/>
    <x v="8"/>
    <s v="NARIÑO"/>
    <x v="8"/>
    <x v="8"/>
    <x v="8"/>
    <s v="I10X"/>
    <m/>
    <m/>
    <m/>
    <s v="Hipertension esencial (primaria)"/>
    <s v="Procedimiento"/>
    <n v="1"/>
    <s v="00Q0000773"/>
    <s v="PAQUETE HIPERTENSION ARTERIAL SIN O CON ENFERMEDAD RENAL CRONICA ESTADIOS 1 - 2 - IPS ESPECIALIZADA"/>
    <d v="2022-02-28T00:00:00"/>
    <n v="23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99172"/>
    <s v="CC12999172"/>
    <s v="GUSTAVO"/>
    <s v="JAVIER"/>
    <s v="JARAMILLO"/>
    <s v="VALLEJO"/>
    <d v="1970-03-11T00:00:00"/>
    <n v="51"/>
    <n v="5"/>
    <s v="Adultez"/>
    <m/>
    <s v="Desplazamiento"/>
    <s v="Ninguno"/>
    <m/>
    <s v="Cotizante docente"/>
    <m/>
    <s v="Con discapacidad"/>
    <s v="Indígena"/>
    <s v="PASTO"/>
    <s v="CL. 13 N. 18-54 B/ Las Am?cas"/>
    <n v="3168614216"/>
    <s v="Rural"/>
    <m/>
    <x v="0"/>
    <x v="11"/>
    <s v="NARIÑO"/>
    <x v="11"/>
    <x v="11"/>
    <x v="11"/>
    <s v="I10X"/>
    <s v="E119"/>
    <m/>
    <m/>
    <s v="Hipertension esencial (primaria)"/>
    <s v="Procedimiento"/>
    <n v="1"/>
    <n v="1881302"/>
    <s v="ECOGRAFIA DE ABDOMEN TOTAL ( HIGADO - PANCREAS - VESICULA - VIAS BILIARES - RIÃƒÂ‘ONES - BAZO - GRANDES VASOS - PELVIS Y FLANCOS )"/>
    <d v="2022-02-23T00:00:00"/>
    <n v="31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8088"/>
    <s v="CC12978088"/>
    <s v="PABLO"/>
    <s v="EMILIO"/>
    <s v="DIAZ"/>
    <s v="TRUJILLO"/>
    <d v="1959-07-24T00:00:00"/>
    <n v="62"/>
    <n v="6"/>
    <s v="Persona mayor"/>
    <m/>
    <s v="Desplazamiento"/>
    <s v="Ninguno"/>
    <m/>
    <s v="Cotizante docente"/>
    <m/>
    <s v="Con discapacidad"/>
    <s v="Indígena"/>
    <s v="PASTO"/>
    <s v="CL 12A N 41-30 VILLAS DE SAN RAFAEL B/ Villas San"/>
    <n v="7369447"/>
    <s v="Rural"/>
    <m/>
    <x v="0"/>
    <x v="8"/>
    <s v="NARIÑO"/>
    <x v="8"/>
    <x v="8"/>
    <x v="8"/>
    <s v="I10X"/>
    <m/>
    <m/>
    <m/>
    <s v="Hipertension esencial (primaria)"/>
    <s v="Procedimiento"/>
    <n v="1"/>
    <s v="00Q0000395"/>
    <s v="PAQUETE HIPERTENSION ARTERIAL Y/O  DIABETES MELLITUS CON ENFERMEDAD RENAL CRONICA ESTADIOS 3A - 3B - 4 Y 5 SIN DIALISIS"/>
    <d v="2022-02-28T00:00:00"/>
    <n v="7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7757"/>
    <s v="CC12967757"/>
    <s v="MARTIN"/>
    <s v="ORLANDO"/>
    <s v="CARICEDO"/>
    <s v="SOLARTE"/>
    <d v="1954-04-10T00:00:00"/>
    <n v="67"/>
    <n v="6"/>
    <s v="Persona mayor"/>
    <m/>
    <s v="Desplazamiento"/>
    <s v="Ninguno"/>
    <m/>
    <s v="Cotizante docente"/>
    <m/>
    <s v="Con discapacidad"/>
    <s v="Indígena"/>
    <s v="PASTO"/>
    <s v="CLL 6A N 22A-27 BARRIO LOS ALAMOS"/>
    <n v="3206885980"/>
    <s v="Rural"/>
    <m/>
    <x v="0"/>
    <x v="14"/>
    <s v="NARIÑO"/>
    <x v="14"/>
    <x v="14"/>
    <x v="14"/>
    <s v="I10X"/>
    <s v="E119"/>
    <m/>
    <m/>
    <s v="Hipertension esencial (primaria)"/>
    <s v="Medicamento"/>
    <n v="1"/>
    <s v="32623-08"/>
    <s v="ACIDO FOLICO TABLETAS 5MG"/>
    <d v="2022-02-22T00:00:00"/>
    <n v="12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2701"/>
    <s v="CC12972701"/>
    <s v="JAIME"/>
    <s v="ALFREDO"/>
    <s v="SANTANDER"/>
    <s v="BENAVIDES"/>
    <d v="1961-02-19T00:00:00"/>
    <n v="60"/>
    <n v="6"/>
    <s v="Persona mayor"/>
    <m/>
    <s v="Desplazamiento"/>
    <s v="Ninguno"/>
    <m/>
    <s v="Cotizante docente"/>
    <m/>
    <s v="Con discapacidad"/>
    <s v="Indígena"/>
    <s v="PASTO"/>
    <s v="CL18A N 58-60 VILLA CAMPESTRE B/ Condominio villac"/>
    <n v="3163608411"/>
    <s v="Rural"/>
    <m/>
    <x v="0"/>
    <x v="11"/>
    <s v="NARIÑO"/>
    <x v="11"/>
    <x v="11"/>
    <x v="11"/>
    <s v="I10X"/>
    <s v="E119"/>
    <m/>
    <m/>
    <s v="Hipertension esencial (primaria)"/>
    <s v="Procedimiento"/>
    <n v="1"/>
    <s v="00Q0000395"/>
    <s v="PAQUETE HIPERTENSION ARTERIAL Y/O  DIABETES MELLITUS CON ENFERMEDAD RENAL CRONICA ESTADIOS 3A - 3B - 4 Y 5 SIN DIALISIS"/>
    <d v="2022-02-14T00:00:00"/>
    <n v="1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4727"/>
    <s v="CC12974727"/>
    <s v="HUGO"/>
    <s v="GENTIL"/>
    <s v="ENRIQUEZ"/>
    <s v="BELALCAZAR"/>
    <d v="1961-11-28T00:00:00"/>
    <n v="60"/>
    <n v="6"/>
    <s v="Persona mayor"/>
    <m/>
    <s v="Desplazamiento"/>
    <s v="Ninguno"/>
    <m/>
    <s v="Cotizante docente"/>
    <m/>
    <s v="Con discapacidad"/>
    <s v="Indígena"/>
    <s v="PASTO"/>
    <s v="CRA 15A N 1-97 CAICEDO ALTO"/>
    <n v="3206072368"/>
    <s v="Rural"/>
    <m/>
    <x v="0"/>
    <x v="9"/>
    <s v="NARIÑO"/>
    <x v="9"/>
    <x v="9"/>
    <x v="9"/>
    <s v="I10X"/>
    <s v="E119"/>
    <s v="N18X"/>
    <m/>
    <s v="Hipertension esencial (primaria)"/>
    <s v="Procedimiento"/>
    <n v="1"/>
    <s v="00Q0000775"/>
    <s v="PAQUETE HIPERTENSION ARTERIAL MAS DIABETES MELLITUS EN RIESGO DE ERCÃ‚Â YÃ‚Â ENFERMEDAD RENAL CRONICA ESTADIOS 1 - 2 EN IPS ESPECIALIZADA"/>
    <d v="2022-02-28T00:00:00"/>
    <n v="6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03123"/>
    <s v="CC5203123"/>
    <s v="JAIRO"/>
    <s v="EDGAR"/>
    <s v="MARTINEZ"/>
    <s v="ZARAMA"/>
    <d v="1946-09-06T00:00:00"/>
    <n v="75"/>
    <n v="6"/>
    <s v="Persona mayor"/>
    <m/>
    <s v="Desplazamiento"/>
    <s v="Ninguno"/>
    <m/>
    <s v="Beneficiario"/>
    <m/>
    <s v="Con discapacidad"/>
    <s v="Indígena"/>
    <s v="PASTO"/>
    <s v="CLL.14 No 32-27"/>
    <n v="3184932015"/>
    <s v="Rural"/>
    <m/>
    <x v="0"/>
    <x v="7"/>
    <s v="NARIÑO"/>
    <x v="7"/>
    <x v="7"/>
    <x v="7"/>
    <s v="I10X"/>
    <s v="E119"/>
    <m/>
    <m/>
    <s v="Hipertension esencial (primaria)"/>
    <s v="Medicamento"/>
    <n v="1"/>
    <s v="35662-18"/>
    <s v="ACIDO FOLICO TABLETAS 1 MG."/>
    <d v="2022-02-08T00:00:00"/>
    <n v="373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2614"/>
    <s v="CC30702614"/>
    <s v="GLORIA"/>
    <s v="DEL CARMEN"/>
    <s v="BANEVIDEZ"/>
    <s v="JIMENEZ"/>
    <d v="1952-05-06T00:00:00"/>
    <n v="69"/>
    <n v="6"/>
    <s v="Persona mayor"/>
    <m/>
    <s v="Desplazamiento"/>
    <s v="Ninguno"/>
    <m/>
    <s v="Cotizante docente"/>
    <m/>
    <s v="Con discapacidad"/>
    <s v="Indígena"/>
    <s v="PASTO"/>
    <s v="MZ.12 CS.13 TAMSAGRA 2 ETAPA"/>
    <n v="3173005392"/>
    <s v="Rural"/>
    <m/>
    <x v="0"/>
    <x v="7"/>
    <s v="NARIÑO"/>
    <x v="7"/>
    <x v="7"/>
    <x v="7"/>
    <s v="I10X"/>
    <m/>
    <m/>
    <m/>
    <s v="Hipertension esencial (primaria)"/>
    <s v="Medicamento"/>
    <n v="1"/>
    <s v="19942545-01"/>
    <s v="CALCITRIOL 0.5 MCG"/>
    <d v="2022-02-08T00:00:00"/>
    <n v="466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610"/>
    <s v="CC27076610"/>
    <s v="RUTH"/>
    <s v="LEONOR"/>
    <s v="ORTEGA"/>
    <s v="MUNOZ"/>
    <d v="1945-04-06T00:00:00"/>
    <n v="76"/>
    <n v="6"/>
    <s v="Persona mayor"/>
    <m/>
    <s v="Desplazamiento"/>
    <s v="Ninguno"/>
    <m/>
    <s v="Cotizante docente"/>
    <m/>
    <s v="Con discapacidad"/>
    <s v="Indígena"/>
    <s v="PASTO"/>
    <s v="CRA 33 N 4-29 CONDOMINIO ACHALAY"/>
    <n v="7293419"/>
    <s v="Rural"/>
    <m/>
    <x v="0"/>
    <x v="7"/>
    <s v="NARIÑO"/>
    <x v="7"/>
    <x v="7"/>
    <x v="7"/>
    <s v="I10X"/>
    <s v="E119"/>
    <m/>
    <m/>
    <s v="Hipertension esencial (primaria)"/>
    <s v="Procedimiento"/>
    <n v="1"/>
    <s v="00Q0000395"/>
    <s v="PAQUETE HIPERTENSION ARTERIAL Y/O  DIABETES MELLITUS CON ENFERMEDAD RENAL CRONICA ESTADIOS 3A - 3B - 4 Y 5 SIN DIALISIS"/>
    <d v="2022-02-28T00:00:00"/>
    <n v="44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5810387"/>
    <s v="CC15810387"/>
    <s v="JAIRO"/>
    <s v="YECID"/>
    <s v="MUNOZ"/>
    <s v="GOMEZ"/>
    <d v="1954-10-23T00:00:00"/>
    <n v="67"/>
    <n v="6"/>
    <s v="Persona mayor"/>
    <m/>
    <s v="Desplazamiento"/>
    <s v="Ninguno"/>
    <m/>
    <s v="Cotizante docente"/>
    <m/>
    <s v="Con discapacidad"/>
    <s v="Indígena"/>
    <s v="PASTO"/>
    <s v="CALLE 23 No 1E 21 LA CAROLINA B/ La carolina"/>
    <n v="7366670"/>
    <s v="Rural"/>
    <m/>
    <x v="0"/>
    <x v="10"/>
    <s v="NARIÑO"/>
    <x v="10"/>
    <x v="10"/>
    <x v="10"/>
    <s v="I10X"/>
    <s v="E119"/>
    <m/>
    <m/>
    <s v="Hipertension esencial (primaria)"/>
    <s v="Procedimiento"/>
    <n v="1"/>
    <s v="00Q0000773"/>
    <s v="PAQUETE HIPERTENSION ARTERIAL SIN O CON ENFERMEDAD RENAL CRONICA ESTADIOS 1 - 2 - IPS ESPECIALIZADA"/>
    <d v="2022-02-28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1075"/>
    <s v="CC12981075"/>
    <s v="HUGO"/>
    <s v="ARMANDO"/>
    <s v="TAPIA"/>
    <s v="CHAMORRO"/>
    <d v="1964-01-09T00:00:00"/>
    <n v="57"/>
    <n v="5"/>
    <s v="Adultez"/>
    <m/>
    <s v="Desplazamiento"/>
    <s v="Ninguno"/>
    <m/>
    <s v="Cotizante docente"/>
    <m/>
    <s v="Con discapacidad"/>
    <s v="Indígena"/>
    <s v="PASTO"/>
    <s v="BLOQUE 3 APTO 102 SUMATAMBO"/>
    <n v="3157796106"/>
    <s v="Rural"/>
    <m/>
    <x v="0"/>
    <x v="16"/>
    <s v="NARIÑO"/>
    <x v="16"/>
    <x v="16"/>
    <x v="16"/>
    <s v="I10X"/>
    <s v="E119"/>
    <m/>
    <m/>
    <s v="Hipertension esencial (primaria)"/>
    <s v="Procedimiento"/>
    <n v="1"/>
    <s v="00Q0000395"/>
    <s v="PAQUETE HIPERTENSION ARTERIAL Y/O  DIABETES MELLITUS CON ENFERMEDAD RENAL CRONICA ESTADIOS 3A - 3B - 4 Y 5 SIN DIALISIS"/>
    <d v="2022-02-16T00:00:00"/>
    <n v="11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63590"/>
    <s v="CC12963590"/>
    <s v="JAIME"/>
    <s v="EDGARDO"/>
    <s v="CORAL"/>
    <s v="DELGADO"/>
    <d v="1956-03-14T00:00:00"/>
    <n v="65"/>
    <n v="6"/>
    <s v="Persona mayor"/>
    <m/>
    <s v="Desplazamiento"/>
    <s v="Ninguno"/>
    <m/>
    <s v="Beneficiario"/>
    <m/>
    <s v="Con discapacidad"/>
    <s v="Indígena"/>
    <s v="PASTO"/>
    <s v="CRA 34 N 11-22 B/"/>
    <n v="3155357142"/>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2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1847"/>
    <s v="CC12961847"/>
    <s v="ALVARO"/>
    <s v="HERNANDO"/>
    <s v="RODRIGUEZ"/>
    <s v="PELAEZ"/>
    <d v="1954-09-29T00:00:00"/>
    <n v="67"/>
    <n v="6"/>
    <s v="Persona mayor"/>
    <m/>
    <s v="Desplazamiento"/>
    <s v="Ninguno"/>
    <m/>
    <s v="Cotizante docente"/>
    <m/>
    <s v="Con discapacidad"/>
    <s v="Indígena"/>
    <s v="PASTO"/>
    <s v="Cra. 22 F No. 8 - 44 Apto. 301 Edificio Unibe II B"/>
    <n v="7362911"/>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30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81584"/>
    <s v="CC27081584"/>
    <s v="ALEXANDRA"/>
    <s v="PATRICIA"/>
    <s v="GUERRERO"/>
    <s v="NARVAEZ"/>
    <d v="1977-10-29T00:00:00"/>
    <n v="44"/>
    <n v="5"/>
    <s v="Adultez"/>
    <m/>
    <s v="Desplazamiento"/>
    <s v="Ninguno"/>
    <m/>
    <s v="Cotizante docente"/>
    <m/>
    <s v="Con discapacidad"/>
    <s v="Indígena"/>
    <s v="PASTO"/>
    <s v="MZ R CASA 3 VILLA DE LOS RIOS B/"/>
    <n v="7295200"/>
    <s v="Rural"/>
    <m/>
    <x v="0"/>
    <x v="7"/>
    <s v="NARIÑO"/>
    <x v="7"/>
    <x v="7"/>
    <x v="7"/>
    <s v="I10X"/>
    <m/>
    <m/>
    <m/>
    <s v="Hipertension esencial (primaria)"/>
    <s v="Medicamento"/>
    <n v="1"/>
    <s v="32623-08"/>
    <s v="ACIDO FOLICO TABLETAS 5MG"/>
    <d v="2022-02-08T00:00:00"/>
    <n v="10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44973"/>
    <s v="CC27244973"/>
    <s v="GLADYS"/>
    <m/>
    <s v="ZAMORA"/>
    <s v="GOMEZ"/>
    <d v="1943-05-25T00:00:00"/>
    <n v="78"/>
    <n v="6"/>
    <s v="Persona mayor"/>
    <m/>
    <s v="Desplazamiento"/>
    <s v="Ninguno"/>
    <m/>
    <s v="Beneficiario"/>
    <m/>
    <s v="Con discapacidad"/>
    <s v="Indígena"/>
    <s v="PASTO"/>
    <s v="CLL 23 #4E 10-42 MZ C CASA 5 CONJUNTO CAMPO VERDE"/>
    <n v="7358925"/>
    <s v="Rural"/>
    <m/>
    <x v="0"/>
    <x v="7"/>
    <s v="NARIÑO"/>
    <x v="7"/>
    <x v="7"/>
    <x v="7"/>
    <s v="I10X"/>
    <s v="E119"/>
    <m/>
    <m/>
    <s v="Hipertension esencial (primaria)"/>
    <s v="Medicamento"/>
    <n v="1"/>
    <s v="35662-18"/>
    <s v="ACIDO FOLICO TABLETAS 1 MG."/>
    <d v="2022-02-16T00:00:00"/>
    <n v="25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192392"/>
    <s v="CC5192392"/>
    <s v="LUIS"/>
    <s v="GERARDO"/>
    <s v="TIMANA"/>
    <s v="JOJOA"/>
    <d v="1936-08-09T00:00:00"/>
    <n v="85"/>
    <n v="6"/>
    <s v="Persona mayor"/>
    <m/>
    <s v="Desplazamiento"/>
    <s v="Ninguno"/>
    <m/>
    <s v="Beneficiario"/>
    <m/>
    <s v="Con discapacidad"/>
    <s v="Indígena"/>
    <s v="PASTO"/>
    <s v="CRA 3 N 12A-21 BARRIO EL PILAR"/>
    <n v="3167314698"/>
    <s v="Rural"/>
    <m/>
    <x v="0"/>
    <x v="7"/>
    <s v="NARIÑO"/>
    <x v="7"/>
    <x v="7"/>
    <x v="7"/>
    <s v="I10X"/>
    <m/>
    <m/>
    <m/>
    <s v="Hipertension esencial (primaria)"/>
    <s v="Medicamento"/>
    <n v="1"/>
    <s v="19942545-01"/>
    <s v="CALCITRIOL 0.5 MCG"/>
    <d v="2022-02-16T00:00:00"/>
    <n v="15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44141"/>
    <s v="CC27244141"/>
    <s v="JOSEFINA"/>
    <m/>
    <s v="RAMIREZ"/>
    <s v="DE FIGUEROA"/>
    <d v="1928-08-27T00:00:00"/>
    <n v="93"/>
    <n v="6"/>
    <s v="Persona mayor"/>
    <m/>
    <s v="Desplazamiento"/>
    <s v="Ninguno"/>
    <m/>
    <s v="Beneficiario"/>
    <m/>
    <s v="Con discapacidad"/>
    <s v="Indígena"/>
    <s v="PASTO"/>
    <s v="MZ 1 CS 5 REMANSOS DEL NORTE"/>
    <n v="3168748259"/>
    <s v="Rural"/>
    <m/>
    <x v="0"/>
    <x v="7"/>
    <s v="NARIÑO"/>
    <x v="7"/>
    <x v="7"/>
    <x v="7"/>
    <s v="I10X"/>
    <s v="E119"/>
    <m/>
    <m/>
    <s v="Hipertension esencial (primaria)"/>
    <s v="Procedimiento"/>
    <n v="1"/>
    <s v="00Q0000395"/>
    <s v="PAQUETE HIPERTENSION ARTERIAL Y/O  DIABETES MELLITUS CON ENFERMEDAD RENAL CRONICA ESTADIOS 3A - 3B - 4 Y 5 SIN DIALISIS"/>
    <d v="2022-02-07T00:00:00"/>
    <n v="33600"/>
    <s v="Hospitalización"/>
    <m/>
  </r>
  <r>
    <n v="2022"/>
    <d v="2021-07-31T00:00:00"/>
    <s v="Población con riesgo o alteraciones cardio – cerebro – vascular – metabólicas manifiestas"/>
    <s v="Crónicos"/>
    <s v="HTA"/>
    <s v="PASTO"/>
    <n v="52"/>
    <s v="52 - NARIÑO"/>
    <s v="52258"/>
    <s v="52258 - El Tablón De Gómez"/>
    <s v="1,40943020743521"/>
    <s v="-76,985269587874"/>
    <s v="Beneficiario"/>
    <s v="AC"/>
    <m/>
    <s v="CC"/>
    <n v="27192265"/>
    <s v="CC27192265"/>
    <s v="JOHANNA"/>
    <m/>
    <s v="URBANO"/>
    <s v="URBANO"/>
    <d v="1985-05-15T00:00:00"/>
    <n v="36"/>
    <n v="5"/>
    <s v="Adultez"/>
    <m/>
    <s v="Desplazamiento"/>
    <s v="Ninguno"/>
    <m/>
    <s v="Beneficiario"/>
    <m/>
    <s v="Sin discapacidad"/>
    <s v="Indígena"/>
    <s v="EL TABLON"/>
    <s v="B/EL JARDIN . TABLON DE GOMEZ"/>
    <n v="3206662753"/>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28T00:00:00"/>
    <n v="3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085248246"/>
    <s v="CC1085248246"/>
    <s v="MARTHA"/>
    <s v="ELIZABETH"/>
    <s v="CIFUENTES"/>
    <m/>
    <d v="1986-03-27T00:00:00"/>
    <n v="35"/>
    <n v="5"/>
    <s v="Adultez"/>
    <m/>
    <s v="Desplazamiento"/>
    <s v="Ninguno"/>
    <m/>
    <s v="Cotizante docente"/>
    <m/>
    <s v="Sin discapacidad"/>
    <s v="Indígena"/>
    <s v="PASTO"/>
    <s v="Kra 22 30-63 torre 5 apto 802 Torres de Iguaz? B/"/>
    <n v="3148797921"/>
    <s v="Rural"/>
    <m/>
    <x v="0"/>
    <x v="7"/>
    <s v="NARIÑO"/>
    <x v="7"/>
    <x v="7"/>
    <x v="7"/>
    <s v="I10X"/>
    <m/>
    <m/>
    <m/>
    <s v="Hipertension esencial (primaria)"/>
    <s v="Procedimiento"/>
    <n v="1"/>
    <s v="00Q0000395"/>
    <s v="PAQUETE HIPERTENSION ARTERIAL Y/O  DIABETES MELLITUS CON ENFERMEDAD RENAL CRONICA ESTADIOS 3A - 3B - 4 Y 5 SIN DIALISIS"/>
    <d v="2022-02-28T00:00:00"/>
    <n v="61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4083"/>
    <s v="CC30724083"/>
    <s v="CRUZ"/>
    <s v="ELENA"/>
    <s v="CORDOBA"/>
    <s v="ORBES"/>
    <d v="1960-12-11T00:00:00"/>
    <n v="61"/>
    <n v="6"/>
    <s v="Persona mayor"/>
    <m/>
    <s v="Desplazamiento"/>
    <s v="Ninguno"/>
    <m/>
    <s v="Cotizante docente"/>
    <m/>
    <s v="Sin discapacidad"/>
    <s v="Indígena"/>
    <s v="PASTO"/>
    <s v="CRA 40 No 16B - 58 B/EL DORADO B/ Las cuadras"/>
    <n v="7297630"/>
    <s v="Rural"/>
    <m/>
    <x v="0"/>
    <x v="8"/>
    <s v="NARIÑO"/>
    <x v="8"/>
    <x v="8"/>
    <x v="8"/>
    <s v="I10X"/>
    <s v="E119"/>
    <m/>
    <m/>
    <s v="Hipertension esencial (primaria)"/>
    <s v="Procedimiento"/>
    <n v="1"/>
    <s v="00Q0000395"/>
    <s v="PAQUETE HIPERTENSION ARTERIAL Y/O  DIABETES MELLITUS CON ENFERMEDAD RENAL CRONICA ESTADIOS 3A - 3B - 4 Y 5 SIN DIALISIS"/>
    <d v="2022-02-28T00:00:00"/>
    <n v="61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48806"/>
    <s v="CC27148806"/>
    <s v="ALEYDA"/>
    <m/>
    <s v="MUNOZ"/>
    <s v="DE ORTIZ"/>
    <d v="1950-10-19T00:00:00"/>
    <n v="71"/>
    <n v="6"/>
    <s v="Persona mayor"/>
    <m/>
    <s v="Desplazamiento"/>
    <s v="Ninguno"/>
    <m/>
    <s v="Cotizante docente"/>
    <m/>
    <s v="Sin discapacidad"/>
    <s v="Indígena"/>
    <s v="PASTO"/>
    <s v="MZ C CASA 2 NIZA 1"/>
    <n v="3136560000"/>
    <s v="Rural"/>
    <m/>
    <x v="0"/>
    <x v="7"/>
    <s v="NARIÑO"/>
    <x v="7"/>
    <x v="7"/>
    <x v="7"/>
    <s v="I10X"/>
    <s v="E119"/>
    <m/>
    <m/>
    <s v="Hipertension esencial (primaria)"/>
    <s v="Procedimiento"/>
    <n v="1"/>
    <s v="00Q0000775"/>
    <s v="PAQUETE HIPERTENSION ARTERIAL MAS DIABETES MELLITUS EN RIESGO DE ERCÃ‚Â YÃ‚Â ENFERMEDAD RENAL CRONICA ESTADIOS 1 - 2 EN IPS ESPECIALIZADA"/>
    <d v="2022-02-09T00:00:00"/>
    <n v="11100"/>
    <s v="Hospitalización"/>
    <m/>
  </r>
  <r>
    <n v="2022"/>
    <d v="2021-07-31T00:00:00"/>
    <s v="Población con riesgo o alteraciones cardio – cerebro – vascular – metabólicas manifiestas"/>
    <s v="Crónicos"/>
    <s v="HTA"/>
    <s v="PASTO"/>
    <n v="52"/>
    <s v="52 - NARIÑO"/>
    <s v="52720"/>
    <s v="52720 - Sapuyes"/>
    <s v="1,03618904012107"/>
    <s v="-77,6804498952921"/>
    <s v="Cotizante docente"/>
    <s v="AC"/>
    <m/>
    <s v="CC"/>
    <n v="36931415"/>
    <s v="CC36931415"/>
    <s v="YOLANDA"/>
    <s v="AIDE"/>
    <s v="TREJO"/>
    <s v="BENAVIDES"/>
    <d v="1967-03-25T00:00:00"/>
    <n v="54"/>
    <n v="5"/>
    <s v="Adultez"/>
    <s v="Población en Condición de Desplazamiento"/>
    <s v="Desplazamiento"/>
    <s v="Homicidio"/>
    <m/>
    <s v="Cotizante docente"/>
    <m/>
    <s v="Sin discapacidad"/>
    <s v="Indígena"/>
    <s v="SAPUYES"/>
    <s v="CL 3 N 0-191 B/ BARRIO SANTA TERESITA"/>
    <n v="3127658705"/>
    <s v="Rural"/>
    <m/>
    <x v="0"/>
    <x v="7"/>
    <s v="NARIÑO"/>
    <x v="7"/>
    <x v="7"/>
    <x v="7"/>
    <s v="I10X"/>
    <m/>
    <m/>
    <m/>
    <s v="Hipertension esencial (primaria)"/>
    <s v="Medicamento"/>
    <n v="1"/>
    <s v="19936296-08"/>
    <s v="ACIDO ACETILSALICILICO 100 MG"/>
    <d v="2022-02-02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22276"/>
    <s v="CC27422276"/>
    <s v="DORI"/>
    <s v="ALICIA"/>
    <s v="MONTENEGRO"/>
    <s v="DE ERASO"/>
    <d v="1945-08-30T00:00:00"/>
    <n v="76"/>
    <n v="6"/>
    <s v="Persona mayor"/>
    <m/>
    <s v="Desplazamiento"/>
    <s v="Ninguno"/>
    <m/>
    <s v="Cotizante docente"/>
    <m/>
    <s v="Sin discapacidad"/>
    <s v="Indígena"/>
    <s v="PASTO"/>
    <s v="CRA 34 No 17-08"/>
    <n v="7232526"/>
    <s v="Rural"/>
    <m/>
    <x v="0"/>
    <x v="7"/>
    <s v="NARIÑO"/>
    <x v="7"/>
    <x v="7"/>
    <x v="7"/>
    <s v="I10X"/>
    <s v="E119"/>
    <m/>
    <m/>
    <s v="Hipertension esencial (primaria)"/>
    <s v="Medicamento"/>
    <n v="1"/>
    <s v="19963352-15"/>
    <s v="ATORVASTATINA 20 MG TABLETAS RECUBIERTAS"/>
    <d v="2022-02-02T00:00:00"/>
    <n v="8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183406"/>
    <s v="CC27183406"/>
    <s v="MARIA"/>
    <s v="ISMERIA"/>
    <s v="BURBANO"/>
    <s v="LASSO"/>
    <d v="1944-10-03T00:00:00"/>
    <n v="77"/>
    <n v="6"/>
    <s v="Persona mayor"/>
    <m/>
    <s v="Desplazamiento"/>
    <s v="Ninguno"/>
    <m/>
    <s v="Beneficiario"/>
    <m/>
    <s v="Sin discapacidad"/>
    <s v="Indígena"/>
    <s v="PASTO"/>
    <s v="MANZANA 5 CASA 1 BARRIO LA ESMERALDA"/>
    <n v="3108216690"/>
    <s v="Rural"/>
    <m/>
    <x v="0"/>
    <x v="10"/>
    <s v="NARIÑO"/>
    <x v="10"/>
    <x v="10"/>
    <x v="10"/>
    <s v="I10X"/>
    <m/>
    <m/>
    <m/>
    <s v="Hipertension esencial (primaria)"/>
    <s v="Procedimiento"/>
    <n v="1"/>
    <s v="00Q0000395"/>
    <s v="PAQUETE HIPERTENSION ARTERIAL Y/O  DIABETES MELLITUS CON ENFERMEDAD RENAL CRONICA ESTADIOS 3A - 3B - 4 Y 5 SIN DIALISIS"/>
    <d v="2022-02-28T00:00:00"/>
    <n v="12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4820"/>
    <s v="CC27074820"/>
    <s v="EMMA"/>
    <s v="FANNY"/>
    <s v="TORRES"/>
    <m/>
    <d v="1946-10-31T00:00:00"/>
    <n v="75"/>
    <n v="6"/>
    <s v="Persona mayor"/>
    <m/>
    <s v="Desplazamiento"/>
    <s v="Ninguno"/>
    <m/>
    <s v="Cotizante docente"/>
    <m/>
    <s v="Sin discapacidad"/>
    <s v="Indígena"/>
    <s v="PASTO"/>
    <s v="MZ A CASA 13 B/CIUDAD REAL"/>
    <n v="7371700"/>
    <s v="Rural"/>
    <m/>
    <x v="0"/>
    <x v="13"/>
    <s v="NARIÑO"/>
    <x v="13"/>
    <x v="13"/>
    <x v="13"/>
    <s v="I10X"/>
    <s v="E119"/>
    <m/>
    <m/>
    <s v="Hipertension esencial (primaria)"/>
    <s v="Procedimiento"/>
    <n v="1"/>
    <s v="00Q0000395"/>
    <s v="PAQUETE HIPERTENSION ARTERIAL Y/O  DIABETES MELLITUS CON ENFERMEDAD RENAL CRONICA ESTADIOS 3A - 3B - 4 Y 5 SIN DIALISIS"/>
    <d v="2022-02-28T00:00:00"/>
    <n v="15400"/>
    <s v="Hospitalización"/>
    <m/>
  </r>
  <r>
    <n v="2022"/>
    <d v="2021-07-31T00:00:00"/>
    <s v="Población con riesgo o alteraciones cardio – cerebro – vascular – metabólicas manifiestas"/>
    <s v="Crónicos"/>
    <s v="HTA"/>
    <s v="PASTO"/>
    <n v="52"/>
    <s v="52 - NARIÑO"/>
    <s v="52227"/>
    <s v="52227 - Cumbal"/>
    <s v="0,944223274467454"/>
    <s v="-77,9595844554936"/>
    <s v="Cotizante docente"/>
    <s v="AC"/>
    <m/>
    <s v="CC"/>
    <n v="27173174"/>
    <s v="CC27173174"/>
    <s v="CARMEN"/>
    <s v="FABIOLA"/>
    <s v="RIVERA"/>
    <s v="DE MORILLO"/>
    <d v="1957-07-07T00:00:00"/>
    <n v="64"/>
    <n v="6"/>
    <s v="Persona mayor"/>
    <m/>
    <s v="Desplazamiento"/>
    <s v="Ninguno"/>
    <m/>
    <s v="Cotizante docente"/>
    <m/>
    <s v="Sin discapacidad"/>
    <s v="Indígena"/>
    <s v="CUMBAL"/>
    <s v="CRA 8 N 17-01 B/"/>
    <n v="3113683634"/>
    <s v="Rural"/>
    <m/>
    <x v="0"/>
    <x v="16"/>
    <s v="NARIÑO"/>
    <x v="16"/>
    <x v="16"/>
    <x v="16"/>
    <s v="I10X"/>
    <m/>
    <m/>
    <m/>
    <s v="Hipertension esencial (primaria)"/>
    <s v="Procedimiento"/>
    <n v="1"/>
    <s v="00Q0000395"/>
    <s v="PAQUETE HIPERTENSION ARTERIAL Y/O  DIABETES MELLITUS CON ENFERMEDAD RENAL CRONICA ESTADIOS 3A - 3B - 4 Y 5 SIN DIALISIS"/>
    <d v="2022-02-08T00:00:00"/>
    <n v="1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7999"/>
    <s v="CC27077999"/>
    <s v="AIDA"/>
    <s v="MERCEDES"/>
    <s v="SUAREZ"/>
    <s v="DE TORRES"/>
    <d v="1950-07-01T00:00:00"/>
    <n v="71"/>
    <n v="6"/>
    <s v="Persona mayor"/>
    <m/>
    <s v="Desplazamiento"/>
    <s v="Ninguno"/>
    <m/>
    <s v="Cotizante docente"/>
    <m/>
    <s v="Sin discapacidad"/>
    <s v="Indígena"/>
    <s v="PASTO"/>
    <s v="CRA 19 No 29-239 BARRIO EL CALVARIO"/>
    <n v="3225321751"/>
    <s v="Rural"/>
    <m/>
    <x v="0"/>
    <x v="14"/>
    <s v="NARIÑO"/>
    <x v="14"/>
    <x v="14"/>
    <x v="14"/>
    <s v="I10X"/>
    <m/>
    <m/>
    <m/>
    <s v="Hipertension esencial (primaria)"/>
    <s v="Procedimiento"/>
    <n v="1"/>
    <s v="00Q0000395"/>
    <s v="PAQUETE HIPERTENSION ARTERIAL Y/O  DIABETES MELLITUS CON ENFERMEDAD RENAL CRONICA ESTADIOS 3A - 3B - 4 Y 5 SIN DIALISIS"/>
    <d v="2022-02-25T00:00:00"/>
    <n v="4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3010"/>
    <s v="CC12953010"/>
    <s v="ROLANDO"/>
    <s v="EDMUNDO"/>
    <s v="ZARAMA"/>
    <s v="BENAVIDES"/>
    <d v="1948-03-08T00:00:00"/>
    <n v="73"/>
    <n v="6"/>
    <s v="Persona mayor"/>
    <m/>
    <s v="Desplazamiento"/>
    <s v="Ninguno"/>
    <m/>
    <s v="Cotizante docente"/>
    <m/>
    <s v="Sin discapacidad"/>
    <s v="Indígena"/>
    <s v="PASTO"/>
    <s v="CALLE 2 # 33 - 118 ED. MANAURE. APTO 701 B/ AV. PA"/>
    <n v="7334997"/>
    <s v="Rural"/>
    <m/>
    <x v="0"/>
    <x v="9"/>
    <s v="NARIÑO"/>
    <x v="9"/>
    <x v="9"/>
    <x v="9"/>
    <s v="I10X"/>
    <m/>
    <m/>
    <m/>
    <s v="Hipertension esencial (primaria)"/>
    <s v="Procedimiento"/>
    <n v="1"/>
    <s v="00Q0000395"/>
    <s v="PAQUETE HIPERTENSION ARTERIAL Y/O  DIABETES MELLITUS CON ENFERMEDAD RENAL CRONICA ESTADIOS 3A - 3B - 4 Y 5 SIN DIALISIS"/>
    <d v="2022-02-10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97098"/>
    <s v="CC27197098"/>
    <s v="ALBA"/>
    <s v="CECILIA"/>
    <s v="ROSERO"/>
    <s v="CAICEDO"/>
    <d v="1953-07-15T00:00:00"/>
    <n v="68"/>
    <n v="6"/>
    <s v="Persona mayor"/>
    <m/>
    <s v="Desplazamiento"/>
    <s v="Ninguno"/>
    <m/>
    <s v="Cotizante docente"/>
    <m/>
    <s v="Sin discapacidad"/>
    <s v="Indígena"/>
    <s v="PASTO"/>
    <s v="MZ 5 CASA 2 B/ VILLA DOCENTE"/>
    <n v="3148957190"/>
    <s v="Rural"/>
    <m/>
    <x v="0"/>
    <x v="12"/>
    <s v="NARIÑO"/>
    <x v="12"/>
    <x v="12"/>
    <x v="12"/>
    <s v="I10X"/>
    <m/>
    <m/>
    <m/>
    <s v="Hipertension esencial (primaria)"/>
    <s v="Procedimiento"/>
    <n v="1"/>
    <s v="00Q0000395"/>
    <s v="PAQUETE HIPERTENSION ARTERIAL Y/O  DIABETES MELLITUS CON ENFERMEDAD RENAL CRONICA ESTADIOS 3A - 3B - 4 Y 5 SIN DIALISIS"/>
    <d v="2022-02-28T00:00:00"/>
    <n v="45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5011"/>
    <s v="CC12955011"/>
    <s v="MARCO"/>
    <s v="FIDEL"/>
    <s v="MONTENEGRO"/>
    <s v="URBANO"/>
    <d v="1950-10-28T00:00:00"/>
    <n v="71"/>
    <n v="6"/>
    <s v="Persona mayor"/>
    <m/>
    <s v="Desplazamiento"/>
    <s v="Ninguno"/>
    <m/>
    <s v="Cotizante docente"/>
    <m/>
    <s v="Sin discapacidad"/>
    <s v="Indígena"/>
    <s v="PASTO"/>
    <s v="BARRIO MIRAVALLE PASTO DIRECCIÓN MZB C 1"/>
    <n v="3023550390"/>
    <s v="Rural"/>
    <m/>
    <x v="0"/>
    <x v="7"/>
    <s v="NARIÑO"/>
    <x v="7"/>
    <x v="7"/>
    <x v="7"/>
    <s v="I10X"/>
    <s v="E119"/>
    <m/>
    <m/>
    <s v="Hipertension esencial (primaria)"/>
    <s v="Procedimiento"/>
    <n v="1"/>
    <s v="00Q0000773"/>
    <s v="PAQUETE HIPERTENSION ARTERIAL SIN O CON ENFERMEDAD RENAL CRONICA ESTADIOS 1 - 2 - IPS ESPECIALIZADA"/>
    <d v="2022-02-28T00:00:00"/>
    <n v="30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18753"/>
    <s v="CC27218753"/>
    <s v="MARIANA"/>
    <s v="LILETH"/>
    <s v="CABRERA"/>
    <s v="DE ORTIZ"/>
    <d v="1953-03-10T00:00:00"/>
    <n v="68"/>
    <n v="6"/>
    <s v="Persona mayor"/>
    <m/>
    <s v="Desplazamiento"/>
    <s v="Ninguno"/>
    <m/>
    <s v="Cotizante docente"/>
    <m/>
    <s v="Sin discapacidad"/>
    <s v="Indígena"/>
    <s v="PASTO"/>
    <s v="CALLE 14 # 37 - 20 B/PRADOS DEL NORTE"/>
    <n v="7228509"/>
    <s v="Rural"/>
    <m/>
    <x v="0"/>
    <x v="8"/>
    <s v="NARIÑO"/>
    <x v="8"/>
    <x v="8"/>
    <x v="8"/>
    <s v="I10X"/>
    <s v="E119"/>
    <m/>
    <m/>
    <s v="Hipertension esencial (primaria)"/>
    <s v="Procedimiento"/>
    <n v="1"/>
    <s v="00Q0000773"/>
    <s v="PAQUETE HIPERTENSION ARTERIAL SIN O CON ENFERMEDAD RENAL CRONICA ESTADIOS 1 - 2 - IPS ESPECIALIZADA"/>
    <d v="2022-02-24T00:00:00"/>
    <n v="76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2060"/>
    <s v="CC12962060"/>
    <s v="GUIDO"/>
    <s v="JESUS"/>
    <s v="BENAVIDES"/>
    <s v="PAZ"/>
    <d v="1957-03-02T00:00:00"/>
    <n v="64"/>
    <n v="6"/>
    <s v="Persona mayor"/>
    <m/>
    <s v="Desplazamiento"/>
    <s v="Ninguno"/>
    <m/>
    <s v="Cotizante docente"/>
    <m/>
    <s v="Sin discapacidad"/>
    <s v="Indígena"/>
    <s v="PASTO"/>
    <s v="CALLE 18B # 42-45 PANDIACO B/ Pandiaco"/>
    <n v="3147350077"/>
    <s v="Rural"/>
    <m/>
    <x v="0"/>
    <x v="7"/>
    <s v="NARIÑO"/>
    <x v="7"/>
    <x v="7"/>
    <x v="7"/>
    <s v="I10X"/>
    <m/>
    <m/>
    <m/>
    <s v="Hipertension esencial (primaria)"/>
    <s v="Medicamento"/>
    <n v="1"/>
    <s v="32623-08"/>
    <s v="ACIDO FOLICO TABLETAS 5MG"/>
    <d v="2022-02-23T00:00:00"/>
    <n v="35600"/>
    <s v="Hospitalización"/>
    <m/>
  </r>
  <r>
    <n v="2022"/>
    <d v="2021-07-31T00:00:00"/>
    <s v="Población con riesgo o alteraciones cardio – cerebro – vascular – metabólicas manifiestas"/>
    <s v="Crónicos"/>
    <s v="HTA"/>
    <s v="PASTO"/>
    <n v="52"/>
    <s v="52 - NARIÑO"/>
    <s v="52490"/>
    <s v="52490 - Olaya Herrera"/>
    <s v="2,28989293390596"/>
    <s v="-78,2947162276316"/>
    <s v="Cotizante docente"/>
    <s v="AC"/>
    <m/>
    <s v="CC"/>
    <n v="36810443"/>
    <s v="CC36810443"/>
    <s v="CELINA"/>
    <m/>
    <s v="GRANJA"/>
    <s v="HURTADO"/>
    <d v="1969-05-25T00:00:00"/>
    <n v="52"/>
    <n v="5"/>
    <s v="Adultez"/>
    <s v="Población en Condición de Desplazamiento"/>
    <s v="Desplazamiento"/>
    <s v="Homicidio"/>
    <m/>
    <s v="Cotizante docente"/>
    <m/>
    <s v="Sin discapacidad"/>
    <s v="Indígena"/>
    <s v="OLAYA HERRERA"/>
    <s v="CALLE DEL COMERCIO BOCA DE SATINAS"/>
    <n v="3167397697"/>
    <s v="Rural"/>
    <m/>
    <x v="0"/>
    <x v="7"/>
    <s v="NARIÑO"/>
    <x v="7"/>
    <x v="7"/>
    <x v="7"/>
    <s v="I10X"/>
    <m/>
    <m/>
    <m/>
    <s v="Hipertension esencial (primaria)"/>
    <s v="Medicamento"/>
    <n v="1"/>
    <s v="19936296-08"/>
    <s v="ACIDO ACETILSALICILICO 100 MG"/>
    <d v="2022-02-23T00:00:00"/>
    <n v="64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2425"/>
    <s v="CC27072425"/>
    <s v="BERTHA"/>
    <s v="LIDIA"/>
    <s v="LUCERO"/>
    <m/>
    <d v="1946-08-23T00:00:00"/>
    <n v="75"/>
    <n v="6"/>
    <s v="Persona mayor"/>
    <m/>
    <s v="Desplazamiento"/>
    <s v="Ninguno"/>
    <m/>
    <s v="Cotizante docente"/>
    <m/>
    <s v="Sin discapacidad"/>
    <s v="Indígena"/>
    <s v="PASTO"/>
    <s v="CRA 24 N 25-70"/>
    <n v="7216066"/>
    <s v="Rural"/>
    <m/>
    <x v="0"/>
    <x v="7"/>
    <s v="NARIÑO"/>
    <x v="7"/>
    <x v="7"/>
    <x v="7"/>
    <s v="I10X"/>
    <m/>
    <m/>
    <m/>
    <s v="Hipertension esencial (primaria)"/>
    <s v="Medicamento"/>
    <n v="1"/>
    <s v="19942545-01"/>
    <s v="CALCITRIOL 0.5 MCG"/>
    <d v="2022-02-23T00:00:00"/>
    <n v="40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67372"/>
    <s v="CC12967372"/>
    <s v="JORGE"/>
    <s v="ALFONSO"/>
    <s v="GAMEZ"/>
    <s v="TORRES"/>
    <d v="1959-04-12T00:00:00"/>
    <n v="62"/>
    <n v="6"/>
    <s v="Persona mayor"/>
    <m/>
    <s v="Desplazamiento"/>
    <s v="Ninguno"/>
    <m/>
    <s v="Beneficiario"/>
    <m/>
    <s v="Sin discapacidad"/>
    <s v="Indígena"/>
    <s v="PASTO"/>
    <s v="CL 4 OESTE No 32A - 13 B/EL BOSQUE"/>
    <n v="3004118726"/>
    <s v="Rural"/>
    <m/>
    <x v="0"/>
    <x v="7"/>
    <s v="NARIÑO"/>
    <x v="7"/>
    <x v="7"/>
    <x v="7"/>
    <s v="I10X"/>
    <m/>
    <m/>
    <m/>
    <s v="Hipertension esencial (primaria)"/>
    <s v="Procedimiento"/>
    <n v="1"/>
    <s v="00Q0000773"/>
    <s v="PAQUETE HIPERTENSION ARTERIAL SIN O CON ENFERMEDAD RENAL CRONICA ESTADIOS 1 - 2 - IPS ESPECIALIZADA"/>
    <d v="2022-02-28T00:00:00"/>
    <n v="1679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108233"/>
    <s v="CC27108233"/>
    <s v="LIGIA"/>
    <s v="VISITACION"/>
    <s v="CAICEDO"/>
    <s v="ACOSTA"/>
    <d v="1963-12-01T00:00:00"/>
    <n v="58"/>
    <n v="5"/>
    <s v="Adultez"/>
    <s v="Población en Condición de Desplazamiento"/>
    <s v="Desplazamiento"/>
    <s v="Perdida de Bienes Muebles o Inmuebles"/>
    <m/>
    <s v="Cotizante Pensionado"/>
    <m/>
    <s v="Sin discapacidad"/>
    <s v="Indígena"/>
    <s v="PASTO"/>
    <s v="BALCONES DE LA PRADERA TORR 10 APT 202"/>
    <n v="3174160574"/>
    <s v="Rural"/>
    <m/>
    <x v="0"/>
    <x v="11"/>
    <s v="NARIÑO"/>
    <x v="11"/>
    <x v="11"/>
    <x v="11"/>
    <s v="I10X"/>
    <s v="E119"/>
    <m/>
    <m/>
    <s v="Hipertension esencial (primaria)"/>
    <s v="Medicamento"/>
    <n v="1"/>
    <s v="19942545-01"/>
    <s v="CALCITRIOL 0.5 MCG"/>
    <d v="2022-02-23T00:00:00"/>
    <n v="8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98343196"/>
    <s v="CC98343196"/>
    <s v="LUIS"/>
    <s v="ALBERTO"/>
    <s v="CHAVES"/>
    <s v="MORAN"/>
    <d v="1963-07-12T00:00:00"/>
    <n v="58"/>
    <n v="5"/>
    <s v="Adultez"/>
    <m/>
    <s v="Desplazamiento"/>
    <s v="Ninguno"/>
    <m/>
    <s v="Beneficiario"/>
    <m/>
    <s v="Sin discapacidad"/>
    <s v="Indígena"/>
    <s v="PASTO"/>
    <s v="MZ 41 CASA 27 VILLA FLOR2"/>
    <n v="3172866975"/>
    <s v="Rural"/>
    <m/>
    <x v="0"/>
    <x v="7"/>
    <s v="NARIÑO"/>
    <x v="7"/>
    <x v="7"/>
    <x v="7"/>
    <s v="I10X"/>
    <m/>
    <m/>
    <m/>
    <s v="Hipertension esencial (primaria)"/>
    <s v="Procedimiento"/>
    <n v="1"/>
    <s v="00Q0000395"/>
    <s v="PAQUETE HIPERTENSION ARTERIAL Y/O  DIABETES MELLITUS CON ENFERMEDAD RENAL CRONICA ESTADIOS 3A - 3B - 4 Y 5 SIN DIALISIS"/>
    <d v="2022-02-28T00:00:00"/>
    <n v="62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100049"/>
    <s v="CC27100049"/>
    <s v="TERESITA"/>
    <s v="DE JESUS"/>
    <s v="ORDOÑEZ"/>
    <s v="DE UNIGARRO"/>
    <d v="1933-12-31T00:00:00"/>
    <n v="88"/>
    <n v="6"/>
    <s v="Persona mayor"/>
    <m/>
    <s v="Desplazamiento"/>
    <s v="Ninguno"/>
    <m/>
    <s v="Beneficiario"/>
    <m/>
    <s v="Sin discapacidad"/>
    <s v="Indígena"/>
    <s v="PASTO"/>
    <s v="CARRERA 29 N°19 - 61 LAS CUADRAS"/>
    <n v="3165371159"/>
    <s v="Rural"/>
    <m/>
    <x v="0"/>
    <x v="12"/>
    <s v="NARIÑO"/>
    <x v="12"/>
    <x v="12"/>
    <x v="12"/>
    <s v="I10X"/>
    <s v="E119"/>
    <m/>
    <m/>
    <s v="Hipertension esencial (primaria)"/>
    <s v="Procedimiento"/>
    <n v="1"/>
    <s v="00Q0000395"/>
    <s v="PAQUETE HIPERTENSION ARTERIAL Y/O  DIABETES MELLITUS CON ENFERMEDAD RENAL CRONICA ESTADIOS 3A - 3B - 4 Y 5 SIN DIALISIS"/>
    <d v="2022-02-07T00:00:00"/>
    <n v="3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4988427"/>
    <s v="CC14988427"/>
    <s v="HOOVER"/>
    <s v="EDUARDO"/>
    <s v="PANTOJA"/>
    <s v="BRAVO"/>
    <d v="1952-09-12T00:00:00"/>
    <n v="69"/>
    <n v="6"/>
    <s v="Persona mayor"/>
    <m/>
    <s v="Desplazamiento"/>
    <s v="Ninguno"/>
    <m/>
    <s v="Cotizante docente"/>
    <m/>
    <s v="Sin discapacidad"/>
    <s v="Indígena"/>
    <s v="PASTO"/>
    <s v="Cra 43 No 20 21 Apto 104 Ed Santa Mónica Morasurc"/>
    <n v="3006153257"/>
    <s v="Rural"/>
    <m/>
    <x v="0"/>
    <x v="7"/>
    <s v="NARIÑO"/>
    <x v="7"/>
    <x v="7"/>
    <x v="7"/>
    <s v="I10X"/>
    <m/>
    <m/>
    <m/>
    <s v="Hipertension esencial (primaria)"/>
    <s v="Medicamento"/>
    <n v="1"/>
    <s v="34162-07"/>
    <s v="HIDROCLOROTIAZIDA 25 MG"/>
    <d v="2022-02-23T00:00:00"/>
    <n v="21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91989"/>
    <s v="CC5291989"/>
    <s v="OLMEDO"/>
    <s v="GERARDO"/>
    <s v="BENAVIDES"/>
    <s v="BENAVIDES"/>
    <d v="1964-10-29T00:00:00"/>
    <n v="57"/>
    <n v="5"/>
    <s v="Adultez"/>
    <m/>
    <s v="Desplazamiento"/>
    <s v="Ninguno"/>
    <m/>
    <s v="Beneficiario"/>
    <m/>
    <s v="Sin discapacidad"/>
    <s v="Indígena"/>
    <s v="PASTO"/>
    <s v="MZ D CASA 32 PIEDECUESTA"/>
    <n v="3103783653"/>
    <s v="Rural"/>
    <m/>
    <x v="0"/>
    <x v="7"/>
    <s v="NARIÑO"/>
    <x v="7"/>
    <x v="7"/>
    <x v="7"/>
    <s v="I10X"/>
    <m/>
    <m/>
    <m/>
    <s v="Hipertension esencial (primaria)"/>
    <s v="Medicamento"/>
    <n v="1"/>
    <s v="19963352-15"/>
    <s v="ATORVASTATINA 20 MG TABLETAS RECUBIERTAS"/>
    <d v="2022-02-23T00:00:00"/>
    <n v="5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796389"/>
    <s v="CC12796389"/>
    <s v="ANDRES"/>
    <m/>
    <s v="GARCES"/>
    <s v="CIFUENTES"/>
    <d v="1967-07-13T00:00:00"/>
    <n v="54"/>
    <n v="5"/>
    <s v="Adultez"/>
    <s v="Población en Condición de Desplazamiento"/>
    <s v="Desplazamiento"/>
    <s v="Desplazamiento forzado"/>
    <m/>
    <s v="Cotizante docente"/>
    <m/>
    <s v="Sin discapacidad"/>
    <s v="Indígena"/>
    <s v="PASTO"/>
    <s v="MZ 2 CASA 8 B/LA ESPERANZA"/>
    <n v="3177985146"/>
    <s v="Rural"/>
    <m/>
    <x v="0"/>
    <x v="7"/>
    <s v="NARIÑO"/>
    <x v="7"/>
    <x v="7"/>
    <x v="7"/>
    <s v="I10X"/>
    <m/>
    <m/>
    <m/>
    <s v="Hipertension esencial (primaria)"/>
    <s v="Procedimiento"/>
    <n v="1"/>
    <n v="1903895"/>
    <s v="CREATININA EN SUERO U OTROS FLUIDOS"/>
    <d v="2022-02-07T00:00:00"/>
    <n v="7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66614"/>
    <s v="CC12966614"/>
    <s v="CARLOS"/>
    <s v="EDMUNDO"/>
    <s v="BELALCAZAR"/>
    <s v="DELGADO"/>
    <d v="1957-12-14T00:00:00"/>
    <n v="64"/>
    <n v="6"/>
    <s v="Persona mayor"/>
    <m/>
    <s v="Desplazamiento"/>
    <s v="Ninguno"/>
    <m/>
    <s v="Beneficiario"/>
    <m/>
    <s v="Sin discapacidad"/>
    <s v="Indígena"/>
    <s v="PASTO"/>
    <s v="CL.1A N 33A-23 VILLA CAMPANELA."/>
    <n v="3146275162"/>
    <s v="Rural"/>
    <m/>
    <x v="0"/>
    <x v="7"/>
    <s v="NARIÑO"/>
    <x v="7"/>
    <x v="7"/>
    <x v="7"/>
    <s v="I10X"/>
    <m/>
    <m/>
    <m/>
    <s v="Hipertension esencial (primaria)"/>
    <s v="Procedimiento"/>
    <n v="1"/>
    <s v="00Q0000395"/>
    <s v="PAQUETE HIPERTENSION ARTERIAL Y/O  DIABETES MELLITUS CON ENFERMEDAD RENAL CRONICA ESTADIOS 3A - 3B - 4 Y 5 SIN DIALISIS"/>
    <d v="2022-02-10T00:00:00"/>
    <n v="11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5161"/>
    <s v="CC30715161"/>
    <s v="NIDIA"/>
    <s v="DEL SOCORRO"/>
    <s v="ENRIQUEZ"/>
    <s v="MONCAYO"/>
    <d v="1957-05-01T00:00:00"/>
    <n v="64"/>
    <n v="6"/>
    <s v="Persona mayor"/>
    <m/>
    <s v="Desplazamiento"/>
    <s v="Ninguno"/>
    <m/>
    <s v="Cotizante docente"/>
    <m/>
    <s v="Con discapacidad"/>
    <s v="Indígena"/>
    <s v="PASTO"/>
    <s v="MZ 30 CASA 19 VILLAFLOR II"/>
    <n v="3167996005"/>
    <s v="Rural"/>
    <m/>
    <x v="0"/>
    <x v="11"/>
    <s v="NARIÑO"/>
    <x v="11"/>
    <x v="11"/>
    <x v="11"/>
    <s v="I10X"/>
    <m/>
    <m/>
    <m/>
    <s v="Hipertension esencial (primaria)"/>
    <s v="Procedimiento"/>
    <n v="1"/>
    <s v="00Q0000395"/>
    <s v="PAQUETE HIPERTENSION ARTERIAL Y/O  DIABETES MELLITUS CON ENFERMEDAD RENAL CRONICA ESTADIOS 3A - 3B - 4 Y 5 SIN DIALISIS"/>
    <d v="2022-02-28T00:00:00"/>
    <n v="14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41141"/>
    <s v="CC30741141"/>
    <s v="ADRIANA"/>
    <s v="DEL ROSARIO"/>
    <s v="PAZ"/>
    <s v="CABRERA"/>
    <d v="1968-07-06T00:00:00"/>
    <n v="53"/>
    <n v="5"/>
    <s v="Adultez"/>
    <m/>
    <s v="Desplazamiento"/>
    <s v="Ninguno"/>
    <m/>
    <s v="Cotizante docente"/>
    <m/>
    <s v="Con discapacidad"/>
    <s v="Indígena"/>
    <s v="PASTO"/>
    <s v="CRA 34A N 17-47"/>
    <n v="7317722"/>
    <s v="Rural"/>
    <m/>
    <x v="0"/>
    <x v="7"/>
    <s v="NARIÑO"/>
    <x v="7"/>
    <x v="7"/>
    <x v="7"/>
    <s v="I10X"/>
    <m/>
    <m/>
    <m/>
    <s v="Hipertension esencial (primaria)"/>
    <s v="Procedimiento"/>
    <n v="1"/>
    <n v="1903426"/>
    <s v="HEMOGLOBINA GLICOSILADA AUTOMATIZADA"/>
    <d v="2022-02-07T00:00:00"/>
    <n v="18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6825073"/>
    <s v="CC36825073"/>
    <s v="AURA"/>
    <s v="LIGIA"/>
    <s v="RODRIGUEZ"/>
    <s v="PALACIOS"/>
    <d v="1949-03-16T00:00:00"/>
    <n v="72"/>
    <n v="6"/>
    <s v="Persona mayor"/>
    <m/>
    <s v="Desplazamiento"/>
    <s v="Ninguno"/>
    <m/>
    <s v="Beneficiario"/>
    <m/>
    <s v="Con discapacidad"/>
    <s v="Indígena"/>
    <s v="PASTO"/>
    <s v="CL 21 No10- 01"/>
    <n v="3122874063"/>
    <s v="Rural"/>
    <m/>
    <x v="0"/>
    <x v="7"/>
    <s v="NARIÑO"/>
    <x v="7"/>
    <x v="7"/>
    <x v="7"/>
    <s v="I10X"/>
    <m/>
    <m/>
    <m/>
    <s v="Hipertension esencial (primaria)"/>
    <s v="Procedimiento"/>
    <n v="1"/>
    <n v="1902210"/>
    <s v="HEMOGRAMA IV ( HEMOGLOBINA HEMATOCRITO RECUENTO DE ERITROCITOS INDICES ERITROCITARIOS LEUCOGRAMA RECUENTO DE PLAQUETAS INDICES PLAQUETARIOS Y MORFOLOGIA ELECTRONICA E HISTOGRAMA ) AUTOMATIZADO"/>
    <d v="2022-02-07T00:00:00"/>
    <n v="2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57760"/>
    <s v="CC27057760"/>
    <s v="HILDA"/>
    <s v="ROSA"/>
    <s v="DELGADO"/>
    <s v="DE MORA"/>
    <d v="1940-01-18T00:00:00"/>
    <n v="81"/>
    <n v="6"/>
    <s v="Persona mayor"/>
    <m/>
    <s v="Desplazamiento"/>
    <s v="Ninguno"/>
    <m/>
    <s v="Beneficiario"/>
    <m/>
    <s v="Con discapacidad"/>
    <s v="Indígena"/>
    <s v="PASTO"/>
    <s v="MZ A CS 9 CONDOMINIO CIUDAD REAL"/>
    <n v="3128506225"/>
    <s v="Rural"/>
    <m/>
    <x v="0"/>
    <x v="7"/>
    <s v="NARIÑO"/>
    <x v="7"/>
    <x v="7"/>
    <x v="7"/>
    <s v="I10X"/>
    <m/>
    <m/>
    <m/>
    <s v="Hipertension esencial (primaria)"/>
    <s v="Procedimiento"/>
    <n v="1"/>
    <n v="1904921"/>
    <s v="TIROXINA LIBRE"/>
    <d v="2022-02-07T00:00:00"/>
    <n v="17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74548"/>
    <s v="CC27274548"/>
    <s v="AURA"/>
    <s v="CECILIA"/>
    <s v="ALVEAR"/>
    <s v="REALPE"/>
    <d v="1951-08-24T00:00:00"/>
    <n v="70"/>
    <n v="6"/>
    <s v="Persona mayor"/>
    <m/>
    <s v="Desplazamiento"/>
    <s v="Ninguno"/>
    <m/>
    <s v="Cotizante docente"/>
    <m/>
    <s v="Con discapacidad"/>
    <s v="Indígena"/>
    <s v="PASTO"/>
    <s v="CRA 36 N 14-31 APTO 203B CONJUNTO EL PORTAL"/>
    <n v="3117698441"/>
    <s v="Rural"/>
    <m/>
    <x v="0"/>
    <x v="7"/>
    <s v="NARIÑO"/>
    <x v="7"/>
    <x v="7"/>
    <x v="7"/>
    <s v="I10X"/>
    <m/>
    <m/>
    <m/>
    <s v="Hipertension esencial (primaria)"/>
    <s v="Procedimiento"/>
    <n v="1"/>
    <n v="1903818"/>
    <s v="COLESTEROL TOTAL"/>
    <d v="2022-02-07T00:00:00"/>
    <n v="7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085259423"/>
    <s v="CC1085259423"/>
    <s v="CESAR"/>
    <s v="ELIECER"/>
    <s v="VILLOTA"/>
    <s v="ERASO"/>
    <d v="1987-03-17T00:00:00"/>
    <n v="34"/>
    <n v="5"/>
    <s v="Adultez"/>
    <m/>
    <s v="Desplazamiento"/>
    <s v="Ninguno"/>
    <m/>
    <s v="Cotizante docente"/>
    <m/>
    <s v="Con discapacidad"/>
    <s v="Indígena"/>
    <s v="PASTO"/>
    <s v="CLL 10B No 22 - 36 B/BOYACA"/>
    <n v="3165651708"/>
    <s v="Rural"/>
    <m/>
    <x v="0"/>
    <x v="7"/>
    <s v="NARIÑO"/>
    <x v="7"/>
    <x v="7"/>
    <x v="7"/>
    <s v="I10X"/>
    <m/>
    <m/>
    <m/>
    <s v="Hipertension esencial (primaria)"/>
    <s v="Procedimiento"/>
    <n v="1"/>
    <n v="1903868"/>
    <s v="TRIGLICERIDOS"/>
    <d v="2022-02-07T00:00:00"/>
    <n v="1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6887"/>
    <s v="CC12956887"/>
    <s v="LIBARDO"/>
    <s v="ALFREDO"/>
    <s v="TORRES"/>
    <s v="LASSO"/>
    <d v="1951-04-27T00:00:00"/>
    <n v="70"/>
    <n v="6"/>
    <s v="Persona mayor"/>
    <m/>
    <s v="Desplazamiento"/>
    <s v="Ninguno"/>
    <m/>
    <s v="Cotizante docente"/>
    <m/>
    <s v="Con discapacidad"/>
    <s v="Indígena"/>
    <s v="PASTO"/>
    <s v="MZ 7B CS 6 VILLA VERGEL"/>
    <n v="3137930043"/>
    <s v="Rural"/>
    <m/>
    <x v="0"/>
    <x v="7"/>
    <s v="NARIÑO"/>
    <x v="7"/>
    <x v="7"/>
    <x v="7"/>
    <s v="I10X"/>
    <m/>
    <m/>
    <m/>
    <s v="Hipertension esencial (primaria)"/>
    <s v="Procedimiento"/>
    <n v="1"/>
    <n v="1903841"/>
    <s v="GLUCOSA EN SUERO U OTRO FLUIDO DIFERENTE A ORINA"/>
    <d v="2022-02-07T00:00:00"/>
    <n v="39300"/>
    <s v="Hospitalización"/>
    <m/>
  </r>
  <r>
    <n v="2022"/>
    <d v="2021-07-31T00:00:00"/>
    <s v="Población con riesgo o alteraciones cardio – cerebro – vascular – metabólicas manifiestas"/>
    <s v="Crónicos"/>
    <s v="HTA"/>
    <s v="PASTO"/>
    <n v="52"/>
    <s v="52 - NARIÑO"/>
    <s v="52385"/>
    <s v="52385 - La Llanada"/>
    <s v="1,55400610838846"/>
    <s v="-77,7031676234987"/>
    <s v="Cotizante docente"/>
    <s v="AC"/>
    <m/>
    <s v="CC"/>
    <n v="27308562"/>
    <s v="CC27308562"/>
    <s v="YOLANDA"/>
    <s v="ELIZABET"/>
    <s v="ALVAREZ"/>
    <s v="PAZOS"/>
    <d v="1971-01-03T00:00:00"/>
    <n v="50"/>
    <n v="5"/>
    <s v="Adultez"/>
    <s v="Población en Condición de Desplazamiento"/>
    <s v="Desplazamiento"/>
    <s v="Desplazamiento forzado"/>
    <m/>
    <s v="Cotizante docente"/>
    <m/>
    <s v="Con discapacidad"/>
    <s v="Indígena"/>
    <s v="LA LLANADA"/>
    <s v="CORREGIMIENTO EL VERGEL"/>
    <n v="3185768056"/>
    <s v="Rural"/>
    <m/>
    <x v="0"/>
    <x v="7"/>
    <s v="NARIÑO"/>
    <x v="7"/>
    <x v="7"/>
    <x v="7"/>
    <s v="I10X"/>
    <m/>
    <m/>
    <m/>
    <s v="Hipertension esencial (primaria)"/>
    <s v="Procedimiento"/>
    <n v="1"/>
    <n v="1904902"/>
    <s v="HORMONA ESTIMULANTE DEL TIROIDES"/>
    <d v="2022-02-07T00:00:00"/>
    <n v="29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18938"/>
    <s v="CC27218938"/>
    <s v="ALBA"/>
    <s v="AUDILA"/>
    <s v="BASTIDAS"/>
    <s v="ANDRADE"/>
    <d v="1957-09-18T00:00:00"/>
    <n v="64"/>
    <n v="6"/>
    <s v="Persona mayor"/>
    <m/>
    <s v="Desplazamiento"/>
    <s v="Ninguno"/>
    <m/>
    <s v="Cotizante docente"/>
    <m/>
    <s v="Con discapacidad"/>
    <s v="Indígena"/>
    <s v="PASTO"/>
    <s v="MZ B C 12 CASTILLOS NORTE"/>
    <n v="3008649412"/>
    <s v="Rural"/>
    <m/>
    <x v="0"/>
    <x v="7"/>
    <s v="NARIÑO"/>
    <x v="7"/>
    <x v="7"/>
    <x v="7"/>
    <s v="I10X"/>
    <m/>
    <m/>
    <m/>
    <s v="Hipertension esencial (primaria)"/>
    <s v="Procedimiento"/>
    <n v="1"/>
    <n v="1903856"/>
    <s v="NITROGENO UREICO"/>
    <d v="2022-02-07T00:00:00"/>
    <n v="23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8288185"/>
    <s v="CC8288185"/>
    <s v="FRANCISCO"/>
    <s v="JAVIER"/>
    <s v="VALENCIA"/>
    <s v="HERRERA"/>
    <d v="1947-07-17T00:00:00"/>
    <n v="74"/>
    <n v="6"/>
    <s v="Persona mayor"/>
    <m/>
    <s v="Desplazamiento"/>
    <s v="Ninguno"/>
    <m/>
    <s v="Beneficiario"/>
    <m/>
    <s v="Con discapacidad"/>
    <s v="Indígena"/>
    <s v="PASTO"/>
    <s v="MZ C CASA 14 B/NIZA 1"/>
    <n v="3172267806"/>
    <s v="Rural"/>
    <m/>
    <x v="0"/>
    <x v="7"/>
    <s v="NARIÑO"/>
    <x v="7"/>
    <x v="7"/>
    <x v="7"/>
    <s v="I10X"/>
    <m/>
    <m/>
    <m/>
    <s v="Hipertension esencial (primaria)"/>
    <s v="Procedimiento"/>
    <n v="1"/>
    <n v="1903859"/>
    <s v="POTASIO EN SUERO U OTROS FLUIDOS"/>
    <d v="2022-02-07T00:00:00"/>
    <n v="5100"/>
    <s v="Hospitalización"/>
    <m/>
  </r>
  <r>
    <n v="2022"/>
    <d v="2021-07-31T00:00:00"/>
    <s v="Población con riesgo o alteraciones cardio – cerebro – vascular – metabólicas manifiestas"/>
    <s v="Crónicos"/>
    <s v="HTA"/>
    <s v="PASTO"/>
    <n v="52"/>
    <s v="52 - NARIÑO"/>
    <s v="52001"/>
    <s v="52001 - Pasto"/>
    <s v="1,08360549665305"/>
    <s v="-77,2061007433657"/>
    <s v="Sustituto Pensional"/>
    <s v="AC"/>
    <m/>
    <s v="CC"/>
    <n v="27430648"/>
    <s v="CC27430648"/>
    <s v="ELSY"/>
    <s v="MAGOLA"/>
    <s v="RODRIGUEZ"/>
    <s v="GUERRERO"/>
    <d v="1944-08-29T00:00:00"/>
    <n v="77"/>
    <n v="6"/>
    <s v="Persona mayor"/>
    <m/>
    <s v="Desplazamiento"/>
    <s v="Ninguno"/>
    <m/>
    <s v="Sustituto Pensional"/>
    <m/>
    <s v="Con discapacidad"/>
    <s v="Indígena"/>
    <s v="PASTO"/>
    <s v="MZA 16 C 3 B/ESMERALDA B/"/>
    <n v="3146579849"/>
    <s v="Rural"/>
    <m/>
    <x v="0"/>
    <x v="7"/>
    <s v="NARIÑO"/>
    <x v="7"/>
    <x v="7"/>
    <x v="7"/>
    <s v="I10X"/>
    <m/>
    <m/>
    <m/>
    <s v="Hipertension esencial (primaria)"/>
    <s v="Procedimiento"/>
    <n v="1"/>
    <s v="00Q0000395"/>
    <s v="PAQUETE HIPERTENSION ARTERIAL Y/O  DIABETES MELLITUS CON ENFERMEDAD RENAL CRONICA ESTADIOS 3A - 3B - 4 Y 5 SIN DIALISIS"/>
    <d v="2022-02-04T00:00:00"/>
    <n v="182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529663"/>
    <s v="CC27529663"/>
    <s v="LEONILA"/>
    <s v="VICTORIA"/>
    <s v="MORENO"/>
    <s v="DE FLOREZ"/>
    <d v="1941-08-16T00:00:00"/>
    <n v="80"/>
    <n v="6"/>
    <s v="Persona mayor"/>
    <m/>
    <s v="Desplazamiento"/>
    <s v="Ninguno"/>
    <m/>
    <s v="Cotizante Pensionado"/>
    <m/>
    <s v="Con discapacidad"/>
    <s v="Indígena"/>
    <s v="PASTO"/>
    <s v="CRA 45 MZA A CSA 17 B CALATRAVA"/>
    <n v="3184592130"/>
    <s v="Rural"/>
    <m/>
    <x v="0"/>
    <x v="14"/>
    <s v="NARIÑO"/>
    <x v="14"/>
    <x v="14"/>
    <x v="14"/>
    <s v="I10X"/>
    <m/>
    <m/>
    <m/>
    <s v="Hipertension esencial (primaria)"/>
    <s v="Procedimiento"/>
    <n v="1"/>
    <s v="00Q0000395"/>
    <s v="PAQUETE HIPERTENSION ARTERIAL Y/O  DIABETES MELLITUS CON ENFERMEDAD RENAL CRONICA ESTADIOS 3A - 3B - 4 Y 5 SIN DIALISIS"/>
    <d v="2022-02-23T00:00:00"/>
    <n v="55200"/>
    <s v="Hospitalización"/>
    <m/>
  </r>
  <r>
    <n v="2022"/>
    <d v="2021-07-31T00:00:00"/>
    <s v="Población con riesgo o alteraciones cardio – cerebro – vascular – metabólicas manifiestas"/>
    <s v="Crónicos"/>
    <s v="HTA"/>
    <s v="PASTO"/>
    <n v="52"/>
    <s v="52 - NARIÑO"/>
    <s v="52405"/>
    <s v="52405 - Leiva"/>
    <s v="1,93897699146787"/>
    <s v="-77,3119443226021"/>
    <s v="Cotizante docente"/>
    <s v="AC"/>
    <m/>
    <s v="CC"/>
    <n v="13078096"/>
    <s v="CC13078096"/>
    <s v="TEODOLFO"/>
    <m/>
    <s v="LOPEZ"/>
    <s v="DIAZ"/>
    <d v="1957-01-01T00:00:00"/>
    <n v="64"/>
    <n v="6"/>
    <s v="Persona mayor"/>
    <s v="Población en Condición de Desplazamiento"/>
    <s v="Desplazamiento"/>
    <s v="Perdida de Bienes Muebles o Inmuebles"/>
    <m/>
    <s v="Cotizante docente"/>
    <m/>
    <s v="Con discapacidad"/>
    <s v="Indígena"/>
    <s v="LEIVA"/>
    <s v="BARRIO EL PROGRESO B/ el progreso"/>
    <n v="3226898292"/>
    <s v="Rural"/>
    <m/>
    <x v="0"/>
    <x v="7"/>
    <s v="NARIÑO"/>
    <x v="7"/>
    <x v="7"/>
    <x v="7"/>
    <s v="I10X"/>
    <m/>
    <m/>
    <m/>
    <s v="Hipertension esencial (primaria)"/>
    <s v="Procedimiento"/>
    <n v="1"/>
    <s v="00Q0000773"/>
    <s v="PAQUETE HIPERTENSION ARTERIAL SIN O CON ENFERMEDAD RENAL CRONICA ESTADIOS 1 - 2 - IPS ESPECIALIZADA"/>
    <d v="2022-02-28T00:00:00"/>
    <n v="30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9055"/>
    <s v="CC27079055"/>
    <s v="DIVA"/>
    <s v="GRACIELA"/>
    <s v="BURBANO"/>
    <s v="PAZ"/>
    <d v="1950-10-13T00:00:00"/>
    <n v="71"/>
    <n v="6"/>
    <s v="Persona mayor"/>
    <m/>
    <s v="Desplazamiento"/>
    <s v="Ninguno"/>
    <m/>
    <s v="Beneficiario"/>
    <m/>
    <s v="Con discapacidad"/>
    <s v="Indígena"/>
    <s v="PASTO"/>
    <s v="TAMASAGRA"/>
    <n v="3007790498"/>
    <s v="Rural"/>
    <m/>
    <x v="0"/>
    <x v="14"/>
    <s v="NARIÑO"/>
    <x v="14"/>
    <x v="14"/>
    <x v="14"/>
    <s v="I10X"/>
    <m/>
    <m/>
    <m/>
    <s v="Hipertension esencial (primaria)"/>
    <s v="Procedimiento"/>
    <n v="1"/>
    <s v="00Q0000395"/>
    <s v="PAQUETE HIPERTENSION ARTERIAL Y/O  DIABETES MELLITUS CON ENFERMEDAD RENAL CRONICA ESTADIOS 3A - 3B - 4 Y 5 SIN DIALISIS"/>
    <d v="2022-02-28T00:00:00"/>
    <n v="26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4378641"/>
    <s v="CC94378641"/>
    <s v="CARLOS"/>
    <s v="DARIO"/>
    <s v="PASAJE"/>
    <s v="SALCEDO"/>
    <d v="1972-11-16T00:00:00"/>
    <n v="49"/>
    <n v="5"/>
    <s v="Adultez"/>
    <m/>
    <s v="Desplazamiento"/>
    <s v="Ninguno"/>
    <m/>
    <s v="Cotizante docente"/>
    <m/>
    <s v="Con discapacidad"/>
    <s v="Indígena"/>
    <s v="PASTO"/>
    <s v="AQUINE 3 SECTOR 1 MNZ 1 CASA 4"/>
    <n v="3137911627"/>
    <s v="Rural"/>
    <m/>
    <x v="0"/>
    <x v="11"/>
    <s v="NARIÑO"/>
    <x v="11"/>
    <x v="11"/>
    <x v="11"/>
    <s v="I10X"/>
    <s v="E119"/>
    <m/>
    <m/>
    <s v="Hipertension esencial (primaria)"/>
    <s v="Procedimiento"/>
    <n v="1"/>
    <n v="1890266"/>
    <s v="CONSULTA DE PRIMERA VEZ POR ESPECIALISTA EN MEDICINA INTERNA"/>
    <d v="2022-02-17T00:00:00"/>
    <n v="11800"/>
    <s v="Hospitalización"/>
    <m/>
  </r>
  <r>
    <n v="2022"/>
    <d v="2021-07-31T00:00:00"/>
    <s v="Población con riesgo o alteraciones cardio – cerebro – vascular – metabólicas manifiestas"/>
    <s v="Crónicos"/>
    <s v="HTA"/>
    <s v="PASTO"/>
    <n v="52"/>
    <s v="52 - NARIÑO"/>
    <s v="52885"/>
    <s v="52885 - Yacuanquer"/>
    <s v="1,12554791555147"/>
    <s v="-77,4246756875739"/>
    <s v="Beneficiario"/>
    <s v="AC"/>
    <m/>
    <s v="CC"/>
    <n v="27548525"/>
    <s v="CC27548525"/>
    <s v="MARIA"/>
    <s v="PATRICIA"/>
    <s v="ANDRADE"/>
    <s v="INSUASTY"/>
    <d v="1968-12-01T00:00:00"/>
    <n v="53"/>
    <n v="5"/>
    <s v="Adultez"/>
    <m/>
    <s v="Desplazamiento"/>
    <s v="Ninguno"/>
    <m/>
    <s v="Beneficiario"/>
    <m/>
    <s v="Con discapacidad"/>
    <s v="Indígena"/>
    <s v="YACUANQUER"/>
    <s v="URB. JOSE IGNACIO YACUANQUER B/"/>
    <n v="3164874611"/>
    <s v="Rural"/>
    <m/>
    <x v="0"/>
    <x v="8"/>
    <s v="NARIÑO"/>
    <x v="8"/>
    <x v="8"/>
    <x v="8"/>
    <s v="I10X"/>
    <m/>
    <m/>
    <m/>
    <s v="Hipertension esencial (primaria)"/>
    <s v="Procedimiento"/>
    <n v="1"/>
    <s v="00Q0000773"/>
    <s v="PAQUETE HIPERTENSION ARTERIAL SIN O CON ENFERMEDAD RENAL CRONICA ESTADIOS 1 - 2 - IPS ESPECIALIZADA"/>
    <d v="2022-02-28T00:00:00"/>
    <n v="10800"/>
    <s v="Hospitalización"/>
    <m/>
  </r>
  <r>
    <n v="2022"/>
    <d v="2021-07-31T00:00:00"/>
    <s v="Población con riesgo o alteraciones cardio – cerebro – vascular – metabólicas manifiestas"/>
    <s v="Crónicos"/>
    <s v="HTA"/>
    <s v="PASTO"/>
    <n v="52"/>
    <s v="52 - NARIÑO"/>
    <s v="52835"/>
    <s v="52835 - San Andres De Tumaco"/>
    <s v="1,63610339216144"/>
    <s v="-78,6139051370643"/>
    <s v="Cotizante docente"/>
    <s v="AC"/>
    <m/>
    <s v="CC"/>
    <n v="12968360"/>
    <s v="CC12968360"/>
    <s v="JULIO"/>
    <s v="RENE"/>
    <s v="FLOREZ"/>
    <s v="CASANOVA"/>
    <d v="1958-10-24T00:00:00"/>
    <n v="63"/>
    <n v="6"/>
    <s v="Persona mayor"/>
    <m/>
    <s v="Desplazamiento"/>
    <s v="Ninguno"/>
    <m/>
    <s v="Cotizante docente"/>
    <m/>
    <s v="Con discapacidad"/>
    <s v="Indígena"/>
    <s v="TUMACO"/>
    <s v="MZ 28 N.8E-94 VILLAFLOR 2"/>
    <n v="3122808132"/>
    <s v="Rural"/>
    <m/>
    <x v="0"/>
    <x v="10"/>
    <s v="NARIÑO"/>
    <x v="10"/>
    <x v="10"/>
    <x v="10"/>
    <s v="I10X"/>
    <s v="E119"/>
    <m/>
    <m/>
    <s v="Hipertension esencial (primaria)"/>
    <s v="Procedimiento"/>
    <n v="1"/>
    <s v="00Q0000395"/>
    <s v="PAQUETE HIPERTENSION ARTERIAL Y/O  DIABETES MELLITUS CON ENFERMEDAD RENAL CRONICA ESTADIOS 3A - 3B - 4 Y 5 SIN DIALISIS"/>
    <d v="2022-02-28T00:00:00"/>
    <n v="1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6855"/>
    <s v="CC12986855"/>
    <s v="JORGE"/>
    <s v="HUMBERTO"/>
    <s v="RODRIGUEZ"/>
    <s v="VELANDIA"/>
    <d v="1966-04-15T00:00:00"/>
    <n v="55"/>
    <n v="5"/>
    <s v="Adultez"/>
    <m/>
    <s v="Desplazamiento"/>
    <s v="Ninguno"/>
    <m/>
    <s v="Cotizante docente"/>
    <m/>
    <s v="Con discapacidad"/>
    <s v="Indígena"/>
    <s v="PASTO"/>
    <s v="CALLE 4 SUR N 22E-110"/>
    <n v="3152866535"/>
    <s v="Rural"/>
    <m/>
    <x v="0"/>
    <x v="15"/>
    <s v="NARIÑO"/>
    <x v="15"/>
    <x v="15"/>
    <x v="15"/>
    <s v="I10X"/>
    <m/>
    <m/>
    <m/>
    <s v="Hipertension esencial (primaria)"/>
    <s v="Medicamento"/>
    <n v="1"/>
    <s v="32623-08"/>
    <s v="ACIDO FOLICO TABLETAS 5MG"/>
    <d v="2022-02-09T00:00:00"/>
    <n v="17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2577"/>
    <s v="CC12962577"/>
    <s v="JESUS"/>
    <s v="HERNANDO"/>
    <s v="VASQUEZ"/>
    <s v="CHAVES"/>
    <d v="1955-03-11T00:00:00"/>
    <n v="66"/>
    <n v="6"/>
    <s v="Persona mayor"/>
    <m/>
    <s v="Desplazamiento"/>
    <s v="Ninguno"/>
    <m/>
    <s v="Cotizante docente"/>
    <m/>
    <s v="Con discapacidad"/>
    <s v="Indígena"/>
    <s v="PASTO"/>
    <s v="MZ 23 CS 18 VILLAFLOR II B/ VILLA FLOR 2"/>
    <n v="3002880846"/>
    <s v="Rural"/>
    <m/>
    <x v="0"/>
    <x v="10"/>
    <s v="NARIÑO"/>
    <x v="10"/>
    <x v="10"/>
    <x v="10"/>
    <s v="I10X"/>
    <m/>
    <m/>
    <m/>
    <s v="Hipertension esencial (primaria)"/>
    <s v="Procedimiento"/>
    <n v="1"/>
    <s v="00Q0000775"/>
    <s v="PAQUETE HIPERTENSION ARTERIAL MAS DIABETES MELLITUS EN RIESGO DE ERCÃ‚Â YÃ‚Â ENFERMEDAD RENAL CRONICA ESTADIOS 1 - 2 EN IPS ESPECIALIZADA"/>
    <d v="2022-02-28T00:00:00"/>
    <n v="7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20454"/>
    <s v="CC30720454"/>
    <s v="ROSALBA"/>
    <m/>
    <s v="MELO"/>
    <s v="MARTINEZ"/>
    <d v="1955-03-24T00:00:00"/>
    <n v="66"/>
    <n v="6"/>
    <s v="Persona mayor"/>
    <m/>
    <s v="Desplazamiento"/>
    <s v="Ninguno"/>
    <m/>
    <s v="Beneficiario"/>
    <m/>
    <s v="Con discapacidad"/>
    <s v="Indígena"/>
    <s v="PASTO"/>
    <s v="MZ J CS 23 PANORAMICO I"/>
    <n v="3015267624"/>
    <s v="Rural"/>
    <m/>
    <x v="0"/>
    <x v="16"/>
    <s v="NARIÑO"/>
    <x v="16"/>
    <x v="16"/>
    <x v="16"/>
    <s v="I10X"/>
    <m/>
    <m/>
    <m/>
    <s v="Hipertension esencial (primaria)"/>
    <s v="Procedimiento"/>
    <n v="1"/>
    <s v="00Q0000773"/>
    <s v="PAQUETE HIPERTENSION ARTERIAL SIN O CON ENFERMEDAD RENAL CRONICA ESTADIOS 1 - 2 - IPS ESPECIALIZADA"/>
    <d v="2022-02-28T00:00:00"/>
    <n v="31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9793993"/>
    <s v="CC59793993"/>
    <s v="SONIA"/>
    <s v="MARGARITA"/>
    <s v="VILLOTA"/>
    <s v="LOPEZ"/>
    <d v="1965-07-25T00:00:00"/>
    <n v="56"/>
    <n v="5"/>
    <s v="Adultez"/>
    <m/>
    <s v="Desplazamiento"/>
    <s v="Ninguno"/>
    <m/>
    <s v="Cotizante docente"/>
    <m/>
    <s v="Con discapacidad"/>
    <s v="Indígena"/>
    <s v="PASTO"/>
    <s v="BLOQUE C2 APTO 509 VILLA VERGEL B/"/>
    <n v="3013864551"/>
    <s v="Rural"/>
    <m/>
    <x v="0"/>
    <x v="12"/>
    <s v="NARIÑO"/>
    <x v="12"/>
    <x v="12"/>
    <x v="12"/>
    <s v="I10X"/>
    <s v="E119"/>
    <m/>
    <m/>
    <s v="Hipertension esencial (primaria)"/>
    <s v="Procedimiento"/>
    <n v="1"/>
    <s v="00Q0000395"/>
    <s v="PAQUETE HIPERTENSION ARTERIAL Y/O  DIABETES MELLITUS CON ENFERMEDAD RENAL CRONICA ESTADIOS 3A - 3B - 4 Y 5 SIN DIALISIS"/>
    <d v="2022-02-07T00:00:00"/>
    <n v="5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6754417"/>
    <s v="CC36754417"/>
    <s v="MARIA"/>
    <s v="CRISTINA"/>
    <s v="SOTO"/>
    <s v="FRAGA"/>
    <d v="1979-05-19T00:00:00"/>
    <n v="42"/>
    <n v="5"/>
    <s v="Adultez"/>
    <m/>
    <s v="Desplazamiento"/>
    <s v="Ninguno"/>
    <m/>
    <s v="Cotizante docente"/>
    <m/>
    <s v="Con discapacidad"/>
    <s v="Indígena"/>
    <s v="PASTO"/>
    <s v="CALLE 18 N 10-62"/>
    <n v="3183817548"/>
    <s v="Rural"/>
    <m/>
    <x v="0"/>
    <x v="8"/>
    <s v="NARIÑO"/>
    <x v="8"/>
    <x v="8"/>
    <x v="8"/>
    <s v="I10X"/>
    <m/>
    <m/>
    <m/>
    <s v="Hipertension esencial (primaria)"/>
    <s v="Procedimiento"/>
    <n v="1"/>
    <s v="00Q0000773"/>
    <s v="PAQUETE HIPERTENSION ARTERIAL SIN O CON ENFERMEDAD RENAL CRONICA ESTADIOS 1 - 2 - IPS ESPECIALIZADA"/>
    <d v="2022-02-28T00:00:00"/>
    <n v="59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4495406"/>
    <s v="CC34495406"/>
    <s v="MARIA"/>
    <s v="FANNY"/>
    <s v="BOLAÑOS"/>
    <s v="DE LOPEZ"/>
    <d v="1959-09-21T00:00:00"/>
    <n v="62"/>
    <n v="6"/>
    <s v="Persona mayor"/>
    <m/>
    <s v="Desplazamiento"/>
    <s v="Ninguno"/>
    <m/>
    <s v="Beneficiario"/>
    <m/>
    <s v="Sin discapacidad"/>
    <s v="Indígena"/>
    <s v="PASTO"/>
    <s v="CALLE 16B N 34A -16 APT 301 B/ PARANA"/>
    <n v="3122029085"/>
    <s v="Rural"/>
    <m/>
    <x v="0"/>
    <x v="11"/>
    <s v="NARIÑO"/>
    <x v="11"/>
    <x v="11"/>
    <x v="11"/>
    <s v="I10X"/>
    <s v="E119"/>
    <m/>
    <m/>
    <s v="Hipertension esencial (primaria)"/>
    <s v="Medicamento"/>
    <n v="1"/>
    <s v="19936296-08"/>
    <s v="ACIDO ACETILSALICILICO 100 MG"/>
    <d v="2022-02-17T00:00:00"/>
    <n v="48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7475"/>
    <s v="CC30707475"/>
    <s v="MARIA"/>
    <s v="DEL SOCORRO"/>
    <s v="MUÑOZ"/>
    <s v="DE ERASO"/>
    <d v="1942-02-20T00:00:00"/>
    <n v="79"/>
    <n v="6"/>
    <s v="Persona mayor"/>
    <m/>
    <s v="Desplazamiento"/>
    <s v="Ninguno"/>
    <m/>
    <s v="Beneficiario"/>
    <m/>
    <s v="Sin discapacidad"/>
    <s v="Indígena"/>
    <s v="PASTO"/>
    <s v="CRA 23A N 5-31 BARRIO OBRERO"/>
    <n v="3206601787"/>
    <s v="Rural"/>
    <m/>
    <x v="0"/>
    <x v="11"/>
    <s v="NARIÑO"/>
    <x v="11"/>
    <x v="11"/>
    <x v="11"/>
    <s v="I10X"/>
    <m/>
    <m/>
    <m/>
    <s v="Hipertension esencial (primaria)"/>
    <s v="Medicamento"/>
    <n v="1"/>
    <s v="34162-07"/>
    <s v="HIDROCLOROTIAZIDA 25 MG"/>
    <d v="2022-02-17T00:00:00"/>
    <n v="47500"/>
    <s v="Hospitalización"/>
    <m/>
  </r>
  <r>
    <n v="2022"/>
    <d v="2021-07-31T00:00:00"/>
    <s v="Población con riesgo o alteraciones cardio – cerebro – vascular – metabólicas manifiestas"/>
    <s v="Crónicos"/>
    <s v="HTA"/>
    <s v="PASTO"/>
    <n v="52"/>
    <s v="52 - NARIÑO"/>
    <s v="52683"/>
    <s v="52683 - Sandoná"/>
    <s v="1,28810540885164"/>
    <s v="-77,4567006833746"/>
    <s v="Cotizante docente"/>
    <s v="AC"/>
    <m/>
    <s v="CC"/>
    <n v="27432647"/>
    <s v="CC27432647"/>
    <s v="MARIA"/>
    <s v="DORIS DEL SOCORRO"/>
    <s v="VALLEJOS"/>
    <s v="DE HIDALGO"/>
    <d v="1959-11-25T00:00:00"/>
    <n v="62"/>
    <n v="6"/>
    <s v="Persona mayor"/>
    <m/>
    <s v="Desplazamiento"/>
    <s v="Ninguno"/>
    <m/>
    <s v="Cotizante docente"/>
    <m/>
    <s v="Sin discapacidad"/>
    <s v="Indígena"/>
    <s v="SANDONA"/>
    <s v="CRA 6 No 06 - 48 B/EL COMERCIO"/>
    <n v="3167910071"/>
    <s v="Rural"/>
    <m/>
    <x v="0"/>
    <x v="11"/>
    <s v="NARIÑO"/>
    <x v="11"/>
    <x v="11"/>
    <x v="11"/>
    <s v="I10X"/>
    <m/>
    <m/>
    <m/>
    <s v="Hipertension esencial (primaria)"/>
    <s v="Medicamento"/>
    <n v="1"/>
    <s v="20086955-04"/>
    <s v="CARVEDILOL 6.25 MG TABLETAS RECUBIERTAS."/>
    <d v="2022-02-17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41321"/>
    <s v="CC27141321"/>
    <s v="GEMA"/>
    <s v="ESPERANZA"/>
    <s v="OCANA"/>
    <s v="MONCAYO"/>
    <d v="1956-08-09T00:00:00"/>
    <n v="65"/>
    <n v="6"/>
    <s v="Persona mayor"/>
    <m/>
    <s v="Desplazamiento"/>
    <s v="Ninguno"/>
    <m/>
    <s v="Cotizante docente"/>
    <m/>
    <s v="Sin discapacidad"/>
    <s v="Indígena"/>
    <s v="PASTO"/>
    <s v="BARRIO SAN ANTONIO CRA 4A No 17-33"/>
    <n v="3168281047"/>
    <s v="Rural"/>
    <m/>
    <x v="0"/>
    <x v="11"/>
    <s v="NARIÑO"/>
    <x v="11"/>
    <x v="11"/>
    <x v="11"/>
    <s v="I10X"/>
    <m/>
    <m/>
    <m/>
    <s v="Hipertension esencial (primaria)"/>
    <s v="Medicamento"/>
    <n v="1"/>
    <s v="55895-06"/>
    <s v="AMLODIPINO TABLETAS 5 MG"/>
    <d v="2022-02-17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8490"/>
    <s v="CC12958490"/>
    <s v="ALVARO"/>
    <m/>
    <s v="CUJAR"/>
    <s v="CHAMORRO"/>
    <d v="1948-08-19T00:00:00"/>
    <n v="73"/>
    <n v="6"/>
    <s v="Persona mayor"/>
    <m/>
    <s v="Desplazamiento"/>
    <s v="Ninguno"/>
    <m/>
    <s v="Cotizante docente"/>
    <m/>
    <s v="Sin discapacidad"/>
    <s v="Indígena"/>
    <s v="PASTO"/>
    <s v="CRA 34 A No16B-67 URB PARANA"/>
    <n v="3013975151"/>
    <s v="Rural"/>
    <m/>
    <x v="0"/>
    <x v="11"/>
    <s v="NARIÑO"/>
    <x v="11"/>
    <x v="11"/>
    <x v="11"/>
    <s v="I10X"/>
    <m/>
    <m/>
    <m/>
    <s v="Hipertension esencial (primaria)"/>
    <s v="Procedimiento"/>
    <n v="1"/>
    <n v="1903426"/>
    <s v="HEMOGLOBINA GLICOSILADA AUTOMATIZADA"/>
    <d v="2022-02-10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0526530"/>
    <s v="CC10526530"/>
    <s v="GUILLERMO"/>
    <s v="ANDRES FEDERICO"/>
    <s v="GUERRON"/>
    <s v="CABRERA"/>
    <d v="1960-07-03T00:00:00"/>
    <n v="61"/>
    <n v="6"/>
    <s v="Persona mayor"/>
    <m/>
    <s v="Desplazamiento"/>
    <s v="Ninguno"/>
    <m/>
    <s v="Cotizante docente"/>
    <m/>
    <s v="Sin discapacidad"/>
    <s v="Indígena"/>
    <s v="PASTO"/>
    <s v="CRA 32 N 14-62 BARRIO SAN IGNACIO B/"/>
    <n v="7229112"/>
    <s v="Rural"/>
    <m/>
    <x v="0"/>
    <x v="11"/>
    <s v="NARIÑO"/>
    <x v="11"/>
    <x v="11"/>
    <x v="11"/>
    <s v="I10X"/>
    <m/>
    <m/>
    <m/>
    <s v="Hipertension esencial (primaria)"/>
    <s v="Procedimiento"/>
    <n v="1"/>
    <n v="1903859"/>
    <s v="POTASIO EN SUERO U OTROS FLUIDOS"/>
    <d v="2022-02-10T00:00:00"/>
    <n v="93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74885"/>
    <s v="CC27274885"/>
    <s v="LUZ"/>
    <s v="ARGENIS"/>
    <s v="LASSO"/>
    <s v="DE MUNOZ"/>
    <d v="1956-09-06T00:00:00"/>
    <n v="65"/>
    <n v="6"/>
    <s v="Persona mayor"/>
    <s v="Población en Condición de Desplazamiento"/>
    <s v="Desplazamiento"/>
    <s v="Perdida de Bienes Muebles o Inmuebles"/>
    <m/>
    <s v="Cotizante docente"/>
    <m/>
    <s v="Sin discapacidad"/>
    <s v="Indígena"/>
    <s v="PASTO"/>
    <s v="MZ A CASA 24 CIUDAD REAL B/"/>
    <n v="3207005641"/>
    <s v="Rural"/>
    <m/>
    <x v="0"/>
    <x v="11"/>
    <s v="NARIÑO"/>
    <x v="11"/>
    <x v="11"/>
    <x v="11"/>
    <s v="I10X"/>
    <s v="E119"/>
    <m/>
    <m/>
    <s v="Hipertension esencial (primaria)"/>
    <s v="Procedimiento"/>
    <n v="1"/>
    <s v="00P0001554"/>
    <s v="COCIENTE DE ALBUMINURIA CREATINURIA"/>
    <d v="2022-02-10T00:00:00"/>
    <n v="105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8118"/>
    <s v="CC27068118"/>
    <s v="BLANCA"/>
    <s v="LUCY"/>
    <s v="MORALES"/>
    <s v="CARDONA"/>
    <d v="1939-11-13T00:00:00"/>
    <n v="82"/>
    <n v="6"/>
    <s v="Persona mayor"/>
    <m/>
    <s v="Desplazamiento"/>
    <s v="Ninguno"/>
    <m/>
    <s v="Cotizante docente"/>
    <m/>
    <s v="Sin discapacidad"/>
    <s v="Indígena"/>
    <s v="PASTO"/>
    <s v="CALLE 18 N 32A-01 MARIDIAZ"/>
    <n v="3106340537"/>
    <s v="Rural"/>
    <m/>
    <x v="0"/>
    <x v="8"/>
    <s v="NARIÑO"/>
    <x v="8"/>
    <x v="8"/>
    <x v="8"/>
    <s v="I10X"/>
    <s v="E119"/>
    <m/>
    <m/>
    <s v="Hipertension esencial (primaria)"/>
    <s v="Procedimiento"/>
    <n v="1"/>
    <s v="00Q0000775"/>
    <s v="PAQUETE HIPERTENSION ARTERIAL MAS DIABETES MELLITUS EN RIESGO DE ERCÃ‚Â YÃ‚Â ENFERMEDAD RENAL CRONICA ESTADIOS 1 - 2 EN IPS ESPECIALIZADA"/>
    <d v="2022-02-28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085251611"/>
    <s v="CC1085251611"/>
    <s v="ANA"/>
    <s v="ELIZABETH"/>
    <s v="CAICEDO"/>
    <s v="RIVERA"/>
    <d v="1990-06-21T00:00:00"/>
    <n v="31"/>
    <n v="5"/>
    <s v="Adultez"/>
    <m/>
    <s v="Desplazamiento"/>
    <s v="Ninguno"/>
    <m/>
    <s v="Cotizante docente"/>
    <m/>
    <s v="Sin discapacidad"/>
    <s v="Indígena"/>
    <s v="PASTO"/>
    <s v="DIG. 16A N1-56 MIRAFLORES"/>
    <n v="3103567030"/>
    <s v="Rural"/>
    <m/>
    <x v="0"/>
    <x v="8"/>
    <s v="NARIÑO"/>
    <x v="8"/>
    <x v="8"/>
    <x v="8"/>
    <s v="I10X"/>
    <s v="E119"/>
    <m/>
    <m/>
    <s v="Hipertension esencial (primaria)"/>
    <s v="Procedimiento"/>
    <n v="1"/>
    <s v="00Q0000775"/>
    <s v="PAQUETE HIPERTENSION ARTERIAL MAS DIABETES MELLITUS EN RIESGO DE ERCÃ‚Â YÃ‚Â ENFERMEDAD RENAL CRONICA ESTADIOS 1 - 2 EN IPS ESPECIALIZADA"/>
    <d v="2022-02-28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07530"/>
    <s v="CC5307530"/>
    <s v="LUIS"/>
    <s v="ALBERTO"/>
    <s v="ORTEGA"/>
    <s v="REVELO"/>
    <d v="1954-06-07T00:00:00"/>
    <n v="67"/>
    <n v="6"/>
    <s v="Persona mayor"/>
    <m/>
    <s v="Desplazamiento"/>
    <s v="Ninguno"/>
    <m/>
    <s v="Cotizante docente"/>
    <m/>
    <s v="Sin discapacidad"/>
    <s v="Indígena"/>
    <s v="PASTO"/>
    <s v="MZ 30 CS 41 VILLA FLOR 2"/>
    <n v="3207257487"/>
    <s v="Rural"/>
    <m/>
    <x v="0"/>
    <x v="15"/>
    <s v="NARIÑO"/>
    <x v="15"/>
    <x v="15"/>
    <x v="15"/>
    <s v="I10X"/>
    <m/>
    <m/>
    <m/>
    <s v="Hipertension esencial (primaria)"/>
    <s v="Medicamento"/>
    <n v="1"/>
    <s v="34162-07"/>
    <s v="HIDROCLOROTIAZIDA 25 MG"/>
    <d v="2022-02-07T00:00:00"/>
    <n v="59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4564"/>
    <s v="CC30704564"/>
    <s v="ANITA"/>
    <s v="DEL SOCORRO"/>
    <s v="PAZMINO"/>
    <s v="TIMARAN"/>
    <d v="1952-12-13T00:00:00"/>
    <n v="69"/>
    <n v="6"/>
    <s v="Persona mayor"/>
    <m/>
    <s v="Desplazamiento"/>
    <s v="Ninguno"/>
    <m/>
    <s v="Cotizante docente"/>
    <m/>
    <s v="Sin discapacidad"/>
    <s v="Indígena"/>
    <s v="PASTO"/>
    <s v="CRA 1A 21D-06 MERCEDARIO"/>
    <n v="3136918650"/>
    <s v="Rural"/>
    <m/>
    <x v="0"/>
    <x v="15"/>
    <s v="NARIÑO"/>
    <x v="15"/>
    <x v="15"/>
    <x v="15"/>
    <s v="I10X"/>
    <m/>
    <m/>
    <m/>
    <s v="Hipertension esencial (primaria)"/>
    <s v="Medicamento"/>
    <n v="1"/>
    <s v="44569-25"/>
    <s v="ENALAPRIL 20 MG TABLETAS"/>
    <d v="2022-02-07T00:00:00"/>
    <n v="489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293987"/>
    <s v="CC27293987"/>
    <s v="HILDA"/>
    <s v="ROVIRA"/>
    <s v="LASSO"/>
    <s v="DE ERASO"/>
    <d v="1949-03-17T00:00:00"/>
    <n v="72"/>
    <n v="6"/>
    <s v="Persona mayor"/>
    <m/>
    <s v="Desplazamiento"/>
    <s v="Ninguno"/>
    <m/>
    <s v="Cotizante Pensionado"/>
    <m/>
    <s v="Sin discapacidad"/>
    <s v="Indígena"/>
    <s v="PASTO"/>
    <s v="MANZANA G CASA 3 B/SAUCES LA COROLINA B/"/>
    <n v="7370161"/>
    <s v="Rural"/>
    <m/>
    <x v="0"/>
    <x v="15"/>
    <s v="NARIÑO"/>
    <x v="15"/>
    <x v="15"/>
    <x v="15"/>
    <s v="I10X"/>
    <m/>
    <m/>
    <m/>
    <s v="Hipertension esencial (primaria)"/>
    <s v="Medicamento"/>
    <n v="1"/>
    <s v="19978181-38"/>
    <s v="PROPRANOLOL 40 MG TABLETAS"/>
    <d v="2022-02-07T00:00:00"/>
    <n v="48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755058"/>
    <s v="CC12755058"/>
    <s v="EMILIO"/>
    <m/>
    <s v="ESPAÑA"/>
    <s v="CRUCERIRA"/>
    <d v="1935-11-28T00:00:00"/>
    <n v="86"/>
    <n v="6"/>
    <s v="Persona mayor"/>
    <m/>
    <s v="Desplazamiento"/>
    <s v="Ninguno"/>
    <m/>
    <s v="Beneficiario"/>
    <m/>
    <s v="Sin discapacidad"/>
    <s v="Indígena"/>
    <s v="PASTO"/>
    <s v="CRA 6 # 8-10"/>
    <n v="3135109136"/>
    <s v="Rural"/>
    <m/>
    <x v="0"/>
    <x v="15"/>
    <s v="NARIÑO"/>
    <x v="15"/>
    <x v="15"/>
    <x v="15"/>
    <s v="I10X"/>
    <m/>
    <m/>
    <m/>
    <s v="Hipertension esencial (primaria)"/>
    <s v="Medicamento"/>
    <n v="1"/>
    <s v="19973061-05"/>
    <s v="ESPIRONOLACTONA 25MG TABLETAS"/>
    <d v="2022-02-07T00:00:00"/>
    <n v="67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3680"/>
    <s v="CC5193680"/>
    <s v="CARLOS"/>
    <s v="JAVIER"/>
    <s v="MUNOZ"/>
    <s v="CHAVES"/>
    <d v="1940-03-14T00:00:00"/>
    <n v="81"/>
    <n v="6"/>
    <s v="Persona mayor"/>
    <m/>
    <s v="Desplazamiento"/>
    <s v="Ninguno"/>
    <m/>
    <s v="Cotizante docente"/>
    <m/>
    <s v="Sin discapacidad"/>
    <s v="Indígena"/>
    <s v="PASTO"/>
    <s v="CALLE 11A NO.30A- 41 barrio san ignacio"/>
    <n v="3137075801"/>
    <s v="Rural"/>
    <m/>
    <x v="0"/>
    <x v="7"/>
    <s v="NARIÑO"/>
    <x v="7"/>
    <x v="7"/>
    <x v="7"/>
    <s v="I10X"/>
    <m/>
    <m/>
    <m/>
    <s v="Hipertension esencial (primaria)"/>
    <s v="Medicamento"/>
    <n v="1"/>
    <s v="32623-08"/>
    <s v="ACIDO FOLICO TABLETAS 5MG"/>
    <d v="2022-02-15T00:00:00"/>
    <n v="52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7898"/>
    <s v="CC30707898"/>
    <s v="NOHORA"/>
    <s v="AMANDA"/>
    <s v="DE LA ROSA"/>
    <s v="DE INSUASTY"/>
    <d v="1956-07-10T00:00:00"/>
    <n v="65"/>
    <n v="6"/>
    <s v="Persona mayor"/>
    <m/>
    <s v="Desplazamiento"/>
    <s v="Ninguno"/>
    <m/>
    <s v="Cotizante docente"/>
    <m/>
    <s v="Sin discapacidad"/>
    <s v="Indígena"/>
    <s v="PASTO"/>
    <s v="CRA 34A N 14-53 SAN IGNACIO"/>
    <n v="3002802634"/>
    <s v="Rural"/>
    <m/>
    <x v="0"/>
    <x v="7"/>
    <s v="NARIÑO"/>
    <x v="7"/>
    <x v="7"/>
    <x v="7"/>
    <s v="I10X"/>
    <s v="E119"/>
    <m/>
    <m/>
    <s v="Hipertension esencial (primaria)"/>
    <s v="Procedimiento"/>
    <n v="1"/>
    <s v="00Q0000395"/>
    <s v="PAQUETE HIPERTENSION ARTERIAL Y/O  DIABETES MELLITUS CON ENFERMEDAD RENAL CRONICA ESTADIOS 3A - 3B - 4 Y 5 SIN DIALISIS"/>
    <d v="2022-02-28T00:00:00"/>
    <n v="52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41352664"/>
    <s v="CC41352664"/>
    <s v="FANNY"/>
    <s v="MARIA DEL SOCORRO"/>
    <s v="BASTIDAS"/>
    <s v="BURBANO"/>
    <d v="1946-07-08T00:00:00"/>
    <n v="75"/>
    <n v="6"/>
    <s v="Persona mayor"/>
    <m/>
    <s v="Desplazamiento"/>
    <s v="Ninguno"/>
    <m/>
    <s v="Cotizante docente"/>
    <m/>
    <s v="Sin discapacidad"/>
    <s v="Indígena"/>
    <s v="PASTO"/>
    <s v="SAN JOSE - CATAMBUCO"/>
    <n v="3162801716"/>
    <s v="Rural"/>
    <m/>
    <x v="0"/>
    <x v="12"/>
    <s v="NARIÑO"/>
    <x v="12"/>
    <x v="12"/>
    <x v="12"/>
    <s v="I10X"/>
    <m/>
    <m/>
    <m/>
    <s v="Hipertension esencial (primaria)"/>
    <s v="Insumo"/>
    <n v="1"/>
    <n v="0"/>
    <s v="DURAPREP SOLUCION PARA LAVADO PREQUIRURGICO"/>
    <d v="2022-02-28T00:00:00"/>
    <n v="52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26720"/>
    <s v="CC30726720"/>
    <s v="ANA"/>
    <s v="CRISTINA"/>
    <s v="ENRIQUEZ"/>
    <s v="PALACIOS"/>
    <d v="1964-03-08T00:00:00"/>
    <n v="57"/>
    <n v="5"/>
    <s v="Adultez"/>
    <m/>
    <s v="Desplazamiento"/>
    <s v="Ninguno"/>
    <m/>
    <s v="Beneficiario"/>
    <m/>
    <s v="Con discapacidad"/>
    <s v="Indígena"/>
    <s v="PASTO"/>
    <s v="AQUINE II CASA 20"/>
    <n v="3167092445"/>
    <s v="Rural"/>
    <m/>
    <x v="0"/>
    <x v="12"/>
    <s v="NARIÑO"/>
    <x v="12"/>
    <x v="12"/>
    <x v="12"/>
    <s v="I10X"/>
    <s v="E119"/>
    <m/>
    <m/>
    <s v="Hipertension esencial (primaria)"/>
    <s v="Procedimiento"/>
    <n v="1"/>
    <s v="00Q0000395"/>
    <s v="PAQUETE HIPERTENSION ARTERIAL Y/O  DIABETES MELLITUS CON ENFERMEDAD RENAL CRONICA ESTADIOS 3A - 3B - 4 Y 5 SIN DIALISIS"/>
    <d v="2022-02-10T00:00:00"/>
    <n v="373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432094"/>
    <s v="CC27432094"/>
    <s v="LEONOR"/>
    <s v="ROSA ANGELICA"/>
    <s v="MARTINEZ"/>
    <s v="MONTEZUMA"/>
    <d v="1955-01-21T00:00:00"/>
    <n v="66"/>
    <n v="6"/>
    <s v="Persona mayor"/>
    <m/>
    <s v="Desplazamiento"/>
    <s v="Ninguno"/>
    <m/>
    <s v="Cotizante Pensionado"/>
    <m/>
    <s v="Con discapacidad"/>
    <s v="Indígena"/>
    <s v="PASTO"/>
    <s v="CRA 40 N 16D-121 EL DORADO"/>
    <n v="3154676632"/>
    <s v="Rural"/>
    <m/>
    <x v="0"/>
    <x v="7"/>
    <s v="NARIÑO"/>
    <x v="7"/>
    <x v="7"/>
    <x v="7"/>
    <s v="I10X"/>
    <s v="E119"/>
    <m/>
    <m/>
    <s v="Hipertension esencial (primaria)"/>
    <s v="Procedimiento"/>
    <n v="1"/>
    <s v="00Q0000395"/>
    <s v="PAQUETE HIPERTENSION ARTERIAL Y/O  DIABETES MELLITUS CON ENFERMEDAD RENAL CRONICA ESTADIOS 3A - 3B - 4 Y 5 SIN DIALISIS"/>
    <d v="2022-02-28T00:00:00"/>
    <n v="67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6038"/>
    <s v="CC30706038"/>
    <s v="BLANCA"/>
    <s v="OLIVA"/>
    <s v="MORA"/>
    <s v="PANTOJA"/>
    <d v="1953-07-07T00:00:00"/>
    <n v="68"/>
    <n v="6"/>
    <s v="Persona mayor"/>
    <m/>
    <s v="Desplazamiento"/>
    <s v="Ninguno"/>
    <m/>
    <s v="Beneficiario"/>
    <m/>
    <s v="Con discapacidad"/>
    <s v="Indígena"/>
    <s v="PASTO"/>
    <s v="MZ 1 CS 12 TAMASAGRA"/>
    <n v="3113642709"/>
    <s v="Rural"/>
    <m/>
    <x v="0"/>
    <x v="16"/>
    <s v="NARIÑO"/>
    <x v="16"/>
    <x v="16"/>
    <x v="16"/>
    <s v="I10X"/>
    <m/>
    <m/>
    <m/>
    <s v="Hipertension esencial (primaria)"/>
    <s v="Procedimiento"/>
    <n v="1"/>
    <s v="00Q0000773"/>
    <s v="PAQUETE HIPERTENSION ARTERIAL SIN O CON ENFERMEDAD RENAL CRONICA ESTADIOS 1 - 2 - IPS ESPECIALIZADA"/>
    <d v="2022-02-10T00:00:00"/>
    <n v="2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1718"/>
    <s v="CC30721718"/>
    <s v="ANA"/>
    <s v="CRISTINA"/>
    <s v="TORO"/>
    <s v="MUNOZ"/>
    <d v="1958-10-21T00:00:00"/>
    <n v="63"/>
    <n v="6"/>
    <s v="Persona mayor"/>
    <m/>
    <s v="Desplazamiento"/>
    <s v="Ninguno"/>
    <m/>
    <s v="Cotizante docente"/>
    <m/>
    <s v="Con discapacidad"/>
    <s v="Indígena"/>
    <s v="PASTO"/>
    <s v="MZ 38 CASA 2 VILLAFLOR II"/>
    <n v="3154115756"/>
    <s v="Rural"/>
    <m/>
    <x v="0"/>
    <x v="7"/>
    <s v="NARIÑO"/>
    <x v="7"/>
    <x v="7"/>
    <x v="7"/>
    <s v="I10X"/>
    <m/>
    <m/>
    <m/>
    <s v="Hipertension esencial (primaria)"/>
    <s v="Procedimiento"/>
    <n v="1"/>
    <s v="00Q0000395"/>
    <s v="PAQUETE HIPERTENSION ARTERIAL Y/O  DIABETES MELLITUS CON ENFERMEDAD RENAL CRONICA ESTADIOS 3A - 3B - 4 Y 5 SIN DIALISIS"/>
    <d v="2022-02-28T00:00:00"/>
    <n v="184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87510311"/>
    <s v="CC87510311"/>
    <s v="SERVIO"/>
    <s v="TULIO"/>
    <s v="ALPALA"/>
    <s v="AZA"/>
    <d v="1962-01-15T00:00:00"/>
    <n v="59"/>
    <n v="5"/>
    <s v="Adultez"/>
    <s v="Población en Condición de Desplazamiento"/>
    <s v="Desplazamiento"/>
    <s v="Tortura"/>
    <m/>
    <s v="Cotizante Pensionado"/>
    <m/>
    <s v="Con discapacidad"/>
    <s v="Indígena"/>
    <s v="PASTO"/>
    <s v="CL. 19 # 6E-05 STA FE"/>
    <n v="3113090015"/>
    <s v="Rural"/>
    <m/>
    <x v="0"/>
    <x v="12"/>
    <s v="NARIÑO"/>
    <x v="12"/>
    <x v="12"/>
    <x v="12"/>
    <s v="I10X"/>
    <m/>
    <m/>
    <m/>
    <s v="Hipertension esencial (primaria)"/>
    <s v="Medicamento"/>
    <n v="1"/>
    <s v="20085383-15"/>
    <s v="ATORVASTATINATABLETASRECUBIERTASPOR 40 MG"/>
    <d v="2022-02-17T00:00:00"/>
    <n v="23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22657"/>
    <s v="CC30722657"/>
    <s v="HILDA"/>
    <s v="MARIA"/>
    <s v="ORDOÑEZ"/>
    <s v="DE ORDOÑEZ"/>
    <d v="1962-10-22T00:00:00"/>
    <n v="59"/>
    <n v="5"/>
    <s v="Adultez"/>
    <m/>
    <s v="Desplazamiento"/>
    <s v="Ninguno"/>
    <m/>
    <s v="Beneficiario"/>
    <m/>
    <s v="Con discapacidad"/>
    <s v="Indígena"/>
    <s v="PASTO"/>
    <s v="CL 20 No 27-31"/>
    <n v="3106013597"/>
    <s v="Rural"/>
    <m/>
    <x v="0"/>
    <x v="11"/>
    <s v="NARIÑO"/>
    <x v="11"/>
    <x v="11"/>
    <x v="11"/>
    <s v="I10X"/>
    <s v="E119"/>
    <m/>
    <m/>
    <s v="Hipertension esencial (primaria)"/>
    <s v="Procedimiento"/>
    <n v="1"/>
    <s v="00Q0000395"/>
    <s v="PAQUETE HIPERTENSION ARTERIAL Y/O  DIABETES MELLITUS CON ENFERMEDAD RENAL CRONICA ESTADIOS 3A - 3B - 4 Y 5 SIN DIALISIS"/>
    <d v="2022-02-28T00:00:00"/>
    <n v="1343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1511"/>
    <s v="CC12961511"/>
    <s v="ALVARO"/>
    <s v="HUGO"/>
    <s v="GOMEZ"/>
    <s v="MUNOZ"/>
    <d v="1950-09-16T00:00:00"/>
    <n v="71"/>
    <n v="6"/>
    <s v="Persona mayor"/>
    <m/>
    <s v="Desplazamiento"/>
    <s v="Ninguno"/>
    <m/>
    <s v="Cotizante docente"/>
    <m/>
    <s v="Con discapacidad"/>
    <s v="Indígena"/>
    <s v="PASTO"/>
    <s v="CL 11 No 40-54 MARILUZ II"/>
    <n v="3154527224"/>
    <s v="Rural"/>
    <m/>
    <x v="0"/>
    <x v="10"/>
    <s v="NARIÑO"/>
    <x v="10"/>
    <x v="10"/>
    <x v="10"/>
    <s v="I10X"/>
    <s v="E119"/>
    <m/>
    <m/>
    <s v="Hipertension esencial (primaria)"/>
    <s v="Procedimiento"/>
    <n v="1"/>
    <s v="00Q0000773"/>
    <s v="PAQUETE HIPERTENSION ARTERIAL SIN O CON ENFERMEDAD RENAL CRONICA ESTADIOS 1 - 2 - IPS ESPECIALIZADA"/>
    <d v="2022-02-28T00:00:00"/>
    <n v="365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87415007"/>
    <s v="CC87415007"/>
    <s v="ALVARO"/>
    <m/>
    <s v="ESTUPINAN"/>
    <s v="PAZ"/>
    <d v="1954-08-10T00:00:00"/>
    <n v="67"/>
    <n v="6"/>
    <s v="Persona mayor"/>
    <m/>
    <s v="Desplazamiento"/>
    <s v="Ninguno"/>
    <m/>
    <s v="Cotizante docente"/>
    <m/>
    <s v="Con discapacidad"/>
    <s v="Indígena"/>
    <s v="PASTO"/>
    <s v="MZ 5 CS 11 TAMASAGRA"/>
    <n v="3127024134"/>
    <s v="Rural"/>
    <m/>
    <x v="0"/>
    <x v="7"/>
    <s v="NARIÑO"/>
    <x v="7"/>
    <x v="7"/>
    <x v="7"/>
    <s v="I10X"/>
    <s v="E119"/>
    <m/>
    <m/>
    <s v="Hipertension esencial (primaria)"/>
    <s v="Procedimiento"/>
    <n v="1"/>
    <n v="1895001"/>
    <s v="MONITOREO ELECTROCARDIOGRAFICO CONTINUO ( HOLTER )"/>
    <d v="2022-02-24T00:00:00"/>
    <n v="159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25245"/>
    <s v="CC98325245"/>
    <s v="SALOMON"/>
    <s v="ALDEMAR"/>
    <s v="ORDONEZ"/>
    <s v="CORDOBA"/>
    <d v="1966-02-09T00:00:00"/>
    <n v="55"/>
    <n v="5"/>
    <s v="Adultez"/>
    <m/>
    <s v="Desplazamiento"/>
    <s v="Ninguno"/>
    <m/>
    <s v="Cotizante docente"/>
    <m/>
    <s v="Con discapacidad"/>
    <s v="Indígena"/>
    <s v="PASTO"/>
    <s v="MANZANA C CASA 17 B/SAUCES LA CAROLINA"/>
    <n v="3183292113"/>
    <s v="Rural"/>
    <m/>
    <x v="0"/>
    <x v="16"/>
    <s v="NARIÑO"/>
    <x v="16"/>
    <x v="16"/>
    <x v="16"/>
    <s v="I10X"/>
    <s v="E119"/>
    <m/>
    <m/>
    <s v="Hipertension esencial (primaria)"/>
    <s v="Medicamento"/>
    <n v="1"/>
    <s v="35662-18"/>
    <s v="ACIDO FOLICO TABLETAS 1 MG."/>
    <d v="2022-02-05T00:00:00"/>
    <n v="21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43583"/>
    <s v="CC30743583"/>
    <s v="ILVA"/>
    <s v="ADRIANA"/>
    <s v="BURBANO"/>
    <s v="CAICEDO"/>
    <d v="1969-03-18T00:00:00"/>
    <n v="52"/>
    <n v="5"/>
    <s v="Adultez"/>
    <m/>
    <s v="Desplazamiento"/>
    <s v="Ninguno"/>
    <m/>
    <s v="Cotizante docente"/>
    <m/>
    <s v="Con discapacidad"/>
    <s v="Indígena"/>
    <s v="PASTO"/>
    <s v="MZ B CASA 26 B/STA MONICA B/"/>
    <n v="3183383726"/>
    <s v="Rural"/>
    <m/>
    <x v="0"/>
    <x v="9"/>
    <s v="NARIÑO"/>
    <x v="9"/>
    <x v="9"/>
    <x v="9"/>
    <s v="I10X"/>
    <s v="E119"/>
    <m/>
    <m/>
    <s v="Hipertension esencial (primaria)"/>
    <s v="Procedimiento"/>
    <n v="1"/>
    <s v="00Q0000775"/>
    <s v="PAQUETE HIPERTENSION ARTERIAL MAS DIABETES MELLITUS EN RIESGO DE ERCÃ‚Â YÃ‚Â ENFERMEDAD RENAL CRONICA ESTADIOS 1 - 2 EN IPS ESPECIALIZADA"/>
    <d v="2022-02-17T00:00:00"/>
    <n v="46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80517"/>
    <s v="CC5280517"/>
    <s v="SEGUNDO"/>
    <s v="RAFAEL"/>
    <s v="MONTERO"/>
    <s v="MORENO"/>
    <d v="1943-03-18T00:00:00"/>
    <n v="78"/>
    <n v="6"/>
    <s v="Persona mayor"/>
    <m/>
    <s v="Desplazamiento"/>
    <s v="Ninguno"/>
    <m/>
    <s v="Cotizante docente"/>
    <m/>
    <s v="Con discapacidad"/>
    <s v="Indígena"/>
    <s v="PASTO"/>
    <s v="MZ 9 CS 4 QUINTAS PEDRO B/"/>
    <n v="3127985196"/>
    <s v="Rural"/>
    <m/>
    <x v="0"/>
    <x v="9"/>
    <s v="NARIÑO"/>
    <x v="9"/>
    <x v="9"/>
    <x v="9"/>
    <s v="I10X"/>
    <s v="E119"/>
    <m/>
    <m/>
    <s v="Hipertension esencial (primaria)"/>
    <s v="Procedimiento"/>
    <n v="1"/>
    <n v="1890301"/>
    <s v="CONSULTA DE CONTROL O DE SEGUIMIENTO POR MEDICINA GENERAL"/>
    <d v="2022-02-23T00:00:00"/>
    <n v="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0254"/>
    <s v="CC27070254"/>
    <s v="RENE"/>
    <s v="DE JESUS"/>
    <s v="SANTANDER"/>
    <s v="DE IBARRA"/>
    <d v="1942-11-11T00:00:00"/>
    <n v="79"/>
    <n v="6"/>
    <s v="Persona mayor"/>
    <m/>
    <s v="Desplazamiento"/>
    <s v="Ninguno"/>
    <m/>
    <s v="Cotizante docente"/>
    <m/>
    <s v="Con discapacidad"/>
    <s v="Indígena"/>
    <s v="PASTO"/>
    <s v="MZ 20 CASA20 BARRIO ESMERALDA"/>
    <n v="3163102576"/>
    <s v="Rural"/>
    <m/>
    <x v="0"/>
    <x v="9"/>
    <s v="NARIÑO"/>
    <x v="9"/>
    <x v="9"/>
    <x v="9"/>
    <s v="I10X"/>
    <m/>
    <m/>
    <m/>
    <s v="Hipertension esencial (primaria)"/>
    <s v="Medicamento"/>
    <n v="1"/>
    <s v="19932984-12"/>
    <s v="LOSARTAN 50 MG"/>
    <d v="2022-02-23T00:00:00"/>
    <n v="4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529989"/>
    <s v="CC27529989"/>
    <s v="LIDIA"/>
    <s v="DEL SOCORRO"/>
    <s v="NOGUERA"/>
    <s v="HERNANDEZ"/>
    <d v="1948-05-02T00:00:00"/>
    <n v="73"/>
    <n v="6"/>
    <s v="Persona mayor"/>
    <s v="Población en Condición de Desplazamiento"/>
    <s v="Desplazamiento"/>
    <s v="Perdida de Bienes Muebles o Inmuebles"/>
    <m/>
    <s v="Cotizante docente"/>
    <m/>
    <s v="Con discapacidad"/>
    <s v="Indígena"/>
    <s v="PASTO"/>
    <s v="CL 13 N 23-35 B/ Santiago"/>
    <n v="7415328"/>
    <s v="Rural"/>
    <m/>
    <x v="0"/>
    <x v="9"/>
    <s v="NARIÑO"/>
    <x v="9"/>
    <x v="9"/>
    <x v="9"/>
    <s v="I10X"/>
    <s v="E119"/>
    <m/>
    <m/>
    <s v="Hipertension esencial (primaria)"/>
    <s v="Medicamento"/>
    <n v="1"/>
    <s v="20072968-06"/>
    <s v="HIDROCLOROTIAZIDA TABLETAS 25 MG"/>
    <d v="2022-02-23T00:00:00"/>
    <n v="4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15175"/>
    <s v="CC27115175"/>
    <s v="MARY"/>
    <s v="AMANDA LORENA"/>
    <s v="MARTINEZ"/>
    <s v="CORDOBA"/>
    <d v="1966-09-23T00:00:00"/>
    <n v="55"/>
    <n v="5"/>
    <s v="Adultez"/>
    <m/>
    <s v="Desplazamiento"/>
    <s v="Ninguno"/>
    <m/>
    <s v="Cotizante docente"/>
    <m/>
    <s v="Con discapacidad"/>
    <s v="Indígena"/>
    <s v="PASTO"/>
    <s v="AQUINE III SECTOR 2 MZ C CASA 5 B/"/>
    <n v="3105925362"/>
    <s v="Rural"/>
    <m/>
    <x v="0"/>
    <x v="9"/>
    <s v="NARIÑO"/>
    <x v="9"/>
    <x v="9"/>
    <x v="9"/>
    <s v="I10X"/>
    <m/>
    <m/>
    <m/>
    <s v="Hipertension esencial (primaria)"/>
    <s v="Medicamento"/>
    <n v="1"/>
    <s v="40432-11"/>
    <s v="OMEPRAZOL 20 MG"/>
    <d v="2022-02-23T00:00:00"/>
    <n v="162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1526"/>
    <s v="CC30701526"/>
    <s v="SOFIA"/>
    <s v="ADELAIDA"/>
    <s v="BENAVIDES"/>
    <s v="REVELO"/>
    <d v="1950-11-30T00:00:00"/>
    <n v="71"/>
    <n v="6"/>
    <s v="Persona mayor"/>
    <m/>
    <s v="Desplazamiento"/>
    <s v="Ninguno"/>
    <m/>
    <s v="Cotizante docente"/>
    <m/>
    <s v="Con discapacidad"/>
    <s v="Indígena"/>
    <s v="PASTO"/>
    <s v="CRA 40 A No 19A-24EDF APA 703 ARAGON"/>
    <n v="3017747459"/>
    <s v="Rural"/>
    <m/>
    <x v="0"/>
    <x v="9"/>
    <s v="NARIÑO"/>
    <x v="9"/>
    <x v="9"/>
    <x v="9"/>
    <s v="I10X"/>
    <s v="E119"/>
    <m/>
    <m/>
    <s v="Hipertension esencial (primaria)"/>
    <s v="Procedimiento"/>
    <n v="1"/>
    <s v="00Q0000395"/>
    <s v="PAQUETE HIPERTENSION ARTERIAL Y/O  DIABETES MELLITUS CON ENFERMEDAD RENAL CRONICA ESTADIOS 3A - 3B - 4 Y 5 SIN DIALISIS"/>
    <d v="2022-02-18T00:00:00"/>
    <n v="47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6423"/>
    <s v="CC12956423"/>
    <s v="LISANDRO"/>
    <m/>
    <s v="SINSAJOA"/>
    <s v="TIMANA"/>
    <d v="1951-09-24T00:00:00"/>
    <n v="70"/>
    <n v="6"/>
    <s v="Persona mayor"/>
    <m/>
    <s v="Desplazamiento"/>
    <s v="Ninguno"/>
    <m/>
    <s v="Cotizante docente"/>
    <m/>
    <s v="Con discapacidad"/>
    <s v="Indígena"/>
    <s v="PASTO"/>
    <s v="CLL 17 No 2 - 17 B/LOREZO"/>
    <n v="3182486308"/>
    <s v="Rural"/>
    <m/>
    <x v="0"/>
    <x v="11"/>
    <s v="NARIÑO"/>
    <x v="11"/>
    <x v="11"/>
    <x v="11"/>
    <s v="I10X"/>
    <m/>
    <m/>
    <m/>
    <s v="Hipertension esencial (primaria)"/>
    <s v="Procedimiento"/>
    <n v="1"/>
    <s v="00Q0000775"/>
    <s v="PAQUETE HIPERTENSION ARTERIAL MAS DIABETES MELLITUS EN RIESGO DE ERCÃ‚Â YÃ‚Â ENFERMEDAD RENAL CRONICA ESTADIOS 1 - 2 EN IPS ESPECIALIZADA"/>
    <d v="2022-02-28T00:00:00"/>
    <n v="61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4379"/>
    <s v="CC27064379"/>
    <s v="MARLENE"/>
    <m/>
    <s v="PRADA"/>
    <s v="DURAN"/>
    <d v="1941-04-07T00:00:00"/>
    <n v="80"/>
    <n v="6"/>
    <s v="Persona mayor"/>
    <m/>
    <s v="Desplazamiento"/>
    <s v="Ninguno"/>
    <m/>
    <s v="Cotizante docente"/>
    <m/>
    <s v="Con discapacidad"/>
    <s v="Indígena"/>
    <s v="PASTO"/>
    <s v="CL 18 N 32A-01"/>
    <n v="3106340537"/>
    <s v="Rural"/>
    <m/>
    <x v="0"/>
    <x v="7"/>
    <s v="NARIÑO"/>
    <x v="7"/>
    <x v="7"/>
    <x v="7"/>
    <s v="I10X"/>
    <m/>
    <m/>
    <m/>
    <s v="Hipertension esencial (primaria)"/>
    <s v="Procedimiento"/>
    <n v="1"/>
    <s v="00Q0000395"/>
    <s v="PAQUETE HIPERTENSION ARTERIAL Y/O  DIABETES MELLITUS CON ENFERMEDAD RENAL CRONICA ESTADIOS 3A - 3B - 4 Y 5 SIN DIALISIS"/>
    <d v="2022-02-03T00:00:00"/>
    <n v="2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13535"/>
    <s v="CC5213535"/>
    <s v="MIGUEL"/>
    <s v="ANGEL"/>
    <s v="LAGOS"/>
    <s v="ALAVA"/>
    <d v="1958-01-11T00:00:00"/>
    <n v="63"/>
    <n v="6"/>
    <s v="Persona mayor"/>
    <m/>
    <s v="Desplazamiento"/>
    <s v="Ninguno"/>
    <m/>
    <s v="Cotizante docente"/>
    <m/>
    <s v="Con discapacidad"/>
    <s v="Indígena"/>
    <s v="PASTO"/>
    <s v="MZ 4 CASA 8 VILLA VERGEL B/"/>
    <n v="3165292392"/>
    <s v="Rural"/>
    <m/>
    <x v="0"/>
    <x v="16"/>
    <s v="NARIÑO"/>
    <x v="16"/>
    <x v="16"/>
    <x v="16"/>
    <s v="I10X"/>
    <m/>
    <m/>
    <m/>
    <s v="Hipertension esencial (primaria)"/>
    <s v="Procedimiento"/>
    <n v="1"/>
    <n v="1890701"/>
    <s v="CONSULTA DE URGENCIAS POR MEDICINA GENERAL"/>
    <d v="2022-02-09T00:00:00"/>
    <n v="26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8537"/>
    <s v="CC12978537"/>
    <s v="JUAN"/>
    <s v="CARLOS"/>
    <s v="GUERRERO"/>
    <s v="FARINANGO"/>
    <d v="1963-07-02T00:00:00"/>
    <n v="58"/>
    <n v="5"/>
    <s v="Adultez"/>
    <m/>
    <s v="Desplazamiento"/>
    <s v="Ninguno"/>
    <m/>
    <s v="Cotizante docente"/>
    <m/>
    <s v="Con discapacidad"/>
    <s v="Indígena"/>
    <s v="PASTO"/>
    <s v="DIAGONAL 16 # 43-47 LA COLINA"/>
    <n v="3125149783"/>
    <s v="Rural"/>
    <m/>
    <x v="0"/>
    <x v="11"/>
    <s v="NARIÑO"/>
    <x v="11"/>
    <x v="11"/>
    <x v="11"/>
    <s v="I10X"/>
    <s v="E119"/>
    <m/>
    <m/>
    <s v="Hipertension esencial (primaria)"/>
    <s v="Procedimiento"/>
    <n v="1"/>
    <s v="00Q0000773"/>
    <s v="PAQUETE HIPERTENSION ARTERIAL SIN O CON ENFERMEDAD RENAL CRONICA ESTADIOS 1 - 2 - IPS ESPECIALIZADA"/>
    <d v="2022-02-28T00:00:00"/>
    <n v="29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3950"/>
    <s v="CC12963950"/>
    <s v="LUIS"/>
    <s v="HERNAN"/>
    <s v="HEREDIA"/>
    <s v="CHAVES"/>
    <d v="1958-04-28T00:00:00"/>
    <n v="63"/>
    <n v="6"/>
    <s v="Persona mayor"/>
    <m/>
    <s v="Desplazamiento"/>
    <s v="Ninguno"/>
    <m/>
    <s v="Cotizante docente"/>
    <m/>
    <s v="Con discapacidad"/>
    <s v="Indígena"/>
    <s v="PASTO"/>
    <s v="B/ LA AURORA-CRA 33 #7-56"/>
    <n v="3166238916"/>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54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1063"/>
    <s v="CC12961063"/>
    <s v="JULIO"/>
    <s v="HECTOR"/>
    <s v="RISUENO"/>
    <s v="ERAZO"/>
    <d v="1954-02-12T00:00:00"/>
    <n v="67"/>
    <n v="6"/>
    <s v="Persona mayor"/>
    <m/>
    <s v="Desplazamiento"/>
    <s v="Ninguno"/>
    <m/>
    <s v="Cotizante docente"/>
    <m/>
    <s v="Con discapacidad"/>
    <s v="Indígena"/>
    <s v="PASTO"/>
    <s v="VILLAFLOR 2 MZ 36 CS 3 B/ Villa flor 2"/>
    <n v="7362173"/>
    <s v="Rural"/>
    <m/>
    <x v="0"/>
    <x v="10"/>
    <s v="NARIÑO"/>
    <x v="10"/>
    <x v="10"/>
    <x v="10"/>
    <s v="I10X"/>
    <s v="E119"/>
    <m/>
    <m/>
    <s v="Hipertension esencial (primaria)"/>
    <s v="Procedimiento"/>
    <n v="1"/>
    <s v="00Q0000773"/>
    <s v="PAQUETE HIPERTENSION ARTERIAL SIN O CON ENFERMEDAD RENAL CRONICA ESTADIOS 1 - 2 - IPS ESPECIALIZADA"/>
    <d v="2022-02-28T00:00:00"/>
    <n v="28000"/>
    <s v="Hospitalización"/>
    <m/>
  </r>
  <r>
    <n v="2022"/>
    <d v="2021-07-31T00:00:00"/>
    <s v="Población con riesgo o alteraciones cardio – cerebro – vascular – metabólicas manifiestas"/>
    <s v="Crónicos"/>
    <s v="HTA"/>
    <s v="PASTO"/>
    <n v="52"/>
    <s v="52 - NARIÑO"/>
    <s v="52110"/>
    <s v="52110 - Buesaco"/>
    <s v="1,31521563577139"/>
    <s v="-77,1163663953569"/>
    <s v="Cotizante docente"/>
    <s v="AC"/>
    <m/>
    <s v="CC"/>
    <n v="27140963"/>
    <s v="CC27140963"/>
    <s v="MARIA"/>
    <s v="OTILIA"/>
    <s v="MONCAYO"/>
    <s v="MONCAYO"/>
    <d v="1952-01-01T00:00:00"/>
    <n v="69"/>
    <n v="6"/>
    <s v="Persona mayor"/>
    <m/>
    <s v="Desplazamiento"/>
    <s v="Ninguno"/>
    <m/>
    <s v="Cotizante docente"/>
    <m/>
    <s v="Con discapacidad"/>
    <s v="Indígena"/>
    <s v="BUESACO"/>
    <s v="CORREGIMIENTO SANTA MARIA"/>
    <n v="3188062533"/>
    <s v="Rural"/>
    <m/>
    <x v="0"/>
    <x v="16"/>
    <s v="NARIÑO"/>
    <x v="16"/>
    <x v="16"/>
    <x v="16"/>
    <s v="I10X"/>
    <s v="E119"/>
    <s v="N18X"/>
    <m/>
    <s v="Hipertension esencial (primaria)"/>
    <s v="Procedimiento"/>
    <n v="1"/>
    <s v="00Q0000395"/>
    <s v="PAQUETE HIPERTENSION ARTERIAL Y/O  DIABETES MELLITUS CON ENFERMEDAD RENAL CRONICA ESTADIOS 3A - 3B - 4 Y 5 SIN DIALISIS"/>
    <d v="2022-02-28T00:00:00"/>
    <n v="18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1378"/>
    <s v="CC12951378"/>
    <s v="MARINO"/>
    <s v="JESUS"/>
    <s v="SOLARTE"/>
    <m/>
    <d v="1944-12-18T00:00:00"/>
    <n v="77"/>
    <n v="6"/>
    <s v="Persona mayor"/>
    <m/>
    <s v="Desplazamiento"/>
    <s v="Ninguno"/>
    <m/>
    <s v="Cotizante docente"/>
    <m/>
    <s v="Sin discapacidad"/>
    <s v="Indígena"/>
    <s v="PASTO"/>
    <s v="CRA 33 N 2-48 MZ F CS 1"/>
    <n v="3003793213"/>
    <s v="Rural"/>
    <m/>
    <x v="0"/>
    <x v="16"/>
    <s v="NARIÑO"/>
    <x v="16"/>
    <x v="16"/>
    <x v="16"/>
    <s v="I10X"/>
    <m/>
    <m/>
    <m/>
    <s v="Hipertension esencial (primaria)"/>
    <s v="Procedimiento"/>
    <n v="1"/>
    <s v="00Q0000395"/>
    <s v="PAQUETE HIPERTENSION ARTERIAL Y/O  DIABETES MELLITUS CON ENFERMEDAD RENAL CRONICA ESTADIOS 3A - 3B - 4 Y 5 SIN DIALISIS"/>
    <d v="2022-02-28T00:00:00"/>
    <n v="41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29701"/>
    <s v="CC27229701"/>
    <s v="ROSA"/>
    <s v="ELVIA"/>
    <s v="PARRA"/>
    <s v="LAGOS"/>
    <d v="1935-05-29T00:00:00"/>
    <n v="86"/>
    <n v="6"/>
    <s v="Persona mayor"/>
    <m/>
    <s v="Desplazamiento"/>
    <s v="Ninguno"/>
    <m/>
    <s v="Beneficiario"/>
    <m/>
    <s v="Sin discapacidad"/>
    <s v="Indígena"/>
    <s v="PASTO"/>
    <s v="CALLE 18A N 8A ESTE 33 B/ LA PAZ B/"/>
    <n v="3185190025"/>
    <s v="Rural"/>
    <m/>
    <x v="0"/>
    <x v="10"/>
    <s v="NARIÑO"/>
    <x v="10"/>
    <x v="10"/>
    <x v="10"/>
    <s v="I10X"/>
    <m/>
    <m/>
    <m/>
    <s v="Hipertension esencial (primaria)"/>
    <s v="Procedimiento"/>
    <n v="1"/>
    <s v="00Q0000395"/>
    <s v="PAQUETE HIPERTENSION ARTERIAL Y/O  DIABETES MELLITUS CON ENFERMEDAD RENAL CRONICA ESTADIOS 3A - 3B - 4 Y 5 SIN DIALISIS"/>
    <d v="2022-02-28T00:00:00"/>
    <n v="35100"/>
    <s v="Hospitalización"/>
    <m/>
  </r>
  <r>
    <n v="2022"/>
    <d v="2021-07-31T00:00:00"/>
    <s v="Población con riesgo o alteraciones cardio – cerebro – vascular – metabólicas manifiestas"/>
    <s v="Crónicos"/>
    <s v="HTA"/>
    <s v="PASTO"/>
    <n v="52"/>
    <s v="52 - NARIÑO"/>
    <s v="52683"/>
    <s v="52683 - Sandoná"/>
    <s v="1,28810540885164"/>
    <s v="-77,4567006833746"/>
    <s v="Cotizante Pensionado"/>
    <s v="AC"/>
    <m/>
    <s v="CC"/>
    <n v="27431036"/>
    <s v="CC27431036"/>
    <s v="HILDA"/>
    <s v="IRENE"/>
    <s v="MONTEZUMA"/>
    <s v="LOPEZ"/>
    <d v="1947-10-14T00:00:00"/>
    <n v="74"/>
    <n v="6"/>
    <s v="Persona mayor"/>
    <m/>
    <s v="Desplazamiento"/>
    <s v="Ninguno"/>
    <m/>
    <s v="Cotizante Pensionado"/>
    <m/>
    <s v="Sin discapacidad"/>
    <s v="Indígena"/>
    <s v="SANDONA"/>
    <s v="CRA 3A N 10-17 BARRIO HERNANDO GOMEZ"/>
    <n v="3164524056"/>
    <s v="Rural"/>
    <m/>
    <x v="0"/>
    <x v="13"/>
    <s v="NARIÑO"/>
    <x v="13"/>
    <x v="13"/>
    <x v="13"/>
    <s v="I10X"/>
    <s v="E119"/>
    <m/>
    <m/>
    <s v="Hipertension esencial (primaria)"/>
    <s v="Procedimiento"/>
    <n v="1"/>
    <s v="00Q0000395"/>
    <s v="PAQUETE HIPERTENSION ARTERIAL Y/O  DIABETES MELLITUS CON ENFERMEDAD RENAL CRONICA ESTADIOS 3A - 3B - 4 Y 5 SIN DIALISIS"/>
    <d v="2022-02-28T00:00:00"/>
    <n v="49500"/>
    <s v="Hospitalización"/>
    <m/>
  </r>
  <r>
    <n v="2022"/>
    <d v="2021-07-31T00:00:00"/>
    <s v="Población con riesgo o alteraciones cardio – cerebro – vascular – metabólicas manifiestas"/>
    <s v="Crónicos"/>
    <s v="HTA"/>
    <s v="PASTO"/>
    <n v="52"/>
    <s v="52 - NARIÑO"/>
    <s v="52250"/>
    <s v="52250 - El Charco"/>
    <s v="2,47844966818456"/>
    <s v="-78,1117316364611"/>
    <s v="Cotizante docente"/>
    <s v="AC"/>
    <m/>
    <s v="CC"/>
    <n v="13103441"/>
    <s v="CC13103441"/>
    <s v="ALBERTO"/>
    <s v="ANTONIO"/>
    <s v="SOLIS"/>
    <s v="CUELLAR"/>
    <d v="1952-10-22T00:00:00"/>
    <n v="69"/>
    <n v="6"/>
    <s v="Persona mayor"/>
    <m/>
    <s v="Desplazamiento"/>
    <s v="Ninguno"/>
    <m/>
    <s v="Cotizante docente"/>
    <m/>
    <s v="Sin discapacidad"/>
    <s v="Indígena"/>
    <s v="EL CHARCO"/>
    <s v="B/ SAGRADO C. DE JESUS"/>
    <n v="3186941069"/>
    <s v="Rural"/>
    <m/>
    <x v="0"/>
    <x v="12"/>
    <s v="NARIÑO"/>
    <x v="12"/>
    <x v="12"/>
    <x v="12"/>
    <s v="I10X"/>
    <m/>
    <m/>
    <m/>
    <s v="Hipertension esencial (primaria)"/>
    <s v="Procedimiento"/>
    <n v="1"/>
    <s v="00Q0000395"/>
    <s v="PAQUETE HIPERTENSION ARTERIAL Y/O  DIABETES MELLITUS CON ENFERMEDAD RENAL CRONICA ESTADIOS 3A - 3B - 4 Y 5 SIN DIALISIS"/>
    <d v="2022-02-28T00:00:00"/>
    <n v="1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96306"/>
    <s v="CC27196306"/>
    <s v="CARMEN"/>
    <s v="IMELDA"/>
    <s v="INSUASTI"/>
    <s v="INSUASTI"/>
    <d v="1943-06-07T00:00:00"/>
    <n v="78"/>
    <n v="6"/>
    <s v="Persona mayor"/>
    <m/>
    <s v="Desplazamiento"/>
    <s v="Ninguno"/>
    <m/>
    <s v="Cotizante docente"/>
    <m/>
    <s v="Sin discapacidad"/>
    <s v="Indígena"/>
    <s v="PASTO"/>
    <s v="CRA 14 N 18-15 BARRIO FATIMA"/>
    <n v="7210115"/>
    <s v="Rural"/>
    <m/>
    <x v="0"/>
    <x v="7"/>
    <s v="NARIÑO"/>
    <x v="7"/>
    <x v="7"/>
    <x v="7"/>
    <s v="I10X"/>
    <m/>
    <m/>
    <m/>
    <s v="Hipertension esencial (primaria)"/>
    <s v="Medicamento"/>
    <n v="1"/>
    <s v="30969-02"/>
    <s v="OSTEOCALÂ® 600 MG TABLETAS RECUBIERTAS"/>
    <d v="2022-02-23T00:00:00"/>
    <n v="65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8681"/>
    <s v="CC27078681"/>
    <s v="MIRIAN"/>
    <s v="MARGOTH"/>
    <s v="ROSERO"/>
    <s v="DE ARELLANO"/>
    <d v="1950-04-23T00:00:00"/>
    <n v="71"/>
    <n v="6"/>
    <s v="Persona mayor"/>
    <m/>
    <s v="Desplazamiento"/>
    <s v="Ninguno"/>
    <m/>
    <s v="Cotizante docente"/>
    <m/>
    <s v="Sin discapacidad"/>
    <s v="Indígena"/>
    <s v="PASTO"/>
    <s v="CRA 33 No 6OESTE-29 B/EL BOSQUE"/>
    <n v="3117013675"/>
    <s v="Rural"/>
    <m/>
    <x v="0"/>
    <x v="14"/>
    <s v="NARIÑO"/>
    <x v="14"/>
    <x v="14"/>
    <x v="14"/>
    <s v="I10X"/>
    <s v="E119"/>
    <m/>
    <m/>
    <s v="Hipertension esencial (primaria)"/>
    <s v="Procedimiento"/>
    <n v="1"/>
    <s v="00Q0000775"/>
    <s v="PAQUETE HIPERTENSION ARTERIAL MAS DIABETES MELLITUS EN RIESGO DE ERCÃ‚Â YÃ‚Â ENFERMEDAD RENAL CRONICA ESTADIOS 1 - 2 EN IPS ESPECIALIZADA"/>
    <d v="2022-02-22T00:00:00"/>
    <n v="1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2609"/>
    <s v="CC30712609"/>
    <s v="AURA"/>
    <s v="MARINA"/>
    <s v="BASTIDAS"/>
    <s v="DE CERVELION"/>
    <d v="1957-02-02T00:00:00"/>
    <n v="64"/>
    <n v="6"/>
    <s v="Persona mayor"/>
    <m/>
    <s v="Desplazamiento"/>
    <s v="Ninguno"/>
    <m/>
    <s v="Cotizante docente"/>
    <m/>
    <s v="Sin discapacidad"/>
    <s v="Indígena"/>
    <s v="PASTO"/>
    <s v="CLL 15A N 37-34"/>
    <n v="3167766125"/>
    <s v="Rural"/>
    <m/>
    <x v="0"/>
    <x v="7"/>
    <s v="NARIÑO"/>
    <x v="7"/>
    <x v="7"/>
    <x v="7"/>
    <s v="I10X"/>
    <m/>
    <m/>
    <m/>
    <s v="Hipertension esencial (primaria)"/>
    <s v="Procedimiento"/>
    <n v="1"/>
    <s v="00Q0000773"/>
    <s v="PAQUETE HIPERTENSION ARTERIAL SIN O CON ENFERMEDAD RENAL CRONICA ESTADIOS 1 - 2 - IPS ESPECIALIZADA"/>
    <d v="2022-02-24T00:00:00"/>
    <n v="29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23615"/>
    <s v="CC27423615"/>
    <s v="DAIRA"/>
    <s v="CECILIA"/>
    <s v="HIDALGO"/>
    <s v="QUINTERO"/>
    <d v="1958-10-04T00:00:00"/>
    <n v="63"/>
    <n v="6"/>
    <s v="Persona mayor"/>
    <m/>
    <s v="Desplazamiento"/>
    <s v="Ninguno"/>
    <m/>
    <s v="Cotizante docente"/>
    <m/>
    <s v="Sin discapacidad"/>
    <s v="Indígena"/>
    <s v="PASTO"/>
    <s v="MZ 11 CS 13 VILLA VERGEL B/ Villa Vergel"/>
    <n v="7367667"/>
    <s v="Rural"/>
    <m/>
    <x v="0"/>
    <x v="12"/>
    <s v="NARIÑO"/>
    <x v="12"/>
    <x v="12"/>
    <x v="12"/>
    <s v="I10X"/>
    <s v="E119"/>
    <m/>
    <m/>
    <s v="Hipertension esencial (primaria)"/>
    <s v="Medicamento"/>
    <n v="1"/>
    <s v="34162-07"/>
    <s v="HIDROCLOROTIAZIDA 25 MG"/>
    <d v="2022-02-22T00:00:00"/>
    <n v="15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1170"/>
    <s v="CC12981170"/>
    <s v="LUIS"/>
    <s v="ALBERTO"/>
    <s v="PANTOJA"/>
    <s v="LOPEZ"/>
    <d v="1964-02-15T00:00:00"/>
    <n v="57"/>
    <n v="5"/>
    <s v="Adultez"/>
    <m/>
    <s v="Desplazamiento"/>
    <s v="Ninguno"/>
    <m/>
    <s v="Cotizante docente"/>
    <m/>
    <s v="Sin discapacidad"/>
    <s v="Indígena"/>
    <s v="PASTO"/>
    <s v="CLL 5A No 14 - 175 B/CAICEDO"/>
    <n v="3176461943"/>
    <s v="Rural"/>
    <m/>
    <x v="0"/>
    <x v="12"/>
    <s v="NARIÑO"/>
    <x v="12"/>
    <x v="12"/>
    <x v="12"/>
    <s v="I10X"/>
    <m/>
    <m/>
    <m/>
    <s v="Hipertension esencial (primaria)"/>
    <s v="Medicamento"/>
    <n v="1"/>
    <s v="20123645-04"/>
    <s v="LOSARTAN POTASICO 50 MG TABLETAS"/>
    <d v="2022-02-22T00:00:00"/>
    <n v="2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79385792"/>
    <s v="CC79385792"/>
    <s v="OLGUER"/>
    <s v="LUIS"/>
    <s v="BASANTE"/>
    <s v="PIANDA"/>
    <d v="1965-09-12T00:00:00"/>
    <n v="56"/>
    <n v="5"/>
    <s v="Adultez"/>
    <m/>
    <s v="Desplazamiento"/>
    <s v="Ninguno"/>
    <m/>
    <s v="Cotizante docente"/>
    <m/>
    <s v="Sin discapacidad"/>
    <s v="Indígena"/>
    <s v="PASTO"/>
    <s v="MZ 0 CS 7 B/ Ciudad real"/>
    <n v="3003944824"/>
    <s v="Rural"/>
    <m/>
    <x v="0"/>
    <x v="12"/>
    <s v="NARIÑO"/>
    <x v="12"/>
    <x v="12"/>
    <x v="12"/>
    <s v="I10X"/>
    <m/>
    <m/>
    <m/>
    <s v="Hipertension esencial (primaria)"/>
    <s v="Procedimiento"/>
    <n v="1"/>
    <n v="1890366"/>
    <s v="CONSULTA DE CONTROL O DE SEGUIMIENTO POR ESPECIALISTA EN MEDICINA INTERNA"/>
    <d v="2022-02-16T00:00:00"/>
    <n v="2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754882"/>
    <s v="CC12754882"/>
    <s v="GERMAN"/>
    <s v="ANDRES"/>
    <s v="DIAZ"/>
    <s v="BELTRAN"/>
    <d v="1983-02-19T00:00:00"/>
    <n v="38"/>
    <n v="5"/>
    <s v="Adultez"/>
    <m/>
    <s v="Desplazamiento"/>
    <s v="Ninguno"/>
    <m/>
    <s v="Cotizante docente"/>
    <m/>
    <s v="Sin discapacidad"/>
    <s v="Indígena"/>
    <s v="PASTO"/>
    <s v="Manzana H casa 2 B/ Los El?os"/>
    <n v="3185333414"/>
    <s v="Rural"/>
    <m/>
    <x v="0"/>
    <x v="12"/>
    <s v="NARIÑO"/>
    <x v="12"/>
    <x v="12"/>
    <x v="12"/>
    <s v="I10X"/>
    <s v="E119"/>
    <m/>
    <m/>
    <s v="Hipertension esencial (primaria)"/>
    <s v="Procedimiento"/>
    <n v="1"/>
    <n v="1903818"/>
    <s v="COLESTEROL TOTAL"/>
    <d v="2022-02-08T00:00:00"/>
    <n v="34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1134022"/>
    <s v="CC31134022"/>
    <s v="MARIA"/>
    <m/>
    <s v="ORTEGA"/>
    <m/>
    <d v="1945-01-17T00:00:00"/>
    <n v="76"/>
    <n v="6"/>
    <s v="Persona mayor"/>
    <m/>
    <s v="Desplazamiento"/>
    <s v="Ninguno"/>
    <m/>
    <s v="Cotizante docente"/>
    <m/>
    <s v="Sin discapacidad"/>
    <s v="Indígena"/>
    <s v="PASTO"/>
    <s v="CRA 4B N 12B 04 BARRIO EL PILAR"/>
    <n v="3174015579"/>
    <s v="Rural"/>
    <m/>
    <x v="0"/>
    <x v="12"/>
    <s v="NARIÑO"/>
    <x v="12"/>
    <x v="12"/>
    <x v="12"/>
    <s v="I10X"/>
    <s v="E119"/>
    <m/>
    <m/>
    <s v="Hipertension esencial (primaria)"/>
    <s v="Procedimiento"/>
    <n v="1"/>
    <n v="1903868"/>
    <s v="TRIGLICERIDOS"/>
    <d v="2022-02-08T00:00:00"/>
    <n v="40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6751458"/>
    <s v="CC36751458"/>
    <s v="MARIBEL"/>
    <m/>
    <s v="CUASQUER"/>
    <s v="VIVEROS"/>
    <d v="1978-11-25T00:00:00"/>
    <n v="43"/>
    <n v="5"/>
    <s v="Adultez"/>
    <m/>
    <s v="Desplazamiento"/>
    <s v="Ninguno"/>
    <m/>
    <s v="Cotizante docente"/>
    <m/>
    <s v="Sin discapacidad"/>
    <s v="Indígena"/>
    <s v="PASTO"/>
    <s v="CRA 22 B No 5 SUR 21 306 D BALCONES DE SAN JUAN"/>
    <n v="3234691204"/>
    <s v="Rural"/>
    <m/>
    <x v="0"/>
    <x v="12"/>
    <s v="NARIÑO"/>
    <x v="12"/>
    <x v="12"/>
    <x v="12"/>
    <s v="I10X"/>
    <s v="E119"/>
    <m/>
    <m/>
    <s v="Hipertension esencial (primaria)"/>
    <s v="Medicamento"/>
    <n v="1"/>
    <s v="20044615-04"/>
    <s v="OROCALÂ® D TABLETAS"/>
    <d v="2022-02-22T00:00:00"/>
    <n v="35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8169"/>
    <s v="CC5198169"/>
    <s v="IGNACIO"/>
    <s v="JAVIER"/>
    <s v="RODRIGUEZ"/>
    <s v="PONCE"/>
    <d v="1942-08-09T00:00:00"/>
    <n v="79"/>
    <n v="6"/>
    <s v="Persona mayor"/>
    <m/>
    <s v="Desplazamiento"/>
    <s v="Ninguno"/>
    <m/>
    <s v="Cotizante docente"/>
    <m/>
    <s v="Sin discapacidad"/>
    <s v="Indígena"/>
    <s v="PASTO"/>
    <s v="CRA 23 # 2A-69 CAPUSIGRA"/>
    <n v="3174416497"/>
    <s v="Rural"/>
    <m/>
    <x v="0"/>
    <x v="11"/>
    <s v="NARIÑO"/>
    <x v="11"/>
    <x v="11"/>
    <x v="11"/>
    <s v="I10X"/>
    <s v="E119"/>
    <m/>
    <m/>
    <s v="Hipertension esencial (primaria)"/>
    <s v="Procedimiento"/>
    <n v="1"/>
    <s v="00Q0000773"/>
    <s v="PAQUETE HIPERTENSION ARTERIAL SIN O CON ENFERMEDAD RENAL CRONICA ESTADIOS 1 - 2 - IPS ESPECIALIZADA"/>
    <d v="2022-02-28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46800"/>
    <s v="CC27246800"/>
    <s v="ALBA"/>
    <s v="MYRIAM"/>
    <s v="RUIZ"/>
    <s v="DE VILLACRES"/>
    <d v="1947-11-03T00:00:00"/>
    <n v="74"/>
    <n v="6"/>
    <s v="Persona mayor"/>
    <m/>
    <s v="Desplazamiento"/>
    <s v="Ninguno"/>
    <m/>
    <s v="Cotizante docente"/>
    <m/>
    <s v="Sin discapacidad"/>
    <s v="Indígena"/>
    <s v="PASTO"/>
    <s v="CRA 34 N 16-33 BARRIO TEQUENDAMA"/>
    <n v="3004400456"/>
    <s v="Rural"/>
    <m/>
    <x v="0"/>
    <x v="12"/>
    <s v="NARIÑO"/>
    <x v="12"/>
    <x v="12"/>
    <x v="12"/>
    <s v="I10X"/>
    <s v="E119"/>
    <m/>
    <m/>
    <s v="Hipertension esencial (primaria)"/>
    <s v="Procedimiento"/>
    <n v="1"/>
    <n v="1903817"/>
    <s v="COLESTEROL DE BAJA DENSIDAD [LDL] AUTOMATIZADO"/>
    <d v="2022-02-08T00:00:00"/>
    <n v="64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5452922"/>
    <s v="CC25452922"/>
    <s v="NOHELIA"/>
    <m/>
    <s v="CUELLAR"/>
    <m/>
    <d v="1955-06-23T00:00:00"/>
    <n v="66"/>
    <n v="6"/>
    <s v="Persona mayor"/>
    <s v="Población en Condición de Desplazamiento"/>
    <s v="Desplazamiento"/>
    <s v="Perdida de Bienes Muebles o Inmuebles"/>
    <m/>
    <s v="Cotizante docente"/>
    <m/>
    <s v="Sin discapacidad"/>
    <s v="Indígena"/>
    <s v="PASTO"/>
    <s v="AQUINE I CASA 59 B/ San Jose"/>
    <n v="3137970596"/>
    <s v="Rural"/>
    <m/>
    <x v="0"/>
    <x v="12"/>
    <s v="NARIÑO"/>
    <x v="12"/>
    <x v="12"/>
    <x v="12"/>
    <s v="I10X"/>
    <m/>
    <m/>
    <m/>
    <s v="Hipertension esencial (primaria)"/>
    <s v="Procedimiento"/>
    <n v="1"/>
    <n v="1903841"/>
    <s v="GLUCOSA EN SUERO U OTRO FLUIDO DIFERENTE A ORINA"/>
    <d v="2022-02-08T00:00:00"/>
    <n v="64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198489"/>
    <s v="CC5198489"/>
    <s v="ARNULFO"/>
    <m/>
    <s v="JIMENEZ"/>
    <s v="ERASO"/>
    <d v="1942-03-24T00:00:00"/>
    <n v="79"/>
    <n v="6"/>
    <s v="Persona mayor"/>
    <m/>
    <s v="Desplazamiento"/>
    <s v="Ninguno"/>
    <m/>
    <s v="Beneficiario"/>
    <m/>
    <s v="Sin discapacidad"/>
    <s v="Indígena"/>
    <s v="PASTO"/>
    <s v="MZ 15 CS 9 SUMATAMBO"/>
    <n v="3053305622"/>
    <s v="Rural"/>
    <m/>
    <x v="0"/>
    <x v="12"/>
    <s v="NARIÑO"/>
    <x v="12"/>
    <x v="12"/>
    <x v="12"/>
    <s v="I10X"/>
    <s v="E119"/>
    <m/>
    <m/>
    <s v="Hipertension esencial (primaria)"/>
    <s v="Procedimiento"/>
    <n v="1"/>
    <n v="1903895"/>
    <s v="CREATININA EN SUERO U OTROS FLUIDOS"/>
    <d v="2022-02-08T00:00:00"/>
    <n v="9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4964"/>
    <s v="CC30714964"/>
    <s v="LIDIA"/>
    <s v="DEL CARMEN"/>
    <s v="GUERRERO"/>
    <s v="MUNOZ"/>
    <d v="1955-02-12T00:00:00"/>
    <n v="66"/>
    <n v="6"/>
    <s v="Persona mayor"/>
    <m/>
    <s v="Desplazamiento"/>
    <s v="Ninguno"/>
    <m/>
    <s v="Cotizante docente"/>
    <m/>
    <s v="Sin discapacidad"/>
    <s v="Indígena"/>
    <s v="PASTO"/>
    <s v="Carrera 2 #16-48 B/ Lorenzo de Aldana"/>
    <n v="7303242"/>
    <s v="Rural"/>
    <m/>
    <x v="0"/>
    <x v="12"/>
    <s v="NARIÑO"/>
    <x v="12"/>
    <x v="12"/>
    <x v="12"/>
    <s v="I10X"/>
    <m/>
    <m/>
    <m/>
    <s v="Hipertension esencial (primaria)"/>
    <s v="Procedimiento"/>
    <n v="1"/>
    <n v="1907106"/>
    <s v="UROANALISIS"/>
    <d v="2022-02-08T00:00:00"/>
    <n v="2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2259"/>
    <s v="CC27072259"/>
    <s v="GLORIA"/>
    <s v="DEL CARMEN"/>
    <s v="ERASO"/>
    <s v="DE ORTEGA"/>
    <d v="1946-04-28T00:00:00"/>
    <n v="75"/>
    <n v="6"/>
    <s v="Persona mayor"/>
    <m/>
    <s v="Desplazamiento"/>
    <s v="Ninguno"/>
    <m/>
    <s v="Cotizante docente"/>
    <m/>
    <s v="Sin discapacidad"/>
    <s v="Indígena"/>
    <s v="PASTO"/>
    <s v="CRA 33 N 3-95 MZ D CASA 10 CONDOMINIO SAN DIEGO"/>
    <n v="7361529"/>
    <s v="Rural"/>
    <m/>
    <x v="0"/>
    <x v="12"/>
    <s v="NARIÑO"/>
    <x v="12"/>
    <x v="12"/>
    <x v="12"/>
    <s v="I10X"/>
    <m/>
    <m/>
    <m/>
    <s v="Hipertension esencial (primaria)"/>
    <s v="Procedimiento"/>
    <n v="1"/>
    <n v="1903028"/>
    <s v="MICROALBUMINURIA SEMIAUTOMATIZADA"/>
    <d v="2022-02-08T00:00:00"/>
    <n v="33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31286"/>
    <s v="CC27431286"/>
    <s v="MARIA"/>
    <s v="DEL CARMEN"/>
    <s v="FAJARDO"/>
    <s v="BARCO"/>
    <d v="1948-10-11T00:00:00"/>
    <n v="73"/>
    <n v="6"/>
    <s v="Persona mayor"/>
    <m/>
    <s v="Desplazamiento"/>
    <s v="Ninguno"/>
    <m/>
    <s v="Cotizante docente"/>
    <m/>
    <s v="Sin discapacidad"/>
    <s v="Indígena"/>
    <s v="PASTO"/>
    <s v="AQUINE I CASA 49"/>
    <n v="7369553"/>
    <s v="Rural"/>
    <m/>
    <x v="0"/>
    <x v="11"/>
    <s v="NARIÑO"/>
    <x v="11"/>
    <x v="11"/>
    <x v="11"/>
    <s v="I10X"/>
    <s v="E119"/>
    <m/>
    <m/>
    <s v="Hipertension esencial (primaria)"/>
    <s v="Procedimiento"/>
    <n v="1"/>
    <s v="00Q0000395"/>
    <s v="PAQUETE HIPERTENSION ARTERIAL Y/O  DIABETES MELLITUS CON ENFERMEDAD RENAL CRONICA ESTADIOS 3A - 3B - 4 Y 5 SIN DIALISIS"/>
    <d v="2022-02-28T00:00:00"/>
    <n v="4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79405"/>
    <s v="CC12979405"/>
    <s v="JESUS"/>
    <s v="OMAR"/>
    <s v="RIVERA"/>
    <s v="LEYTON"/>
    <d v="1962-11-08T00:00:00"/>
    <n v="59"/>
    <n v="5"/>
    <s v="Adultez"/>
    <m/>
    <s v="Desplazamiento"/>
    <s v="Ninguno"/>
    <m/>
    <s v="Beneficiario"/>
    <m/>
    <s v="Sin discapacidad"/>
    <s v="Indígena"/>
    <s v="PASTO"/>
    <s v="CRA 2B N 23C-20 VILLA RECREO"/>
    <n v="3216935320"/>
    <s v="Rural"/>
    <m/>
    <x v="0"/>
    <x v="7"/>
    <s v="NARIÑO"/>
    <x v="7"/>
    <x v="7"/>
    <x v="7"/>
    <s v="I10X"/>
    <m/>
    <m/>
    <m/>
    <s v="Hipertension esencial (primaria)"/>
    <s v="Procedimiento"/>
    <n v="1"/>
    <s v="00Q0000395"/>
    <s v="PAQUETE HIPERTENSION ARTERIAL Y/O  DIABETES MELLITUS CON ENFERMEDAD RENAL CRONICA ESTADIOS 3A - 3B - 4 Y 5 SIN DIALISIS"/>
    <d v="2022-02-28T00:00:00"/>
    <n v="3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1544"/>
    <s v="CC30721544"/>
    <s v="ANA"/>
    <s v="LUCIA"/>
    <s v="MARTINEZ"/>
    <s v="RIASCOS"/>
    <d v="1960-06-25T00:00:00"/>
    <n v="61"/>
    <n v="6"/>
    <s v="Persona mayor"/>
    <m/>
    <s v="Desplazamiento"/>
    <s v="Ninguno"/>
    <m/>
    <s v="Cotizante docente"/>
    <m/>
    <s v="Con discapacidad"/>
    <s v="Indígena"/>
    <s v="PASTO"/>
    <s v="MZ 23 CASA 18 B/VILLAFLOR II B/ VILLA FLOR 2"/>
    <n v="3045772699"/>
    <s v="Rural"/>
    <m/>
    <x v="0"/>
    <x v="11"/>
    <s v="NARIÑO"/>
    <x v="11"/>
    <x v="11"/>
    <x v="11"/>
    <s v="I10X"/>
    <m/>
    <m/>
    <m/>
    <s v="Hipertension esencial (primaria)"/>
    <s v="Procedimiento"/>
    <n v="1"/>
    <s v="00Q0000395"/>
    <s v="PAQUETE HIPERTENSION ARTERIAL Y/O  DIABETES MELLITUS CON ENFERMEDAD RENAL CRONICA ESTADIOS 3A - 3B - 4 Y 5 SIN DIALISIS"/>
    <d v="2022-02-17T00:00:00"/>
    <n v="13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2205"/>
    <s v="CC12962205"/>
    <s v="HECTOR"/>
    <s v="JAVIER"/>
    <s v="RIVERA"/>
    <s v="CAJIGAS"/>
    <d v="1955-09-05T00:00:00"/>
    <n v="66"/>
    <n v="6"/>
    <s v="Persona mayor"/>
    <m/>
    <s v="Desplazamiento"/>
    <s v="Ninguno"/>
    <m/>
    <s v="Cotizante docente"/>
    <m/>
    <s v="Con discapacidad"/>
    <s v="Indígena"/>
    <s v="PASTO"/>
    <s v="CL 14 No 21-35 B/ San Andresito"/>
    <n v="7213587"/>
    <s v="Rural"/>
    <m/>
    <x v="0"/>
    <x v="15"/>
    <s v="NARIÑO"/>
    <x v="15"/>
    <x v="15"/>
    <x v="15"/>
    <s v="I10X"/>
    <s v="E119"/>
    <m/>
    <m/>
    <s v="Hipertension esencial (primaria)"/>
    <s v="Procedimiento"/>
    <n v="1"/>
    <s v="00Q0000773"/>
    <s v="PAQUETE HIPERTENSION ARTERIAL SIN O CON ENFERMEDAD RENAL CRONICA ESTADIOS 1 - 2 - IPS ESPECIALIZADA"/>
    <d v="2022-02-16T00:00:00"/>
    <n v="93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957"/>
    <s v="CC27076957"/>
    <s v="MELBA"/>
    <s v="MARIELA"/>
    <s v="SOTELO"/>
    <s v="DE BENAVIDES"/>
    <d v="1948-04-23T00:00:00"/>
    <n v="73"/>
    <n v="6"/>
    <s v="Persona mayor"/>
    <m/>
    <s v="Desplazamiento"/>
    <s v="Ninguno"/>
    <m/>
    <s v="Cotizante docente"/>
    <m/>
    <s v="Con discapacidad"/>
    <s v="Indígena"/>
    <s v="PASTO"/>
    <s v="CL 16C No 6ESTE CASA 21 B/ Villa Docente"/>
    <n v="3183773821"/>
    <s v="Rural"/>
    <m/>
    <x v="0"/>
    <x v="7"/>
    <s v="NARIÑO"/>
    <x v="7"/>
    <x v="7"/>
    <x v="7"/>
    <s v="I10X"/>
    <m/>
    <m/>
    <m/>
    <s v="Hipertension esencial (primaria)"/>
    <s v="Procedimiento"/>
    <n v="1"/>
    <s v="00Q0000395"/>
    <s v="PAQUETE HIPERTENSION ARTERIAL Y/O  DIABETES MELLITUS CON ENFERMEDAD RENAL CRONICA ESTADIOS 3A - 3B - 4 Y 5 SIN DIALISIS"/>
    <d v="2022-02-28T00:00:00"/>
    <n v="186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7315"/>
    <s v="CC12967315"/>
    <s v="JULIO"/>
    <s v="HUMBERTO"/>
    <s v="ROSAS"/>
    <s v="LEITON"/>
    <d v="1957-07-10T00:00:00"/>
    <n v="64"/>
    <n v="6"/>
    <s v="Persona mayor"/>
    <m/>
    <s v="Desplazamiento"/>
    <s v="Ninguno"/>
    <m/>
    <s v="Cotizante docente"/>
    <m/>
    <s v="Con discapacidad"/>
    <s v="Indígena"/>
    <s v="PASTO"/>
    <s v="CL 5 N 22 B-15 BARRIO OBRERO"/>
    <n v="3116033762"/>
    <s v="Rural"/>
    <m/>
    <x v="0"/>
    <x v="15"/>
    <s v="NARIÑO"/>
    <x v="15"/>
    <x v="15"/>
    <x v="15"/>
    <s v="I10X"/>
    <m/>
    <m/>
    <m/>
    <s v="Hipertension esencial (primaria)"/>
    <s v="Procedimiento"/>
    <n v="1"/>
    <s v="00Q0001281"/>
    <s v="PAQUETE HIPERTENSION ARTERIAL SIN O CON ENFERMEDAD RENAL CRONICA ESTADIOS 1 - 2 - IPS PRIMARIA"/>
    <d v="2022-02-25T00:00:00"/>
    <n v="2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40277"/>
    <s v="CC30740277"/>
    <s v="DILMA"/>
    <s v="YANETH"/>
    <s v="CHAMORRO"/>
    <s v="PALACIOS"/>
    <d v="1968-05-18T00:00:00"/>
    <n v="53"/>
    <n v="5"/>
    <s v="Adultez"/>
    <m/>
    <s v="Desplazamiento"/>
    <s v="Ninguno"/>
    <m/>
    <s v="Cotizante docente"/>
    <m/>
    <s v="Con discapacidad"/>
    <s v="Indígena"/>
    <s v="PASTO"/>
    <s v="CLL 7 No 38A - 13 B/MARILUZ III"/>
    <n v="3137936560"/>
    <s v="Rural"/>
    <m/>
    <x v="0"/>
    <x v="12"/>
    <s v="NARIÑO"/>
    <x v="12"/>
    <x v="12"/>
    <x v="12"/>
    <s v="I10X"/>
    <s v="E119"/>
    <m/>
    <m/>
    <s v="Hipertension esencial (primaria)"/>
    <s v="Procedimiento"/>
    <n v="1"/>
    <s v="00Q0000774"/>
    <s v="PAQUETE DIABETES MELLITUS SIN O CON ENFERMEDAD RENAL CRONICA ESTADIOS 1 - 2 - IPS ESPECIALIZADA"/>
    <d v="2022-02-28T00:00:00"/>
    <n v="45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7072"/>
    <s v="CC12957072"/>
    <s v="JAIRO"/>
    <s v="JESUS"/>
    <s v="ZAMBRANO"/>
    <s v="CORTES"/>
    <d v="1952-01-13T00:00:00"/>
    <n v="69"/>
    <n v="6"/>
    <s v="Persona mayor"/>
    <m/>
    <s v="Desplazamiento"/>
    <s v="Ninguno"/>
    <m/>
    <s v="Cotizante docente"/>
    <m/>
    <s v="Con discapacidad"/>
    <s v="Indígena"/>
    <s v="PASTO"/>
    <s v="Cra 14 #23-57 colorado B/"/>
    <n v="3017560243"/>
    <s v="Rural"/>
    <m/>
    <x v="0"/>
    <x v="8"/>
    <s v="NARIÑO"/>
    <x v="8"/>
    <x v="8"/>
    <x v="8"/>
    <s v="I10X"/>
    <s v="E119"/>
    <m/>
    <m/>
    <s v="Hipertension esencial (primaria)"/>
    <s v="Medicamento"/>
    <n v="1"/>
    <s v="19942545-01"/>
    <s v="CALCITRIOL 0.5 MCG"/>
    <d v="2022-02-16T00:00:00"/>
    <n v="70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2786"/>
    <s v="CC30702786"/>
    <s v="ALICIA"/>
    <s v="DEL CARMEN"/>
    <s v="RIASCOS"/>
    <s v="DE ORTEGA"/>
    <d v="1951-11-27T00:00:00"/>
    <n v="70"/>
    <n v="6"/>
    <s v="Persona mayor"/>
    <m/>
    <s v="Desplazamiento"/>
    <s v="Ninguno"/>
    <m/>
    <s v="Beneficiario"/>
    <m/>
    <s v="Con discapacidad"/>
    <s v="Indígena"/>
    <s v="PASTO"/>
    <s v="CALLE 21 E NO 11ESTE 51 CAICEDONIA"/>
    <n v="3162501114"/>
    <s v="Rural"/>
    <m/>
    <x v="0"/>
    <x v="15"/>
    <s v="NARIÑO"/>
    <x v="15"/>
    <x v="15"/>
    <x v="15"/>
    <s v="I10X"/>
    <s v="E119"/>
    <m/>
    <m/>
    <s v="Hipertension esencial (primaria)"/>
    <s v="Procedimiento"/>
    <n v="1"/>
    <n v="1903876"/>
    <s v="CREATININA EN ORINA PARCIAL"/>
    <d v="2022-02-12T00:00:00"/>
    <n v="70400"/>
    <s v="Hospitalización"/>
    <m/>
  </r>
  <r>
    <n v="2022"/>
    <d v="2021-07-31T00:00:00"/>
    <s v="Población con riesgo o alteraciones cardio – cerebro – vascular – metabólicas manifiestas"/>
    <s v="Crónicos"/>
    <s v="HTA"/>
    <s v="PASTO"/>
    <n v="52"/>
    <s v="52 - NARIÑO"/>
    <s v="52435"/>
    <s v="52435 - Mallama"/>
    <s v="1,15594701597527"/>
    <s v="-77,8466464635107"/>
    <s v="Cotizante docente"/>
    <s v="AC"/>
    <m/>
    <s v="CC"/>
    <n v="348283"/>
    <s v="CC348283"/>
    <s v="JOSE"/>
    <s v="ANTONIO"/>
    <s v="GUERRERO"/>
    <s v="GARCIA"/>
    <d v="1962-12-01T00:00:00"/>
    <n v="59"/>
    <n v="5"/>
    <s v="Adultez"/>
    <s v="Población en Condición de Desplazamiento"/>
    <s v="Desplazamiento"/>
    <s v="Desplazamiento forzado"/>
    <m/>
    <s v="Cotizante docente"/>
    <m/>
    <s v="Con discapacidad"/>
    <s v="Indígena"/>
    <s v="MALLAMA"/>
    <s v="VEREDA SAN JORGE - MALLAMA B/"/>
    <n v="3116296131"/>
    <s v="Rural"/>
    <m/>
    <x v="0"/>
    <x v="15"/>
    <s v="NARIÑO"/>
    <x v="15"/>
    <x v="15"/>
    <x v="15"/>
    <s v="I10X"/>
    <m/>
    <m/>
    <m/>
    <s v="Hipertension esencial (primaria)"/>
    <s v="Procedimiento"/>
    <n v="1"/>
    <n v="1907106"/>
    <s v="UROANALISIS"/>
    <d v="2022-02-12T00:00:00"/>
    <n v="70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8920"/>
    <s v="CC27078920"/>
    <s v="GLADYS"/>
    <s v="JOSEFINA"/>
    <s v="ORTEGA"/>
    <s v="ROSERO"/>
    <d v="1951-01-28T00:00:00"/>
    <n v="70"/>
    <n v="6"/>
    <s v="Persona mayor"/>
    <m/>
    <s v="Desplazamiento"/>
    <s v="Ninguno"/>
    <m/>
    <s v="Cotizante docente"/>
    <m/>
    <s v="Con discapacidad"/>
    <s v="Indígena"/>
    <s v="PASTO"/>
    <s v="CL 17 No34A-20"/>
    <n v="3006568323"/>
    <s v="Rural"/>
    <m/>
    <x v="0"/>
    <x v="16"/>
    <s v="NARIÑO"/>
    <x v="16"/>
    <x v="16"/>
    <x v="16"/>
    <s v="I10X"/>
    <m/>
    <m/>
    <m/>
    <s v="Hipertension esencial (primaria)"/>
    <s v="Procedimiento"/>
    <n v="1"/>
    <s v="00Q0000773"/>
    <s v="PAQUETE HIPERTENSION ARTERIAL SIN O CON ENFERMEDAD RENAL CRONICA ESTADIOS 1 - 2 - IPS ESPECIALIZADA"/>
    <d v="2022-02-04T00:00:00"/>
    <n v="84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530232"/>
    <s v="CC27530232"/>
    <s v="ROSALBA"/>
    <m/>
    <s v="MORILLO"/>
    <s v="MARTINEZ"/>
    <d v="1947-11-06T00:00:00"/>
    <n v="74"/>
    <n v="6"/>
    <s v="Persona mayor"/>
    <s v="Población en Condición de Desplazamiento"/>
    <s v="Desplazamiento"/>
    <s v="Perdida de Bienes Muebles o Inmuebles"/>
    <m/>
    <s v="Cotizante docente"/>
    <m/>
    <s v="Con discapacidad"/>
    <s v="Indígena"/>
    <s v="PASTO"/>
    <s v="PUERTAS DEL SOL MZ H CS 1 B/ Puertas del Sol"/>
    <n v="7321114"/>
    <s v="Rural"/>
    <m/>
    <x v="0"/>
    <x v="10"/>
    <s v="NARIÑO"/>
    <x v="10"/>
    <x v="10"/>
    <x v="10"/>
    <s v="I10X"/>
    <m/>
    <m/>
    <m/>
    <s v="Hipertension esencial (primaria)"/>
    <s v="Procedimiento"/>
    <n v="1"/>
    <s v="00Q0000773"/>
    <s v="PAQUETE HIPERTENSION ARTERIAL SIN O CON ENFERMEDAD RENAL CRONICA ESTADIOS 1 - 2 - IPS ESPECIALIZADA"/>
    <d v="2022-02-28T00:00:00"/>
    <n v="5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07344"/>
    <s v="CC27307344"/>
    <s v="CARMEN"/>
    <s v="ROSARIO"/>
    <s v="BENAVIDES"/>
    <s v="APRAEZ"/>
    <d v="1950-04-16T00:00:00"/>
    <n v="71"/>
    <n v="6"/>
    <s v="Persona mayor"/>
    <m/>
    <s v="Desplazamiento"/>
    <s v="Ninguno"/>
    <m/>
    <s v="Cotizante docente"/>
    <m/>
    <s v="Con discapacidad"/>
    <s v="Indígena"/>
    <s v="PASTO"/>
    <s v="MZ D CS 10 PINOS DEL NORTE"/>
    <n v="3164407690"/>
    <s v="Rural"/>
    <m/>
    <x v="0"/>
    <x v="12"/>
    <s v="NARIÑO"/>
    <x v="12"/>
    <x v="12"/>
    <x v="12"/>
    <s v="I10X"/>
    <m/>
    <m/>
    <m/>
    <s v="Hipertension esencial (primaria)"/>
    <s v="Procedimiento"/>
    <n v="1"/>
    <s v="00Q0000395"/>
    <s v="PAQUETE HIPERTENSION ARTERIAL Y/O  DIABETES MELLITUS CON ENFERMEDAD RENAL CRONICA ESTADIOS 3A - 3B - 4 Y 5 SIN DIALISIS"/>
    <d v="2022-02-28T00:00:00"/>
    <n v="44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86759"/>
    <s v="CC27386759"/>
    <s v="ELSA"/>
    <s v="MARY"/>
    <s v="HERRERA"/>
    <s v="HUERTAS"/>
    <d v="1957-11-12T00:00:00"/>
    <n v="64"/>
    <n v="6"/>
    <s v="Persona mayor"/>
    <m/>
    <s v="Desplazamiento"/>
    <s v="Ninguno"/>
    <m/>
    <s v="Cotizante docente"/>
    <m/>
    <s v="Con discapacidad"/>
    <s v="Indígena"/>
    <s v="PASTO"/>
    <s v="MZ 10 CASA 1 LA MINGA"/>
    <n v="3127187220"/>
    <s v="Rural"/>
    <m/>
    <x v="0"/>
    <x v="16"/>
    <s v="NARIÑO"/>
    <x v="16"/>
    <x v="16"/>
    <x v="16"/>
    <s v="I10X"/>
    <s v="N18X"/>
    <m/>
    <m/>
    <s v="Hipertension esencial (primaria)"/>
    <s v="Procedimiento"/>
    <n v="1"/>
    <s v="00Q0000395"/>
    <s v="PAQUETE HIPERTENSION ARTERIAL Y/O  DIABETES MELLITUS CON ENFERMEDAD RENAL CRONICA ESTADIOS 3A - 3B - 4 Y 5 SIN DIALISIS"/>
    <d v="2022-02-02T00:00:00"/>
    <n v="21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0837"/>
    <s v="CC27070837"/>
    <s v="ALBA"/>
    <s v="LUZ"/>
    <s v="GORDILLO"/>
    <s v="NARVAEZ"/>
    <d v="1938-07-04T00:00:00"/>
    <n v="83"/>
    <n v="6"/>
    <s v="Persona mayor"/>
    <m/>
    <s v="Desplazamiento"/>
    <s v="Ninguno"/>
    <m/>
    <s v="Beneficiario"/>
    <m/>
    <s v="Con discapacidad"/>
    <s v="Indígena"/>
    <s v="PASTO"/>
    <s v="MZ C No 53A B/ SANTA MONICA"/>
    <n v="3172773291"/>
    <s v="Rural"/>
    <m/>
    <x v="0"/>
    <x v="7"/>
    <s v="NARIÑO"/>
    <x v="7"/>
    <x v="7"/>
    <x v="7"/>
    <s v="I10X"/>
    <s v="E119"/>
    <m/>
    <m/>
    <s v="Hipertension esencial (primaria)"/>
    <s v="Procedimiento"/>
    <n v="1"/>
    <s v="00Q0000773"/>
    <s v="PAQUETE HIPERTENSION ARTERIAL SIN O CON ENFERMEDAD RENAL CRONICA ESTADIOS 1 - 2 - IPS ESPECIALIZADA"/>
    <d v="2022-02-17T00:00:00"/>
    <n v="48000"/>
    <s v="Hospitalización"/>
    <m/>
  </r>
  <r>
    <n v="2022"/>
    <d v="2021-07-31T00:00:00"/>
    <s v="Población con riesgo o alteraciones cardio – cerebro – vascular – metabólicas manifiestas"/>
    <s v="Crónicos"/>
    <s v="HTA"/>
    <s v="PASTO"/>
    <n v="52"/>
    <s v="52 - NARIÑO"/>
    <s v="52540"/>
    <s v="52540 - Policarpa"/>
    <s v="1,73535420156207"/>
    <s v="-77,4813435901034"/>
    <s v="Cotizante docente"/>
    <s v="AC"/>
    <m/>
    <s v="CC"/>
    <n v="51780771"/>
    <s v="CC51780771"/>
    <s v="BENICIA"/>
    <s v="LEODEGARIA"/>
    <s v="LOPEZ"/>
    <s v="MELO"/>
    <d v="1964-10-02T00:00:00"/>
    <n v="57"/>
    <n v="5"/>
    <s v="Adultez"/>
    <m/>
    <s v="Desplazamiento"/>
    <s v="Ninguno"/>
    <m/>
    <s v="Cotizante docente"/>
    <m/>
    <s v="Con discapacidad"/>
    <s v="Indígena"/>
    <s v="POLICARPA"/>
    <s v="LA ESTACION CORREGIMIENTO MADRIGAL"/>
    <n v="3132895802"/>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17T00:00:00"/>
    <n v="2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79550"/>
    <s v="CC27379550"/>
    <s v="CARMEN"/>
    <s v="ROSA"/>
    <s v="DELGADO"/>
    <s v="BENAVIDES"/>
    <d v="1936-04-16T00:00:00"/>
    <n v="85"/>
    <n v="6"/>
    <s v="Persona mayor"/>
    <m/>
    <s v="Desplazamiento"/>
    <s v="Ninguno"/>
    <m/>
    <s v="Cotizante docente"/>
    <m/>
    <s v="Con discapacidad"/>
    <s v="Indígena"/>
    <s v="PASTO"/>
    <s v="CLL 18 No 32A - 01 B/MARIDIAZ"/>
    <n v="3106340537"/>
    <s v="Rural"/>
    <m/>
    <x v="0"/>
    <x v="7"/>
    <s v="NARIÑO"/>
    <x v="7"/>
    <x v="7"/>
    <x v="7"/>
    <s v="I10X"/>
    <m/>
    <m/>
    <m/>
    <s v="Hipertension esencial (primaria)"/>
    <s v="Procedimiento"/>
    <n v="1"/>
    <n v="1881332"/>
    <s v="ECOGRAFIA DE VIAS URINARIAS ( RIÃƒÂ‘ONES - VEJIGA Y PROSTATA TRANSABDOMINAL )"/>
    <d v="2022-02-16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13003279"/>
    <s v="CC13003279"/>
    <s v="LUIS"/>
    <s v="HUMBERTO"/>
    <s v="MALLAMA"/>
    <s v="MUNOZ"/>
    <d v="1949-02-27T00:00:00"/>
    <n v="72"/>
    <n v="6"/>
    <s v="Persona mayor"/>
    <m/>
    <s v="Desplazamiento"/>
    <s v="Ninguno"/>
    <m/>
    <s v="Cotizante Pensionado"/>
    <m/>
    <s v="Con discapacidad"/>
    <s v="Indígena"/>
    <s v="PASTO"/>
    <s v="MZ C CASA 43B URBANIZACION SANTA MONICA"/>
    <n v="3155386358"/>
    <s v="Rural"/>
    <m/>
    <x v="0"/>
    <x v="12"/>
    <s v="NARIÑO"/>
    <x v="12"/>
    <x v="12"/>
    <x v="12"/>
    <s v="I10X"/>
    <s v="E119"/>
    <m/>
    <m/>
    <s v="Hipertension esencial (primaria)"/>
    <s v="Procedimiento"/>
    <n v="1"/>
    <s v="00Q0000775"/>
    <s v="PAQUETE HIPERTENSION ARTERIAL MAS DIABETES MELLITUS EN RIESGO DE ERCÃ‚Â YÃ‚Â ENFERMEDAD RENAL CRONICA ESTADIOS 1 - 2 EN IPS ESPECIALIZADA"/>
    <d v="2022-02-28T00:00:00"/>
    <n v="35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2251"/>
    <s v="CC12962251"/>
    <s v="CARLOS"/>
    <s v="GILBERTO"/>
    <s v="HIDALGO"/>
    <s v="PAREDES"/>
    <d v="1954-04-28T00:00:00"/>
    <n v="67"/>
    <n v="6"/>
    <s v="Persona mayor"/>
    <m/>
    <s v="Desplazamiento"/>
    <s v="Ninguno"/>
    <m/>
    <s v="Cotizante docente"/>
    <m/>
    <s v="Con discapacidad"/>
    <s v="Indígena"/>
    <s v="PASTO"/>
    <s v="MZ A CS 10 VILLA ALEJANDRIA B/"/>
    <n v="3154043809"/>
    <s v="Rural"/>
    <m/>
    <x v="0"/>
    <x v="7"/>
    <s v="NARIÑO"/>
    <x v="7"/>
    <x v="7"/>
    <x v="7"/>
    <s v="I10X"/>
    <s v="E119"/>
    <m/>
    <m/>
    <s v="Hipertension esencial (primaria)"/>
    <s v="Medicamento"/>
    <n v="1"/>
    <s v="34162-07"/>
    <s v="HIDROCLOROTIAZIDA 25 MG"/>
    <d v="2022-02-07T00:00:00"/>
    <n v="36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4777"/>
    <s v="CC12964777"/>
    <s v="FABIAN"/>
    <s v="JESUS"/>
    <s v="GAMBOA"/>
    <s v="BRAVO"/>
    <d v="1956-04-14T00:00:00"/>
    <n v="65"/>
    <n v="6"/>
    <s v="Persona mayor"/>
    <m/>
    <s v="Desplazamiento"/>
    <s v="Ninguno"/>
    <m/>
    <s v="Cotizante docente"/>
    <m/>
    <s v="Con discapacidad"/>
    <s v="Indígena"/>
    <s v="PASTO"/>
    <s v="MZ 2 CS 1 SUMATAMBO IV B/"/>
    <n v="3015030541"/>
    <s v="Rural"/>
    <m/>
    <x v="0"/>
    <x v="7"/>
    <s v="NARIÑO"/>
    <x v="7"/>
    <x v="7"/>
    <x v="7"/>
    <s v="I10X"/>
    <s v="E119"/>
    <m/>
    <m/>
    <s v="Hipertension esencial (primaria)"/>
    <s v="Medicamento"/>
    <n v="1"/>
    <s v="55895-06"/>
    <s v="AMLODIPINO TABLETAS 5 MG"/>
    <d v="2022-02-07T00:00:00"/>
    <n v="32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191900"/>
    <s v="CC5191900"/>
    <s v="LUIS"/>
    <s v="ALFONSO"/>
    <s v="FAJARDO"/>
    <s v="DAVID"/>
    <d v="1932-03-25T00:00:00"/>
    <n v="89"/>
    <n v="6"/>
    <s v="Persona mayor"/>
    <m/>
    <s v="Desplazamiento"/>
    <s v="Ninguno"/>
    <m/>
    <s v="Beneficiario"/>
    <m/>
    <s v="Con discapacidad"/>
    <s v="Indígena"/>
    <s v="PASTO"/>
    <s v="CLL 21 No 26 - 88 PASTO B/ Las cuadras"/>
    <n v="7235369"/>
    <s v="Rural"/>
    <m/>
    <x v="0"/>
    <x v="7"/>
    <s v="NARIÑO"/>
    <x v="7"/>
    <x v="7"/>
    <x v="7"/>
    <s v="I10X"/>
    <s v="E119"/>
    <m/>
    <m/>
    <s v="Hipertension esencial (primaria)"/>
    <s v="Medicamento"/>
    <n v="1"/>
    <s v="20123645-04"/>
    <s v="LOSARTAN POTASICO 50 MG TABLETAS"/>
    <d v="2022-02-07T00:00:00"/>
    <n v="32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8715"/>
    <s v="CC27078715"/>
    <s v="CARMEN"/>
    <s v="ALICIA"/>
    <s v="DULCE"/>
    <s v="FIGUEROA"/>
    <d v="1949-07-13T00:00:00"/>
    <n v="72"/>
    <n v="6"/>
    <s v="Persona mayor"/>
    <m/>
    <s v="Desplazamiento"/>
    <s v="Ninguno"/>
    <m/>
    <s v="Beneficiario"/>
    <m/>
    <s v="Con discapacidad"/>
    <s v="Indígena"/>
    <s v="PASTO"/>
    <s v="CRA 33 2-48 castillode norte mz b sa 13"/>
    <n v="3217532644"/>
    <s v="Rural"/>
    <m/>
    <x v="0"/>
    <x v="7"/>
    <s v="NARIÑO"/>
    <x v="7"/>
    <x v="7"/>
    <x v="7"/>
    <s v="I10X"/>
    <s v="E119"/>
    <m/>
    <m/>
    <s v="Hipertension esencial (primaria)"/>
    <s v="Procedimiento"/>
    <n v="1"/>
    <n v="1890366"/>
    <s v="CONSULTA DE CONTROL O DE SEGUIMIENTO POR ESPECIALISTA EN MEDICINA INTERNA"/>
    <d v="2022-02-07T00:00:00"/>
    <n v="35900"/>
    <s v="Hospitalización"/>
    <m/>
  </r>
  <r>
    <n v="2022"/>
    <d v="2021-07-31T00:00:00"/>
    <s v="Población con riesgo o alteraciones cardio – cerebro – vascular – metabólicas manifiestas"/>
    <s v="Crónicos"/>
    <s v="HTA"/>
    <s v="PASTO"/>
    <n v="52"/>
    <s v="52 - NARIÑO"/>
    <s v="52079"/>
    <s v="52079 - Barbacoas"/>
    <s v="1,44563773953553"/>
    <s v="-78,1562107237595"/>
    <s v="Cotizante docente"/>
    <s v="AC"/>
    <m/>
    <s v="CC"/>
    <n v="27122999"/>
    <s v="CC27122999"/>
    <s v="NIMIA"/>
    <s v="HELENA"/>
    <s v="RAMIREZ"/>
    <s v="CONSTAIN"/>
    <d v="1956-04-15T00:00:00"/>
    <n v="65"/>
    <n v="6"/>
    <s v="Persona mayor"/>
    <m/>
    <s v="Desplazamiento"/>
    <s v="Ninguno"/>
    <m/>
    <s v="Cotizante docente"/>
    <m/>
    <s v="Con discapacidad"/>
    <s v="Indígena"/>
    <s v="BARBACOAS"/>
    <s v="BARRIO LA LOMA"/>
    <n v="3167456858"/>
    <s v="Rural"/>
    <m/>
    <x v="0"/>
    <x v="14"/>
    <s v="NARIÑO"/>
    <x v="14"/>
    <x v="14"/>
    <x v="14"/>
    <s v="I10X"/>
    <m/>
    <m/>
    <m/>
    <s v="Hipertension esencial (primaria)"/>
    <s v="Procedimiento"/>
    <n v="1"/>
    <s v="00Q0000773"/>
    <s v="PAQUETE HIPERTENSION ARTERIAL SIN O CON ENFERMEDAD RENAL CRONICA ESTADIOS 1 - 2 - IPS ESPECIALIZADA"/>
    <d v="2022-02-28T00:00:00"/>
    <n v="19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13523"/>
    <s v="CC5213523"/>
    <s v="JULIO"/>
    <s v="CESAR"/>
    <s v="PORTILLA"/>
    <s v="CAICEDO"/>
    <d v="1951-09-01T00:00:00"/>
    <n v="70"/>
    <n v="6"/>
    <s v="Persona mayor"/>
    <m/>
    <s v="Desplazamiento"/>
    <s v="Ninguno"/>
    <m/>
    <s v="Beneficiario"/>
    <m/>
    <s v="Con discapacidad"/>
    <s v="Indígena"/>
    <s v="PASTO"/>
    <s v="MZ C CASA 3 CIUDAD JARDIN"/>
    <n v="3164075106"/>
    <s v="Rural"/>
    <m/>
    <x v="0"/>
    <x v="7"/>
    <s v="NARIÑO"/>
    <x v="7"/>
    <x v="7"/>
    <x v="7"/>
    <s v="I10X"/>
    <m/>
    <m/>
    <m/>
    <s v="Hipertension esencial (primaria)"/>
    <s v="Procedimiento"/>
    <n v="1"/>
    <s v="00Q0000395"/>
    <s v="PAQUETE HIPERTENSION ARTERIAL Y/O  DIABETES MELLITUS CON ENFERMEDAD RENAL CRONICA ESTADIOS 3A - 3B - 4 Y 5 SIN DIALISIS"/>
    <d v="2022-02-17T00:00:00"/>
    <n v="35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1327"/>
    <s v="CC12961327"/>
    <s v="JULIO"/>
    <s v="GUILLERMO"/>
    <s v="CASTRO"/>
    <s v="ORTEGA"/>
    <d v="1953-11-22T00:00:00"/>
    <n v="68"/>
    <n v="6"/>
    <s v="Persona mayor"/>
    <m/>
    <s v="Desplazamiento"/>
    <s v="Ninguno"/>
    <m/>
    <s v="Cotizante docente"/>
    <m/>
    <s v="Sin discapacidad"/>
    <s v="Indígena"/>
    <s v="PASTO"/>
    <s v="MZ 22 CS 12 VILLAFLOR II"/>
    <n v="3173428834"/>
    <s v="Rural"/>
    <m/>
    <x v="0"/>
    <x v="7"/>
    <s v="NARIÑO"/>
    <x v="7"/>
    <x v="7"/>
    <x v="7"/>
    <s v="I10X"/>
    <s v="E119"/>
    <m/>
    <m/>
    <s v="Hipertension esencial (primaria)"/>
    <s v="Procedimiento"/>
    <n v="1"/>
    <s v="00Q0000773"/>
    <s v="PAQUETE HIPERTENSION ARTERIAL SIN O CON ENFERMEDAD RENAL CRONICA ESTADIOS 1 - 2 - IPS ESPECIALIZADA"/>
    <d v="2022-02-28T00:00:00"/>
    <n v="93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07936"/>
    <s v="CC27107936"/>
    <s v="LUZ"/>
    <s v="ALBILIA"/>
    <s v="ZAMBRANO"/>
    <s v="CAICEDO"/>
    <d v="1956-08-28T00:00:00"/>
    <n v="65"/>
    <n v="6"/>
    <s v="Persona mayor"/>
    <m/>
    <s v="Desplazamiento"/>
    <s v="Ninguno"/>
    <m/>
    <s v="Cotizante docente"/>
    <m/>
    <s v="Sin discapacidad"/>
    <s v="Indígena"/>
    <s v="PASTO"/>
    <s v="MZ C CASA 3 CIUDAD JARDIN"/>
    <n v="7203654"/>
    <s v="Rural"/>
    <m/>
    <x v="0"/>
    <x v="11"/>
    <s v="NARIÑO"/>
    <x v="11"/>
    <x v="11"/>
    <x v="11"/>
    <s v="I10X"/>
    <m/>
    <m/>
    <m/>
    <s v="Hipertension esencial (primaria)"/>
    <s v="Procedimiento"/>
    <n v="1"/>
    <s v="00Q0000773"/>
    <s v="PAQUETE HIPERTENSION ARTERIAL SIN O CON ENFERMEDAD RENAL CRONICA ESTADIOS 1 - 2 - IPS ESPECIALIZADA"/>
    <d v="2022-02-28T00:00:00"/>
    <n v="24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87511"/>
    <s v="CC27087511"/>
    <s v="LUCERO"/>
    <s v="DEYANIRA"/>
    <s v="MONCAYO"/>
    <s v="RENGIFO"/>
    <d v="1973-05-18T00:00:00"/>
    <n v="48"/>
    <n v="5"/>
    <s v="Adultez"/>
    <m/>
    <s v="Desplazamiento"/>
    <s v="Ninguno"/>
    <m/>
    <s v="Cotizante docente"/>
    <m/>
    <s v="Sin discapacidad"/>
    <s v="Indígena"/>
    <s v="Pasto"/>
    <s v="TORRE BOLIVAR B/ El recuerdo"/>
    <n v="3168259515"/>
    <s v="Rural"/>
    <m/>
    <x v="0"/>
    <x v="16"/>
    <s v="NARIÑO"/>
    <x v="16"/>
    <x v="16"/>
    <x v="16"/>
    <s v="I10X"/>
    <m/>
    <m/>
    <m/>
    <s v="Hipertension esencial (primaria)"/>
    <s v="Procedimiento"/>
    <n v="1"/>
    <s v="00Q0000773"/>
    <s v="PAQUETE HIPERTENSION ARTERIAL SIN O CON ENFERMEDAD RENAL CRONICA ESTADIOS 1 - 2 - IPS ESPECIALIZADA"/>
    <d v="2022-02-28T00:00:00"/>
    <n v="13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9563"/>
    <s v="CC12959563"/>
    <s v="HECTOR"/>
    <s v="AURELIO"/>
    <s v="BRAVO"/>
    <s v="VILLOTA"/>
    <d v="1952-10-30T00:00:00"/>
    <n v="69"/>
    <n v="6"/>
    <s v="Persona mayor"/>
    <m/>
    <s v="Desplazamiento"/>
    <s v="Ninguno"/>
    <m/>
    <s v="Cotizante docente"/>
    <m/>
    <s v="Sin discapacidad"/>
    <s v="Indígena"/>
    <s v="PASTO"/>
    <s v="MZ 59 CS 7 BARRIO CHAMBU II B/ Chambu 2"/>
    <n v="3113896955"/>
    <s v="Rural"/>
    <m/>
    <x v="0"/>
    <x v="13"/>
    <s v="NARIÑO"/>
    <x v="13"/>
    <x v="13"/>
    <x v="13"/>
    <s v="I10X"/>
    <s v="E119"/>
    <m/>
    <m/>
    <s v="Hipertension esencial (primaria)"/>
    <s v="Procedimiento"/>
    <n v="1"/>
    <s v="00Q0000395"/>
    <s v="PAQUETE HIPERTENSION ARTERIAL Y/O  DIABETES MELLITUS CON ENFERMEDAD RENAL CRONICA ESTADIOS 3A - 3B - 4 Y 5 SIN DIALISIS"/>
    <d v="2022-02-28T00:00:00"/>
    <n v="28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44316"/>
    <s v="CC30744316"/>
    <s v="ROSA"/>
    <s v="MARIA"/>
    <s v="PAZ"/>
    <s v="GAMBOA"/>
    <d v="1969-11-08T00:00:00"/>
    <n v="52"/>
    <n v="5"/>
    <s v="Adultez"/>
    <m/>
    <s v="Desplazamiento"/>
    <s v="Ninguno"/>
    <m/>
    <s v="Cotizante docente"/>
    <m/>
    <s v="Sin discapacidad"/>
    <s v="Indígena"/>
    <s v="PASTO"/>
    <s v="CRA 2A Nº 21C 09 B/ MERCEDARIO"/>
    <n v="3004903106"/>
    <s v="Rural"/>
    <m/>
    <x v="0"/>
    <x v="11"/>
    <s v="NARIÑO"/>
    <x v="11"/>
    <x v="11"/>
    <x v="11"/>
    <s v="I10X"/>
    <s v="E119"/>
    <m/>
    <m/>
    <s v="Hipertension esencial (primaria)"/>
    <s v="Procedimiento"/>
    <n v="1"/>
    <s v="00Q0000395"/>
    <s v="PAQUETE HIPERTENSION ARTERIAL Y/O  DIABETES MELLITUS CON ENFERMEDAD RENAL CRONICA ESTADIOS 3A - 3B - 4 Y 5 SIN DIALISIS"/>
    <d v="2022-02-22T00:00:00"/>
    <n v="57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2386"/>
    <s v="CC12952386"/>
    <s v="EVELIO"/>
    <m/>
    <s v="LOPEZ"/>
    <s v="IMBACHI"/>
    <d v="1948-12-11T00:00:00"/>
    <n v="73"/>
    <n v="6"/>
    <s v="Persona mayor"/>
    <m/>
    <s v="Desplazamiento"/>
    <s v="Ninguno"/>
    <m/>
    <s v="Cotizante docente"/>
    <m/>
    <s v="Sin discapacidad"/>
    <s v="Indígena"/>
    <s v="PASTO"/>
    <s v="CALLE 16 B # 34 A -16 APARTO 301 EDIFI PRIMAVERA"/>
    <n v="3216442739"/>
    <s v="Rural"/>
    <m/>
    <x v="0"/>
    <x v="14"/>
    <s v="NARIÑO"/>
    <x v="14"/>
    <x v="14"/>
    <x v="14"/>
    <s v="I10X"/>
    <s v="E119"/>
    <m/>
    <m/>
    <s v="Hipertension esencial (primaria)"/>
    <s v="Procedimiento"/>
    <n v="1"/>
    <s v="00Q0000395"/>
    <s v="PAQUETE HIPERTENSION ARTERIAL Y/O  DIABETES MELLITUS CON ENFERMEDAD RENAL CRONICA ESTADIOS 3A - 3B - 4 Y 5 SIN DIALISIS"/>
    <d v="2022-02-11T00:00:00"/>
    <n v="12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9048"/>
    <s v="CC30719048"/>
    <s v="MARIELA"/>
    <s v="MERCEDES"/>
    <s v="FLOREZ"/>
    <s v="BENAVIDES"/>
    <d v="1960-09-10T00:00:00"/>
    <n v="61"/>
    <n v="6"/>
    <s v="Persona mayor"/>
    <m/>
    <s v="Desplazamiento"/>
    <s v="Ninguno"/>
    <m/>
    <s v="Cotizante docente"/>
    <m/>
    <s v="Sin discapacidad"/>
    <s v="Indígena"/>
    <s v="PASTO"/>
    <s v="CL 22B N 2-11"/>
    <n v="3157585521"/>
    <s v="Rural"/>
    <m/>
    <x v="0"/>
    <x v="16"/>
    <s v="NARIÑO"/>
    <x v="16"/>
    <x v="16"/>
    <x v="16"/>
    <s v="I10X"/>
    <m/>
    <m/>
    <m/>
    <s v="Hipertension esencial (primaria)"/>
    <s v="Procedimiento"/>
    <n v="1"/>
    <s v="00Q0000395"/>
    <s v="PAQUETE HIPERTENSION ARTERIAL Y/O  DIABETES MELLITUS CON ENFERMEDAD RENAL CRONICA ESTADIOS 3A - 3B - 4 Y 5 SIN DIALISIS"/>
    <d v="2022-02-25T00:00:00"/>
    <n v="78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33291"/>
    <s v="CC30733291"/>
    <s v="BENILDA"/>
    <s v="RUBIELA"/>
    <s v="INSUASTY"/>
    <s v="INSUASTY"/>
    <d v="1965-11-21T00:00:00"/>
    <n v="56"/>
    <n v="5"/>
    <s v="Adultez"/>
    <m/>
    <s v="Desplazamiento"/>
    <s v="Ninguno"/>
    <m/>
    <s v="Cotizante docente"/>
    <m/>
    <s v="Sin discapacidad"/>
    <s v="Indígena"/>
    <s v="PASTO"/>
    <s v="BLOQ 15 APTO 302"/>
    <n v="3165177539"/>
    <s v="Rural"/>
    <m/>
    <x v="0"/>
    <x v="7"/>
    <s v="NARIÑO"/>
    <x v="7"/>
    <x v="7"/>
    <x v="7"/>
    <s v="I10X"/>
    <s v="E119"/>
    <m/>
    <m/>
    <s v="Hipertension esencial (primaria)"/>
    <s v="Procedimiento"/>
    <n v="1"/>
    <s v="00Q0000773"/>
    <s v="PAQUETE HIPERTENSION ARTERIAL SIN O CON ENFERMEDAD RENAL CRONICA ESTADIOS 1 - 2 - IPS ESPECIALIZADA"/>
    <d v="2022-02-28T00:00:00"/>
    <n v="26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53995"/>
    <s v="CC5353995"/>
    <s v="JORGE"/>
    <s v="HERALDO"/>
    <s v="ORDONEZ"/>
    <s v="CORDOBA"/>
    <d v="1963-04-23T00:00:00"/>
    <n v="58"/>
    <n v="5"/>
    <s v="Adultez"/>
    <m/>
    <s v="Desplazamiento"/>
    <s v="Ninguno"/>
    <m/>
    <s v="Cotizante docente"/>
    <m/>
    <s v="Sin discapacidad"/>
    <s v="Indígena"/>
    <s v="PASTO"/>
    <s v="MZ C CASA 17 SAUCES LA CAROLINA"/>
    <n v="3127950621"/>
    <s v="Rural"/>
    <m/>
    <x v="0"/>
    <x v="7"/>
    <s v="NARIÑO"/>
    <x v="7"/>
    <x v="7"/>
    <x v="7"/>
    <s v="I10X"/>
    <s v="E119"/>
    <m/>
    <m/>
    <s v="Hipertension esencial (primaria)"/>
    <s v="Procedimiento"/>
    <n v="1"/>
    <s v="00Q0000773"/>
    <s v="PAQUETE HIPERTENSION ARTERIAL SIN O CON ENFERMEDAD RENAL CRONICA ESTADIOS 1 - 2 - IPS ESPECIALIZADA"/>
    <d v="2022-02-28T00:00:00"/>
    <n v="47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5152"/>
    <s v="CC12965152"/>
    <s v="ROMULO"/>
    <s v="DAVID"/>
    <s v="MORAN"/>
    <s v="LOPEZ"/>
    <d v="1953-01-01T00:00:00"/>
    <n v="68"/>
    <n v="6"/>
    <s v="Persona mayor"/>
    <m/>
    <s v="Desplazamiento"/>
    <s v="Ninguno"/>
    <m/>
    <s v="Cotizante docente"/>
    <m/>
    <s v="Sin discapacidad"/>
    <s v="Indígena"/>
    <s v="PASTO"/>
    <s v="Calle 13 #32-55 APTO 1002 ED AURORA RESERVADO B/ A"/>
    <n v="7362761"/>
    <s v="Rural"/>
    <m/>
    <x v="0"/>
    <x v="10"/>
    <s v="NARIÑO"/>
    <x v="10"/>
    <x v="10"/>
    <x v="10"/>
    <s v="I10X"/>
    <s v="E119"/>
    <m/>
    <m/>
    <s v="Hipertension esencial (primaria)"/>
    <s v="Procedimiento"/>
    <n v="1"/>
    <s v="00Q0000395"/>
    <s v="PAQUETE HIPERTENSION ARTERIAL Y/O  DIABETES MELLITUS CON ENFERMEDAD RENAL CRONICA ESTADIOS 3A - 3B - 4 Y 5 SIN DIALISIS"/>
    <d v="2022-02-28T00:00:00"/>
    <n v="41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8229"/>
    <s v="CC27078229"/>
    <s v="LUZ"/>
    <s v="MARIA"/>
    <s v="ESTRADA"/>
    <s v="DE GOMEZ"/>
    <d v="1943-01-23T00:00:00"/>
    <n v="78"/>
    <n v="6"/>
    <s v="Persona mayor"/>
    <m/>
    <s v="Desplazamiento"/>
    <s v="Ninguno"/>
    <m/>
    <s v="Beneficiario"/>
    <m/>
    <s v="Sin discapacidad"/>
    <s v="Indígena"/>
    <s v="PASTO"/>
    <s v="MZ 8 CASA 8 CORAZON DE JESUS B/ Coraz?e Jes?"/>
    <n v="3116020131"/>
    <s v="Rural"/>
    <m/>
    <x v="0"/>
    <x v="16"/>
    <s v="NARIÑO"/>
    <x v="16"/>
    <x v="16"/>
    <x v="16"/>
    <s v="I10X"/>
    <m/>
    <m/>
    <m/>
    <s v="Hipertension esencial (primaria)"/>
    <s v="Procedimiento"/>
    <n v="1"/>
    <n v="1890701"/>
    <s v="CONSULTA DE URGENCIAS POR MEDICINA GENERAL"/>
    <d v="2022-02-25T00:00:00"/>
    <n v="4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6935"/>
    <s v="CC30726935"/>
    <s v="MIREYA"/>
    <s v="DEL SOCORRO"/>
    <s v="ROSERO"/>
    <s v="CHAVES"/>
    <d v="1963-10-08T00:00:00"/>
    <n v="58"/>
    <n v="5"/>
    <s v="Adultez"/>
    <m/>
    <s v="Desplazamiento"/>
    <s v="Ninguno"/>
    <m/>
    <s v="Cotizante docente"/>
    <m/>
    <s v="Sin discapacidad"/>
    <s v="Indígena"/>
    <s v="PASTO"/>
    <s v="CRA 25 N 4SUR-66 MIJITAYO B/ Mijitayo"/>
    <n v="7290179"/>
    <s v="Rural"/>
    <m/>
    <x v="0"/>
    <x v="7"/>
    <s v="NARIÑO"/>
    <x v="7"/>
    <x v="7"/>
    <x v="7"/>
    <s v="I10X"/>
    <s v="E119"/>
    <m/>
    <m/>
    <s v="Hipertension esencial (primaria)"/>
    <s v="Medicamento"/>
    <n v="1"/>
    <s v="32623-08"/>
    <s v="ACIDO FOLICO TABLETAS 5MG"/>
    <d v="2022-02-07T00:00:00"/>
    <n v="47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1838"/>
    <s v="CC30701838"/>
    <s v="ELENA"/>
    <s v="DEL CARMEN"/>
    <s v="PAREDES"/>
    <s v="PAZ"/>
    <d v="1951-07-15T00:00:00"/>
    <n v="70"/>
    <n v="6"/>
    <s v="Persona mayor"/>
    <m/>
    <s v="Desplazamiento"/>
    <s v="Ninguno"/>
    <m/>
    <s v="Cotizante docente"/>
    <m/>
    <s v="Sin discapacidad"/>
    <s v="Indígena"/>
    <s v="PASTO"/>
    <s v="MZ 11 CASA 9 B/ LA FLORIDA B/"/>
    <n v="3108397904"/>
    <s v="Rural"/>
    <m/>
    <x v="0"/>
    <x v="7"/>
    <s v="NARIÑO"/>
    <x v="7"/>
    <x v="7"/>
    <x v="7"/>
    <s v="I10X"/>
    <s v="E119"/>
    <m/>
    <m/>
    <s v="Hipertension esencial (primaria)"/>
    <s v="Medicamento"/>
    <n v="1"/>
    <s v="32623-08"/>
    <s v="ACIDO FOLICO TABLETAS 5MG"/>
    <d v="2022-02-11T00:00:00"/>
    <n v="26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23810"/>
    <s v="CC27223810"/>
    <s v="MARIA"/>
    <s v="RESFA"/>
    <s v="CORAL"/>
    <s v="CHAVES"/>
    <d v="1950-01-27T00:00:00"/>
    <n v="71"/>
    <n v="6"/>
    <s v="Persona mayor"/>
    <m/>
    <s v="Desplazamiento"/>
    <s v="Ninguno"/>
    <m/>
    <s v="Cotizante docente"/>
    <m/>
    <s v="Sin discapacidad"/>
    <s v="Indígena"/>
    <s v="PASTO"/>
    <s v="CRA 42 A N 15-48 SAN JUAN DE DIOS"/>
    <n v="3006578086"/>
    <s v="Rural"/>
    <m/>
    <x v="0"/>
    <x v="7"/>
    <s v="NARIÑO"/>
    <x v="7"/>
    <x v="7"/>
    <x v="7"/>
    <s v="I10X"/>
    <m/>
    <m/>
    <m/>
    <s v="Hipertension esencial (primaria)"/>
    <s v="Medicamento"/>
    <n v="1"/>
    <s v="19934690-01"/>
    <s v="CALCITRIOL 0.25 MCG CAPSULA BLANDA"/>
    <d v="2022-02-11T00:00:00"/>
    <n v="17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6987"/>
    <s v="CC27076987"/>
    <s v="PIEDAD"/>
    <s v="DEL SOCORRO"/>
    <s v="ACOSTA"/>
    <s v="ACOSTA"/>
    <d v="1949-12-11T00:00:00"/>
    <n v="72"/>
    <n v="6"/>
    <s v="Persona mayor"/>
    <m/>
    <s v="Desplazamiento"/>
    <s v="Ninguno"/>
    <m/>
    <s v="Cotizante docente"/>
    <m/>
    <s v="Sin discapacidad"/>
    <s v="Indígena"/>
    <s v="PASTO"/>
    <s v="MZ B4 CS 15 BARRIO NUEVA ARANDA"/>
    <n v="3166217707"/>
    <s v="Rural"/>
    <m/>
    <x v="0"/>
    <x v="10"/>
    <s v="NARIÑO"/>
    <x v="10"/>
    <x v="10"/>
    <x v="10"/>
    <s v="I10X"/>
    <s v="E119"/>
    <m/>
    <m/>
    <s v="Hipertension esencial (primaria)"/>
    <s v="Procedimiento"/>
    <n v="1"/>
    <s v="00Q0000395"/>
    <s v="PAQUETE HIPERTENSION ARTERIAL Y/O  DIABETES MELLITUS CON ENFERMEDAD RENAL CRONICA ESTADIOS 3A - 3B - 4 Y 5 SIN DIALISIS"/>
    <d v="2022-02-28T00:00:00"/>
    <n v="21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93395"/>
    <s v="CC27393395"/>
    <s v="ALBA"/>
    <s v="STELLA"/>
    <s v="CORAL"/>
    <s v="DE GUERRERO"/>
    <d v="1940-04-05T00:00:00"/>
    <n v="81"/>
    <n v="6"/>
    <s v="Persona mayor"/>
    <m/>
    <s v="Desplazamiento"/>
    <s v="Ninguno"/>
    <m/>
    <s v="Cotizante docente"/>
    <m/>
    <s v="Sin discapacidad"/>
    <s v="Indígena"/>
    <s v="PASTO"/>
    <s v="CL 20 No 6A-09 BARRIO BOLIVAR B/"/>
    <n v="3117477144"/>
    <s v="Rural"/>
    <m/>
    <x v="0"/>
    <x v="15"/>
    <s v="NARIÑO"/>
    <x v="15"/>
    <x v="15"/>
    <x v="15"/>
    <s v="I10X"/>
    <m/>
    <m/>
    <m/>
    <s v="Hipertension esencial (primaria)"/>
    <s v="Procedimiento"/>
    <n v="1"/>
    <s v="00Q0000774"/>
    <s v="PAQUETE DIABETES MELLITUS SIN O CON ENFERMEDAD RENAL CRONICA ESTADIOS 1 - 2 - IPS ESPECIALIZADA"/>
    <d v="2022-02-28T00:00:00"/>
    <n v="8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790217"/>
    <s v="CC1790217"/>
    <s v="EDUARDO"/>
    <s v="APOLINAR"/>
    <s v="ORDOÑEZ"/>
    <s v="SANTACRUZ"/>
    <d v="1932-03-13T00:00:00"/>
    <n v="89"/>
    <n v="6"/>
    <s v="Persona mayor"/>
    <m/>
    <s v="Desplazamiento"/>
    <s v="Ninguno"/>
    <m/>
    <s v="Beneficiario"/>
    <m/>
    <s v="Sin discapacidad"/>
    <s v="Indígena"/>
    <s v="PASTO"/>
    <s v="CRA 32 N 16A-77 B/"/>
    <n v="3113398932"/>
    <s v="Rural"/>
    <m/>
    <x v="0"/>
    <x v="15"/>
    <s v="NARIÑO"/>
    <x v="15"/>
    <x v="15"/>
    <x v="15"/>
    <s v="I10X"/>
    <s v="E119"/>
    <m/>
    <m/>
    <s v="Hipertension esencial (primaria)"/>
    <s v="Procedimiento"/>
    <n v="1"/>
    <n v="1890308"/>
    <s v="CONSULTA DE CONTROL O DE SEGUIMIENTO POR PSICOLOGIA"/>
    <d v="2022-02-12T00:00:00"/>
    <n v="3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3002220"/>
    <s v="CC13002220"/>
    <s v="MIGUEL"/>
    <s v="ANGEL"/>
    <s v="PAZ"/>
    <s v="ROSERO"/>
    <d v="1944-12-30T00:00:00"/>
    <n v="77"/>
    <n v="6"/>
    <s v="Persona mayor"/>
    <m/>
    <s v="Desplazamiento"/>
    <s v="Ninguno"/>
    <m/>
    <s v="Cotizante docente"/>
    <m/>
    <s v="Sin discapacidad"/>
    <s v="Indígena"/>
    <s v="PASTO"/>
    <s v="CONDOMINIO REMANZO CS 20"/>
    <n v="3155372365"/>
    <s v="Rural"/>
    <m/>
    <x v="0"/>
    <x v="7"/>
    <s v="NARIÑO"/>
    <x v="7"/>
    <x v="7"/>
    <x v="7"/>
    <s v="I10X"/>
    <s v="E119"/>
    <m/>
    <m/>
    <s v="Hipertension esencial (primaria)"/>
    <s v="Medicamento"/>
    <n v="1"/>
    <s v="19934690-01"/>
    <s v="CALCITRIOL 0.25 MCG CAPSULA BLANDA"/>
    <d v="2022-02-04T00:00:00"/>
    <n v="2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71979"/>
    <s v="CC5371979"/>
    <s v="JORGE"/>
    <s v="AURELIO"/>
    <s v="MENESES"/>
    <s v="MARROQUIN"/>
    <d v="1945-11-15T00:00:00"/>
    <n v="76"/>
    <n v="6"/>
    <s v="Persona mayor"/>
    <m/>
    <s v="Desplazamiento"/>
    <s v="Ninguno"/>
    <m/>
    <s v="Cotizante docente"/>
    <m/>
    <s v="Con discapacidad"/>
    <s v="Indígena"/>
    <s v="PASTO"/>
    <s v="CRA.40B 7-10 B/ Mariluz 3"/>
    <n v="3155215327"/>
    <s v="Rural"/>
    <m/>
    <x v="0"/>
    <x v="8"/>
    <s v="NARIÑO"/>
    <x v="8"/>
    <x v="8"/>
    <x v="8"/>
    <s v="I10X"/>
    <s v="E119"/>
    <m/>
    <m/>
    <s v="Hipertension esencial (primaria)"/>
    <s v="Procedimiento"/>
    <n v="1"/>
    <s v="00Q0000773"/>
    <s v="PAQUETE HIPERTENSION ARTERIAL SIN O CON ENFERMEDAD RENAL CRONICA ESTADIOS 1 - 2 - IPS ESPECIALIZADA"/>
    <d v="2022-02-16T00:00:00"/>
    <n v="45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68874"/>
    <s v="CC12968874"/>
    <s v="JAIME"/>
    <s v="HERNANDO"/>
    <s v="ALBORNOZ"/>
    <s v="ALBAN"/>
    <d v="1959-09-24T00:00:00"/>
    <n v="62"/>
    <n v="6"/>
    <s v="Persona mayor"/>
    <m/>
    <s v="Desplazamiento"/>
    <s v="Ninguno"/>
    <m/>
    <s v="Beneficiario"/>
    <m/>
    <s v="Con discapacidad"/>
    <s v="Indígena"/>
    <s v="PASTO"/>
    <s v="CALLE 19 # 19-35 BARRIO 20 DE JULIO CENTRO"/>
    <n v="3175112913"/>
    <s v="Rural"/>
    <m/>
    <x v="0"/>
    <x v="7"/>
    <s v="NARIÑO"/>
    <x v="7"/>
    <x v="7"/>
    <x v="7"/>
    <s v="I10X"/>
    <m/>
    <m/>
    <m/>
    <s v="Hipertension esencial (primaria)"/>
    <s v="Procedimiento"/>
    <n v="1"/>
    <s v="00Q0000773"/>
    <s v="PAQUETE HIPERTENSION ARTERIAL SIN O CON ENFERMEDAD RENAL CRONICA ESTADIOS 1 - 2 - IPS ESPECIALIZADA"/>
    <d v="2022-02-28T00:00:00"/>
    <n v="2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74215"/>
    <s v="CC27274215"/>
    <s v="ESTER"/>
    <s v="DEL SOCORRO"/>
    <s v="MUNOZ"/>
    <s v="PALACIOS"/>
    <d v="1946-05-26T00:00:00"/>
    <n v="75"/>
    <n v="6"/>
    <s v="Persona mayor"/>
    <m/>
    <s v="Desplazamiento"/>
    <s v="Ninguno"/>
    <m/>
    <s v="Cotizante docente"/>
    <m/>
    <s v="Con discapacidad"/>
    <s v="Indígena"/>
    <s v="PASTO"/>
    <s v="CRA 43 No 19C - 25 B/EL REFUJIO VALLE DE ATRIZ"/>
    <n v="3006538766"/>
    <s v="Rural"/>
    <m/>
    <x v="0"/>
    <x v="7"/>
    <s v="NARIÑO"/>
    <x v="7"/>
    <x v="7"/>
    <x v="7"/>
    <s v="I10X"/>
    <m/>
    <m/>
    <m/>
    <s v="Hipertension esencial (primaria)"/>
    <s v="Medicamento"/>
    <n v="1"/>
    <s v="19936296-08"/>
    <s v="ACIDO ACETILSALICILICO 100 MG"/>
    <d v="2022-02-08T00:00:00"/>
    <n v="17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1190"/>
    <s v="CC27071190"/>
    <s v="AURA"/>
    <s v="CECILIA"/>
    <s v="MEJIA"/>
    <s v="DE NEGRET"/>
    <d v="1944-03-06T00:00:00"/>
    <n v="77"/>
    <n v="6"/>
    <s v="Persona mayor"/>
    <m/>
    <s v="Desplazamiento"/>
    <s v="Ninguno"/>
    <m/>
    <s v="Cotizante docente"/>
    <m/>
    <s v="Con discapacidad"/>
    <s v="Indígena"/>
    <s v="PASTO"/>
    <s v="MZ G CASA 4 CASTILLOS NORTE"/>
    <n v="7297314"/>
    <s v="Rural"/>
    <m/>
    <x v="0"/>
    <x v="14"/>
    <s v="NARIÑO"/>
    <x v="14"/>
    <x v="14"/>
    <x v="14"/>
    <s v="I10X"/>
    <s v="E119"/>
    <m/>
    <m/>
    <s v="Hipertension esencial (primaria)"/>
    <s v="Medicamento"/>
    <n v="1"/>
    <s v="19965499-03"/>
    <s v="LOSARTAN 50MG TABLETAS RECUBIERTAS"/>
    <d v="2022-02-07T00:00:00"/>
    <n v="17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98382491"/>
    <s v="CC98382491"/>
    <s v="JAIME"/>
    <s v="ORLANDO"/>
    <s v="BENAVIDES"/>
    <s v="MAYA"/>
    <d v="1972-09-15T00:00:00"/>
    <n v="49"/>
    <n v="5"/>
    <s v="Adultez"/>
    <m/>
    <s v="Desplazamiento"/>
    <s v="Ninguno"/>
    <m/>
    <s v="Beneficiario"/>
    <m/>
    <s v="Con discapacidad"/>
    <s v="Indígena"/>
    <s v="PASTO"/>
    <s v="VILLA VERGEL BLOQUE C1 APTO 422 B/ VILLA VERGEL"/>
    <n v="3137800115"/>
    <s v="Rural"/>
    <m/>
    <x v="0"/>
    <x v="14"/>
    <s v="NARIÑO"/>
    <x v="14"/>
    <x v="14"/>
    <x v="14"/>
    <s v="I10X"/>
    <s v="E119"/>
    <m/>
    <m/>
    <s v="Hipertension esencial (primaria)"/>
    <s v="Medicamento"/>
    <n v="1"/>
    <s v="19985517-02"/>
    <s v="CEFTRIAXONA"/>
    <d v="2022-02-07T00:00:00"/>
    <n v="46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8963"/>
    <s v="CC5198963"/>
    <s v="GILBERTO"/>
    <m/>
    <s v="MORA"/>
    <s v="PATINO"/>
    <d v="1943-03-28T00:00:00"/>
    <n v="78"/>
    <n v="6"/>
    <s v="Persona mayor"/>
    <m/>
    <s v="Desplazamiento"/>
    <s v="Ninguno"/>
    <m/>
    <s v="Cotizante docente"/>
    <m/>
    <s v="Con discapacidad"/>
    <s v="Indígena"/>
    <s v="PASTO"/>
    <s v="MZ A CS 9 CONDOMINIO CIUDAD REAL"/>
    <n v="3128506225"/>
    <s v="Rural"/>
    <m/>
    <x v="0"/>
    <x v="14"/>
    <s v="NARIÑO"/>
    <x v="14"/>
    <x v="14"/>
    <x v="14"/>
    <s v="I10X"/>
    <s v="N18X"/>
    <m/>
    <m/>
    <s v="Hipertension esencial (primaria)"/>
    <s v="Medicamento"/>
    <n v="1"/>
    <s v="206776-03"/>
    <s v="EUTIROX Â® 75 MCG"/>
    <d v="2022-02-07T00:00:00"/>
    <n v="14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833590"/>
    <s v="CC1833590"/>
    <s v="JOSE"/>
    <s v="PARMENIDES"/>
    <s v="RODRIGUEZ"/>
    <s v="DELGADO"/>
    <d v="1946-02-23T00:00:00"/>
    <n v="75"/>
    <n v="6"/>
    <s v="Persona mayor"/>
    <m/>
    <s v="Desplazamiento"/>
    <s v="Ninguno"/>
    <m/>
    <s v="Beneficiario"/>
    <m/>
    <s v="Con discapacidad"/>
    <s v="Indígena"/>
    <s v="PASTO"/>
    <m/>
    <n v="3215841555"/>
    <s v="Rural"/>
    <m/>
    <x v="0"/>
    <x v="14"/>
    <s v="NARIÑO"/>
    <x v="14"/>
    <x v="14"/>
    <x v="14"/>
    <s v="I10X"/>
    <m/>
    <m/>
    <m/>
    <s v="Hipertension esencial (primaria)"/>
    <s v="Medicamento"/>
    <n v="1"/>
    <s v="19922566-01"/>
    <s v="OMEPRAZOL 40 MG"/>
    <d v="2022-02-07T00:00:00"/>
    <n v="5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59941"/>
    <s v="CC27059941"/>
    <s v="HILDA"/>
    <s v="ISMAELINA"/>
    <s v="BURBANO"/>
    <s v="ENRIQUEZ"/>
    <d v="1939-12-04T00:00:00"/>
    <n v="82"/>
    <n v="6"/>
    <s v="Persona mayor"/>
    <m/>
    <s v="Desplazamiento"/>
    <s v="Ninguno"/>
    <m/>
    <s v="Cotizante docente"/>
    <m/>
    <s v="Con discapacidad"/>
    <s v="Indígena"/>
    <s v="PASTO"/>
    <s v="CLL 18 N 32A-36 MARIDIAZ"/>
    <n v="3204823610"/>
    <s v="Rural"/>
    <m/>
    <x v="0"/>
    <x v="14"/>
    <s v="NARIÑO"/>
    <x v="14"/>
    <x v="14"/>
    <x v="14"/>
    <s v="I10X"/>
    <s v="E119"/>
    <m/>
    <m/>
    <s v="Hipertension esencial (primaria)"/>
    <s v="Medicamento"/>
    <n v="1"/>
    <s v="20014602-01"/>
    <s v="ENOXATAL 60 MG/0.6 ML"/>
    <d v="2022-02-07T00:00:00"/>
    <n v="42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85278"/>
    <s v="CC98385278"/>
    <s v="ANIBAL"/>
    <s v="SADY"/>
    <s v="RAMOS"/>
    <s v="BASTIDAS"/>
    <d v="1973-07-20T00:00:00"/>
    <n v="48"/>
    <n v="5"/>
    <s v="Adultez"/>
    <m/>
    <s v="Desplazamiento"/>
    <s v="Ninguno"/>
    <m/>
    <s v="Cotizante docente"/>
    <m/>
    <s v="Con discapacidad"/>
    <s v="Indígena"/>
    <s v="PASTO"/>
    <s v="CALLE 11 No 39 A 03 BARRIO MARIDIAZ"/>
    <n v="3128498088"/>
    <s v="Rural"/>
    <m/>
    <x v="0"/>
    <x v="14"/>
    <s v="NARIÑO"/>
    <x v="14"/>
    <x v="14"/>
    <x v="14"/>
    <s v="I10X"/>
    <s v="E119"/>
    <m/>
    <m/>
    <s v="Hipertension esencial (primaria)"/>
    <s v="Medicamento"/>
    <n v="1"/>
    <s v="17135-01"/>
    <s v="TRAZODONA 50 MG TABLETAS"/>
    <d v="2022-02-07T00:00:00"/>
    <n v="45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0126"/>
    <s v="CC30710126"/>
    <s v="CONCEPCION"/>
    <s v="BERENICE"/>
    <s v="MARTINEZ"/>
    <s v="GUERRA"/>
    <d v="1953-06-06T00:00:00"/>
    <n v="68"/>
    <n v="6"/>
    <s v="Persona mayor"/>
    <m/>
    <s v="Desplazamiento"/>
    <s v="Ninguno"/>
    <m/>
    <s v="Cotizante docente"/>
    <m/>
    <s v="Con discapacidad"/>
    <s v="Indígena"/>
    <s v="PASTO"/>
    <s v="CRA 42 No 15 - 59 B/ SAN JUAN DE DIOS B/"/>
    <n v="3002789272"/>
    <s v="Rural"/>
    <m/>
    <x v="0"/>
    <x v="14"/>
    <s v="NARIÑO"/>
    <x v="14"/>
    <x v="14"/>
    <x v="14"/>
    <s v="I10X"/>
    <s v="E119"/>
    <m/>
    <m/>
    <s v="Hipertension esencial (primaria)"/>
    <s v="Medicamento"/>
    <n v="1"/>
    <s v="29523-05"/>
    <s v="CLORURO DE SODIO AL 0.9%"/>
    <d v="2022-02-07T00:00:00"/>
    <n v="56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0192"/>
    <s v="CC5200192"/>
    <s v="AUGUSTO"/>
    <s v="JOSE"/>
    <s v="GUANCHA"/>
    <s v="PORTILLA"/>
    <d v="1943-09-25T00:00:00"/>
    <n v="78"/>
    <n v="6"/>
    <s v="Persona mayor"/>
    <m/>
    <s v="Desplazamiento"/>
    <s v="Ninguno"/>
    <m/>
    <s v="Cotizante docente"/>
    <m/>
    <s v="Con discapacidad"/>
    <s v="Indígena"/>
    <s v="PASTO"/>
    <s v="CRA 4 # 12A-42 B/EL PILAR"/>
    <n v="3173593975"/>
    <s v="Rural"/>
    <m/>
    <x v="0"/>
    <x v="14"/>
    <s v="NARIÑO"/>
    <x v="14"/>
    <x v="14"/>
    <x v="14"/>
    <s v="I10X"/>
    <s v="E119"/>
    <m/>
    <m/>
    <s v="Hipertension esencial (primaria)"/>
    <s v="Medicamento"/>
    <n v="1"/>
    <s v="19922566-01"/>
    <s v="OMEPRAZOL 40 MG"/>
    <d v="2022-02-07T00:00:00"/>
    <n v="1096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12295"/>
    <s v="CC30712295"/>
    <s v="VICTORIA"/>
    <s v="ISABEL"/>
    <s v="BENAVIDES"/>
    <s v="MARTINEZ"/>
    <d v="1955-10-23T00:00:00"/>
    <n v="66"/>
    <n v="6"/>
    <s v="Persona mayor"/>
    <m/>
    <s v="Desplazamiento"/>
    <s v="Ninguno"/>
    <m/>
    <s v="Beneficiario"/>
    <m/>
    <s v="Con discapacidad"/>
    <s v="Indígena"/>
    <s v="PASTO"/>
    <s v="CRA 8E No 18A 14 B/ LA PAZ"/>
    <n v="3155635193"/>
    <s v="Rural"/>
    <m/>
    <x v="0"/>
    <x v="7"/>
    <s v="NARIÑO"/>
    <x v="7"/>
    <x v="7"/>
    <x v="7"/>
    <s v="I10X"/>
    <m/>
    <m/>
    <m/>
    <s v="Hipertension esencial (primaria)"/>
    <s v="Medicamento"/>
    <n v="1"/>
    <s v="40927-14"/>
    <s v="NIDIPÂ® 30 MG"/>
    <d v="2022-02-16T00:00:00"/>
    <n v="19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5596330"/>
    <s v="CC25596330"/>
    <s v="EDILSA"/>
    <m/>
    <s v="CHANTRE"/>
    <s v="RIVERA"/>
    <d v="1962-10-27T00:00:00"/>
    <n v="59"/>
    <n v="5"/>
    <s v="Adultez"/>
    <m/>
    <s v="Desplazamiento"/>
    <s v="Ninguno"/>
    <m/>
    <s v="Cotizante docente"/>
    <m/>
    <s v="Con discapacidad"/>
    <s v="Indígena"/>
    <s v="PASTO"/>
    <s v="CRA 4 N 07-18 BARRIO OBRERO"/>
    <n v="3147694201"/>
    <s v="Rural"/>
    <m/>
    <x v="0"/>
    <x v="7"/>
    <s v="NARIÑO"/>
    <x v="7"/>
    <x v="7"/>
    <x v="7"/>
    <s v="I10X"/>
    <s v="E119"/>
    <m/>
    <m/>
    <s v="Hipertension esencial (primaria)"/>
    <s v="Procedimiento"/>
    <n v="1"/>
    <s v="00Q0000775"/>
    <s v="PAQUETE HIPERTENSION ARTERIAL MAS DIABETES MELLITUS EN RIESGO DE ERCÃ‚Â YÃ‚Â ENFERMEDAD RENAL CRONICA ESTADIOS 1 - 2 EN IPS ESPECIALIZADA"/>
    <d v="2022-02-28T00:00:00"/>
    <n v="17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19292"/>
    <s v="CC30719292"/>
    <s v="REBECA"/>
    <s v="MAGDALENA"/>
    <s v="ARTEAGA"/>
    <s v="DE PINEDA"/>
    <d v="1958-07-21T00:00:00"/>
    <n v="63"/>
    <n v="6"/>
    <s v="Persona mayor"/>
    <m/>
    <s v="Desplazamiento"/>
    <s v="Ninguno"/>
    <m/>
    <s v="Beneficiario"/>
    <m/>
    <s v="Con discapacidad"/>
    <s v="Indígena"/>
    <s v="PASTO"/>
    <s v="CALLE 13 N 38-37 BARRIO LA CASTELLANA"/>
    <n v="3113083275"/>
    <s v="Rural"/>
    <m/>
    <x v="0"/>
    <x v="7"/>
    <s v="NARIÑO"/>
    <x v="7"/>
    <x v="7"/>
    <x v="7"/>
    <s v="I10X"/>
    <m/>
    <m/>
    <m/>
    <s v="Hipertension esencial (primaria)"/>
    <s v="Medicamento"/>
    <n v="1"/>
    <s v="40927-14"/>
    <s v="NIDIPÂ® 30 MG"/>
    <d v="2022-02-08T00:00:00"/>
    <n v="3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8238"/>
    <s v="CC27068238"/>
    <s v="ALICIA"/>
    <s v="BEATRIZ"/>
    <s v="ERASO"/>
    <s v="DE DIAZ"/>
    <d v="1942-09-06T00:00:00"/>
    <n v="79"/>
    <n v="6"/>
    <s v="Persona mayor"/>
    <m/>
    <s v="Desplazamiento"/>
    <s v="Ninguno"/>
    <m/>
    <s v="Cotizante docente"/>
    <m/>
    <s v="Con discapacidad"/>
    <s v="Indígena"/>
    <s v="PASTO"/>
    <s v="CRA 30 N 18-49 B/ Las cuadras"/>
    <n v="3015556900"/>
    <s v="Rural"/>
    <m/>
    <x v="0"/>
    <x v="11"/>
    <s v="NARIÑO"/>
    <x v="11"/>
    <x v="11"/>
    <x v="11"/>
    <s v="I10X"/>
    <s v="E119"/>
    <m/>
    <m/>
    <s v="Hipertension esencial (primaria)"/>
    <s v="Procedimiento"/>
    <n v="1"/>
    <s v="00Q0000395"/>
    <s v="PAQUETE HIPERTENSION ARTERIAL Y/O  DIABETES MELLITUS CON ENFERMEDAD RENAL CRONICA ESTADIOS 3A - 3B - 4 Y 5 SIN DIALISIS"/>
    <d v="2022-02-28T00:00:00"/>
    <n v="28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7442"/>
    <s v="CC27077442"/>
    <s v="ALBA"/>
    <s v="ALICIA DEL SOCORRO"/>
    <s v="SOTELO"/>
    <s v="DE DELGADO"/>
    <d v="1945-12-06T00:00:00"/>
    <n v="76"/>
    <n v="6"/>
    <s v="Persona mayor"/>
    <m/>
    <s v="Desplazamiento"/>
    <s v="Ninguno"/>
    <m/>
    <s v="Cotizante docente"/>
    <m/>
    <s v="Con discapacidad"/>
    <s v="Indígena"/>
    <s v="PASTO"/>
    <s v="Carrera 22d #6 36 B/ Obrero"/>
    <n v="3175002159"/>
    <s v="Rural"/>
    <m/>
    <x v="0"/>
    <x v="10"/>
    <s v="NARIÑO"/>
    <x v="10"/>
    <x v="10"/>
    <x v="10"/>
    <s v="I10X"/>
    <s v="E119"/>
    <m/>
    <m/>
    <s v="Hipertension esencial (primaria)"/>
    <s v="Procedimiento"/>
    <n v="1"/>
    <s v="00Q0000775"/>
    <s v="PAQUETE HIPERTENSION ARTERIAL MAS DIABETES MELLITUS EN RIESGO DE ERCÃ‚Â YÃ‚Â ENFERMEDAD RENAL CRONICA ESTADIOS 1 - 2 EN IPS ESPECIALIZADA"/>
    <d v="2022-02-28T00:00:00"/>
    <n v="30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86534"/>
    <s v="CC27386534"/>
    <s v="AIDA"/>
    <s v="MERY"/>
    <s v="OBANDO"/>
    <s v="UNIGARRO"/>
    <d v="1950-04-23T00:00:00"/>
    <n v="71"/>
    <n v="6"/>
    <s v="Persona mayor"/>
    <m/>
    <s v="Desplazamiento"/>
    <s v="Ninguno"/>
    <m/>
    <s v="Cotizante docente"/>
    <m/>
    <s v="Con discapacidad"/>
    <s v="Indígena"/>
    <s v="PASTO"/>
    <s v="URBANIZACION NORMANDIA MZ D CASA 2"/>
    <n v="3113397996"/>
    <s v="Rural"/>
    <m/>
    <x v="0"/>
    <x v="7"/>
    <s v="NARIÑO"/>
    <x v="7"/>
    <x v="7"/>
    <x v="7"/>
    <s v="I10X"/>
    <m/>
    <m/>
    <m/>
    <s v="Hipertension esencial (primaria)"/>
    <s v="Procedimiento"/>
    <n v="1"/>
    <s v="00Q0000395"/>
    <s v="PAQUETE HIPERTENSION ARTERIAL Y/O  DIABETES MELLITUS CON ENFERMEDAD RENAL CRONICA ESTADIOS 3A - 3B - 4 Y 5 SIN DIALISIS"/>
    <d v="2022-02-28T00:00:00"/>
    <n v="66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03007"/>
    <s v="CC27203007"/>
    <s v="ROSA"/>
    <s v="AURA DELFINA"/>
    <s v="BENAVIDES"/>
    <s v="ZAMBRANO"/>
    <d v="1949-06-28T00:00:00"/>
    <n v="72"/>
    <n v="6"/>
    <s v="Persona mayor"/>
    <m/>
    <s v="Desplazamiento"/>
    <s v="Ninguno"/>
    <m/>
    <s v="Beneficiario"/>
    <m/>
    <s v="Con discapacidad"/>
    <s v="Indígena"/>
    <s v="PASTO"/>
    <s v="MZ 39 CASA 27 TAMASAGRA 1 B/"/>
    <n v="7357095"/>
    <s v="Rural"/>
    <m/>
    <x v="0"/>
    <x v="8"/>
    <s v="NARIÑO"/>
    <x v="8"/>
    <x v="8"/>
    <x v="8"/>
    <s v="I10X"/>
    <m/>
    <m/>
    <m/>
    <s v="Hipertension esencial (primaria)"/>
    <s v="Procedimiento"/>
    <n v="1"/>
    <s v="00Q0000773"/>
    <s v="PAQUETE HIPERTENSION ARTERIAL SIN O CON ENFERMEDAD RENAL CRONICA ESTADIOS 1 - 2 - IPS ESPECIALIZADA"/>
    <d v="2022-02-28T00:00:00"/>
    <n v="10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9403"/>
    <s v="CC30709403"/>
    <s v="FANNY"/>
    <s v="CECILIA"/>
    <s v="ESTRADA"/>
    <s v="HIPOLITO"/>
    <d v="1957-02-26T00:00:00"/>
    <n v="64"/>
    <n v="6"/>
    <s v="Persona mayor"/>
    <m/>
    <s v="Desplazamiento"/>
    <s v="Ninguno"/>
    <m/>
    <s v="Cotizante docente"/>
    <m/>
    <s v="Con discapacidad"/>
    <s v="Indígena"/>
    <s v="PASTO"/>
    <s v="MZ F casa 16 Condominio Los Sauces La Carolina B/"/>
    <n v="7361900"/>
    <s v="Rural"/>
    <m/>
    <x v="0"/>
    <x v="14"/>
    <s v="NARIÑO"/>
    <x v="14"/>
    <x v="14"/>
    <x v="14"/>
    <s v="I10X"/>
    <s v="N18X"/>
    <m/>
    <m/>
    <s v="Hipertension esencial (primaria)"/>
    <s v="Medicamento"/>
    <n v="1"/>
    <s v="19942545-01"/>
    <s v="CALCITRIOL 0.5 MCG"/>
    <d v="2022-02-16T00:00:00"/>
    <n v="10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95428"/>
    <s v="CC98395428"/>
    <s v="JAIRO"/>
    <s v="ROBERTO"/>
    <s v="PATIÑO"/>
    <s v="JIMENEZ"/>
    <d v="1976-11-07T00:00:00"/>
    <n v="45"/>
    <n v="5"/>
    <s v="Adultez"/>
    <m/>
    <s v="Desplazamiento"/>
    <s v="Ninguno"/>
    <m/>
    <s v="Cotizante docente"/>
    <m/>
    <s v="Con discapacidad"/>
    <s v="Indígena"/>
    <s v="PASTO"/>
    <s v="CRA 24 # 22-115 MIRADOR DE AQUINE"/>
    <n v="3007808649"/>
    <s v="Rural"/>
    <m/>
    <x v="0"/>
    <x v="9"/>
    <s v="NARIÑO"/>
    <x v="9"/>
    <x v="9"/>
    <x v="9"/>
    <s v="I10X"/>
    <m/>
    <m/>
    <m/>
    <s v="Hipertension esencial (primaria)"/>
    <s v="Procedimiento"/>
    <n v="1"/>
    <s v="00Q0000773"/>
    <s v="PAQUETE HIPERTENSION ARTERIAL SIN O CON ENFERMEDAD RENAL CRONICA ESTADIOS 1 - 2 - IPS ESPECIALIZADA"/>
    <d v="2022-02-18T00:00:00"/>
    <n v="30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0397"/>
    <s v="CC27070397"/>
    <s v="OLGA"/>
    <s v="ISABEL"/>
    <s v="BENAVIDES"/>
    <s v="DE LOMBANA"/>
    <d v="1944-02-05T00:00:00"/>
    <n v="77"/>
    <n v="6"/>
    <s v="Persona mayor"/>
    <m/>
    <s v="Desplazamiento"/>
    <s v="Ninguno"/>
    <m/>
    <s v="Cotizante docente"/>
    <m/>
    <s v="Con discapacidad"/>
    <s v="Indígena"/>
    <s v="PASTO"/>
    <s v="CALLE 16D N 40-35 BARRIO COLONIAL B/ Colonial"/>
    <n v="7360635"/>
    <s v="Rural"/>
    <m/>
    <x v="0"/>
    <x v="7"/>
    <s v="NARIÑO"/>
    <x v="7"/>
    <x v="7"/>
    <x v="7"/>
    <s v="I10X"/>
    <s v="E119"/>
    <m/>
    <m/>
    <s v="Hipertension esencial (primaria)"/>
    <s v="Medicamento"/>
    <n v="1"/>
    <s v="19942545-01"/>
    <s v="CALCITRIOL 0.5 MCG"/>
    <d v="2022-02-16T00:00:00"/>
    <n v="45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30878"/>
    <s v="CC27430878"/>
    <s v="DORIS"/>
    <s v="ALICIA"/>
    <s v="MERA"/>
    <s v="DE FAJARDO"/>
    <d v="1946-03-30T00:00:00"/>
    <n v="75"/>
    <n v="6"/>
    <s v="Persona mayor"/>
    <m/>
    <s v="Desplazamiento"/>
    <s v="Ninguno"/>
    <m/>
    <s v="Cotizante docente"/>
    <m/>
    <s v="Con discapacidad"/>
    <s v="Indígena"/>
    <s v="PASTO"/>
    <s v="CRA 38 N 18-124 BARRIO PALERMO B/"/>
    <n v="3122394204"/>
    <s v="Rural"/>
    <m/>
    <x v="0"/>
    <x v="7"/>
    <s v="NARIÑO"/>
    <x v="7"/>
    <x v="7"/>
    <x v="7"/>
    <s v="I10X"/>
    <m/>
    <m/>
    <m/>
    <s v="Hipertension esencial (primaria)"/>
    <s v="Procedimiento"/>
    <n v="1"/>
    <n v="1903868"/>
    <s v="TRIGLICERIDOS"/>
    <d v="2022-02-17T00:00:00"/>
    <n v="32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33364"/>
    <s v="CC98333364"/>
    <s v="JOSE"/>
    <s v="GILBERTO"/>
    <s v="DIAZ"/>
    <s v="BURBANO"/>
    <d v="1966-03-12T00:00:00"/>
    <n v="55"/>
    <n v="5"/>
    <s v="Adultez"/>
    <m/>
    <s v="Desplazamiento"/>
    <s v="Ninguno"/>
    <m/>
    <s v="Cotizante docente"/>
    <m/>
    <s v="Sin discapacidad"/>
    <s v="Indígena"/>
    <s v="PASTO"/>
    <s v="EL TAMBO B/"/>
    <n v="3134545449"/>
    <s v="Rural"/>
    <m/>
    <x v="0"/>
    <x v="7"/>
    <s v="NARIÑO"/>
    <x v="7"/>
    <x v="7"/>
    <x v="7"/>
    <s v="I10X"/>
    <m/>
    <m/>
    <m/>
    <s v="Hipertension esencial (primaria)"/>
    <s v="Procedimiento"/>
    <n v="1"/>
    <n v="1903818"/>
    <s v="COLESTEROL TOTAL"/>
    <d v="2022-02-17T00:00:00"/>
    <n v="25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307295"/>
    <s v="CC27307295"/>
    <s v="LIGIA"/>
    <s v="ESTELA"/>
    <s v="GUERRERO"/>
    <s v="DE LEDESMA"/>
    <d v="1936-07-20T00:00:00"/>
    <n v="85"/>
    <n v="6"/>
    <s v="Persona mayor"/>
    <m/>
    <s v="Desplazamiento"/>
    <s v="Ninguno"/>
    <m/>
    <s v="Beneficiario"/>
    <m/>
    <s v="Sin discapacidad"/>
    <s v="Indígena"/>
    <s v="PASTO"/>
    <s v="CALLE 18A N 27-03 CENTRO B/"/>
    <n v="3223093972"/>
    <s v="Rural"/>
    <m/>
    <x v="0"/>
    <x v="7"/>
    <s v="NARIÑO"/>
    <x v="7"/>
    <x v="7"/>
    <x v="7"/>
    <s v="I10X"/>
    <m/>
    <m/>
    <m/>
    <s v="Hipertension esencial (primaria)"/>
    <s v="Procedimiento"/>
    <n v="1"/>
    <n v="1903841"/>
    <s v="GLUCOSA EN SUERO U OTRO FLUIDO DIFERENTE A ORINA"/>
    <d v="2022-02-17T00:00:00"/>
    <n v="331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30707251"/>
    <s v="CC30707251"/>
    <s v="MIRIAM"/>
    <s v="CENAYDA"/>
    <s v="CASTILLO"/>
    <s v="OJEDA"/>
    <d v="1954-08-10T00:00:00"/>
    <n v="67"/>
    <n v="6"/>
    <s v="Persona mayor"/>
    <m/>
    <s v="Desplazamiento"/>
    <s v="Ninguno"/>
    <m/>
    <s v="Cotizante Pensionado"/>
    <m/>
    <s v="Sin discapacidad"/>
    <s v="Indígena"/>
    <s v="PASTO"/>
    <s v="MZ C CASA 14 B/ CIUDAD REAL"/>
    <n v="3117836915"/>
    <s v="Rural"/>
    <m/>
    <x v="0"/>
    <x v="7"/>
    <s v="NARIÑO"/>
    <x v="7"/>
    <x v="7"/>
    <x v="7"/>
    <s v="I10X"/>
    <s v="E119"/>
    <s v="N18X"/>
    <m/>
    <s v="Hipertension esencial (primaria)"/>
    <s v="Procedimiento"/>
    <n v="1"/>
    <n v="1902210"/>
    <s v="HEMOGRAMA IV ( HEMOGLOBINA HEMATOCRITO RECUENTO DE ERITROCITOS INDICES ERITROCITARIOS LEUCOGRAMA RECUENTO DE PLAQUETAS INDICES PLAQUETARIOS Y MORFOLOGIA ELECTRONICA E HISTOGRAMA ) AUTOMATIZADO"/>
    <d v="2022-02-17T00:00:00"/>
    <n v="11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80858"/>
    <s v="CC5280858"/>
    <s v="GUILLERMO"/>
    <m/>
    <s v="CERON"/>
    <s v="ROSERO"/>
    <d v="1945-02-11T00:00:00"/>
    <n v="76"/>
    <n v="6"/>
    <s v="Persona mayor"/>
    <m/>
    <s v="Desplazamiento"/>
    <s v="Ninguno"/>
    <m/>
    <s v="Cotizante docente"/>
    <m/>
    <s v="Sin discapacidad"/>
    <s v="Indígena"/>
    <s v="PASTO"/>
    <s v="Cra 32A A 3 sur 109 Barrio Primavera"/>
    <n v="3147500988"/>
    <s v="Rural"/>
    <m/>
    <x v="0"/>
    <x v="7"/>
    <s v="NARIÑO"/>
    <x v="7"/>
    <x v="7"/>
    <x v="7"/>
    <s v="I10X"/>
    <m/>
    <m/>
    <m/>
    <s v="Hipertension esencial (primaria)"/>
    <s v="Procedimiento"/>
    <n v="1"/>
    <n v="1903816"/>
    <s v="COLESTEROL DE BAJA DENSIDAD SEMIAUTOMATIZADO"/>
    <d v="2022-02-17T00:00:00"/>
    <n v="6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3417"/>
    <s v="CC30713417"/>
    <s v="MARIA"/>
    <s v="EUGENIA"/>
    <s v="BOTINA"/>
    <m/>
    <d v="1954-12-16T00:00:00"/>
    <n v="67"/>
    <n v="6"/>
    <s v="Persona mayor"/>
    <m/>
    <s v="Desplazamiento"/>
    <s v="Ninguno"/>
    <m/>
    <s v="Cotizante docente"/>
    <m/>
    <s v="Sin discapacidad"/>
    <s v="Indígena"/>
    <s v="PASTO"/>
    <s v="CRA 13 N 20-65"/>
    <n v="3178543713"/>
    <s v="Rural"/>
    <m/>
    <x v="0"/>
    <x v="7"/>
    <s v="NARIÑO"/>
    <x v="7"/>
    <x v="7"/>
    <x v="7"/>
    <s v="I10X"/>
    <m/>
    <m/>
    <m/>
    <s v="Hipertension esencial (primaria)"/>
    <s v="Procedimiento"/>
    <n v="1"/>
    <n v="1903856"/>
    <s v="NITROGENO UREICO"/>
    <d v="2022-02-17T00:00:00"/>
    <n v="21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794258"/>
    <s v="CC1794258"/>
    <s v="JOSE"/>
    <s v="IGNACIO"/>
    <s v="RODRIGUEZ"/>
    <s v="DELGADO"/>
    <d v="1926-03-29T00:00:00"/>
    <n v="95"/>
    <n v="6"/>
    <s v="Persona mayor"/>
    <m/>
    <s v="Desplazamiento"/>
    <s v="Ninguno"/>
    <m/>
    <s v="Beneficiario"/>
    <m/>
    <s v="Sin discapacidad"/>
    <s v="Indígena"/>
    <s v="PASTO"/>
    <s v="CARRERA 35 # 14-45 ARANJUEZ APTO 601 B/"/>
    <n v="3173216311"/>
    <s v="Rural"/>
    <m/>
    <x v="0"/>
    <x v="7"/>
    <s v="NARIÑO"/>
    <x v="7"/>
    <x v="7"/>
    <x v="7"/>
    <s v="I10X"/>
    <m/>
    <m/>
    <m/>
    <s v="Hipertension esencial (primaria)"/>
    <s v="Procedimiento"/>
    <n v="1"/>
    <n v="1903859"/>
    <s v="POTASIO EN SUERO U OTROS FLUIDOS"/>
    <d v="2022-02-17T00:00:00"/>
    <n v="23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9885"/>
    <s v="CC12979885"/>
    <s v="CARLOS"/>
    <s v="ORLANDO"/>
    <s v="GOYES"/>
    <s v="LUNA"/>
    <d v="1963-01-28T00:00:00"/>
    <n v="58"/>
    <n v="5"/>
    <s v="Adultez"/>
    <m/>
    <s v="Desplazamiento"/>
    <s v="Ninguno"/>
    <m/>
    <s v="Cotizante docente"/>
    <m/>
    <s v="Sin discapacidad"/>
    <s v="Indígena"/>
    <s v="PASTO"/>
    <s v="Condominio los Andes Manzana N casa 16 B/ Los Ande"/>
    <n v="3188029299"/>
    <s v="Rural"/>
    <m/>
    <x v="0"/>
    <x v="7"/>
    <s v="NARIÑO"/>
    <x v="7"/>
    <x v="7"/>
    <x v="7"/>
    <s v="I10X"/>
    <m/>
    <m/>
    <m/>
    <s v="Hipertension esencial (primaria)"/>
    <s v="Procedimiento"/>
    <n v="1"/>
    <n v="1903815"/>
    <s v="COLESTEROL DE ALTA DENSIDAD"/>
    <d v="2022-02-17T00:00:00"/>
    <n v="23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31223"/>
    <s v="CC30731223"/>
    <s v="CARMEN"/>
    <s v="ALICIA"/>
    <s v="TELLO"/>
    <s v="MONTENEGRO"/>
    <d v="1965-08-05T00:00:00"/>
    <n v="56"/>
    <n v="5"/>
    <s v="Adultez"/>
    <m/>
    <s v="Desplazamiento"/>
    <s v="Ninguno"/>
    <m/>
    <s v="Cotizante docente"/>
    <m/>
    <s v="Sin discapacidad"/>
    <s v="Indígena"/>
    <s v="PASTO"/>
    <s v="CALLE 17 No 5 E 24 B/ LORENZO B/"/>
    <n v="7302686"/>
    <s v="Rural"/>
    <m/>
    <x v="0"/>
    <x v="13"/>
    <s v="NARIÑO"/>
    <x v="13"/>
    <x v="13"/>
    <x v="13"/>
    <s v="I10X"/>
    <m/>
    <m/>
    <m/>
    <s v="Hipertension esencial (primaria)"/>
    <s v="Procedimiento"/>
    <n v="1"/>
    <n v="1890201"/>
    <s v="CONSULTA DE PRIMERA VEZ POR MEDICINA GENERAL"/>
    <d v="2022-02-11T00:00:00"/>
    <n v="5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4360580"/>
    <s v="CC4360580"/>
    <s v="FELIPE"/>
    <m/>
    <s v="ESPINOSA"/>
    <s v="VIVEROS"/>
    <d v="1929-10-29T00:00:00"/>
    <n v="92"/>
    <n v="6"/>
    <s v="Persona mayor"/>
    <m/>
    <s v="Desplazamiento"/>
    <s v="Ninguno"/>
    <m/>
    <s v="Beneficiario"/>
    <m/>
    <s v="Sin discapacidad"/>
    <s v="Indígena"/>
    <s v="PASTO"/>
    <s v="CRA 2 CALLE 19 CASA 114 EL TEJAR"/>
    <n v="3168723465"/>
    <s v="Rural"/>
    <m/>
    <x v="0"/>
    <x v="13"/>
    <s v="NARIÑO"/>
    <x v="13"/>
    <x v="13"/>
    <x v="13"/>
    <s v="I10X"/>
    <m/>
    <m/>
    <m/>
    <s v="Hipertension esencial (primaria)"/>
    <s v="Medicamento"/>
    <n v="1"/>
    <s v="20066117-11"/>
    <s v="ESOMEPRAZOL 20 MG"/>
    <d v="2022-02-11T00:00:00"/>
    <n v="644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12954262"/>
    <s v="CC12954262"/>
    <s v="LUIS"/>
    <s v="EDUARDO"/>
    <s v="ASTAIZA"/>
    <s v="RODRIGUEZ"/>
    <d v="1949-09-30T00:00:00"/>
    <n v="72"/>
    <n v="6"/>
    <s v="Persona mayor"/>
    <m/>
    <s v="Desplazamiento"/>
    <s v="Ninguno"/>
    <m/>
    <s v="Cotizante Pensionado"/>
    <m/>
    <s v="Sin discapacidad"/>
    <s v="Indígena"/>
    <s v="PASTO"/>
    <s v="CALLE14#27-30 APTO 503 BOMBONA"/>
    <n v="3174249335"/>
    <s v="Rural"/>
    <m/>
    <x v="0"/>
    <x v="13"/>
    <s v="NARIÑO"/>
    <x v="13"/>
    <x v="13"/>
    <x v="13"/>
    <s v="I10X"/>
    <m/>
    <m/>
    <m/>
    <s v="Hipertension esencial (primaria)"/>
    <s v="Medicamento"/>
    <n v="1"/>
    <s v="19936296-08"/>
    <s v="ACIDO ACETILSALICILICO 100 MG"/>
    <d v="2022-02-11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78861"/>
    <s v="CC27478861"/>
    <s v="CIELO"/>
    <s v="YOLANDA"/>
    <s v="RODRIGUEZ"/>
    <s v="MARTINEZ"/>
    <d v="1955-01-21T00:00:00"/>
    <n v="66"/>
    <n v="6"/>
    <s v="Persona mayor"/>
    <m/>
    <s v="Desplazamiento"/>
    <s v="Ninguno"/>
    <m/>
    <s v="Cotizante docente"/>
    <m/>
    <s v="Sin discapacidad"/>
    <s v="Indígena"/>
    <s v="PASTO"/>
    <s v="MZ B CASA 97 SANTA MONICA"/>
    <n v="3128411445"/>
    <s v="Rural"/>
    <m/>
    <x v="0"/>
    <x v="13"/>
    <s v="NARIÑO"/>
    <x v="13"/>
    <x v="13"/>
    <x v="13"/>
    <s v="I10X"/>
    <m/>
    <m/>
    <m/>
    <s v="Hipertension esencial (primaria)"/>
    <s v="Medicamento"/>
    <n v="1"/>
    <s v="34162-09"/>
    <s v="HIDROCLOROTIAZIDA 25 MG"/>
    <d v="2022-02-11T00:00:00"/>
    <n v="11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45782"/>
    <s v="CC27245782"/>
    <s v="MARIA"/>
    <s v="PASTORA"/>
    <s v="MONTENEGRO"/>
    <s v="DE CHAVES"/>
    <d v="1943-06-24T00:00:00"/>
    <n v="78"/>
    <n v="6"/>
    <s v="Persona mayor"/>
    <m/>
    <s v="Desplazamiento"/>
    <s v="Ninguno"/>
    <m/>
    <s v="Beneficiario"/>
    <m/>
    <s v="Sin discapacidad"/>
    <s v="Indígena"/>
    <s v="PASTO"/>
    <s v="MZ B CS 5 NORMANDIA"/>
    <n v="7329340"/>
    <s v="Rural"/>
    <m/>
    <x v="0"/>
    <x v="13"/>
    <s v="NARIÑO"/>
    <x v="13"/>
    <x v="13"/>
    <x v="13"/>
    <s v="I10X"/>
    <m/>
    <m/>
    <m/>
    <s v="Hipertension esencial (primaria)"/>
    <s v="Medicamento"/>
    <n v="1"/>
    <s v="20062603-22"/>
    <s v="TENSOFARÂ® 50 MG TABLETAS"/>
    <d v="2022-02-11T00:00:00"/>
    <n v="26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86751"/>
    <s v="CC27486751"/>
    <s v="FLOR"/>
    <s v="ALBA"/>
    <s v="QUELAL"/>
    <s v="TREJO"/>
    <d v="1960-02-06T00:00:00"/>
    <n v="61"/>
    <n v="6"/>
    <s v="Persona mayor"/>
    <m/>
    <s v="Desplazamiento"/>
    <s v="Ninguno"/>
    <m/>
    <s v="Cotizante docente"/>
    <m/>
    <s v="Sin discapacidad"/>
    <s v="Indígena"/>
    <s v="PASTO"/>
    <s v="CRA 24 No 13 - 46 CASA 5 CONDOMINIO MONTECARLO"/>
    <n v="3218510926"/>
    <s v="Rural"/>
    <m/>
    <x v="0"/>
    <x v="13"/>
    <s v="NARIÑO"/>
    <x v="13"/>
    <x v="13"/>
    <x v="13"/>
    <s v="I10X"/>
    <m/>
    <m/>
    <m/>
    <s v="Hipertension esencial (primaria)"/>
    <s v="Medicamento"/>
    <n v="1"/>
    <s v="20085383-15"/>
    <s v="ATORVASTATINATABLETASRECUBIERTASPOR 40 MG"/>
    <d v="2022-02-11T00:00:00"/>
    <n v="25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32433"/>
    <s v="CC27332433"/>
    <s v="YOLANDA"/>
    <s v="MAGDALENA"/>
    <s v="REVELO"/>
    <s v="VILLOTA"/>
    <d v="1956-08-26T00:00:00"/>
    <n v="65"/>
    <n v="6"/>
    <s v="Persona mayor"/>
    <m/>
    <s v="Desplazamiento"/>
    <s v="Ninguno"/>
    <m/>
    <s v="Cotizante docente"/>
    <m/>
    <s v="Con discapacidad"/>
    <s v="Indígena"/>
    <s v="PASTO"/>
    <s v="MZ 18 CS 4 TAMASAGRA 1 ETAPA B/ TAMASAGRA 1 ETAPA"/>
    <n v="3014216423"/>
    <s v="Rural"/>
    <m/>
    <x v="0"/>
    <x v="7"/>
    <s v="NARIÑO"/>
    <x v="7"/>
    <x v="7"/>
    <x v="7"/>
    <s v="I10X"/>
    <m/>
    <m/>
    <m/>
    <s v="Hipertension esencial (primaria)"/>
    <s v="Procedimiento"/>
    <n v="1"/>
    <s v="00Q0000395"/>
    <s v="PAQUETE HIPERTENSION ARTERIAL Y/O  DIABETES MELLITUS CON ENFERMEDAD RENAL CRONICA ESTADIOS 3A - 3B - 4 Y 5 SIN DIALISIS"/>
    <d v="2022-02-16T00:00:00"/>
    <n v="5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93508"/>
    <s v="CC27293508"/>
    <s v="FANNY"/>
    <s v="AMIRA"/>
    <s v="BENAVIDES"/>
    <s v="MARTINEZ"/>
    <d v="1944-11-28T00:00:00"/>
    <n v="77"/>
    <n v="6"/>
    <s v="Persona mayor"/>
    <m/>
    <s v="Desplazamiento"/>
    <s v="Ninguno"/>
    <m/>
    <s v="Cotizante docente"/>
    <m/>
    <s v="Con discapacidad"/>
    <s v="Indígena"/>
    <s v="PASTO"/>
    <s v="CALLE 16 B N 43-09 LA COLINA"/>
    <n v="3014164926"/>
    <s v="Rural"/>
    <m/>
    <x v="0"/>
    <x v="16"/>
    <s v="NARIÑO"/>
    <x v="16"/>
    <x v="16"/>
    <x v="16"/>
    <s v="I10X"/>
    <m/>
    <m/>
    <m/>
    <s v="Hipertension esencial (primaria)"/>
    <s v="Procedimiento"/>
    <n v="1"/>
    <s v="00Q0000773"/>
    <s v="PAQUETE HIPERTENSION ARTERIAL SIN O CON ENFERMEDAD RENAL CRONICA ESTADIOS 1 - 2 - IPS ESPECIALIZADA"/>
    <d v="2022-02-28T00:00:00"/>
    <n v="28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9817697"/>
    <s v="CC59817697"/>
    <s v="MARIANITA"/>
    <s v="DE JESUS"/>
    <s v="CERON"/>
    <s v="ROSERO"/>
    <d v="1970-06-02T00:00:00"/>
    <n v="51"/>
    <n v="5"/>
    <s v="Adultez"/>
    <m/>
    <s v="Desplazamiento"/>
    <s v="Ninguno"/>
    <m/>
    <s v="Beneficiario"/>
    <m/>
    <s v="Con discapacidad"/>
    <s v="Indígena"/>
    <s v="PASTO"/>
    <s v="MZ 8 C 21 STA MARIA"/>
    <n v="3127052807"/>
    <s v="Rural"/>
    <m/>
    <x v="0"/>
    <x v="7"/>
    <s v="NARIÑO"/>
    <x v="7"/>
    <x v="7"/>
    <x v="7"/>
    <s v="I10X"/>
    <m/>
    <m/>
    <m/>
    <s v="Hipertension esencial (primaria)"/>
    <s v="Procedimiento"/>
    <n v="1"/>
    <s v="00Q0000395"/>
    <s v="PAQUETE HIPERTENSION ARTERIAL Y/O  DIABETES MELLITUS CON ENFERMEDAD RENAL CRONICA ESTADIOS 3A - 3B - 4 Y 5 SIN DIALISIS"/>
    <d v="2022-02-28T00:00:00"/>
    <n v="3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8064"/>
    <s v="CC30728064"/>
    <s v="CARMEN"/>
    <s v="DEL SOCORRO"/>
    <s v="ENRIQUEZ"/>
    <m/>
    <d v="1961-06-26T00:00:00"/>
    <n v="60"/>
    <n v="6"/>
    <s v="Persona mayor"/>
    <m/>
    <s v="Desplazamiento"/>
    <s v="Ninguno"/>
    <m/>
    <s v="Cotizante docente"/>
    <m/>
    <s v="Con discapacidad"/>
    <s v="Indígena"/>
    <s v="PASTO"/>
    <s v="CRA 24 - 4 SUR 15 BARRIO MIJITAYO apto 806 torre 1"/>
    <n v="3012946777"/>
    <s v="Rural"/>
    <m/>
    <x v="0"/>
    <x v="13"/>
    <s v="NARIÑO"/>
    <x v="13"/>
    <x v="13"/>
    <x v="13"/>
    <s v="I10X"/>
    <m/>
    <m/>
    <m/>
    <s v="Hipertension esencial (primaria)"/>
    <s v="Procedimiento"/>
    <n v="1"/>
    <s v="00Q0000395"/>
    <s v="PAQUETE HIPERTENSION ARTERIAL Y/O  DIABETES MELLITUS CON ENFERMEDAD RENAL CRONICA ESTADIOS 3A - 3B - 4 Y 5 SIN DIALISIS"/>
    <d v="2022-02-09T00:00:00"/>
    <n v="13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02845"/>
    <s v="CC30702845"/>
    <s v="JAVIERA"/>
    <s v="LUCRECIA"/>
    <s v="BENAVIDES"/>
    <s v="DE LOPEZ"/>
    <d v="1950-11-11T00:00:00"/>
    <n v="71"/>
    <n v="6"/>
    <s v="Persona mayor"/>
    <m/>
    <s v="Desplazamiento"/>
    <s v="Ninguno"/>
    <m/>
    <s v="Beneficiario"/>
    <m/>
    <s v="Con discapacidad"/>
    <s v="Indígena"/>
    <s v="PASTO"/>
    <s v="CRA 24 No 2A - 72 BARRIO CAPUSIGRA"/>
    <n v="3187824536"/>
    <s v="Rural"/>
    <m/>
    <x v="0"/>
    <x v="12"/>
    <s v="NARIÑO"/>
    <x v="12"/>
    <x v="12"/>
    <x v="12"/>
    <s v="I10X"/>
    <m/>
    <m/>
    <m/>
    <s v="Hipertension esencial (primaria)"/>
    <s v="Procedimiento"/>
    <n v="1"/>
    <s v="00Q0000773"/>
    <s v="PAQUETE HIPERTENSION ARTERIAL SIN O CON ENFERMEDAD RENAL CRONICA ESTADIOS 1 - 2 - IPS ESPECIALIZADA"/>
    <d v="2022-02-28T00:00:00"/>
    <n v="1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71471"/>
    <s v="CC27171471"/>
    <s v="DOLORES"/>
    <s v="PAULINA"/>
    <s v="PERUGACHE"/>
    <s v="DE HERRERA"/>
    <d v="1940-08-15T00:00:00"/>
    <n v="81"/>
    <n v="6"/>
    <s v="Persona mayor"/>
    <m/>
    <s v="Desplazamiento"/>
    <s v="Ninguno"/>
    <m/>
    <s v="Cotizante docente"/>
    <m/>
    <s v="Con discapacidad"/>
    <s v="Indígena"/>
    <s v="PASTO"/>
    <s v="CL12 BIS 29-46 SAN IGNACIO"/>
    <n v="3014166173"/>
    <s v="Rural"/>
    <m/>
    <x v="0"/>
    <x v="9"/>
    <s v="NARIÑO"/>
    <x v="9"/>
    <x v="9"/>
    <x v="9"/>
    <s v="I10X"/>
    <m/>
    <m/>
    <m/>
    <s v="Hipertension esencial (primaria)"/>
    <s v="Procedimiento"/>
    <n v="1"/>
    <s v="00Q0000775"/>
    <s v="PAQUETE HIPERTENSION ARTERIAL MAS DIABETES MELLITUS EN RIESGO DE ERCÃ‚Â YÃ‚Â ENFERMEDAD RENAL CRONICA ESTADIOS 1 - 2 EN IPS ESPECIALIZADA"/>
    <d v="2022-02-24T00:00:00"/>
    <n v="16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2732"/>
    <s v="CC30712732"/>
    <s v="GLORIA"/>
    <s v="DEL CARMEN"/>
    <s v="MEDICIS"/>
    <s v="BENAVIDES"/>
    <d v="1956-11-02T00:00:00"/>
    <n v="65"/>
    <n v="6"/>
    <s v="Persona mayor"/>
    <m/>
    <s v="Desplazamiento"/>
    <s v="Ninguno"/>
    <m/>
    <s v="Cotizante docente"/>
    <m/>
    <s v="Con discapacidad"/>
    <s v="Indígena"/>
    <s v="PASTO"/>
    <s v="call 13 n 39-30 castellana balc torr 1 apa 1004"/>
    <n v="3005697813"/>
    <s v="Rural"/>
    <m/>
    <x v="0"/>
    <x v="13"/>
    <s v="NARIÑO"/>
    <x v="13"/>
    <x v="13"/>
    <x v="13"/>
    <s v="I10X"/>
    <m/>
    <m/>
    <m/>
    <s v="Hipertension esencial (primaria)"/>
    <s v="Procedimiento"/>
    <n v="1"/>
    <n v="1890112"/>
    <s v="ATENCION ( VISITA ) DOMICILIARIA - POR TERAPIA RESPIRATORIA"/>
    <d v="2022-02-21T00:00:00"/>
    <n v="197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25717"/>
    <s v="CC27225717"/>
    <s v="CELIDA"/>
    <s v="LEONOR"/>
    <s v="PALACIOS"/>
    <s v="DE VILLAREAL"/>
    <d v="1930-12-31T00:00:00"/>
    <n v="91"/>
    <n v="6"/>
    <s v="Persona mayor"/>
    <m/>
    <s v="Desplazamiento"/>
    <s v="Ninguno"/>
    <m/>
    <s v="Beneficiario"/>
    <m/>
    <s v="Con discapacidad"/>
    <s v="Indígena"/>
    <s v="PASTO"/>
    <s v="PASTO"/>
    <n v="3117132057"/>
    <s v="Rural"/>
    <m/>
    <x v="0"/>
    <x v="11"/>
    <s v="NARIÑO"/>
    <x v="11"/>
    <x v="11"/>
    <x v="11"/>
    <s v="I10X"/>
    <m/>
    <m/>
    <m/>
    <s v="Hipertension esencial (primaria)"/>
    <s v="Procedimiento"/>
    <n v="1"/>
    <s v="00Q0000395"/>
    <s v="PAQUETE HIPERTENSION ARTERIAL Y/O  DIABETES MELLITUS CON ENFERMEDAD RENAL CRONICA ESTADIOS 3A - 3B - 4 Y 5 SIN DIALISIS"/>
    <d v="2022-02-28T00:00:00"/>
    <n v="52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0634"/>
    <s v="CC12960634"/>
    <s v="JAIME"/>
    <s v="GUILLERMO"/>
    <s v="MORENO"/>
    <s v="BUSTOS"/>
    <d v="1953-12-31T00:00:00"/>
    <n v="68"/>
    <n v="6"/>
    <s v="Persona mayor"/>
    <m/>
    <s v="Desplazamiento"/>
    <s v="Ninguno"/>
    <m/>
    <s v="Cotizante docente"/>
    <m/>
    <s v="Con discapacidad"/>
    <s v="Indígena"/>
    <s v="PASTO"/>
    <s v="CL 18B No 8E-25 URBANIZACION LA PAZ B/ Urbanizaci?"/>
    <n v="7304571"/>
    <s v="Rural"/>
    <m/>
    <x v="0"/>
    <x v="16"/>
    <s v="NARIÑO"/>
    <x v="16"/>
    <x v="16"/>
    <x v="16"/>
    <s v="I10X"/>
    <m/>
    <m/>
    <m/>
    <s v="Hipertension esencial (primaria)"/>
    <s v="Procedimiento"/>
    <n v="1"/>
    <s v="00Q0000395"/>
    <s v="PAQUETE HIPERTENSION ARTERIAL Y/O  DIABETES MELLITUS CON ENFERMEDAD RENAL CRONICA ESTADIOS 3A - 3B - 4 Y 5 SIN DIALISIS"/>
    <d v="2022-02-28T00:00:00"/>
    <n v="34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93860"/>
    <s v="CC27293860"/>
    <s v="MARIA"/>
    <s v="LUCIDALIA"/>
    <s v="DELGADO"/>
    <s v="ASTAIZA"/>
    <d v="1949-01-08T00:00:00"/>
    <n v="72"/>
    <n v="6"/>
    <s v="Persona mayor"/>
    <m/>
    <s v="Desplazamiento"/>
    <s v="Ninguno"/>
    <m/>
    <s v="Beneficiario"/>
    <m/>
    <s v="Con discapacidad"/>
    <s v="Indígena"/>
    <s v="PASTO"/>
    <s v="CL 26E N 22-11 LA LOMITA"/>
    <n v="3175314732"/>
    <s v="Rural"/>
    <m/>
    <x v="0"/>
    <x v="12"/>
    <s v="NARIÑO"/>
    <x v="12"/>
    <x v="12"/>
    <x v="12"/>
    <s v="I10X"/>
    <m/>
    <m/>
    <m/>
    <s v="Hipertension esencial (primaria)"/>
    <s v="Procedimiento"/>
    <n v="1"/>
    <s v="00Q0000773"/>
    <s v="PAQUETE HIPERTENSION ARTERIAL SIN O CON ENFERMEDAD RENAL CRONICA ESTADIOS 1 - 2 - IPS ESPECIALIZADA"/>
    <d v="2022-02-28T00:00:00"/>
    <n v="46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798884"/>
    <s v="CC1798884"/>
    <s v="CASTULO"/>
    <s v="FELIX"/>
    <s v="ENRIQUEZ"/>
    <s v="MIDEROS"/>
    <d v="1937-10-13T00:00:00"/>
    <n v="84"/>
    <n v="6"/>
    <s v="Persona mayor"/>
    <m/>
    <s v="Desplazamiento"/>
    <s v="Ninguno"/>
    <m/>
    <s v="Beneficiario"/>
    <m/>
    <s v="Con discapacidad"/>
    <s v="Indígena"/>
    <s v="PASTO"/>
    <s v="CLL 20 No 20A - 44 PANADERIA B/"/>
    <n v="7219042"/>
    <s v="Rural"/>
    <m/>
    <x v="0"/>
    <x v="7"/>
    <s v="NARIÑO"/>
    <x v="7"/>
    <x v="7"/>
    <x v="7"/>
    <s v="I10X"/>
    <m/>
    <m/>
    <m/>
    <s v="Hipertension esencial (primaria)"/>
    <s v="Procedimiento"/>
    <n v="1"/>
    <s v="00Q0000395"/>
    <s v="PAQUETE HIPERTENSION ARTERIAL Y/O  DIABETES MELLITUS CON ENFERMEDAD RENAL CRONICA ESTADIOS 3A - 3B - 4 Y 5 SIN DIALISIS"/>
    <d v="2022-02-28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9833183"/>
    <s v="CC59833183"/>
    <s v="MARTHA"/>
    <s v="LILIANA"/>
    <s v="ROMO"/>
    <s v="ROSERO"/>
    <d v="1975-01-15T00:00:00"/>
    <n v="46"/>
    <n v="5"/>
    <s v="Adultez"/>
    <m/>
    <s v="Desplazamiento"/>
    <s v="Ninguno"/>
    <m/>
    <s v="Cotizante docente"/>
    <m/>
    <s v="Con discapacidad"/>
    <s v="Indígena"/>
    <s v="PASTO"/>
    <s v="CALLE 21 B No 15-94 BARRIO JAVERIANO"/>
    <n v="3128441706"/>
    <s v="Rural"/>
    <m/>
    <x v="0"/>
    <x v="7"/>
    <s v="NARIÑO"/>
    <x v="7"/>
    <x v="7"/>
    <x v="7"/>
    <s v="I10X"/>
    <s v="E119"/>
    <m/>
    <m/>
    <s v="Hipertension esencial (primaria)"/>
    <s v="Procedimiento"/>
    <n v="1"/>
    <s v="00Q0000773"/>
    <s v="PAQUETE HIPERTENSION ARTERIAL SIN O CON ENFERMEDAD RENAL CRONICA ESTADIOS 1 - 2 - IPS ESPECIALIZADA"/>
    <d v="2022-02-12T00:00:00"/>
    <n v="44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22740"/>
    <s v="CC27422740"/>
    <s v="IRMA"/>
    <s v="FIDELIS"/>
    <s v="MONTENEGRO"/>
    <s v="DE RUALES"/>
    <d v="1950-05-29T00:00:00"/>
    <n v="71"/>
    <n v="6"/>
    <s v="Persona mayor"/>
    <m/>
    <s v="Desplazamiento"/>
    <s v="Ninguno"/>
    <m/>
    <s v="Cotizante docente"/>
    <m/>
    <s v="Con discapacidad"/>
    <s v="Indígena"/>
    <s v="PASTO"/>
    <s v="MANZANA A CASA 2 B/ AQUINE RESERVADO"/>
    <n v="3046785500"/>
    <s v="Rural"/>
    <m/>
    <x v="0"/>
    <x v="13"/>
    <s v="NARIÑO"/>
    <x v="13"/>
    <x v="13"/>
    <x v="13"/>
    <s v="I10X"/>
    <s v="E119"/>
    <m/>
    <m/>
    <s v="Hipertension esencial (primaria)"/>
    <s v="Procedimiento"/>
    <n v="1"/>
    <s v="00Q0000395"/>
    <s v="PAQUETE HIPERTENSION ARTERIAL Y/O  DIABETES MELLITUS CON ENFERMEDAD RENAL CRONICA ESTADIOS 3A - 3B - 4 Y 5 SIN DIALISIS"/>
    <d v="2022-02-28T00:00:00"/>
    <n v="36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6986"/>
    <s v="CC30706986"/>
    <s v="MARTHA"/>
    <s v="CECILIA"/>
    <s v="GUERRERO"/>
    <s v="ANDRADE"/>
    <d v="1953-11-11T00:00:00"/>
    <n v="68"/>
    <n v="6"/>
    <s v="Persona mayor"/>
    <m/>
    <s v="Desplazamiento"/>
    <s v="Ninguno"/>
    <m/>
    <s v="Cotizante docente"/>
    <m/>
    <s v="Con discapacidad"/>
    <s v="Indígena"/>
    <s v="PASTO"/>
    <s v="MZ 9 CASA 4 URBANIZACION LA FLORIDA B/"/>
    <n v="3206853033"/>
    <s v="Rural"/>
    <m/>
    <x v="0"/>
    <x v="7"/>
    <s v="NARIÑO"/>
    <x v="7"/>
    <x v="7"/>
    <x v="7"/>
    <s v="I10X"/>
    <m/>
    <m/>
    <m/>
    <s v="Hipertension esencial (primaria)"/>
    <s v="Procedimiento"/>
    <n v="1"/>
    <s v="00Q0000773"/>
    <s v="PAQUETE HIPERTENSION ARTERIAL SIN O CON ENFERMEDAD RENAL CRONICA ESTADIOS 1 - 2 - IPS ESPECIALIZADA"/>
    <d v="2022-02-09T00:00:00"/>
    <n v="30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2225"/>
    <s v="CC12982225"/>
    <s v="GABRIEL"/>
    <s v="ARTURO"/>
    <s v="CHAVES"/>
    <s v="VALLEJO"/>
    <d v="1964-08-26T00:00:00"/>
    <n v="57"/>
    <n v="5"/>
    <s v="Adultez"/>
    <m/>
    <s v="Desplazamiento"/>
    <s v="Ninguno"/>
    <m/>
    <s v="Cotizante docente"/>
    <m/>
    <s v="Con discapacidad"/>
    <s v="Indígena"/>
    <s v="PASTO"/>
    <s v="BLOQUE 6 APTO 301 SUMATAMBO"/>
    <n v="3172499318"/>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34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5481554"/>
    <s v="CC25481554"/>
    <s v="INES"/>
    <s v="LASTENIA"/>
    <s v="ENRIQUEZ"/>
    <s v="DE ERAZO"/>
    <d v="1947-01-21T00:00:00"/>
    <n v="74"/>
    <n v="6"/>
    <s v="Persona mayor"/>
    <m/>
    <s v="Desplazamiento"/>
    <s v="Ninguno"/>
    <m/>
    <s v="Beneficiario"/>
    <m/>
    <s v="Con discapacidad"/>
    <s v="Indígena"/>
    <s v="PASTO"/>
    <s v="Carrera 30a #13-86 apto 202 B/ San ignacio"/>
    <n v="3145796871"/>
    <s v="Rural"/>
    <m/>
    <x v="0"/>
    <x v="7"/>
    <s v="NARIÑO"/>
    <x v="7"/>
    <x v="7"/>
    <x v="7"/>
    <s v="I10X"/>
    <s v="E119"/>
    <m/>
    <m/>
    <s v="Hipertension esencial (primaria)"/>
    <s v="Procedimiento"/>
    <n v="1"/>
    <s v="00Q0000773"/>
    <s v="PAQUETE HIPERTENSION ARTERIAL SIN O CON ENFERMEDAD RENAL CRONICA ESTADIOS 1 - 2 - IPS ESPECIALIZADA"/>
    <d v="2022-02-02T00:00:00"/>
    <n v="28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39067"/>
    <s v="CC27239067"/>
    <s v="JOSEFINA"/>
    <m/>
    <s v="TAPIA"/>
    <s v="GOYES"/>
    <d v="1936-09-04T00:00:00"/>
    <n v="85"/>
    <n v="6"/>
    <s v="Persona mayor"/>
    <m/>
    <s v="Desplazamiento"/>
    <s v="Ninguno"/>
    <m/>
    <s v="Beneficiario"/>
    <m/>
    <s v="Con discapacidad"/>
    <s v="Indígena"/>
    <s v="PASTO"/>
    <s v="SAN FRANCISCO DE JONGOVITO"/>
    <n v="3165055348"/>
    <s v="Rural"/>
    <m/>
    <x v="0"/>
    <x v="16"/>
    <s v="NARIÑO"/>
    <x v="16"/>
    <x v="16"/>
    <x v="16"/>
    <s v="I10X"/>
    <s v="N18X"/>
    <m/>
    <m/>
    <s v="Hipertension esencial (primaria)"/>
    <s v="Procedimiento"/>
    <n v="1"/>
    <s v="00Q0000395"/>
    <s v="PAQUETE HIPERTENSION ARTERIAL Y/O  DIABETES MELLITUS CON ENFERMEDAD RENAL CRONICA ESTADIOS 3A - 3B - 4 Y 5 SIN DIALISIS"/>
    <d v="2022-02-04T00:00:00"/>
    <n v="8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9825538"/>
    <s v="CC59825538"/>
    <s v="GLADYS"/>
    <s v="DEL CARMEN"/>
    <s v="BACCA"/>
    <s v="SANTACRUZ"/>
    <d v="1974-04-22T00:00:00"/>
    <n v="47"/>
    <n v="5"/>
    <s v="Adultez"/>
    <m/>
    <s v="Desplazamiento"/>
    <s v="Ninguno"/>
    <m/>
    <s v="Cotizante docente"/>
    <m/>
    <s v="Con discapacidad"/>
    <s v="Indígena"/>
    <s v="PASTO"/>
    <s v="CLL 23C No 1 - 48 B/LA CAROLINA"/>
    <n v="3164240517"/>
    <s v="Rural"/>
    <m/>
    <x v="0"/>
    <x v="7"/>
    <s v="NARIÑO"/>
    <x v="7"/>
    <x v="7"/>
    <x v="7"/>
    <s v="I10X"/>
    <m/>
    <m/>
    <m/>
    <s v="Hipertension esencial (primaria)"/>
    <s v="Medicamento"/>
    <n v="1"/>
    <s v="19936296-08"/>
    <s v="ACIDO ACETILSALICILICO 100 MG"/>
    <d v="2022-02-08T00:00:00"/>
    <n v="7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01884"/>
    <s v="CC27301884"/>
    <s v="LUZ"/>
    <s v="EMILIA CONCEPCIÃ“N"/>
    <s v="NARVAEZ"/>
    <s v="FIGUEROA"/>
    <d v="1954-02-05T00:00:00"/>
    <n v="67"/>
    <n v="6"/>
    <s v="Persona mayor"/>
    <m/>
    <s v="Desplazamiento"/>
    <s v="Ninguno"/>
    <m/>
    <s v="Cotizante docente"/>
    <m/>
    <s v="Con discapacidad"/>
    <s v="Indígena"/>
    <s v="PASTO"/>
    <s v="CRA 39 No 7 - 09 B/MARILUZ 3"/>
    <n v="3148816641"/>
    <s v="Rural"/>
    <m/>
    <x v="0"/>
    <x v="7"/>
    <s v="NARIÑO"/>
    <x v="7"/>
    <x v="7"/>
    <x v="7"/>
    <s v="I10X"/>
    <m/>
    <m/>
    <m/>
    <s v="Hipertension esencial (primaria)"/>
    <s v="Medicamento"/>
    <n v="1"/>
    <s v="20085383-15"/>
    <s v="ATORVASTATINATABLETASRECUBIERTASPOR 40 MG"/>
    <d v="2022-02-08T00:00:00"/>
    <n v="351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0963"/>
    <s v="CC27070963"/>
    <s v="FANNY"/>
    <m/>
    <s v="ROSERO"/>
    <m/>
    <d v="1944-08-15T00:00:00"/>
    <n v="77"/>
    <n v="6"/>
    <s v="Persona mayor"/>
    <m/>
    <s v="Desplazamiento"/>
    <s v="Ninguno"/>
    <m/>
    <s v="Beneficiario"/>
    <m/>
    <s v="Con discapacidad"/>
    <s v="Indígena"/>
    <s v="PASTO"/>
    <s v="CRA 6E N 21A-39"/>
    <n v="3217712140"/>
    <s v="Rural"/>
    <m/>
    <x v="0"/>
    <x v="7"/>
    <s v="NARIÑO"/>
    <x v="7"/>
    <x v="7"/>
    <x v="7"/>
    <s v="I10X"/>
    <s v="E119"/>
    <m/>
    <m/>
    <s v="Hipertension esencial (primaria)"/>
    <s v="Procedimiento"/>
    <n v="1"/>
    <s v="00Q0000395"/>
    <s v="PAQUETE HIPERTENSION ARTERIAL Y/O  DIABETES MELLITUS CON ENFERMEDAD RENAL CRONICA ESTADIOS 3A - 3B - 4 Y 5 SIN DIALISIS"/>
    <d v="2022-02-28T00:00:00"/>
    <n v="26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39573"/>
    <s v="CC98339573"/>
    <s v="JAIME"/>
    <s v="ALFONSO"/>
    <s v="BOLANOS"/>
    <s v="CAICEDO"/>
    <d v="1964-11-07T00:00:00"/>
    <n v="57"/>
    <n v="5"/>
    <s v="Adultez"/>
    <m/>
    <s v="Desplazamiento"/>
    <s v="Ninguno"/>
    <m/>
    <s v="Cotizante docente"/>
    <m/>
    <s v="Con discapacidad"/>
    <s v="Indígena"/>
    <s v="PASTO"/>
    <s v="CL 16A N 15-54 APTO 306 EDIF JUANCOP AIRE LIBRE"/>
    <n v="3117966169"/>
    <s v="Rural"/>
    <m/>
    <x v="0"/>
    <x v="7"/>
    <s v="NARIÑO"/>
    <x v="7"/>
    <x v="7"/>
    <x v="7"/>
    <s v="I10X"/>
    <m/>
    <m/>
    <m/>
    <s v="Hipertension esencial (primaria)"/>
    <s v="Procedimiento"/>
    <n v="1"/>
    <s v="00Q0000395"/>
    <s v="PAQUETE HIPERTENSION ARTERIAL Y/O  DIABETES MELLITUS CON ENFERMEDAD RENAL CRONICA ESTADIOS 3A - 3B - 4 Y 5 SIN DIALISIS"/>
    <d v="2022-02-16T00:00:00"/>
    <n v="56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199944"/>
    <s v="CC5199944"/>
    <s v="SEGUNDO"/>
    <s v="MOISES"/>
    <s v="CABRERA"/>
    <s v="AREVALO"/>
    <d v="1943-08-03T00:00:00"/>
    <n v="78"/>
    <n v="6"/>
    <s v="Persona mayor"/>
    <m/>
    <s v="Desplazamiento"/>
    <s v="Ninguno"/>
    <m/>
    <s v="Beneficiario"/>
    <m/>
    <s v="Con discapacidad"/>
    <s v="Indígena"/>
    <s v="PASTO"/>
    <s v="BLOQ C 1 APA121 VILLA VERGEL"/>
    <n v="3167086226"/>
    <s v="Rural"/>
    <m/>
    <x v="0"/>
    <x v="9"/>
    <s v="NARIÑO"/>
    <x v="9"/>
    <x v="9"/>
    <x v="9"/>
    <s v="I10X"/>
    <m/>
    <m/>
    <m/>
    <s v="Hipertension esencial (primaria)"/>
    <s v="Procedimiento"/>
    <n v="1"/>
    <s v="00Q0000395"/>
    <s v="PAQUETE HIPERTENSION ARTERIAL Y/O  DIABETES MELLITUS CON ENFERMEDAD RENAL CRONICA ESTADIOS 3A - 3B - 4 Y 5 SIN DIALISIS"/>
    <d v="2022-02-21T00:00:00"/>
    <n v="61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0489"/>
    <s v="CC27070489"/>
    <s v="ROSA"/>
    <s v="MARIA"/>
    <s v="ORTIZ"/>
    <s v="HERRERA"/>
    <d v="1942-02-02T00:00:00"/>
    <n v="79"/>
    <n v="6"/>
    <s v="Persona mayor"/>
    <m/>
    <s v="Desplazamiento"/>
    <s v="Ninguno"/>
    <m/>
    <s v="Cotizante docente"/>
    <m/>
    <s v="Sin discapacidad"/>
    <s v="Indígena"/>
    <s v="PASTO"/>
    <s v="CLL 10 No 26 - 201 B/LA AURORA B/ La Aurora"/>
    <n v="7213089"/>
    <s v="Rural"/>
    <m/>
    <x v="0"/>
    <x v="11"/>
    <s v="NARIÑO"/>
    <x v="11"/>
    <x v="11"/>
    <x v="11"/>
    <s v="I10X"/>
    <m/>
    <m/>
    <m/>
    <s v="Hipertension esencial (primaria)"/>
    <s v="Procedimiento"/>
    <n v="1"/>
    <s v="00Q0000773"/>
    <s v="PAQUETE HIPERTENSION ARTERIAL SIN O CON ENFERMEDAD RENAL CRONICA ESTADIOS 1 - 2 - IPS ESPECIALIZADA"/>
    <d v="2022-02-25T00:00:00"/>
    <n v="6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865049"/>
    <s v="CC1865049"/>
    <s v="LUIS"/>
    <s v="ANTONIO"/>
    <s v="ROSERO"/>
    <s v="MOREANO"/>
    <d v="1954-11-27T00:00:00"/>
    <n v="67"/>
    <n v="6"/>
    <s v="Persona mayor"/>
    <m/>
    <s v="Desplazamiento"/>
    <s v="Ninguno"/>
    <m/>
    <s v="Cotizante docente"/>
    <m/>
    <s v="Sin discapacidad"/>
    <s v="Indígena"/>
    <s v="PASTO"/>
    <s v="CLL 21F No 10 ESTE B - 05 B/CAICEDONIA"/>
    <n v="3154677189"/>
    <s v="Rural"/>
    <m/>
    <x v="0"/>
    <x v="7"/>
    <s v="NARIÑO"/>
    <x v="7"/>
    <x v="7"/>
    <x v="7"/>
    <s v="I10X"/>
    <s v="E119"/>
    <m/>
    <m/>
    <s v="Hipertension esencial (primaria)"/>
    <s v="Procedimiento"/>
    <n v="1"/>
    <s v="00Q0000775"/>
    <s v="PAQUETE HIPERTENSION ARTERIAL MAS DIABETES MELLITUS EN RIESGO DE ERCÃ‚Â YÃ‚Â ENFERMEDAD RENAL CRONICA ESTADIOS 1 - 2 EN IPS ESPECIALIZADA"/>
    <d v="2022-02-24T00:00:00"/>
    <n v="23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12952706"/>
    <s v="CC12952706"/>
    <s v="SOSIMO"/>
    <s v="RAUL"/>
    <s v="MANCHABAJOY"/>
    <s v="BRAVO"/>
    <d v="1948-02-28T00:00:00"/>
    <n v="73"/>
    <n v="6"/>
    <s v="Persona mayor"/>
    <m/>
    <s v="Desplazamiento"/>
    <s v="Ninguno"/>
    <m/>
    <s v="Beneficiario"/>
    <m/>
    <s v="Sin discapacidad"/>
    <s v="Indígena"/>
    <s v="PASTO"/>
    <s v="MZ 11 CASA 7 B/AGUALONGO"/>
    <n v="3208753451"/>
    <s v="Rural"/>
    <m/>
    <x v="0"/>
    <x v="11"/>
    <s v="NARIÑO"/>
    <x v="11"/>
    <x v="11"/>
    <x v="11"/>
    <s v="I10X"/>
    <m/>
    <m/>
    <m/>
    <s v="Hipertension esencial (primaria)"/>
    <s v="Medicamento"/>
    <n v="1"/>
    <s v="20080792-20"/>
    <s v="SULFATO FERROSO 300 MG TABLETAS RECUBIERTAS"/>
    <d v="2022-02-17T00:00:00"/>
    <n v="8100"/>
    <s v="Hospitalización"/>
    <m/>
  </r>
  <r>
    <n v="2022"/>
    <d v="2021-07-31T00:00:00"/>
    <s v="Población con riesgo o alteraciones cardio – cerebro – vascular – metabólicas manifiestas"/>
    <s v="Crónicos"/>
    <s v="HTA"/>
    <s v="PASTO"/>
    <n v="52"/>
    <s v="52 - NARIÑO"/>
    <s v="52215"/>
    <s v="52215 - Córdoba"/>
    <s v="0,770801800163839"/>
    <s v="-77,3603297712646"/>
    <s v="Beneficiario"/>
    <s v="AC"/>
    <m/>
    <s v="CC"/>
    <n v="27166369"/>
    <s v="CC27166369"/>
    <s v="GLADYS"/>
    <s v="MARGOTH"/>
    <s v="MENDOZA"/>
    <s v="CHAVES"/>
    <d v="1947-09-04T00:00:00"/>
    <n v="74"/>
    <n v="6"/>
    <s v="Persona mayor"/>
    <m/>
    <s v="Desplazamiento"/>
    <s v="Ninguno"/>
    <m/>
    <s v="Beneficiario"/>
    <m/>
    <s v="Sin discapacidad"/>
    <s v="Indígena"/>
    <s v="CORDOBA"/>
    <s v="CL.4 N.21-19 LOS BALCONES"/>
    <n v="3184176244"/>
    <s v="Rural"/>
    <m/>
    <x v="0"/>
    <x v="7"/>
    <s v="NARIÑO"/>
    <x v="7"/>
    <x v="7"/>
    <x v="7"/>
    <s v="I10X"/>
    <m/>
    <m/>
    <m/>
    <s v="Hipertension esencial (primaria)"/>
    <s v="Procedimiento"/>
    <n v="1"/>
    <s v="00Q0000395"/>
    <s v="PAQUETE HIPERTENSION ARTERIAL Y/O  DIABETES MELLITUS CON ENFERMEDAD RENAL CRONICA ESTADIOS 3A - 3B - 4 Y 5 SIN DIALISIS"/>
    <d v="2022-02-28T00:00:00"/>
    <n v="20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4518"/>
    <s v="CC27074518"/>
    <s v="OLGA"/>
    <s v="INFABELIA"/>
    <s v="ESPAÑA"/>
    <s v="DE CAICEDO"/>
    <d v="1943-08-04T00:00:00"/>
    <n v="78"/>
    <n v="6"/>
    <s v="Persona mayor"/>
    <m/>
    <s v="Desplazamiento"/>
    <s v="Ninguno"/>
    <m/>
    <s v="Beneficiario"/>
    <m/>
    <s v="Sin discapacidad"/>
    <s v="Indígena"/>
    <s v="PASTO"/>
    <s v="CARRERA 34 A No. 17-72 B/MARIDIAZ B/"/>
    <n v="7311422"/>
    <s v="Rural"/>
    <m/>
    <x v="0"/>
    <x v="7"/>
    <s v="NARIÑO"/>
    <x v="7"/>
    <x v="7"/>
    <x v="7"/>
    <s v="I10X"/>
    <m/>
    <m/>
    <m/>
    <s v="Hipertension esencial (primaria)"/>
    <s v="Procedimiento"/>
    <n v="1"/>
    <s v="00Q0000773"/>
    <s v="PAQUETE HIPERTENSION ARTERIAL SIN O CON ENFERMEDAD RENAL CRONICA ESTADIOS 1 - 2 - IPS ESPECIALIZADA"/>
    <d v="2022-02-28T00:00:00"/>
    <n v="23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2483"/>
    <s v="CC27072483"/>
    <s v="LIDIA"/>
    <s v="ISABEL"/>
    <s v="VILLOTA"/>
    <s v="DE VILLOTA"/>
    <d v="1944-12-31T00:00:00"/>
    <n v="77"/>
    <n v="6"/>
    <s v="Persona mayor"/>
    <m/>
    <s v="Desplazamiento"/>
    <s v="Ninguno"/>
    <m/>
    <s v="Beneficiario"/>
    <m/>
    <s v="Sin discapacidad"/>
    <s v="Indígena"/>
    <s v="PASTO"/>
    <s v="CRA 38 N 12-07 B/ La Castellana"/>
    <n v="3182182579"/>
    <s v="Rural"/>
    <m/>
    <x v="0"/>
    <x v="10"/>
    <s v="NARIÑO"/>
    <x v="10"/>
    <x v="10"/>
    <x v="10"/>
    <s v="I10X"/>
    <s v="N18X"/>
    <m/>
    <m/>
    <s v="Hipertension esencial (primaria)"/>
    <s v="Procedimiento"/>
    <n v="1"/>
    <s v="00Q0000395"/>
    <s v="PAQUETE HIPERTENSION ARTERIAL Y/O  DIABETES MELLITUS CON ENFERMEDAD RENAL CRONICA ESTADIOS 3A - 3B - 4 Y 5 SIN DIALISIS"/>
    <d v="2022-02-28T00:00:00"/>
    <n v="22400"/>
    <s v="Hospitalización"/>
    <m/>
  </r>
  <r>
    <n v="2022"/>
    <d v="2021-07-31T00:00:00"/>
    <s v="Población con riesgo o alteraciones cardio – cerebro – vascular – metabólicas manifiestas"/>
    <s v="Crónicos"/>
    <s v="HTA"/>
    <s v="PASTO"/>
    <n v="52"/>
    <s v="52 - NARIÑO"/>
    <s v="52683"/>
    <s v="52683 - Sandoná"/>
    <s v="1,28810540885164"/>
    <s v="-77,4567006833746"/>
    <s v="Cotizante docente"/>
    <s v="AC"/>
    <m/>
    <s v="CC"/>
    <n v="5332173"/>
    <s v="CC5332173"/>
    <s v="NELSON"/>
    <s v="RAFAEL"/>
    <s v="CABRERA"/>
    <s v="CABRERA"/>
    <d v="1950-08-01T00:00:00"/>
    <n v="71"/>
    <n v="6"/>
    <s v="Persona mayor"/>
    <m/>
    <s v="Desplazamiento"/>
    <s v="Ninguno"/>
    <m/>
    <s v="Cotizante docente"/>
    <m/>
    <s v="Sin discapacidad"/>
    <s v="Indígena"/>
    <s v="SANDONA"/>
    <s v="MANZANA 3 CASA 3 B/ LOS LAURELES"/>
    <n v="3117697655"/>
    <s v="Rural"/>
    <m/>
    <x v="0"/>
    <x v="7"/>
    <s v="NARIÑO"/>
    <x v="7"/>
    <x v="7"/>
    <x v="7"/>
    <s v="I10X"/>
    <m/>
    <m/>
    <m/>
    <s v="Hipertension esencial (primaria)"/>
    <s v="Procedimiento"/>
    <n v="1"/>
    <s v="00Q0000395"/>
    <s v="PAQUETE HIPERTENSION ARTERIAL Y/O  DIABETES MELLITUS CON ENFERMEDAD RENAL CRONICA ESTADIOS 3A - 3B - 4 Y 5 SIN DIALISIS"/>
    <d v="2022-02-28T00:00:00"/>
    <n v="28000"/>
    <s v="Hospitalización"/>
    <m/>
  </r>
  <r>
    <n v="2022"/>
    <d v="2021-07-31T00:00:00"/>
    <s v="Población con riesgo o alteraciones cardio – cerebro – vascular – metabólicas manifiestas"/>
    <s v="Crónicos"/>
    <s v="HTA"/>
    <s v="PASTO"/>
    <n v="52"/>
    <s v="52 - NARIÑO"/>
    <s v="52885"/>
    <s v="52885 - Yacuanquer"/>
    <s v="1,12554791555147"/>
    <s v="-77,4246756875739"/>
    <s v="Beneficiario"/>
    <s v="AC"/>
    <m/>
    <s v="CC"/>
    <n v="5379080"/>
    <s v="CC5379080"/>
    <s v="JOSE"/>
    <s v="MARIA"/>
    <s v="MEDINA"/>
    <m/>
    <d v="1939-04-06T00:00:00"/>
    <n v="82"/>
    <n v="6"/>
    <s v="Persona mayor"/>
    <m/>
    <s v="Desplazamiento"/>
    <s v="Ninguno"/>
    <m/>
    <s v="Beneficiario"/>
    <m/>
    <s v="Sin discapacidad"/>
    <s v="Indígena"/>
    <s v="YACUANQUER"/>
    <s v="CRA 3A N 11-13 SANTA CLARA B/"/>
    <n v="3136841731"/>
    <s v="Rural"/>
    <m/>
    <x v="0"/>
    <x v="7"/>
    <s v="NARIÑO"/>
    <x v="7"/>
    <x v="7"/>
    <x v="7"/>
    <s v="I10X"/>
    <s v="E119"/>
    <s v="N18X"/>
    <m/>
    <s v="Hipertension esencial (primaria)"/>
    <s v="Procedimiento"/>
    <n v="1"/>
    <s v="00Q0000395"/>
    <s v="PAQUETE HIPERTENSION ARTERIAL Y/O  DIABETES MELLITUS CON ENFERMEDAD RENAL CRONICA ESTADIOS 3A - 3B - 4 Y 5 SIN DIALISIS"/>
    <d v="2022-02-05T00:00:00"/>
    <n v="20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202372"/>
    <s v="CC5202372"/>
    <s v="LUIS"/>
    <s v="ALEJANDRO"/>
    <s v="MORENO"/>
    <s v="ROSERO"/>
    <d v="1945-12-31T00:00:00"/>
    <n v="76"/>
    <n v="6"/>
    <s v="Persona mayor"/>
    <m/>
    <s v="Desplazamiento"/>
    <s v="Ninguno"/>
    <m/>
    <s v="Cotizante docente"/>
    <m/>
    <s v="Sin discapacidad"/>
    <s v="Indígena"/>
    <s v="PASTO"/>
    <s v="CRA 34 No 8-114 ACACIAS B/ LAS ACACIAS"/>
    <n v="7237690"/>
    <s v="Rural"/>
    <m/>
    <x v="0"/>
    <x v="11"/>
    <s v="NARIÑO"/>
    <x v="11"/>
    <x v="11"/>
    <x v="11"/>
    <s v="I10X"/>
    <m/>
    <m/>
    <m/>
    <s v="Hipertension esencial (primaria)"/>
    <s v="Procedimiento"/>
    <n v="1"/>
    <s v="00Q0000395"/>
    <s v="PAQUETE HIPERTENSION ARTERIAL Y/O  DIABETES MELLITUS CON ENFERMEDAD RENAL CRONICA ESTADIOS 3A - 3B - 4 Y 5 SIN DIALISIS"/>
    <d v="2022-02-28T00:00:00"/>
    <n v="466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19109"/>
    <s v="CC27219109"/>
    <s v="MARIA"/>
    <s v="ILBA SENETH"/>
    <s v="BASANTE"/>
    <s v="CASTRO"/>
    <d v="1959-07-20T00:00:00"/>
    <n v="62"/>
    <n v="6"/>
    <s v="Persona mayor"/>
    <m/>
    <s v="Desplazamiento"/>
    <s v="Ninguno"/>
    <s v="Estudios Universitarios"/>
    <s v="Cotizante docente"/>
    <m/>
    <s v="Sin discapacidad"/>
    <s v="Indígena"/>
    <s v="PASTO"/>
    <s v="MZ D CASA 10 B/CIUDAD JARDIN B/ Ciudad jardin"/>
    <n v="3233035420"/>
    <s v="Rural"/>
    <m/>
    <x v="0"/>
    <x v="7"/>
    <s v="NARIÑO"/>
    <x v="7"/>
    <x v="7"/>
    <x v="7"/>
    <s v="I10X"/>
    <m/>
    <m/>
    <m/>
    <s v="Hipertension esencial (primaria)"/>
    <s v="Procedimiento"/>
    <n v="1"/>
    <s v="00Q0000395"/>
    <s v="PAQUETE HIPERTENSION ARTERIAL Y/O  DIABETES MELLITUS CON ENFERMEDAD RENAL CRONICA ESTADIOS 3A - 3B - 4 Y 5 SIN DIALISIS"/>
    <d v="2022-02-18T00:00:00"/>
    <n v="22400"/>
    <s v="Hospitalización"/>
    <m/>
  </r>
  <r>
    <n v="2022"/>
    <d v="2021-07-31T00:00:00"/>
    <s v="Población con riesgo o alteraciones cardio – cerebro – vascular – metabólicas manifiestas"/>
    <s v="Crónicos"/>
    <s v="HTA"/>
    <s v="PASTO"/>
    <n v="52"/>
    <s v="52 - NARIÑO"/>
    <s v="52001"/>
    <s v="52001 - Pasto"/>
    <s v="1,08360549665305"/>
    <s v="-77,2061007433657"/>
    <s v="Sustituto Pensional"/>
    <s v="AC"/>
    <m/>
    <s v="CC"/>
    <n v="27217965"/>
    <s v="CC27217965"/>
    <s v="AYDA"/>
    <s v="MARINA"/>
    <s v="BASTIDAS"/>
    <s v="DE JIMENEZ"/>
    <d v="1943-09-02T00:00:00"/>
    <n v="78"/>
    <n v="6"/>
    <s v="Persona mayor"/>
    <m/>
    <s v="Desplazamiento"/>
    <s v="Ninguno"/>
    <s v="Estudios Universitarios"/>
    <s v="Sustituto Pensional"/>
    <m/>
    <s v="Sin discapacidad"/>
    <s v="Indígena"/>
    <s v="PASTO"/>
    <s v="CL 21E No 11E-34"/>
    <n v="3188811890"/>
    <s v="Rural"/>
    <m/>
    <x v="0"/>
    <x v="8"/>
    <s v="NARIÑO"/>
    <x v="8"/>
    <x v="8"/>
    <x v="8"/>
    <s v="I10X"/>
    <s v="E119"/>
    <m/>
    <m/>
    <s v="Hipertension esencial (primaria)"/>
    <s v="Procedimiento"/>
    <n v="1"/>
    <s v="00Q0000775"/>
    <s v="PAQUETE HIPERTENSION ARTERIAL MAS DIABETES MELLITUS EN RIESGO DE ERCÃ‚Â YÃ‚Â ENFERMEDAD RENAL CRONICA ESTADIOS 1 - 2 EN IPS ESPECIALIZADA"/>
    <d v="2022-02-28T00:00:00"/>
    <n v="21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9026"/>
    <s v="CC30709026"/>
    <s v="AURA"/>
    <s v="RUTH"/>
    <s v="ROMO"/>
    <s v="RODRIGUEZ"/>
    <d v="1957-04-11T00:00:00"/>
    <n v="64"/>
    <n v="6"/>
    <s v="Persona mayor"/>
    <s v="Población en Condición de Desplazamiento"/>
    <s v="Desplazamiento"/>
    <s v="Perdida de Bienes Muebles o Inmuebles"/>
    <s v="Estudios Universitarios"/>
    <s v="Cotizante docente"/>
    <m/>
    <s v="Con discapacidad"/>
    <s v="Indígena"/>
    <s v="PASTO"/>
    <s v="MZ B CASA 3 CONDOMINIO ACHALAY"/>
    <n v="3156073328"/>
    <s v="Rural"/>
    <m/>
    <x v="0"/>
    <x v="9"/>
    <s v="NARIÑO"/>
    <x v="9"/>
    <x v="9"/>
    <x v="9"/>
    <s v="I10X"/>
    <m/>
    <m/>
    <m/>
    <s v="Hipertension esencial (primaria)"/>
    <s v="Procedimiento"/>
    <n v="1"/>
    <s v="00Q0000395"/>
    <s v="PAQUETE HIPERTENSION ARTERIAL Y/O  DIABETES MELLITUS CON ENFERMEDAD RENAL CRONICA ESTADIOS 3A - 3B - 4 Y 5 SIN DIALISIS"/>
    <d v="2022-02-15T00:00:00"/>
    <n v="5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30637"/>
    <s v="CC27430637"/>
    <s v="ELSY"/>
    <s v="IMELDA DEL CARMEN"/>
    <s v="RODRIGUEZ"/>
    <s v="DE ERASO"/>
    <d v="1943-08-06T00:00:00"/>
    <n v="78"/>
    <n v="6"/>
    <s v="Persona mayor"/>
    <m/>
    <s v="Desplazamiento"/>
    <s v="Ninguno"/>
    <s v="Estudios Universitarios"/>
    <s v="Cotizante docente"/>
    <m/>
    <s v="Con discapacidad"/>
    <s v="Indígena"/>
    <s v="PASTO"/>
    <s v="CRA 32 N 11A-18"/>
    <n v="3017357041"/>
    <s v="Rural"/>
    <m/>
    <x v="0"/>
    <x v="9"/>
    <s v="NARIÑO"/>
    <x v="9"/>
    <x v="9"/>
    <x v="9"/>
    <s v="I10X"/>
    <m/>
    <m/>
    <m/>
    <s v="Hipertension esencial (primaria)"/>
    <s v="Procedimiento"/>
    <n v="1"/>
    <s v="00Q0000773"/>
    <s v="PAQUETE HIPERTENSION ARTERIAL SIN O CON ENFERMEDAD RENAL CRONICA ESTADIOS 1 - 2 - IPS ESPECIALIZADA"/>
    <d v="2022-02-28T00:00:00"/>
    <n v="54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5090"/>
    <s v="CC27075090"/>
    <s v="BERTHA"/>
    <s v="NIDIA"/>
    <s v="CORDOBA"/>
    <s v="DE MUNOZ"/>
    <d v="1946-07-12T00:00:00"/>
    <n v="75"/>
    <n v="6"/>
    <s v="Persona mayor"/>
    <m/>
    <s v="Desplazamiento"/>
    <s v="Ninguno"/>
    <s v="Estudios Universitarios"/>
    <s v="Cotizante docente"/>
    <m/>
    <s v="Con discapacidad"/>
    <s v="Indígena"/>
    <s v="PASTO"/>
    <s v="CALLE 20 N. 32A-04 B/ Morazurco"/>
    <n v="7223750"/>
    <s v="Rural"/>
    <m/>
    <x v="0"/>
    <x v="9"/>
    <s v="NARIÑO"/>
    <x v="9"/>
    <x v="9"/>
    <x v="9"/>
    <s v="I10X"/>
    <m/>
    <m/>
    <m/>
    <s v="Hipertension esencial (primaria)"/>
    <s v="Procedimiento"/>
    <n v="1"/>
    <s v="00Q0000773"/>
    <s v="PAQUETE HIPERTENSION ARTERIAL SIN O CON ENFERMEDAD RENAL CRONICA ESTADIOS 1 - 2 - IPS ESPECIALIZADA"/>
    <d v="2022-02-03T00:00:00"/>
    <n v="46400"/>
    <s v="Hospitalización"/>
    <m/>
  </r>
  <r>
    <n v="2022"/>
    <d v="2021-07-31T00:00:00"/>
    <s v="Población con riesgo o alteraciones cardio – cerebro – vascular – metabólicas manifiestas"/>
    <s v="Crónicos"/>
    <s v="HTA"/>
    <s v="PASTO"/>
    <n v="52"/>
    <s v="52 - NARIÑO"/>
    <s v="52418"/>
    <s v="52418 - Los Andes"/>
    <s v="1,67260126942862"/>
    <s v="-77,7105444874457"/>
    <s v="Cotizante docente"/>
    <s v="AC"/>
    <m/>
    <s v="CC"/>
    <n v="27306904"/>
    <s v="CC27306904"/>
    <s v="ODILA"/>
    <s v="CECILIA"/>
    <s v="CAICEDO"/>
    <s v="DE APRAEZ"/>
    <d v="1941-08-15T00:00:00"/>
    <n v="80"/>
    <n v="6"/>
    <s v="Persona mayor"/>
    <m/>
    <s v="Desplazamiento"/>
    <s v="Ninguno"/>
    <s v="Estudios Universitarios"/>
    <s v="Cotizante docente"/>
    <m/>
    <s v="Con discapacidad"/>
    <s v="Indígena"/>
    <s v="Los Andes"/>
    <s v="Manzana E casa 9. Barrio Niza. 1. B/"/>
    <n v="3113366166"/>
    <s v="Rural"/>
    <m/>
    <x v="0"/>
    <x v="8"/>
    <s v="NARIÑO"/>
    <x v="8"/>
    <x v="8"/>
    <x v="8"/>
    <s v="I10X"/>
    <s v="E119"/>
    <m/>
    <m/>
    <s v="Hipertension esencial (primaria)"/>
    <s v="Medicamento"/>
    <n v="1"/>
    <s v="19936296-08"/>
    <s v="ACIDO ACETILSALICILICO 100 MG"/>
    <d v="2022-02-05T00:00:00"/>
    <n v="152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219394"/>
    <s v="CC5219394"/>
    <s v="MANUEL"/>
    <s v="ENRIQUE"/>
    <s v="CABEZAS"/>
    <s v="BENAVIDES"/>
    <d v="1949-09-29T00:00:00"/>
    <n v="72"/>
    <n v="6"/>
    <s v="Persona mayor"/>
    <m/>
    <s v="Desplazamiento"/>
    <s v="Ninguno"/>
    <s v="Estudios Universitarios"/>
    <s v="Beneficiario"/>
    <m/>
    <s v="Con discapacidad"/>
    <s v="Indígena"/>
    <s v="PASTO"/>
    <s v="CRA 21 Nº 8-15 VILLA LUCIA"/>
    <n v="3174330397"/>
    <s v="Rural"/>
    <m/>
    <x v="0"/>
    <x v="8"/>
    <s v="NARIÑO"/>
    <x v="8"/>
    <x v="8"/>
    <x v="8"/>
    <s v="I10X"/>
    <m/>
    <m/>
    <m/>
    <s v="Hipertension esencial (primaria)"/>
    <s v="Medicamento"/>
    <n v="1"/>
    <s v="20086955-04"/>
    <s v="CARVEDILOL 6.25 MG TABLETAS RECUBIERTAS."/>
    <d v="2022-02-05T00:00:00"/>
    <n v="1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8977"/>
    <s v="CC30708977"/>
    <s v="MARTHA"/>
    <s v="FABIOLA"/>
    <s v="PAZ"/>
    <s v="DORADO"/>
    <d v="1955-07-24T00:00:00"/>
    <n v="66"/>
    <n v="6"/>
    <s v="Persona mayor"/>
    <m/>
    <s v="Desplazamiento"/>
    <s v="Ninguno"/>
    <s v="Estudios Universitarios"/>
    <s v="Cotizante docente"/>
    <m/>
    <s v="Con discapacidad"/>
    <s v="Indígena"/>
    <s v="PASTO"/>
    <s v="CRA 36 N 14-31 CONDOMINIO EL PORTA AV PANAMERICANA"/>
    <n v="3014168831"/>
    <s v="Rural"/>
    <m/>
    <x v="0"/>
    <x v="8"/>
    <s v="NARIÑO"/>
    <x v="8"/>
    <x v="8"/>
    <x v="8"/>
    <s v="I10X"/>
    <m/>
    <m/>
    <m/>
    <s v="Hipertension esencial (primaria)"/>
    <s v="Medicamento"/>
    <n v="1"/>
    <s v="20085383-15"/>
    <s v="ATORVASTATINATABLETASRECUBIERTASPOR 40 MG"/>
    <d v="2022-02-05T00:00:00"/>
    <n v="50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3979"/>
    <s v="CC30703979"/>
    <s v="LOURDES"/>
    <s v="AMPARO"/>
    <s v="GOMEZ"/>
    <s v="BETANCOURT"/>
    <d v="1952-12-24T00:00:00"/>
    <n v="69"/>
    <n v="6"/>
    <s v="Persona mayor"/>
    <m/>
    <s v="Desplazamiento"/>
    <s v="Ninguno"/>
    <s v="Estudios Universitarios"/>
    <s v="Cotizante docente"/>
    <m/>
    <s v="Con discapacidad"/>
    <s v="Indígena"/>
    <s v="PASTO"/>
    <s v="Calle 12A # 32-58 edif Austral VI apto7 B/ San ig"/>
    <n v="3103820169"/>
    <s v="Rural"/>
    <m/>
    <x v="0"/>
    <x v="11"/>
    <s v="NARIÑO"/>
    <x v="11"/>
    <x v="11"/>
    <x v="11"/>
    <s v="I10X"/>
    <m/>
    <m/>
    <m/>
    <s v="Hipertension esencial (primaria)"/>
    <s v="Procedimiento"/>
    <n v="1"/>
    <s v="00Q0000773"/>
    <s v="PAQUETE HIPERTENSION ARTERIAL SIN O CON ENFERMEDAD RENAL CRONICA ESTADIOS 1 - 2 - IPS ESPECIALIZADA"/>
    <d v="2022-02-22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6997121"/>
    <s v="CC36997121"/>
    <s v="ZOILA"/>
    <s v="EUNICE"/>
    <s v="CHAMORRO"/>
    <s v="RAMIREZ"/>
    <d v="1962-09-14T00:00:00"/>
    <n v="59"/>
    <n v="5"/>
    <s v="Adultez"/>
    <m/>
    <s v="Desplazamiento"/>
    <s v="Ninguno"/>
    <s v="Estudios Universitarios"/>
    <s v="Cotizante docente"/>
    <m/>
    <s v="Con discapacidad"/>
    <s v="Indígena"/>
    <s v="PASTO"/>
    <s v="Carrera 39 No. 21-13 Edificio Vitra 39 Apartamento"/>
    <n v="3012792396"/>
    <s v="Rural"/>
    <m/>
    <x v="0"/>
    <x v="7"/>
    <s v="NARIÑO"/>
    <x v="7"/>
    <x v="7"/>
    <x v="7"/>
    <s v="I10X"/>
    <s v="E119"/>
    <m/>
    <m/>
    <s v="Hipertension esencial (primaria)"/>
    <s v="Procedimiento"/>
    <n v="1"/>
    <n v="1895004"/>
    <s v="MONITOREO AMBULATORIO DE PRESION ARTERIAL SISTEMICA"/>
    <d v="2022-02-16T00:00:00"/>
    <n v="4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4056"/>
    <s v="CC30704056"/>
    <s v="MERCEDES"/>
    <m/>
    <s v="ROSERO"/>
    <s v="BASTIDAS"/>
    <d v="1949-03-30T00:00:00"/>
    <n v="72"/>
    <n v="6"/>
    <s v="Persona mayor"/>
    <m/>
    <s v="Desplazamiento"/>
    <s v="Ninguno"/>
    <s v="Estudios Primarios"/>
    <s v="Cotizante docente"/>
    <m/>
    <s v="Con discapacidad"/>
    <s v="Indígena"/>
    <s v="PASTO"/>
    <s v="CALLE 12A 32 15 Edificio Loyola 32 Apto 504 B/ S"/>
    <n v="7374840"/>
    <s v="Rural"/>
    <m/>
    <x v="0"/>
    <x v="16"/>
    <s v="NARIÑO"/>
    <x v="16"/>
    <x v="16"/>
    <x v="16"/>
    <s v="I10X"/>
    <m/>
    <m/>
    <m/>
    <s v="Hipertension esencial (primaria)"/>
    <s v="Procedimiento"/>
    <n v="1"/>
    <n v="1903818"/>
    <s v="COLESTEROL TOTAL"/>
    <d v="2022-02-09T00:00:00"/>
    <n v="4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08101"/>
    <s v="CC27108101"/>
    <s v="ESMERALDA"/>
    <m/>
    <s v="LUCERO"/>
    <s v="ZAMBRANO"/>
    <d v="1962-03-14T00:00:00"/>
    <n v="59"/>
    <n v="5"/>
    <s v="Adultez"/>
    <s v="Población en Condición de Desplazamiento"/>
    <s v="Desplazamiento"/>
    <s v="Perdida de Bienes Muebles o Inmuebles"/>
    <s v="Estudios Universitarios"/>
    <s v="Cotizante docente"/>
    <m/>
    <s v="Con discapacidad"/>
    <s v="Indígena"/>
    <s v="PASTO"/>
    <s v="MANZANA 10 CASA 6 VILLA VERGEL"/>
    <n v="3176475351"/>
    <s v="Rural"/>
    <m/>
    <x v="0"/>
    <x v="16"/>
    <s v="NARIÑO"/>
    <x v="16"/>
    <x v="16"/>
    <x v="16"/>
    <s v="I10X"/>
    <m/>
    <m/>
    <m/>
    <s v="Hipertension esencial (primaria)"/>
    <s v="Procedimiento"/>
    <n v="1"/>
    <n v="1903895"/>
    <s v="CREATININA EN SUERO U OTROS FLUIDOS"/>
    <d v="2022-02-09T00:00:00"/>
    <n v="480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0716525"/>
    <s v="CC30716525"/>
    <s v="MIRTHA"/>
    <s v="ROSA"/>
    <s v="DIAZ"/>
    <s v="MARTINEZ"/>
    <d v="1956-01-12T00:00:00"/>
    <n v="65"/>
    <n v="6"/>
    <s v="Persona mayor"/>
    <m/>
    <s v="Desplazamiento"/>
    <s v="Ninguno"/>
    <s v="Estudios Universitarios"/>
    <s v="Beneficiario"/>
    <m/>
    <s v="Con discapacidad"/>
    <s v="Indígena"/>
    <s v="PASTO"/>
    <s v="CALLE 22 No21-58 CASA 9 B/EL PORTALITO"/>
    <n v="7230879"/>
    <s v="Rural"/>
    <m/>
    <x v="0"/>
    <x v="16"/>
    <s v="NARIÑO"/>
    <x v="16"/>
    <x v="16"/>
    <x v="16"/>
    <s v="I10X"/>
    <s v="E119"/>
    <m/>
    <m/>
    <s v="Hipertension esencial (primaria)"/>
    <s v="Procedimiento"/>
    <n v="1"/>
    <n v="1903868"/>
    <s v="TRIGLICERIDOS"/>
    <d v="2022-02-09T00:00:00"/>
    <n v="1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4964"/>
    <s v="CC12964964"/>
    <s v="JORGE"/>
    <s v="OLMEDO"/>
    <s v="PARRA"/>
    <m/>
    <d v="1955-08-15T00:00:00"/>
    <n v="66"/>
    <n v="6"/>
    <s v="Persona mayor"/>
    <m/>
    <s v="Desplazamiento"/>
    <s v="Ninguno"/>
    <s v="Estudios Primarios"/>
    <s v="Cotizante docente"/>
    <m/>
    <s v="Con discapacidad"/>
    <s v="Indígena"/>
    <s v="PASTO"/>
    <s v="DIAG 16D No 1 - 82 B/MIRAFLORES B/"/>
    <n v="327413158"/>
    <s v="Rural"/>
    <m/>
    <x v="0"/>
    <x v="16"/>
    <s v="NARIÑO"/>
    <x v="16"/>
    <x v="16"/>
    <x v="16"/>
    <s v="I10X"/>
    <m/>
    <m/>
    <m/>
    <s v="Hipertension esencial (primaria)"/>
    <s v="Procedimiento"/>
    <n v="1"/>
    <n v="1904902"/>
    <s v="HORMONA ESTIMULANTE DEL TIROIDES"/>
    <d v="2022-02-09T00:00:00"/>
    <n v="224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9831953"/>
    <s v="CC59831953"/>
    <s v="CONSTANZA"/>
    <s v="JANNETH"/>
    <s v="NARVAEZ"/>
    <s v="PANTOJA"/>
    <d v="1975-09-16T00:00:00"/>
    <n v="46"/>
    <n v="5"/>
    <s v="Adultez"/>
    <m/>
    <s v="Desplazamiento"/>
    <s v="Ninguno"/>
    <s v="Estudios Universitarios"/>
    <s v="Beneficiario"/>
    <m/>
    <s v="Con discapacidad"/>
    <s v="Indígena"/>
    <s v="PASTO"/>
    <s v="BLOQUE 4 APTO 504 SUMATAMBO"/>
    <n v="3012479519"/>
    <s v="Rural"/>
    <m/>
    <x v="0"/>
    <x v="16"/>
    <s v="NARIÑO"/>
    <x v="16"/>
    <x v="16"/>
    <x v="16"/>
    <s v="I10X"/>
    <m/>
    <m/>
    <m/>
    <s v="Hipertension esencial (primaria)"/>
    <s v="Procedimiento"/>
    <n v="1"/>
    <n v="1903817"/>
    <s v="COLESTEROL DE BAJA DENSIDAD [LDL] AUTOMATIZADO"/>
    <d v="2022-02-09T00:00:00"/>
    <n v="4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6769342"/>
    <s v="CC6769342"/>
    <s v="FRANKLIN"/>
    <s v="EDISON"/>
    <s v="CHAVES"/>
    <s v="MARTINEZ"/>
    <d v="1963-05-20T00:00:00"/>
    <n v="58"/>
    <n v="5"/>
    <s v="Adultez"/>
    <m/>
    <s v="Desplazamiento"/>
    <s v="Ninguno"/>
    <s v="Estudios Universitarios"/>
    <s v="Cotizante docente"/>
    <m/>
    <s v="Con discapacidad"/>
    <s v="Indígena"/>
    <s v="PASTO"/>
    <s v="MZ 2 CASAS 16 APTO 2 CORAZON DE JESUS"/>
    <n v="3186434689"/>
    <s v="Rural"/>
    <m/>
    <x v="0"/>
    <x v="16"/>
    <s v="NARIÑO"/>
    <x v="16"/>
    <x v="16"/>
    <x v="16"/>
    <s v="I10X"/>
    <m/>
    <m/>
    <m/>
    <s v="Hipertension esencial (primaria)"/>
    <s v="Procedimiento"/>
    <n v="1"/>
    <n v="1903815"/>
    <s v="COLESTEROL DE ALTA DENSIDAD"/>
    <d v="2022-02-09T00:00:00"/>
    <n v="3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95616"/>
    <s v="CC12995616"/>
    <s v="PLACIDO"/>
    <s v="HERNAN"/>
    <s v="CHAVES"/>
    <s v="ARCINIEGAS"/>
    <d v="1969-02-20T00:00:00"/>
    <n v="52"/>
    <n v="5"/>
    <s v="Adultez"/>
    <m/>
    <s v="Desplazamiento"/>
    <s v="Ninguno"/>
    <s v="Estudios Universitarios"/>
    <s v="Cotizante docente"/>
    <m/>
    <s v="Con discapacidad"/>
    <s v="Indígena"/>
    <s v="PASTO"/>
    <s v="CALLE 16 No 5 A -33 EMILIO BOTERO"/>
    <n v="3156597796"/>
    <s v="Rural"/>
    <m/>
    <x v="0"/>
    <x v="7"/>
    <s v="NARIÑO"/>
    <x v="7"/>
    <x v="7"/>
    <x v="7"/>
    <s v="I10X"/>
    <m/>
    <m/>
    <m/>
    <s v="Hipertension esencial (primaria)"/>
    <s v="Procedimiento"/>
    <n v="1"/>
    <s v="00Q0000395"/>
    <s v="PAQUETE HIPERTENSION ARTERIAL Y/O  DIABETES MELLITUS CON ENFERMEDAD RENAL CRONICA ESTADIOS 3A - 3B - 4 Y 5 SIN DIALISIS"/>
    <d v="2022-02-28T00:00:00"/>
    <n v="22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5686"/>
    <s v="CC12975686"/>
    <s v="MARIO"/>
    <s v="RAMIRO"/>
    <s v="PACHAJOA"/>
    <s v="PONCE"/>
    <d v="1961-11-22T00:00:00"/>
    <n v="60"/>
    <n v="6"/>
    <s v="Persona mayor"/>
    <m/>
    <s v="Desplazamiento"/>
    <s v="Ninguno"/>
    <s v="Estudios Universitarios"/>
    <s v="Cotizante docente"/>
    <m/>
    <s v="Con discapacidad"/>
    <s v="Indígena"/>
    <s v="PASTO"/>
    <s v="CRA 26 N 12-49 SAN FELIPE"/>
    <n v="7292594"/>
    <s v="Rural"/>
    <m/>
    <x v="0"/>
    <x v="16"/>
    <s v="NARIÑO"/>
    <x v="16"/>
    <x v="16"/>
    <x v="16"/>
    <s v="I10X"/>
    <m/>
    <m/>
    <m/>
    <s v="Hipertension esencial (primaria)"/>
    <s v="Procedimiento"/>
    <n v="1"/>
    <n v="1902210"/>
    <s v="HEMOGRAMA IV ( HEMOGLOBINA HEMATOCRITO RECUENTO DE ERITROCITOS INDICES ERITROCITARIOS LEUCOGRAMA RECUENTO DE PLAQUETAS INDICES PLAQUETARIOS Y MORFOLOGIA ELECTRONICA E HISTOGRAMA ) AUTOMATIZADO"/>
    <d v="2022-02-09T00:00:00"/>
    <n v="139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30655"/>
    <s v="CC27230655"/>
    <s v="ZOILA"/>
    <s v="ROSA"/>
    <s v="MALLAMA"/>
    <m/>
    <d v="1937-10-20T00:00:00"/>
    <n v="84"/>
    <n v="6"/>
    <s v="Persona mayor"/>
    <m/>
    <s v="Desplazamiento"/>
    <s v="Ninguno"/>
    <s v="Estudios Universitarios"/>
    <s v="Beneficiario"/>
    <m/>
    <s v="Con discapacidad"/>
    <s v="Indígena"/>
    <s v="PASTO"/>
    <s v="SAN DIEGO NORTE M:A C:10"/>
    <n v="3168790308"/>
    <s v="Rural"/>
    <m/>
    <x v="0"/>
    <x v="12"/>
    <s v="NARIÑO"/>
    <x v="12"/>
    <x v="12"/>
    <x v="12"/>
    <s v="I10X"/>
    <m/>
    <m/>
    <m/>
    <s v="Hipertension esencial (primaria)"/>
    <s v="Procedimiento"/>
    <n v="1"/>
    <s v="00Q0000395"/>
    <s v="PAQUETE HIPERTENSION ARTERIAL Y/O  DIABETES MELLITUS CON ENFERMEDAD RENAL CRONICA ESTADIOS 3A - 3B - 4 Y 5 SIN DIALISIS"/>
    <d v="2022-02-28T00:00:00"/>
    <n v="2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02084"/>
    <s v="CC30702084"/>
    <s v="MARIA"/>
    <s v="DEL SOCORRO"/>
    <s v="MARTINEZ"/>
    <s v="DE ERASO"/>
    <d v="1951-07-15T00:00:00"/>
    <n v="70"/>
    <n v="6"/>
    <s v="Persona mayor"/>
    <m/>
    <s v="Desplazamiento"/>
    <s v="Ninguno"/>
    <s v="Estudios Universitarios"/>
    <s v="Cotizante docente"/>
    <m/>
    <s v="Con discapacidad"/>
    <s v="Indígena"/>
    <s v="PASTO"/>
    <s v="CALLE 16B N 33-61 APTO 901 B/"/>
    <n v="3006204661"/>
    <s v="Rural"/>
    <m/>
    <x v="0"/>
    <x v="14"/>
    <s v="NARIÑO"/>
    <x v="14"/>
    <x v="14"/>
    <x v="14"/>
    <s v="I10X"/>
    <s v="E119"/>
    <m/>
    <m/>
    <s v="Hipertension esencial (primaria)"/>
    <s v="Medicamento"/>
    <n v="1"/>
    <s v="32623-08"/>
    <s v="ACIDO FOLICO TABLETAS 5MG"/>
    <d v="2022-02-08T00:00:00"/>
    <n v="18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248313"/>
    <s v="CC27248313"/>
    <s v="NOHEMI"/>
    <s v="DEL ROSARIO"/>
    <s v="FIGUEROA"/>
    <s v="RAMIREZ"/>
    <d v="1950-03-27T00:00:00"/>
    <n v="71"/>
    <n v="6"/>
    <s v="Persona mayor"/>
    <m/>
    <s v="Desplazamiento"/>
    <s v="Ninguno"/>
    <s v="Estudios Universitarios"/>
    <s v="Cotizante docente"/>
    <m/>
    <s v="Con discapacidad"/>
    <s v="Indígena"/>
    <s v="PASTO"/>
    <s v="MZ 1 CS 5 REMANSOS DEL NORTE"/>
    <n v="3016645440"/>
    <s v="Rural"/>
    <m/>
    <x v="0"/>
    <x v="9"/>
    <s v="NARIÑO"/>
    <x v="9"/>
    <x v="9"/>
    <x v="9"/>
    <s v="I10X"/>
    <m/>
    <m/>
    <m/>
    <s v="Hipertension esencial (primaria)"/>
    <s v="Procedimiento"/>
    <n v="1"/>
    <s v="00Q0000395"/>
    <s v="PAQUETE HIPERTENSION ARTERIAL Y/O  DIABETES MELLITUS CON ENFERMEDAD RENAL CRONICA ESTADIOS 3A - 3B - 4 Y 5 SIN DIALISIS"/>
    <d v="2022-02-28T00:00:00"/>
    <n v="47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157171"/>
    <s v="CC27157171"/>
    <s v="MAURA"/>
    <s v="ILIA"/>
    <s v="CASTILLO"/>
    <s v="VELASQUEZ"/>
    <d v="1950-11-25T00:00:00"/>
    <n v="71"/>
    <n v="6"/>
    <s v="Persona mayor"/>
    <m/>
    <s v="Desplazamiento"/>
    <s v="Ninguno"/>
    <s v="Estudios Universitarios"/>
    <s v="Cotizante docente"/>
    <m/>
    <s v="Con discapacidad"/>
    <s v="Indígena"/>
    <s v="PASTO"/>
    <s v="CL 8 N 20A-61 B/VILLA LUCIA"/>
    <n v="3007769326"/>
    <s v="Rural"/>
    <m/>
    <x v="0"/>
    <x v="10"/>
    <s v="NARIÑO"/>
    <x v="10"/>
    <x v="10"/>
    <x v="10"/>
    <s v="I10X"/>
    <m/>
    <m/>
    <m/>
    <s v="Hipertension esencial (primaria)"/>
    <s v="Procedimiento"/>
    <n v="1"/>
    <s v="00Q0000773"/>
    <s v="PAQUETE HIPERTENSION ARTERIAL SIN O CON ENFERMEDAD RENAL CRONICA ESTADIOS 1 - 2 - IPS ESPECIALIZADA"/>
    <d v="2022-02-11T00:00:00"/>
    <n v="47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434164"/>
    <s v="CC27434164"/>
    <s v="ROSA"/>
    <s v="DE MARIA"/>
    <s v="ROSERO"/>
    <s v="BRAVO"/>
    <d v="1964-09-22T00:00:00"/>
    <n v="57"/>
    <n v="5"/>
    <s v="Adultez"/>
    <m/>
    <s v="Desplazamiento"/>
    <s v="Ninguno"/>
    <s v="Estudios Primarios"/>
    <s v="Beneficiario"/>
    <m/>
    <s v="Con discapacidad"/>
    <s v="Indígena"/>
    <s v="PASTO"/>
    <s v="CL 17 N 10-80 BARRIO FATIMA"/>
    <n v="3154436439"/>
    <s v="Rural"/>
    <m/>
    <x v="0"/>
    <x v="12"/>
    <s v="NARIÑO"/>
    <x v="12"/>
    <x v="12"/>
    <x v="12"/>
    <s v="I10X"/>
    <m/>
    <m/>
    <m/>
    <s v="Hipertension esencial (primaria)"/>
    <s v="Procedimiento"/>
    <n v="1"/>
    <s v="00Q0000775"/>
    <s v="PAQUETE HIPERTENSION ARTERIAL MAS DIABETES MELLITUS EN RIESGO DE ERCÃ‚Â YÃ‚Â ENFERMEDAD RENAL CRONICA ESTADIOS 1 - 2 EN IPS ESPECIALIZADA"/>
    <d v="2022-02-28T00:00:00"/>
    <n v="62800"/>
    <s v="Hospitalización"/>
    <m/>
  </r>
  <r>
    <n v="2022"/>
    <d v="2021-07-31T00:00:00"/>
    <s v="Población con riesgo o alteraciones cardio – cerebro – vascular – metabólicas manifiestas"/>
    <s v="Crónicos"/>
    <s v="HTA"/>
    <s v="PASTO"/>
    <n v="52"/>
    <s v="52 - NARIÑO"/>
    <s v="52207"/>
    <s v="52207 - Consaca"/>
    <s v="1,20906673228604"/>
    <s v="-77,4406392074712"/>
    <s v="Beneficiario"/>
    <s v="AC"/>
    <m/>
    <s v="CC"/>
    <n v="27294764"/>
    <s v="CC27294764"/>
    <s v="MARIA"/>
    <s v="CELINA"/>
    <s v="MOLINA"/>
    <s v="DE CASTILLO"/>
    <d v="1950-07-04T00:00:00"/>
    <n v="71"/>
    <n v="6"/>
    <s v="Persona mayor"/>
    <m/>
    <s v="Desplazamiento"/>
    <s v="Ninguno"/>
    <s v="Estudios Universitarios"/>
    <s v="Beneficiario"/>
    <m/>
    <s v="Con discapacidad"/>
    <s v="Indígena"/>
    <s v="CONSACA"/>
    <s v="CONSACA VEREDA CARIACO BAJO B/"/>
    <n v="3103595939"/>
    <s v="Rural"/>
    <m/>
    <x v="0"/>
    <x v="10"/>
    <s v="NARIÑO"/>
    <x v="10"/>
    <x v="10"/>
    <x v="10"/>
    <s v="I10X"/>
    <m/>
    <m/>
    <m/>
    <s v="Hipertension esencial (primaria)"/>
    <s v="Procedimiento"/>
    <n v="1"/>
    <s v="00Q0000395"/>
    <s v="PAQUETE HIPERTENSION ARTERIAL Y/O  DIABETES MELLITUS CON ENFERMEDAD RENAL CRONICA ESTADIOS 3A - 3B - 4 Y 5 SIN DIALISIS"/>
    <d v="2022-02-22T00:00:00"/>
    <n v="231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4137"/>
    <s v="CC30714137"/>
    <s v="DORA"/>
    <s v="CRISTINA"/>
    <s v="GARCIA"/>
    <s v="GARCIA"/>
    <d v="1955-07-18T00:00:00"/>
    <n v="66"/>
    <n v="6"/>
    <s v="Persona mayor"/>
    <s v="Población en Condición de Desplazamiento"/>
    <s v="Desplazamiento"/>
    <s v="Homicidio"/>
    <m/>
    <s v="Cotizante docente"/>
    <m/>
    <s v="Sin discapacidad"/>
    <s v="Indígena"/>
    <s v="PASTO"/>
    <s v="Calle 16 No 37_07 apto 405 B/ Ed. San Gerardo"/>
    <n v="3155320296"/>
    <s v="Rural"/>
    <m/>
    <x v="0"/>
    <x v="12"/>
    <s v="NARIÑO"/>
    <x v="12"/>
    <x v="12"/>
    <x v="12"/>
    <s v="I10X"/>
    <m/>
    <m/>
    <m/>
    <s v="Hipertension esencial (primaria)"/>
    <s v="Procedimiento"/>
    <n v="1"/>
    <s v="00Q0000395"/>
    <s v="PAQUETE HIPERTENSION ARTERIAL Y/O  DIABETES MELLITUS CON ENFERMEDAD RENAL CRONICA ESTADIOS 3A - 3B - 4 Y 5 SIN DIALISIS"/>
    <d v="2022-02-17T00:00:00"/>
    <n v="54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1674"/>
    <s v="CC30711674"/>
    <s v="MARIA"/>
    <s v="TERESA"/>
    <s v="ROSERO"/>
    <s v="GARCIA"/>
    <d v="1957-07-31T00:00:00"/>
    <n v="64"/>
    <n v="6"/>
    <s v="Persona mayor"/>
    <m/>
    <s v="Desplazamiento"/>
    <s v="Ninguno"/>
    <m/>
    <s v="Cotizante docente"/>
    <m/>
    <s v="Sin discapacidad"/>
    <s v="Indígena"/>
    <s v="PASTO"/>
    <s v="Cra 40 No 19-102 Apto 801 Edificio Alto bello"/>
    <n v="3188817623"/>
    <s v="Rural"/>
    <m/>
    <x v="0"/>
    <x v="7"/>
    <s v="NARIÑO"/>
    <x v="7"/>
    <x v="7"/>
    <x v="7"/>
    <s v="I10X"/>
    <m/>
    <m/>
    <m/>
    <s v="Hipertension esencial (primaria)"/>
    <s v="Procedimiento"/>
    <n v="1"/>
    <s v="00Q0000773"/>
    <s v="PAQUETE HIPERTENSION ARTERIAL SIN O CON ENFERMEDAD RENAL CRONICA ESTADIOS 1 - 2 - IPS ESPECIALIZADA"/>
    <d v="2022-02-28T00:00:00"/>
    <n v="8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0882"/>
    <s v="CC12970882"/>
    <s v="PEDRO"/>
    <s v="JAVIER"/>
    <s v="CASABON"/>
    <s v="ORDONEZ"/>
    <d v="1959-03-03T00:00:00"/>
    <n v="62"/>
    <n v="6"/>
    <s v="Persona mayor"/>
    <m/>
    <s v="Desplazamiento"/>
    <s v="Ninguno"/>
    <m/>
    <s v="Cotizante docente"/>
    <m/>
    <s v="Sin discapacidad"/>
    <s v="Indígena"/>
    <s v="PASTO"/>
    <s v="MZ A CASA 16 B/LOS ANDES"/>
    <n v="3146809031"/>
    <s v="Rural"/>
    <m/>
    <x v="0"/>
    <x v="14"/>
    <s v="NARIÑO"/>
    <x v="14"/>
    <x v="14"/>
    <x v="14"/>
    <s v="I10X"/>
    <m/>
    <m/>
    <m/>
    <s v="Hipertension esencial (primaria)"/>
    <s v="Procedimiento"/>
    <n v="1"/>
    <s v="00Q0000775"/>
    <s v="PAQUETE HIPERTENSION ARTERIAL MAS DIABETES MELLITUS EN RIESGO DE ERCÃ‚Â YÃ‚Â ENFERMEDAD RENAL CRONICA ESTADIOS 1 - 2 EN IPS ESPECIALIZADA"/>
    <d v="2022-02-22T00:00:00"/>
    <n v="33300"/>
    <s v="Hospitalización"/>
    <m/>
  </r>
  <r>
    <n v="2022"/>
    <d v="2021-07-31T00:00:00"/>
    <s v="Población con riesgo o alteraciones cardio – cerebro – vascular – metabólicas manifiestas"/>
    <s v="Crónicos"/>
    <s v="HTA"/>
    <s v="PASTO"/>
    <n v="52"/>
    <s v="52 - NARIÑO"/>
    <s v="52683"/>
    <s v="52683 - Sandoná"/>
    <s v="1,28810540885164"/>
    <s v="-77,4567006833746"/>
    <s v="Cotizante docente"/>
    <s v="AC"/>
    <m/>
    <s v="CC"/>
    <n v="27431200"/>
    <s v="CC27431200"/>
    <s v="LAURA"/>
    <s v="DEL SOCORRO"/>
    <s v="GARCIA"/>
    <s v="GOMEZ"/>
    <d v="1949-02-15T00:00:00"/>
    <n v="72"/>
    <n v="6"/>
    <s v="Persona mayor"/>
    <m/>
    <s v="Desplazamiento"/>
    <s v="Ninguno"/>
    <m/>
    <s v="Cotizante docente"/>
    <m/>
    <s v="Sin discapacidad"/>
    <s v="Indígena"/>
    <s v="SANDONA"/>
    <s v="AQUINE 3 SECTOR 2 MZ E CS 9"/>
    <n v="3175757862"/>
    <s v="Rural"/>
    <m/>
    <x v="0"/>
    <x v="7"/>
    <s v="NARIÑO"/>
    <x v="7"/>
    <x v="7"/>
    <x v="7"/>
    <s v="I10X"/>
    <m/>
    <m/>
    <m/>
    <s v="Hipertension esencial (primaria)"/>
    <s v="Procedimiento"/>
    <n v="1"/>
    <s v="00Q0000774"/>
    <s v="PAQUETE DIABETES MELLITUS SIN O CON ENFERMEDAD RENAL CRONICA ESTADIOS 1 - 2 - IPS ESPECIALIZADA"/>
    <d v="2022-02-28T00:00:00"/>
    <n v="39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32518846"/>
    <s v="CC32518846"/>
    <s v="SILVIA"/>
    <s v="DEL SOCORRO"/>
    <s v="RAIGOSA"/>
    <s v="AGUDELO"/>
    <d v="1951-06-03T00:00:00"/>
    <n v="70"/>
    <n v="6"/>
    <s v="Persona mayor"/>
    <m/>
    <s v="Desplazamiento"/>
    <s v="Ninguno"/>
    <m/>
    <s v="Beneficiario"/>
    <m/>
    <s v="Sin discapacidad"/>
    <s v="Indígena"/>
    <s v="PASTO"/>
    <s v="ALTOS LA COLINA MZ 40 CS 13"/>
    <n v="3008215606"/>
    <s v="Rural"/>
    <m/>
    <x v="0"/>
    <x v="13"/>
    <s v="NARIÑO"/>
    <x v="13"/>
    <x v="13"/>
    <x v="13"/>
    <s v="I10X"/>
    <s v="E119"/>
    <m/>
    <m/>
    <s v="Hipertension esencial (primaria)"/>
    <s v="Procedimiento"/>
    <n v="1"/>
    <s v="00T0001488"/>
    <s v="TRANSPORTE COMERCIAL TERRESTRE - SIMPLE BARBACOAS ( NARIÃƒÂ‘O ) A MAGUI ( NARIÃƒÂ‘O )"/>
    <d v="2022-02-03T00:00:00"/>
    <n v="16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1733"/>
    <s v="CC27071733"/>
    <s v="MARIA"/>
    <s v="DE JESUS"/>
    <s v="ESPARZA"/>
    <s v="DE VILLOTA"/>
    <d v="1945-06-08T00:00:00"/>
    <n v="76"/>
    <n v="6"/>
    <s v="Persona mayor"/>
    <m/>
    <s v="Desplazamiento"/>
    <s v="Ninguno"/>
    <m/>
    <s v="Cotizante docente"/>
    <m/>
    <s v="Sin discapacidad"/>
    <s v="Indígena"/>
    <s v="PASTO"/>
    <s v="Carrera 17 No 12 A 74 B/ Julian Bucheli B/"/>
    <n v="3105081717"/>
    <s v="Rural"/>
    <m/>
    <x v="0"/>
    <x v="13"/>
    <s v="NARIÑO"/>
    <x v="13"/>
    <x v="13"/>
    <x v="13"/>
    <s v="I10X"/>
    <m/>
    <m/>
    <m/>
    <s v="Hipertension esencial (primaria)"/>
    <s v="Procedimiento"/>
    <n v="1"/>
    <s v="00T0000235"/>
    <s v="TRANSPORTE COMERCIAL TERRESTRE - SIMPLE MAGUI ( PAYAN ) ( NARIÃƒÂ‘O ) A BARBACOAS ( NARIÃƒÂ‘O )"/>
    <d v="2022-02-03T00:00:00"/>
    <n v="82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31822"/>
    <s v="CC5331822"/>
    <s v="RAFAEL"/>
    <s v="HERIBERTO"/>
    <s v="MONTILLA"/>
    <s v="CAICEDO"/>
    <d v="1947-05-02T00:00:00"/>
    <n v="74"/>
    <n v="6"/>
    <s v="Persona mayor"/>
    <m/>
    <s v="Desplazamiento"/>
    <s v="Ninguno"/>
    <m/>
    <s v="Cotizante docente"/>
    <m/>
    <s v="Sin discapacidad"/>
    <s v="Indígena"/>
    <s v="PASTO"/>
    <s v="CRA 33 4 OESTE 20"/>
    <n v="3006198545"/>
    <s v="Rural"/>
    <m/>
    <x v="0"/>
    <x v="13"/>
    <s v="NARIÑO"/>
    <x v="13"/>
    <x v="13"/>
    <x v="13"/>
    <s v="I10X"/>
    <m/>
    <m/>
    <m/>
    <s v="Hipertension esencial (primaria)"/>
    <s v="Procedimiento"/>
    <n v="1"/>
    <s v="00T0000115"/>
    <s v="TRANSPORTE COMERCIAL TERRESTRE - SIMPLE PASTO ( NARIÃƒÂ‘O ) A BARBACOAS ( NARIÃƒÂ‘O )"/>
    <d v="2022-02-02T00:00:00"/>
    <n v="18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68173"/>
    <s v="CC27068173"/>
    <s v="MARIANA"/>
    <s v="ELISA"/>
    <s v="RODRIGUEZ"/>
    <s v="DE VALLEJO"/>
    <d v="1942-02-18T00:00:00"/>
    <n v="79"/>
    <n v="6"/>
    <s v="Persona mayor"/>
    <m/>
    <s v="Desplazamiento"/>
    <s v="Ninguno"/>
    <m/>
    <s v="Cotizante docente"/>
    <m/>
    <s v="Con discapacidad"/>
    <s v="Indígena"/>
    <s v="PASTO"/>
    <s v="carrera 46 # 16-70 B/ CALATRAVA B/"/>
    <n v="7328153"/>
    <s v="Rural"/>
    <m/>
    <x v="0"/>
    <x v="13"/>
    <s v="NARIÑO"/>
    <x v="13"/>
    <x v="13"/>
    <x v="13"/>
    <s v="I10X"/>
    <s v="E119"/>
    <m/>
    <m/>
    <s v="Hipertension esencial (primaria)"/>
    <s v="Procedimiento"/>
    <n v="1"/>
    <n v="1890366"/>
    <s v="CONSULTA DE CONTROL O DE SEGUIMIENTO POR ESPECIALISTA EN MEDICINA INTERNA"/>
    <d v="2022-02-01T00:00:00"/>
    <n v="13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8421"/>
    <s v="CC12958421"/>
    <s v="HUGO"/>
    <s v="HERNANDO"/>
    <s v="LOPEZ"/>
    <s v="TOBAR"/>
    <d v="1952-03-01T00:00:00"/>
    <n v="69"/>
    <n v="6"/>
    <s v="Persona mayor"/>
    <m/>
    <s v="Desplazamiento"/>
    <s v="Ninguno"/>
    <m/>
    <s v="Cotizante docente"/>
    <m/>
    <s v="Con discapacidad"/>
    <s v="Indígena"/>
    <s v="PASTO"/>
    <s v="AQUINE 3 SECTOR 2 CASA D7"/>
    <n v="3156777105"/>
    <s v="Urbana"/>
    <m/>
    <x v="0"/>
    <x v="13"/>
    <s v="NARIÑO"/>
    <x v="13"/>
    <x v="13"/>
    <x v="13"/>
    <s v="I10X"/>
    <m/>
    <m/>
    <m/>
    <s v="Hipertension esencial (primaria)"/>
    <s v="Medicamento"/>
    <n v="1"/>
    <s v="34162-07"/>
    <s v="HIDROCLOROTIAZIDA 25 MG"/>
    <d v="2022-02-01T00:00:00"/>
    <n v="118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3274446"/>
    <s v="CC23274446"/>
    <s v="GLORIA"/>
    <s v="ISABEL"/>
    <s v="CONTRERAS"/>
    <s v="PEZZOTH"/>
    <d v="1953-04-04T00:00:00"/>
    <n v="68"/>
    <n v="6"/>
    <s v="Persona mayor"/>
    <m/>
    <s v="Desplazamiento"/>
    <s v="Ninguno"/>
    <m/>
    <s v="Cotizante docente"/>
    <m/>
    <s v="Con discapacidad"/>
    <s v="Indígena"/>
    <s v="PASTO"/>
    <s v="CALLE 12 N° 32-56 Austral V APTO 2044 B/ LA AURORA"/>
    <n v="7335003"/>
    <s v="Urbana"/>
    <m/>
    <x v="0"/>
    <x v="13"/>
    <s v="NARIÑO"/>
    <x v="13"/>
    <x v="13"/>
    <x v="13"/>
    <s v="I10X"/>
    <m/>
    <m/>
    <m/>
    <s v="Hipertension esencial (primaria)"/>
    <s v="Medicamento"/>
    <n v="1"/>
    <s v="55894-14"/>
    <s v="AMLODIPINO TABLETAS POR 10 MG"/>
    <d v="2022-02-01T00:00:00"/>
    <n v="46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155280"/>
    <s v="CC27155280"/>
    <s v="MARIA"/>
    <s v="ANGELITA"/>
    <s v="BENAVIDES"/>
    <s v="SOLANO"/>
    <d v="1947-09-27T00:00:00"/>
    <n v="74"/>
    <n v="6"/>
    <s v="Persona mayor"/>
    <m/>
    <s v="Desplazamiento"/>
    <s v="Ninguno"/>
    <m/>
    <s v="Beneficiario"/>
    <m/>
    <s v="Con discapacidad"/>
    <s v="Indígena"/>
    <s v="PASTO"/>
    <s v="CALLE 3 # 13-12 B/CAICEDO BAJO"/>
    <n v="3105247825"/>
    <s v="Urbana"/>
    <m/>
    <x v="0"/>
    <x v="16"/>
    <s v="NARIÑO"/>
    <x v="16"/>
    <x v="16"/>
    <x v="16"/>
    <s v="I10X"/>
    <m/>
    <m/>
    <m/>
    <s v="Hipertension esencial (primaria)"/>
    <s v="Procedimiento"/>
    <n v="1"/>
    <s v="00Q0000395"/>
    <s v="PAQUETE HIPERTENSION ARTERIAL Y/O  DIABETES MELLITUS CON ENFERMEDAD RENAL CRONICA ESTADIOS 3A - 3B - 4 Y 5 SIN DIALISIS"/>
    <d v="2022-02-28T00:00:00"/>
    <n v="29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529063"/>
    <s v="CC27529063"/>
    <s v="LIDIA"/>
    <s v="MARINA"/>
    <s v="BRAVO"/>
    <s v="RODRIGUEZ"/>
    <d v="1940-08-01T00:00:00"/>
    <n v="81"/>
    <n v="6"/>
    <s v="Persona mayor"/>
    <m/>
    <s v="Desplazamiento"/>
    <s v="Ninguno"/>
    <m/>
    <s v="Cotizante docente"/>
    <m/>
    <s v="Con discapacidad"/>
    <s v="Indígena"/>
    <s v="PASTO"/>
    <s v="CL 16 No 40-56 SANTANA"/>
    <n v="7363177"/>
    <s v="Urbana"/>
    <m/>
    <x v="0"/>
    <x v="12"/>
    <s v="NARIÑO"/>
    <x v="12"/>
    <x v="12"/>
    <x v="12"/>
    <s v="I10X"/>
    <m/>
    <m/>
    <m/>
    <s v="Hipertension esencial (primaria)"/>
    <s v="Procedimiento"/>
    <n v="1"/>
    <s v="00Q0000773"/>
    <s v="PAQUETE HIPERTENSION ARTERIAL SIN O CON ENFERMEDAD RENAL CRONICA ESTADIOS 1 - 2 - IPS ESPECIALIZADA"/>
    <d v="2022-02-14T00:00:00"/>
    <n v="56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92383"/>
    <s v="CC12992383"/>
    <s v="ENRIQUE"/>
    <s v="HERNANDO"/>
    <s v="GUERRERO"/>
    <s v="DE LA CRUZ"/>
    <d v="1968-06-27T00:00:00"/>
    <n v="53"/>
    <n v="5"/>
    <s v="Adultez"/>
    <m/>
    <s v="Desplazamiento"/>
    <s v="Ninguno"/>
    <m/>
    <s v="Cotizante docente"/>
    <m/>
    <s v="Con discapacidad"/>
    <s v="Indígena"/>
    <s v="PASTO"/>
    <s v="CRA 36 N 12-45 LA CASTELLANA B/"/>
    <n v="3224963938"/>
    <s v="Urbana"/>
    <m/>
    <x v="0"/>
    <x v="11"/>
    <s v="NARIÑO"/>
    <x v="11"/>
    <x v="11"/>
    <x v="11"/>
    <s v="I10X"/>
    <m/>
    <m/>
    <m/>
    <s v="Hipertension esencial (primaria)"/>
    <s v="Procedimiento"/>
    <n v="1"/>
    <s v="00Q0000395"/>
    <s v="PAQUETE HIPERTENSION ARTERIAL Y/O  DIABETES MELLITUS CON ENFERMEDAD RENAL CRONICA ESTADIOS 3A - 3B - 4 Y 5 SIN DIALISIS"/>
    <d v="2022-02-27T00:00:00"/>
    <n v="48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9703"/>
    <s v="CC27079703"/>
    <s v="GLORIA"/>
    <s v="ISABEL"/>
    <s v="CAICEDO"/>
    <m/>
    <d v="1951-06-21T00:00:00"/>
    <n v="70"/>
    <n v="6"/>
    <s v="Persona mayor"/>
    <m/>
    <s v="Desplazamiento"/>
    <s v="Ninguno"/>
    <m/>
    <s v="Beneficiario"/>
    <m/>
    <s v="Con discapacidad"/>
    <s v="Indígena"/>
    <s v="PASTO"/>
    <s v="MZ 22 CS 7 TAMASAGRA"/>
    <n v="3135660564"/>
    <s v="Urbana"/>
    <m/>
    <x v="0"/>
    <x v="11"/>
    <s v="NARIÑO"/>
    <x v="11"/>
    <x v="11"/>
    <x v="11"/>
    <s v="I10X"/>
    <m/>
    <m/>
    <m/>
    <s v="Hipertension esencial (primaria)"/>
    <s v="Procedimiento"/>
    <n v="1"/>
    <n v="1871121"/>
    <s v="RADIOGRAFIA DE TORAX ( P. A. O A. P. Y LATERAL - DECUBITO LATERAL - OBLICUAS O LATERAL )"/>
    <d v="2022-02-23T00:00:00"/>
    <n v="47500"/>
    <s v="Hospitalización"/>
    <m/>
  </r>
  <r>
    <n v="2022"/>
    <d v="2021-07-31T00:00:00"/>
    <s v="Población con riesgo o alteraciones cardio – cerebro – vascular – metabólicas manifiestas"/>
    <s v="Crónicos"/>
    <s v="HTA"/>
    <s v="PASTO"/>
    <n v="52"/>
    <s v="52 - NARIÑO"/>
    <s v="52411"/>
    <s v="52411 - Linares"/>
    <s v="1,39517308374481"/>
    <s v="-77,5209377376133"/>
    <s v="Cotizante docente"/>
    <s v="AC"/>
    <m/>
    <s v="CC"/>
    <n v="27302793"/>
    <s v="CC27302793"/>
    <s v="GUADALUPE"/>
    <s v="MARIA LEONOR"/>
    <s v="RODRIGUEZ"/>
    <s v="BASTIDAS"/>
    <d v="1973-01-11T00:00:00"/>
    <n v="48"/>
    <n v="5"/>
    <s v="Adultez"/>
    <m/>
    <s v="Desplazamiento"/>
    <s v="Ninguno"/>
    <m/>
    <s v="Cotizante docente"/>
    <m/>
    <s v="Con discapacidad"/>
    <s v="Indígena"/>
    <s v="LINARES"/>
    <s v="CORREGIMIENTO DE SAN FRANCISCO"/>
    <n v="3162547137"/>
    <s v="Rural"/>
    <m/>
    <x v="0"/>
    <x v="11"/>
    <s v="NARIÑO"/>
    <x v="11"/>
    <x v="11"/>
    <x v="11"/>
    <s v="I10X"/>
    <m/>
    <m/>
    <m/>
    <s v="Hipertension esencial (primaria)"/>
    <s v="Procedimiento"/>
    <n v="1"/>
    <s v="00Q0000773"/>
    <s v="PAQUETE HIPERTENSION ARTERIAL SIN O CON ENFERMEDAD RENAL CRONICA ESTADIOS 1 - 2 - IPS ESPECIALIZADA"/>
    <d v="2022-02-28T00:00:00"/>
    <n v="436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422704"/>
    <s v="CC27422704"/>
    <s v="MARIA"/>
    <s v="ELVIA"/>
    <s v="ROSERO"/>
    <s v="DE PABON"/>
    <d v="1948-08-09T00:00:00"/>
    <n v="73"/>
    <n v="6"/>
    <s v="Persona mayor"/>
    <m/>
    <s v="Desplazamiento"/>
    <s v="Ninguno"/>
    <m/>
    <s v="Cotizante Pensionado"/>
    <m/>
    <s v="Con discapacidad"/>
    <s v="Indígena"/>
    <s v="PASTO"/>
    <s v="CL 18 C No 8B ESTE 56 BARRIO LA PAZ"/>
    <n v="3114012277"/>
    <s v="Urbana"/>
    <m/>
    <x v="0"/>
    <x v="7"/>
    <s v="NARIÑO"/>
    <x v="7"/>
    <x v="7"/>
    <x v="7"/>
    <s v="I10X"/>
    <s v="E119"/>
    <m/>
    <m/>
    <s v="Hipertension esencial (primaria)"/>
    <s v="Medicamento"/>
    <n v="1"/>
    <s v="19961372-07"/>
    <s v="PRATENÂ® 1 MG TABLETA"/>
    <d v="2022-02-17T00:00:00"/>
    <n v="118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072450"/>
    <s v="CC27072450"/>
    <s v="OLGA"/>
    <m/>
    <s v="LEON"/>
    <s v="ENRIQUE"/>
    <d v="1944-09-24T00:00:00"/>
    <n v="77"/>
    <n v="6"/>
    <s v="Persona mayor"/>
    <m/>
    <s v="Desplazamiento"/>
    <s v="Ninguno"/>
    <m/>
    <s v="Beneficiario"/>
    <m/>
    <s v="Con discapacidad"/>
    <s v="Indígena"/>
    <s v="PASTO"/>
    <m/>
    <n v="3164170909"/>
    <s v="Urbana"/>
    <m/>
    <x v="0"/>
    <x v="7"/>
    <s v="NARIÑO"/>
    <x v="7"/>
    <x v="7"/>
    <x v="7"/>
    <s v="I10X"/>
    <m/>
    <m/>
    <m/>
    <s v="Hipertension esencial (primaria)"/>
    <s v="Medicamento"/>
    <n v="1"/>
    <s v="42216-13"/>
    <s v="FUROSEMIDA TABLETAS 40MG"/>
    <d v="2022-02-16T00:00:00"/>
    <n v="409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218980"/>
    <s v="CC27218980"/>
    <s v="RUTH"/>
    <s v="MARIA DEL CARMEN"/>
    <s v="BASANTE"/>
    <s v="ORDONEZ"/>
    <d v="1955-06-27T00:00:00"/>
    <n v="66"/>
    <n v="6"/>
    <s v="Persona mayor"/>
    <m/>
    <s v="Desplazamiento"/>
    <s v="Ninguno"/>
    <m/>
    <s v="Cotizante Pensionado"/>
    <m/>
    <s v="Con discapacidad"/>
    <s v="Indígena"/>
    <s v="PASTO"/>
    <s v="MZ B CASA 5 CONJUNTO CERRADO CAMPO VERDE"/>
    <n v="3178125178"/>
    <s v="Urbana"/>
    <m/>
    <x v="0"/>
    <x v="7"/>
    <s v="NARIÑO"/>
    <x v="7"/>
    <x v="7"/>
    <x v="7"/>
    <s v="I10X"/>
    <m/>
    <m/>
    <m/>
    <s v="Hipertension esencial (primaria)"/>
    <s v="Medicamento"/>
    <n v="1"/>
    <s v="19973061-05"/>
    <s v="ESPIRONOLACTONA 25MG TABLETAS"/>
    <d v="2022-02-16T00:00:00"/>
    <n v="43600"/>
    <s v="Hospitalización"/>
    <m/>
  </r>
  <r>
    <n v="2022"/>
    <d v="2021-07-31T00:00:00"/>
    <s v="Población con riesgo o alteraciones cardio – cerebro – vascular – metabólicas manifiestas"/>
    <s v="Crónicos"/>
    <s v="HTA"/>
    <s v="PASTO"/>
    <n v="52"/>
    <s v="52 - NARIÑO"/>
    <s v="52001"/>
    <s v="52001 - Pasto"/>
    <s v="1,08360549665305"/>
    <s v="-77,2061007433657"/>
    <s v="Cotizante Pensionado"/>
    <s v="AC"/>
    <m/>
    <s v="CC"/>
    <n v="27072718"/>
    <s v="CC27072718"/>
    <s v="MERCEDES"/>
    <s v="CLEMENCIA"/>
    <s v="ESCOBAR"/>
    <s v="DE ZUNIGA"/>
    <d v="1945-01-01T00:00:00"/>
    <n v="76"/>
    <n v="6"/>
    <s v="Persona mayor"/>
    <m/>
    <s v="Desplazamiento"/>
    <s v="Ninguno"/>
    <m/>
    <s v="Cotizante Pensionado"/>
    <m/>
    <s v="Con discapacidad"/>
    <s v="Indígena"/>
    <s v="PASTO"/>
    <s v="CALLE 15 N 34-26 SAN IGNACIO"/>
    <n v="3135998045"/>
    <s v="Urbana"/>
    <m/>
    <x v="0"/>
    <x v="7"/>
    <s v="NARIÑO"/>
    <x v="7"/>
    <x v="7"/>
    <x v="7"/>
    <s v="I10X"/>
    <m/>
    <m/>
    <m/>
    <s v="Hipertension esencial (primaria)"/>
    <s v="Procedimiento"/>
    <n v="1"/>
    <s v="00Q0000773"/>
    <s v="PAQUETE HIPERTENSION ARTERIAL SIN O CON ENFERMEDAD RENAL CRONICA ESTADIOS 1 - 2 - IPS ESPECIALIZADA"/>
    <d v="2022-02-16T00:00:00"/>
    <n v="93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28763"/>
    <s v="CC30728763"/>
    <s v="AMPARO"/>
    <s v="CECILIA"/>
    <s v="NARVAEZ"/>
    <s v="URBANO"/>
    <d v="1962-11-05T00:00:00"/>
    <n v="59"/>
    <n v="5"/>
    <s v="Adultez"/>
    <m/>
    <s v="Desplazamiento"/>
    <s v="Ninguno"/>
    <m/>
    <s v="Cotizante docente"/>
    <m/>
    <s v="Con discapacidad"/>
    <s v="Indígena"/>
    <s v="PASTO"/>
    <s v="CL 18D No 8AESTE - 15"/>
    <n v="7370016"/>
    <s v="Urbana"/>
    <m/>
    <x v="0"/>
    <x v="14"/>
    <s v="NARIÑO"/>
    <x v="14"/>
    <x v="14"/>
    <x v="14"/>
    <s v="I10X"/>
    <s v="N18X"/>
    <m/>
    <m/>
    <s v="Hipertension esencial (primaria)"/>
    <s v="Procedimiento"/>
    <n v="1"/>
    <s v="00Q0000395"/>
    <s v="PAQUETE HIPERTENSION ARTERIAL Y/O  DIABETES MELLITUS CON ENFERMEDAD RENAL CRONICA ESTADIOS 3A - 3B - 4 Y 5 SIN DIALISIS"/>
    <d v="2022-02-28T00:00:00"/>
    <n v="1400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9827829"/>
    <s v="CC59827829"/>
    <s v="SANDRA"/>
    <s v="FABIOLA"/>
    <s v="INSUASTY"/>
    <s v="DELGADO"/>
    <d v="1975-02-10T00:00:00"/>
    <n v="46"/>
    <n v="5"/>
    <s v="Adultez"/>
    <m/>
    <s v="Desplazamiento"/>
    <s v="Ninguno"/>
    <m/>
    <s v="Cotizante docente"/>
    <m/>
    <s v="Con discapacidad"/>
    <s v="Indígena"/>
    <s v="PASTO"/>
    <s v="SANDRA FABIOLA INSUASTY DELGADO"/>
    <n v="3154731548"/>
    <s v="Urbana"/>
    <m/>
    <x v="0"/>
    <x v="10"/>
    <s v="NARIÑO"/>
    <x v="10"/>
    <x v="10"/>
    <x v="10"/>
    <s v="I10X"/>
    <m/>
    <m/>
    <m/>
    <s v="Hipertension esencial (primaria)"/>
    <s v="Procedimiento"/>
    <n v="1"/>
    <s v="00Q0000773"/>
    <s v="PAQUETE HIPERTENSION ARTERIAL SIN O CON ENFERMEDAD RENAL CRONICA ESTADIOS 1 - 2 - IPS ESPECIALIZADA"/>
    <d v="2022-02-28T00:00:00"/>
    <n v="43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7852"/>
    <s v="CC12957852"/>
    <s v="JOSE"/>
    <s v="IDIO GILBERTO"/>
    <s v="DE"/>
    <s v="LA CRUZ LEGARDA"/>
    <d v="1952-07-26T00:00:00"/>
    <n v="69"/>
    <n v="6"/>
    <s v="Persona mayor"/>
    <s v="Población en Condición de Desplazamiento"/>
    <s v="Desplazamiento"/>
    <s v="Desplazamiento forzado"/>
    <m/>
    <s v="Cotizante docente"/>
    <m/>
    <s v="Con discapacidad"/>
    <s v="Indígena"/>
    <s v="PASTO"/>
    <s v="MZ 16# CSA 23 V.FLOR2"/>
    <n v="3103925914"/>
    <s v="Urbana"/>
    <m/>
    <x v="0"/>
    <x v="10"/>
    <s v="NARIÑO"/>
    <x v="10"/>
    <x v="10"/>
    <x v="10"/>
    <s v="I10X"/>
    <s v="E119"/>
    <s v="N18X"/>
    <m/>
    <s v="Hipertension esencial (primaria)"/>
    <s v="Procedimiento"/>
    <n v="1"/>
    <s v="00Q0000775"/>
    <s v="PAQUETE HIPERTENSION ARTERIAL MAS DIABETES MELLITUS EN RIESGO DE ERCÃ‚Â YÃ‚Â ENFERMEDAD RENAL CRONICA ESTADIOS 1 - 2 EN IPS ESPECIALIZADA"/>
    <d v="2022-02-28T00:00:00"/>
    <n v="326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51141"/>
    <s v="CC12951141"/>
    <s v="FERNANDO"/>
    <m/>
    <s v="MARTINEZ"/>
    <s v="CASTRO"/>
    <d v="1947-09-05T00:00:00"/>
    <n v="74"/>
    <n v="6"/>
    <s v="Persona mayor"/>
    <m/>
    <s v="Desplazamiento"/>
    <s v="Ninguno"/>
    <m/>
    <s v="Cotizante docente"/>
    <m/>
    <s v="Con discapacidad"/>
    <s v="Indígena"/>
    <s v="PASTO"/>
    <s v="CL 22 N 2-13 BARRIO El EJIDO B/"/>
    <n v="7300446"/>
    <s v="Urbana"/>
    <m/>
    <x v="0"/>
    <x v="7"/>
    <s v="NARIÑO"/>
    <x v="7"/>
    <x v="7"/>
    <x v="7"/>
    <s v="I10X"/>
    <s v="E119"/>
    <m/>
    <m/>
    <s v="Hipertension esencial (primaria)"/>
    <s v="Medicamento"/>
    <n v="1"/>
    <s v="19942545-01"/>
    <s v="CALCITRIOL 0.5 MCG"/>
    <d v="2022-02-17T00:00:00"/>
    <n v="331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385885"/>
    <s v="CC27385885"/>
    <s v="ROSALBA"/>
    <m/>
    <s v="GUEVARA"/>
    <s v="DE CHAMORRO"/>
    <d v="1940-07-18T00:00:00"/>
    <n v="81"/>
    <n v="6"/>
    <s v="Persona mayor"/>
    <m/>
    <s v="Desplazamiento"/>
    <s v="Ninguno"/>
    <m/>
    <s v="Cotizante docente"/>
    <m/>
    <s v="Con discapacidad"/>
    <s v="Indígena"/>
    <s v="PASTO"/>
    <s v="MZ C CASA 8 PINOS DEL NORTE B/"/>
    <n v="7213273"/>
    <s v="Urbana"/>
    <m/>
    <x v="0"/>
    <x v="10"/>
    <s v="NARIÑO"/>
    <x v="10"/>
    <x v="10"/>
    <x v="10"/>
    <s v="I10X"/>
    <s v="N18X"/>
    <m/>
    <m/>
    <s v="Hipertension esencial (primaria)"/>
    <s v="Procedimiento"/>
    <n v="1"/>
    <s v="00Q0000395"/>
    <s v="PAQUETE HIPERTENSION ARTERIAL Y/O  DIABETES MELLITUS CON ENFERMEDAD RENAL CRONICA ESTADIOS 3A - 3B - 4 Y 5 SIN DIALISIS"/>
    <d v="2022-02-28T00:00:00"/>
    <n v="1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4523"/>
    <s v="CC27074523"/>
    <s v="DOLORES"/>
    <s v="CENAYDA"/>
    <s v="ALVARADO"/>
    <s v="CABRERA"/>
    <d v="1946-05-01T00:00:00"/>
    <n v="75"/>
    <n v="6"/>
    <s v="Persona mayor"/>
    <m/>
    <s v="Desplazamiento"/>
    <s v="Ninguno"/>
    <m/>
    <s v="Cotizante docente"/>
    <m/>
    <s v="Con discapacidad"/>
    <s v="Indígena"/>
    <s v="PASTO"/>
    <s v="CALLE 11 N 29-67 B/"/>
    <n v="3134090747"/>
    <s v="Urbana"/>
    <m/>
    <x v="0"/>
    <x v="9"/>
    <s v="NARIÑO"/>
    <x v="9"/>
    <x v="9"/>
    <x v="9"/>
    <s v="I10X"/>
    <m/>
    <m/>
    <m/>
    <s v="Hipertension esencial (primaria)"/>
    <s v="Procedimiento"/>
    <n v="1"/>
    <s v="00Q0000395"/>
    <s v="PAQUETE HIPERTENSION ARTERIAL Y/O  DIABETES MELLITUS CON ENFERMEDAD RENAL CRONICA ESTADIOS 3A - 3B - 4 Y 5 SIN DIALISIS"/>
    <d v="2022-02-28T00:00:00"/>
    <n v="15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98398346"/>
    <s v="CC98398346"/>
    <s v="JORGE"/>
    <s v="MAURICIO"/>
    <s v="ORTIZ"/>
    <s v="GUERRERO"/>
    <d v="1977-10-08T00:00:00"/>
    <n v="44"/>
    <n v="5"/>
    <s v="Adultez"/>
    <m/>
    <s v="Desplazamiento"/>
    <s v="Ninguno"/>
    <m/>
    <s v="Cotizante docente"/>
    <m/>
    <s v="Con discapacidad"/>
    <s v="Indígena"/>
    <s v="PASTO"/>
    <s v="CLL 12 No 40 - 08 B/MARILUZ I"/>
    <n v="3184783946"/>
    <s v="Urbana"/>
    <m/>
    <x v="0"/>
    <x v="11"/>
    <s v="NARIÑO"/>
    <x v="11"/>
    <x v="11"/>
    <x v="11"/>
    <s v="I10X"/>
    <m/>
    <m/>
    <m/>
    <s v="Hipertension esencial (primaria)"/>
    <s v="Procedimiento"/>
    <n v="1"/>
    <s v="00Q0000395"/>
    <s v="PAQUETE HIPERTENSION ARTERIAL Y/O  DIABETES MELLITUS CON ENFERMEDAD RENAL CRONICA ESTADIOS 3A - 3B - 4 Y 5 SIN DIALISIS"/>
    <d v="2022-02-21T00:00:00"/>
    <n v="21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4397"/>
    <s v="CC27074397"/>
    <s v="JOSEFINA"/>
    <s v="DEL CARMEN"/>
    <s v="BOLANOS"/>
    <s v="DE REALPE"/>
    <d v="1947-10-23T00:00:00"/>
    <n v="74"/>
    <n v="6"/>
    <s v="Persona mayor"/>
    <m/>
    <s v="Desplazamiento"/>
    <s v="Ninguno"/>
    <m/>
    <s v="Cotizante docente"/>
    <m/>
    <s v="Con discapacidad"/>
    <s v="Indígena"/>
    <s v="PASTO"/>
    <s v="CRA 33 N 4 OESTE 12 B EL BOSQUE B/ Barrio El Bosqu"/>
    <n v="7360769"/>
    <s v="Urbana"/>
    <m/>
    <x v="0"/>
    <x v="9"/>
    <s v="NARIÑO"/>
    <x v="9"/>
    <x v="9"/>
    <x v="9"/>
    <s v="I10X"/>
    <m/>
    <m/>
    <m/>
    <s v="Hipertension esencial (primaria)"/>
    <s v="Procedimiento"/>
    <n v="1"/>
    <s v="00Q0000774"/>
    <s v="PAQUETE DIABETES MELLITUS SIN O CON ENFERMEDAD RENAL CRONICA ESTADIOS 1 - 2 - IPS ESPECIALIZADA"/>
    <d v="2022-02-28T00:00:00"/>
    <n v="23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30711166"/>
    <s v="CC30711166"/>
    <s v="MARIA"/>
    <s v="ESPERANZA"/>
    <s v="CAICEDO"/>
    <s v="ANDRADE"/>
    <d v="1957-01-01T00:00:00"/>
    <n v="64"/>
    <n v="6"/>
    <s v="Persona mayor"/>
    <m/>
    <s v="Desplazamiento"/>
    <s v="Ninguno"/>
    <m/>
    <s v="Cotizante docente"/>
    <m/>
    <s v="Con discapacidad"/>
    <s v="Indígena"/>
    <s v="PASTO"/>
    <s v="CRA 15A N 10-99 B/ SAN MIGUEL"/>
    <n v="7205902"/>
    <s v="Urbana"/>
    <m/>
    <x v="0"/>
    <x v="10"/>
    <s v="NARIÑO"/>
    <x v="10"/>
    <x v="10"/>
    <x v="10"/>
    <s v="I10X"/>
    <m/>
    <m/>
    <m/>
    <s v="Hipertension esencial (primaria)"/>
    <s v="Procedimiento"/>
    <n v="1"/>
    <s v="00Q0000395"/>
    <s v="PAQUETE HIPERTENSION ARTERIAL Y/O  DIABETES MELLITUS CON ENFERMEDAD RENAL CRONICA ESTADIOS 3A - 3B - 4 Y 5 SIN DIALISIS"/>
    <d v="2022-02-28T00:00:00"/>
    <n v="67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88091"/>
    <s v="CC12988091"/>
    <s v="CARLOS"/>
    <s v="EMILIO"/>
    <s v="SALAS"/>
    <s v="GAMEZ"/>
    <d v="1966-06-01T00:00:00"/>
    <n v="55"/>
    <n v="5"/>
    <s v="Adultez"/>
    <m/>
    <s v="Desplazamiento"/>
    <s v="Ninguno"/>
    <m/>
    <s v="Cotizante docente"/>
    <m/>
    <s v="Con discapacidad"/>
    <s v="Indígena"/>
    <s v="PASTO"/>
    <s v="MZ F CS 5 BARRIO GUAMUEZ"/>
    <n v="3152653101"/>
    <s v="Urbana"/>
    <m/>
    <x v="0"/>
    <x v="9"/>
    <s v="NARIÑO"/>
    <x v="9"/>
    <x v="9"/>
    <x v="9"/>
    <s v="I10X"/>
    <m/>
    <m/>
    <m/>
    <s v="Hipertension esencial (primaria)"/>
    <s v="Procedimiento"/>
    <n v="1"/>
    <s v="00Q0000395"/>
    <s v="PAQUETE HIPERTENSION ARTERIAL Y/O  DIABETES MELLITUS CON ENFERMEDAD RENAL CRONICA ESTADIOS 3A - 3B - 4 Y 5 SIN DIALISIS"/>
    <d v="2022-02-28T00:00:00"/>
    <n v="50500"/>
    <s v="Hospitalización"/>
    <m/>
  </r>
  <r>
    <n v="2022"/>
    <d v="2021-07-31T00:00:00"/>
    <s v="Población con riesgo o alteraciones cardio – cerebro – vascular – metabólicas manifiestas"/>
    <s v="Crónicos"/>
    <s v="HTA"/>
    <s v="PASTO"/>
    <n v="52"/>
    <s v="52 - NARIÑO"/>
    <s v="52036"/>
    <s v="52036 - Ancuyá"/>
    <s v="1,24525407650625"/>
    <s v="-77,5311577704318"/>
    <s v="Cotizante docente"/>
    <s v="AC"/>
    <m/>
    <s v="CC"/>
    <n v="12951154"/>
    <s v="CC12951154"/>
    <s v="SERVIO"/>
    <s v="TULIO"/>
    <s v="AREVALO"/>
    <s v="ONATE"/>
    <d v="1949-04-16T00:00:00"/>
    <n v="72"/>
    <n v="6"/>
    <s v="Persona mayor"/>
    <m/>
    <s v="Desplazamiento"/>
    <s v="Ninguno"/>
    <m/>
    <s v="Cotizante docente"/>
    <m/>
    <s v="Con discapacidad"/>
    <s v="Indígena"/>
    <s v="ANCUYA"/>
    <s v="MZ P CASA 14 GUALCALOMA 2"/>
    <n v="3128508818"/>
    <s v="Urbana"/>
    <m/>
    <x v="0"/>
    <x v="14"/>
    <s v="NARIÑO"/>
    <x v="14"/>
    <x v="14"/>
    <x v="14"/>
    <s v="I10X"/>
    <m/>
    <m/>
    <m/>
    <s v="Hipertension esencial (primaria)"/>
    <s v="Procedimiento"/>
    <n v="1"/>
    <s v="00Q0000395"/>
    <s v="PAQUETE HIPERTENSION ARTERIAL Y/O  DIABETES MELLITUS CON ENFERMEDAD RENAL CRONICA ESTADIOS 3A - 3B - 4 Y 5 SIN DIALISIS"/>
    <d v="2022-02-22T00:00:00"/>
    <n v="505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27217960"/>
    <s v="CC27217960"/>
    <s v="LUCIA"/>
    <s v="MARLENE"/>
    <s v="CERON"/>
    <s v="BASTIDAS"/>
    <d v="1943-09-18T00:00:00"/>
    <n v="78"/>
    <n v="6"/>
    <s v="Persona mayor"/>
    <m/>
    <s v="Desplazamiento"/>
    <s v="Ninguno"/>
    <m/>
    <s v="Beneficiario"/>
    <m/>
    <s v="Con discapacidad"/>
    <s v="Indígena"/>
    <s v="PASTO"/>
    <s v="MZ 8 CS 12 URBANIZACION AL FLORIDA"/>
    <n v="3165286347"/>
    <s v="Urbana"/>
    <m/>
    <x v="0"/>
    <x v="11"/>
    <s v="NARIÑO"/>
    <x v="11"/>
    <x v="11"/>
    <x v="11"/>
    <s v="I10X"/>
    <m/>
    <m/>
    <m/>
    <s v="Hipertension esencial (primaria)"/>
    <s v="Procedimiento"/>
    <n v="1"/>
    <s v="00Q0000773"/>
    <s v="PAQUETE HIPERTENSION ARTERIAL SIN O CON ENFERMEDAD RENAL CRONICA ESTADIOS 1 - 2 - IPS ESPECIALIZADA"/>
    <d v="2022-02-28T00:00:00"/>
    <n v="14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70028"/>
    <s v="CC12970028"/>
    <s v="JESUS"/>
    <s v="ALFREDO"/>
    <s v="ERAZO"/>
    <s v="ARCINIEGAS"/>
    <d v="1959-03-11T00:00:00"/>
    <n v="62"/>
    <n v="6"/>
    <s v="Persona mayor"/>
    <m/>
    <s v="Desplazamiento"/>
    <s v="Ninguno"/>
    <m/>
    <s v="Cotizante docente"/>
    <m/>
    <s v="Con discapacidad"/>
    <s v="Afrodescendiente"/>
    <s v="PASTO"/>
    <s v="CLL 13 No 24 - 62 B/SANTIAGO"/>
    <n v="3154293389"/>
    <s v="Urbana"/>
    <m/>
    <x v="0"/>
    <x v="12"/>
    <s v="NARIÑO"/>
    <x v="12"/>
    <x v="12"/>
    <x v="12"/>
    <s v="I10X"/>
    <m/>
    <m/>
    <m/>
    <s v="Hipertension esencial (primaria)"/>
    <s v="Procedimiento"/>
    <n v="1"/>
    <s v="00Q0000395"/>
    <s v="PAQUETE HIPERTENSION ARTERIAL Y/O  DIABETES MELLITUS CON ENFERMEDAD RENAL CRONICA ESTADIOS 3A - 3B - 4 Y 5 SIN DIALISIS"/>
    <d v="2022-02-09T00:00:00"/>
    <n v="144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353337"/>
    <s v="CC5353337"/>
    <s v="LUIS"/>
    <s v="IGNACIO"/>
    <s v="VILLOTA"/>
    <s v="GAMBOA"/>
    <d v="1952-11-18T00:00:00"/>
    <n v="69"/>
    <n v="6"/>
    <s v="Persona mayor"/>
    <m/>
    <s v="Desplazamiento"/>
    <s v="Ninguno"/>
    <m/>
    <s v="Cotizante docente"/>
    <m/>
    <s v="Con discapacidad"/>
    <s v="Afrodescendiente"/>
    <s v="PASTO"/>
    <s v="CRA 6B No 19B - 35 B/ Sendoya"/>
    <n v="7203603"/>
    <s v="Urbana"/>
    <m/>
    <x v="0"/>
    <x v="7"/>
    <s v="NARIÑO"/>
    <x v="7"/>
    <x v="7"/>
    <x v="7"/>
    <s v="I10X"/>
    <m/>
    <m/>
    <m/>
    <s v="Hipertension esencial (primaria)"/>
    <s v="Procedimiento"/>
    <n v="1"/>
    <s v="00Q0000773"/>
    <s v="PAQUETE HIPERTENSION ARTERIAL SIN O CON ENFERMEDAD RENAL CRONICA ESTADIOS 1 - 2 - IPS ESPECIALIZADA"/>
    <d v="2022-02-14T00:00:00"/>
    <n v="495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3060448"/>
    <s v="CC13060448"/>
    <s v="RAUL"/>
    <s v="BAYARDO"/>
    <s v="ERAZO"/>
    <s v="BOLANOS"/>
    <d v="1957-04-15T00:00:00"/>
    <n v="64"/>
    <n v="6"/>
    <s v="Persona mayor"/>
    <m/>
    <s v="Desplazamiento"/>
    <s v="Ninguno"/>
    <m/>
    <s v="Cotizante docente"/>
    <m/>
    <s v="Con discapacidad"/>
    <s v="Afrodescendiente"/>
    <s v="PASTO"/>
    <s v="MZ B CASA 3 NORMANDIA"/>
    <n v="3166948192"/>
    <s v="Urbana"/>
    <m/>
    <x v="0"/>
    <x v="13"/>
    <s v="NARIÑO"/>
    <x v="13"/>
    <x v="13"/>
    <x v="13"/>
    <s v="I10X"/>
    <s v="E119"/>
    <m/>
    <m/>
    <s v="Hipertension esencial (primaria)"/>
    <s v="Procedimiento"/>
    <n v="1"/>
    <s v="00Q0000775"/>
    <s v="PAQUETE HIPERTENSION ARTERIAL MAS DIABETES MELLITUS EN RIESGO DE ERCÃ‚Â YÃ‚Â ENFERMEDAD RENAL CRONICA ESTADIOS 1 - 2 EN IPS ESPECIALIZADA"/>
    <d v="2022-02-28T00:00:00"/>
    <n v="262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070503"/>
    <s v="CC27070503"/>
    <s v="RITA"/>
    <s v="BERTA"/>
    <s v="MONTEZUMA"/>
    <s v="ROJAS"/>
    <d v="1942-04-10T00:00:00"/>
    <n v="79"/>
    <n v="6"/>
    <s v="Persona mayor"/>
    <m/>
    <s v="Desplazamiento"/>
    <s v="Ninguno"/>
    <m/>
    <s v="Cotizante docente"/>
    <m/>
    <s v="Con discapacidad"/>
    <s v="Afrodescendiente"/>
    <s v="PASTO"/>
    <s v="DIAG 16 N 38-139 BARRIO LA COLINA"/>
    <n v="3108360304"/>
    <s v="Urbana"/>
    <m/>
    <x v="0"/>
    <x v="7"/>
    <s v="NARIÑO"/>
    <x v="7"/>
    <x v="7"/>
    <x v="7"/>
    <s v="I10X"/>
    <s v="E119"/>
    <m/>
    <m/>
    <s v="Hipertension esencial (primaria)"/>
    <s v="Procedimiento"/>
    <n v="1"/>
    <s v="00Q0000773"/>
    <s v="PAQUETE HIPERTENSION ARTERIAL SIN O CON ENFERMEDAD RENAL CRONICA ESTADIOS 1 - 2 - IPS ESPECIALIZADA"/>
    <d v="2022-02-28T00:00:00"/>
    <n v="93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5196191"/>
    <s v="CC5196191"/>
    <s v="WILFREDO"/>
    <s v="LEANDRO"/>
    <s v="VILLOTA"/>
    <s v="VILLAREAL"/>
    <d v="1941-07-18T00:00:00"/>
    <n v="80"/>
    <n v="6"/>
    <s v="Persona mayor"/>
    <m/>
    <s v="Desplazamiento"/>
    <s v="Ninguno"/>
    <m/>
    <s v="Cotizante docente"/>
    <m/>
    <s v="Con discapacidad"/>
    <s v="Afrodescendiente"/>
    <s v="PASTO"/>
    <s v="CALLE 16 # 37-51 edificio Torre Santa Laura apto 9"/>
    <n v="3168286409"/>
    <s v="Urbana"/>
    <m/>
    <x v="0"/>
    <x v="14"/>
    <s v="NARIÑO"/>
    <x v="14"/>
    <x v="14"/>
    <x v="14"/>
    <s v="I10X"/>
    <m/>
    <m/>
    <m/>
    <s v="Hipertension esencial (primaria)"/>
    <s v="Procedimiento"/>
    <n v="1"/>
    <s v="00Q0000395"/>
    <s v="PAQUETE HIPERTENSION ARTERIAL Y/O  DIABETES MELLITUS CON ENFERMEDAD RENAL CRONICA ESTADIOS 3A - 3B - 4 Y 5 SIN DIALISIS"/>
    <d v="2022-02-28T00:00:00"/>
    <n v="209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12964063"/>
    <s v="CC12964063"/>
    <s v="JESUS"/>
    <s v="ALIRIO"/>
    <s v="PINZA"/>
    <s v="CEBALLOS"/>
    <d v="1955-10-07T00:00:00"/>
    <n v="66"/>
    <n v="6"/>
    <s v="Persona mayor"/>
    <m/>
    <s v="Desplazamiento"/>
    <s v="Ninguno"/>
    <m/>
    <s v="Cotizante docente"/>
    <m/>
    <s v="Con discapacidad"/>
    <s v="Afrodescendiente"/>
    <s v="PASTO"/>
    <s v="MZ H CASA 3 B/VIOLETAS II B/"/>
    <n v="3164431005"/>
    <s v="Urbana"/>
    <m/>
    <x v="0"/>
    <x v="11"/>
    <s v="NARIÑO"/>
    <x v="11"/>
    <x v="11"/>
    <x v="11"/>
    <s v="I10X"/>
    <s v="E119"/>
    <s v="N18X"/>
    <m/>
    <s v="Hipertension esencial (primaria)"/>
    <s v="Procedimiento"/>
    <n v="1"/>
    <s v="00Q0000395"/>
    <s v="PAQUETE HIPERTENSION ARTERIAL Y/O  DIABETES MELLITUS CON ENFERMEDAD RENAL CRONICA ESTADIOS 3A - 3B - 4 Y 5 SIN DIALISIS"/>
    <d v="2022-02-19T00:00:00"/>
    <n v="38300"/>
    <s v="Hospitalización"/>
    <m/>
  </r>
  <r>
    <n v="2022"/>
    <d v="2021-07-31T00:00:00"/>
    <s v="Población con riesgo o alteraciones cardio – cerebro – vascular – metabólicas manifiestas"/>
    <s v="Crónicos"/>
    <s v="HTA"/>
    <s v="PASTO"/>
    <n v="52"/>
    <s v="52 - NARIÑO"/>
    <s v="52001"/>
    <s v="52001 - Pasto"/>
    <s v="1,08360549665305"/>
    <s v="-77,2061007433657"/>
    <s v="Beneficiario"/>
    <s v="AC"/>
    <m/>
    <s v="CC"/>
    <n v="59813584"/>
    <s v="CC59813584"/>
    <s v="ROCIO"/>
    <s v="DEL SOCORRO"/>
    <s v="SUAREZ"/>
    <s v="LOPEZ"/>
    <d v="1968-04-13T00:00:00"/>
    <n v="53"/>
    <n v="5"/>
    <s v="Adultez"/>
    <m/>
    <s v="Desplazamiento"/>
    <s v="Ninguno"/>
    <m/>
    <s v="Beneficiario"/>
    <m/>
    <s v="Con discapacidad"/>
    <s v="Afrodescendiente"/>
    <s v="PASTO"/>
    <m/>
    <n v="3154469437"/>
    <s v="Urbana"/>
    <m/>
    <x v="0"/>
    <x v="7"/>
    <s v="NARIÑO"/>
    <x v="7"/>
    <x v="7"/>
    <x v="7"/>
    <s v="I10X"/>
    <m/>
    <m/>
    <m/>
    <s v="Hipertension esencial (primaria)"/>
    <s v="Procedimiento"/>
    <n v="1"/>
    <n v="1890301"/>
    <s v="CONSULTA DE CONTROL O DE SEGUIMIENTO POR MEDICINA GENERAL"/>
    <d v="2022-02-05T00:00:00"/>
    <n v="14700"/>
    <s v="Hospitalización"/>
    <m/>
  </r>
  <r>
    <n v="2022"/>
    <d v="2021-07-31T00:00:00"/>
    <s v="Población con riesgo o alteraciones cardio – cerebro – vascular – metabólicas manifiestas"/>
    <s v="Crónicos"/>
    <s v="HTA"/>
    <s v="PASTO"/>
    <n v="52"/>
    <s v="52 - NARIÑO"/>
    <s v="52001"/>
    <s v="52001 - Pasto"/>
    <s v="1,08360549665305"/>
    <s v="-77,2061007433657"/>
    <s v="Cotizante docente"/>
    <s v="AC"/>
    <m/>
    <s v="CC"/>
    <n v="27422919"/>
    <s v="CC27422919"/>
    <s v="HERMENCIA"/>
    <s v="EMERITA"/>
    <s v="CERON"/>
    <s v="DE BURBANO"/>
    <d v="1948-09-11T00:00:00"/>
    <n v="73"/>
    <n v="6"/>
    <s v="Persona mayor"/>
    <m/>
    <s v="Desplazamiento"/>
    <s v="Ninguno"/>
    <m/>
    <s v="Cotizante docente"/>
    <m/>
    <s v="Con discapacidad"/>
    <s v="Afrodescendiente"/>
    <s v="PASTO"/>
    <s v="CR 38 N. 12-41 BARRIO CASTELLANA B/"/>
    <n v="3155800102"/>
    <s v="Urbana"/>
    <m/>
    <x v="0"/>
    <x v="7"/>
    <s v="NARIÑO"/>
    <x v="7"/>
    <x v="7"/>
    <x v="7"/>
    <s v="I10X"/>
    <m/>
    <m/>
    <m/>
    <s v="Hipertension esencial (primaria)"/>
    <s v="Medicamento"/>
    <n v="1"/>
    <s v="41072-05"/>
    <s v="OMEPRAZOL 20 MG CAPSULAS"/>
    <d v="2022-02-05T00:00:00"/>
    <n v="41900"/>
    <s v="Hospitalización"/>
    <m/>
  </r>
  <r>
    <n v="2022"/>
    <d v="2021-07-31T00:00:00"/>
    <s v="Población con riesgo o alteraciones cardio – cerebro – vascular – metabólicas manifiestas"/>
    <s v="Crónicos"/>
    <s v="HTA"/>
    <s v="EL TAMBO"/>
    <n v="52"/>
    <s v="52 - NARIÑO"/>
    <s v="52260"/>
    <s v="52260 - El Tambo"/>
    <s v="1,4302637597315"/>
    <s v="-77,3831159734383"/>
    <s v="Beneficiario"/>
    <s v="AC"/>
    <m/>
    <s v="CC"/>
    <n v="2515075"/>
    <s v="CC2515075"/>
    <s v="DANIEL"/>
    <s v="GUILLERMO"/>
    <s v="CAICEDO"/>
    <s v="NOAP"/>
    <d v="1952-07-16T00:00:00"/>
    <n v="69"/>
    <n v="6"/>
    <s v="Persona mayor"/>
    <m/>
    <s v="Desplazamiento"/>
    <s v="Ninguno"/>
    <s v="Estudios Secundarios"/>
    <s v="Beneficiario"/>
    <m/>
    <s v="Con discapacidad"/>
    <s v="Afrodescendiente"/>
    <s v="EL TAMBO"/>
    <s v="B CARRERA 12"/>
    <n v="0"/>
    <s v="Urbana"/>
    <m/>
    <x v="0"/>
    <x v="7"/>
    <s v="NARIÑO"/>
    <x v="7"/>
    <x v="7"/>
    <x v="7"/>
    <s v="I10X"/>
    <m/>
    <m/>
    <m/>
    <s v="Hipertension esencial (primaria)"/>
    <s v="Procedimiento"/>
    <n v="1"/>
    <s v="00Q0000773"/>
    <s v="PAQUETE HIPERTENSION ARTERIAL SIN O CON ENFERMEDAD RENAL CRONICA ESTADIOS 1 - 2 - IPS ESPECIALIZADA"/>
    <d v="2022-02-28T00:00:00"/>
    <n v="325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5213399"/>
    <s v="CC5213399"/>
    <s v="JESUS"/>
    <s v="MACARIO"/>
    <s v="ACOSTA"/>
    <s v="VERA"/>
    <d v="1951-06-23T00:00:00"/>
    <n v="70"/>
    <n v="6"/>
    <s v="Persona mayor"/>
    <m/>
    <s v="Desplazamiento"/>
    <s v="Ninguno"/>
    <s v="Estudios Universitarios"/>
    <s v="Cotizante docente"/>
    <m/>
    <s v="Con discapacidad"/>
    <s v="Afrodescendiente"/>
    <s v="EL TAMBO"/>
    <s v="B LOURDES"/>
    <n v="0"/>
    <s v="Urbana"/>
    <m/>
    <x v="0"/>
    <x v="7"/>
    <s v="NARIÑO"/>
    <x v="7"/>
    <x v="7"/>
    <x v="7"/>
    <s v="I10X"/>
    <s v="E119"/>
    <m/>
    <m/>
    <s v="Hipertension esencial (primaria)"/>
    <s v="Procedimiento"/>
    <n v="1"/>
    <s v="00Q0000773"/>
    <s v="PAQUETE HIPERTENSION ARTERIAL SIN O CON ENFERMEDAD RENAL CRONICA ESTADIOS 1 - 2 - IPS ESPECIALIZADA"/>
    <d v="2022-02-08T00:00:00"/>
    <n v="325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5248967"/>
    <s v="CC5248967"/>
    <s v="EDGAR"/>
    <s v="DIOGENES"/>
    <s v="CORDOBA"/>
    <s v="DAVILA"/>
    <d v="1951-06-18T00:00:00"/>
    <n v="70"/>
    <n v="6"/>
    <s v="Persona mayor"/>
    <m/>
    <s v="Desplazamiento"/>
    <s v="Ninguno"/>
    <s v="Estudios Universitarios"/>
    <s v="Cotizante docente"/>
    <m/>
    <s v="Con discapacidad"/>
    <s v="Afrodescendiente"/>
    <s v="EL TAMBO"/>
    <s v="B SAUCES"/>
    <n v="0"/>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6100"/>
    <s v="Hospitalización"/>
    <m/>
  </r>
  <r>
    <n v="2022"/>
    <d v="2021-07-31T00:00:00"/>
    <s v="Población con riesgo o alteraciones cardio – cerebro – vascular – metabólicas manifiestas"/>
    <s v="Crónicos"/>
    <s v="HTA"/>
    <s v="EL TAMBO"/>
    <n v="52"/>
    <s v="52 - NARIÑO"/>
    <s v="52260"/>
    <s v="52260 - El Tambo"/>
    <s v="1,4302637597315"/>
    <s v="-77,3831159734383"/>
    <s v="Beneficiario"/>
    <s v="AC"/>
    <m/>
    <s v="CC"/>
    <n v="5249082"/>
    <s v="CC5249082"/>
    <s v="NELSON"/>
    <s v="NONE"/>
    <s v="BURBANO"/>
    <s v="CABRERA"/>
    <d v="1950-02-13T00:00:00"/>
    <n v="71"/>
    <n v="6"/>
    <s v="Persona mayor"/>
    <m/>
    <s v="Desplazamiento"/>
    <s v="Ninguno"/>
    <s v="Estudios Universitarios"/>
    <s v="Beneficiario"/>
    <m/>
    <s v="Con discapacidad"/>
    <s v="Afrodescendiente"/>
    <s v="EL TAMBO"/>
    <s v="B CARRERA 12"/>
    <n v="0"/>
    <s v="Urbana"/>
    <m/>
    <x v="0"/>
    <x v="7"/>
    <s v="NARIÑO"/>
    <x v="7"/>
    <x v="7"/>
    <x v="7"/>
    <s v="I10X"/>
    <s v="E119"/>
    <s v="N18X"/>
    <m/>
    <s v="Hipertension esencial (primaria)"/>
    <s v="Procedimiento"/>
    <n v="1"/>
    <s v="00Q0000395"/>
    <s v="PAQUETE HIPERTENSION ARTERIAL Y/O  DIABETES MELLITUS CON ENFERMEDAD RENAL CRONICA ESTADIOS 3A - 3B - 4 Y 5 SIN DIALISIS"/>
    <d v="2022-02-22T00:00:00"/>
    <n v="169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5249959"/>
    <s v="CC5249959"/>
    <s v="EDIBERTO "/>
    <s v="RODEIRO"/>
    <s v="JIMENEZ"/>
    <s v="DIAZ"/>
    <d v="1958-04-14T00:00:00"/>
    <n v="63"/>
    <n v="6"/>
    <s v="Persona mayor"/>
    <m/>
    <s v="Desplazamiento"/>
    <s v="Ninguno"/>
    <s v="Estudios Universitarios"/>
    <s v="Cotizante docente"/>
    <m/>
    <s v="Con discapacidad"/>
    <s v="Afrodescendiente"/>
    <s v="EL TAMBO"/>
    <s v="B LOURDES"/>
    <n v="0"/>
    <s v="Urbana"/>
    <m/>
    <x v="0"/>
    <x v="7"/>
    <s v="NARIÑO"/>
    <x v="7"/>
    <x v="7"/>
    <x v="7"/>
    <s v="I10X"/>
    <m/>
    <m/>
    <m/>
    <s v="Hipertension esencial (primaria)"/>
    <s v="Procedimiento"/>
    <n v="1"/>
    <s v="00Q0000775"/>
    <s v="PAQUETE HIPERTENSION ARTERIAL MAS DIABETES MELLITUS EN RIESGO DE ERCÃ‚Â YÃ‚Â ENFERMEDAD RENAL CRONICA ESTADIOS 1 - 2 EN IPS ESPECIALIZADA"/>
    <d v="2022-02-02T00:00:00"/>
    <n v="11300"/>
    <s v="Hospitalización"/>
    <m/>
  </r>
  <r>
    <n v="2022"/>
    <d v="2021-07-31T00:00:00"/>
    <s v="Población con riesgo o alteraciones cardio – cerebro – vascular – metabólicas manifiestas"/>
    <s v="Crónicos"/>
    <s v="HTA"/>
    <s v="EL TAMBO"/>
    <n v="52"/>
    <s v="52 - NARIÑO"/>
    <s v="52260"/>
    <s v="52260 - El Tambo"/>
    <s v="1,4302637597315"/>
    <s v="-77,3831159734383"/>
    <s v="Beneficiario"/>
    <s v="AC"/>
    <m/>
    <s v="CC"/>
    <n v="27195985"/>
    <s v="CC27195985"/>
    <s v="TERESA"/>
    <s v="DE JESUS"/>
    <s v="DIAZ"/>
    <s v="DE BURBANO"/>
    <d v="1939-12-13T00:00:00"/>
    <n v="82"/>
    <n v="6"/>
    <s v="Persona mayor"/>
    <m/>
    <s v="Desplazamiento"/>
    <s v="Ninguno"/>
    <s v="Estudios Universitarios"/>
    <s v="Beneficiario"/>
    <m/>
    <s v="Con discapacidad"/>
    <s v="Afrodescendiente"/>
    <s v="EL TAMBO"/>
    <m/>
    <n v="0"/>
    <s v="Urbana"/>
    <m/>
    <x v="0"/>
    <x v="7"/>
    <s v="NARIÑO"/>
    <x v="7"/>
    <x v="7"/>
    <x v="7"/>
    <s v="I10X"/>
    <m/>
    <m/>
    <m/>
    <s v="Hipertension esencial (primaria)"/>
    <s v="Procedimiento"/>
    <n v="1"/>
    <s v="00Q0000395"/>
    <s v="PAQUETE HIPERTENSION ARTERIAL Y/O  DIABETES MELLITUS CON ENFERMEDAD RENAL CRONICA ESTADIOS 3A - 3B - 4 Y 5 SIN DIALISIS"/>
    <d v="2022-02-28T00:00:00"/>
    <n v="19500"/>
    <s v="Hospitalización"/>
    <m/>
  </r>
  <r>
    <n v="2022"/>
    <d v="2021-07-31T00:00:00"/>
    <s v="Población con riesgo o alteraciones cardio – cerebro – vascular – metabólicas manifiestas"/>
    <s v="Crónicos"/>
    <s v="HTA"/>
    <s v="EL TAMBO"/>
    <n v="52"/>
    <s v="52 - NARIÑO"/>
    <s v="52260"/>
    <s v="52260 - El Tambo"/>
    <s v="1,4302637597315"/>
    <s v="-77,3831159734383"/>
    <s v="Cotizante Pensionado"/>
    <s v="AC"/>
    <m/>
    <s v="CC"/>
    <n v="27196212"/>
    <s v="CC27196212"/>
    <s v="AURA"/>
    <s v="MARLENE"/>
    <s v="SOLARTE"/>
    <s v="DE BASTIDAS"/>
    <d v="1942-02-07T00:00:00"/>
    <n v="79"/>
    <n v="6"/>
    <s v="Persona mayor"/>
    <m/>
    <s v="Desplazamiento"/>
    <s v="Ninguno"/>
    <s v="Estudios Universitarios"/>
    <s v="Cotizante Pensionado"/>
    <m/>
    <s v="Con discapacidad"/>
    <s v="Afrodescendiente"/>
    <s v="EL TAMBO"/>
    <s v="B CARRERA 12"/>
    <n v="0"/>
    <s v="Urbana"/>
    <m/>
    <x v="0"/>
    <x v="7"/>
    <s v="NARIÑO"/>
    <x v="7"/>
    <x v="7"/>
    <x v="7"/>
    <s v="I10X"/>
    <s v="N18X"/>
    <m/>
    <m/>
    <s v="Hipertension esencial (primaria)"/>
    <s v="Procedimiento"/>
    <n v="1"/>
    <s v="00Q0000773"/>
    <s v="PAQUETE HIPERTENSION ARTERIAL SIN O CON ENFERMEDAD RENAL CRONICA ESTADIOS 1 - 2 - IPS ESPECIALIZADA"/>
    <d v="2022-02-24T00:00:00"/>
    <n v="42400"/>
    <s v="Hospitalización"/>
    <m/>
  </r>
  <r>
    <n v="2022"/>
    <d v="2021-07-31T00:00:00"/>
    <s v="Población con riesgo o alteraciones cardio – cerebro – vascular – metabólicas manifiestas"/>
    <s v="Crónicos"/>
    <s v="HTA"/>
    <s v="EL TAMBO"/>
    <n v="52"/>
    <s v="52 - NARIÑO"/>
    <s v="52260"/>
    <s v="52260 - El Tambo"/>
    <s v="1,4302637597315"/>
    <s v="-77,3831159734383"/>
    <s v="Cotizante Pensionado"/>
    <s v="AC"/>
    <m/>
    <s v="CC"/>
    <n v="27196741"/>
    <s v="CC27196741"/>
    <s v="PRECIDES"/>
    <s v="ROSA"/>
    <s v="CANCIMANCE"/>
    <s v="DE BOTINA"/>
    <d v="1949-05-19T00:00:00"/>
    <n v="72"/>
    <n v="6"/>
    <s v="Persona mayor"/>
    <m/>
    <s v="Desplazamiento"/>
    <s v="Ninguno"/>
    <s v="Estudios Universitarios"/>
    <s v="Cotizante Pensionado"/>
    <m/>
    <s v="Con discapacidad"/>
    <s v="Afrodescendiente"/>
    <s v="EL TAMBO"/>
    <s v="B ROSARIO"/>
    <n v="0"/>
    <s v="Urbana"/>
    <m/>
    <x v="0"/>
    <x v="7"/>
    <s v="NARIÑO"/>
    <x v="7"/>
    <x v="7"/>
    <x v="7"/>
    <s v="I10X"/>
    <s v="N18X"/>
    <m/>
    <m/>
    <s v="Hipertension esencial (primaria)"/>
    <s v="Procedimiento"/>
    <n v="1"/>
    <s v="00Q0000773"/>
    <s v="PAQUETE HIPERTENSION ARTERIAL SIN O CON ENFERMEDAD RENAL CRONICA ESTADIOS 1 - 2 - IPS ESPECIALIZADA"/>
    <d v="2022-02-28T00:00:00"/>
    <n v="142900"/>
    <s v="Hospitalización"/>
    <m/>
  </r>
  <r>
    <n v="2022"/>
    <d v="2021-07-31T00:00:00"/>
    <s v="Población con riesgo o alteraciones cardio – cerebro – vascular – metabólicas manifiestas"/>
    <s v="Crónicos"/>
    <s v="HTA"/>
    <s v="EL TAMBO"/>
    <n v="52"/>
    <s v="52 - NARIÑO"/>
    <s v="52260"/>
    <s v="52260 - El Tambo"/>
    <s v="1,4302637597315"/>
    <s v="-77,3831159734383"/>
    <s v="Beneficiario"/>
    <s v="AC"/>
    <m/>
    <s v="CC"/>
    <n v="27196851"/>
    <s v="CC27196851"/>
    <s v="ALBA"/>
    <s v="LUCY"/>
    <s v="RUALES"/>
    <s v="BURBANO"/>
    <d v="1951-11-16T00:00:00"/>
    <n v="70"/>
    <n v="6"/>
    <s v="Persona mayor"/>
    <m/>
    <s v="Desplazamiento"/>
    <s v="Ninguno"/>
    <s v="Estudios Universitarios"/>
    <s v="Beneficiario"/>
    <m/>
    <s v="Con discapacidad"/>
    <s v="Afrodescendiente"/>
    <s v="EL TAMBO"/>
    <s v="B RECUERDO"/>
    <n v="0"/>
    <s v="Urbana"/>
    <m/>
    <x v="0"/>
    <x v="7"/>
    <s v="NARIÑO"/>
    <x v="7"/>
    <x v="7"/>
    <x v="7"/>
    <s v="I10X"/>
    <s v="E119"/>
    <m/>
    <m/>
    <s v="Hipertension esencial (primaria)"/>
    <s v="Procedimiento"/>
    <n v="1"/>
    <s v="00Q0000773"/>
    <s v="PAQUETE HIPERTENSION ARTERIAL SIN O CON ENFERMEDAD RENAL CRONICA ESTADIOS 1 - 2 - IPS ESPECIALIZADA"/>
    <d v="2022-02-28T00:00:00"/>
    <n v="73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6906"/>
    <s v="CC27196906"/>
    <s v="ARIELA"/>
    <s v="DE  JESUS"/>
    <s v="GUERRA"/>
    <s v="DE LOPEZ"/>
    <d v="1949-09-30T00:00:00"/>
    <n v="72"/>
    <n v="6"/>
    <s v="Persona mayor"/>
    <m/>
    <s v="Desplazamiento"/>
    <s v="Ninguno"/>
    <s v="Estudios Universitarios"/>
    <s v="Cotizante docente"/>
    <m/>
    <s v="Con discapacidad"/>
    <s v="Afrodescendiente"/>
    <s v="EL TAMBO"/>
    <s v="B ROSARIO"/>
    <n v="0"/>
    <s v="Urbana"/>
    <m/>
    <x v="0"/>
    <x v="7"/>
    <s v="NARIÑO"/>
    <x v="7"/>
    <x v="7"/>
    <x v="7"/>
    <s v="I10X"/>
    <m/>
    <m/>
    <m/>
    <s v="Hipertension esencial (primaria)"/>
    <s v="Procedimiento"/>
    <n v="1"/>
    <s v="00Q0000773"/>
    <s v="PAQUETE HIPERTENSION ARTERIAL SIN O CON ENFERMEDAD RENAL CRONICA ESTADIOS 1 - 2 - IPS ESPECIALIZADA"/>
    <d v="2022-02-02T00:00:00"/>
    <n v="88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178"/>
    <s v="CC27197178"/>
    <s v="ALBA "/>
    <s v="LUCIA"/>
    <s v="MARTINEZ"/>
    <s v="DIAZ"/>
    <d v="1954-04-24T00:00:00"/>
    <n v="67"/>
    <n v="6"/>
    <s v="Persona mayor"/>
    <m/>
    <s v="Desplazamiento"/>
    <s v="Ninguno"/>
    <s v="Estudios Universitarios"/>
    <s v="Cotizante docente"/>
    <m/>
    <s v="Con discapacidad"/>
    <s v="Afrodescendiente"/>
    <s v="EL TAMBO"/>
    <s v="B RECUERDO"/>
    <n v="0"/>
    <s v="Urbana"/>
    <m/>
    <x v="0"/>
    <x v="7"/>
    <s v="NARIÑO"/>
    <x v="7"/>
    <x v="7"/>
    <x v="7"/>
    <s v="I10X"/>
    <m/>
    <m/>
    <m/>
    <s v="Hipertension esencial (primaria)"/>
    <s v="Procedimiento"/>
    <n v="1"/>
    <s v="00Q0000773"/>
    <s v="PAQUETE HIPERTENSION ARTERIAL SIN O CON ENFERMEDAD RENAL CRONICA ESTADIOS 1 - 2 - IPS ESPECIALIZADA"/>
    <d v="2022-02-28T00:00:00"/>
    <n v="363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252"/>
    <s v="CC27197252"/>
    <s v="ALICIA"/>
    <s v="DEL SOCOORRO"/>
    <s v="BURBANO"/>
    <s v="ROSERO"/>
    <d v="1955-08-26T00:00:00"/>
    <n v="66"/>
    <n v="6"/>
    <s v="Persona mayor"/>
    <m/>
    <s v="Desplazamiento"/>
    <s v="Ninguno"/>
    <s v="Estudios Universitarios"/>
    <s v="Cotizante docente"/>
    <m/>
    <s v="Con discapacidad"/>
    <s v="Afrodescendiente"/>
    <s v="EL TAMBO"/>
    <s v="B CARRERA 12"/>
    <n v="0"/>
    <s v="Urbana"/>
    <m/>
    <x v="0"/>
    <x v="7"/>
    <s v="NARIÑO"/>
    <x v="7"/>
    <x v="7"/>
    <x v="7"/>
    <s v="I10X"/>
    <m/>
    <m/>
    <m/>
    <s v="Hipertension esencial (primaria)"/>
    <s v="Medicamento"/>
    <n v="1"/>
    <s v="40260-09"/>
    <s v="VITAMINA B12 SOLUCION INYECTABLE"/>
    <d v="2022-02-07T00:00:00"/>
    <n v="172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291"/>
    <s v="CC27197291"/>
    <s v="LEONOR"/>
    <s v="ANITA"/>
    <s v="MORA"/>
    <s v="NARVAEZ"/>
    <d v="1953-11-12T00:00:00"/>
    <n v="68"/>
    <n v="6"/>
    <s v="Persona mayor"/>
    <m/>
    <s v="Desplazamiento"/>
    <s v="Ninguno"/>
    <s v="Estudios Universitarios"/>
    <s v="Cotizante docente"/>
    <m/>
    <s v="Con discapacidad"/>
    <s v="Afrodescendiente"/>
    <s v="EL TAMBO"/>
    <s v="B RICAURTE"/>
    <n v="0"/>
    <s v="Urbana"/>
    <m/>
    <x v="0"/>
    <x v="7"/>
    <s v="NARIÑO"/>
    <x v="7"/>
    <x v="7"/>
    <x v="7"/>
    <s v="I10X"/>
    <m/>
    <m/>
    <m/>
    <s v="Hipertension esencial (primaria)"/>
    <s v="Medicamento"/>
    <n v="1"/>
    <s v="40260-09"/>
    <s v="VITAMINA B12 SOLUCION INYECTABLE"/>
    <d v="2022-02-03T00:00:00"/>
    <n v="343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374"/>
    <s v="CC27197374"/>
    <s v="GLORIA MARINA"/>
    <s v="STELLA "/>
    <s v="ERAZO"/>
    <s v="DE ZAMBRANO"/>
    <d v="1955-02-10T00:00:00"/>
    <n v="66"/>
    <n v="6"/>
    <s v="Persona mayor"/>
    <m/>
    <s v="Desplazamiento"/>
    <s v="Ninguno"/>
    <s v="Estudios Universitarios"/>
    <s v="Cotizante docente"/>
    <m/>
    <s v="Con discapacidad"/>
    <s v="Afrodescendiente"/>
    <s v="EL TAMBO"/>
    <s v="B ROSARIO"/>
    <n v="0"/>
    <s v="Urbana"/>
    <m/>
    <x v="0"/>
    <x v="7"/>
    <s v="NARIÑO"/>
    <x v="7"/>
    <x v="7"/>
    <x v="7"/>
    <s v="I10X"/>
    <m/>
    <m/>
    <m/>
    <s v="Hipertension esencial (primaria)"/>
    <s v="Medicamento"/>
    <n v="1"/>
    <s v="35662-18"/>
    <s v="ACIDO FOLICO TABLETAS 1 MG."/>
    <d v="2022-02-11T00:00:00"/>
    <n v="262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707"/>
    <s v="CC27197707"/>
    <s v="RUBIELA"/>
    <s v="NATIVIDAD"/>
    <s v="BURBANO"/>
    <s v="DIAZ"/>
    <d v="1960-12-25T00:00:00"/>
    <n v="61"/>
    <n v="6"/>
    <s v="Persona mayor"/>
    <m/>
    <s v="Desplazamiento"/>
    <s v="Ninguno"/>
    <s v="Estudios Universitarios"/>
    <s v="Cotizante docente"/>
    <m/>
    <s v="Con discapacidad"/>
    <s v="Afrodescendiente"/>
    <s v="EL TAMBO"/>
    <s v="B RECUERDO"/>
    <n v="0"/>
    <s v="Urbana"/>
    <m/>
    <x v="0"/>
    <x v="8"/>
    <s v="NARIÑO"/>
    <x v="8"/>
    <x v="8"/>
    <x v="8"/>
    <s v="I10X"/>
    <m/>
    <m/>
    <m/>
    <s v="Hipertension esencial (primaria)"/>
    <s v="Procedimiento"/>
    <n v="1"/>
    <s v="00Q0000395"/>
    <s v="PAQUETE HIPERTENSION ARTERIAL Y/O  DIABETES MELLITUS CON ENFERMEDAD RENAL CRONICA ESTADIOS 3A - 3B - 4 Y 5 SIN DIALISIS"/>
    <d v="2022-02-28T00:00:00"/>
    <n v="31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757"/>
    <s v="CC27197757"/>
    <s v="ANA"/>
    <s v="ROSA"/>
    <s v="SALAS"/>
    <s v="SALAZAR"/>
    <d v="1958-09-16T00:00:00"/>
    <n v="63"/>
    <n v="6"/>
    <s v="Persona mayor"/>
    <m/>
    <s v="Desplazamiento"/>
    <s v="Ninguno"/>
    <s v="Estudios Universitarios"/>
    <s v="Cotizante docente"/>
    <m/>
    <s v="Con discapacidad"/>
    <s v="Afrodescendiente"/>
    <s v="EL TAMBO"/>
    <s v="B RECUERDO"/>
    <n v="0"/>
    <s v="Urbana"/>
    <m/>
    <x v="0"/>
    <x v="12"/>
    <s v="NARIÑO"/>
    <x v="12"/>
    <x v="12"/>
    <x v="12"/>
    <s v="I10X"/>
    <m/>
    <m/>
    <m/>
    <s v="Hipertension esencial (primaria)"/>
    <s v="Procedimiento"/>
    <n v="1"/>
    <s v="00Q0000775"/>
    <s v="PAQUETE HIPERTENSION ARTERIAL MAS DIABETES MELLITUS EN RIESGO DE ERCÃ‚Â YÃ‚Â ENFERMEDAD RENAL CRONICA ESTADIOS 1 - 2 EN IPS ESPECIALIZADA"/>
    <d v="2022-02-28T00:00:00"/>
    <n v="72900"/>
    <s v="Hospitalización"/>
    <m/>
  </r>
  <r>
    <n v="2022"/>
    <d v="2021-07-31T00:00:00"/>
    <s v="Población con riesgo o alteraciones cardio – cerebro – vascular – metabólicas manifiestas"/>
    <s v="Crónicos"/>
    <s v="HTA"/>
    <s v="EL TAMBO"/>
    <n v="52"/>
    <s v="52 - NARIÑO"/>
    <s v="52260"/>
    <s v="52260 - El Tambo"/>
    <s v="1,4302637597315"/>
    <s v="-77,3831159734383"/>
    <s v="Cotizante docente"/>
    <s v="AC"/>
    <m/>
    <s v="CC"/>
    <n v="27197792"/>
    <s v="CC27197792"/>
    <s v="CELINA"/>
    <s v="MARIA"/>
    <s v="ANDRADE"/>
    <s v="BURGOS"/>
    <d v="1979-06-01T00:00:00"/>
    <n v="42"/>
    <n v="5"/>
    <s v="Adultez"/>
    <m/>
    <s v="Desplazamiento"/>
    <s v="Ninguno"/>
    <s v="Estudios Universitarios"/>
    <s v="Cotizante docente"/>
    <m/>
    <s v="Con discapacidad"/>
    <s v="Afrodescendiente"/>
    <s v="EL TAMBO"/>
    <s v="B CARRERA 12"/>
    <n v="0"/>
    <s v="Urbana"/>
    <m/>
    <x v="0"/>
    <x v="9"/>
    <s v="NARIÑO"/>
    <x v="9"/>
    <x v="9"/>
    <x v="9"/>
    <s v="I10X"/>
    <m/>
    <m/>
    <m/>
    <s v="Hipertension esencial (primaria)"/>
    <s v="Procedimiento"/>
    <n v="1"/>
    <s v="00Q0000395"/>
    <s v="PAQUETE HIPERTENSION ARTERIAL Y/O  DIABETES MELLITUS CON ENFERMEDAD RENAL CRONICA ESTADIOS 3A - 3B - 4 Y 5 SIN DIALISIS"/>
    <d v="2022-02-28T00:00:00"/>
    <n v="29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6265"/>
    <s v="CC27076265"/>
    <s v="CLARA"/>
    <s v="OFELIA"/>
    <s v="BENAVIDES"/>
    <s v="DE MEJIA"/>
    <d v="1946-10-19T00:00:00"/>
    <n v="75"/>
    <n v="6"/>
    <s v="Persona mayor"/>
    <s v="Ninguno"/>
    <s v="Desplazamiento"/>
    <s v="Ninguno"/>
    <s v="Estudios Universitarios"/>
    <s v="Beneficiario"/>
    <m/>
    <s v="Con discapacidad"/>
    <s v="Ninguna"/>
    <s v="PASTO"/>
    <s v="CLL 11 No 33 - 18 Edifico AMBAR B/LA AURORA B/"/>
    <n v="7367042"/>
    <s v="Urbana"/>
    <m/>
    <x v="0"/>
    <x v="14"/>
    <s v="NARIÑO"/>
    <x v="14"/>
    <x v="14"/>
    <x v="14"/>
    <s v="I10X"/>
    <m/>
    <m/>
    <m/>
    <s v="Hipertension esencial (primaria)"/>
    <s v="Procedimiento"/>
    <n v="1"/>
    <n v="1890301"/>
    <s v="CONSULTA DE CONTROL O DE SEGUIMIENTO POR MEDICINA GENERAL"/>
    <d v="2022-02-02T00:00:00"/>
    <n v="35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534212"/>
    <s v="CC27534212"/>
    <s v="MARTHA"/>
    <s v="LUCIA"/>
    <s v="MARTINEZ"/>
    <s v="PALACIOS"/>
    <d v="1962-08-03T00:00:00"/>
    <n v="59"/>
    <n v="5"/>
    <s v="Adultez"/>
    <s v="Ninguno"/>
    <s v="Desplazamiento"/>
    <s v="Ninguno"/>
    <s v="Estudios Universitarios"/>
    <s v="Beneficiario"/>
    <m/>
    <s v="Con discapacidad"/>
    <s v="Ninguna"/>
    <s v="PASTO"/>
    <s v="CRA 30A N 12A-33 BARRIO SAN IGNACIO"/>
    <n v="3182882524"/>
    <s v="Urbana"/>
    <m/>
    <x v="0"/>
    <x v="14"/>
    <s v="NARIÑO"/>
    <x v="14"/>
    <x v="14"/>
    <x v="14"/>
    <s v="I10X"/>
    <m/>
    <m/>
    <m/>
    <s v="Hipertension esencial (primaria)"/>
    <s v="Medicamento"/>
    <n v="1"/>
    <s v="19955429-05"/>
    <s v="ENALAPRIL TABLETAS 20 MG"/>
    <d v="2022-02-02T00:00:00"/>
    <n v="58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3914"/>
    <s v="CC30703914"/>
    <s v="AMPARO"/>
    <s v="CECILIA"/>
    <s v="ZAMBRANO"/>
    <s v="DE BOLAÑOS"/>
    <d v="1949-05-14T00:00:00"/>
    <n v="72"/>
    <n v="6"/>
    <s v="Persona mayor"/>
    <s v="Ninguno"/>
    <s v="Desplazamiento"/>
    <s v="Ninguno"/>
    <s v="Estudios Universitarios"/>
    <s v="Cotizante docente"/>
    <m/>
    <s v="Con discapacidad"/>
    <s v="Ninguna"/>
    <s v="PASTO"/>
    <s v="CRA. 11 N. 16-19 B/FATIMA B/ fatima"/>
    <n v="3182495321"/>
    <s v="Urbana"/>
    <m/>
    <x v="0"/>
    <x v="14"/>
    <s v="NARIÑO"/>
    <x v="14"/>
    <x v="14"/>
    <x v="14"/>
    <s v="I10X"/>
    <m/>
    <m/>
    <m/>
    <s v="Hipertension esencial (primaria)"/>
    <s v="Medicamento"/>
    <n v="1"/>
    <s v="19928485-09"/>
    <s v="AMITRIPTILINA CLORHIDRATO 25 MG TABLETAS RECUBIERTAS"/>
    <d v="2022-02-02T00:00:00"/>
    <n v="78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3003416"/>
    <s v="CC13003416"/>
    <s v="LANDULFO"/>
    <s v="ANTONIO"/>
    <s v="ARANGO"/>
    <s v="CAMPAÑA"/>
    <d v="1947-10-25T00:00:00"/>
    <n v="74"/>
    <n v="6"/>
    <s v="Persona mayor"/>
    <s v="Ninguno"/>
    <s v="Desplazamiento"/>
    <s v="Ninguno"/>
    <s v="Estudios Universitarios"/>
    <s v="Beneficiario"/>
    <m/>
    <s v="Con discapacidad"/>
    <s v="Ninguna"/>
    <s v="PASTO"/>
    <s v="CALLE 19 B # 44-48 BARRIO PANDIACO"/>
    <n v="3117188685"/>
    <s v="Urbana"/>
    <m/>
    <x v="0"/>
    <x v="9"/>
    <s v="NARIÑO"/>
    <x v="9"/>
    <x v="9"/>
    <x v="9"/>
    <s v="I10X"/>
    <m/>
    <m/>
    <m/>
    <s v="Hipertension esencial (primaria)"/>
    <s v="Procedimiento"/>
    <n v="1"/>
    <s v="00Q0000773"/>
    <s v="PAQUETE HIPERTENSION ARTERIAL SIN O CON ENFERMEDAD RENAL CRONICA ESTADIOS 1 - 2 - IPS ESPECIALIZADA"/>
    <d v="2022-02-28T00:00:00"/>
    <n v="117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530504"/>
    <s v="CC87530504"/>
    <s v="JESUS"/>
    <s v="RICARDO"/>
    <s v="BENAVIDES"/>
    <s v="CORDOBA"/>
    <d v="1963-01-01T00:00:00"/>
    <n v="58"/>
    <n v="5"/>
    <s v="Adultez"/>
    <s v="Ninguno"/>
    <s v="Desplazamiento"/>
    <s v="Ninguno"/>
    <s v="Estudios Universitarios"/>
    <s v="Cotizante docente"/>
    <m/>
    <s v="Con discapacidad"/>
    <s v="Ninguna"/>
    <s v="PASTO"/>
    <s v="PARQUE PRINCIPAL - GUAITARILLA"/>
    <n v="3184903518"/>
    <s v="Rural"/>
    <m/>
    <x v="0"/>
    <x v="12"/>
    <s v="NARIÑO"/>
    <x v="12"/>
    <x v="12"/>
    <x v="12"/>
    <s v="I10X"/>
    <m/>
    <m/>
    <m/>
    <s v="Hipertension esencial (primaria)"/>
    <s v="Procedimiento"/>
    <n v="1"/>
    <s v="00Q0000395"/>
    <s v="PAQUETE HIPERTENSION ARTERIAL Y/O  DIABETES MELLITUS CON ENFERMEDAD RENAL CRONICA ESTADIOS 3A - 3B - 4 Y 5 SIN DIALISIS"/>
    <d v="2022-02-28T00:00:00"/>
    <n v="164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78662"/>
    <s v="CC5278662"/>
    <s v="GUILLERMO"/>
    <s v="ALFREDO"/>
    <s v="CEBALLOS"/>
    <s v="HERRERA"/>
    <d v="1936-07-27T00:00:00"/>
    <n v="85"/>
    <n v="6"/>
    <s v="Persona mayor"/>
    <s v="Ninguno"/>
    <s v="Desplazamiento"/>
    <s v="Ninguno"/>
    <s v="Estudios Universitarios"/>
    <s v="Beneficiario"/>
    <m/>
    <s v="Con discapacidad"/>
    <s v="Ninguna"/>
    <s v="PASTO"/>
    <s v="CRA 22D 4 SUR-06 MIJITAYO"/>
    <n v="3136944592"/>
    <s v="Rural"/>
    <m/>
    <x v="0"/>
    <x v="13"/>
    <s v="NARIÑO"/>
    <x v="13"/>
    <x v="13"/>
    <x v="13"/>
    <s v="I10X"/>
    <m/>
    <m/>
    <m/>
    <s v="Hipertension esencial (primaria)"/>
    <s v="Procedimiento"/>
    <n v="1"/>
    <n v="1890111"/>
    <s v="ATENCION ( VISITA ) DOMICILIARIA - POR FISIOTERAPIA"/>
    <d v="2022-02-21T00:00:00"/>
    <n v="49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220443"/>
    <s v="CC27220443"/>
    <s v="JULIA"/>
    <s v="ELIZABETH"/>
    <s v="PORTILLA"/>
    <s v="PATIÑO"/>
    <d v="1972-07-27T00:00:00"/>
    <n v="49"/>
    <n v="5"/>
    <s v="Adultez"/>
    <s v="Ninguno"/>
    <s v="Desplazamiento"/>
    <s v="Ninguno"/>
    <s v="Estudios Universitarios"/>
    <s v="Beneficiario"/>
    <m/>
    <s v="Con discapacidad"/>
    <s v="Ninguna"/>
    <s v="PASTO"/>
    <s v="MZ 4 CS 1 B VILLA ANGELA"/>
    <n v="3184765514"/>
    <s v="Rural"/>
    <m/>
    <x v="0"/>
    <x v="13"/>
    <s v="NARIÑO"/>
    <x v="13"/>
    <x v="13"/>
    <x v="13"/>
    <s v="I10X"/>
    <m/>
    <m/>
    <m/>
    <s v="Hipertension esencial (primaria)"/>
    <s v="Procedimiento"/>
    <n v="1"/>
    <n v="1890111"/>
    <s v="ATENCION ( VISITA ) DOMICILIARIA - POR FISIOTERAPIA"/>
    <d v="2022-02-18T00:00:00"/>
    <n v="120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80082"/>
    <s v="CC27480082"/>
    <s v="AIDA"/>
    <s v="LUCIA"/>
    <s v="ORTEGA"/>
    <s v="MUNOZ"/>
    <d v="1967-02-05T00:00:00"/>
    <n v="54"/>
    <n v="5"/>
    <s v="Adultez"/>
    <s v="Ninguno"/>
    <s v="Desplazamiento"/>
    <s v="Ninguno"/>
    <s v="Estudios Universitarios"/>
    <s v="Cotizante docente"/>
    <m/>
    <s v="Con discapacidad"/>
    <s v="Ninguna"/>
    <s v="PASTO"/>
    <s v="B/KENNEDY-TAMINANGO"/>
    <n v="3128338698"/>
    <s v="Rural"/>
    <m/>
    <x v="0"/>
    <x v="13"/>
    <s v="NARIÑO"/>
    <x v="13"/>
    <x v="13"/>
    <x v="13"/>
    <s v="I10X"/>
    <m/>
    <m/>
    <m/>
    <s v="Hipertension esencial (primaria)"/>
    <s v="Procedimiento"/>
    <n v="1"/>
    <n v="1890110"/>
    <s v="ATENCION ( VISITA ) DOMICILIARIA - POR FONIATRIA Y FONOAUDIOLOGIA"/>
    <d v="2022-02-18T00:00:00"/>
    <n v="7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142"/>
    <s v="CC12965142"/>
    <s v="EDGAR"/>
    <s v="EMIRO"/>
    <s v="DELGADO"/>
    <s v="SALAS"/>
    <d v="1956-01-29T00:00:00"/>
    <n v="65"/>
    <n v="6"/>
    <s v="Persona mayor"/>
    <s v="Ninguno"/>
    <s v="Desplazamiento"/>
    <s v="Ninguno"/>
    <s v="Estudios Universitarios"/>
    <s v="Cotizante docente"/>
    <m/>
    <s v="Con discapacidad"/>
    <s v="Ninguna"/>
    <s v="PASTO"/>
    <s v="CL 13#25-34 APTO 302 B/"/>
    <n v="3147917269"/>
    <s v="Rural"/>
    <m/>
    <x v="0"/>
    <x v="13"/>
    <s v="NARIÑO"/>
    <x v="13"/>
    <x v="13"/>
    <x v="13"/>
    <s v="I10X"/>
    <m/>
    <m/>
    <m/>
    <s v="Hipertension esencial (primaria)"/>
    <s v="Procedimiento"/>
    <n v="1"/>
    <n v="1890112"/>
    <s v="ATENCION ( VISITA ) DOMICILIARIA - POR TERAPIA RESPIRATORIA"/>
    <d v="2022-02-18T00:00:00"/>
    <n v="9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70805"/>
    <s v="CC12970805"/>
    <s v="ELIECER"/>
    <s v="NONE "/>
    <s v="RUIZ"/>
    <s v="RUIZ"/>
    <d v="1960-01-16T00:00:00"/>
    <n v="61"/>
    <n v="6"/>
    <s v="Persona mayor"/>
    <s v="Ninguno"/>
    <s v="Desplazamiento"/>
    <s v="Ninguno"/>
    <s v="Estudios Universitarios"/>
    <s v="Cotizante docente"/>
    <m/>
    <s v="Con discapacidad"/>
    <s v="Ninguna"/>
    <s v="PASTO"/>
    <s v="CRA 35 N 7-27 SAN VICENTE B/"/>
    <n v="3126481581"/>
    <s v="Rural"/>
    <m/>
    <x v="0"/>
    <x v="13"/>
    <s v="NARIÑO"/>
    <x v="13"/>
    <x v="13"/>
    <x v="13"/>
    <s v="I10X"/>
    <m/>
    <m/>
    <m/>
    <s v="Hipertension esencial (primaria)"/>
    <s v="Procedimiento"/>
    <n v="1"/>
    <n v="1890111"/>
    <s v="ATENCION ( VISITA ) DOMICILIARIA - POR FISIOTERAPIA"/>
    <d v="2022-02-17T00:00:00"/>
    <n v="128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8092"/>
    <s v="CC12958092"/>
    <s v="HERNANDO"/>
    <s v="LIDORO"/>
    <s v="RIASCOS"/>
    <s v="PORTILLA"/>
    <d v="1952-05-27T00:00:00"/>
    <n v="69"/>
    <n v="6"/>
    <s v="Persona mayor"/>
    <s v="Ninguno"/>
    <s v="Desplazamiento"/>
    <s v="Ninguno"/>
    <s v="Estudios Universitarios"/>
    <s v="Cotizante docente"/>
    <m/>
    <s v="Con discapacidad"/>
    <s v="Ninguna"/>
    <s v="PASTO"/>
    <s v="CRA 11 No 17 - 30 B/FATIMA"/>
    <n v="3234007897"/>
    <s v="Rural"/>
    <m/>
    <x v="0"/>
    <x v="13"/>
    <s v="NARIÑO"/>
    <x v="13"/>
    <x v="13"/>
    <x v="13"/>
    <s v="I10X"/>
    <s v="N18X"/>
    <m/>
    <m/>
    <s v="Hipertension esencial (primaria)"/>
    <s v="Procedimiento"/>
    <n v="1"/>
    <n v="1890112"/>
    <s v="ATENCION ( VISITA ) DOMICILIARIA - POR TERAPIA RESPIRATORIA"/>
    <d v="2022-02-17T00:00:00"/>
    <n v="2465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6097"/>
    <s v="CC12956097"/>
    <s v="CARLOS"/>
    <s v="AVELINO"/>
    <s v="HURTADO"/>
    <s v="MORA"/>
    <d v="1950-10-26T00:00:00"/>
    <n v="71"/>
    <n v="6"/>
    <s v="Persona mayor"/>
    <s v="Ninguno"/>
    <s v="Desplazamiento"/>
    <s v="Ninguno"/>
    <s v="Estudios Universitarios"/>
    <s v="Cotizante Pensionado"/>
    <m/>
    <s v="Con discapacidad"/>
    <s v="Ninguna"/>
    <s v="PASTO"/>
    <s v="CALLE 16 # 16A-51 B/AIRE LIBRE"/>
    <n v="3232894024"/>
    <s v="Rural"/>
    <m/>
    <x v="0"/>
    <x v="13"/>
    <s v="NARIÑO"/>
    <x v="13"/>
    <x v="13"/>
    <x v="13"/>
    <s v="I10X"/>
    <m/>
    <m/>
    <m/>
    <s v="Hipertension esencial (primaria)"/>
    <s v="Procedimiento"/>
    <n v="1"/>
    <n v="1890111"/>
    <s v="ATENCION ( VISITA ) DOMICILIARIA - POR FISIOTERAPIA"/>
    <d v="2022-02-16T00:00:00"/>
    <n v="163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55487"/>
    <s v="CC27055487"/>
    <s v="ANA"/>
    <s v="MARIA"/>
    <s v="QUINTANA"/>
    <s v="BURBANO"/>
    <d v="1932-07-30T00:00:00"/>
    <n v="89"/>
    <n v="6"/>
    <s v="Persona mayor"/>
    <s v="Ninguno"/>
    <s v="Desplazamiento"/>
    <s v="Ninguno"/>
    <s v="Estudios Universitarios"/>
    <s v="Beneficiario"/>
    <m/>
    <s v="Con discapacidad"/>
    <s v="Ninguna"/>
    <s v="PASTO"/>
    <s v="CL 20 N 3-105 BARRIO EL TEJAR"/>
    <n v="7227375"/>
    <s v="Rural"/>
    <m/>
    <x v="0"/>
    <x v="13"/>
    <s v="NARIÑO"/>
    <x v="13"/>
    <x v="13"/>
    <x v="13"/>
    <s v="I10X"/>
    <m/>
    <m/>
    <m/>
    <s v="Hipertension esencial (primaria)"/>
    <s v="Procedimiento"/>
    <n v="1"/>
    <n v="1890110"/>
    <s v="ATENCION ( VISITA ) DOMICILIARIA - POR FONIATRIA Y FONOAUDIOLOGIA"/>
    <d v="2022-02-16T00:00:00"/>
    <n v="677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7818"/>
    <s v="CC30717818"/>
    <s v="CARMEN"/>
    <s v="ALICIA"/>
    <s v="SANTACRUZ"/>
    <s v="DELGADO"/>
    <d v="1955-07-08T00:00:00"/>
    <n v="66"/>
    <n v="6"/>
    <s v="Persona mayor"/>
    <s v="Ninguno"/>
    <s v="Desplazamiento"/>
    <s v="Ninguno"/>
    <s v="Estudios Universitarios"/>
    <s v="Beneficiario"/>
    <m/>
    <s v="Con discapacidad"/>
    <s v="Ninguna"/>
    <s v="PASTO"/>
    <s v="CRA 13 No 22 -48 LOS OLIVOS"/>
    <n v="3002069486"/>
    <s v="Rural"/>
    <m/>
    <x v="0"/>
    <x v="13"/>
    <s v="NARIÑO"/>
    <x v="13"/>
    <x v="13"/>
    <x v="13"/>
    <s v="I10X"/>
    <m/>
    <m/>
    <m/>
    <s v="Hipertension esencial (primaria)"/>
    <s v="Procedimiento"/>
    <n v="1"/>
    <n v="1890112"/>
    <s v="ATENCION ( VISITA ) DOMICILIARIA - POR TERAPIA RESPIRATORIA"/>
    <d v="2022-02-16T00:00:00"/>
    <n v="8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0101"/>
    <s v="CC5200101"/>
    <s v="SADY"/>
    <s v="ADALBERTO"/>
    <s v="HIDALGO"/>
    <s v="CAICEDO"/>
    <d v="1944-05-12T00:00:00"/>
    <n v="77"/>
    <n v="6"/>
    <s v="Persona mayor"/>
    <s v="Ninguno"/>
    <s v="Desplazamiento"/>
    <s v="Perdida de Bienes Muebles o Inmuebles"/>
    <s v="Estudios Universitarios"/>
    <s v="Cotizante docente"/>
    <m/>
    <s v="Con discapacidad"/>
    <s v="Ninguna"/>
    <s v="PASTO"/>
    <s v="CARRERA 38 NO.12-91 B/ La Castellana"/>
    <n v="3167338674"/>
    <s v="Rural"/>
    <m/>
    <x v="0"/>
    <x v="13"/>
    <s v="NARIÑO"/>
    <x v="13"/>
    <x v="13"/>
    <x v="13"/>
    <s v="I10X"/>
    <m/>
    <m/>
    <m/>
    <s v="Hipertension esencial (primaria)"/>
    <s v="Procedimiento"/>
    <n v="1"/>
    <n v="1890101"/>
    <s v="ATENCION ( VISITA ) DOMICILIARIA - POR MEDICINA GENERAL"/>
    <d v="2022-02-16T00:00:00"/>
    <n v="119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3285"/>
    <s v="CC30713285"/>
    <s v="ELVIA"/>
    <s v="MARINA"/>
    <s v="RODRIGUEZ"/>
    <s v="ORTEGA"/>
    <d v="1956-07-02T00:00:00"/>
    <n v="65"/>
    <n v="6"/>
    <s v="Persona mayor"/>
    <s v="Ninguno"/>
    <s v="Desplazamiento"/>
    <s v="Ninguno"/>
    <s v="Estudios Universitarios"/>
    <s v="Cotizante docente"/>
    <m/>
    <s v="Con discapacidad"/>
    <s v="Ninguna"/>
    <s v="PASTO"/>
    <s v="CRA 42 No 17A - 79 B/EL DORADO"/>
    <n v="3217983656"/>
    <s v="Rural"/>
    <m/>
    <x v="0"/>
    <x v="13"/>
    <s v="NARIÑO"/>
    <x v="13"/>
    <x v="13"/>
    <x v="13"/>
    <s v="I10X"/>
    <m/>
    <m/>
    <m/>
    <s v="Hipertension esencial (primaria)"/>
    <s v="Procedimiento"/>
    <n v="1"/>
    <n v="1890111"/>
    <s v="ATENCION ( VISITA ) DOMICILIARIA - POR FISIOTERAPIA"/>
    <d v="2022-02-15T00:00:00"/>
    <n v="150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0287"/>
    <s v="CC30720287"/>
    <s v="ELVIA"/>
    <s v="CARLINA"/>
    <s v="ZAMBRANO"/>
    <s v="ROSERO"/>
    <d v="1961-02-23T00:00:00"/>
    <n v="60"/>
    <n v="6"/>
    <s v="Persona mayor"/>
    <s v="Ninguno"/>
    <s v="Desplazamiento"/>
    <s v="Ninguno"/>
    <s v="Estudios Universitarios"/>
    <s v="Cotizante docente"/>
    <m/>
    <s v="Con discapacidad"/>
    <s v="Ninguna"/>
    <s v="PASTO"/>
    <s v="MZ B CS 16 VILLA CAMPESTRE B/ Villa Campestre"/>
    <n v="7312745"/>
    <s v="Rural"/>
    <m/>
    <x v="0"/>
    <x v="13"/>
    <s v="NARIÑO"/>
    <x v="13"/>
    <x v="13"/>
    <x v="13"/>
    <s v="I10X"/>
    <m/>
    <m/>
    <m/>
    <s v="Hipertension esencial (primaria)"/>
    <s v="Procedimiento"/>
    <n v="1"/>
    <n v="1890112"/>
    <s v="ATENCION ( VISITA ) DOMICILIARIA - POR TERAPIA RESPIRATORIA"/>
    <d v="2022-02-15T00:00:00"/>
    <n v="1068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5241931"/>
    <s v="CC5241931"/>
    <s v="JOSE"/>
    <s v="DEMETRIO"/>
    <s v="GOMEZ"/>
    <s v="DAZA"/>
    <d v="1959-04-30T00:00:00"/>
    <n v="62"/>
    <n v="6"/>
    <s v="Persona mayor"/>
    <s v="Ninguno"/>
    <s v="Desplazamiento"/>
    <s v="Ninguno"/>
    <s v="Estudios Universitarios"/>
    <s v="Sustituto Pensional"/>
    <m/>
    <s v="Con discapacidad"/>
    <s v="Ninguna"/>
    <s v="PASTO"/>
    <s v="MZ G CS 9 B LOS ELISEOS"/>
    <n v="3154311171"/>
    <s v="Rural"/>
    <m/>
    <x v="0"/>
    <x v="13"/>
    <s v="NARIÑO"/>
    <x v="13"/>
    <x v="13"/>
    <x v="13"/>
    <s v="I10X"/>
    <m/>
    <m/>
    <m/>
    <s v="Hipertension esencial (primaria)"/>
    <s v="Procedimiento"/>
    <n v="1"/>
    <n v="1890111"/>
    <s v="ATENCION ( VISITA ) DOMICILIARIA - POR FISIOTERAPIA"/>
    <d v="2022-02-14T00:00:00"/>
    <n v="1802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5193677"/>
    <s v="CC5193677"/>
    <s v="CARLOS"/>
    <s v="PARMENIDES"/>
    <s v="SALAZAR"/>
    <s v="ESTRELLA"/>
    <d v="1938-08-04T00:00:00"/>
    <n v="83"/>
    <n v="6"/>
    <s v="Persona mayor"/>
    <s v="Ninguno"/>
    <s v="Desplazamiento"/>
    <s v="Ninguno"/>
    <s v="Estudios Universitarios"/>
    <s v="Cotizante Pensionado"/>
    <m/>
    <s v="Con discapacidad"/>
    <s v="Ninguna"/>
    <s v="PASTO"/>
    <s v="CRA 32 BIS N.6A-07 B/VILLA AURORA B/"/>
    <n v="3163342984"/>
    <s v="Rural"/>
    <m/>
    <x v="0"/>
    <x v="13"/>
    <s v="NARIÑO"/>
    <x v="13"/>
    <x v="13"/>
    <x v="13"/>
    <s v="I10X"/>
    <m/>
    <m/>
    <m/>
    <s v="Hipertension esencial (primaria)"/>
    <s v="Procedimiento"/>
    <n v="1"/>
    <n v="1890110"/>
    <s v="ATENCION ( VISITA ) DOMICILIARIA - POR FONIATRIA Y FONOAUDIOLOGIA"/>
    <d v="2022-02-14T00:00:00"/>
    <n v="238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073"/>
    <s v="CC27075073"/>
    <s v="BLANCA"/>
    <s v="MARIA DE LOS ANGELES"/>
    <s v="MORENO"/>
    <s v="VELASQUEZ"/>
    <d v="1948-07-13T00:00:00"/>
    <n v="73"/>
    <n v="6"/>
    <s v="Persona mayor"/>
    <s v="Ninguno"/>
    <s v="Desplazamiento"/>
    <s v="Ninguno"/>
    <s v="Estudios Universitarios"/>
    <s v="Cotizante docente"/>
    <m/>
    <s v="Con discapacidad"/>
    <s v="Ninguna"/>
    <s v="PASTO"/>
    <s v="CL 13 N 8A-20 LAS LUNAS"/>
    <n v="3128022316"/>
    <s v="Rural"/>
    <m/>
    <x v="0"/>
    <x v="13"/>
    <s v="NARIÑO"/>
    <x v="13"/>
    <x v="13"/>
    <x v="13"/>
    <s v="I10X"/>
    <m/>
    <m/>
    <m/>
    <s v="Hipertension esencial (primaria)"/>
    <s v="Procedimiento"/>
    <n v="1"/>
    <n v="1890112"/>
    <s v="ATENCION ( VISITA ) DOMICILIARIA - POR TERAPIA RESPIRATORIA"/>
    <d v="2022-02-14T00:00:00"/>
    <n v="300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59522"/>
    <s v="CC27159522"/>
    <s v="MARIA"/>
    <s v="ELVIA"/>
    <s v="FIGUEROA"/>
    <s v="DE ENRIQUEZ"/>
    <d v="1941-02-06T00:00:00"/>
    <n v="80"/>
    <n v="6"/>
    <s v="Persona mayor"/>
    <s v="Ninguno"/>
    <s v="Desplazamiento"/>
    <s v="Ninguno"/>
    <s v="Estudios Universitarios"/>
    <s v="Beneficiario"/>
    <m/>
    <s v="Con discapacidad"/>
    <s v="Ninguna"/>
    <s v="PASTO"/>
    <s v="VEREDA BOTANILLA CATAMBUCO"/>
    <n v="3113826852"/>
    <s v="Rural"/>
    <m/>
    <x v="0"/>
    <x v="13"/>
    <s v="NARIÑO"/>
    <x v="13"/>
    <x v="13"/>
    <x v="13"/>
    <s v="I10X"/>
    <m/>
    <m/>
    <m/>
    <s v="Hipertension esencial (primaria)"/>
    <s v="Procedimiento"/>
    <n v="1"/>
    <n v="1890110"/>
    <s v="ATENCION ( VISITA ) DOMICILIARIA - POR FONIATRIA Y FONOAUDIOLOGIA"/>
    <d v="2022-02-11T00:00:00"/>
    <n v="84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5506"/>
    <s v="CC30715506"/>
    <s v="ESPERANZA"/>
    <s v="DEL SOCORRO"/>
    <s v="CORDOBA"/>
    <s v="LOPEZ"/>
    <d v="1957-06-07T00:00:00"/>
    <n v="64"/>
    <n v="6"/>
    <s v="Persona mayor"/>
    <s v="Ninguno"/>
    <s v="Desplazamiento"/>
    <s v="Ninguno"/>
    <s v="Estudios Universitarios"/>
    <s v="Cotizante docente"/>
    <m/>
    <s v="Con discapacidad"/>
    <s v="Ninguna"/>
    <s v="PASTO"/>
    <s v="CL 19B N 42-60 CONDOMINIO PINOS DEL NORTE"/>
    <n v="3154041413"/>
    <s v="Rural"/>
    <m/>
    <x v="0"/>
    <x v="13"/>
    <s v="NARIÑO"/>
    <x v="13"/>
    <x v="13"/>
    <x v="13"/>
    <s v="I10X"/>
    <m/>
    <m/>
    <m/>
    <s v="Hipertension esencial (primaria)"/>
    <s v="Procedimiento"/>
    <n v="1"/>
    <n v="1890111"/>
    <s v="ATENCION ( VISITA ) DOMICILIARIA - POR FISIOTERAPIA"/>
    <d v="2022-02-11T00:00:00"/>
    <n v="15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9350081"/>
    <s v="CC59350081"/>
    <s v="CARMEN"/>
    <s v="ANGELICA"/>
    <s v="MUÑOZ"/>
    <s v="PASUY"/>
    <d v="1956-07-04T00:00:00"/>
    <n v="65"/>
    <n v="6"/>
    <s v="Persona mayor"/>
    <s v="Ninguno"/>
    <s v="Desplazamiento"/>
    <s v="Ninguno"/>
    <s v="Estudios Universitarios"/>
    <s v="Beneficiario"/>
    <m/>
    <s v="Con discapacidad"/>
    <s v="Ninguna"/>
    <s v="PASTO"/>
    <s v="PEDREGAL - IMUES B/ La lima"/>
    <n v="3116468759"/>
    <s v="Rural"/>
    <m/>
    <x v="0"/>
    <x v="13"/>
    <s v="NARIÑO"/>
    <x v="13"/>
    <x v="13"/>
    <x v="13"/>
    <s v="I10X"/>
    <m/>
    <m/>
    <m/>
    <s v="Hipertension esencial (primaria)"/>
    <s v="Procedimiento"/>
    <n v="1"/>
    <n v="1890112"/>
    <s v="ATENCION ( VISITA ) DOMICILIARIA - POR TERAPIA RESPIRATORIA"/>
    <d v="2022-02-11T00:00:00"/>
    <n v="1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2923"/>
    <s v="CC12962923"/>
    <s v="EDGAR"/>
    <s v="OSWALDO"/>
    <s v="PUPIALES"/>
    <s v="RUEDA"/>
    <d v="1955-08-15T00:00:00"/>
    <n v="66"/>
    <n v="6"/>
    <s v="Persona mayor"/>
    <s v="Ninguno"/>
    <s v="Desplazamiento"/>
    <s v="Ninguno"/>
    <s v="Estudios Universitarios"/>
    <s v="Cotizante docente"/>
    <m/>
    <s v="Con discapacidad"/>
    <s v="Ninguna"/>
    <s v="PASTO"/>
    <s v="CL15 N 29-38 APT 201 LOS REMANSOS B/ San Andres"/>
    <n v="7233008"/>
    <s v="Rural"/>
    <m/>
    <x v="0"/>
    <x v="13"/>
    <s v="NARIÑO"/>
    <x v="13"/>
    <x v="13"/>
    <x v="13"/>
    <s v="I10X"/>
    <m/>
    <m/>
    <m/>
    <s v="Hipertension esencial (primaria)"/>
    <s v="Procedimiento"/>
    <n v="1"/>
    <n v="1890111"/>
    <s v="ATENCION ( VISITA ) DOMICILIARIA - POR FISIOTERAPIA"/>
    <d v="2022-02-10T00:00:00"/>
    <n v="19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1594780"/>
    <s v="CC51594780"/>
    <s v="SARITA"/>
    <s v="NONE "/>
    <s v="CASTAÑO"/>
    <s v="GONZALEZ"/>
    <d v="1959-06-21T00:00:00"/>
    <n v="62"/>
    <n v="6"/>
    <s v="Persona mayor"/>
    <s v="Ninguno"/>
    <s v="Desplazamiento"/>
    <s v="Ninguno"/>
    <s v="Estudios Universitarios"/>
    <s v="Beneficiario"/>
    <m/>
    <s v="Con discapacidad"/>
    <s v="Ninguna"/>
    <s v="PASTO"/>
    <s v="MZ B CS 115 SANTA MONICA 4 B/ Santa M?a"/>
    <n v="3008924261"/>
    <s v="Rural"/>
    <m/>
    <x v="0"/>
    <x v="13"/>
    <s v="NARIÑO"/>
    <x v="13"/>
    <x v="13"/>
    <x v="13"/>
    <s v="I10X"/>
    <m/>
    <m/>
    <m/>
    <s v="Hipertension esencial (primaria)"/>
    <s v="Procedimiento"/>
    <n v="1"/>
    <n v="1890112"/>
    <s v="ATENCION ( VISITA ) DOMICILIARIA - POR TERAPIA RESPIRATORIA"/>
    <d v="2022-02-10T00:00:00"/>
    <n v="25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9607"/>
    <s v="CC27079607"/>
    <s v="GABBY"/>
    <s v="ARGELIA"/>
    <s v="JIMENEZ"/>
    <s v="CHAMORRO"/>
    <d v="1949-11-05T00:00:00"/>
    <n v="72"/>
    <n v="6"/>
    <s v="Persona mayor"/>
    <s v="Ninguno"/>
    <s v="Desplazamiento"/>
    <s v="Ninguno"/>
    <s v="Estudios Universitarios"/>
    <s v="Cotizante docente"/>
    <m/>
    <s v="Con discapacidad"/>
    <s v="Ninguna"/>
    <s v="PASTO"/>
    <s v="MZ 3 CASA 15 VILLA DOCENTE"/>
    <n v="3016089165"/>
    <s v="Rural"/>
    <m/>
    <x v="0"/>
    <x v="13"/>
    <s v="NARIÑO"/>
    <x v="13"/>
    <x v="13"/>
    <x v="13"/>
    <s v="I10X"/>
    <m/>
    <m/>
    <m/>
    <s v="Hipertension esencial (primaria)"/>
    <s v="Procedimiento"/>
    <n v="1"/>
    <n v="1890110"/>
    <s v="ATENCION ( VISITA ) DOMICILIARIA - POR FONIATRIA Y FONOAUDIOLOGIA"/>
    <d v="2022-02-09T00:00:00"/>
    <n v="34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2342"/>
    <s v="CC30712342"/>
    <s v="MARIA"/>
    <s v="ELENA"/>
    <s v="ROSERO"/>
    <s v="DE RIVAS"/>
    <d v="1953-01-07T00:00:00"/>
    <n v="68"/>
    <n v="6"/>
    <s v="Persona mayor"/>
    <s v="Ninguno"/>
    <s v="Desplazamiento"/>
    <s v="Ninguno"/>
    <s v="Estudios Universitarios"/>
    <s v="Beneficiario"/>
    <m/>
    <s v="Con discapacidad"/>
    <s v="Ninguna"/>
    <s v="PASTO"/>
    <s v="CRA 17B No 21A-51 BARRIO EL PRADO"/>
    <n v="3178224290"/>
    <s v="Rural"/>
    <m/>
    <x v="0"/>
    <x v="13"/>
    <s v="NARIÑO"/>
    <x v="13"/>
    <x v="13"/>
    <x v="13"/>
    <s v="I10X"/>
    <m/>
    <m/>
    <m/>
    <s v="Hipertension esencial (primaria)"/>
    <s v="Procedimiento"/>
    <n v="1"/>
    <n v="1890111"/>
    <s v="ATENCION ( VISITA ) DOMICILIARIA - POR FISIOTERAPIA"/>
    <d v="2022-02-09T00:00:00"/>
    <n v="38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8396515"/>
    <s v="CC98396515"/>
    <s v="JOSE"/>
    <s v="RICARDO"/>
    <s v="GUERRA"/>
    <s v="CABRERA"/>
    <d v="1977-01-19T00:00:00"/>
    <n v="44"/>
    <n v="5"/>
    <s v="Adultez"/>
    <s v="Ninguno"/>
    <s v="Desplazamiento"/>
    <s v="Ninguno"/>
    <s v="Estudios Universitarios"/>
    <s v="Cotizante docente"/>
    <m/>
    <s v="Con discapacidad"/>
    <s v="Ninguna"/>
    <s v="PASTO"/>
    <s v="Calle 16#16-46 Aire Libre B/"/>
    <n v="7373696"/>
    <s v="Rural"/>
    <m/>
    <x v="0"/>
    <x v="13"/>
    <s v="NARIÑO"/>
    <x v="13"/>
    <x v="13"/>
    <x v="13"/>
    <s v="I10X"/>
    <m/>
    <m/>
    <m/>
    <s v="Hipertension esencial (primaria)"/>
    <s v="Procedimiento"/>
    <n v="1"/>
    <n v="1890112"/>
    <s v="ATENCION ( VISITA ) DOMICILIARIA - POR TERAPIA RESPIRATORIA"/>
    <d v="2022-02-09T00:00:00"/>
    <n v="119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24366"/>
    <s v="CC27424366"/>
    <s v="LUZ"/>
    <s v="AMPARO"/>
    <s v="BASTIDAS"/>
    <s v="HERNANDEZ"/>
    <d v="1964-04-06T00:00:00"/>
    <n v="57"/>
    <n v="5"/>
    <s v="Adultez"/>
    <s v="Ninguno"/>
    <s v="Desplazamiento"/>
    <s v="Ninguno"/>
    <s v="Estudios Universitarios"/>
    <s v="Beneficiario"/>
    <m/>
    <s v="Con discapacidad"/>
    <s v="Ninguna"/>
    <s v="PASTO"/>
    <s v="CL.2A N.1-29 B/GIRARDOT B/"/>
    <n v="3103637104"/>
    <s v="Rural"/>
    <m/>
    <x v="0"/>
    <x v="13"/>
    <s v="NARIÑO"/>
    <x v="13"/>
    <x v="13"/>
    <x v="13"/>
    <s v="I10X"/>
    <m/>
    <m/>
    <m/>
    <s v="Hipertension esencial (primaria)"/>
    <s v="Procedimiento"/>
    <n v="1"/>
    <n v="1890111"/>
    <s v="ATENCION ( VISITA ) DOMICILIARIA - POR FISIOTERAPIA"/>
    <d v="2022-02-08T00:00:00"/>
    <n v="233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7023134"/>
    <s v="CC17023134"/>
    <s v="RICARDO"/>
    <s v="RICAURTE"/>
    <s v="MADROÑERO"/>
    <s v="CALVACHI"/>
    <d v="1940-07-17T00:00:00"/>
    <n v="81"/>
    <n v="6"/>
    <s v="Persona mayor"/>
    <s v="Ninguno"/>
    <s v="Desplazamiento"/>
    <s v="Ninguno"/>
    <s v="Estudios Universitarios"/>
    <s v="Beneficiario"/>
    <m/>
    <s v="Con discapacidad"/>
    <s v="Ninguna"/>
    <s v="PASTO"/>
    <s v="CRA 21A No. 8-10 V.LUCIA B/"/>
    <n v="7369568"/>
    <s v="Rural"/>
    <m/>
    <x v="0"/>
    <x v="13"/>
    <s v="NARIÑO"/>
    <x v="13"/>
    <x v="13"/>
    <x v="13"/>
    <s v="I10X"/>
    <m/>
    <m/>
    <m/>
    <s v="Hipertension esencial (primaria)"/>
    <s v="Procedimiento"/>
    <n v="1"/>
    <n v="1890112"/>
    <s v="ATENCION ( VISITA ) DOMICILIARIA - POR TERAPIA RESPIRATORIA"/>
    <d v="2022-02-08T00:00:00"/>
    <n v="356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32691"/>
    <s v="CC5232691"/>
    <s v="JORGE"/>
    <s v="ELIECER"/>
    <s v="JIMENEZ"/>
    <s v="ROSERO"/>
    <d v="1952-12-02T00:00:00"/>
    <n v="68"/>
    <n v="6"/>
    <s v="Persona mayor"/>
    <s v="Ninguno"/>
    <s v="Desplazamiento"/>
    <s v="Desaparición forzada"/>
    <s v="Estudios Universitarios"/>
    <s v="Beneficiario"/>
    <m/>
    <s v="Con discapacidad"/>
    <s v="Ninguna"/>
    <s v="PASTO"/>
    <s v="CLL 13 No. 23 - 46 B/ SANTIAGO"/>
    <n v="3136525323"/>
    <s v="Rural"/>
    <m/>
    <x v="0"/>
    <x v="13"/>
    <s v="NARIÑO"/>
    <x v="13"/>
    <x v="13"/>
    <x v="13"/>
    <s v="I10X"/>
    <m/>
    <m/>
    <m/>
    <s v="Hipertension esencial (primaria)"/>
    <s v="Procedimiento"/>
    <n v="1"/>
    <n v="1890110"/>
    <s v="ATENCION ( VISITA ) DOMICILIARIA - POR FONIATRIA Y FONOAUDIOLOGIA"/>
    <d v="2022-02-07T00:00:00"/>
    <n v="158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82151"/>
    <s v="CC27482151"/>
    <s v="NANCY"/>
    <s v="RUTH"/>
    <s v="GALINDEZ"/>
    <s v="DE GALINDEZ"/>
    <d v="1954-04-07T00:00:00"/>
    <n v="67"/>
    <n v="6"/>
    <s v="Persona mayor"/>
    <s v="Ninguno"/>
    <s v="Desplazamiento"/>
    <s v="Ninguno"/>
    <s v="Estudios Universitarios"/>
    <s v="Cotizante Pensionado"/>
    <m/>
    <s v="Con discapacidad"/>
    <s v="Ninguna"/>
    <s v="PASTO"/>
    <s v="MZ I CASA 9 BARRIO SAN DIEGO NORTE"/>
    <n v="3165475822"/>
    <s v="Rural"/>
    <m/>
    <x v="0"/>
    <x v="13"/>
    <s v="NARIÑO"/>
    <x v="13"/>
    <x v="13"/>
    <x v="13"/>
    <s v="I10X"/>
    <m/>
    <m/>
    <m/>
    <s v="Hipertension esencial (primaria)"/>
    <s v="Procedimiento"/>
    <n v="1"/>
    <n v="1890111"/>
    <s v="ATENCION ( VISITA ) DOMICILIARIA - POR FISIOTERAPIA"/>
    <d v="2022-02-07T00:00:00"/>
    <n v="79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457"/>
    <s v="CC12965457"/>
    <s v="LAURO"/>
    <s v="ARTURO"/>
    <s v="JIMENEZ"/>
    <s v="ORDONEZ"/>
    <d v="1956-01-20T00:00:00"/>
    <n v="65"/>
    <n v="6"/>
    <s v="Persona mayor"/>
    <s v="Ninguno"/>
    <s v="Desplazamiento"/>
    <s v="Ninguno"/>
    <s v="Estudios Universitarios"/>
    <s v="Cotizante docente"/>
    <m/>
    <s v="Con discapacidad"/>
    <s v="Ninguna"/>
    <s v="PASTO"/>
    <s v="CARERA 33 N 7-56 EBIFICIO TURIN AP 703"/>
    <n v="3164800560"/>
    <s v="Rural"/>
    <m/>
    <x v="0"/>
    <x v="13"/>
    <s v="NARIÑO"/>
    <x v="13"/>
    <x v="13"/>
    <x v="13"/>
    <s v="I10X"/>
    <m/>
    <m/>
    <m/>
    <s v="Hipertension esencial (primaria)"/>
    <s v="Procedimiento"/>
    <n v="1"/>
    <n v="1890112"/>
    <s v="ATENCION ( VISITA ) DOMICILIARIA - POR TERAPIA RESPIRATORIA"/>
    <d v="2022-02-07T00:00:00"/>
    <n v="91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233"/>
    <s v="CC30707233"/>
    <s v="GLORIA"/>
    <s v="YOLANDA"/>
    <s v="CHAMORRO"/>
    <s v="MORAN"/>
    <d v="1954-03-06T00:00:00"/>
    <n v="67"/>
    <n v="6"/>
    <s v="Persona mayor"/>
    <s v="Ninguno"/>
    <s v="Desplazamiento"/>
    <s v="Ninguno"/>
    <s v="Estudios Universitarios"/>
    <s v="Cotizante docente"/>
    <m/>
    <s v="Con discapacidad"/>
    <s v="Ninguna"/>
    <s v="PASTO"/>
    <s v="CRA 34 N 13-28"/>
    <n v="3188536927"/>
    <s v="Rural"/>
    <m/>
    <x v="0"/>
    <x v="13"/>
    <s v="NARIÑO"/>
    <x v="13"/>
    <x v="13"/>
    <x v="13"/>
    <s v="I10X"/>
    <m/>
    <m/>
    <m/>
    <s v="Hipertension esencial (primaria)"/>
    <s v="Procedimiento"/>
    <n v="1"/>
    <n v="1890110"/>
    <s v="ATENCION ( VISITA ) DOMICILIARIA - POR FONIATRIA Y FONOAUDIOLOGIA"/>
    <d v="2022-02-04T00:00:00"/>
    <n v="28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19377"/>
    <s v="CC27419377"/>
    <s v="ROSARIO"/>
    <s v="NONE "/>
    <s v="MORAN"/>
    <s v="BOLAÑOS"/>
    <d v="1926-10-02T00:00:00"/>
    <n v="95"/>
    <n v="6"/>
    <s v="Persona mayor"/>
    <s v="Ninguno"/>
    <s v="Desplazamiento"/>
    <s v="Ninguno"/>
    <s v="Estudios Universitarios"/>
    <s v="Beneficiario"/>
    <m/>
    <s v="Con discapacidad"/>
    <s v="Ninguna"/>
    <s v="PASTO"/>
    <s v="CLL 8 8-30 SAMANIEGO"/>
    <n v="3207270012"/>
    <s v="Rural"/>
    <m/>
    <x v="0"/>
    <x v="13"/>
    <s v="NARIÑO"/>
    <x v="13"/>
    <x v="13"/>
    <x v="13"/>
    <s v="I10X"/>
    <s v="N18X"/>
    <m/>
    <m/>
    <s v="Hipertension esencial (primaria)"/>
    <s v="Procedimiento"/>
    <n v="1"/>
    <n v="1890111"/>
    <s v="ATENCION ( VISITA ) DOMICILIARIA - POR FISIOTERAPIA"/>
    <d v="2022-02-04T00:00:00"/>
    <n v="36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7131"/>
    <s v="CC27077131"/>
    <s v="FANNY"/>
    <s v="MARIA"/>
    <s v="AYALA"/>
    <s v="DE FAJARDO"/>
    <d v="1946-12-21T00:00:00"/>
    <n v="74"/>
    <n v="6"/>
    <s v="Persona mayor"/>
    <s v="Ninguno"/>
    <s v="Desplazamiento"/>
    <s v="Ninguno"/>
    <s v="Estudios Universitarios"/>
    <s v="Beneficiario"/>
    <m/>
    <s v="Con discapacidad"/>
    <s v="Ninguna"/>
    <s v="PASTO"/>
    <s v="PASTO B/"/>
    <n v="3127255597"/>
    <s v="Rural"/>
    <m/>
    <x v="0"/>
    <x v="13"/>
    <s v="NARIÑO"/>
    <x v="13"/>
    <x v="13"/>
    <x v="13"/>
    <s v="I10X"/>
    <m/>
    <m/>
    <m/>
    <s v="Hipertension esencial (primaria)"/>
    <s v="Procedimiento"/>
    <n v="1"/>
    <n v="1890112"/>
    <s v="ATENCION ( VISITA ) DOMICILIARIA - POR TERAPIA RESPIRATORIA"/>
    <d v="2022-02-04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2611"/>
    <s v="CC27422611"/>
    <s v="TERESA"/>
    <s v="DE JESUS"/>
    <s v="MELO"/>
    <s v="DE CORAL"/>
    <d v="1947-12-25T00:00:00"/>
    <n v="73"/>
    <n v="6"/>
    <s v="Persona mayor"/>
    <s v="Ninguno"/>
    <s v="Desplazamiento"/>
    <s v="Ninguno"/>
    <s v="Estudios Universitarios"/>
    <s v="Cotizante docente"/>
    <m/>
    <s v="Con discapacidad"/>
    <s v="Ninguna"/>
    <s v="PASTO"/>
    <s v="CALLE 19C No. 44-45 Apto 504 JARDIN DEL RIO B/ PA"/>
    <n v="3012863016"/>
    <s v="Rural"/>
    <m/>
    <x v="0"/>
    <x v="13"/>
    <s v="NARIÑO"/>
    <x v="13"/>
    <x v="13"/>
    <x v="13"/>
    <s v="I10X"/>
    <m/>
    <m/>
    <m/>
    <s v="Hipertension esencial (primaria)"/>
    <s v="Procedimiento"/>
    <n v="1"/>
    <n v="1890111"/>
    <s v="ATENCION ( VISITA ) DOMICILIARIA - POR FISIOTERAPIA"/>
    <d v="2022-02-03T00:00:00"/>
    <n v="44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0523"/>
    <s v="CC30720523"/>
    <s v="RUBIELA"/>
    <s v="DEL CARMEN"/>
    <s v="CASTILLO"/>
    <s v="ERASO"/>
    <d v="1959-01-29T00:00:00"/>
    <n v="62"/>
    <n v="6"/>
    <s v="Persona mayor"/>
    <s v="Ninguno"/>
    <s v="Desplazamiento"/>
    <s v="Ninguno"/>
    <s v="Estudios Universitarios"/>
    <s v="Cotizante docente"/>
    <m/>
    <s v="Con discapacidad"/>
    <s v="Ninguna"/>
    <s v="PASTO"/>
    <s v="MZ 10 CS 1 B/ VILLA VERGEL"/>
    <n v="3002048937"/>
    <s v="Rural"/>
    <m/>
    <x v="0"/>
    <x v="13"/>
    <s v="NARIÑO"/>
    <x v="13"/>
    <x v="13"/>
    <x v="13"/>
    <s v="I10X"/>
    <m/>
    <m/>
    <m/>
    <s v="Hipertension esencial (primaria)"/>
    <s v="Procedimiento"/>
    <n v="1"/>
    <n v="1890112"/>
    <s v="ATENCION ( VISITA ) DOMICILIARIA - POR TERAPIA RESPIRATORIA"/>
    <d v="2022-02-03T00:00:00"/>
    <n v="308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246454"/>
    <s v="CC27246454"/>
    <s v="ELVIA"/>
    <s v="ALICIA"/>
    <s v="JIMENEZ"/>
    <s v="ROMERO"/>
    <d v="1946-11-18T00:00:00"/>
    <n v="74"/>
    <n v="6"/>
    <s v="Persona mayor"/>
    <s v="Ninguno"/>
    <s v="Desplazamiento"/>
    <s v="Ninguno"/>
    <s v="Estudios Universitarios"/>
    <s v="Cotizante Pensionado"/>
    <m/>
    <s v="Con discapacidad"/>
    <s v="Ninguna"/>
    <s v="PASTO"/>
    <s v="MZ 7 CS 14 SANTA MARIA"/>
    <n v="3154842578"/>
    <s v="Rural"/>
    <m/>
    <x v="0"/>
    <x v="13"/>
    <s v="NARIÑO"/>
    <x v="13"/>
    <x v="13"/>
    <x v="13"/>
    <s v="I10X"/>
    <m/>
    <m/>
    <m/>
    <s v="Hipertension esencial (primaria)"/>
    <s v="Procedimiento"/>
    <n v="1"/>
    <n v="1890110"/>
    <s v="ATENCION ( VISITA ) DOMICILIARIA - POR FONIATRIA Y FONOAUDIOLOGIA"/>
    <d v="2022-02-02T00:00:00"/>
    <n v="1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9090"/>
    <s v="CC30709090"/>
    <s v="CECILIA"/>
    <s v="DEL SOCORRO"/>
    <s v="ARTEAGA"/>
    <s v="OBANDO"/>
    <d v="1957-03-28T00:00:00"/>
    <n v="64"/>
    <n v="6"/>
    <s v="Persona mayor"/>
    <s v="Ninguno"/>
    <s v="Desplazamiento"/>
    <s v="Ninguno"/>
    <s v="Estudios Universitarios"/>
    <s v="Cotizante docente"/>
    <m/>
    <s v="Con discapacidad"/>
    <s v="Ninguna"/>
    <s v="PASTO"/>
    <s v="MZ 1 CASA 23 SUMATAMBO"/>
    <n v="3168035781"/>
    <s v="Rural"/>
    <m/>
    <x v="0"/>
    <x v="13"/>
    <s v="NARIÑO"/>
    <x v="13"/>
    <x v="13"/>
    <x v="13"/>
    <s v="I10X"/>
    <s v="N18X"/>
    <m/>
    <m/>
    <s v="Hipertension esencial (primaria)"/>
    <s v="Procedimiento"/>
    <n v="1"/>
    <n v="1890110"/>
    <s v="ATENCION ( VISITA ) DOMICILIARIA - POR FONIATRIA Y FONOAUDIOLOGIA"/>
    <d v="2022-02-02T00:00:00"/>
    <n v="52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2237"/>
    <s v="CC27072237"/>
    <s v="CLEMENCIA"/>
    <s v="ENRIQUETA"/>
    <s v="IBARRA"/>
    <s v="ORTIZ"/>
    <d v="1944-09-18T00:00:00"/>
    <n v="77"/>
    <n v="6"/>
    <s v="Persona mayor"/>
    <s v="Ninguno"/>
    <s v="Desplazamiento"/>
    <s v="Ninguno"/>
    <s v="Estudios Universitarios"/>
    <s v="Cotizante Pensionado"/>
    <m/>
    <s v="Con discapacidad"/>
    <s v="Ninguna"/>
    <s v="PASTO"/>
    <s v="EL PORTAL ELEGIDO TORRE 2 APTO 104 B/ El Egido"/>
    <n v="3164544305"/>
    <s v="Rural"/>
    <m/>
    <x v="0"/>
    <x v="13"/>
    <s v="NARIÑO"/>
    <x v="13"/>
    <x v="13"/>
    <x v="13"/>
    <s v="I10X"/>
    <m/>
    <m/>
    <m/>
    <s v="Hipertension esencial (primaria)"/>
    <s v="Procedimiento"/>
    <n v="1"/>
    <n v="1890111"/>
    <s v="ATENCION ( VISITA ) DOMICILIARIA - POR FISIOTERAPIA"/>
    <d v="2022-02-02T00:00:00"/>
    <n v="1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9195"/>
    <s v="CC5199195"/>
    <s v="JORGE"/>
    <s v="ROBERTO"/>
    <s v="PENAFIEL"/>
    <s v="MESIAS"/>
    <d v="1943-09-15T00:00:00"/>
    <n v="78"/>
    <n v="6"/>
    <s v="Persona mayor"/>
    <s v="Ninguno"/>
    <s v="Desplazamiento"/>
    <s v="Ninguno"/>
    <s v="Estudios Universitarios"/>
    <s v="Cotizante docente"/>
    <m/>
    <s v="Con discapacidad"/>
    <s v="Ninguna"/>
    <s v="PASTO"/>
    <s v="CARA 41 N12 A 25 VILLA"/>
    <n v="7371771"/>
    <s v="Rural"/>
    <m/>
    <x v="0"/>
    <x v="13"/>
    <s v="NARIÑO"/>
    <x v="13"/>
    <x v="13"/>
    <x v="13"/>
    <s v="I10X"/>
    <m/>
    <m/>
    <m/>
    <s v="Hipertension esencial (primaria)"/>
    <s v="Procedimiento"/>
    <n v="1"/>
    <n v="1890112"/>
    <s v="ATENCION ( VISITA ) DOMICILIARIA - POR TERAPIA RESPIRATORIA"/>
    <d v="2022-02-02T00:00:00"/>
    <n v="419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276099"/>
    <s v="CC27276099"/>
    <s v="NELLY"/>
    <s v="NONE "/>
    <s v="DIAZ"/>
    <s v="CHAVEZ"/>
    <d v="1965-08-23T00:00:00"/>
    <n v="56"/>
    <n v="5"/>
    <s v="Adultez"/>
    <s v="Ninguno"/>
    <s v="Desplazamiento"/>
    <s v="Ninguno"/>
    <s v="Estudios Universitarios"/>
    <s v="Sustituto Pensional"/>
    <m/>
    <s v="Con discapacidad"/>
    <s v="Ninguna"/>
    <s v="PASTO"/>
    <s v="MZ J CASA 8 REMANZO DEL NORTE B/ Remansos del nort"/>
    <n v="3122833451"/>
    <s v="Rural"/>
    <m/>
    <x v="0"/>
    <x v="13"/>
    <s v="NARIÑO"/>
    <x v="13"/>
    <x v="13"/>
    <x v="13"/>
    <s v="I10X"/>
    <m/>
    <m/>
    <m/>
    <s v="Hipertension esencial (primaria)"/>
    <s v="Procedimiento"/>
    <n v="1"/>
    <n v="1890111"/>
    <s v="ATENCION ( VISITA ) DOMICILIARIA - POR FISIOTERAPIA"/>
    <d v="2022-02-01T00:00:00"/>
    <n v="58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8640"/>
    <s v="CC30718640"/>
    <s v="RUTH"/>
    <s v="ARACELI"/>
    <s v="DELGADO"/>
    <s v="DE PABON"/>
    <d v="1960-03-21T00:00:00"/>
    <n v="61"/>
    <n v="6"/>
    <s v="Persona mayor"/>
    <s v="Ninguno"/>
    <s v="Desplazamiento"/>
    <s v="Ninguno"/>
    <s v="Estudios Universitarios"/>
    <s v="Beneficiario"/>
    <m/>
    <s v="Con discapacidad"/>
    <s v="Ninguna"/>
    <s v="PASTO"/>
    <s v="B/CORAZON DE JESUS MZ 3 CS 12"/>
    <n v="3128671658"/>
    <s v="Rural"/>
    <m/>
    <x v="0"/>
    <x v="13"/>
    <s v="NARIÑO"/>
    <x v="13"/>
    <x v="13"/>
    <x v="13"/>
    <s v="I10X"/>
    <m/>
    <m/>
    <m/>
    <s v="Hipertension esencial (primaria)"/>
    <s v="Procedimiento"/>
    <n v="1"/>
    <n v="1890111"/>
    <s v="ATENCION ( VISITA ) DOMICILIARIA - POR FISIOTERAPIA"/>
    <d v="2022-02-01T00:00:00"/>
    <n v="126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8003"/>
    <s v="CC5198003"/>
    <s v="LUIS"/>
    <s v="FERNANDO"/>
    <s v="RIASCOS"/>
    <s v="BELALCAZAR"/>
    <d v="1942-06-21T00:00:00"/>
    <n v="79"/>
    <n v="6"/>
    <s v="Persona mayor"/>
    <s v="Ninguno"/>
    <s v="Desplazamiento"/>
    <s v="Ninguno"/>
    <s v="Estudios Universitarios"/>
    <s v="Cotizante docente"/>
    <m/>
    <s v="Con discapacidad"/>
    <s v="Ninguna"/>
    <s v="PASTO"/>
    <s v="CR.38 N.19A-29 PALERMO B/"/>
    <n v="3014302604"/>
    <s v="Rural"/>
    <m/>
    <x v="0"/>
    <x v="13"/>
    <s v="NARIÑO"/>
    <x v="13"/>
    <x v="13"/>
    <x v="13"/>
    <s v="I10X"/>
    <m/>
    <m/>
    <m/>
    <s v="Hipertension esencial (primaria)"/>
    <s v="Procedimiento"/>
    <n v="1"/>
    <n v="1890112"/>
    <s v="ATENCION ( VISITA ) DOMICILIARIA - POR TERAPIA RESPIRATORIA"/>
    <d v="2022-02-01T00:00:00"/>
    <n v="86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41108"/>
    <s v="CC30741108"/>
    <s v="MARIA"/>
    <s v="DIGNA"/>
    <s v="CHAVES"/>
    <s v="INSUASTY"/>
    <d v="1968-08-13T00:00:00"/>
    <n v="53"/>
    <n v="5"/>
    <s v="Adultez"/>
    <s v="Ninguno"/>
    <s v="Desplazamiento"/>
    <s v="Ninguno"/>
    <s v="Estudios Universitarios"/>
    <s v="Beneficiario"/>
    <m/>
    <s v="Con discapacidad"/>
    <s v="Ninguna"/>
    <s v="PASTO"/>
    <s v="MZ B CASA 14 URB/ EL RECUERDO"/>
    <n v="3217219270"/>
    <s v="Rural"/>
    <m/>
    <x v="0"/>
    <x v="13"/>
    <s v="NARIÑO"/>
    <x v="13"/>
    <x v="13"/>
    <x v="13"/>
    <s v="I10X"/>
    <m/>
    <m/>
    <m/>
    <s v="Hipertension esencial (primaria)"/>
    <s v="Procedimiento"/>
    <n v="1"/>
    <n v="1890112"/>
    <s v="ATENCION ( VISITA ) DOMICILIARIA - POR TERAPIA RESPIRATORIA"/>
    <d v="2022-02-01T00:00:00"/>
    <n v="143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378917"/>
    <s v="CC5378917"/>
    <s v="JESUS"/>
    <s v="EDILMO"/>
    <s v="CABRERA"/>
    <s v="NOAP"/>
    <d v="1944-08-08T00:00:00"/>
    <n v="77"/>
    <n v="6"/>
    <s v="Persona mayor"/>
    <s v="Ninguno"/>
    <s v="Desplazamiento"/>
    <s v="Ninguno"/>
    <s v="Estudios Universitarios"/>
    <s v="Beneficiario"/>
    <m/>
    <s v="Con discapacidad"/>
    <s v="Ninguna"/>
    <s v="PASTO"/>
    <s v="CL 1A No 18 - 40 B/"/>
    <n v="3168615039"/>
    <s v="Rural"/>
    <m/>
    <x v="0"/>
    <x v="7"/>
    <s v="NARIÑO"/>
    <x v="7"/>
    <x v="7"/>
    <x v="7"/>
    <s v="I10X"/>
    <s v="E119"/>
    <m/>
    <m/>
    <s v="Hipertension esencial (primaria)"/>
    <s v="Procedimiento"/>
    <n v="1"/>
    <s v="00Q0000773"/>
    <s v="PAQUETE HIPERTENSION ARTERIAL SIN O CON ENFERMEDAD RENAL CRONICA ESTADIOS 1 - 2 - IPS ESPECIALIZADA"/>
    <d v="2022-02-28T00:00:00"/>
    <n v="36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79363072"/>
    <s v="CC79363072"/>
    <s v="JUAN"/>
    <s v="ALBERTO"/>
    <s v="ROJAS"/>
    <s v="CARDENAS"/>
    <d v="1963-08-25T00:00:00"/>
    <n v="58"/>
    <n v="5"/>
    <s v="Adultez"/>
    <s v="Ninguno"/>
    <s v="Desplazamiento"/>
    <s v="Amenaza"/>
    <s v="Estudios Universitarios"/>
    <s v="Beneficiario"/>
    <m/>
    <s v="Con discapacidad"/>
    <s v="Ninguna"/>
    <s v="PASTO"/>
    <s v="CARRERA 4 A #21G 36 TORRE 2 APARTAMENTO 402 CONJUN"/>
    <n v="3156197178"/>
    <s v="Rural"/>
    <m/>
    <x v="0"/>
    <x v="7"/>
    <s v="NARIÑO"/>
    <x v="7"/>
    <x v="7"/>
    <x v="7"/>
    <s v="I10X"/>
    <m/>
    <m/>
    <m/>
    <s v="Hipertension esencial (primaria)"/>
    <s v="Procedimiento"/>
    <n v="1"/>
    <s v="00Q0000773"/>
    <s v="PAQUETE HIPERTENSION ARTERIAL SIN O CON ENFERMEDAD RENAL CRONICA ESTADIOS 1 - 2 - IPS ESPECIALIZADA"/>
    <d v="2022-02-28T00:00:00"/>
    <n v="36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825318"/>
    <s v="CC36825318"/>
    <s v="ROSA"/>
    <s v="ELVIRA"/>
    <s v="VIVEROS"/>
    <s v="ESTRELLA"/>
    <d v="1967-04-18T00:00:00"/>
    <n v="54"/>
    <n v="5"/>
    <s v="Adultez"/>
    <s v="Ninguno"/>
    <s v="Desplazamiento"/>
    <s v="Ninguno"/>
    <s v="Estudios Universitarios"/>
    <s v="Cotizante docente"/>
    <m/>
    <s v="Con discapacidad"/>
    <s v="Ninguna"/>
    <s v="PASTO"/>
    <s v="SANTA MARIA BUESACO"/>
    <n v="3145598989"/>
    <s v="Rural"/>
    <m/>
    <x v="0"/>
    <x v="8"/>
    <s v="NARIÑO"/>
    <x v="8"/>
    <x v="8"/>
    <x v="8"/>
    <s v="I10X"/>
    <m/>
    <m/>
    <m/>
    <s v="Hipertension esencial (primaria)"/>
    <s v="Procedimiento"/>
    <n v="1"/>
    <s v="00Q0000773"/>
    <s v="PAQUETE HIPERTENSION ARTERIAL SIN O CON ENFERMEDAD RENAL CRONICA ESTADIOS 1 - 2 - IPS ESPECIALIZADA"/>
    <d v="2022-02-28T00:00:00"/>
    <n v="40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9526"/>
    <s v="CC30709526"/>
    <s v="LILIAM"/>
    <s v="DEL SOCORRO"/>
    <s v="GUERRERO"/>
    <s v="DE GOMEZ"/>
    <d v="1954-04-17T00:00:00"/>
    <n v="67"/>
    <n v="6"/>
    <s v="Persona mayor"/>
    <s v="Ninguno"/>
    <s v="Desplazamiento"/>
    <s v="Ninguno"/>
    <s v="Estudios Universitarios"/>
    <s v="Cotizante docente"/>
    <m/>
    <s v="Con discapacidad"/>
    <s v="Ninguna"/>
    <s v="PASTO"/>
    <s v="MZ 4 CASA 1 BARRIO SUMATAMBO"/>
    <n v="3183765776"/>
    <s v="Rural"/>
    <m/>
    <x v="0"/>
    <x v="9"/>
    <s v="NARIÑO"/>
    <x v="9"/>
    <x v="9"/>
    <x v="9"/>
    <s v="I10X"/>
    <m/>
    <m/>
    <m/>
    <s v="Hipertension esencial (primaria)"/>
    <s v="Procedimiento"/>
    <n v="1"/>
    <s v="00Q0000395"/>
    <s v="PAQUETE HIPERTENSION ARTERIAL Y/O  DIABETES MELLITUS CON ENFERMEDAD RENAL CRONICA ESTADIOS 3A - 3B - 4 Y 5 SIN DIALISIS"/>
    <d v="2022-02-28T00:00:00"/>
    <n v="57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78715"/>
    <s v="CC12978715"/>
    <s v="CARLOS"/>
    <s v="HUGO"/>
    <s v="BENAVIDES"/>
    <s v="RODRIGUEZ"/>
    <d v="1963-07-13T00:00:00"/>
    <n v="58"/>
    <n v="5"/>
    <s v="Adultez"/>
    <s v="Ninguno"/>
    <s v="Desplazamiento"/>
    <s v="Ninguno"/>
    <s v="Estudios Universitarios"/>
    <s v="Cotizante docente"/>
    <m/>
    <s v="Con discapacidad"/>
    <s v="Ninguna"/>
    <s v="PASTO"/>
    <s v="MZ 28 CASA 20 NUEVO SOL"/>
    <n v="3017777695"/>
    <s v="Rural"/>
    <m/>
    <x v="0"/>
    <x v="10"/>
    <s v="NARIÑO"/>
    <x v="10"/>
    <x v="10"/>
    <x v="10"/>
    <s v="I10X"/>
    <m/>
    <m/>
    <m/>
    <s v="Hipertension esencial (primaria)"/>
    <s v="Procedimiento"/>
    <n v="1"/>
    <s v="00Q0000773"/>
    <s v="PAQUETE HIPERTENSION ARTERIAL SIN O CON ENFERMEDAD RENAL CRONICA ESTADIOS 1 - 2 - IPS ESPECIALIZADA"/>
    <d v="2022-02-28T00:00:00"/>
    <n v="46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46117"/>
    <s v="CC5246117"/>
    <s v="LUIS"/>
    <s v="ALONSO"/>
    <s v="RENGIFO"/>
    <s v="ORDOÑEZ"/>
    <d v="1960-05-29T00:00:00"/>
    <n v="61"/>
    <n v="6"/>
    <s v="Persona mayor"/>
    <s v="Ninguno"/>
    <s v="Desplazamiento"/>
    <s v="Ninguno"/>
    <s v="Estudios Universitarios"/>
    <s v="Cotizante docente"/>
    <m/>
    <s v="Con discapacidad"/>
    <s v="Ninguna"/>
    <s v="PASTO"/>
    <s v="CALLE 1ra No 21A 05 Apto 101. B BACHUE B/"/>
    <n v="3127935679"/>
    <s v="Rural"/>
    <m/>
    <x v="0"/>
    <x v="14"/>
    <s v="NARIÑO"/>
    <x v="14"/>
    <x v="14"/>
    <x v="14"/>
    <s v="I10X"/>
    <m/>
    <m/>
    <m/>
    <s v="Hipertension esencial (primaria)"/>
    <s v="Procedimiento"/>
    <n v="1"/>
    <s v="00Q0000395"/>
    <s v="PAQUETE HIPERTENSION ARTERIAL Y/O  DIABETES MELLITUS CON ENFERMEDAD RENAL CRONICA ESTADIOS 3A - 3B - 4 Y 5 SIN DIALISIS"/>
    <d v="2022-02-22T00:00:00"/>
    <n v="52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9793927"/>
    <s v="CC59793927"/>
    <s v="AYDA"/>
    <s v="OMAIRA"/>
    <s v="ERASO"/>
    <s v="NOAP"/>
    <d v="1960-07-30T00:00:00"/>
    <n v="61"/>
    <n v="6"/>
    <s v="Persona mayor"/>
    <s v="Ninguno"/>
    <s v="Desplazamiento"/>
    <s v="Acto terrorista / Atentados / Combates / Enfrentamientos / Hostigamientos"/>
    <s v="Estudios Universitarios"/>
    <s v="Beneficiario"/>
    <m/>
    <s v="Con discapacidad"/>
    <s v="Ninguna"/>
    <s v="PASTO"/>
    <s v="URBANIZACION SAN JUAN DE DIOS SAMANIEGO"/>
    <n v="3206244492"/>
    <s v="Rural"/>
    <m/>
    <x v="0"/>
    <x v="7"/>
    <s v="NARIÑO"/>
    <x v="7"/>
    <x v="7"/>
    <x v="7"/>
    <s v="I10X"/>
    <m/>
    <m/>
    <m/>
    <s v="Hipertension esencial (primaria)"/>
    <s v="Procedimiento"/>
    <n v="1"/>
    <s v="00Q0000395"/>
    <s v="PAQUETE HIPERTENSION ARTERIAL Y/O  DIABETES MELLITUS CON ENFERMEDAD RENAL CRONICA ESTADIOS 3A - 3B - 4 Y 5 SIN DIALISIS"/>
    <d v="2022-02-28T00:00:00"/>
    <n v="1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2881"/>
    <s v="CC27072881"/>
    <s v="ROSAURA"/>
    <s v="NONE "/>
    <s v="JURADO"/>
    <s v="DE BARRERA"/>
    <d v="1946-08-16T00:00:00"/>
    <n v="75"/>
    <n v="6"/>
    <s v="Persona mayor"/>
    <s v="Ninguno"/>
    <s v="Desplazamiento"/>
    <s v="Ninguno"/>
    <s v="Estudios Universitarios"/>
    <s v="Cotizante docente"/>
    <m/>
    <s v="Con discapacidad"/>
    <s v="Ninguna"/>
    <s v="PASTO"/>
    <s v="CRA 24 N 2A-24 B/ Capusigra"/>
    <n v="3008781509"/>
    <s v="Rural"/>
    <m/>
    <x v="0"/>
    <x v="9"/>
    <s v="NARIÑO"/>
    <x v="9"/>
    <x v="9"/>
    <x v="9"/>
    <s v="I10X"/>
    <m/>
    <m/>
    <m/>
    <s v="Hipertension esencial (primaria)"/>
    <s v="Procedimiento"/>
    <n v="1"/>
    <n v="1890101"/>
    <s v="ATENCION ( VISITA ) DOMICILIARIA - POR MEDICINA GENERAL"/>
    <d v="2022-02-03T00:00:00"/>
    <n v="157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450728"/>
    <s v="CC87450728"/>
    <s v="HECTOR"/>
    <s v="ANIBAL"/>
    <s v="ANDRADE"/>
    <s v="ALVAREZ"/>
    <d v="1961-08-18T00:00:00"/>
    <n v="60"/>
    <n v="6"/>
    <s v="Persona mayor"/>
    <s v="Ninguno"/>
    <s v="Desplazamiento"/>
    <s v="Ninguno"/>
    <s v="Estudios Universitarios"/>
    <s v="Cotizante docente"/>
    <m/>
    <s v="Con discapacidad"/>
    <s v="Ninguna"/>
    <s v="PASTO"/>
    <s v="SAMANIEGO"/>
    <n v="3145869477"/>
    <s v="Rural"/>
    <m/>
    <x v="0"/>
    <x v="9"/>
    <s v="NARIÑO"/>
    <x v="9"/>
    <x v="9"/>
    <x v="9"/>
    <s v="I10X"/>
    <m/>
    <m/>
    <m/>
    <s v="Hipertension esencial (primaria)"/>
    <s v="Medicamento"/>
    <n v="1"/>
    <s v="19965332-07"/>
    <s v="LOSARTAN"/>
    <d v="2022-02-03T00:00:00"/>
    <n v="152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452434"/>
    <s v="CC87452434"/>
    <s v="JAIRO"/>
    <s v="ALEJANDRO"/>
    <s v="MONTENEGRO"/>
    <s v="DIAZ"/>
    <d v="1969-05-06T00:00:00"/>
    <n v="52"/>
    <n v="5"/>
    <s v="Adultez"/>
    <s v="Ninguno"/>
    <s v="Desplazamiento"/>
    <s v="Ninguno"/>
    <s v="Estudios Universitarios"/>
    <s v="Cotizante docente"/>
    <m/>
    <s v="Con discapacidad"/>
    <s v="Ninguna"/>
    <s v="PASTO"/>
    <s v="CALLE 6 No 4-50 B/INDUSTRIAL B/ INDUSTRIAL"/>
    <n v="3136838356"/>
    <s v="Rural"/>
    <m/>
    <x v="0"/>
    <x v="9"/>
    <s v="NARIÑO"/>
    <x v="9"/>
    <x v="9"/>
    <x v="9"/>
    <s v="I10X"/>
    <m/>
    <m/>
    <m/>
    <s v="Hipertension esencial (primaria)"/>
    <s v="Medicamento"/>
    <n v="1"/>
    <s v="57642-01"/>
    <s v="ASAWIN 100 MG TABLETAS"/>
    <d v="2022-02-03T00:00:00"/>
    <n v="1991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077180"/>
    <s v="CC27077180"/>
    <s v="ANA"/>
    <s v="RUTH"/>
    <s v="MONTENEGRO"/>
    <s v="DE FIGUEROA"/>
    <d v="1940-09-30T00:00:00"/>
    <n v="81"/>
    <n v="6"/>
    <s v="Persona mayor"/>
    <s v="Ninguno"/>
    <s v="Desplazamiento"/>
    <s v="Ninguno"/>
    <s v="Estudios Universitarios"/>
    <s v="Beneficiario"/>
    <m/>
    <s v="Con discapacidad"/>
    <s v="Ninguna"/>
    <s v="PASTO"/>
    <s v="MZ 3 CASA 11 BARRIO AGUALONGO"/>
    <n v="7368749"/>
    <s v="Rural"/>
    <m/>
    <x v="0"/>
    <x v="9"/>
    <s v="NARIÑO"/>
    <x v="9"/>
    <x v="9"/>
    <x v="9"/>
    <s v="I10X"/>
    <m/>
    <m/>
    <m/>
    <s v="Hipertension esencial (primaria)"/>
    <s v="Medicamento"/>
    <n v="1"/>
    <s v="34162-07"/>
    <s v="HIDROCLOROTIAZIDA 25 MG"/>
    <d v="2022-02-03T00:00:00"/>
    <n v="162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6745220"/>
    <s v="CC6745220"/>
    <s v="TADEO"/>
    <s v="MARTIN"/>
    <s v="SANTACRUZ"/>
    <s v="SANCHEZ"/>
    <d v="1944-09-05T00:00:00"/>
    <n v="77"/>
    <n v="6"/>
    <s v="Persona mayor"/>
    <s v="Ninguno"/>
    <s v="Desplazamiento"/>
    <s v="Ninguno"/>
    <s v="Estudios Universitarios"/>
    <s v="Cotizante docente"/>
    <m/>
    <s v="Con discapacidad"/>
    <s v="Ninguna"/>
    <s v="PASTO"/>
    <s v="CLL 10 No 29 - 34 B/LA AURORA B/"/>
    <n v="3164423727"/>
    <s v="Rural"/>
    <m/>
    <x v="0"/>
    <x v="7"/>
    <s v="NARIÑO"/>
    <x v="7"/>
    <x v="7"/>
    <x v="7"/>
    <s v="I10X"/>
    <s v="N18X"/>
    <m/>
    <m/>
    <s v="Hipertension esencial (primaria)"/>
    <s v="Procedimiento"/>
    <n v="1"/>
    <s v="00Q0000395"/>
    <s v="PAQUETE HIPERTENSION ARTERIAL Y/O  DIABETES MELLITUS CON ENFERMEDAD RENAL CRONICA ESTADIOS 3A - 3B - 4 Y 5 SIN DIALISIS"/>
    <d v="2022-02-28T00:00:00"/>
    <n v="135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422123"/>
    <s v="CC27422123"/>
    <s v="SOCORRO"/>
    <s v="NONE "/>
    <s v="SOLARTE"/>
    <s v="DE MORALES"/>
    <d v="1949-02-14T00:00:00"/>
    <n v="72"/>
    <n v="6"/>
    <s v="Persona mayor"/>
    <s v="Ninguno"/>
    <s v="Desplazamiento"/>
    <s v="Tortura"/>
    <s v="Estudios Universitarios"/>
    <s v="Cotizante Pensionado"/>
    <m/>
    <s v="Con discapacidad"/>
    <s v="Ninguna"/>
    <s v="PASTO"/>
    <s v="CRA 2 No 4-60 BARRIO ORIENTAL"/>
    <n v="3226753821"/>
    <s v="Rural"/>
    <m/>
    <x v="0"/>
    <x v="7"/>
    <s v="NARIÑO"/>
    <x v="7"/>
    <x v="7"/>
    <x v="7"/>
    <s v="I10X"/>
    <m/>
    <m/>
    <m/>
    <s v="Hipertension esencial (primaria)"/>
    <s v="Procedimiento"/>
    <n v="1"/>
    <s v="00Q0000395"/>
    <s v="PAQUETE HIPERTENSION ARTERIAL Y/O  DIABETES MELLITUS CON ENFERMEDAD RENAL CRONICA ESTADIOS 3A - 3B - 4 Y 5 SIN DIALISIS"/>
    <d v="2022-02-28T00:00:00"/>
    <n v="117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2449"/>
    <s v="CC27422449"/>
    <s v="ROSA"/>
    <s v="MARIA"/>
    <s v="ROSERO"/>
    <s v="PEREZ"/>
    <d v="1947-05-29T00:00:00"/>
    <n v="74"/>
    <n v="6"/>
    <s v="Persona mayor"/>
    <s v="Ninguno"/>
    <s v="Desplazamiento"/>
    <s v="Ninguno"/>
    <s v="Estudios Universitarios"/>
    <s v="Cotizante docente"/>
    <m/>
    <s v="Con discapacidad"/>
    <s v="Ninguna"/>
    <s v="PASTO"/>
    <s v="CR 31N. 19-05 APTO 202 B/ Las cuadras"/>
    <n v="3218003535"/>
    <s v="Rural"/>
    <m/>
    <x v="0"/>
    <x v="8"/>
    <s v="NARIÑO"/>
    <x v="8"/>
    <x v="8"/>
    <x v="8"/>
    <s v="I10X"/>
    <m/>
    <m/>
    <m/>
    <s v="Hipertension esencial (primaria)"/>
    <s v="Insumo"/>
    <n v="1"/>
    <n v="0"/>
    <s v="DURAPREP SOLUCION PARA LAVADO PREQUIRURGICO"/>
    <d v="2022-02-28T00:00:00"/>
    <n v="117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3848"/>
    <s v="CC27073848"/>
    <s v="GLORIA"/>
    <s v="IRMA DEL CARMEN"/>
    <s v="TORRE"/>
    <s v="DE LUNA"/>
    <d v="1946-05-02T00:00:00"/>
    <n v="75"/>
    <n v="6"/>
    <s v="Persona mayor"/>
    <s v="Ninguno"/>
    <s v="Desplazamiento"/>
    <s v="Ninguno"/>
    <s v="Estudios Universitarios"/>
    <s v="Cotizante docente"/>
    <m/>
    <s v="Con discapacidad"/>
    <s v="Ninguna"/>
    <s v="PASTO"/>
    <s v="CRA 33 N 2-48 MZ F CS 2"/>
    <n v="7211720"/>
    <s v="Rural"/>
    <m/>
    <x v="0"/>
    <x v="7"/>
    <s v="NARIÑO"/>
    <x v="7"/>
    <x v="7"/>
    <x v="7"/>
    <s v="I10X"/>
    <m/>
    <m/>
    <m/>
    <s v="Hipertension esencial (primaria)"/>
    <s v="Procedimiento"/>
    <n v="1"/>
    <s v="00Q0000773"/>
    <s v="PAQUETE HIPERTENSION ARTERIAL SIN O CON ENFERMEDAD RENAL CRONICA ESTADIOS 1 - 2 - IPS ESPECIALIZADA"/>
    <d v="2022-02-21T00:00:00"/>
    <n v="104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672752"/>
    <s v="CC59672752"/>
    <s v="ANA"/>
    <s v="RITA"/>
    <s v="PORTOCARRERO"/>
    <s v="VALENCIA"/>
    <d v="1973-09-17T00:00:00"/>
    <n v="48"/>
    <n v="5"/>
    <s v="Adultez"/>
    <s v="Ninguno"/>
    <s v="Desplazamiento"/>
    <s v="Amenaza"/>
    <s v="Estudios Universitarios"/>
    <s v="Cotizante docente"/>
    <m/>
    <s v="Con discapacidad"/>
    <s v="Ninguna"/>
    <s v="PASTO"/>
    <s v="BLOQUE ROJO APTO 502 B/SUMATAMBO"/>
    <n v="3186965113"/>
    <s v="Rural"/>
    <m/>
    <x v="0"/>
    <x v="8"/>
    <s v="NARIÑO"/>
    <x v="8"/>
    <x v="8"/>
    <x v="8"/>
    <s v="I10X"/>
    <s v="E119"/>
    <m/>
    <m/>
    <s v="Hipertension esencial (primaria)"/>
    <s v="Procedimiento"/>
    <n v="1"/>
    <s v="00Q0000773"/>
    <s v="PAQUETE HIPERTENSION ARTERIAL SIN O CON ENFERMEDAD RENAL CRONICA ESTADIOS 1 - 2 - IPS ESPECIALIZADA"/>
    <d v="2022-02-03T00:00:00"/>
    <n v="49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1635"/>
    <s v="CC27421635"/>
    <s v="TULIA"/>
    <s v="NONE "/>
    <s v="MAYA"/>
    <s v="DE CASTRO"/>
    <d v="1941-10-09T00:00:00"/>
    <n v="80"/>
    <n v="6"/>
    <s v="Persona mayor"/>
    <s v="Ninguno"/>
    <s v="Desplazamiento"/>
    <s v="Ninguno"/>
    <s v="Estudios Universitarios"/>
    <s v="Cotizante docente"/>
    <m/>
    <s v="Con discapacidad"/>
    <s v="Ninguna"/>
    <s v="PASTO"/>
    <s v="CR 5 No 4-16 B/ El progreso"/>
    <n v="3017874599"/>
    <s v="Rural"/>
    <m/>
    <x v="0"/>
    <x v="12"/>
    <s v="NARIÑO"/>
    <x v="12"/>
    <x v="12"/>
    <x v="12"/>
    <s v="I10X"/>
    <s v="N18X"/>
    <m/>
    <m/>
    <s v="Hipertension esencial (primaria)"/>
    <s v="Medicamento"/>
    <n v="1"/>
    <s v="35662-18"/>
    <s v="ACIDO FOLICO TABLETAS 1 MG."/>
    <d v="2022-02-11T00:00:00"/>
    <n v="419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108246"/>
    <s v="CC27108246"/>
    <s v="ALICIA"/>
    <s v="DEL SOCORRO"/>
    <s v="MESSA"/>
    <s v="REVELO"/>
    <d v="1964-05-11T00:00:00"/>
    <n v="57"/>
    <n v="5"/>
    <s v="Adultez"/>
    <s v="Ninguno"/>
    <s v="Desplazamiento"/>
    <s v="Ninguno"/>
    <s v="Estudios Universitarios"/>
    <s v="Sustituto Pensional"/>
    <m/>
    <s v="Con discapacidad"/>
    <s v="Ninguna"/>
    <s v="PASTO"/>
    <s v="MZ N CS 1 CIUDAD REAL"/>
    <n v="3122535876"/>
    <s v="Rural"/>
    <m/>
    <x v="0"/>
    <x v="7"/>
    <s v="NARIÑO"/>
    <x v="7"/>
    <x v="7"/>
    <x v="7"/>
    <s v="I10X"/>
    <m/>
    <m/>
    <m/>
    <s v="Hipertension esencial (primaria)"/>
    <s v="Procedimiento"/>
    <n v="1"/>
    <s v="00Q0000395"/>
    <s v="PAQUETE HIPERTENSION ARTERIAL Y/O  DIABETES MELLITUS CON ENFERMEDAD RENAL CRONICA ESTADIOS 3A - 3B - 4 Y 5 SIN DIALISIS"/>
    <d v="2022-02-28T00:00:00"/>
    <n v="45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0543463"/>
    <s v="CC10543463"/>
    <s v="TOMAS"/>
    <s v="MESIAS"/>
    <s v="LEYTON"/>
    <s v="NOAP"/>
    <d v="1963-04-12T00:00:00"/>
    <n v="58"/>
    <n v="5"/>
    <s v="Adultez"/>
    <s v="Ninguno"/>
    <s v="Desplazamiento"/>
    <s v="Ninguno"/>
    <s v="Estudios Universitarios"/>
    <s v="Beneficiario"/>
    <m/>
    <s v="Con discapacidad"/>
    <s v="Ninguna"/>
    <s v="PASTO"/>
    <s v="CL 18 A No 3-20 LORENZO"/>
    <n v="3152890743"/>
    <s v="Rural"/>
    <m/>
    <x v="0"/>
    <x v="10"/>
    <s v="NARIÑO"/>
    <x v="10"/>
    <x v="10"/>
    <x v="10"/>
    <s v="I10X"/>
    <m/>
    <m/>
    <m/>
    <s v="Hipertension esencial (primaria)"/>
    <s v="Procedimiento"/>
    <n v="1"/>
    <s v="00Q0000395"/>
    <s v="PAQUETE HIPERTENSION ARTERIAL Y/O  DIABETES MELLITUS CON ENFERMEDAD RENAL CRONICA ESTADIOS 3A - 3B - 4 Y 5 SIN DIALISIS"/>
    <d v="2022-02-28T00:00:00"/>
    <n v="44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30297"/>
    <s v="CC30730297"/>
    <s v="AMPARO"/>
    <s v="NONE "/>
    <s v="ROSERO"/>
    <s v="MIDEROS"/>
    <d v="1962-08-10T00:00:00"/>
    <n v="59"/>
    <n v="5"/>
    <s v="Adultez"/>
    <s v="Ninguno"/>
    <s v="Desplazamiento"/>
    <s v="Ninguno"/>
    <s v="Estudios Universitarios"/>
    <s v="Beneficiario"/>
    <m/>
    <s v="Con discapacidad"/>
    <s v="Ninguna"/>
    <s v="PASTO"/>
    <s v="Carrera 36#19-81 B/ Palermo"/>
    <n v="3186188423"/>
    <s v="Rural"/>
    <m/>
    <x v="0"/>
    <x v="9"/>
    <s v="NARIÑO"/>
    <x v="9"/>
    <x v="9"/>
    <x v="9"/>
    <s v="I10X"/>
    <s v="N18X"/>
    <m/>
    <m/>
    <s v="Hipertension esencial (primaria)"/>
    <s v="Procedimiento"/>
    <n v="1"/>
    <s v="00Q0000395"/>
    <s v="PAQUETE HIPERTENSION ARTERIAL Y/O  DIABETES MELLITUS CON ENFERMEDAD RENAL CRONICA ESTADIOS 3A - 3B - 4 Y 5 SIN DIALISIS"/>
    <d v="2022-02-10T00:00:00"/>
    <n v="560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057817"/>
    <s v="CC27057817"/>
    <s v="MARIA"/>
    <s v="DEL CARMEN"/>
    <s v="SALAS"/>
    <s v="DE BASTIDAS"/>
    <d v="1934-05-13T00:00:00"/>
    <n v="87"/>
    <n v="6"/>
    <s v="Persona mayor"/>
    <s v="Ninguno"/>
    <s v="Desplazamiento"/>
    <s v="Ninguno"/>
    <s v="Estudios Universitarios"/>
    <s v="Sustituto Pensional"/>
    <m/>
    <s v="Con discapacidad"/>
    <s v="Ninguna"/>
    <s v="PASTO"/>
    <s v="B PEDREGAL ALTO CSA 33 CHACHAGUI"/>
    <n v="3183171021"/>
    <s v="Rural"/>
    <m/>
    <x v="0"/>
    <x v="7"/>
    <s v="NARIÑO"/>
    <x v="7"/>
    <x v="7"/>
    <x v="7"/>
    <s v="I10X"/>
    <m/>
    <m/>
    <m/>
    <s v="Hipertension esencial (primaria)"/>
    <s v="Medicamento"/>
    <n v="1"/>
    <s v="19934690-01"/>
    <s v="CALCITRIOL 0.25 MCG CAPSULA BLANDA"/>
    <d v="2022-02-12T00:00:00"/>
    <n v="43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92872"/>
    <s v="CC27092872"/>
    <s v="SARA"/>
    <s v="NONE "/>
    <s v="GUSTIN"/>
    <s v="SANTACRUZ"/>
    <d v="1943-02-09T00:00:00"/>
    <n v="78"/>
    <n v="6"/>
    <s v="Persona mayor"/>
    <s v="Ninguno"/>
    <s v="Desplazamiento"/>
    <s v="Ninguno"/>
    <s v="Estudios Universitarios"/>
    <s v="Beneficiario"/>
    <m/>
    <s v="Con discapacidad"/>
    <s v="Ninguna"/>
    <s v="PASTO"/>
    <s v="MZ Q CASA 6 B/GUALCALOMA"/>
    <n v="3187863959"/>
    <s v="Rural"/>
    <m/>
    <x v="0"/>
    <x v="7"/>
    <s v="NARIÑO"/>
    <x v="7"/>
    <x v="7"/>
    <x v="7"/>
    <s v="I10X"/>
    <m/>
    <m/>
    <m/>
    <s v="Hipertension esencial (primaria)"/>
    <s v="Medicamento"/>
    <n v="1"/>
    <s v="32623-08"/>
    <s v="ACIDO FOLICO TABLETAS 5MG"/>
    <d v="2022-02-12T00:00:00"/>
    <n v="75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19025"/>
    <s v="CC27219025"/>
    <s v="GLORIA"/>
    <s v="DEL CARMEN"/>
    <s v="PANTOJA"/>
    <s v="BASTIDAS"/>
    <d v="1958-05-24T00:00:00"/>
    <n v="63"/>
    <n v="6"/>
    <s v="Persona mayor"/>
    <s v="Ninguno"/>
    <s v="Desplazamiento"/>
    <s v="Ninguno"/>
    <s v="Estudios Universitarios"/>
    <s v="Cotizante docente"/>
    <m/>
    <s v="Con discapacidad"/>
    <s v="Ninguna"/>
    <s v="PASTO"/>
    <s v="CRA 21B N 3-50 CASA BELLA 2"/>
    <n v="3015378454"/>
    <s v="Rural"/>
    <m/>
    <x v="0"/>
    <x v="11"/>
    <s v="NARIÑO"/>
    <x v="11"/>
    <x v="11"/>
    <x v="11"/>
    <s v="I10X"/>
    <m/>
    <m/>
    <m/>
    <s v="Hipertension esencial (primaria)"/>
    <s v="Procedimiento"/>
    <n v="1"/>
    <s v="00Q0000395"/>
    <s v="PAQUETE HIPERTENSION ARTERIAL Y/O  DIABETES MELLITUS CON ENFERMEDAD RENAL CRONICA ESTADIOS 3A - 3B - 4 Y 5 SIN DIALISIS"/>
    <d v="2022-02-15T00:00:00"/>
    <n v="20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0433"/>
    <s v="CC27070433"/>
    <s v="MARIA"/>
    <s v="GLORIA OFELIA"/>
    <s v="MEZA"/>
    <s v="DE ZAMBRANO"/>
    <d v="1944-03-03T00:00:00"/>
    <n v="77"/>
    <n v="6"/>
    <s v="Persona mayor"/>
    <s v="Ninguno"/>
    <s v="Desplazamiento"/>
    <s v="Ninguno"/>
    <s v="Estudios Universitarios"/>
    <s v="Cotizante docente"/>
    <m/>
    <s v="Con discapacidad"/>
    <s v="Ninguna"/>
    <s v="PASTO"/>
    <s v="CONJUNTO TEQUENDAMA MZ B CASA 1"/>
    <n v="0"/>
    <s v="Rural"/>
    <m/>
    <x v="0"/>
    <x v="14"/>
    <s v="NARIÑO"/>
    <x v="14"/>
    <x v="14"/>
    <x v="14"/>
    <s v="I10X"/>
    <m/>
    <m/>
    <m/>
    <s v="Hipertension esencial (primaria)"/>
    <s v="Procedimiento"/>
    <n v="1"/>
    <s v="00Q0000775"/>
    <s v="PAQUETE HIPERTENSION ARTERIAL MAS DIABETES MELLITUS EN RIESGO DE ERCÃ‚Â YÃ‚Â ENFERMEDAD RENAL CRONICA ESTADIOS 1 - 2 EN IPS ESPECIALIZADA"/>
    <d v="2022-02-28T00:00:00"/>
    <n v="83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42032"/>
    <s v="CC30742032"/>
    <s v="BETTY"/>
    <s v="DEL CARMEN"/>
    <s v="BURBANO"/>
    <s v="ROSERO"/>
    <d v="1968-04-12T00:00:00"/>
    <n v="53"/>
    <n v="5"/>
    <s v="Adultez"/>
    <s v="Ninguno"/>
    <s v="Desplazamiento"/>
    <s v="Ninguno"/>
    <s v="Estudios Universitarios"/>
    <s v="Beneficiario"/>
    <m/>
    <s v="Con discapacidad"/>
    <s v="Ninguna"/>
    <s v="PASTO"/>
    <s v="carrera 12a No. 13c - 41 ap. 301 violetas 3 B/"/>
    <n v="3176220254"/>
    <s v="Rural"/>
    <m/>
    <x v="0"/>
    <x v="10"/>
    <s v="NARIÑO"/>
    <x v="10"/>
    <x v="10"/>
    <x v="10"/>
    <s v="I10X"/>
    <s v="N18X"/>
    <m/>
    <m/>
    <s v="Hipertension esencial (primaria)"/>
    <s v="Procedimiento"/>
    <n v="1"/>
    <s v="00Q0000395"/>
    <s v="PAQUETE HIPERTENSION ARTERIAL Y/O  DIABETES MELLITUS CON ENFERMEDAD RENAL CRONICA ESTADIOS 3A - 3B - 4 Y 5 SIN DIALISIS"/>
    <d v="2022-02-28T00:00:00"/>
    <n v="58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20496"/>
    <s v="CC27220496"/>
    <s v="DORIS"/>
    <s v="AMPARO"/>
    <s v="SOLARTE"/>
    <s v="LOPEZ"/>
    <d v="1971-10-25T00:00:00"/>
    <n v="50"/>
    <n v="5"/>
    <s v="Adultez"/>
    <s v="Ninguno"/>
    <s v="Desplazamiento"/>
    <s v="Ninguno"/>
    <s v="Estudios Universitarios"/>
    <s v="Cotizante docente"/>
    <m/>
    <s v="Con discapacidad"/>
    <s v="Ninguna"/>
    <s v="PASTO"/>
    <s v="Carrera 33 bis #1A 35 bloque A1 Apartamento 330 co"/>
    <n v="3113761676"/>
    <s v="Rural"/>
    <m/>
    <x v="0"/>
    <x v="7"/>
    <s v="NARIÑO"/>
    <x v="7"/>
    <x v="7"/>
    <x v="7"/>
    <s v="I10X"/>
    <s v="N18X"/>
    <m/>
    <m/>
    <s v="Hipertension esencial (primaria)"/>
    <s v="Procedimiento"/>
    <n v="1"/>
    <s v="00Q0000395"/>
    <s v="PAQUETE HIPERTENSION ARTERIAL Y/O  DIABETES MELLITUS CON ENFERMEDAD RENAL CRONICA ESTADIOS 3A - 3B - 4 Y 5 SIN DIALISIS"/>
    <d v="2022-02-28T00:00:00"/>
    <n v="39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3637"/>
    <s v="CC30703637"/>
    <s v="EUGENIA"/>
    <s v="NONE "/>
    <s v="LOPEZ"/>
    <s v="DE GUZMAN"/>
    <d v="1951-02-02T00:00:00"/>
    <n v="70"/>
    <n v="6"/>
    <s v="Persona mayor"/>
    <s v="Ninguno"/>
    <s v="Desplazamiento"/>
    <s v="Ninguno"/>
    <s v="Estudios Universitarios"/>
    <s v="Cotizante docente"/>
    <m/>
    <s v="Con discapacidad"/>
    <s v="Ninguna"/>
    <s v="PASTO"/>
    <s v="CRA 36 N 8-128 BARRIO LAS ACACIAS B/"/>
    <n v="7366264"/>
    <s v="Rural"/>
    <m/>
    <x v="0"/>
    <x v="7"/>
    <s v="NARIÑO"/>
    <x v="7"/>
    <x v="7"/>
    <x v="7"/>
    <s v="I10X"/>
    <s v="E119"/>
    <m/>
    <m/>
    <s v="Hipertension esencial (primaria)"/>
    <s v="Procedimiento"/>
    <n v="1"/>
    <n v="1890366"/>
    <s v="CONSULTA DE CONTROL O DE SEGUIMIENTO POR ESPECIALISTA EN MEDICINA INTERNA"/>
    <d v="2022-02-02T00:00:00"/>
    <n v="265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146256"/>
    <s v="CC27146256"/>
    <s v="MARIA"/>
    <s v="LUISA"/>
    <s v="CASTRO"/>
    <s v="ARMERO"/>
    <d v="1952-06-14T00:00:00"/>
    <n v="69"/>
    <n v="6"/>
    <s v="Persona mayor"/>
    <s v="Ninguno"/>
    <s v="Desplazamiento"/>
    <s v="Ninguno"/>
    <s v="Estudios Universitarios"/>
    <s v="Sustituto Pensional"/>
    <m/>
    <s v="Con discapacidad"/>
    <s v="Ninguna"/>
    <s v="PASTO"/>
    <s v="VILLAMORENO"/>
    <n v="3136522309"/>
    <s v="Rural"/>
    <m/>
    <x v="0"/>
    <x v="9"/>
    <s v="NARIÑO"/>
    <x v="9"/>
    <x v="9"/>
    <x v="9"/>
    <s v="I10X"/>
    <m/>
    <m/>
    <m/>
    <s v="Hipertension esencial (primaria)"/>
    <s v="Procedimiento"/>
    <n v="1"/>
    <s v="00Q0000773"/>
    <s v="PAQUETE HIPERTENSION ARTERIAL SIN O CON ENFERMEDAD RENAL CRONICA ESTADIOS 1 - 2 - IPS ESPECIALIZADA"/>
    <d v="2022-02-28T00:00:00"/>
    <n v="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1963"/>
    <s v="CC12961963"/>
    <s v="ARTURO"/>
    <s v="BAYARDO"/>
    <s v="RODRIGUEZ"/>
    <s v="ASMAZA"/>
    <d v="1953-09-10T00:00:00"/>
    <n v="68"/>
    <n v="6"/>
    <s v="Persona mayor"/>
    <s v="Ninguno"/>
    <s v="Desplazamiento"/>
    <s v="Ninguno"/>
    <s v="Estudios Universitarios"/>
    <s v="Cotizante docente"/>
    <m/>
    <s v="Con discapacidad"/>
    <s v="Ninguna"/>
    <s v="PASTO"/>
    <s v="CL 15 5-75"/>
    <n v="3155458944"/>
    <s v="Rural"/>
    <m/>
    <x v="0"/>
    <x v="11"/>
    <s v="NARIÑO"/>
    <x v="11"/>
    <x v="11"/>
    <x v="11"/>
    <s v="I10X"/>
    <m/>
    <m/>
    <m/>
    <s v="Hipertension esencial (primaria)"/>
    <s v="Procedimiento"/>
    <n v="1"/>
    <s v="00Q0000395"/>
    <s v="PAQUETE HIPERTENSION ARTERIAL Y/O  DIABETES MELLITUS CON ENFERMEDAD RENAL CRONICA ESTADIOS 3A - 3B - 4 Y 5 SIN DIALISIS"/>
    <d v="2022-02-28T00:00:00"/>
    <n v="57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339843"/>
    <s v="CC5339843"/>
    <s v="CAYO"/>
    <s v="VICENTE"/>
    <s v="MUÑOZ"/>
    <s v="BOLAÑOS"/>
    <d v="1957-09-13T00:00:00"/>
    <n v="64"/>
    <n v="6"/>
    <s v="Persona mayor"/>
    <s v="Ninguno"/>
    <s v="Desplazamiento"/>
    <s v="Ninguno"/>
    <s v="Estudios Universitarios"/>
    <s v="Beneficiario"/>
    <m/>
    <s v="Con discapacidad"/>
    <s v="Ninguna"/>
    <s v="PASTO"/>
    <s v="Cra 42 No 18A -79"/>
    <n v="3128316264"/>
    <s v="Rural"/>
    <m/>
    <x v="0"/>
    <x v="12"/>
    <s v="NARIÑO"/>
    <x v="12"/>
    <x v="12"/>
    <x v="12"/>
    <s v="I10X"/>
    <m/>
    <m/>
    <m/>
    <s v="Hipertension esencial (primaria)"/>
    <s v="Procedimiento"/>
    <n v="1"/>
    <s v="00Q0000395"/>
    <s v="PAQUETE HIPERTENSION ARTERIAL Y/O  DIABETES MELLITUS CON ENFERMEDAD RENAL CRONICA ESTADIOS 3A - 3B - 4 Y 5 SIN DIALISIS"/>
    <d v="2022-02-10T00:00:00"/>
    <n v="41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99384"/>
    <s v="CC27399384"/>
    <s v="JULIA"/>
    <s v="YOLANDA"/>
    <s v="SILVA"/>
    <s v="PADILLA"/>
    <d v="1940-05-19T00:00:00"/>
    <n v="81"/>
    <n v="6"/>
    <s v="Persona mayor"/>
    <s v="Ninguno"/>
    <s v="Desplazamiento"/>
    <s v="Ninguno"/>
    <s v="Estudios Universitarios"/>
    <s v="Cotizante docente"/>
    <m/>
    <s v="Con discapacidad"/>
    <s v="Ninguna"/>
    <s v="PASTO"/>
    <s v="CLL 18#30-44 APTO 301 TRR CENTRAL P. INFANTIL"/>
    <n v="3104942971"/>
    <s v="Rural"/>
    <m/>
    <x v="0"/>
    <x v="12"/>
    <s v="NARIÑO"/>
    <x v="12"/>
    <x v="12"/>
    <x v="12"/>
    <s v="I10X"/>
    <s v="E119"/>
    <s v="N18X"/>
    <m/>
    <s v="Hipertension esencial (primaria)"/>
    <s v="Procedimiento"/>
    <n v="1"/>
    <s v="00Q0000773"/>
    <s v="PAQUETE HIPERTENSION ARTERIAL SIN O CON ENFERMEDAD RENAL CRONICA ESTADIOS 1 - 2 - IPS ESPECIALIZADA"/>
    <d v="2022-02-28T00:00:00"/>
    <n v="133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238"/>
    <s v="CC30708238"/>
    <s v="MYRIAM"/>
    <s v="CARMENZA"/>
    <s v="BURBANO"/>
    <s v="PEREZ"/>
    <d v="1956-02-17T00:00:00"/>
    <n v="65"/>
    <n v="6"/>
    <s v="Persona mayor"/>
    <s v="Ninguno"/>
    <s v="Desplazamiento"/>
    <s v="Ninguno"/>
    <s v="Estudios Universitarios"/>
    <s v="Cotizante docente"/>
    <m/>
    <s v="Con discapacidad"/>
    <s v="Ninguna"/>
    <s v="PASTO"/>
    <s v="CL 14 N 35-19 pato 801"/>
    <n v="3168020593"/>
    <s v="Rural"/>
    <m/>
    <x v="0"/>
    <x v="12"/>
    <s v="NARIÑO"/>
    <x v="12"/>
    <x v="12"/>
    <x v="12"/>
    <s v="I10X"/>
    <s v="N18X"/>
    <m/>
    <m/>
    <s v="Hipertension esencial (primaria)"/>
    <s v="Procedimiento"/>
    <n v="1"/>
    <s v="00Q0000773"/>
    <s v="PAQUETE HIPERTENSION ARTERIAL SIN O CON ENFERMEDAD RENAL CRONICA ESTADIOS 1 - 2 - IPS ESPECIALIZADA"/>
    <d v="2022-02-28T00:00:00"/>
    <n v="161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91837"/>
    <s v="CC27191837"/>
    <s v="MARIA"/>
    <s v="MICAELA"/>
    <s v="MEJIA"/>
    <s v="ARMERO"/>
    <d v="1938-01-23T00:00:00"/>
    <n v="83"/>
    <n v="6"/>
    <s v="Persona mayor"/>
    <s v="Ninguno"/>
    <s v="Desplazamiento"/>
    <s v="Ninguno"/>
    <s v="Estudios Universitarios"/>
    <s v="Beneficiario"/>
    <m/>
    <s v="Con discapacidad"/>
    <s v="Ninguna"/>
    <s v="PASTO"/>
    <s v="CRA 2B No 23C - 31 B/VILLA RECREO B/"/>
    <n v="3114813770"/>
    <s v="Rural"/>
    <m/>
    <x v="0"/>
    <x v="9"/>
    <s v="NARIÑO"/>
    <x v="9"/>
    <x v="9"/>
    <x v="9"/>
    <s v="I10X"/>
    <m/>
    <m/>
    <m/>
    <s v="Hipertension esencial (primaria)"/>
    <s v="Procedimiento"/>
    <n v="1"/>
    <s v="00Q0000773"/>
    <s v="PAQUETE HIPERTENSION ARTERIAL SIN O CON ENFERMEDAD RENAL CRONICA ESTADIOS 1 - 2 - IPS ESPECIALIZADA"/>
    <d v="2022-02-22T00:00:00"/>
    <n v="141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9797"/>
    <s v="CC27079797"/>
    <s v="MARIA"/>
    <s v="CONCEPCION"/>
    <s v="SOSA"/>
    <s v="TORRES"/>
    <d v="1950-03-13T00:00:00"/>
    <n v="71"/>
    <n v="6"/>
    <s v="Persona mayor"/>
    <s v="Ninguno"/>
    <s v="Desplazamiento"/>
    <s v="Ninguno"/>
    <s v="Estudios Universitarios"/>
    <s v="Beneficiario"/>
    <m/>
    <s v="Con discapacidad"/>
    <s v="Ninguna"/>
    <s v="PASTO"/>
    <s v="CL 3 N 15-185 B/ BARRIO CAICEDO"/>
    <n v="3154326986"/>
    <s v="Rural"/>
    <m/>
    <x v="0"/>
    <x v="11"/>
    <s v="NARIÑO"/>
    <x v="11"/>
    <x v="11"/>
    <x v="11"/>
    <s v="I10X"/>
    <s v="N18X"/>
    <m/>
    <m/>
    <s v="Hipertension esencial (primaria)"/>
    <s v="Procedimiento"/>
    <n v="1"/>
    <s v="00Q0000775"/>
    <s v="PAQUETE HIPERTENSION ARTERIAL MAS DIABETES MELLITUS EN RIESGO DE ERCÃ‚Â YÃ‚Â ENFERMEDAD RENAL CRONICA ESTADIOS 1 - 2 EN IPS ESPECIALIZADA"/>
    <d v="2022-02-28T00:00:00"/>
    <n v="11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9700"/>
    <s v="CC27079700"/>
    <s v="MARIA"/>
    <s v="DEL CARMEN"/>
    <s v="SALAS"/>
    <s v="GOMEZ"/>
    <d v="1951-07-16T00:00:00"/>
    <n v="70"/>
    <n v="6"/>
    <s v="Persona mayor"/>
    <s v="Ninguno"/>
    <s v="Desplazamiento"/>
    <s v="Ninguno"/>
    <s v="Estudios Universitarios"/>
    <s v="Cotizante docente"/>
    <m/>
    <s v="Con discapacidad"/>
    <s v="Ninguna"/>
    <s v="PASTO"/>
    <s v="CALLE 3 No 22E-15 APTO 101"/>
    <n v="3186218696"/>
    <s v="Rural"/>
    <m/>
    <x v="0"/>
    <x v="7"/>
    <s v="NARIÑO"/>
    <x v="7"/>
    <x v="7"/>
    <x v="7"/>
    <s v="I10X"/>
    <m/>
    <m/>
    <m/>
    <s v="Hipertension esencial (primaria)"/>
    <s v="Procedimiento"/>
    <n v="1"/>
    <s v="00Q0000395"/>
    <s v="PAQUETE HIPERTENSION ARTERIAL Y/O  DIABETES MELLITUS CON ENFERMEDAD RENAL CRONICA ESTADIOS 3A - 3B - 4 Y 5 SIN DIALISIS"/>
    <d v="2022-02-28T00:00:00"/>
    <n v="13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99772"/>
    <s v="CC27399772"/>
    <s v="ELSA"/>
    <s v="GENITH"/>
    <s v="PADILLA"/>
    <s v="GUERRERO"/>
    <d v="1956-05-27T00:00:00"/>
    <n v="65"/>
    <n v="6"/>
    <s v="Persona mayor"/>
    <s v="Ninguno"/>
    <s v="Desplazamiento"/>
    <s v="Desplazamiento forzado"/>
    <s v="Estudios Universitarios"/>
    <s v="Cotizante docente"/>
    <m/>
    <s v="Con discapacidad"/>
    <s v="Ninguna"/>
    <s v="PASTO"/>
    <s v="CL 3 A SUR No 22 B 09"/>
    <n v="3128285697"/>
    <s v="Rural"/>
    <m/>
    <x v="0"/>
    <x v="9"/>
    <s v="NARIÑO"/>
    <x v="9"/>
    <x v="9"/>
    <x v="9"/>
    <s v="I10X"/>
    <m/>
    <m/>
    <m/>
    <s v="Hipertension esencial (primaria)"/>
    <s v="Procedimiento"/>
    <n v="1"/>
    <n v="1890208"/>
    <s v="CONSULTA DE PRIMERA VEZ POR PSICOLOGIA"/>
    <d v="2022-02-04T00:00:00"/>
    <n v="95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31421"/>
    <s v="CC30731421"/>
    <s v="EMMA"/>
    <s v="LUCIA"/>
    <s v="DIAZ"/>
    <s v="BENAVIDES"/>
    <d v="1965-05-02T00:00:00"/>
    <n v="56"/>
    <n v="5"/>
    <s v="Adultez"/>
    <s v="Ninguno"/>
    <s v="Desplazamiento"/>
    <s v="Ninguno"/>
    <s v="Estudios Universitarios"/>
    <s v="Beneficiario"/>
    <m/>
    <s v="Con discapacidad"/>
    <s v="Ninguna"/>
    <s v="PASTO"/>
    <s v="CALLE ARBOLEDA GUAITARILLA"/>
    <n v="3167410286"/>
    <s v="Rural"/>
    <m/>
    <x v="0"/>
    <x v="9"/>
    <s v="NARIÑO"/>
    <x v="9"/>
    <x v="9"/>
    <x v="9"/>
    <s v="I10X"/>
    <s v="N18X"/>
    <m/>
    <m/>
    <s v="Hipertension esencial (primaria)"/>
    <s v="Procedimiento"/>
    <n v="1"/>
    <s v="00Q0000773"/>
    <s v="PAQUETE HIPERTENSION ARTERIAL SIN O CON ENFERMEDAD RENAL CRONICA ESTADIOS 1 - 2 - IPS ESPECIALIZADA"/>
    <d v="2022-02-28T00:00:00"/>
    <n v="126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57301"/>
    <s v="CC27057301"/>
    <s v="SIXTA"/>
    <s v="TULIA"/>
    <s v="GETIAL"/>
    <s v="NOAP"/>
    <d v="1930-12-10T00:00:00"/>
    <n v="90"/>
    <n v="6"/>
    <s v="Persona mayor"/>
    <s v="Ninguno"/>
    <s v="Desplazamiento"/>
    <s v="Ninguno"/>
    <s v="Estudios Universitarios"/>
    <s v="Beneficiario"/>
    <m/>
    <s v="Con discapacidad"/>
    <s v="Ninguna"/>
    <s v="PASTO"/>
    <s v="VEREDA CHANGUAN B/"/>
    <n v="3176968457"/>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28T00:00:00"/>
    <n v="4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3714"/>
    <s v="CC27423714"/>
    <s v="MARIA"/>
    <s v="TERESA"/>
    <s v="MELO"/>
    <s v="DE ROSERO"/>
    <d v="1953-06-23T00:00:00"/>
    <n v="68"/>
    <n v="6"/>
    <s v="Persona mayor"/>
    <s v="Ninguno"/>
    <s v="Desplazamiento"/>
    <s v="Homicidio"/>
    <s v="Estudios Universitarios"/>
    <s v="Cotizante docente"/>
    <m/>
    <s v="Con discapacidad"/>
    <s v="Ninguna"/>
    <s v="PASTO"/>
    <s v="CL 8A CS 29 BARRIO SILOE"/>
    <n v="3122021249"/>
    <s v="Rural"/>
    <m/>
    <x v="0"/>
    <x v="12"/>
    <s v="NARIÑO"/>
    <x v="12"/>
    <x v="12"/>
    <x v="12"/>
    <s v="I10X"/>
    <m/>
    <m/>
    <m/>
    <s v="Hipertension esencial (primaria)"/>
    <s v="Procedimiento"/>
    <n v="1"/>
    <s v="00Q0000395"/>
    <s v="PAQUETE HIPERTENSION ARTERIAL Y/O  DIABETES MELLITUS CON ENFERMEDAD RENAL CRONICA ESTADIOS 3A - 3B - 4 Y 5 SIN DIALISIS"/>
    <d v="2022-02-18T00:00:00"/>
    <n v="61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2475"/>
    <s v="CC27072475"/>
    <s v="GENNY"/>
    <s v="MERCEDES"/>
    <s v="SANTACRUZ"/>
    <s v="SOLIS"/>
    <d v="1938-09-22T00:00:00"/>
    <n v="83"/>
    <n v="6"/>
    <s v="Persona mayor"/>
    <s v="Ninguno"/>
    <s v="Desplazamiento"/>
    <s v="Ninguno"/>
    <s v="Estudios Universitarios"/>
    <s v="Beneficiario"/>
    <m/>
    <s v="Con discapacidad"/>
    <s v="Ninguna"/>
    <s v="PASTO"/>
    <s v="CRA 22E 3 SUR 5H MIJITAYO"/>
    <n v="3176580693"/>
    <s v="Rural"/>
    <m/>
    <x v="0"/>
    <x v="14"/>
    <s v="NARIÑO"/>
    <x v="14"/>
    <x v="14"/>
    <x v="14"/>
    <s v="I10X"/>
    <m/>
    <m/>
    <m/>
    <s v="Hipertension esencial (primaria)"/>
    <s v="Procedimiento"/>
    <n v="1"/>
    <s v="00Q0000395"/>
    <s v="PAQUETE HIPERTENSION ARTERIAL Y/O  DIABETES MELLITUS CON ENFERMEDAD RENAL CRONICA ESTADIOS 3A - 3B - 4 Y 5 SIN DIALISIS"/>
    <d v="2022-02-28T00:00:00"/>
    <n v="6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906"/>
    <s v="CC30708906"/>
    <s v="LIGIA"/>
    <s v="ESTHER"/>
    <s v="PRADO"/>
    <s v="JOAJINOY"/>
    <d v="1953-08-02T00:00:00"/>
    <n v="68"/>
    <n v="6"/>
    <s v="Persona mayor"/>
    <s v="Ninguno"/>
    <s v="Desplazamiento"/>
    <s v="Ninguno"/>
    <s v="Estudios Universitarios"/>
    <s v="Cotizante docente"/>
    <m/>
    <s v="Con discapacidad"/>
    <s v="Ninguna"/>
    <s v="PASTO"/>
    <s v="CASA 93 2da ETAPA BARRIO EL TEJAR"/>
    <n v="3136393917"/>
    <s v="Rural"/>
    <m/>
    <x v="0"/>
    <x v="14"/>
    <s v="NARIÑO"/>
    <x v="14"/>
    <x v="14"/>
    <x v="14"/>
    <s v="I10X"/>
    <s v="E119"/>
    <s v="N18X"/>
    <m/>
    <s v="Hipertension esencial (primaria)"/>
    <s v="Procedimiento"/>
    <n v="1"/>
    <s v="00Q0000395"/>
    <s v="PAQUETE HIPERTENSION ARTERIAL Y/O  DIABETES MELLITUS CON ENFERMEDAD RENAL CRONICA ESTADIOS 3A - 3B - 4 Y 5 SIN DIALISIS"/>
    <d v="2022-02-28T00:00:00"/>
    <n v="9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28952"/>
    <s v="CC5328952"/>
    <s v="JOSE"/>
    <s v="EMIRO"/>
    <s v="MELO"/>
    <s v="CORAL"/>
    <d v="1955-06-29T00:00:00"/>
    <n v="66"/>
    <n v="6"/>
    <s v="Persona mayor"/>
    <s v="Ninguno"/>
    <s v="Desplazamiento"/>
    <s v="Acto terrorista / Atentados / Combates / Enfrentamientos / Hostigamientos"/>
    <s v="Estudios Universitarios"/>
    <s v="Cotizante docente"/>
    <m/>
    <s v="Con discapacidad"/>
    <s v="Ninguna"/>
    <s v="PASTO"/>
    <s v="URBANIZACION SAN JUAN DE DIOS SAMANIEGO"/>
    <n v="3117408907"/>
    <s v="Rural"/>
    <m/>
    <x v="0"/>
    <x v="14"/>
    <s v="NARIÑO"/>
    <x v="14"/>
    <x v="14"/>
    <x v="14"/>
    <s v="I10X"/>
    <m/>
    <m/>
    <m/>
    <s v="Hipertension esencial (primaria)"/>
    <s v="Procedimiento"/>
    <n v="1"/>
    <n v="1871121"/>
    <s v="RADIOGRAFIA DE TORAX ( P. A. O A. P. Y LATERAL - DECUBITO LATERAL - OBLICUAS O LATERAL )"/>
    <d v="2022-02-19T00:00:00"/>
    <n v="116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06365"/>
    <s v="CC30706365"/>
    <s v="DORA"/>
    <s v="DELFILIA"/>
    <s v="BACCA"/>
    <s v="DE SANCHEZ"/>
    <d v="1951-07-15T00:00:00"/>
    <n v="70"/>
    <n v="6"/>
    <s v="Persona mayor"/>
    <s v="Ninguno"/>
    <s v="Desplazamiento"/>
    <s v="Ninguno"/>
    <s v="Estudios Universitarios"/>
    <s v="Beneficiario"/>
    <m/>
    <s v="Con discapacidad"/>
    <s v="Ninguna"/>
    <s v="PASTO"/>
    <s v="CARRERA 19 NO, 27-175 B/ ALAMEDA"/>
    <n v="3126831202"/>
    <s v="Rural"/>
    <m/>
    <x v="0"/>
    <x v="10"/>
    <s v="NARIÑO"/>
    <x v="10"/>
    <x v="10"/>
    <x v="10"/>
    <s v="I10X"/>
    <m/>
    <m/>
    <m/>
    <s v="Hipertension esencial (primaria)"/>
    <s v="Procedimiento"/>
    <n v="1"/>
    <s v="00Q0000773"/>
    <s v="PAQUETE HIPERTENSION ARTERIAL SIN O CON ENFERMEDAD RENAL CRONICA ESTADIOS 1 - 2 - IPS ESPECIALIZADA"/>
    <d v="2022-02-23T00:00:00"/>
    <n v="6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7433"/>
    <s v="CC12957433"/>
    <s v="BUENAVENTURA"/>
    <s v="GIL"/>
    <s v="CASTILLO"/>
    <s v="VELASQUEZ"/>
    <d v="1952-04-01T00:00:00"/>
    <n v="69"/>
    <n v="6"/>
    <s v="Persona mayor"/>
    <s v="Ninguno"/>
    <s v="Desplazamiento"/>
    <s v="Ninguno"/>
    <s v="Estudios Universitarios"/>
    <s v="Cotizante docente"/>
    <m/>
    <s v="Con discapacidad"/>
    <s v="Ninguna"/>
    <s v="PASTO"/>
    <s v="calle 11 28-17 B/ AURORA"/>
    <n v="3155837884"/>
    <s v="Rural"/>
    <m/>
    <x v="0"/>
    <x v="11"/>
    <s v="NARIÑO"/>
    <x v="11"/>
    <x v="11"/>
    <x v="11"/>
    <s v="I10X"/>
    <s v="N18X"/>
    <m/>
    <m/>
    <s v="Hipertension esencial (primaria)"/>
    <s v="Procedimiento"/>
    <n v="1"/>
    <s v="00Q0000395"/>
    <s v="PAQUETE HIPERTENSION ARTERIAL Y/O  DIABETES MELLITUS CON ENFERMEDAD RENAL CRONICA ESTADIOS 3A - 3B - 4 Y 5 SIN DIALISIS"/>
    <d v="2022-02-19T00:00:00"/>
    <n v="6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9311961"/>
    <s v="CC19311961"/>
    <s v="JAIME"/>
    <s v="ALFONSO"/>
    <s v="PAZOS"/>
    <s v="ORTEGA"/>
    <d v="1954-09-30T00:00:00"/>
    <n v="67"/>
    <n v="6"/>
    <s v="Persona mayor"/>
    <s v="Ninguno"/>
    <s v="Desplazamiento"/>
    <s v="Ninguno"/>
    <s v="Estudios Universitarios"/>
    <s v="Cotizante docente"/>
    <m/>
    <s v="Con discapacidad"/>
    <s v="Ninguna"/>
    <s v="PASTO"/>
    <s v="CL17B N 8E-08 ALTOS DEL CAMPO"/>
    <n v="3165308901"/>
    <s v="Rural"/>
    <m/>
    <x v="0"/>
    <x v="7"/>
    <s v="NARIÑO"/>
    <x v="7"/>
    <x v="7"/>
    <x v="7"/>
    <s v="I10X"/>
    <m/>
    <m/>
    <m/>
    <s v="Hipertension esencial (primaria)"/>
    <s v="Procedimiento"/>
    <n v="1"/>
    <s v="00Q0000395"/>
    <s v="PAQUETE HIPERTENSION ARTERIAL Y/O  DIABETES MELLITUS CON ENFERMEDAD RENAL CRONICA ESTADIOS 3A - 3B - 4 Y 5 SIN DIALISIS"/>
    <d v="2022-02-28T00:00:00"/>
    <n v="49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28706"/>
    <s v="CC5328706"/>
    <s v="GUSTAVO"/>
    <s v="JAVIER"/>
    <s v="OBANDO"/>
    <s v="PANTOJA"/>
    <d v="1952-08-28T00:00:00"/>
    <n v="69"/>
    <n v="6"/>
    <s v="Persona mayor"/>
    <s v="Ninguno"/>
    <s v="Desplazamiento"/>
    <s v="Ninguno"/>
    <s v="Estudios Universitarios"/>
    <s v="Cotizante Pensionado"/>
    <m/>
    <s v="Con discapacidad"/>
    <s v="Ninguna"/>
    <s v="PASTO"/>
    <s v="CRA 2D N 23C-25 VILLA RECREO"/>
    <n v="0"/>
    <s v="Rural"/>
    <m/>
    <x v="0"/>
    <x v="7"/>
    <s v="NARIÑO"/>
    <x v="7"/>
    <x v="7"/>
    <x v="7"/>
    <s v="I10X"/>
    <m/>
    <m/>
    <m/>
    <s v="Hipertension esencial (primaria)"/>
    <s v="Procedimiento"/>
    <n v="1"/>
    <s v="00Q0000395"/>
    <s v="PAQUETE HIPERTENSION ARTERIAL Y/O  DIABETES MELLITUS CON ENFERMEDAD RENAL CRONICA ESTADIOS 3A - 3B - 4 Y 5 SIN DIALISIS"/>
    <d v="2022-02-28T00:00:00"/>
    <n v="89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5169"/>
    <s v="CC27075169"/>
    <s v="ROSA"/>
    <s v="ELVIRA"/>
    <s v="SUAREZ"/>
    <s v="DE FIGUEROA"/>
    <d v="1947-10-25T00:00:00"/>
    <n v="74"/>
    <n v="6"/>
    <s v="Persona mayor"/>
    <s v="Ninguno"/>
    <s v="Desplazamiento"/>
    <s v="Ninguno"/>
    <s v="Estudios Universitarios"/>
    <s v="Beneficiario"/>
    <m/>
    <s v="Con discapacidad"/>
    <s v="Ninguna"/>
    <s v="PASTO"/>
    <s v="CALLE 22 NO. 1A-83 BAVARIA"/>
    <n v="3177891066"/>
    <s v="Rural"/>
    <m/>
    <x v="0"/>
    <x v="7"/>
    <s v="NARIÑO"/>
    <x v="7"/>
    <x v="7"/>
    <x v="7"/>
    <s v="I10X"/>
    <s v="E119"/>
    <s v="N18X"/>
    <m/>
    <s v="Hipertension esencial (primaria)"/>
    <s v="Procedimiento"/>
    <n v="1"/>
    <s v="00Q0000773"/>
    <s v="PAQUETE HIPERTENSION ARTERIAL SIN O CON ENFERMEDAD RENAL CRONICA ESTADIOS 1 - 2 - IPS ESPECIALIZADA"/>
    <d v="2022-02-28T00:00:00"/>
    <n v="97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53968"/>
    <s v="CC5253968"/>
    <s v="CARLOS"/>
    <s v="LEONARDO"/>
    <s v="VALENCIA"/>
    <s v="MUÑOZ"/>
    <d v="1959-02-23T00:00:00"/>
    <n v="62"/>
    <n v="6"/>
    <s v="Persona mayor"/>
    <s v="Ninguno"/>
    <s v="Desplazamiento"/>
    <s v="Ninguno"/>
    <s v="Estudios Universitarios"/>
    <s v="Cotizante docente"/>
    <m/>
    <s v="Con discapacidad"/>
    <s v="Ninguna"/>
    <s v="PASTO"/>
    <s v="CALLE 16 N 30-84 B SAN ANDRES"/>
    <n v="3128894508"/>
    <s v="Rural"/>
    <m/>
    <x v="0"/>
    <x v="12"/>
    <s v="NARIÑO"/>
    <x v="12"/>
    <x v="12"/>
    <x v="12"/>
    <s v="I10X"/>
    <m/>
    <m/>
    <m/>
    <s v="Hipertension esencial (primaria)"/>
    <s v="Procedimiento"/>
    <n v="1"/>
    <s v="00Q0000395"/>
    <s v="PAQUETE HIPERTENSION ARTERIAL Y/O  DIABETES MELLITUS CON ENFERMEDAD RENAL CRONICA ESTADIOS 3A - 3B - 4 Y 5 SIN DIALISIS"/>
    <d v="2022-02-28T00:00:00"/>
    <n v="8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246345"/>
    <s v="CC87246345"/>
    <s v="HECTOR"/>
    <s v="ENRIQUE"/>
    <s v="BOLANOS"/>
    <s v="GARCES"/>
    <d v="1968-03-10T00:00:00"/>
    <n v="53"/>
    <n v="5"/>
    <s v="Adultez"/>
    <s v="Ninguno"/>
    <s v="Desplazamiento"/>
    <s v="Ninguno"/>
    <s v="Estudios Universitarios"/>
    <s v="Cotizante docente"/>
    <m/>
    <s v="Con discapacidad"/>
    <s v="Ninguna"/>
    <s v="PASTO"/>
    <s v="MZ 18 CASA 1 VILLAFLOR II B/"/>
    <n v="3116490220"/>
    <s v="Rural"/>
    <m/>
    <x v="0"/>
    <x v="16"/>
    <s v="NARIÑO"/>
    <x v="16"/>
    <x v="16"/>
    <x v="16"/>
    <s v="I10X"/>
    <s v="E119"/>
    <m/>
    <m/>
    <s v="Hipertension esencial (primaria)"/>
    <s v="Procedimiento"/>
    <n v="1"/>
    <s v="00Q0000395"/>
    <s v="PAQUETE HIPERTENSION ARTERIAL Y/O  DIABETES MELLITUS CON ENFERMEDAD RENAL CRONICA ESTADIOS 3A - 3B - 4 Y 5 SIN DIALISIS"/>
    <d v="2022-02-28T00:00:00"/>
    <n v="8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0153"/>
    <s v="CC12950153"/>
    <s v="BOLIVAR"/>
    <s v="EDMUNDO"/>
    <s v="JURADO"/>
    <s v="MUNOZ"/>
    <d v="1947-05-03T00:00:00"/>
    <n v="74"/>
    <n v="6"/>
    <s v="Persona mayor"/>
    <s v="Ninguno"/>
    <s v="Desplazamiento"/>
    <s v="Ninguno"/>
    <s v="Estudios Universitarios"/>
    <s v="Cotizante docente"/>
    <m/>
    <s v="Con discapacidad"/>
    <s v="Ninguna"/>
    <s v="PASTO"/>
    <s v="CLL 10 No 38-47 B/PANAMERICANO"/>
    <n v="3113597849"/>
    <s v="Rural"/>
    <m/>
    <x v="0"/>
    <x v="16"/>
    <s v="NARIÑO"/>
    <x v="16"/>
    <x v="16"/>
    <x v="16"/>
    <s v="I10X"/>
    <m/>
    <m/>
    <m/>
    <s v="Hipertension esencial (primaria)"/>
    <s v="Procedimiento"/>
    <n v="1"/>
    <s v="00Q0000773"/>
    <s v="PAQUETE HIPERTENSION ARTERIAL SIN O CON ENFERMEDAD RENAL CRONICA ESTADIOS 1 - 2 - IPS ESPECIALIZADA"/>
    <d v="2022-02-02T00:00:00"/>
    <n v="51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64308"/>
    <s v="CC27064308"/>
    <s v="MARTHA"/>
    <s v="DEL SOCORRO"/>
    <s v="ENRIQUEZ"/>
    <s v="DE IBARRA"/>
    <d v="1940-12-31T00:00:00"/>
    <n v="80"/>
    <n v="6"/>
    <s v="Persona mayor"/>
    <s v="Ninguno"/>
    <s v="Desplazamiento"/>
    <s v="Ninguno"/>
    <s v="Estudios Universitarios"/>
    <s v="Cotizante docente"/>
    <m/>
    <s v="Con discapacidad"/>
    <s v="Ninguna"/>
    <s v="PASTO"/>
    <s v="CALLE 20B N 11-57 B RECUERDO."/>
    <n v="3154052159"/>
    <s v="Rural"/>
    <m/>
    <x v="0"/>
    <x v="7"/>
    <s v="NARIÑO"/>
    <x v="7"/>
    <x v="7"/>
    <x v="7"/>
    <s v="I10X"/>
    <m/>
    <m/>
    <m/>
    <s v="Hipertension esencial (primaria)"/>
    <s v="Procedimiento"/>
    <n v="1"/>
    <s v="00Q0000773"/>
    <s v="PAQUETE HIPERTENSION ARTERIAL SIN O CON ENFERMEDAD RENAL CRONICA ESTADIOS 1 - 2 - IPS ESPECIALIZADA"/>
    <d v="2022-02-28T00:00:00"/>
    <n v="17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4405"/>
    <s v="CC27074405"/>
    <s v="NIDIA"/>
    <s v="STELLA"/>
    <s v="MONCAYO"/>
    <s v="ORTIZ"/>
    <d v="1947-08-06T00:00:00"/>
    <n v="74"/>
    <n v="6"/>
    <s v="Persona mayor"/>
    <s v="Ninguno"/>
    <s v="Desplazamiento"/>
    <s v="Ninguno"/>
    <s v="Estudios Universitarios"/>
    <s v="Cotizante docente"/>
    <m/>
    <s v="Con discapacidad"/>
    <s v="Ninguna"/>
    <s v="PASTO"/>
    <s v="MZ 2 CASA 5 B/VILLA VERGEL B/"/>
    <n v="3113419555"/>
    <s v="Rural"/>
    <m/>
    <x v="0"/>
    <x v="7"/>
    <s v="NARIÑO"/>
    <x v="7"/>
    <x v="7"/>
    <x v="7"/>
    <s v="I10X"/>
    <m/>
    <m/>
    <m/>
    <s v="Hipertension esencial (primaria)"/>
    <s v="Procedimiento"/>
    <n v="1"/>
    <s v="00Q0000773"/>
    <s v="PAQUETE HIPERTENSION ARTERIAL SIN O CON ENFERMEDAD RENAL CRONICA ESTADIOS 1 - 2 - IPS ESPECIALIZADA"/>
    <d v="2022-02-28T00:00:00"/>
    <n v="1087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064482"/>
    <s v="CC27064482"/>
    <s v="CARMEN"/>
    <s v="NONE "/>
    <s v="SANCHEZ"/>
    <s v="MONTEALEGRE"/>
    <d v="1927-06-13T00:00:00"/>
    <n v="94"/>
    <n v="6"/>
    <s v="Persona mayor"/>
    <s v="Ninguno"/>
    <s v="Desplazamiento"/>
    <s v="Ninguno"/>
    <s v="Estudios Universitarios"/>
    <s v="Beneficiario"/>
    <m/>
    <s v="Con discapacidad"/>
    <s v="Ninguna"/>
    <s v="PASTO"/>
    <s v="CRA 18 No 10a-47 B/ Atahualpa"/>
    <n v="3152715599"/>
    <s v="Rural"/>
    <m/>
    <x v="0"/>
    <x v="11"/>
    <s v="NARIÑO"/>
    <x v="11"/>
    <x v="11"/>
    <x v="11"/>
    <s v="I10X"/>
    <m/>
    <m/>
    <m/>
    <s v="Hipertension esencial (primaria)"/>
    <s v="Procedimiento"/>
    <n v="1"/>
    <s v="00Q0000773"/>
    <s v="PAQUETE HIPERTENSION ARTERIAL SIN O CON ENFERMEDAD RENAL CRONICA ESTADIOS 1 - 2 - IPS ESPECIALIZADA"/>
    <d v="2022-02-28T00:00:00"/>
    <n v="8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04494"/>
    <s v="CC27404494"/>
    <s v="ANA"/>
    <s v="IRIS"/>
    <s v="CASTILLO"/>
    <s v="ESTACIO"/>
    <d v="1961-09-21T00:00:00"/>
    <n v="60"/>
    <n v="6"/>
    <s v="Persona mayor"/>
    <s v="Ninguno"/>
    <s v="Desplazamiento"/>
    <s v="Desplazamiento forzado"/>
    <s v="Estudios Universitarios"/>
    <s v="Cotizante docente"/>
    <m/>
    <s v="Con discapacidad"/>
    <s v="Ninguna"/>
    <s v="PASTO"/>
    <s v="ROBERTO PAYAN"/>
    <n v="3127841776"/>
    <s v="Rural"/>
    <m/>
    <x v="0"/>
    <x v="7"/>
    <s v="NARIÑO"/>
    <x v="7"/>
    <x v="7"/>
    <x v="7"/>
    <s v="I10X"/>
    <s v="N18X"/>
    <m/>
    <m/>
    <s v="Hipertension esencial (primaria)"/>
    <s v="Procedimiento"/>
    <n v="1"/>
    <n v="1890266"/>
    <s v="CONSULTA DE PRIMERA VEZ POR ESPECIALISTA EN MEDICINA INTERNA"/>
    <d v="2022-02-19T00:00:00"/>
    <n v="103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47362"/>
    <s v="CC5247362"/>
    <s v="SILVIO"/>
    <s v="NONE "/>
    <s v="ORDOÑEZ"/>
    <s v="ORDOÑEZ"/>
    <d v="1966-08-11T00:00:00"/>
    <n v="55"/>
    <n v="5"/>
    <s v="Adultez"/>
    <s v="Ninguno"/>
    <s v="Desplazamiento"/>
    <s v="Secuestro"/>
    <s v="Estudios Universitarios"/>
    <s v="Beneficiario"/>
    <m/>
    <s v="Con discapacidad"/>
    <s v="Ninguna"/>
    <s v="PASTO"/>
    <s v="AVENIDA LOS ESTUDIANTES"/>
    <n v="3234873135"/>
    <s v="Rural"/>
    <m/>
    <x v="0"/>
    <x v="12"/>
    <s v="NARIÑO"/>
    <x v="12"/>
    <x v="12"/>
    <x v="12"/>
    <s v="I10X"/>
    <m/>
    <m/>
    <m/>
    <s v="Hipertension esencial (primaria)"/>
    <s v="Procedimiento"/>
    <n v="1"/>
    <s v="00Q0000773"/>
    <s v="PAQUETE HIPERTENSION ARTERIAL SIN O CON ENFERMEDAD RENAL CRONICA ESTADIOS 1 - 2 - IPS ESPECIALIZADA"/>
    <d v="2022-02-28T00:00:00"/>
    <n v="9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0542"/>
    <s v="CC12950542"/>
    <s v="EDGAR"/>
    <s v="OSWALDO"/>
    <s v="FLOREZ"/>
    <s v="NARVAEZ"/>
    <d v="1947-11-19T00:00:00"/>
    <n v="73"/>
    <n v="6"/>
    <s v="Persona mayor"/>
    <s v="Ninguno"/>
    <s v="Desplazamiento"/>
    <s v="Ninguno"/>
    <s v="Estudios Universitarios"/>
    <s v="Cotizante docente"/>
    <m/>
    <s v="Con discapacidad"/>
    <s v="Ninguna"/>
    <s v="PASTO"/>
    <s v="KRA 40 No.15A-35 B/MARILUZ I"/>
    <n v="3012907692"/>
    <s v="Rural"/>
    <m/>
    <x v="0"/>
    <x v="14"/>
    <s v="NARIÑO"/>
    <x v="14"/>
    <x v="14"/>
    <x v="14"/>
    <s v="I10X"/>
    <m/>
    <m/>
    <m/>
    <s v="Hipertension esencial (primaria)"/>
    <s v="Procedimiento"/>
    <n v="1"/>
    <s v="00Q0000395"/>
    <s v="PAQUETE HIPERTENSION ARTERIAL Y/O  DIABETES MELLITUS CON ENFERMEDAD RENAL CRONICA ESTADIOS 3A - 3B - 4 Y 5 SIN DIALISIS"/>
    <d v="2022-02-28T00:00:00"/>
    <n v="10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4936479"/>
    <s v="CC14936479"/>
    <s v="VIRGILIO"/>
    <s v="ANTONIO"/>
    <s v="PABON"/>
    <s v="MUNOZ"/>
    <d v="1946-11-10T00:00:00"/>
    <n v="75"/>
    <n v="6"/>
    <s v="Persona mayor"/>
    <s v="Ninguno"/>
    <s v="Desplazamiento"/>
    <s v="Ninguno"/>
    <s v="Estudios Universitarios"/>
    <s v="Cotizante docente"/>
    <m/>
    <s v="Con discapacidad"/>
    <s v="Ninguna"/>
    <s v="PASTO"/>
    <s v="CRA 3 B 21B-37 SANTA BARBARA"/>
    <n v="3015230988"/>
    <s v="Rural"/>
    <m/>
    <x v="0"/>
    <x v="7"/>
    <s v="NARIÑO"/>
    <x v="7"/>
    <x v="7"/>
    <x v="7"/>
    <s v="I10X"/>
    <m/>
    <m/>
    <m/>
    <s v="Hipertension esencial (primaria)"/>
    <s v="Procedimiento"/>
    <n v="1"/>
    <s v="00Q0000773"/>
    <s v="PAQUETE HIPERTENSION ARTERIAL SIN O CON ENFERMEDAD RENAL CRONICA ESTADIOS 1 - 2 - IPS ESPECIALIZADA"/>
    <d v="2022-02-28T00:00:00"/>
    <n v="10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1958"/>
    <s v="CC30731958"/>
    <s v="RITA"/>
    <s v="NONE "/>
    <s v="MARTINEZ"/>
    <s v="RONDON"/>
    <d v="1962-06-15T00:00:00"/>
    <n v="59"/>
    <n v="5"/>
    <s v="Adultez"/>
    <s v="Ninguno"/>
    <s v="Desplazamiento"/>
    <s v="Ninguno"/>
    <s v="Estudios Universitarios"/>
    <s v="Cotizante docente"/>
    <m/>
    <s v="Con discapacidad"/>
    <s v="Ninguna"/>
    <s v="PASTO"/>
    <s v="MZ 1 CS 16 BARRIO ALTOS DE CHAPALITO B/"/>
    <n v="3002698364"/>
    <s v="Rural"/>
    <m/>
    <x v="0"/>
    <x v="16"/>
    <s v="NARIÑO"/>
    <x v="16"/>
    <x v="16"/>
    <x v="16"/>
    <s v="I10X"/>
    <m/>
    <m/>
    <m/>
    <s v="Hipertension esencial (primaria)"/>
    <s v="Procedimiento"/>
    <n v="1"/>
    <s v="00Q0000773"/>
    <s v="PAQUETE HIPERTENSION ARTERIAL SIN O CON ENFERMEDAD RENAL CRONICA ESTADIOS 1 - 2 - IPS ESPECIALIZADA"/>
    <d v="2022-02-28T00:00:00"/>
    <n v="69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1927224"/>
    <s v="CC31927224"/>
    <s v="CONSUELO"/>
    <s v="NONE "/>
    <s v="BETANCOURTH"/>
    <s v="PORTILLO"/>
    <d v="1963-02-06T00:00:00"/>
    <n v="58"/>
    <n v="5"/>
    <s v="Adultez"/>
    <s v="Ninguno"/>
    <s v="Desplazamiento"/>
    <s v="Ninguno"/>
    <s v="Estudios Universitarios"/>
    <s v="Beneficiario"/>
    <m/>
    <s v="Con discapacidad"/>
    <s v="Ninguna"/>
    <s v="PASTO"/>
    <s v="KM 7 VIA SUR CATAMBUCO PASTO B/ Catambuco"/>
    <n v="3184484048"/>
    <s v="Rural"/>
    <m/>
    <x v="0"/>
    <x v="16"/>
    <s v="NARIÑO"/>
    <x v="16"/>
    <x v="16"/>
    <x v="16"/>
    <s v="I10X"/>
    <m/>
    <m/>
    <m/>
    <s v="Hipertension esencial (primaria)"/>
    <s v="Procedimiento"/>
    <n v="1"/>
    <s v="00Q0000773"/>
    <s v="PAQUETE HIPERTENSION ARTERIAL SIN O CON ENFERMEDAD RENAL CRONICA ESTADIOS 1 - 2 - IPS ESPECIALIZADA"/>
    <d v="2022-02-28T00:00:00"/>
    <n v="69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3001298"/>
    <s v="CC13001298"/>
    <s v="RAUL"/>
    <s v="ALBERTO"/>
    <s v="BUSTOS"/>
    <s v="VILLOTA"/>
    <d v="1945-09-12T00:00:00"/>
    <n v="76"/>
    <n v="6"/>
    <s v="Persona mayor"/>
    <s v="Ninguno"/>
    <s v="Desplazamiento"/>
    <s v="Ninguno"/>
    <s v="Estudios Universitarios"/>
    <s v="Beneficiario"/>
    <m/>
    <s v="Con discapacidad"/>
    <s v="Ninguna"/>
    <s v="PASTO"/>
    <s v="CRA13 No 13B-40 VIOLETAS 3"/>
    <n v="3004352288"/>
    <s v="Rural"/>
    <m/>
    <x v="0"/>
    <x v="16"/>
    <s v="NARIÑO"/>
    <x v="16"/>
    <x v="16"/>
    <x v="16"/>
    <s v="I10X"/>
    <m/>
    <m/>
    <m/>
    <s v="Hipertension esencial (primaria)"/>
    <s v="Medicamento"/>
    <n v="1"/>
    <s v="34162-07"/>
    <s v="HIDROCLOROTIAZIDA 25 MG"/>
    <d v="2022-02-14T00:00:00"/>
    <n v="6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135"/>
    <s v="CC27075135"/>
    <s v="BETSABE"/>
    <s v="NONE "/>
    <s v="OJEDA"/>
    <s v="DE MERA"/>
    <d v="1947-12-31T00:00:00"/>
    <n v="73"/>
    <n v="6"/>
    <s v="Persona mayor"/>
    <s v="Ninguno"/>
    <s v="Desplazamiento"/>
    <s v="Ninguno"/>
    <s v="Estudios Universitarios"/>
    <s v="Cotizante docente"/>
    <m/>
    <s v="Con discapacidad"/>
    <s v="Ninguna"/>
    <s v="PASTO"/>
    <s v="CRA 22B N 14-40 CENTRO"/>
    <n v="3174242204"/>
    <s v="Rural"/>
    <m/>
    <x v="0"/>
    <x v="16"/>
    <s v="NARIÑO"/>
    <x v="16"/>
    <x v="16"/>
    <x v="16"/>
    <s v="I10X"/>
    <m/>
    <m/>
    <m/>
    <s v="Hipertension esencial (primaria)"/>
    <s v="Medicamento"/>
    <n v="1"/>
    <s v="20086955-04"/>
    <s v="CARVEDILOL 6.25 MG TABLETAS RECUBIERTAS."/>
    <d v="2022-02-14T00:00:00"/>
    <n v="69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47417"/>
    <s v="CC5247417"/>
    <s v="PEDRO"/>
    <s v="MARIA"/>
    <s v="ERAZO"/>
    <s v="OBANDO"/>
    <d v="1968-05-28T00:00:00"/>
    <n v="53"/>
    <n v="5"/>
    <s v="Adultez"/>
    <s v="Ninguno"/>
    <s v="Desplazamiento"/>
    <s v="Ninguno"/>
    <s v="Estudios Universitarios"/>
    <s v="Beneficiario"/>
    <m/>
    <s v="Con discapacidad"/>
    <s v="Ninguna"/>
    <s v="PASTO"/>
    <s v="LAS MESAS"/>
    <n v="3136180061"/>
    <s v="Rural"/>
    <m/>
    <x v="0"/>
    <x v="7"/>
    <s v="NARIÑO"/>
    <x v="7"/>
    <x v="7"/>
    <x v="7"/>
    <s v="I10X"/>
    <m/>
    <m/>
    <m/>
    <s v="Hipertension esencial (primaria)"/>
    <s v="Procedimiento"/>
    <n v="1"/>
    <s v="00Q0000395"/>
    <s v="PAQUETE HIPERTENSION ARTERIAL Y/O  DIABETES MELLITUS CON ENFERMEDAD RENAL CRONICA ESTADIOS 3A - 3B - 4 Y 5 SIN DIALISIS"/>
    <d v="2022-02-21T00:00:00"/>
    <n v="79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14472"/>
    <s v="CC5314472"/>
    <s v="JAIRO"/>
    <s v="VICENTE"/>
    <s v="QUINTERO"/>
    <s v="BASTIDAS"/>
    <d v="1958-11-13T00:00:00"/>
    <n v="62"/>
    <n v="6"/>
    <s v="Persona mayor"/>
    <s v="Ninguno"/>
    <s v="Desplazamiento"/>
    <s v="Perdida de Bienes Muebles o Inmuebles"/>
    <s v="Estudios Universitarios"/>
    <s v="Cotizante docente"/>
    <m/>
    <s v="Con discapacidad"/>
    <s v="Ninguna"/>
    <s v="PASTO"/>
    <s v="Calle 24 No. 15-02 Interior 5 B/ Rinc?el Paraiso"/>
    <s v="(032) 7368"/>
    <s v="Rural"/>
    <m/>
    <x v="0"/>
    <x v="12"/>
    <s v="NARIÑO"/>
    <x v="12"/>
    <x v="12"/>
    <x v="12"/>
    <s v="I10X"/>
    <s v="E119"/>
    <m/>
    <m/>
    <s v="Hipertension esencial (primaria)"/>
    <s v="Procedimiento"/>
    <n v="1"/>
    <s v="00Q0000773"/>
    <s v="PAQUETE HIPERTENSION ARTERIAL SIN O CON ENFERMEDAD RENAL CRONICA ESTADIOS 1 - 2 - IPS ESPECIALIZADA"/>
    <d v="2022-02-28T00:00:00"/>
    <n v="86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41673"/>
    <s v="CC30741673"/>
    <s v="LUCIA"/>
    <s v="PATRICIA"/>
    <s v="TRUJILLO"/>
    <s v="MUÑOZ"/>
    <d v="1968-09-18T00:00:00"/>
    <n v="53"/>
    <n v="5"/>
    <s v="Adultez"/>
    <s v="Ninguno"/>
    <s v="Desplazamiento"/>
    <s v="Ninguno"/>
    <s v="Estudios Universitarios"/>
    <s v="Cotizante docente"/>
    <m/>
    <s v="Con discapacidad"/>
    <s v="Ninguna"/>
    <s v="PASTO"/>
    <s v="CALLE 16B # 34A- BIS 35 APTO 401 B/PARANA"/>
    <n v="3106588250"/>
    <s v="Rural"/>
    <m/>
    <x v="0"/>
    <x v="11"/>
    <s v="NARIÑO"/>
    <x v="11"/>
    <x v="11"/>
    <x v="11"/>
    <s v="I10X"/>
    <m/>
    <m/>
    <m/>
    <s v="Hipertension esencial (primaria)"/>
    <s v="Procedimiento"/>
    <n v="1"/>
    <s v="00Q0000395"/>
    <s v="PAQUETE HIPERTENSION ARTERIAL Y/O  DIABETES MELLITUS CON ENFERMEDAD RENAL CRONICA ESTADIOS 3A - 3B - 4 Y 5 SIN DIALISIS"/>
    <d v="2022-02-28T00:00:00"/>
    <n v="273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05785"/>
    <s v="CC5305785"/>
    <s v="FRANCISCO"/>
    <s v="JAVIER"/>
    <s v="BRAVO"/>
    <s v="NOAP"/>
    <d v="1953-02-14T00:00:00"/>
    <n v="68"/>
    <n v="6"/>
    <s v="Persona mayor"/>
    <s v="Ninguno"/>
    <s v="Desplazamiento"/>
    <s v="Ninguno"/>
    <s v="Estudios Universitarios"/>
    <s v="Cotizante docente"/>
    <m/>
    <s v="Con discapacidad"/>
    <s v="Ninguna"/>
    <s v="PASTO"/>
    <s v="MZ 33 C 11 CHAMBU 1"/>
    <n v="3166856789"/>
    <s v="Rural"/>
    <m/>
    <x v="0"/>
    <x v="7"/>
    <s v="NARIÑO"/>
    <x v="7"/>
    <x v="7"/>
    <x v="7"/>
    <s v="I10X"/>
    <m/>
    <m/>
    <m/>
    <s v="Hipertension esencial (primaria)"/>
    <s v="Procedimiento"/>
    <n v="1"/>
    <n v="1882222"/>
    <s v="ECOGRAFIA DOPPLER DE ARTERIAS RENALES"/>
    <d v="2022-02-28T00:00:00"/>
    <n v="54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529479"/>
    <s v="CC27529479"/>
    <s v="OFELIA"/>
    <s v="MAGDALENA"/>
    <s v="NOGUERA"/>
    <s v="DE GARZON"/>
    <d v="1945-08-08T00:00:00"/>
    <n v="76"/>
    <n v="6"/>
    <s v="Persona mayor"/>
    <s v="Ninguno"/>
    <s v="Desplazamiento"/>
    <s v="Ninguno"/>
    <s v="Estudios Universitarios"/>
    <s v="Cotizante docente"/>
    <m/>
    <s v="Con discapacidad"/>
    <s v="Ninguna"/>
    <s v="PASTO"/>
    <s v="CLL 13 No. 44-85 condominio altos de la Colina cas"/>
    <n v="7238782"/>
    <s v="Rural"/>
    <m/>
    <x v="0"/>
    <x v="7"/>
    <s v="NARIÑO"/>
    <x v="7"/>
    <x v="7"/>
    <x v="7"/>
    <s v="I10X"/>
    <s v="E119"/>
    <m/>
    <m/>
    <s v="Hipertension esencial (primaria)"/>
    <s v="Procedimiento"/>
    <n v="1"/>
    <s v="00Q0000773"/>
    <s v="PAQUETE HIPERTENSION ARTERIAL SIN O CON ENFERMEDAD RENAL CRONICA ESTADIOS 1 - 2 - IPS ESPECIALIZADA"/>
    <d v="2022-02-28T00:00:00"/>
    <n v="14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793753"/>
    <s v="CC59793753"/>
    <s v="AMANDA"/>
    <s v="JUANITA"/>
    <s v="DIAZ"/>
    <s v="MELO"/>
    <d v="1966-03-08T00:00:00"/>
    <n v="55"/>
    <n v="5"/>
    <s v="Adultez"/>
    <s v="Ninguno"/>
    <s v="Desplazamiento"/>
    <s v="Homicidio"/>
    <s v="Estudios Universitarios"/>
    <s v="Cotizante docente"/>
    <m/>
    <s v="Con discapacidad"/>
    <s v="Ninguna"/>
    <s v="PASTO"/>
    <s v="AVENIDA SCHUMACHER"/>
    <n v="3193734012"/>
    <s v="Rural"/>
    <m/>
    <x v="0"/>
    <x v="10"/>
    <s v="NARIÑO"/>
    <x v="10"/>
    <x v="10"/>
    <x v="10"/>
    <s v="I10X"/>
    <s v="N18X"/>
    <m/>
    <m/>
    <s v="Hipertension esencial (primaria)"/>
    <s v="Procedimiento"/>
    <n v="1"/>
    <s v="00Q0000775"/>
    <s v="PAQUETE HIPERTENSION ARTERIAL MAS DIABETES MELLITUS EN RIESGO DE ERCÃ‚Â YÃ‚Â ENFERMEDAD RENAL CRONICA ESTADIOS 1 - 2 EN IPS ESPECIALIZADA"/>
    <d v="2022-02-08T00:00:00"/>
    <n v="96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01452"/>
    <s v="CC5201452"/>
    <s v="LUIS"/>
    <s v="ALFONSO"/>
    <s v="BURGOS"/>
    <s v="RIASCOS"/>
    <d v="1945-04-15T00:00:00"/>
    <n v="76"/>
    <n v="6"/>
    <s v="Persona mayor"/>
    <s v="Ninguno"/>
    <s v="Desplazamiento"/>
    <s v="Ninguno"/>
    <s v="Estudios Universitarios"/>
    <s v="Beneficiario"/>
    <m/>
    <s v="Con discapacidad"/>
    <s v="Ninguna"/>
    <s v="PASTO"/>
    <s v="CLL 21A#1-15 B/ B/BACHUE"/>
    <n v="7369473"/>
    <s v="Rural"/>
    <m/>
    <x v="0"/>
    <x v="16"/>
    <s v="NARIÑO"/>
    <x v="16"/>
    <x v="16"/>
    <x v="16"/>
    <s v="I10X"/>
    <s v="E119"/>
    <m/>
    <m/>
    <s v="Hipertension esencial (primaria)"/>
    <s v="Procedimiento"/>
    <n v="1"/>
    <s v="00Q0000773"/>
    <s v="PAQUETE HIPERTENSION ARTERIAL SIN O CON ENFERMEDAD RENAL CRONICA ESTADIOS 1 - 2 - IPS ESPECIALIZADA"/>
    <d v="2022-02-28T00:00:00"/>
    <n v="96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801129"/>
    <s v="CC1801129"/>
    <s v="GILBERTO"/>
    <s v="BAYARDO"/>
    <s v="CASTRO"/>
    <s v="BASTIDAS"/>
    <d v="1938-04-25T00:00:00"/>
    <n v="83"/>
    <n v="6"/>
    <s v="Persona mayor"/>
    <s v="Ninguno"/>
    <s v="Desplazamiento"/>
    <s v="Perdida de Bienes Muebles o Inmuebles"/>
    <s v="Estudios Universitarios"/>
    <s v="Beneficiario"/>
    <m/>
    <s v="Con discapacidad"/>
    <s v="Ninguna"/>
    <s v="PASTO"/>
    <s v="CRA 5 N 4-16 B/ industrial"/>
    <n v="3017874599"/>
    <s v="Rural"/>
    <m/>
    <x v="0"/>
    <x v="10"/>
    <s v="NARIÑO"/>
    <x v="10"/>
    <x v="10"/>
    <x v="10"/>
    <s v="I10X"/>
    <m/>
    <m/>
    <m/>
    <s v="Hipertension esencial (primaria)"/>
    <s v="Procedimiento"/>
    <n v="1"/>
    <s v="00Q0000395"/>
    <s v="PAQUETE HIPERTENSION ARTERIAL Y/O  DIABETES MELLITUS CON ENFERMEDAD RENAL CRONICA ESTADIOS 3A - 3B - 4 Y 5 SIN DIALISIS"/>
    <d v="2022-02-28T00:00:00"/>
    <n v="1035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63965"/>
    <s v="CC12963965"/>
    <s v="HECTOR"/>
    <s v="LEONARDO"/>
    <s v="RODRIGUEZ"/>
    <s v="NOAP"/>
    <d v="1952-01-28T00:00:00"/>
    <n v="69"/>
    <n v="6"/>
    <s v="Persona mayor"/>
    <s v="Ninguno"/>
    <s v="Desplazamiento"/>
    <s v="Ninguno"/>
    <s v="Estudios Universitarios"/>
    <s v="Cotizante Pensionado"/>
    <m/>
    <s v="Con discapacidad"/>
    <s v="Ninguna"/>
    <s v="PASTO"/>
    <s v="CRA 39 NO. 7-22 MARILUZ III B/"/>
    <n v="3015267062"/>
    <s v="Rural"/>
    <m/>
    <x v="0"/>
    <x v="7"/>
    <s v="NARIÑO"/>
    <x v="7"/>
    <x v="7"/>
    <x v="7"/>
    <s v="I10X"/>
    <m/>
    <m/>
    <m/>
    <s v="Hipertension esencial (primaria)"/>
    <s v="Medicamento"/>
    <n v="1"/>
    <s v="35662-18"/>
    <s v="ACIDO FOLICO TABLETAS 1 MG."/>
    <d v="2022-02-14T00:00:00"/>
    <n v="213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93847"/>
    <s v="CC27293847"/>
    <s v="HORTENSIA"/>
    <s v="DEL ROSARIO"/>
    <s v="MARTINEZ"/>
    <s v="LASSO"/>
    <d v="1946-06-27T00:00:00"/>
    <n v="75"/>
    <n v="6"/>
    <s v="Persona mayor"/>
    <s v="Ninguno"/>
    <s v="Desplazamiento"/>
    <s v="Ninguno"/>
    <s v="Estudios Universitarios"/>
    <s v="Cotizante docente"/>
    <m/>
    <s v="Con discapacidad"/>
    <s v="Ninguna"/>
    <s v="PASTO"/>
    <s v="MZ C CASA 4 AQUINE II"/>
    <n v="3226867144"/>
    <s v="Rural"/>
    <m/>
    <x v="0"/>
    <x v="7"/>
    <s v="NARIÑO"/>
    <x v="7"/>
    <x v="7"/>
    <x v="7"/>
    <s v="I10X"/>
    <m/>
    <m/>
    <m/>
    <s v="Hipertension esencial (primaria)"/>
    <s v="Medicamento"/>
    <n v="1"/>
    <s v="20080792-20"/>
    <s v="SULFATO FERROSO 300 MG TABLETAS RECUBIERTAS"/>
    <d v="2022-02-14T00:00:00"/>
    <n v="36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5810321"/>
    <s v="CC15810321"/>
    <s v="HERNAN"/>
    <s v="EDILBERTO"/>
    <s v="GOMEZ"/>
    <s v="SOLARTE"/>
    <d v="1953-04-13T00:00:00"/>
    <n v="68"/>
    <n v="6"/>
    <s v="Persona mayor"/>
    <s v="Ninguno"/>
    <s v="Desplazamiento"/>
    <s v="Ninguno"/>
    <s v="Estudios Universitarios"/>
    <s v="Cotizante docente"/>
    <m/>
    <s v="Con discapacidad"/>
    <s v="Ninguna"/>
    <s v="PASTO"/>
    <s v="MZ 1 CS 5 B/ S.EZEQUIEL"/>
    <n v="3203281784"/>
    <s v="Rural"/>
    <m/>
    <x v="0"/>
    <x v="14"/>
    <s v="NARIÑO"/>
    <x v="14"/>
    <x v="14"/>
    <x v="14"/>
    <s v="I10X"/>
    <s v="N18X"/>
    <m/>
    <m/>
    <s v="Hipertension esencial (primaria)"/>
    <s v="Procedimiento"/>
    <n v="1"/>
    <s v="00Q0000395"/>
    <s v="PAQUETE HIPERTENSION ARTERIAL Y/O  DIABETES MELLITUS CON ENFERMEDAD RENAL CRONICA ESTADIOS 3A - 3B - 4 Y 5 SIN DIALISIS"/>
    <d v="2022-02-28T00:00:00"/>
    <n v="22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84705"/>
    <s v="CC12984705"/>
    <s v="OSCAR"/>
    <s v="GUIDO"/>
    <s v="RIVERA"/>
    <s v="OBANDO"/>
    <d v="1964-08-24T00:00:00"/>
    <n v="57"/>
    <n v="5"/>
    <s v="Adultez"/>
    <s v="Ninguno"/>
    <s v="Desplazamiento"/>
    <s v="Ninguno"/>
    <s v="Estudios Universitarios"/>
    <s v="Cotizante docente"/>
    <m/>
    <s v="Con discapacidad"/>
    <s v="Ninguna"/>
    <s v="PASTO"/>
    <s v="CL 6 N 23-11 BARRIO OBRERO"/>
    <n v="3217819658"/>
    <s v="Rural"/>
    <m/>
    <x v="0"/>
    <x v="13"/>
    <s v="NARIÑO"/>
    <x v="13"/>
    <x v="13"/>
    <x v="13"/>
    <s v="I10X"/>
    <m/>
    <m/>
    <m/>
    <s v="Hipertension esencial (primaria)"/>
    <s v="Procedimiento"/>
    <n v="1"/>
    <s v="00Q0000773"/>
    <s v="PAQUETE HIPERTENSION ARTERIAL SIN O CON ENFERMEDAD RENAL CRONICA ESTADIOS 1 - 2 - IPS ESPECIALIZADA"/>
    <d v="2022-02-28T00:00:00"/>
    <n v="186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7145080"/>
    <s v="CC17145080"/>
    <s v="EMIGDIO"/>
    <s v="ALIRIO"/>
    <s v="ARTEAGA"/>
    <s v="ARTEAGA"/>
    <d v="1945-08-21T00:00:00"/>
    <n v="76"/>
    <n v="6"/>
    <s v="Persona mayor"/>
    <s v="Ninguno"/>
    <s v="Desplazamiento"/>
    <s v="Ninguno"/>
    <s v="Estudios Universitarios"/>
    <s v="Cotizante docente"/>
    <m/>
    <s v="Con discapacidad"/>
    <s v="Ninguna"/>
    <s v="PASTO"/>
    <s v="MZ 13 CS 18 B/VILLA DOCENTE B/ VILLA DOCENTE"/>
    <n v="3217198215"/>
    <s v="Rural"/>
    <m/>
    <x v="0"/>
    <x v="8"/>
    <s v="NARIÑO"/>
    <x v="8"/>
    <x v="8"/>
    <x v="8"/>
    <s v="I10X"/>
    <m/>
    <m/>
    <m/>
    <s v="Hipertension esencial (primaria)"/>
    <s v="Procedimiento"/>
    <n v="1"/>
    <s v="00Q0000395"/>
    <s v="PAQUETE HIPERTENSION ARTERIAL Y/O  DIABETES MELLITUS CON ENFERMEDAD RENAL CRONICA ESTADIOS 3A - 3B - 4 Y 5 SIN DIALISIS"/>
    <d v="2022-02-28T00:00:00"/>
    <n v="35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44053"/>
    <s v="CC30744053"/>
    <s v="MILDEY"/>
    <s v="NONE "/>
    <s v="CERON"/>
    <s v="ARAUJO"/>
    <d v="1968-10-05T00:00:00"/>
    <n v="53"/>
    <n v="5"/>
    <s v="Adultez"/>
    <s v="Ninguno"/>
    <s v="Desplazamiento"/>
    <s v="Ninguno"/>
    <s v="Estudios Universitarios"/>
    <s v="Cotizante docente"/>
    <m/>
    <s v="Con discapacidad"/>
    <s v="Ninguna"/>
    <s v="PASTO"/>
    <s v="CRA 32A 3 SUR -109 PRIMAVERA B/ Primavera"/>
    <n v="3173946053"/>
    <s v="Rural"/>
    <m/>
    <x v="0"/>
    <x v="10"/>
    <s v="NARIÑO"/>
    <x v="10"/>
    <x v="10"/>
    <x v="10"/>
    <s v="I10X"/>
    <s v="N18X"/>
    <m/>
    <m/>
    <s v="Hipertension esencial (primaria)"/>
    <s v="Procedimiento"/>
    <n v="1"/>
    <s v="00Q0000395"/>
    <s v="PAQUETE HIPERTENSION ARTERIAL Y/O  DIABETES MELLITUS CON ENFERMEDAD RENAL CRONICA ESTADIOS 3A - 3B - 4 Y 5 SIN DIALISIS"/>
    <d v="2022-02-28T00:00:00"/>
    <n v="25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1245"/>
    <s v="CC12951245"/>
    <s v="DEMETRIO"/>
    <s v="EDMUNDO"/>
    <s v="DIAZ"/>
    <s v="ERAZO"/>
    <d v="1948-01-01T00:00:00"/>
    <n v="73"/>
    <n v="6"/>
    <s v="Persona mayor"/>
    <s v="Ninguno"/>
    <s v="Desplazamiento"/>
    <s v="Ninguno"/>
    <s v="Estudios Universitarios"/>
    <s v="Cotizante docente"/>
    <m/>
    <s v="Con discapacidad"/>
    <s v="Ninguna"/>
    <s v="PASTO"/>
    <s v="CL 4 N 8 - 23 B/ ? Recuerdo"/>
    <n v="3136051036"/>
    <s v="Rural"/>
    <m/>
    <x v="0"/>
    <x v="7"/>
    <s v="NARIÑO"/>
    <x v="7"/>
    <x v="7"/>
    <x v="7"/>
    <s v="I10X"/>
    <m/>
    <m/>
    <m/>
    <s v="Hipertension esencial (primaria)"/>
    <s v="Procedimiento"/>
    <n v="1"/>
    <s v="00Q0000395"/>
    <s v="PAQUETE HIPERTENSION ARTERIAL Y/O  DIABETES MELLITUS CON ENFERMEDAD RENAL CRONICA ESTADIOS 3A - 3B - 4 Y 5 SIN DIALISIS"/>
    <d v="2022-02-28T00:00:00"/>
    <n v="11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5960"/>
    <s v="CC30725960"/>
    <s v="MARGARITA"/>
    <s v="ROSA"/>
    <s v="ORTEGA"/>
    <s v="MONCAYO"/>
    <d v="1964-01-06T00:00:00"/>
    <n v="57"/>
    <n v="5"/>
    <s v="Adultez"/>
    <s v="Ninguno"/>
    <s v="Desplazamiento"/>
    <s v="Ninguno"/>
    <s v="Estudios Universitarios"/>
    <s v="Cotizante docente"/>
    <m/>
    <s v="Con discapacidad"/>
    <s v="Ninguna"/>
    <s v="PASTO"/>
    <s v="BLOQUE 11B APTO 102 PUCALPA III"/>
    <n v="3216265432"/>
    <s v="Rural"/>
    <m/>
    <x v="0"/>
    <x v="14"/>
    <s v="NARIÑO"/>
    <x v="14"/>
    <x v="14"/>
    <x v="14"/>
    <s v="I10X"/>
    <m/>
    <m/>
    <m/>
    <s v="Hipertension esencial (primaria)"/>
    <s v="Medicamento"/>
    <n v="1"/>
    <s v="20086955-04"/>
    <s v="CARVEDILOL 6.25 MG TABLETAS RECUBIERTAS."/>
    <d v="2022-02-14T00:00:00"/>
    <n v="25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4904"/>
    <s v="CC27434904"/>
    <s v="MARIA"/>
    <s v="DEL SOCORRO"/>
    <s v="GOMEZ"/>
    <s v="RODRIGUEZ"/>
    <d v="1958-06-14T00:00:00"/>
    <n v="63"/>
    <n v="6"/>
    <s v="Persona mayor"/>
    <s v="Ninguno"/>
    <s v="Desplazamiento"/>
    <s v="Ninguno"/>
    <s v="Estudios Universitarios"/>
    <s v="Cotizante docente"/>
    <m/>
    <s v="Con discapacidad"/>
    <s v="Ninguna"/>
    <s v="PASTO"/>
    <s v="MZ N CASA 8 CIUDAD REAL"/>
    <n v="3188513117"/>
    <s v="Rural"/>
    <m/>
    <x v="0"/>
    <x v="11"/>
    <s v="NARIÑO"/>
    <x v="11"/>
    <x v="11"/>
    <x v="11"/>
    <s v="I10X"/>
    <m/>
    <m/>
    <m/>
    <s v="Hipertension esencial (primaria)"/>
    <s v="Procedimiento"/>
    <n v="1"/>
    <s v="00Q0000395"/>
    <s v="PAQUETE HIPERTENSION ARTERIAL Y/O  DIABETES MELLITUS CON ENFERMEDAD RENAL CRONICA ESTADIOS 3A - 3B - 4 Y 5 SIN DIALISIS"/>
    <d v="2022-02-19T00:00:00"/>
    <n v="9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1475"/>
    <s v="CC12961475"/>
    <s v="EDGAR"/>
    <s v="EDMUNDO"/>
    <s v="DELGADO"/>
    <s v="CASTRO"/>
    <d v="1954-08-20T00:00:00"/>
    <n v="67"/>
    <n v="6"/>
    <s v="Persona mayor"/>
    <s v="Ninguno"/>
    <s v="Desplazamiento"/>
    <s v="Ninguno"/>
    <s v="Estudios Universitarios"/>
    <s v="Cotizante docente"/>
    <m/>
    <s v="Con discapacidad"/>
    <s v="Ninguna"/>
    <s v="PASTO"/>
    <s v="CL 21 G BIS N 3A-51 CASALOMA B/ Casaloma"/>
    <n v="7358582"/>
    <s v="Rural"/>
    <m/>
    <x v="0"/>
    <x v="7"/>
    <s v="NARIÑO"/>
    <x v="7"/>
    <x v="7"/>
    <x v="7"/>
    <s v="I10X"/>
    <s v="N18X"/>
    <m/>
    <m/>
    <s v="Hipertension esencial (primaria)"/>
    <s v="Procedimiento"/>
    <n v="1"/>
    <s v="00Q0000395"/>
    <s v="PAQUETE HIPERTENSION ARTERIAL Y/O  DIABETES MELLITUS CON ENFERMEDAD RENAL CRONICA ESTADIOS 3A - 3B - 4 Y 5 SIN DIALISIS"/>
    <d v="2022-02-23T00:00:00"/>
    <n v="25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8089"/>
    <s v="CC30718089"/>
    <s v="MARIA"/>
    <s v="DE LOS ANGELES"/>
    <s v="MORA"/>
    <s v="PORTILLA"/>
    <d v="1954-09-30T00:00:00"/>
    <n v="67"/>
    <n v="6"/>
    <s v="Persona mayor"/>
    <s v="Ninguno"/>
    <s v="Desplazamiento"/>
    <s v="Ninguno"/>
    <s v="Estudios Universitarios"/>
    <s v="Cotizante docente"/>
    <m/>
    <s v="Con discapacidad"/>
    <s v="Ninguna"/>
    <s v="PASTO"/>
    <s v="CRA 22 A N 3 SUR-13 BARRIO BACHUE"/>
    <n v="3216400420"/>
    <s v="Rural"/>
    <m/>
    <x v="0"/>
    <x v="9"/>
    <s v="NARIÑO"/>
    <x v="9"/>
    <x v="9"/>
    <x v="9"/>
    <s v="I10X"/>
    <m/>
    <m/>
    <m/>
    <s v="Hipertension esencial (primaria)"/>
    <s v="Procedimiento"/>
    <n v="1"/>
    <s v="00Q0000773"/>
    <s v="PAQUETE HIPERTENSION ARTERIAL SIN O CON ENFERMEDAD RENAL CRONICA ESTADIOS 1 - 2 - IPS ESPECIALIZADA"/>
    <d v="2022-02-04T00:00:00"/>
    <n v="9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1716"/>
    <s v="CC30701716"/>
    <s v="MYRIAM"/>
    <s v="DEL TRANSITO"/>
    <s v="ENRIQUEZ"/>
    <s v="DE HOYOS"/>
    <d v="1951-08-15T00:00:00"/>
    <n v="70"/>
    <n v="6"/>
    <s v="Persona mayor"/>
    <s v="Ninguno"/>
    <s v="Desplazamiento"/>
    <s v="Ninguno"/>
    <s v="Estudios Universitarios"/>
    <s v="Cotizante docente"/>
    <m/>
    <s v="Con discapacidad"/>
    <s v="Ninguna"/>
    <s v="PASTO"/>
    <s v="MZ 18 CASA 21 VILLAFLOR 2"/>
    <n v="3113576792"/>
    <s v="Rural"/>
    <m/>
    <x v="0"/>
    <x v="12"/>
    <s v="NARIÑO"/>
    <x v="12"/>
    <x v="12"/>
    <x v="12"/>
    <s v="I10X"/>
    <m/>
    <m/>
    <m/>
    <s v="Hipertension esencial (primaria)"/>
    <s v="Procedimiento"/>
    <n v="1"/>
    <s v="00Q0000395"/>
    <s v="PAQUETE HIPERTENSION ARTERIAL Y/O  DIABETES MELLITUS CON ENFERMEDAD RENAL CRONICA ESTADIOS 3A - 3B - 4 Y 5 SIN DIALISIS"/>
    <d v="2022-02-28T00:00:00"/>
    <n v="326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87044"/>
    <s v="CC27487044"/>
    <s v="MARIA"/>
    <s v="ELENA"/>
    <s v="IBARRA"/>
    <s v="JOJOA"/>
    <d v="1965-01-08T00:00:00"/>
    <n v="56"/>
    <n v="5"/>
    <s v="Adultez"/>
    <s v="Ninguno"/>
    <s v="Desplazamiento"/>
    <s v="Ninguno"/>
    <s v="Estudios Universitarios"/>
    <s v="Cotizante docente"/>
    <m/>
    <s v="Con discapacidad"/>
    <s v="Ninguna"/>
    <s v="PASTO"/>
    <s v="MZ D CASA 6 CIUDAD JARDIN B/"/>
    <n v="3163711768"/>
    <s v="Rural"/>
    <m/>
    <x v="0"/>
    <x v="12"/>
    <s v="NARIÑO"/>
    <x v="12"/>
    <x v="12"/>
    <x v="12"/>
    <s v="I10X"/>
    <s v="E119"/>
    <s v="N18X"/>
    <m/>
    <s v="Hipertension esencial (primaria)"/>
    <s v="Procedimiento"/>
    <n v="1"/>
    <s v="00Q0000395"/>
    <s v="PAQUETE HIPERTENSION ARTERIAL Y/O  DIABETES MELLITUS CON ENFERMEDAD RENAL CRONICA ESTADIOS 3A - 3B - 4 Y 5 SIN DIALISIS"/>
    <d v="2022-02-28T00:00:00"/>
    <n v="49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61808"/>
    <s v="CC27061808"/>
    <s v="CECILIA"/>
    <s v="NONE "/>
    <s v="SANTACRUZ"/>
    <s v="DE VELASCO"/>
    <d v="1939-08-12T00:00:00"/>
    <n v="82"/>
    <n v="6"/>
    <s v="Persona mayor"/>
    <s v="Ninguno"/>
    <s v="Desplazamiento"/>
    <s v="Ninguno"/>
    <s v="Estudios Universitarios"/>
    <s v="Beneficiario"/>
    <m/>
    <s v="Con discapacidad"/>
    <s v="Ninguna"/>
    <s v="PASTO"/>
    <s v="CRA 1E N 16-65 B/ LORENZO. B/"/>
    <n v="3173807848"/>
    <s v="Rural"/>
    <m/>
    <x v="0"/>
    <x v="10"/>
    <s v="NARIÑO"/>
    <x v="10"/>
    <x v="10"/>
    <x v="10"/>
    <s v="I10X"/>
    <m/>
    <m/>
    <m/>
    <s v="Hipertension esencial (primaria)"/>
    <s v="Procedimiento"/>
    <n v="1"/>
    <s v="00Q0000773"/>
    <s v="PAQUETE HIPERTENSION ARTERIAL SIN O CON ENFERMEDAD RENAL CRONICA ESTADIOS 1 - 2 - IPS ESPECIALIZADA"/>
    <d v="2022-02-28T00:00:00"/>
    <n v="65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9829"/>
    <s v="CC30709829"/>
    <s v="ANA"/>
    <s v="DEL CARMEN"/>
    <s v="GONZALEZ"/>
    <s v="DE CHAVEZ"/>
    <d v="1955-02-19T00:00:00"/>
    <n v="66"/>
    <n v="6"/>
    <s v="Persona mayor"/>
    <s v="Ninguno"/>
    <s v="Desplazamiento"/>
    <s v="Ninguno"/>
    <s v="Estudios Universitarios"/>
    <s v="Cotizante docente"/>
    <m/>
    <s v="Con discapacidad"/>
    <s v="Ninguna"/>
    <s v="PASTO"/>
    <s v="CL 16 N 29-51"/>
    <n v="3016478549"/>
    <s v="Rural"/>
    <m/>
    <x v="0"/>
    <x v="7"/>
    <s v="NARIÑO"/>
    <x v="7"/>
    <x v="7"/>
    <x v="7"/>
    <s v="I10X"/>
    <m/>
    <m/>
    <m/>
    <s v="Hipertension esencial (primaria)"/>
    <s v="Procedimiento"/>
    <n v="1"/>
    <s v="00Q0000395"/>
    <s v="PAQUETE HIPERTENSION ARTERIAL Y/O  DIABETES MELLITUS CON ENFERMEDAD RENAL CRONICA ESTADIOS 3A - 3B - 4 Y 5 SIN DIALISIS"/>
    <d v="2022-02-28T00:00:00"/>
    <n v="49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528969"/>
    <s v="CC27528969"/>
    <s v="NHELI"/>
    <s v="DEL SOCORRO"/>
    <s v="MOSCOSO"/>
    <s v="DE ERASO"/>
    <d v="1943-12-24T00:00:00"/>
    <n v="77"/>
    <n v="6"/>
    <s v="Persona mayor"/>
    <s v="Ninguno"/>
    <s v="Desplazamiento"/>
    <s v="Ninguno"/>
    <s v="Estudios Universitarios"/>
    <s v="Cotizante docente"/>
    <m/>
    <s v="Con discapacidad"/>
    <s v="Ninguna"/>
    <s v="PASTO"/>
    <s v="CARRERA 28A 10-09 B/ La Aurora"/>
    <n v="7241108"/>
    <s v="Rural"/>
    <m/>
    <x v="0"/>
    <x v="10"/>
    <s v="NARIÑO"/>
    <x v="10"/>
    <x v="10"/>
    <x v="10"/>
    <s v="I10X"/>
    <m/>
    <m/>
    <m/>
    <s v="Hipertension esencial (primaria)"/>
    <s v="Procedimiento"/>
    <n v="1"/>
    <s v="00Q0000395"/>
    <s v="PAQUETE HIPERTENSION ARTERIAL Y/O  DIABETES MELLITUS CON ENFERMEDAD RENAL CRONICA ESTADIOS 3A - 3B - 4 Y 5 SIN DIALISIS"/>
    <d v="2022-02-28T00:00:00"/>
    <n v="58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531554"/>
    <s v="CC27531554"/>
    <s v="LUZ"/>
    <s v="MARIA"/>
    <s v="ALOMIA"/>
    <s v="BENAVIDES"/>
    <d v="1957-02-08T00:00:00"/>
    <n v="64"/>
    <n v="6"/>
    <s v="Persona mayor"/>
    <s v="Ninguno"/>
    <s v="Desplazamiento"/>
    <s v="Ninguno"/>
    <s v="Estudios Universitarios"/>
    <s v="Cotizante docente"/>
    <m/>
    <s v="Con discapacidad"/>
    <s v="Ninguna"/>
    <s v="PASTO"/>
    <s v="TERRAZAS DE BRICE?O CASA 47-2 B/"/>
    <n v="3004811916"/>
    <s v="Rural"/>
    <m/>
    <x v="0"/>
    <x v="11"/>
    <s v="NARIÑO"/>
    <x v="11"/>
    <x v="11"/>
    <x v="11"/>
    <s v="I10X"/>
    <m/>
    <m/>
    <m/>
    <s v="Hipertension esencial (primaria)"/>
    <s v="Procedimiento"/>
    <n v="1"/>
    <s v="00Q0000395"/>
    <s v="PAQUETE HIPERTENSION ARTERIAL Y/O  DIABETES MELLITUS CON ENFERMEDAD RENAL CRONICA ESTADIOS 3A - 3B - 4 Y 5 SIN DIALISIS"/>
    <d v="2022-02-28T00:00:00"/>
    <n v="61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4061"/>
    <s v="CC12954061"/>
    <s v="JOSE"/>
    <s v="LANDULFO"/>
    <s v="GUEVARA"/>
    <s v="REVELO"/>
    <d v="1950-02-27T00:00:00"/>
    <n v="71"/>
    <n v="6"/>
    <s v="Persona mayor"/>
    <s v="Ninguno"/>
    <s v="Desplazamiento"/>
    <s v="Ninguno"/>
    <s v="Estudios Universitarios"/>
    <s v="Cotizante docente"/>
    <m/>
    <s v="Con discapacidad"/>
    <s v="Ninguna"/>
    <s v="PASTO"/>
    <s v="MZ M CASA 13 B/VILLA DE LOS RIOS"/>
    <n v="3206180888"/>
    <s v="Rural"/>
    <m/>
    <x v="0"/>
    <x v="11"/>
    <s v="NARIÑO"/>
    <x v="11"/>
    <x v="11"/>
    <x v="11"/>
    <s v="I10X"/>
    <s v="N18X"/>
    <m/>
    <m/>
    <s v="Hipertension esencial (primaria)"/>
    <s v="Medicamento"/>
    <n v="1"/>
    <s v="19961372-07"/>
    <s v="PRATENÂ® 1 MG TABLETA"/>
    <d v="2022-02-11T00:00:00"/>
    <n v="3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6436"/>
    <s v="CC30706436"/>
    <s v="LIBIA"/>
    <s v="DOLORES"/>
    <s v="CEBALLOS"/>
    <s v="SOLARTE"/>
    <d v="1953-04-20T00:00:00"/>
    <n v="68"/>
    <n v="6"/>
    <s v="Persona mayor"/>
    <s v="Ninguno"/>
    <s v="Desplazamiento"/>
    <s v="Ninguno"/>
    <s v="Estudios Universitarios"/>
    <s v="Cotizante docente"/>
    <m/>
    <s v="Con discapacidad"/>
    <s v="Ninguna"/>
    <s v="PASTO"/>
    <s v="MZ C CS 64A BARRIO SANTA MONICA"/>
    <n v="3003081634"/>
    <s v="Rural"/>
    <m/>
    <x v="0"/>
    <x v="13"/>
    <s v="NARIÑO"/>
    <x v="13"/>
    <x v="13"/>
    <x v="13"/>
    <s v="I10X"/>
    <m/>
    <m/>
    <m/>
    <s v="Hipertension esencial (primaria)"/>
    <s v="Procedimiento"/>
    <n v="1"/>
    <s v="00Q0000773"/>
    <s v="PAQUETE HIPERTENSION ARTERIAL SIN O CON ENFERMEDAD RENAL CRONICA ESTADIOS 1 - 2 - IPS ESPECIALIZADA"/>
    <d v="2022-02-14T00:00:00"/>
    <n v="273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46376"/>
    <s v="CC27246376"/>
    <s v="OLAVE"/>
    <s v="DEL SOCORRO"/>
    <s v="PATINO"/>
    <s v="DE PAZ"/>
    <d v="1945-01-01T00:00:00"/>
    <n v="76"/>
    <n v="6"/>
    <s v="Persona mayor"/>
    <s v="Ninguno"/>
    <s v="Desplazamiento"/>
    <s v="Ninguno"/>
    <s v="Estudios Universitarios"/>
    <s v="Cotizante docente"/>
    <m/>
    <s v="Con discapacidad"/>
    <s v="Ninguna"/>
    <s v="PASTO"/>
    <s v="CR 4 N. 5-45"/>
    <n v="0"/>
    <s v="Rural"/>
    <m/>
    <x v="0"/>
    <x v="7"/>
    <s v="NARIÑO"/>
    <x v="7"/>
    <x v="7"/>
    <x v="7"/>
    <s v="I10X"/>
    <s v="E119"/>
    <s v="N18X"/>
    <m/>
    <s v="Hipertension esencial (primaria)"/>
    <s v="Procedimiento"/>
    <n v="1"/>
    <s v="00Q0000395"/>
    <s v="PAQUETE HIPERTENSION ARTERIAL Y/O  DIABETES MELLITUS CON ENFERMEDAD RENAL CRONICA ESTADIOS 3A - 3B - 4 Y 5 SIN DIALISIS"/>
    <d v="2022-02-14T00:00:00"/>
    <n v="14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8842"/>
    <s v="CC12958842"/>
    <s v="FRANCO"/>
    <s v="ALBERTO"/>
    <s v="AGUIRRE"/>
    <s v="REALPE"/>
    <d v="1952-06-29T00:00:00"/>
    <n v="69"/>
    <n v="6"/>
    <s v="Persona mayor"/>
    <s v="Ninguno"/>
    <s v="Desplazamiento"/>
    <s v="Ninguno"/>
    <s v="Estudios Universitarios"/>
    <s v="Cotizante docente"/>
    <m/>
    <s v="Con discapacidad"/>
    <s v="Ninguna"/>
    <s v="PASTO"/>
    <s v="CL 3 No 23 - 32 BARRIO CAPUSIGRA B/"/>
    <n v="3006022145"/>
    <s v="Rural"/>
    <m/>
    <x v="0"/>
    <x v="7"/>
    <s v="NARIÑO"/>
    <x v="7"/>
    <x v="7"/>
    <x v="7"/>
    <s v="I10X"/>
    <s v="N18X"/>
    <m/>
    <m/>
    <s v="Hipertension esencial (primaria)"/>
    <s v="Medicamento"/>
    <n v="1"/>
    <s v="19942545-01"/>
    <s v="CALCITRIOL 0.5 MCG"/>
    <d v="2022-02-23T00:00:00"/>
    <n v="1679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096308"/>
    <s v="CC27096308"/>
    <s v="AMPARO"/>
    <s v="DEL CARMEN"/>
    <s v="IBARRA"/>
    <s v="ORTIZ"/>
    <d v="1949-11-14T00:00:00"/>
    <n v="71"/>
    <n v="6"/>
    <s v="Persona mayor"/>
    <s v="Ninguno"/>
    <s v="Desplazamiento"/>
    <s v="Ninguno"/>
    <s v="Estudios Universitarios"/>
    <s v="Cotizante Pensionado"/>
    <m/>
    <s v="Con discapacidad"/>
    <s v="Ninguna"/>
    <s v="PASTO"/>
    <s v="SAN JOSE DE ALBAN B/"/>
    <n v="3117416453"/>
    <s v="Rural"/>
    <m/>
    <x v="0"/>
    <x v="7"/>
    <s v="NARIÑO"/>
    <x v="7"/>
    <x v="7"/>
    <x v="7"/>
    <s v="I10X"/>
    <s v="N18X"/>
    <m/>
    <m/>
    <s v="Hipertension esencial (primaria)"/>
    <s v="Procedimiento"/>
    <n v="1"/>
    <s v="00Q0000395"/>
    <s v="PAQUETE HIPERTENSION ARTERIAL Y/O  DIABETES MELLITUS CON ENFERMEDAD RENAL CRONICA ESTADIOS 3A - 3B - 4 Y 5 SIN DIALISIS"/>
    <d v="2022-02-28T00:00:00"/>
    <n v="248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216"/>
    <s v="CC30708216"/>
    <s v="CARMEN"/>
    <s v="ELISA DEL SOCORRO"/>
    <s v="GUERRERO"/>
    <s v="CHAVES"/>
    <d v="1958-01-06T00:00:00"/>
    <n v="63"/>
    <n v="6"/>
    <s v="Persona mayor"/>
    <s v="Ninguno"/>
    <s v="Desplazamiento"/>
    <s v="Ninguno"/>
    <s v="Estudios Universitarios"/>
    <s v="Cotizante docente"/>
    <m/>
    <s v="Con discapacidad"/>
    <s v="Ninguna"/>
    <s v="PASTO"/>
    <s v="CRA 24A N 4 SUR 14"/>
    <n v="3174300134"/>
    <s v="Rural"/>
    <m/>
    <x v="0"/>
    <x v="13"/>
    <s v="NARIÑO"/>
    <x v="13"/>
    <x v="13"/>
    <x v="13"/>
    <s v="I10X"/>
    <m/>
    <m/>
    <m/>
    <s v="Hipertension esencial (primaria)"/>
    <s v="Procedimiento"/>
    <n v="1"/>
    <s v="00Q0000773"/>
    <s v="PAQUETE HIPERTENSION ARTERIAL SIN O CON ENFERMEDAD RENAL CRONICA ESTADIOS 1 - 2 - IPS ESPECIALIZADA"/>
    <d v="2022-02-14T00:00:00"/>
    <n v="27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837543"/>
    <s v="CC59837543"/>
    <s v="BERTHA"/>
    <s v="LIGIA"/>
    <s v="HIDALGO"/>
    <s v="IGUA"/>
    <d v="1977-05-23T00:00:00"/>
    <n v="44"/>
    <n v="5"/>
    <s v="Adultez"/>
    <s v="Ninguno"/>
    <s v="Desplazamiento"/>
    <s v="Ninguno"/>
    <s v="Estudios Universitarios"/>
    <s v="Cotizante docente"/>
    <m/>
    <s v="Con discapacidad"/>
    <s v="Ninguna"/>
    <s v="PASTO"/>
    <s v="TORRES DE IGUAZU APTO 1002 TORRE 1"/>
    <n v="3113275884"/>
    <s v="Rural"/>
    <m/>
    <x v="0"/>
    <x v="7"/>
    <s v="NARIÑO"/>
    <x v="7"/>
    <x v="7"/>
    <x v="7"/>
    <s v="I10X"/>
    <m/>
    <m/>
    <m/>
    <s v="Hipertension esencial (primaria)"/>
    <s v="Procedimiento"/>
    <n v="1"/>
    <s v="00Q0000775"/>
    <s v="PAQUETE HIPERTENSION ARTERIAL MAS DIABETES MELLITUS EN RIESGO DE ERCÃ‚Â YÃ‚Â ENFERMEDAD RENAL CRONICA ESTADIOS 1 - 2 EN IPS ESPECIALIZADA"/>
    <d v="2022-02-28T00:00:00"/>
    <n v="235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53904"/>
    <s v="CC5353904"/>
    <s v="EDGAR"/>
    <s v="EMILIANO"/>
    <s v="YANDAR"/>
    <s v="NAVARRO"/>
    <d v="1959-12-05T00:00:00"/>
    <n v="61"/>
    <n v="6"/>
    <s v="Persona mayor"/>
    <s v="Ninguno"/>
    <s v="Desplazamiento"/>
    <s v="Ninguno"/>
    <s v="Estudios Universitarios"/>
    <s v="Cotizante docente"/>
    <m/>
    <s v="Con discapacidad"/>
    <s v="Ninguna"/>
    <s v="PASTO"/>
    <s v="CALLE 9 N 5A-34 BARRIO PRADOS DEL SUR"/>
    <n v="3207574613"/>
    <s v="Rural"/>
    <m/>
    <x v="0"/>
    <x v="10"/>
    <s v="NARIÑO"/>
    <x v="10"/>
    <x v="10"/>
    <x v="10"/>
    <s v="I10X"/>
    <s v="N18X"/>
    <m/>
    <m/>
    <s v="Hipertension esencial (primaria)"/>
    <s v="Procedimiento"/>
    <n v="1"/>
    <s v="00Q0000395"/>
    <s v="PAQUETE HIPERTENSION ARTERIAL Y/O  DIABETES MELLITUS CON ENFERMEDAD RENAL CRONICA ESTADIOS 3A - 3B - 4 Y 5 SIN DIALISIS"/>
    <d v="2022-02-28T00:00:00"/>
    <n v="235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2143"/>
    <s v="CC30712143"/>
    <s v="ROSA"/>
    <s v="AYDEE"/>
    <s v="BASTIDAS"/>
    <s v="DE BENAVIDES"/>
    <d v="1958-02-20T00:00:00"/>
    <n v="63"/>
    <n v="6"/>
    <s v="Persona mayor"/>
    <s v="Ninguno"/>
    <s v="Desplazamiento"/>
    <s v="Ninguno"/>
    <s v="Estudios Universitarios"/>
    <s v="Cotizante docente"/>
    <m/>
    <s v="Con discapacidad"/>
    <s v="Ninguna"/>
    <s v="PASTO"/>
    <s v="VILLA VERGEL APTO 314 BLOQUE E1"/>
    <n v="3206985320"/>
    <s v="Rural"/>
    <m/>
    <x v="0"/>
    <x v="7"/>
    <s v="NARIÑO"/>
    <x v="7"/>
    <x v="7"/>
    <x v="7"/>
    <s v="I10X"/>
    <s v="N18X"/>
    <m/>
    <m/>
    <s v="Hipertension esencial (primaria)"/>
    <s v="Procedimiento"/>
    <n v="1"/>
    <n v="1890301"/>
    <s v="CONSULTA DE CONTROL O DE SEGUIMIENTO POR MEDICINA GENERAL"/>
    <d v="2022-02-02T00:00:00"/>
    <n v="16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1475"/>
    <s v="CC30711475"/>
    <s v="MARIA"/>
    <s v="TERESA"/>
    <s v="DIAGO"/>
    <s v="BURBANO"/>
    <d v="1955-06-15T00:00:00"/>
    <n v="66"/>
    <n v="6"/>
    <s v="Persona mayor"/>
    <s v="Ninguno"/>
    <s v="Desplazamiento"/>
    <s v="Ninguno"/>
    <s v="Estudios Universitarios"/>
    <s v="Cotizante docente"/>
    <m/>
    <s v="Con discapacidad"/>
    <s v="Ninguna"/>
    <s v="PASTO"/>
    <s v="CL 16A N 39-61"/>
    <n v="3177080980"/>
    <s v="Rural"/>
    <m/>
    <x v="0"/>
    <x v="7"/>
    <s v="NARIÑO"/>
    <x v="7"/>
    <x v="7"/>
    <x v="7"/>
    <s v="I10X"/>
    <s v="N18X"/>
    <m/>
    <m/>
    <s v="Hipertension esencial (primaria)"/>
    <s v="Procedimiento"/>
    <n v="1"/>
    <s v="00Q0000395"/>
    <s v="PAQUETE HIPERTENSION ARTERIAL Y/O  DIABETES MELLITUS CON ENFERMEDAD RENAL CRONICA ESTADIOS 3A - 3B - 4 Y 5 SIN DIALISIS"/>
    <d v="2022-02-28T00:00:00"/>
    <n v="84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385858"/>
    <s v="CC27385858"/>
    <s v="SOFIA"/>
    <s v="MIREYA"/>
    <s v="OBANDO"/>
    <s v="DE CABRERA"/>
    <d v="1940-04-03T00:00:00"/>
    <n v="81"/>
    <n v="6"/>
    <s v="Persona mayor"/>
    <s v="Ninguno"/>
    <s v="Desplazamiento"/>
    <s v="Ninguno"/>
    <s v="Estudios Universitarios"/>
    <s v="Beneficiario"/>
    <m/>
    <s v="Con discapacidad"/>
    <s v="Ninguna"/>
    <s v="PASTO"/>
    <s v="AQUINE III SECTOR 3 mz c casa 4"/>
    <n v="7211602"/>
    <s v="Rural"/>
    <m/>
    <x v="0"/>
    <x v="8"/>
    <s v="NARIÑO"/>
    <x v="8"/>
    <x v="8"/>
    <x v="8"/>
    <s v="I10X"/>
    <m/>
    <m/>
    <m/>
    <s v="Hipertension esencial (primaria)"/>
    <s v="Medicamento"/>
    <n v="1"/>
    <s v="19942545-01"/>
    <s v="CALCITRIOL 0.5 MCG"/>
    <d v="2022-02-11T00:00:00"/>
    <n v="28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999428"/>
    <s v="CC36999428"/>
    <s v="ROSA"/>
    <s v="CECILIA"/>
    <s v="BUSTOS"/>
    <s v="ERAZO"/>
    <d v="1965-10-24T00:00:00"/>
    <n v="56"/>
    <n v="5"/>
    <s v="Adultez"/>
    <s v="Ninguno"/>
    <s v="Desplazamiento"/>
    <s v="Ninguno"/>
    <s v="Estudios Universitarios"/>
    <s v="Cotizante docente"/>
    <m/>
    <s v="Con discapacidad"/>
    <s v="Ninguna"/>
    <s v="PASTO"/>
    <s v="CRA 23 No 2-39 B/ CAPUSIGRA"/>
    <n v="3175112863"/>
    <s v="Rural"/>
    <m/>
    <x v="0"/>
    <x v="12"/>
    <s v="NARIÑO"/>
    <x v="12"/>
    <x v="12"/>
    <x v="12"/>
    <s v="I10X"/>
    <m/>
    <m/>
    <m/>
    <s v="Hipertension esencial (primaria)"/>
    <s v="Medicamento"/>
    <n v="1"/>
    <s v="19961372-07"/>
    <s v="PRATENÂ® 1 MG TABLETA"/>
    <d v="2022-02-11T00:00:00"/>
    <n v="3058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247058"/>
    <s v="CC27247058"/>
    <s v="BERTHA"/>
    <s v="ISAURA"/>
    <s v="MORAN"/>
    <s v="DE POSSO"/>
    <d v="1948-12-24T00:00:00"/>
    <n v="72"/>
    <n v="6"/>
    <s v="Persona mayor"/>
    <s v="Ninguno"/>
    <s v="Desplazamiento"/>
    <s v="Ninguno"/>
    <s v="Estudios Universitarios"/>
    <s v="Cotizante Pensionado"/>
    <m/>
    <s v="Con discapacidad"/>
    <s v="Ninguna"/>
    <s v="PASTO"/>
    <s v="PILCUAN PORVENIR"/>
    <n v="3175248330"/>
    <s v="Rural"/>
    <m/>
    <x v="0"/>
    <x v="7"/>
    <s v="NARIÑO"/>
    <x v="7"/>
    <x v="7"/>
    <x v="7"/>
    <s v="I10X"/>
    <s v="N18X"/>
    <m/>
    <m/>
    <s v="Hipertension esencial (primaria)"/>
    <s v="Procedimiento"/>
    <n v="1"/>
    <s v="00Q0000775"/>
    <s v="PAQUETE HIPERTENSION ARTERIAL MAS DIABETES MELLITUS EN RIESGO DE ERCÃ‚Â YÃ‚Â ENFERMEDAD RENAL CRONICA ESTADIOS 1 - 2 EN IPS ESPECIALIZADA"/>
    <d v="2022-02-28T00:00:00"/>
    <n v="273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0191"/>
    <s v="CC12960191"/>
    <s v="EDGAR"/>
    <s v="JULIAN"/>
    <s v="BUCHELI"/>
    <s v="SOTO"/>
    <d v="1953-11-21T00:00:00"/>
    <n v="67"/>
    <n v="6"/>
    <s v="Persona mayor"/>
    <s v="Ninguno"/>
    <s v="Desplazamiento"/>
    <s v="Ninguno"/>
    <s v="Estudios Universitarios"/>
    <s v="Cotizante docente"/>
    <m/>
    <s v="Con discapacidad"/>
    <s v="Ninguna"/>
    <s v="PASTO"/>
    <s v="CALLE 25 No 23 - 65 B/BELALCAZAR"/>
    <n v="3154669089"/>
    <s v="Rural"/>
    <m/>
    <x v="0"/>
    <x v="14"/>
    <s v="NARIÑO"/>
    <x v="14"/>
    <x v="14"/>
    <x v="14"/>
    <s v="I10X"/>
    <m/>
    <m/>
    <m/>
    <s v="Hipertension esencial (primaria)"/>
    <s v="Procedimiento"/>
    <n v="1"/>
    <s v="00Q0000395"/>
    <s v="PAQUETE HIPERTENSION ARTERIAL Y/O  DIABETES MELLITUS CON ENFERMEDAD RENAL CRONICA ESTADIOS 3A - 3B - 4 Y 5 SIN DIALISIS"/>
    <d v="2022-02-24T00:00:00"/>
    <n v="7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00556"/>
    <s v="CC13000556"/>
    <s v="GUIDO"/>
    <s v="NORBERTO"/>
    <s v="ORTIZ"/>
    <s v="NARVAEZ"/>
    <d v="1944-02-08T00:00:00"/>
    <n v="77"/>
    <n v="6"/>
    <s v="Persona mayor"/>
    <s v="Ninguno"/>
    <s v="Desplazamiento"/>
    <s v="Ninguno"/>
    <s v="Estudios Universitarios"/>
    <s v="Cotizante docente"/>
    <m/>
    <s v="Con discapacidad"/>
    <s v="Ninguna"/>
    <s v="PASTO"/>
    <s v="CLL 23 #4E-42 MZ C CASA 5 CONJUNTO CAMPO VERDE B/"/>
    <n v="3006179544"/>
    <s v="Rural"/>
    <m/>
    <x v="0"/>
    <x v="10"/>
    <s v="NARIÑO"/>
    <x v="10"/>
    <x v="10"/>
    <x v="10"/>
    <s v="I10X"/>
    <m/>
    <m/>
    <m/>
    <s v="Hipertension esencial (primaria)"/>
    <s v="Procedimiento"/>
    <n v="1"/>
    <s v="00Q0000395"/>
    <s v="PAQUETE HIPERTENSION ARTERIAL Y/O  DIABETES MELLITUS CON ENFERMEDAD RENAL CRONICA ESTADIOS 3A - 3B - 4 Y 5 SIN DIALISIS"/>
    <d v="2022-02-28T00:00:00"/>
    <n v="62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33092"/>
    <s v="CC27433092"/>
    <s v="MARIA"/>
    <s v="ISABEL"/>
    <s v="ARCOS"/>
    <s v="CABRERA"/>
    <d v="1961-10-13T00:00:00"/>
    <n v="60"/>
    <n v="6"/>
    <s v="Persona mayor"/>
    <s v="Ninguno"/>
    <s v="Desplazamiento"/>
    <s v="Ninguno"/>
    <s v="Estudios Universitarios"/>
    <s v="Beneficiario"/>
    <m/>
    <s v="Con discapacidad"/>
    <s v="Ninguna"/>
    <s v="PASTO"/>
    <s v="CLL 23 No 1 - 08 B/LA CAROLINA"/>
    <n v="3105918865"/>
    <s v="Rural"/>
    <m/>
    <x v="0"/>
    <x v="7"/>
    <s v="NARIÑO"/>
    <x v="7"/>
    <x v="7"/>
    <x v="7"/>
    <s v="I10X"/>
    <s v="N18X"/>
    <m/>
    <m/>
    <s v="Hipertension esencial (primaria)"/>
    <s v="Medicamento"/>
    <n v="1"/>
    <s v="30969-02"/>
    <s v="OSTEOCALÂ® 600 MG TABLETAS RECUBIERTAS"/>
    <d v="2022-02-22T00:00:00"/>
    <n v="616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5327766"/>
    <s v="CC5327766"/>
    <s v="ALVARO"/>
    <s v="ANIBAL"/>
    <s v="LANDAZURI"/>
    <s v="BASTIDAS"/>
    <d v="1948-04-23T00:00:00"/>
    <n v="73"/>
    <n v="6"/>
    <s v="Persona mayor"/>
    <s v="Ninguno"/>
    <s v="Desplazamiento"/>
    <s v="Ninguno"/>
    <s v="Estudios Universitarios"/>
    <s v="Cotizante Pensionado"/>
    <m/>
    <s v="Con discapacidad"/>
    <s v="Ninguna"/>
    <s v="PASTO"/>
    <s v="Carrera 8 # 6 - 14 B/SCHUMACHER B/"/>
    <n v="3156871657"/>
    <s v="Rural"/>
    <m/>
    <x v="0"/>
    <x v="14"/>
    <s v="NARIÑO"/>
    <x v="14"/>
    <x v="14"/>
    <x v="14"/>
    <s v="I10X"/>
    <s v="N18X"/>
    <m/>
    <m/>
    <s v="Hipertension esencial (primaria)"/>
    <s v="Procedimiento"/>
    <n v="1"/>
    <s v="00Q0000395"/>
    <s v="PAQUETE HIPERTENSION ARTERIAL Y/O  DIABETES MELLITUS CON ENFERMEDAD RENAL CRONICA ESTADIOS 3A - 3B - 4 Y 5 SIN DIALISIS"/>
    <d v="2022-02-28T00:00:00"/>
    <n v="17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48262"/>
    <s v="CC27248262"/>
    <s v="DEIFAN"/>
    <s v="MARY"/>
    <s v="REVELO"/>
    <s v="DE VILLOTA"/>
    <d v="1949-04-28T00:00:00"/>
    <n v="72"/>
    <n v="6"/>
    <s v="Persona mayor"/>
    <s v="Ninguno"/>
    <s v="Desplazamiento"/>
    <s v="Ninguno"/>
    <s v="Estudios Universitarios"/>
    <s v="Cotizante docente"/>
    <m/>
    <s v="Con discapacidad"/>
    <s v="Ninguna"/>
    <s v="PASTO"/>
    <s v="CALLE 16 #37-51 Torre Santa Laura Apto 903 B/"/>
    <n v="3136846546"/>
    <s v="Rural"/>
    <m/>
    <x v="0"/>
    <x v="11"/>
    <s v="NARIÑO"/>
    <x v="11"/>
    <x v="11"/>
    <x v="11"/>
    <s v="I10X"/>
    <s v="N18X"/>
    <m/>
    <m/>
    <s v="Hipertension esencial (primaria)"/>
    <s v="Procedimiento"/>
    <n v="1"/>
    <n v="1890228"/>
    <s v="CONSULTA DE PRIMERA VEZ POR ESPECIALISTA EN CARDIOLOGIA"/>
    <d v="2022-02-24T00:00:00"/>
    <n v="246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4624"/>
    <s v="CC12954624"/>
    <s v="CARLOS"/>
    <s v="HUMBERTO"/>
    <s v="PAZ"/>
    <s v="ACOSTA"/>
    <d v="1950-06-10T00:00:00"/>
    <n v="71"/>
    <n v="6"/>
    <s v="Persona mayor"/>
    <s v="Ninguno"/>
    <s v="Desplazamiento"/>
    <s v="Ninguno"/>
    <s v="Estudios Universitarios"/>
    <s v="Cotizante docente"/>
    <m/>
    <s v="Con discapacidad"/>
    <s v="Ninguna"/>
    <s v="PASTO"/>
    <s v="MZ 23 CASA 20 LA ESMERALDA"/>
    <n v="3128468544"/>
    <s v="Rural"/>
    <m/>
    <x v="0"/>
    <x v="11"/>
    <s v="NARIÑO"/>
    <x v="11"/>
    <x v="11"/>
    <x v="11"/>
    <s v="I10X"/>
    <s v="N18X"/>
    <m/>
    <m/>
    <s v="Hipertension esencial (primaria)"/>
    <s v="Medicamento"/>
    <n v="1"/>
    <s v="20086955-04"/>
    <s v="CARVEDILOL 6.25 MG TABLETAS RECUBIERTAS."/>
    <d v="2022-02-14T00:00:00"/>
    <n v="29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65001"/>
    <s v="CC12965001"/>
    <s v="FRANCISCO"/>
    <s v="BERNARDO"/>
    <s v="ERASO"/>
    <s v="TERAN"/>
    <d v="1957-04-03T00:00:00"/>
    <n v="64"/>
    <n v="6"/>
    <s v="Persona mayor"/>
    <s v="Ninguno"/>
    <s v="Desplazamiento"/>
    <s v="Ninguno"/>
    <s v="Estudios Universitarios"/>
    <s v="Beneficiario"/>
    <m/>
    <s v="Con discapacidad"/>
    <s v="Ninguna"/>
    <s v="PASTO"/>
    <s v="CALLE 12 C No 3 -19 B EL PILAR"/>
    <n v="3108978698"/>
    <s v="Rural"/>
    <m/>
    <x v="0"/>
    <x v="11"/>
    <s v="NARIÑO"/>
    <x v="11"/>
    <x v="11"/>
    <x v="11"/>
    <s v="I10X"/>
    <m/>
    <m/>
    <m/>
    <s v="Hipertension esencial (primaria)"/>
    <s v="Medicamento"/>
    <n v="1"/>
    <s v="42216-13"/>
    <s v="FUROSEMIDA TABLETAS 40MG"/>
    <d v="2022-02-14T00:00:00"/>
    <n v="8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6625629"/>
    <s v="CC16625629"/>
    <s v="OSWALDO"/>
    <s v="NONE "/>
    <s v="BRAVO"/>
    <s v="LARRANIAGA"/>
    <d v="1959-02-17T00:00:00"/>
    <n v="62"/>
    <n v="6"/>
    <s v="Persona mayor"/>
    <s v="Ninguno"/>
    <s v="Desplazamiento"/>
    <s v="Ninguno"/>
    <s v="Estudios Universitarios"/>
    <s v="Cotizante docente"/>
    <m/>
    <s v="Con discapacidad"/>
    <s v="Ninguna"/>
    <s v="PASTO"/>
    <s v="Crra19A #27A-10 Cond torres de Aquine. T2 Apto 502"/>
    <n v="3005551830"/>
    <s v="Rural"/>
    <m/>
    <x v="0"/>
    <x v="11"/>
    <s v="NARIÑO"/>
    <x v="11"/>
    <x v="11"/>
    <x v="11"/>
    <s v="I10X"/>
    <s v="E119"/>
    <s v="N18X"/>
    <m/>
    <s v="Hipertension esencial (primaria)"/>
    <s v="Medicamento"/>
    <n v="1"/>
    <s v="19973061-05"/>
    <s v="ESPIRONOLACTONA 25MG TABLETAS"/>
    <d v="2022-02-14T00:00:00"/>
    <n v="277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5196797"/>
    <s v="CC5196797"/>
    <s v="ALFONSO"/>
    <s v="LAUREANO"/>
    <s v="ORTIZ"/>
    <s v="CERON"/>
    <d v="1941-01-15T00:00:00"/>
    <n v="80"/>
    <n v="6"/>
    <s v="Persona mayor"/>
    <s v="Ninguno"/>
    <s v="Desplazamiento"/>
    <s v="Ninguno"/>
    <s v="Estudios Universitarios"/>
    <s v="Cotizante Pensionado"/>
    <m/>
    <s v="Con discapacidad"/>
    <s v="Ninguna"/>
    <s v="PASTO"/>
    <s v="CARRERA 26 #3SUR-17 RINCON DEL BOSQUE"/>
    <n v="3006583538"/>
    <s v="Rural"/>
    <m/>
    <x v="0"/>
    <x v="7"/>
    <s v="NARIÑO"/>
    <x v="7"/>
    <x v="7"/>
    <x v="7"/>
    <s v="I10X"/>
    <m/>
    <m/>
    <m/>
    <s v="Hipertension esencial (primaria)"/>
    <s v="Procedimiento"/>
    <n v="1"/>
    <s v="00Q0000395"/>
    <s v="PAQUETE HIPERTENSION ARTERIAL Y/O  DIABETES MELLITUS CON ENFERMEDAD RENAL CRONICA ESTADIOS 3A - 3B - 4 Y 5 SIN DIALISIS"/>
    <d v="2022-02-04T00:00:00"/>
    <n v="304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074100"/>
    <s v="CC27074100"/>
    <s v="MARIA"/>
    <s v="ALCIRA"/>
    <s v="REVELO"/>
    <s v="DE ORTIZ"/>
    <d v="1944-11-04T00:00:00"/>
    <n v="77"/>
    <n v="6"/>
    <s v="Persona mayor"/>
    <s v="Ninguno"/>
    <s v="Desplazamiento"/>
    <s v="Ninguno"/>
    <s v="Estudios Universitarios"/>
    <s v="Cotizante Pensionado"/>
    <m/>
    <s v="Con discapacidad"/>
    <s v="Ninguna"/>
    <s v="PASTO"/>
    <s v="CARRERA 26 #3SUR-17 RINCON DEL BOSQUE"/>
    <n v="3006583538"/>
    <s v="Rural"/>
    <m/>
    <x v="0"/>
    <x v="9"/>
    <s v="NARIÑO"/>
    <x v="9"/>
    <x v="9"/>
    <x v="9"/>
    <s v="I10X"/>
    <s v="E119"/>
    <s v="N18X"/>
    <m/>
    <s v="Hipertension esencial (primaria)"/>
    <s v="Procedimiento"/>
    <n v="1"/>
    <n v="1890301"/>
    <s v="CONSULTA DE CONTROL O DE SEGUIMIENTO POR MEDICINA GENERAL"/>
    <d v="2022-02-11T00:00:00"/>
    <n v="348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471"/>
    <s v="CC30707471"/>
    <s v="FREDI"/>
    <s v="NANCY"/>
    <s v="SANTANDER"/>
    <s v="ALVEAR"/>
    <d v="1953-09-01T00:00:00"/>
    <n v="68"/>
    <n v="6"/>
    <s v="Persona mayor"/>
    <s v="Ninguno"/>
    <s v="Desplazamiento"/>
    <s v="Ninguno"/>
    <s v="Estudios Universitarios"/>
    <s v="Cotizante docente"/>
    <m/>
    <s v="Con discapacidad"/>
    <s v="Ninguna"/>
    <s v="PASTO"/>
    <s v="CL16 BIS N 34-09 TEQUENDAMA B/"/>
    <n v="7370352"/>
    <s v="Rural"/>
    <m/>
    <x v="0"/>
    <x v="9"/>
    <s v="NARIÑO"/>
    <x v="9"/>
    <x v="9"/>
    <x v="9"/>
    <s v="I10X"/>
    <m/>
    <m/>
    <m/>
    <s v="Hipertension esencial (primaria)"/>
    <s v="Medicamento"/>
    <n v="1"/>
    <s v="36123-04"/>
    <s v="ENALAPRIL 20 MG"/>
    <d v="2022-02-11T00:00:00"/>
    <n v="348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82762"/>
    <s v="CC5282762"/>
    <s v="JOSE"/>
    <s v="VICENTE"/>
    <s v="NARVAEZ"/>
    <s v="MELO"/>
    <d v="1943-11-10T00:00:00"/>
    <n v="78"/>
    <n v="6"/>
    <s v="Persona mayor"/>
    <s v="Ninguno"/>
    <s v="Desplazamiento"/>
    <s v="Ninguno"/>
    <s v="Estudios Universitarios"/>
    <s v="Beneficiario"/>
    <m/>
    <s v="Con discapacidad"/>
    <s v="Ninguna"/>
    <s v="PASTO"/>
    <s v="PEDREGAL"/>
    <n v="3122284885"/>
    <s v="Rural"/>
    <m/>
    <x v="0"/>
    <x v="9"/>
    <s v="NARIÑO"/>
    <x v="9"/>
    <x v="9"/>
    <x v="9"/>
    <s v="I10X"/>
    <s v="N18X"/>
    <m/>
    <m/>
    <s v="Hipertension esencial (primaria)"/>
    <s v="Medicamento"/>
    <n v="1"/>
    <s v="39916-01"/>
    <s v="CIPROFLOXACINO 500 MG"/>
    <d v="2022-02-11T00:00:00"/>
    <n v="30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02417"/>
    <s v="CC27302417"/>
    <s v="JOLLY"/>
    <s v="NONE "/>
    <s v="AGUIRRE"/>
    <s v="ROMO"/>
    <d v="1966-09-19T00:00:00"/>
    <n v="55"/>
    <n v="5"/>
    <s v="Adultez"/>
    <s v="Ninguno"/>
    <s v="Desplazamiento"/>
    <s v="Ninguno"/>
    <s v="Estudios Universitarios"/>
    <s v="Cotizante docente"/>
    <m/>
    <s v="Con discapacidad"/>
    <s v="Ninguna"/>
    <s v="PASTO"/>
    <s v="CALLE 21G N 3A-52 BARRIO CASALOMA B/ Casaloma"/>
    <n v="3137016999"/>
    <s v="Rural"/>
    <m/>
    <x v="0"/>
    <x v="9"/>
    <s v="NARIÑO"/>
    <x v="9"/>
    <x v="9"/>
    <x v="9"/>
    <s v="I10X"/>
    <m/>
    <m/>
    <m/>
    <s v="Hipertension esencial (primaria)"/>
    <s v="Medicamento"/>
    <n v="1"/>
    <s v="20083084-01"/>
    <s v="ATORVASTATINA 40 MG"/>
    <d v="2022-02-11T00:00:00"/>
    <n v="30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4703"/>
    <s v="CC30714703"/>
    <s v="LUISA"/>
    <s v="FANNY ARCELIA"/>
    <s v="GUZMAN"/>
    <s v="REVELO"/>
    <d v="1954-06-21T00:00:00"/>
    <n v="67"/>
    <n v="6"/>
    <s v="Persona mayor"/>
    <s v="Ninguno"/>
    <s v="Desplazamiento"/>
    <s v="Ninguno"/>
    <s v="Estudios Universitarios"/>
    <s v="Cotizante docente"/>
    <m/>
    <s v="Con discapacidad"/>
    <s v="Ninguna"/>
    <s v="PASTO"/>
    <s v="MZ 1 CS 3 VILLA DOCENTE"/>
    <n v="3016554417"/>
    <s v="Rural"/>
    <m/>
    <x v="0"/>
    <x v="9"/>
    <s v="NARIÑO"/>
    <x v="9"/>
    <x v="9"/>
    <x v="9"/>
    <s v="I10X"/>
    <s v="N18X"/>
    <m/>
    <m/>
    <s v="Hipertension esencial (primaria)"/>
    <s v="Procedimiento"/>
    <n v="1"/>
    <n v="1895100"/>
    <s v="ELECTROCARDIOGRAMA DE RITMO O DE SUPERFICIE SOD"/>
    <d v="2022-02-09T00:00:00"/>
    <n v="236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07435"/>
    <s v="CC27107435"/>
    <s v="ROSA"/>
    <s v="ETELVINA"/>
    <s v="SALAZAR"/>
    <s v="DE ROSERO"/>
    <d v="1942-06-11T00:00:00"/>
    <n v="79"/>
    <n v="6"/>
    <s v="Persona mayor"/>
    <s v="Ninguno"/>
    <s v="Desplazamiento"/>
    <s v="Ninguno"/>
    <s v="Estudios Universitarios"/>
    <s v="Beneficiario"/>
    <m/>
    <s v="Con discapacidad"/>
    <s v="Ninguna"/>
    <s v="PASTO"/>
    <s v="BARRIO TEJA ETAPA 2 CASA 128"/>
    <n v="7301976"/>
    <s v="Rural"/>
    <m/>
    <x v="0"/>
    <x v="7"/>
    <s v="NARIÑO"/>
    <x v="7"/>
    <x v="7"/>
    <x v="7"/>
    <s v="I10X"/>
    <s v="N18X"/>
    <m/>
    <m/>
    <s v="Hipertension esencial (primaria)"/>
    <s v="Procedimiento"/>
    <n v="1"/>
    <n v="1904902"/>
    <s v="HORMONA ESTIMULANTE DEL TIROIDES"/>
    <d v="2022-02-17T00:00:00"/>
    <n v="2581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531981"/>
    <s v="CC531981"/>
    <s v="MIRIAM"/>
    <s v="MERCEDES"/>
    <s v="ALMANZA"/>
    <s v="VEGA"/>
    <d v="1945-02-19T00:00:00"/>
    <n v="76"/>
    <n v="6"/>
    <s v="Persona mayor"/>
    <s v="Ninguno"/>
    <s v="Desplazamiento"/>
    <s v="Ninguno"/>
    <s v="Estudios Universitarios"/>
    <s v="Beneficiario"/>
    <m/>
    <s v="Con discapacidad"/>
    <s v="Ninguna"/>
    <s v="PASTO"/>
    <s v="CRA 22B 5 SUR 21 BALCONES SAN JUAN"/>
    <n v="3015714378"/>
    <s v="Rural"/>
    <m/>
    <x v="0"/>
    <x v="7"/>
    <s v="NARIÑO"/>
    <x v="7"/>
    <x v="7"/>
    <x v="7"/>
    <s v="I10X"/>
    <s v="N18X"/>
    <m/>
    <m/>
    <s v="Hipertension esencial (primaria)"/>
    <s v="Procedimiento"/>
    <n v="1"/>
    <n v="1895100"/>
    <s v="ELECTROCARDIOGRAMA DE RITMO O DE SUPERFICIE SOD"/>
    <d v="2022-02-14T00:00:00"/>
    <n v="61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41180628"/>
    <s v="CC41180628"/>
    <s v="LIGIA"/>
    <s v="DEL CARMEN"/>
    <s v="VILLOTA"/>
    <s v="CASTRO"/>
    <d v="1962-07-14T00:00:00"/>
    <n v="59"/>
    <n v="5"/>
    <s v="Adultez"/>
    <s v="Ninguno"/>
    <s v="Desplazamiento"/>
    <s v="Ninguno"/>
    <s v="Estudios Universitarios"/>
    <s v="Cotizante docente"/>
    <m/>
    <s v="Con discapacidad"/>
    <s v="Ninguna"/>
    <s v="PASTO"/>
    <s v="CRA 3A N 20-22 BARRIO LAS MERCEDES B/"/>
    <n v="3113074760"/>
    <s v="Rural"/>
    <m/>
    <x v="0"/>
    <x v="7"/>
    <s v="NARIÑO"/>
    <x v="7"/>
    <x v="7"/>
    <x v="7"/>
    <s v="I10X"/>
    <s v="N18X"/>
    <m/>
    <m/>
    <s v="Hipertension esencial (primaria)"/>
    <s v="Procedimiento"/>
    <n v="1"/>
    <n v="1871121"/>
    <s v="RADIOGRAFIA DE TORAX ( P. A. O A. P. Y LATERAL - DECUBITO LATERAL - OBLICUAS O LATERAL )"/>
    <d v="2022-02-02T00:00:00"/>
    <n v="25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41777"/>
    <s v="CC5341777"/>
    <s v="EVELIO"/>
    <s v="ARNOLDO"/>
    <s v="CHAZATAR"/>
    <s v="BASTIDAS"/>
    <d v="1959-02-08T00:00:00"/>
    <n v="62"/>
    <n v="6"/>
    <s v="Persona mayor"/>
    <s v="Ninguno"/>
    <s v="Desplazamiento"/>
    <s v="Desplazamiento forzado"/>
    <s v="Estudios Universitarios"/>
    <s v="Cotizante docente"/>
    <m/>
    <s v="Con discapacidad"/>
    <s v="Ninguna"/>
    <s v="PASTO"/>
    <s v="APA 406 TORRE 3 SANTA MARIA DE FATIMA"/>
    <n v="3207914849"/>
    <s v="Rural"/>
    <m/>
    <x v="0"/>
    <x v="8"/>
    <s v="NARIÑO"/>
    <x v="8"/>
    <x v="8"/>
    <x v="8"/>
    <s v="I10X"/>
    <s v="N18X"/>
    <m/>
    <m/>
    <s v="Hipertension esencial (primaria)"/>
    <s v="Procedimiento"/>
    <n v="1"/>
    <s v="00Q0000395"/>
    <s v="PAQUETE HIPERTENSION ARTERIAL Y/O  DIABETES MELLITUS CON ENFERMEDAD RENAL CRONICA ESTADIOS 3A - 3B - 4 Y 5 SIN DIALISIS"/>
    <d v="2022-02-28T00:00:00"/>
    <n v="30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0508"/>
    <s v="CC12960508"/>
    <s v="VICENTE"/>
    <s v="HERMINSUL"/>
    <s v="ROMO"/>
    <s v="ARCINIEGAS"/>
    <d v="1953-04-05T00:00:00"/>
    <n v="68"/>
    <n v="6"/>
    <s v="Persona mayor"/>
    <s v="Ninguno"/>
    <s v="Desplazamiento"/>
    <s v="Ninguno"/>
    <s v="Estudios Universitarios"/>
    <s v="Cotizante docente"/>
    <m/>
    <s v="Con discapacidad"/>
    <s v="Ninguna"/>
    <s v="PASTO"/>
    <s v="Calle 22 No 15 -108, Bloque 4, Apartamento 201, Co"/>
    <n v="3184533041"/>
    <s v="Rural"/>
    <m/>
    <x v="0"/>
    <x v="11"/>
    <s v="NARIÑO"/>
    <x v="11"/>
    <x v="11"/>
    <x v="11"/>
    <s v="I10X"/>
    <m/>
    <m/>
    <m/>
    <s v="Hipertension esencial (primaria)"/>
    <s v="Procedimiento"/>
    <n v="1"/>
    <s v="00Q0000395"/>
    <s v="PAQUETE HIPERTENSION ARTERIAL Y/O  DIABETES MELLITUS CON ENFERMEDAD RENAL CRONICA ESTADIOS 3A - 3B - 4 Y 5 SIN DIALISIS"/>
    <d v="2022-02-27T00:00:00"/>
    <n v="288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07450"/>
    <s v="CC27107450"/>
    <s v="ROSA"/>
    <s v="MELIDA"/>
    <s v="CAICEDO"/>
    <s v="ORTIZ"/>
    <d v="1949-04-28T00:00:00"/>
    <n v="72"/>
    <n v="6"/>
    <s v="Persona mayor"/>
    <s v="Ninguno"/>
    <s v="Desplazamiento"/>
    <s v="Ninguno"/>
    <s v="Estudios Universitarios"/>
    <s v="Cotizante docente"/>
    <m/>
    <s v="Con discapacidad"/>
    <s v="Ninguna"/>
    <s v="PASTO"/>
    <s v="CL1B N.33B-13 VILLA CAMPANELA B/ villa campanela"/>
    <n v="3155779598"/>
    <s v="Rural"/>
    <m/>
    <x v="0"/>
    <x v="11"/>
    <s v="NARIÑO"/>
    <x v="11"/>
    <x v="11"/>
    <x v="11"/>
    <s v="I10X"/>
    <s v="N18X"/>
    <m/>
    <m/>
    <s v="Hipertension esencial (primaria)"/>
    <s v="Procedimiento"/>
    <n v="1"/>
    <s v="00Q0000395"/>
    <s v="PAQUETE HIPERTENSION ARTERIAL Y/O  DIABETES MELLITUS CON ENFERMEDAD RENAL CRONICA ESTADIOS 3A - 3B - 4 Y 5 SIN DIALISIS"/>
    <d v="2022-02-17T00:00:00"/>
    <n v="326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96933"/>
    <s v="CC27096933"/>
    <s v="CECILIA"/>
    <s v="NONE "/>
    <s v="MUNOZ"/>
    <s v="SALCEDO"/>
    <d v="1965-11-12T00:00:00"/>
    <n v="55"/>
    <n v="5"/>
    <s v="Adultez"/>
    <s v="Ninguno"/>
    <s v="Desplazamiento"/>
    <s v="Ninguno"/>
    <s v="Estudios Universitarios"/>
    <s v="Cotizante docente"/>
    <m/>
    <s v="Con discapacidad"/>
    <s v="Ninguna"/>
    <s v="PASTO"/>
    <s v="AQUINE ALTO 1 MZ D CASA 8"/>
    <n v="3122956855"/>
    <s v="Rural"/>
    <m/>
    <x v="0"/>
    <x v="11"/>
    <s v="NARIÑO"/>
    <x v="11"/>
    <x v="11"/>
    <x v="11"/>
    <s v="I10X"/>
    <s v="E119"/>
    <m/>
    <m/>
    <s v="Hipertension esencial (primaria)"/>
    <s v="Procedimiento"/>
    <n v="1"/>
    <s v="00Q0000395"/>
    <s v="PAQUETE HIPERTENSION ARTERIAL Y/O  DIABETES MELLITUS CON ENFERMEDAD RENAL CRONICA ESTADIOS 3A - 3B - 4 Y 5 SIN DIALISIS"/>
    <d v="2022-02-19T00:00:00"/>
    <n v="258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4952"/>
    <s v="CC30714952"/>
    <s v="LUZ"/>
    <s v="MARINA"/>
    <s v="RIVERA"/>
    <s v="DE MORA"/>
    <d v="1959-08-25T00:00:00"/>
    <n v="62"/>
    <n v="6"/>
    <s v="Persona mayor"/>
    <s v="Ninguno"/>
    <s v="Desplazamiento"/>
    <s v="Ninguno"/>
    <s v="Estudios Universitarios"/>
    <s v="Beneficiario"/>
    <m/>
    <s v="Con discapacidad"/>
    <s v="Ninguna"/>
    <s v="PASTO"/>
    <s v="Calle 21 # 2A_24 Barrio Las Mercedes. Edificio San"/>
    <n v="3155081255"/>
    <s v="Rural"/>
    <m/>
    <x v="0"/>
    <x v="8"/>
    <s v="NARIÑO"/>
    <x v="8"/>
    <x v="8"/>
    <x v="8"/>
    <s v="I10X"/>
    <m/>
    <m/>
    <m/>
    <s v="Hipertension esencial (primaria)"/>
    <s v="Procedimiento"/>
    <n v="1"/>
    <s v="00Q0000775"/>
    <s v="PAQUETE HIPERTENSION ARTERIAL MAS DIABETES MELLITUS EN RIESGO DE ERCÃ‚Â YÃ‚Â ENFERMEDAD RENAL CRONICA ESTADIOS 1 - 2 EN IPS ESPECIALIZADA"/>
    <d v="2022-02-24T00:00:00"/>
    <n v="379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43595"/>
    <s v="CC27243595"/>
    <s v="CARMEN"/>
    <s v="AMELIA"/>
    <s v="DAVILA"/>
    <s v="DE DIAZ"/>
    <d v="1940-12-28T00:00:00"/>
    <n v="80"/>
    <n v="6"/>
    <s v="Persona mayor"/>
    <s v="Ninguno"/>
    <s v="Desplazamiento"/>
    <s v="Ninguno"/>
    <s v="Estudios Universitarios"/>
    <s v="Cotizante docente"/>
    <m/>
    <s v="Con discapacidad"/>
    <s v="Ninguna"/>
    <s v="PASTO"/>
    <s v="AQUINE 2 CASA 26 B/ AQUINE 2"/>
    <n v="3012653587"/>
    <s v="Rural"/>
    <m/>
    <x v="0"/>
    <x v="7"/>
    <s v="NARIÑO"/>
    <x v="7"/>
    <x v="7"/>
    <x v="7"/>
    <s v="I10X"/>
    <s v="N18X"/>
    <m/>
    <m/>
    <s v="Hipertension esencial (primaria)"/>
    <s v="Procedimiento"/>
    <n v="1"/>
    <s v="00Q0000773"/>
    <s v="PAQUETE HIPERTENSION ARTERIAL SIN O CON ENFERMEDAD RENAL CRONICA ESTADIOS 1 - 2 - IPS ESPECIALIZADA"/>
    <d v="2022-02-28T00:00:00"/>
    <n v="236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0380"/>
    <s v="CC30720380"/>
    <s v="CARMEN"/>
    <s v="ALICIA"/>
    <s v="ENRIQUEZ"/>
    <s v="JIMENEZ"/>
    <d v="1959-07-15T00:00:00"/>
    <n v="62"/>
    <n v="6"/>
    <s v="Persona mayor"/>
    <s v="Ninguno"/>
    <s v="Desplazamiento"/>
    <s v="Ninguno"/>
    <s v="Estudios Universitarios"/>
    <s v="Cotizante docente"/>
    <m/>
    <s v="Con discapacidad"/>
    <s v="Ninguna"/>
    <s v="PASTO"/>
    <s v="CL 22 N 16-47 AVENIDA COLOMBIA"/>
    <n v="3165582242"/>
    <s v="Rural"/>
    <m/>
    <x v="0"/>
    <x v="7"/>
    <s v="NARIÑO"/>
    <x v="7"/>
    <x v="7"/>
    <x v="7"/>
    <s v="I10X"/>
    <s v="N18X"/>
    <m/>
    <m/>
    <s v="Hipertension esencial (primaria)"/>
    <s v="Procedimiento"/>
    <n v="1"/>
    <s v="00Q0000395"/>
    <s v="PAQUETE HIPERTENSION ARTERIAL Y/O  DIABETES MELLITUS CON ENFERMEDAD RENAL CRONICA ESTADIOS 3A - 3B - 4 Y 5 SIN DIALISIS"/>
    <d v="2022-02-28T00:00:00"/>
    <n v="304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010057250"/>
    <s v="CC1010057250"/>
    <s v="NEMILEN"/>
    <s v="ZULMARIN"/>
    <s v="TORO"/>
    <s v="SOLARTE"/>
    <d v="2001-12-12T00:00:00"/>
    <n v="19"/>
    <n v="4"/>
    <s v="Juventud"/>
    <s v="Ninguno"/>
    <s v="Desplazamiento"/>
    <s v="Ninguno"/>
    <s v="Estudios Universitarios"/>
    <s v="Beneficiario"/>
    <m/>
    <s v="Con discapacidad"/>
    <s v="Ninguna"/>
    <s v="PASTO"/>
    <s v="CRA 2 # 17-35"/>
    <n v="3113206714"/>
    <s v="Rural"/>
    <m/>
    <x v="0"/>
    <x v="14"/>
    <s v="NARIÑO"/>
    <x v="14"/>
    <x v="14"/>
    <x v="14"/>
    <s v="I10X"/>
    <s v="E119"/>
    <s v="N18X"/>
    <m/>
    <s v="Hipertension esencial (primaria)"/>
    <s v="Procedimiento"/>
    <n v="1"/>
    <s v="00Q0000395"/>
    <s v="PAQUETE HIPERTENSION ARTERIAL Y/O  DIABETES MELLITUS CON ENFERMEDAD RENAL CRONICA ESTADIOS 3A - 3B - 4 Y 5 SIN DIALISIS"/>
    <d v="2022-02-10T00:00:00"/>
    <n v="304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27229"/>
    <s v="CC30727229"/>
    <s v="ANA"/>
    <s v="JULIA"/>
    <s v="JURADO"/>
    <s v="DE ROMO"/>
    <d v="1958-11-01T00:00:00"/>
    <n v="63"/>
    <n v="6"/>
    <s v="Persona mayor"/>
    <s v="Ninguno"/>
    <s v="Desplazamiento"/>
    <s v="Ninguno"/>
    <s v="Estudios Universitarios"/>
    <s v="Beneficiario"/>
    <m/>
    <s v="Con discapacidad"/>
    <s v="Ninguna"/>
    <s v="PASTO"/>
    <s v="MZ 13 CS 7 VILLA DOCENTE"/>
    <n v="7415244"/>
    <s v="Rural"/>
    <m/>
    <x v="0"/>
    <x v="12"/>
    <s v="NARIÑO"/>
    <x v="12"/>
    <x v="12"/>
    <x v="12"/>
    <s v="I10X"/>
    <s v="N18X"/>
    <m/>
    <m/>
    <s v="Hipertension esencial (primaria)"/>
    <s v="Procedimiento"/>
    <n v="1"/>
    <s v="00Q0000395"/>
    <s v="PAQUETE HIPERTENSION ARTERIAL Y/O  DIABETES MELLITUS CON ENFERMEDAD RENAL CRONICA ESTADIOS 3A - 3B - 4 Y 5 SIN DIALISIS"/>
    <d v="2022-02-28T00:00:00"/>
    <n v="151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27939"/>
    <s v="CC5327939"/>
    <s v="GERARDO"/>
    <s v="NONE "/>
    <s v="MORA"/>
    <s v="ANDRADE"/>
    <d v="1946-03-10T00:00:00"/>
    <n v="75"/>
    <n v="6"/>
    <s v="Persona mayor"/>
    <s v="Ninguno"/>
    <s v="Desplazamiento"/>
    <s v="Ninguno"/>
    <s v="Estudios Universitarios"/>
    <s v="Cotizante docente"/>
    <m/>
    <s v="Con discapacidad"/>
    <s v="Ninguna"/>
    <s v="PASTO"/>
    <s v="CRA 31 B No. 19-25 Las Cuadras B/"/>
    <n v="3166244624"/>
    <s v="Rural"/>
    <m/>
    <x v="0"/>
    <x v="8"/>
    <s v="NARIÑO"/>
    <x v="8"/>
    <x v="8"/>
    <x v="8"/>
    <s v="I10X"/>
    <m/>
    <m/>
    <m/>
    <s v="Hipertension esencial (primaria)"/>
    <s v="Medicamento"/>
    <n v="1"/>
    <s v="20075793-05"/>
    <s v="DISMIGRASÂ® TABLETAS RECUBIERTAS"/>
    <d v="2022-02-16T00:00:00"/>
    <n v="91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608"/>
    <s v="CC27075608"/>
    <s v="GRACIELA"/>
    <s v="DEL CARMEN"/>
    <s v="JURADO"/>
    <s v="OLIVA"/>
    <d v="1946-01-03T00:00:00"/>
    <n v="75"/>
    <n v="6"/>
    <s v="Persona mayor"/>
    <s v="Ninguno"/>
    <s v="Desplazamiento"/>
    <s v="Ninguno"/>
    <s v="Estudios Universitarios"/>
    <s v="Cotizante docente"/>
    <m/>
    <s v="Con discapacidad"/>
    <s v="Ninguna"/>
    <s v="PASTO"/>
    <s v="CARRERA 33 N 2-48 B/ Castillos del Norte"/>
    <n v="3006879296"/>
    <s v="Rural"/>
    <m/>
    <x v="0"/>
    <x v="8"/>
    <s v="NARIÑO"/>
    <x v="8"/>
    <x v="8"/>
    <x v="8"/>
    <s v="I10X"/>
    <m/>
    <m/>
    <m/>
    <s v="Hipertension esencial (primaria)"/>
    <s v="Procedimiento"/>
    <n v="1"/>
    <n v="1890366"/>
    <s v="CONSULTA DE CONTROL O DE SEGUIMIENTO POR ESPECIALISTA EN MEDICINA INTERNA"/>
    <d v="2022-02-14T00:00:00"/>
    <n v="250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6616333"/>
    <s v="CC26616333"/>
    <s v="SYLVIA"/>
    <s v="ROSA"/>
    <s v="DIAZ"/>
    <s v="MUNOZ"/>
    <d v="1945-07-10T00:00:00"/>
    <n v="76"/>
    <n v="6"/>
    <s v="Persona mayor"/>
    <s v="Ninguno"/>
    <s v="Desplazamiento"/>
    <s v="Ninguno"/>
    <s v="Estudios Universitarios"/>
    <s v="Cotizante docente"/>
    <m/>
    <s v="Con discapacidad"/>
    <s v="Ninguna"/>
    <s v="PASTO"/>
    <s v="CLL 14 No 35 - 19 EDIF LOS EXAGONOS APTO 805"/>
    <n v="3152045676"/>
    <s v="Rural"/>
    <m/>
    <x v="0"/>
    <x v="8"/>
    <s v="NARIÑO"/>
    <x v="8"/>
    <x v="8"/>
    <x v="8"/>
    <s v="I10X"/>
    <m/>
    <m/>
    <m/>
    <s v="Hipertension esencial (primaria)"/>
    <s v="Procedimiento"/>
    <n v="1"/>
    <n v="1903895"/>
    <s v="CREATININA EN SUERO U OTROS FLUIDOS"/>
    <d v="2022-02-03T00:00:00"/>
    <n v="402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9365"/>
    <s v="CC30709365"/>
    <s v="NIDIA"/>
    <s v="LUCIA"/>
    <s v="BUCHELI"/>
    <s v="NOAP"/>
    <d v="1954-04-11T00:00:00"/>
    <n v="67"/>
    <n v="6"/>
    <s v="Persona mayor"/>
    <s v="Ninguno"/>
    <s v="Desplazamiento"/>
    <s v="Ninguno"/>
    <s v="Estudios Universitarios"/>
    <s v="Cotizante docente"/>
    <m/>
    <s v="Con discapacidad"/>
    <s v="Ninguna"/>
    <s v="PASTO"/>
    <s v="MZ C CASA 13 BARRIO ROSALES I"/>
    <n v="3156438208"/>
    <s v="Rural"/>
    <m/>
    <x v="0"/>
    <x v="8"/>
    <s v="NARIÑO"/>
    <x v="8"/>
    <x v="8"/>
    <x v="8"/>
    <s v="I10X"/>
    <m/>
    <m/>
    <m/>
    <s v="Hipertension esencial (primaria)"/>
    <s v="Procedimiento"/>
    <n v="1"/>
    <n v="1903868"/>
    <s v="TRIGLICERIDOS"/>
    <d v="2022-02-03T00:00:00"/>
    <n v="30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30097"/>
    <s v="CC5230097"/>
    <s v="JESUS"/>
    <s v="MACLOVIO"/>
    <s v="CASTILLO"/>
    <s v="GUERRERO"/>
    <d v="1952-06-14T00:00:00"/>
    <n v="69"/>
    <n v="6"/>
    <s v="Persona mayor"/>
    <s v="Ninguno"/>
    <s v="Desplazamiento"/>
    <s v="Ninguno"/>
    <s v="Estudios Universitarios"/>
    <s v="Cotizante docente"/>
    <m/>
    <s v="Con discapacidad"/>
    <s v="Ninguna"/>
    <s v="PASTO"/>
    <s v="CRA 4 N 3-4 NARIÑO"/>
    <n v="3176672116"/>
    <s v="Rural"/>
    <m/>
    <x v="0"/>
    <x v="8"/>
    <s v="NARIÑO"/>
    <x v="8"/>
    <x v="8"/>
    <x v="8"/>
    <s v="I10X"/>
    <m/>
    <m/>
    <m/>
    <s v="Hipertension esencial (primaria)"/>
    <s v="Procedimiento"/>
    <n v="1"/>
    <n v="1903815"/>
    <s v="COLESTEROL DE ALTA DENSIDAD"/>
    <d v="2022-02-03T00:00:00"/>
    <n v="76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61925"/>
    <s v="CC13061925"/>
    <s v="ALVARO"/>
    <s v="ANTONIO"/>
    <s v="ERASO"/>
    <s v="ARCINIEGAS"/>
    <d v="1962-09-04T00:00:00"/>
    <n v="59"/>
    <n v="5"/>
    <s v="Adultez"/>
    <s v="Ninguno"/>
    <s v="Desplazamiento"/>
    <s v="Ninguno"/>
    <s v="Estudios Universitarios"/>
    <s v="Cotizante docente"/>
    <m/>
    <s v="Con discapacidad"/>
    <s v="Ninguna"/>
    <s v="PASTO"/>
    <s v="CRA 22 N 6-04 B/ALAMOS B/ ALAMOS"/>
    <n v="3104412880"/>
    <s v="Rural"/>
    <m/>
    <x v="0"/>
    <x v="8"/>
    <s v="NARIÑO"/>
    <x v="8"/>
    <x v="8"/>
    <x v="8"/>
    <s v="I10X"/>
    <m/>
    <m/>
    <m/>
    <s v="Hipertension esencial (primaria)"/>
    <s v="Procedimiento"/>
    <n v="1"/>
    <n v="1903856"/>
    <s v="NITROGENO UREICO"/>
    <d v="2022-02-03T00:00:00"/>
    <n v="98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7453"/>
    <s v="CC30717453"/>
    <s v="MARIA"/>
    <s v="WALDINA"/>
    <s v="CARDENAS"/>
    <s v="LASSO"/>
    <d v="1958-11-24T00:00:00"/>
    <n v="62"/>
    <n v="6"/>
    <s v="Persona mayor"/>
    <s v="Ninguno"/>
    <s v="Desplazamiento"/>
    <s v="Desplazamiento forzado"/>
    <s v="Estudios Universitarios"/>
    <s v="Cotizante docente"/>
    <m/>
    <s v="Con discapacidad"/>
    <s v="Ninguna"/>
    <s v="PASTO"/>
    <s v="MZ G2 CASA 2 B/NUEVA ARANDA"/>
    <n v="3146044387"/>
    <s v="Rural"/>
    <m/>
    <x v="0"/>
    <x v="8"/>
    <s v="NARIÑO"/>
    <x v="8"/>
    <x v="8"/>
    <x v="8"/>
    <s v="I10X"/>
    <s v="N18X"/>
    <m/>
    <m/>
    <s v="Hipertension esencial (primaria)"/>
    <s v="Procedimiento"/>
    <n v="1"/>
    <n v="1903818"/>
    <s v="COLESTEROL TOTAL"/>
    <d v="2022-02-03T00:00:00"/>
    <n v="252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2760"/>
    <s v="CC5202760"/>
    <s v="FLAVIO"/>
    <s v="HERNAN"/>
    <s v="VILLOTA"/>
    <s v="BENAVIDES"/>
    <d v="1945-05-24T00:00:00"/>
    <n v="76"/>
    <n v="6"/>
    <s v="Persona mayor"/>
    <s v="Ninguno"/>
    <s v="Desplazamiento"/>
    <s v="Ninguno"/>
    <s v="Estudios Universitarios"/>
    <s v="Cotizante docente"/>
    <m/>
    <s v="Con discapacidad"/>
    <s v="Ninguna"/>
    <s v="PASTO"/>
    <s v="CRA 19 #19-59 2piso CENTRO"/>
    <n v="3148945408"/>
    <s v="Rural"/>
    <m/>
    <x v="0"/>
    <x v="8"/>
    <s v="NARIÑO"/>
    <x v="8"/>
    <x v="8"/>
    <x v="8"/>
    <s v="I10X"/>
    <m/>
    <m/>
    <m/>
    <s v="Hipertension esencial (primaria)"/>
    <s v="Procedimiento"/>
    <n v="1"/>
    <n v="1903841"/>
    <s v="GLUCOSA EN SUERO U OTRO FLUIDO DIFERENTE A ORINA"/>
    <d v="2022-02-03T00:00:00"/>
    <n v="590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308150"/>
    <s v="CC27308150"/>
    <s v="NIDIA"/>
    <s v="GRACIELA"/>
    <s v="MORA"/>
    <s v="ANDRADE"/>
    <d v="1964-12-17T00:00:00"/>
    <n v="56"/>
    <n v="5"/>
    <s v="Adultez"/>
    <s v="Ninguno"/>
    <s v="Desplazamiento"/>
    <s v="Amenaza"/>
    <s v="Estudios Universitarios"/>
    <s v="Beneficiario"/>
    <m/>
    <s v="Con discapacidad"/>
    <s v="Ninguna"/>
    <s v="PASTO"/>
    <s v="CL SAN PEDRO"/>
    <n v="3122319765"/>
    <s v="Rural"/>
    <m/>
    <x v="0"/>
    <x v="7"/>
    <s v="NARIÑO"/>
    <x v="7"/>
    <x v="7"/>
    <x v="7"/>
    <s v="I10X"/>
    <m/>
    <m/>
    <m/>
    <s v="Hipertension esencial (primaria)"/>
    <s v="Procedimiento"/>
    <n v="1"/>
    <s v="00Q0000395"/>
    <s v="PAQUETE HIPERTENSION ARTERIAL Y/O  DIABETES MELLITUS CON ENFERMEDAD RENAL CRONICA ESTADIOS 3A - 3B - 4 Y 5 SIN DIALISIS"/>
    <d v="2022-02-28T00:00:00"/>
    <n v="9994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455102"/>
    <s v="CC27455102"/>
    <s v="FANNY"/>
    <s v="DEL SOCORRO"/>
    <s v="CALDERON"/>
    <s v="CHAZATAN"/>
    <d v="1948-06-23T00:00:00"/>
    <n v="73"/>
    <n v="6"/>
    <s v="Persona mayor"/>
    <s v="Ninguno"/>
    <s v="Desplazamiento"/>
    <s v="Ninguno"/>
    <s v="Estudios Universitarios"/>
    <s v="Cotizante Pensionado"/>
    <m/>
    <s v="Con discapacidad"/>
    <s v="Ninguna"/>
    <s v="PASTO"/>
    <s v="CHACHAGUI - NARIÑO"/>
    <n v="3136309910"/>
    <s v="Rural"/>
    <m/>
    <x v="0"/>
    <x v="7"/>
    <s v="NARIÑO"/>
    <x v="7"/>
    <x v="7"/>
    <x v="7"/>
    <s v="I10X"/>
    <m/>
    <m/>
    <m/>
    <s v="Hipertension esencial (primaria)"/>
    <s v="Procedimiento"/>
    <n v="1"/>
    <s v="00Q0000395"/>
    <s v="PAQUETE HIPERTENSION ARTERIAL Y/O  DIABETES MELLITUS CON ENFERMEDAD RENAL CRONICA ESTADIOS 3A - 3B - 4 Y 5 SIN DIALISIS"/>
    <d v="2022-02-28T00:00:00"/>
    <n v="278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861030"/>
    <s v="CC1861030"/>
    <s v="PAULINO"/>
    <s v="EZEQUIAS"/>
    <s v="APRAEZ"/>
    <s v="YELA"/>
    <d v="1939-01-04T00:00:00"/>
    <n v="82"/>
    <n v="6"/>
    <s v="Persona mayor"/>
    <s v="Ninguno"/>
    <s v="Desplazamiento"/>
    <s v="Ninguno"/>
    <s v="Estudios Universitarios"/>
    <s v="Beneficiario"/>
    <m/>
    <s v="Con discapacidad"/>
    <s v="Ninguna"/>
    <s v="PASTO"/>
    <s v="CARRERA 20 A # 22A-11 B/SAN JOSE B/"/>
    <n v="3186679702"/>
    <s v="Rural"/>
    <m/>
    <x v="0"/>
    <x v="7"/>
    <s v="NARIÑO"/>
    <x v="7"/>
    <x v="7"/>
    <x v="7"/>
    <s v="I10X"/>
    <s v="E119"/>
    <m/>
    <m/>
    <s v="Hipertension esencial (primaria)"/>
    <s v="Procedimiento"/>
    <n v="1"/>
    <s v="00Q0000775"/>
    <s v="PAQUETE HIPERTENSION ARTERIAL MAS DIABETES MELLITUS EN RIESGO DE ERCÃ‚Â YÃ‚Â ENFERMEDAD RENAL CRONICA ESTADIOS 1 - 2 EN IPS ESPECIALIZADA"/>
    <d v="2022-02-25T00:00:00"/>
    <n v="638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02480"/>
    <s v="CC30702480"/>
    <s v="ALBA"/>
    <s v="CLEMENCIA"/>
    <s v="ORTEGA"/>
    <s v="NOAP"/>
    <d v="1950-02-03T00:00:00"/>
    <n v="71"/>
    <n v="6"/>
    <s v="Persona mayor"/>
    <s v="Ninguno"/>
    <s v="Desplazamiento"/>
    <s v="Ninguno"/>
    <s v="Estudios Universitarios"/>
    <s v="Beneficiario"/>
    <m/>
    <s v="Con discapacidad"/>
    <s v="Ninguna"/>
    <s v="PASTO"/>
    <s v="CARRERA 33 # 2-48 BARRIO CASTILLOS DE NORTE"/>
    <n v="3007769080"/>
    <s v="Rural"/>
    <m/>
    <x v="0"/>
    <x v="16"/>
    <s v="NARIÑO"/>
    <x v="16"/>
    <x v="16"/>
    <x v="16"/>
    <s v="I10X"/>
    <m/>
    <m/>
    <m/>
    <s v="Hipertension esencial (primaria)"/>
    <s v="Procedimiento"/>
    <n v="1"/>
    <s v="00Q0000773"/>
    <s v="PAQUETE HIPERTENSION ARTERIAL SIN O CON ENFERMEDAD RENAL CRONICA ESTADIOS 1 - 2 - IPS ESPECIALIZADA"/>
    <d v="2022-02-17T00:00:00"/>
    <n v="63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882735"/>
    <s v="CC1882735"/>
    <s v="NEREO"/>
    <s v="NONE "/>
    <s v="CASTILLO"/>
    <s v="ORDONEZ"/>
    <d v="1948-02-18T00:00:00"/>
    <n v="73"/>
    <n v="6"/>
    <s v="Persona mayor"/>
    <s v="Ninguno"/>
    <s v="Desplazamiento"/>
    <s v="Ninguno"/>
    <s v="Estudios Universitarios"/>
    <s v="Cotizante Pensionado"/>
    <m/>
    <s v="Con discapacidad"/>
    <s v="Ninguna"/>
    <s v="PASTO"/>
    <s v="CRA 22 F2 - 48 B/CAPUSIGRA B/"/>
    <n v="3117079050"/>
    <s v="Rural"/>
    <m/>
    <x v="0"/>
    <x v="11"/>
    <s v="NARIÑO"/>
    <x v="11"/>
    <x v="11"/>
    <x v="11"/>
    <s v="I10X"/>
    <s v="N18X"/>
    <m/>
    <m/>
    <s v="Hipertension esencial (primaria)"/>
    <s v="Procedimiento"/>
    <n v="1"/>
    <n v="1890466"/>
    <s v="INTERCONSULTA POR ESPECIALISTA EN MEDICINA INTERNA"/>
    <d v="2022-02-03T00:00:00"/>
    <n v="85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53779"/>
    <s v="CC27353779"/>
    <s v="YANUBA"/>
    <s v="DEL SOCORRO"/>
    <s v="PANTOJA"/>
    <s v="QUIÑONES"/>
    <d v="1953-11-16T00:00:00"/>
    <n v="67"/>
    <n v="6"/>
    <s v="Persona mayor"/>
    <s v="Ninguno"/>
    <s v="Desplazamiento"/>
    <s v="Ninguno"/>
    <s v="Estudios Universitarios"/>
    <s v="Cotizante docente"/>
    <m/>
    <s v="Con discapacidad"/>
    <s v="Ninguna"/>
    <s v="PASTO"/>
    <s v="MZ 7 CASA 9 VILLA RECREO V ETAPA"/>
    <n v="3235407298"/>
    <s v="Rural"/>
    <m/>
    <x v="0"/>
    <x v="7"/>
    <s v="NARIÑO"/>
    <x v="7"/>
    <x v="7"/>
    <x v="7"/>
    <s v="I10X"/>
    <m/>
    <m/>
    <m/>
    <s v="Hipertension esencial (primaria)"/>
    <s v="Procedimiento"/>
    <n v="1"/>
    <s v="00Q0000773"/>
    <s v="PAQUETE HIPERTENSION ARTERIAL SIN O CON ENFERMEDAD RENAL CRONICA ESTADIOS 1 - 2 - IPS ESPECIALIZADA"/>
    <d v="2022-02-28T00:00:00"/>
    <n v="12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30773"/>
    <s v="CC27230773"/>
    <s v="GEMA"/>
    <s v="NIVIA"/>
    <s v="PANTOJA"/>
    <s v="JURADO"/>
    <d v="1942-08-04T00:00:00"/>
    <n v="79"/>
    <n v="6"/>
    <s v="Persona mayor"/>
    <s v="Ninguno"/>
    <s v="Desplazamiento"/>
    <s v="Ninguno"/>
    <s v="Estudios Universitarios"/>
    <s v="Cotizante docente"/>
    <m/>
    <s v="Con discapacidad"/>
    <s v="Ninguna"/>
    <s v="PASTO"/>
    <s v="CRA 45 No 16 - 55 B/CALATRABA B/"/>
    <n v="3207160844"/>
    <s v="Rural"/>
    <m/>
    <x v="0"/>
    <x v="7"/>
    <s v="NARIÑO"/>
    <x v="7"/>
    <x v="7"/>
    <x v="7"/>
    <s v="I10X"/>
    <s v="E119"/>
    <s v="N18X"/>
    <m/>
    <s v="Hipertension esencial (primaria)"/>
    <s v="Procedimiento"/>
    <n v="1"/>
    <s v="00Q0000395"/>
    <s v="PAQUETE HIPERTENSION ARTERIAL Y/O  DIABETES MELLITUS CON ENFERMEDAD RENAL CRONICA ESTADIOS 3A - 3B - 4 Y 5 SIN DIALISIS"/>
    <d v="2022-02-28T00:00:00"/>
    <n v="9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78825"/>
    <s v="CC27278825"/>
    <s v="NERCY"/>
    <s v="FANNY"/>
    <s v="ORDONEZ"/>
    <s v="CERON"/>
    <d v="1962-09-26T00:00:00"/>
    <n v="59"/>
    <n v="5"/>
    <s v="Adultez"/>
    <s v="Ninguno"/>
    <s v="Desplazamiento"/>
    <s v="Ninguno"/>
    <s v="Estudios Universitarios"/>
    <s v="Cotizante docente"/>
    <m/>
    <s v="Con discapacidad"/>
    <s v="Ninguna"/>
    <s v="PASTO"/>
    <s v="MZ 39 CS 13 ALTOS DE LA COLINA"/>
    <n v="3146905509"/>
    <s v="Rural"/>
    <m/>
    <x v="0"/>
    <x v="7"/>
    <s v="NARIÑO"/>
    <x v="7"/>
    <x v="7"/>
    <x v="7"/>
    <s v="I10X"/>
    <m/>
    <m/>
    <m/>
    <s v="Hipertension esencial (primaria)"/>
    <s v="Medicamento"/>
    <n v="1"/>
    <s v="20086955-04"/>
    <s v="CARVEDILOL 6.25 MG TABLETAS RECUBIERTAS."/>
    <d v="2022-02-08T00:00:00"/>
    <n v="9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6418"/>
    <s v="CC12956418"/>
    <s v="OSCAR"/>
    <s v="MAXIMILIANO"/>
    <s v="GUERRERO"/>
    <s v="ZAMBONI"/>
    <d v="1951-09-17T00:00:00"/>
    <n v="70"/>
    <n v="6"/>
    <s v="Persona mayor"/>
    <s v="Ninguno"/>
    <s v="Desplazamiento"/>
    <s v="Ninguno"/>
    <s v="Estudios Universitarios"/>
    <s v="Cotizante docente"/>
    <m/>
    <s v="Con discapacidad"/>
    <s v="Ninguna"/>
    <s v="PASTO"/>
    <s v="calle 14 41-98 Barrio san juan de Dios B/"/>
    <n v="7360662"/>
    <s v="Rural"/>
    <m/>
    <x v="0"/>
    <x v="13"/>
    <s v="NARIÑO"/>
    <x v="13"/>
    <x v="13"/>
    <x v="13"/>
    <s v="I10X"/>
    <m/>
    <m/>
    <m/>
    <s v="Hipertension esencial (primaria)"/>
    <s v="Medicamento"/>
    <n v="1"/>
    <s v="19942545-01"/>
    <s v="CALCITRIOL 0.5 MCG"/>
    <d v="2022-02-01T00:00:00"/>
    <n v="172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470662"/>
    <s v="CC87470662"/>
    <s v="GILBERTO"/>
    <s v="EDUARDO"/>
    <s v="ORTIZ"/>
    <s v="MUNOZ"/>
    <d v="1965-03-02T00:00:00"/>
    <n v="56"/>
    <n v="5"/>
    <s v="Adultez"/>
    <s v="Ninguno"/>
    <s v="Desplazamiento"/>
    <s v="Ninguno"/>
    <s v="Estudios Universitarios"/>
    <s v="Cotizante docente"/>
    <m/>
    <s v="Con discapacidad"/>
    <s v="Ninguna"/>
    <s v="PASTO"/>
    <s v="BARRIO LAS PALMAS"/>
    <n v="3213599303"/>
    <s v="Rural"/>
    <m/>
    <x v="0"/>
    <x v="7"/>
    <s v="NARIÑO"/>
    <x v="7"/>
    <x v="7"/>
    <x v="7"/>
    <s v="I10X"/>
    <s v="N18X"/>
    <m/>
    <m/>
    <s v="Hipertension esencial (primaria)"/>
    <s v="Medicamento"/>
    <n v="1"/>
    <s v="19936296-08"/>
    <s v="ACIDO ACETILSALICILICO 100 MG"/>
    <d v="2022-02-08T00:00:00"/>
    <n v="159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54436"/>
    <s v="CC27354436"/>
    <s v="BETTY"/>
    <s v="MERCEDES"/>
    <s v="PORTILLA"/>
    <s v="CAICEDO"/>
    <d v="1956-09-24T00:00:00"/>
    <n v="65"/>
    <n v="6"/>
    <s v="Persona mayor"/>
    <s v="Ninguno"/>
    <s v="Desplazamiento"/>
    <s v="Ninguno"/>
    <s v="Estudios Universitarios"/>
    <s v="Cotizante docente"/>
    <m/>
    <s v="Con discapacidad"/>
    <s v="Ninguna"/>
    <s v="PASTO"/>
    <s v="Aquine 4 casa 8 B/"/>
    <n v="3106676305"/>
    <s v="Rural"/>
    <m/>
    <x v="0"/>
    <x v="10"/>
    <s v="NARIÑO"/>
    <x v="10"/>
    <x v="10"/>
    <x v="10"/>
    <s v="I10X"/>
    <s v="N18X"/>
    <m/>
    <m/>
    <s v="Hipertension esencial (primaria)"/>
    <s v="Procedimiento"/>
    <n v="1"/>
    <s v="00Q0000773"/>
    <s v="PAQUETE HIPERTENSION ARTERIAL SIN O CON ENFERMEDAD RENAL CRONICA ESTADIOS 1 - 2 - IPS ESPECIALIZADA"/>
    <d v="2022-02-25T00:00:00"/>
    <n v="11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830643"/>
    <s v="CC59830643"/>
    <s v="BERTHA"/>
    <s v="CECILIA"/>
    <s v="AGREDA"/>
    <s v="PENA"/>
    <d v="1975-03-07T00:00:00"/>
    <n v="46"/>
    <n v="5"/>
    <s v="Adultez"/>
    <s v="Ninguno"/>
    <s v="Desplazamiento"/>
    <s v="Ninguno"/>
    <s v="Estudios Universitarios"/>
    <s v="Cotizante docente"/>
    <m/>
    <s v="Con discapacidad"/>
    <s v="Ninguna"/>
    <s v="PASTO"/>
    <s v="CRA 9E N 16D-77 VILLA OLIMPICA"/>
    <n v="3215761398"/>
    <s v="Rural"/>
    <m/>
    <x v="0"/>
    <x v="15"/>
    <s v="NARIÑO"/>
    <x v="15"/>
    <x v="15"/>
    <x v="15"/>
    <s v="I10X"/>
    <s v="N18X"/>
    <m/>
    <m/>
    <s v="Hipertension esencial (primaria)"/>
    <s v="Procedimiento"/>
    <n v="1"/>
    <s v="00Q0000395"/>
    <s v="PAQUETE HIPERTENSION ARTERIAL Y/O  DIABETES MELLITUS CON ENFERMEDAD RENAL CRONICA ESTADIOS 3A - 3B - 4 Y 5 SIN DIALISIS"/>
    <d v="2022-02-10T00:00:00"/>
    <n v="192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40115"/>
    <s v="CC30740115"/>
    <s v="MYRIAN"/>
    <s v="LUCIA"/>
    <s v="ENRIQUEZ"/>
    <s v="TRUJILLO"/>
    <d v="1967-03-11T00:00:00"/>
    <n v="54"/>
    <n v="5"/>
    <s v="Adultez"/>
    <s v="Ninguno"/>
    <s v="Desplazamiento"/>
    <s v="Ninguno"/>
    <s v="Estudios Universitarios"/>
    <s v="Beneficiario"/>
    <m/>
    <s v="Con discapacidad"/>
    <s v="Ninguna"/>
    <s v="PASTO"/>
    <s v="MZ A CS 10 CIUDAD REAL"/>
    <n v="3195827208"/>
    <s v="Rural"/>
    <m/>
    <x v="0"/>
    <x v="7"/>
    <s v="NARIÑO"/>
    <x v="7"/>
    <x v="7"/>
    <x v="7"/>
    <s v="I10X"/>
    <s v="N18X"/>
    <m/>
    <m/>
    <s v="Hipertension esencial (primaria)"/>
    <s v="Procedimiento"/>
    <n v="1"/>
    <s v="00Q0000395"/>
    <s v="PAQUETE HIPERTENSION ARTERIAL Y/O  DIABETES MELLITUS CON ENFERMEDAD RENAL CRONICA ESTADIOS 3A - 3B - 4 Y 5 SIN DIALISIS"/>
    <d v="2022-02-07T00:00:00"/>
    <n v="147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74194"/>
    <s v="CC12974194"/>
    <s v="JAIME"/>
    <s v="OSWALDO"/>
    <s v="CORDOBA"/>
    <s v="DELGADO"/>
    <d v="1960-03-07T00:00:00"/>
    <n v="61"/>
    <n v="6"/>
    <s v="Persona mayor"/>
    <s v="Ninguno"/>
    <s v="Desplazamiento"/>
    <s v="Ninguno"/>
    <s v="Estudios Universitarios"/>
    <s v="Beneficiario"/>
    <m/>
    <s v="Con discapacidad"/>
    <s v="Ninguna"/>
    <s v="PASTO"/>
    <s v="CALLE 14 # 22-43"/>
    <n v="3218503208"/>
    <s v="Rural"/>
    <m/>
    <x v="0"/>
    <x v="8"/>
    <s v="NARIÑO"/>
    <x v="8"/>
    <x v="8"/>
    <x v="8"/>
    <s v="I10X"/>
    <m/>
    <m/>
    <m/>
    <s v="Hipertension esencial (primaria)"/>
    <s v="Procedimiento"/>
    <n v="1"/>
    <s v="00Q0000395"/>
    <s v="PAQUETE HIPERTENSION ARTERIAL Y/O  DIABETES MELLITUS CON ENFERMEDAD RENAL CRONICA ESTADIOS 3A - 3B - 4 Y 5 SIN DIALISIS"/>
    <d v="2022-02-28T00:00:00"/>
    <n v="26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11419"/>
    <s v="CC13011419"/>
    <s v="JAVIER"/>
    <s v="ALEJANDRO"/>
    <s v="MARTINEZ"/>
    <s v="MORIANO"/>
    <d v="1963-01-17T00:00:00"/>
    <n v="58"/>
    <n v="5"/>
    <s v="Adultez"/>
    <s v="Ninguno"/>
    <s v="Desplazamiento"/>
    <s v="Desplazamiento forzado"/>
    <s v="Estudios Universitarios"/>
    <s v="Cotizante docente"/>
    <m/>
    <s v="Con discapacidad"/>
    <s v="Ninguna"/>
    <s v="PASTO"/>
    <s v="CRA 13 E N 16D-02 EL ROSARIO B/ El Rosario"/>
    <n v="3163031267"/>
    <s v="Rural"/>
    <m/>
    <x v="0"/>
    <x v="7"/>
    <s v="NARIÑO"/>
    <x v="7"/>
    <x v="7"/>
    <x v="7"/>
    <s v="I10X"/>
    <s v="E119"/>
    <s v="N18X"/>
    <m/>
    <s v="Hipertension esencial (primaria)"/>
    <s v="Procedimiento"/>
    <n v="1"/>
    <s v="00Q0000395"/>
    <s v="PAQUETE HIPERTENSION ARTERIAL Y/O  DIABETES MELLITUS CON ENFERMEDAD RENAL CRONICA ESTADIOS 3A - 3B - 4 Y 5 SIN DIALISIS"/>
    <d v="2022-02-28T00:00:00"/>
    <n v="65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3400"/>
    <s v="CC30713400"/>
    <s v="LUCY"/>
    <s v="DEYANIRA"/>
    <s v="CORAL"/>
    <s v="GUERRON"/>
    <d v="1956-12-22T00:00:00"/>
    <n v="64"/>
    <n v="6"/>
    <s v="Persona mayor"/>
    <s v="Ninguno"/>
    <s v="Desplazamiento"/>
    <s v="Ninguno"/>
    <s v="Estudios Universitarios"/>
    <s v="Beneficiario"/>
    <m/>
    <s v="Con discapacidad"/>
    <s v="Ninguna"/>
    <s v="PASTO"/>
    <s v="AVENIDA JULIAN BUCHELI 15-09"/>
    <n v="3182542605"/>
    <s v="Rural"/>
    <m/>
    <x v="0"/>
    <x v="11"/>
    <s v="NARIÑO"/>
    <x v="11"/>
    <x v="11"/>
    <x v="11"/>
    <s v="I10X"/>
    <s v="N18X"/>
    <m/>
    <m/>
    <s v="Hipertension esencial (primaria)"/>
    <s v="Procedimiento"/>
    <n v="1"/>
    <s v="00Q0000395"/>
    <s v="PAQUETE HIPERTENSION ARTERIAL Y/O  DIABETES MELLITUS CON ENFERMEDAD RENAL CRONICA ESTADIOS 3A - 3B - 4 Y 5 SIN DIALISIS"/>
    <d v="2022-02-14T00:00:00"/>
    <n v="137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23655"/>
    <s v="CC27123655"/>
    <s v="BARINNIA"/>
    <s v="DE JESUS"/>
    <s v="QUINONES"/>
    <s v="ARAUJO"/>
    <d v="1964-12-24T00:00:00"/>
    <n v="56"/>
    <n v="5"/>
    <s v="Adultez"/>
    <s v="Ninguno"/>
    <s v="Desplazamiento"/>
    <s v="Ninguno"/>
    <s v="Estudios Universitarios"/>
    <s v="Cotizante docente"/>
    <m/>
    <s v="Con discapacidad"/>
    <s v="Ninguna"/>
    <s v="PASTO"/>
    <s v="BARRIO NATAL"/>
    <n v="3208778223"/>
    <s v="Rural"/>
    <m/>
    <x v="0"/>
    <x v="7"/>
    <s v="NARIÑO"/>
    <x v="7"/>
    <x v="7"/>
    <x v="7"/>
    <s v="I10X"/>
    <s v="N18X"/>
    <m/>
    <m/>
    <s v="Hipertension esencial (primaria)"/>
    <s v="Procedimiento"/>
    <n v="1"/>
    <s v="00Q0000773"/>
    <s v="PAQUETE HIPERTENSION ARTERIAL SIN O CON ENFERMEDAD RENAL CRONICA ESTADIOS 1 - 2 - IPS ESPECIALIZADA"/>
    <d v="2022-02-28T00:00:00"/>
    <n v="223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3013135"/>
    <s v="CC13013135"/>
    <s v="HILARIO"/>
    <s v="JESUS"/>
    <s v="CADENA"/>
    <s v="NOAP"/>
    <d v="1964-12-29T00:00:00"/>
    <n v="56"/>
    <n v="5"/>
    <s v="Adultez"/>
    <s v="Ninguno"/>
    <s v="Desplazamiento"/>
    <s v="Ninguno"/>
    <s v="Estudios Universitarios"/>
    <s v="Beneficiario"/>
    <m/>
    <s v="Con discapacidad"/>
    <s v="Ninguna"/>
    <s v="PASTO"/>
    <s v="CL 16 N 4A-30 BARRIO SANTA CLARA"/>
    <n v="3162452002"/>
    <s v="Rural"/>
    <m/>
    <x v="0"/>
    <x v="16"/>
    <s v="NARIÑO"/>
    <x v="16"/>
    <x v="16"/>
    <x v="16"/>
    <s v="I10X"/>
    <s v="E119"/>
    <s v="N18X"/>
    <m/>
    <s v="Hipertension esencial (primaria)"/>
    <s v="Procedimiento"/>
    <n v="1"/>
    <s v="00Q0000395"/>
    <s v="PAQUETE HIPERTENSION ARTERIAL Y/O  DIABETES MELLITUS CON ENFERMEDAD RENAL CRONICA ESTADIOS 3A - 3B - 4 Y 5 SIN DIALISIS"/>
    <d v="2022-02-09T00:00:00"/>
    <n v="372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49729"/>
    <s v="CC5249729"/>
    <s v="ALVARO"/>
    <s v="NONE "/>
    <s v="ORDONEZ"/>
    <s v="NOAP"/>
    <d v="1958-02-01T00:00:00"/>
    <n v="63"/>
    <n v="6"/>
    <s v="Persona mayor"/>
    <s v="Ninguno"/>
    <s v="Desplazamiento"/>
    <s v="Ninguno"/>
    <s v="Estudios Universitarios"/>
    <s v="Cotizante docente"/>
    <m/>
    <s v="Con discapacidad"/>
    <s v="Ninguna"/>
    <s v="PASTO"/>
    <s v="MZ 5 CASA 18 PARQUE RESIDENCIAL SANTA MARIA B/"/>
    <n v="3177616115"/>
    <s v="Rural"/>
    <m/>
    <x v="0"/>
    <x v="12"/>
    <s v="NARIÑO"/>
    <x v="12"/>
    <x v="12"/>
    <x v="12"/>
    <s v="I10X"/>
    <m/>
    <m/>
    <m/>
    <s v="Hipertension esencial (primaria)"/>
    <s v="Procedimiento"/>
    <n v="1"/>
    <n v="1890301"/>
    <s v="CONSULTA DE CONTROL O DE SEGUIMIENTO POR MEDICINA GENERAL"/>
    <d v="2022-02-08T00:00:00"/>
    <n v="372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7499"/>
    <s v="CC5197499"/>
    <s v="JOSE"/>
    <s v="RAFAEL"/>
    <s v="ENRIQUEZ"/>
    <s v="MUNOZ"/>
    <d v="1940-02-17T00:00:00"/>
    <n v="81"/>
    <n v="6"/>
    <s v="Persona mayor"/>
    <s v="Ninguno"/>
    <s v="Desplazamiento"/>
    <s v="Ninguno"/>
    <s v="Estudios Universitarios"/>
    <s v="Cotizante docente"/>
    <m/>
    <s v="Con discapacidad"/>
    <s v="Ninguna"/>
    <s v="PASTO"/>
    <s v="CRA 34 # 20-67 B/ La Rivera"/>
    <n v="3006764298"/>
    <s v="Rural"/>
    <m/>
    <x v="0"/>
    <x v="13"/>
    <s v="NARIÑO"/>
    <x v="13"/>
    <x v="13"/>
    <x v="13"/>
    <s v="I10X"/>
    <m/>
    <m/>
    <m/>
    <s v="Hipertension esencial (primaria)"/>
    <s v="Procedimiento"/>
    <n v="1"/>
    <s v="00Q0000773"/>
    <s v="PAQUETE HIPERTENSION ARTERIAL SIN O CON ENFERMEDAD RENAL CRONICA ESTADIOS 1 - 2 - IPS ESPECIALIZADA"/>
    <d v="2022-02-28T00:00:00"/>
    <n v="12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02242"/>
    <s v="CC12902242"/>
    <s v="NOE"/>
    <s v="NONE "/>
    <s v="LEDESMA"/>
    <s v="BARGUERA"/>
    <d v="1947-09-15T00:00:00"/>
    <n v="74"/>
    <n v="6"/>
    <s v="Persona mayor"/>
    <s v="Ninguno"/>
    <s v="Desplazamiento"/>
    <s v="Ninguno"/>
    <s v="Estudios Universitarios"/>
    <s v="Cotizante docente"/>
    <m/>
    <s v="Con discapacidad"/>
    <s v="Ninguna"/>
    <s v="PASTO"/>
    <s v="MZ 10 CS 17 TAMASAGRA"/>
    <n v="3168648257"/>
    <s v="Rural"/>
    <m/>
    <x v="0"/>
    <x v="12"/>
    <s v="NARIÑO"/>
    <x v="12"/>
    <x v="12"/>
    <x v="12"/>
    <s v="I10X"/>
    <m/>
    <m/>
    <m/>
    <s v="Hipertension esencial (primaria)"/>
    <s v="Procedimiento"/>
    <n v="1"/>
    <s v="00Q0000773"/>
    <s v="PAQUETE HIPERTENSION ARTERIAL SIN O CON ENFERMEDAD RENAL CRONICA ESTADIOS 1 - 2 - IPS ESPECIALIZADA"/>
    <d v="2022-02-22T00:00:00"/>
    <n v="241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8385691"/>
    <s v="CC98385691"/>
    <s v="CARLOS"/>
    <s v="ANDRES"/>
    <s v="TIMANA"/>
    <s v="DELGADO"/>
    <d v="1972-02-26T00:00:00"/>
    <n v="49"/>
    <n v="5"/>
    <s v="Adultez"/>
    <s v="Ninguno"/>
    <s v="Desplazamiento"/>
    <s v="Ninguno"/>
    <s v="Estudios Universitarios"/>
    <s v="Cotizante docente"/>
    <m/>
    <s v="Con discapacidad"/>
    <s v="Ninguna"/>
    <s v="PASTO"/>
    <s v="CL. 7 N. 33 A 10 SAN VICENTE"/>
    <n v="3128186190"/>
    <s v="Rural"/>
    <m/>
    <x v="0"/>
    <x v="7"/>
    <s v="NARIÑO"/>
    <x v="7"/>
    <x v="7"/>
    <x v="7"/>
    <s v="I10X"/>
    <m/>
    <m/>
    <m/>
    <s v="Hipertension esencial (primaria)"/>
    <s v="Procedimiento"/>
    <n v="1"/>
    <s v="00Q0000395"/>
    <s v="PAQUETE HIPERTENSION ARTERIAL Y/O  DIABETES MELLITUS CON ENFERMEDAD RENAL CRONICA ESTADIOS 3A - 3B - 4 Y 5 SIN DIALISIS"/>
    <d v="2022-02-28T00:00:00"/>
    <n v="182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2526"/>
    <s v="CC30712526"/>
    <s v="BARBARA"/>
    <s v="GENOVEVA"/>
    <s v="GUSTIN"/>
    <s v="DE VILLOTA"/>
    <d v="1953-07-18T00:00:00"/>
    <n v="68"/>
    <n v="6"/>
    <s v="Persona mayor"/>
    <s v="Ninguno"/>
    <s v="Desplazamiento"/>
    <s v="Ninguno"/>
    <s v="Estudios Universitarios"/>
    <s v="Cotizante docente"/>
    <m/>
    <s v="Con discapacidad"/>
    <s v="Ninguna"/>
    <s v="PASTO"/>
    <s v="CRA 32A N 15-44"/>
    <n v="3005116080"/>
    <s v="Rural"/>
    <m/>
    <x v="0"/>
    <x v="7"/>
    <s v="NARIÑO"/>
    <x v="7"/>
    <x v="7"/>
    <x v="7"/>
    <s v="I10X"/>
    <m/>
    <m/>
    <m/>
    <s v="Hipertension esencial (primaria)"/>
    <s v="Insumo"/>
    <n v="1"/>
    <n v="0"/>
    <s v="DURAPREP SOLUCION PARA LAVADO PREQUIRURGICO"/>
    <d v="2022-02-28T00:00:00"/>
    <n v="32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86820"/>
    <s v="CC27486820"/>
    <s v="MARIA"/>
    <s v="JESUS"/>
    <s v="YANDAR"/>
    <s v="CARLOZAMA"/>
    <d v="1960-10-28T00:00:00"/>
    <n v="61"/>
    <n v="6"/>
    <s v="Persona mayor"/>
    <s v="Ninguno"/>
    <s v="Desplazamiento"/>
    <s v="Ninguno"/>
    <s v="Estudios Universitarios"/>
    <s v="Cotizante docente"/>
    <m/>
    <s v="Con discapacidad"/>
    <s v="Ninguna"/>
    <s v="PASTO"/>
    <s v="CRA 22D#4SUR 25 MIJITAYO B/ mijitayo 2"/>
    <n v="3154613690"/>
    <s v="Rural"/>
    <m/>
    <x v="0"/>
    <x v="7"/>
    <s v="NARIÑO"/>
    <x v="7"/>
    <x v="7"/>
    <x v="7"/>
    <s v="I10X"/>
    <m/>
    <m/>
    <m/>
    <s v="Hipertension esencial (primaria)"/>
    <s v="Medicamento"/>
    <n v="1"/>
    <s v="20017789-01"/>
    <s v="ETOXIVEN Â® 1%"/>
    <d v="2022-02-28T00:00:00"/>
    <n v="130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398605"/>
    <s v="CC27398605"/>
    <s v="CLEMENCIA"/>
    <s v="NONE "/>
    <s v="GUERRERO"/>
    <s v="DE PADILLA"/>
    <d v="1934-12-31T00:00:00"/>
    <n v="86"/>
    <n v="6"/>
    <s v="Persona mayor"/>
    <s v="Ninguno"/>
    <s v="Desplazamiento"/>
    <s v="Ninguno"/>
    <s v="Estudios Universitarios"/>
    <s v="Beneficiario"/>
    <m/>
    <s v="Con discapacidad"/>
    <s v="Ninguna"/>
    <s v="PASTO"/>
    <s v="CALLE 19A # 1A-48 B/EL TEJAR"/>
    <n v="3127412580"/>
    <s v="Rural"/>
    <m/>
    <x v="0"/>
    <x v="7"/>
    <s v="NARIÑO"/>
    <x v="7"/>
    <x v="7"/>
    <x v="7"/>
    <s v="I10X"/>
    <s v="E119"/>
    <s v="N18X"/>
    <m/>
    <s v="Hipertension esencial (primaria)"/>
    <s v="Medicamento"/>
    <n v="1"/>
    <s v="20041806-02"/>
    <s v="AGUA ESTERIL PARA INYECCION."/>
    <d v="2022-02-28T00:00:00"/>
    <n v="372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6953637"/>
    <s v="CC36953637"/>
    <s v="EBLIN"/>
    <s v="JOHANNA"/>
    <s v="CERON"/>
    <s v="ORTEGA"/>
    <d v="1982-08-05T00:00:00"/>
    <n v="39"/>
    <n v="5"/>
    <s v="Adultez"/>
    <s v="Ninguno"/>
    <s v="Desplazamiento"/>
    <s v="Ninguno"/>
    <s v="Estudios Universitarios"/>
    <s v="Beneficiario"/>
    <m/>
    <s v="Con discapacidad"/>
    <s v="Ninguna"/>
    <s v="PASTO"/>
    <s v="CRA 19 # 10 A-03 B/ATAHUALPA apt. 201 B/ Atahualpa"/>
    <n v="3176967720"/>
    <s v="Rural"/>
    <m/>
    <x v="0"/>
    <x v="7"/>
    <s v="NARIÑO"/>
    <x v="7"/>
    <x v="7"/>
    <x v="7"/>
    <s v="I10X"/>
    <s v="N18X"/>
    <m/>
    <m/>
    <s v="Hipertension esencial (primaria)"/>
    <s v="Procedimiento"/>
    <n v="1"/>
    <n v="1399200"/>
    <s v="INYECCION DE AGENTE ESCLEROSANTE EN VENA ( ESCLEROTERAPIA ) SOD"/>
    <d v="2022-02-24T00:00:00"/>
    <n v="234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4418800"/>
    <s v="CC94418800"/>
    <s v="WILLIAM"/>
    <s v="NONE "/>
    <s v="CASTANO"/>
    <s v="VILLADA"/>
    <d v="1975-02-11T00:00:00"/>
    <n v="46"/>
    <n v="5"/>
    <s v="Adultez"/>
    <s v="Ninguno"/>
    <s v="Desplazamiento"/>
    <s v="Ninguno"/>
    <s v="Estudios Universitarios"/>
    <s v="Cotizante docente"/>
    <m/>
    <s v="Con discapacidad"/>
    <s v="Ninguna"/>
    <s v="PASTO"/>
    <s v="CALLE 1 N 22-88 B BACHUE"/>
    <n v="3136081299"/>
    <s v="Rural"/>
    <m/>
    <x v="0"/>
    <x v="15"/>
    <s v="NARIÑO"/>
    <x v="15"/>
    <x v="15"/>
    <x v="15"/>
    <s v="I10X"/>
    <m/>
    <m/>
    <m/>
    <s v="Hipertension esencial (primaria)"/>
    <s v="Procedimiento"/>
    <n v="1"/>
    <s v="00Q0000395"/>
    <s v="PAQUETE HIPERTENSION ARTERIAL Y/O  DIABETES MELLITUS CON ENFERMEDAD RENAL CRONICA ESTADIOS 3A - 3B - 4 Y 5 SIN DIALISIS"/>
    <d v="2022-02-25T00:00:00"/>
    <n v="143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3193"/>
    <s v="CC30723193"/>
    <s v="NOHEMY"/>
    <s v="JULIA"/>
    <s v="ZAMBRANO"/>
    <s v="CALVACHE"/>
    <d v="1962-02-17T00:00:00"/>
    <n v="59"/>
    <n v="5"/>
    <s v="Adultez"/>
    <s v="Ninguno"/>
    <s v="Desplazamiento"/>
    <s v="Ninguno"/>
    <s v="Estudios Universitarios"/>
    <s v="Cotizante docente"/>
    <m/>
    <s v="Con discapacidad"/>
    <s v="Ninguna"/>
    <s v="PASTO"/>
    <s v="PASTO"/>
    <n v="3147618149"/>
    <s v="Rural"/>
    <m/>
    <x v="0"/>
    <x v="16"/>
    <s v="NARIÑO"/>
    <x v="16"/>
    <x v="16"/>
    <x v="16"/>
    <s v="I10X"/>
    <m/>
    <m/>
    <m/>
    <s v="Hipertension esencial (primaria)"/>
    <s v="Medicamento"/>
    <n v="1"/>
    <s v="35662-18"/>
    <s v="ACIDO FOLICO TABLETAS 1 MG."/>
    <d v="2022-02-10T00:00:00"/>
    <n v="160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41110"/>
    <s v="CC27141110"/>
    <s v="MARIA"/>
    <s v="EUGENIA"/>
    <s v="PAZ"/>
    <s v="BURBANO"/>
    <d v="1953-06-10T00:00:00"/>
    <n v="68"/>
    <n v="6"/>
    <s v="Persona mayor"/>
    <s v="Ninguno"/>
    <s v="Desplazamiento"/>
    <s v="Ninguno"/>
    <s v="Estudios Universitarios"/>
    <s v="Cotizante docente"/>
    <m/>
    <s v="Con discapacidad"/>
    <s v="Ninguna"/>
    <s v="PASTO"/>
    <s v="Calle 22 #15-108 apto 201 torre 1 conjunto la gran"/>
    <n v="3113413931"/>
    <s v="Rural"/>
    <m/>
    <x v="0"/>
    <x v="9"/>
    <s v="NARIÑO"/>
    <x v="9"/>
    <x v="9"/>
    <x v="9"/>
    <s v="I10X"/>
    <s v="N18X"/>
    <m/>
    <m/>
    <s v="Hipertension esencial (primaria)"/>
    <s v="Procedimiento"/>
    <n v="1"/>
    <s v="00Q0000773"/>
    <s v="PAQUETE HIPERTENSION ARTERIAL SIN O CON ENFERMEDAD RENAL CRONICA ESTADIOS 1 - 2 - IPS ESPECIALIZADA"/>
    <d v="2022-02-28T00:00:00"/>
    <n v="202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1891"/>
    <s v="CC27071891"/>
    <s v="FANNY"/>
    <s v="GRACIELA"/>
    <s v="MERA"/>
    <s v="MARTINEZ"/>
    <d v="1946-03-26T00:00:00"/>
    <n v="75"/>
    <n v="6"/>
    <s v="Persona mayor"/>
    <s v="Ninguno"/>
    <s v="Desplazamiento"/>
    <s v="Ninguno"/>
    <s v="Estudios Universitarios"/>
    <s v="Cotizante docente"/>
    <m/>
    <s v="Con discapacidad"/>
    <s v="Ninguna"/>
    <s v="PASTO"/>
    <s v="CRA 42 N 15A- 60 APTO 405 B/"/>
    <n v="3233719169"/>
    <s v="Rural"/>
    <m/>
    <x v="0"/>
    <x v="10"/>
    <s v="NARIÑO"/>
    <x v="10"/>
    <x v="10"/>
    <x v="10"/>
    <s v="I10X"/>
    <m/>
    <m/>
    <m/>
    <s v="Hipertension esencial (primaria)"/>
    <s v="Procedimiento"/>
    <n v="1"/>
    <s v="00Q0000395"/>
    <s v="PAQUETE HIPERTENSION ARTERIAL Y/O  DIABETES MELLITUS CON ENFERMEDAD RENAL CRONICA ESTADIOS 3A - 3B - 4 Y 5 SIN DIALISIS"/>
    <d v="2022-02-28T00:00:00"/>
    <n v="161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31700"/>
    <s v="CC27231700"/>
    <s v="CRISTINA"/>
    <s v="DURLEY"/>
    <s v="HERNANDEZ"/>
    <s v="NOAP"/>
    <d v="1963-05-30T00:00:00"/>
    <n v="58"/>
    <n v="5"/>
    <s v="Adultez"/>
    <s v="Ninguno"/>
    <s v="Desplazamiento"/>
    <s v="Ninguno"/>
    <s v="Estudios Universitarios"/>
    <s v="Cotizante docente"/>
    <m/>
    <s v="Con discapacidad"/>
    <s v="Ninguna"/>
    <s v="PASTO"/>
    <s v="MZ 19 CASA 4 B/VILLA DOCENTE"/>
    <n v="3163614126"/>
    <s v="Rural"/>
    <m/>
    <x v="0"/>
    <x v="9"/>
    <s v="NARIÑO"/>
    <x v="9"/>
    <x v="9"/>
    <x v="9"/>
    <s v="I10X"/>
    <m/>
    <m/>
    <m/>
    <s v="Hipertension esencial (primaria)"/>
    <s v="Procedimiento"/>
    <n v="1"/>
    <s v="00Q0000773"/>
    <s v="PAQUETE HIPERTENSION ARTERIAL SIN O CON ENFERMEDAD RENAL CRONICA ESTADIOS 1 - 2 - IPS ESPECIALIZADA"/>
    <d v="2022-02-28T00:00:00"/>
    <n v="122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9511"/>
    <s v="CC27079511"/>
    <s v="LIBIA"/>
    <s v="ESPERANZA"/>
    <s v="CHAMORRO"/>
    <s v="JIMENEZ"/>
    <d v="1950-12-17T00:00:00"/>
    <n v="70"/>
    <n v="6"/>
    <s v="Persona mayor"/>
    <s v="Ninguno"/>
    <s v="Desplazamiento"/>
    <s v="Ninguno"/>
    <s v="Estudios Universitarios"/>
    <s v="Cotizante docente"/>
    <m/>
    <s v="Con discapacidad"/>
    <s v="Ninguna"/>
    <s v="PASTO"/>
    <s v="CRA 4 NO 21B-78 STA BARBARA"/>
    <n v="3117344781"/>
    <s v="Rural"/>
    <m/>
    <x v="0"/>
    <x v="10"/>
    <s v="NARIÑO"/>
    <x v="10"/>
    <x v="10"/>
    <x v="10"/>
    <s v="I10X"/>
    <m/>
    <m/>
    <m/>
    <s v="Hipertension esencial (primaria)"/>
    <s v="Procedimiento"/>
    <n v="1"/>
    <s v="00Q0000773"/>
    <s v="PAQUETE HIPERTENSION ARTERIAL SIN O CON ENFERMEDAD RENAL CRONICA ESTADIOS 1 - 2 - IPS ESPECIALIZADA"/>
    <d v="2022-02-28T00:00:00"/>
    <n v="149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62880"/>
    <s v="CC13062880"/>
    <s v="HENRY"/>
    <s v="JAVIER"/>
    <s v="CAICEDO"/>
    <s v="LOPEZ"/>
    <d v="1965-07-28T00:00:00"/>
    <n v="56"/>
    <n v="5"/>
    <s v="Adultez"/>
    <s v="Ninguno"/>
    <s v="Desplazamiento"/>
    <s v="Ninguno"/>
    <s v="Estudios Universitarios"/>
    <s v="Cotizante docente"/>
    <m/>
    <s v="Con discapacidad"/>
    <s v="Ninguna"/>
    <s v="PASTO"/>
    <s v="B/ELCARMELO B/"/>
    <n v="3176201153"/>
    <s v="Rural"/>
    <m/>
    <x v="0"/>
    <x v="7"/>
    <s v="NARIÑO"/>
    <x v="7"/>
    <x v="7"/>
    <x v="7"/>
    <s v="I10X"/>
    <s v="N18X"/>
    <m/>
    <m/>
    <s v="Hipertension esencial (primaria)"/>
    <s v="Procedimiento"/>
    <n v="1"/>
    <s v="00Q0000395"/>
    <s v="PAQUETE HIPERTENSION ARTERIAL Y/O  DIABETES MELLITUS CON ENFERMEDAD RENAL CRONICA ESTADIOS 3A - 3B - 4 Y 5 SIN DIALISIS"/>
    <d v="2022-02-28T00:00:00"/>
    <n v="171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1244"/>
    <s v="CC27431244"/>
    <s v="ISABEL"/>
    <s v="NONE "/>
    <s v="BENAVIDES"/>
    <s v="ASCUNTAR"/>
    <d v="1949-02-01T00:00:00"/>
    <n v="72"/>
    <n v="6"/>
    <s v="Persona mayor"/>
    <s v="Ninguno"/>
    <s v="Desplazamiento"/>
    <s v="Ninguno"/>
    <s v="Estudios Universitarios"/>
    <s v="Cotizante docente"/>
    <m/>
    <s v="Con discapacidad"/>
    <s v="Ninguna"/>
    <s v="PASTO"/>
    <s v="Calle 20.ª #11-103 B/ El recuerdo"/>
    <n v="3153906127"/>
    <s v="Rural"/>
    <m/>
    <x v="0"/>
    <x v="7"/>
    <s v="NARIÑO"/>
    <x v="7"/>
    <x v="7"/>
    <x v="7"/>
    <s v="I10X"/>
    <m/>
    <m/>
    <m/>
    <s v="Hipertension esencial (primaria)"/>
    <s v="Procedimiento"/>
    <n v="1"/>
    <s v="00Q0000395"/>
    <s v="PAQUETE HIPERTENSION ARTERIAL Y/O  DIABETES MELLITUS CON ENFERMEDAD RENAL CRONICA ESTADIOS 3A - 3B - 4 Y 5 SIN DIALISIS"/>
    <d v="2022-02-28T00:00:00"/>
    <n v="225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3462"/>
    <s v="CC27073462"/>
    <s v="ROSA"/>
    <s v="ALICIA"/>
    <s v="ARTURO"/>
    <s v="LORA"/>
    <d v="1946-09-21T00:00:00"/>
    <n v="75"/>
    <n v="6"/>
    <s v="Persona mayor"/>
    <s v="Ninguno"/>
    <s v="Desplazamiento"/>
    <s v="Ninguno"/>
    <s v="Estudios Universitarios"/>
    <s v="Cotizante docente"/>
    <m/>
    <s v="Con discapacidad"/>
    <s v="Ninguna"/>
    <s v="PASTO"/>
    <s v="CALLE 8 N 23-05"/>
    <n v="7414711"/>
    <s v="Rural"/>
    <m/>
    <x v="0"/>
    <x v="7"/>
    <s v="NARIÑO"/>
    <x v="7"/>
    <x v="7"/>
    <x v="7"/>
    <s v="I10X"/>
    <s v="N18X"/>
    <m/>
    <m/>
    <s v="Hipertension esencial (primaria)"/>
    <s v="Procedimiento"/>
    <n v="1"/>
    <s v="00Q0000775"/>
    <s v="PAQUETE HIPERTENSION ARTERIAL MAS DIABETES MELLITUS EN RIESGO DE ERCÃ‚Â YÃ‚Â ENFERMEDAD RENAL CRONICA ESTADIOS 1 - 2 EN IPS ESPECIALIZADA"/>
    <d v="2022-02-28T00:00:00"/>
    <n v="225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799898"/>
    <s v="CC1799898"/>
    <s v="MARCO"/>
    <s v="AURELIO"/>
    <s v="SANCHEZ"/>
    <s v="RIVAS"/>
    <d v="1934-09-09T00:00:00"/>
    <n v="87"/>
    <n v="6"/>
    <s v="Persona mayor"/>
    <s v="Ninguno"/>
    <s v="Desplazamiento"/>
    <s v="Ninguno"/>
    <s v="Estudios Universitarios"/>
    <s v="Beneficiario"/>
    <m/>
    <s v="Con discapacidad"/>
    <s v="Ninguna"/>
    <s v="PASTO"/>
    <s v="MZNA 33 CASA 18 B/ Tamasagra"/>
    <s v="729 45 41"/>
    <s v="Rural"/>
    <m/>
    <x v="0"/>
    <x v="7"/>
    <s v="NARIÑO"/>
    <x v="7"/>
    <x v="7"/>
    <x v="7"/>
    <s v="I10X"/>
    <m/>
    <m/>
    <m/>
    <s v="Hipertension esencial (primaria)"/>
    <s v="Medicamento"/>
    <n v="1"/>
    <s v="34162-07"/>
    <s v="HIDROCLOROTIAZIDA 25 MG"/>
    <d v="2022-02-04T00:00:00"/>
    <n v="308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32612"/>
    <s v="CC27432612"/>
    <s v="ELISA"/>
    <s v="ROSARIO"/>
    <s v="QUETAMA"/>
    <s v="CABRERA"/>
    <d v="1960-10-09T00:00:00"/>
    <n v="61"/>
    <n v="6"/>
    <s v="Persona mayor"/>
    <s v="Ninguno"/>
    <s v="Desplazamiento"/>
    <s v="Ninguno"/>
    <s v="Estudios Universitarios"/>
    <s v="Beneficiario"/>
    <m/>
    <s v="Con discapacidad"/>
    <s v="Ninguna"/>
    <s v="PASTO"/>
    <s v="MZ G CSA 6 LOS ELISEOS"/>
    <n v="3185202952"/>
    <s v="Rural"/>
    <m/>
    <x v="0"/>
    <x v="7"/>
    <s v="NARIÑO"/>
    <x v="7"/>
    <x v="7"/>
    <x v="7"/>
    <s v="I10X"/>
    <s v="N18X"/>
    <m/>
    <m/>
    <s v="Hipertension esencial (primaria)"/>
    <s v="Medicamento"/>
    <n v="1"/>
    <s v="44569-25"/>
    <s v="ENALAPRIL 20 MG TABLETAS"/>
    <d v="2022-02-04T00:00:00"/>
    <n v="443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9828585"/>
    <s v="CC59828585"/>
    <s v="NORA"/>
    <s v="MAGALY"/>
    <s v="CHALACA"/>
    <s v="ENRIQUEZ"/>
    <d v="1975-06-12T00:00:00"/>
    <n v="46"/>
    <n v="5"/>
    <s v="Adultez"/>
    <s v="Ninguno"/>
    <s v="Desplazamiento"/>
    <s v="Ninguno"/>
    <s v="Estudios Universitarios"/>
    <s v="Beneficiario"/>
    <m/>
    <s v="Con discapacidad"/>
    <s v="Ninguna"/>
    <s v="PASTO"/>
    <s v="MZC CASA 7 CASA LOMA 2"/>
    <n v="3135837434"/>
    <s v="Rural"/>
    <m/>
    <x v="0"/>
    <x v="7"/>
    <s v="NARIÑO"/>
    <x v="7"/>
    <x v="7"/>
    <x v="7"/>
    <s v="I10X"/>
    <m/>
    <m/>
    <m/>
    <s v="Hipertension esencial (primaria)"/>
    <s v="Medicamento"/>
    <n v="1"/>
    <s v="20078974-42"/>
    <s v="ROSUVASTATINA TABLETAS RECUBIERTAS 20 MG"/>
    <d v="2022-02-04T00:00:00"/>
    <n v="831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49399"/>
    <s v="CC5249399"/>
    <s v="LUIS"/>
    <s v="ALFONSO"/>
    <s v="DIAZ"/>
    <s v="ROJAS"/>
    <d v="1956-01-26T00:00:00"/>
    <n v="65"/>
    <n v="6"/>
    <s v="Persona mayor"/>
    <s v="Ninguno"/>
    <s v="Desplazamiento"/>
    <s v="Ninguno"/>
    <s v="Estudios Universitarios"/>
    <s v="Cotizante docente"/>
    <m/>
    <s v="Con discapacidad"/>
    <s v="Ninguna"/>
    <s v="PASTO"/>
    <s v="Calle 15 No 31 35 Apto 606 torres San Gabriel B/ S"/>
    <n v="7238907"/>
    <s v="Rural"/>
    <m/>
    <x v="0"/>
    <x v="7"/>
    <s v="NARIÑO"/>
    <x v="7"/>
    <x v="7"/>
    <x v="7"/>
    <s v="I10X"/>
    <s v="E119"/>
    <s v="N18X"/>
    <m/>
    <s v="Hipertension esencial (primaria)"/>
    <s v="Medicamento"/>
    <n v="1"/>
    <s v="19963352-15"/>
    <s v="ATORVASTATINA 20 MG TABLETAS RECUBIERTAS"/>
    <d v="2022-02-23T00:00:00"/>
    <n v="114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73111"/>
    <s v="CC12973111"/>
    <s v="HERNAN"/>
    <s v="IGNACIO"/>
    <s v="DELGADO"/>
    <s v="MUNOZ"/>
    <d v="1961-05-15T00:00:00"/>
    <n v="60"/>
    <n v="6"/>
    <s v="Persona mayor"/>
    <s v="Ninguno"/>
    <s v="Desplazamiento"/>
    <s v="Ninguno"/>
    <s v="Estudios Universitarios"/>
    <s v="Cotizante docente"/>
    <m/>
    <s v="Con discapacidad"/>
    <s v="Ninguna"/>
    <s v="PASTO"/>
    <s v="MZ 21 CS 15 TAMASAGRA I ETAPA"/>
    <n v="3166945543"/>
    <s v="Rural"/>
    <m/>
    <x v="0"/>
    <x v="7"/>
    <s v="NARIÑO"/>
    <x v="7"/>
    <x v="7"/>
    <x v="7"/>
    <s v="I10X"/>
    <m/>
    <m/>
    <m/>
    <s v="Hipertension esencial (primaria)"/>
    <s v="Procedimiento"/>
    <n v="1"/>
    <s v="00Q0000773"/>
    <s v="PAQUETE HIPERTENSION ARTERIAL SIN O CON ENFERMEDAD RENAL CRONICA ESTADIOS 1 - 2 - IPS ESPECIALIZADA"/>
    <d v="2022-02-28T00:00:00"/>
    <n v="185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992518"/>
    <s v="CC36992518"/>
    <s v="CRUZ"/>
    <s v="MARIA"/>
    <s v="BENITEZ"/>
    <s v="GUERRERO"/>
    <d v="1955-04-23T00:00:00"/>
    <n v="66"/>
    <n v="6"/>
    <s v="Persona mayor"/>
    <s v="Ninguno"/>
    <s v="Desplazamiento"/>
    <s v="Ninguno"/>
    <s v="Estudios Universitarios"/>
    <s v="Cotizante docente"/>
    <m/>
    <s v="Con discapacidad"/>
    <s v="Ninguna"/>
    <s v="PASTO"/>
    <s v="CRA 34 No 19 - 58 B/VERSALLES EDF URC APTO 302"/>
    <n v="3163570168"/>
    <s v="Rural"/>
    <m/>
    <x v="0"/>
    <x v="7"/>
    <s v="NARIÑO"/>
    <x v="7"/>
    <x v="7"/>
    <x v="7"/>
    <s v="I10X"/>
    <s v="N18X"/>
    <m/>
    <m/>
    <s v="Hipertension esencial (primaria)"/>
    <s v="Procedimiento"/>
    <n v="1"/>
    <s v="00Q0000775"/>
    <s v="PAQUETE HIPERTENSION ARTERIAL MAS DIABETES MELLITUS EN RIESGO DE ERCÃ‚Â YÃ‚Â ENFERMEDAD RENAL CRONICA ESTADIOS 1 - 2 EN IPS ESPECIALIZADA"/>
    <d v="2022-02-28T00:00:00"/>
    <n v="109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7475"/>
    <s v="CC12957475"/>
    <s v="JULIO"/>
    <s v="EDUARDO"/>
    <s v="FLOREZ"/>
    <s v="VALLEJOS"/>
    <d v="1952-05-14T00:00:00"/>
    <n v="69"/>
    <n v="6"/>
    <s v="Persona mayor"/>
    <s v="Ninguno"/>
    <s v="Desplazamiento"/>
    <s v="Perdida de Bienes Muebles o Inmuebles"/>
    <s v="Estudios Universitarios"/>
    <s v="Cotizante docente"/>
    <m/>
    <s v="Con discapacidad"/>
    <s v="Ninguna"/>
    <s v="PASTO"/>
    <s v="CL.11 21-27 VILLA LUCIA"/>
    <n v="3006479360"/>
    <s v="Rural"/>
    <m/>
    <x v="0"/>
    <x v="7"/>
    <s v="NARIÑO"/>
    <x v="7"/>
    <x v="7"/>
    <x v="7"/>
    <s v="I10X"/>
    <s v="N18X"/>
    <m/>
    <m/>
    <s v="Hipertension esencial (primaria)"/>
    <s v="Medicamento"/>
    <n v="1"/>
    <s v="19936296-08"/>
    <s v="ACIDO ACETILSALICILICO 100 MG"/>
    <d v="2022-02-14T00:00:00"/>
    <n v="177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571028"/>
    <s v="CC87571028"/>
    <s v="HECTOR"/>
    <s v="NONE "/>
    <s v="OJEDA"/>
    <s v="ROSERO"/>
    <d v="1965-08-05T00:00:00"/>
    <n v="56"/>
    <n v="5"/>
    <s v="Adultez"/>
    <s v="Ninguno"/>
    <s v="Desplazamiento"/>
    <s v="Ninguno"/>
    <s v="Estudios Universitarios"/>
    <s v="Cotizante docente"/>
    <m/>
    <s v="Con discapacidad"/>
    <s v="Ninguna"/>
    <s v="PASTO"/>
    <s v="CR 3 03 02"/>
    <n v="3164270255"/>
    <s v="Rural"/>
    <m/>
    <x v="0"/>
    <x v="7"/>
    <s v="NARIÑO"/>
    <x v="7"/>
    <x v="7"/>
    <x v="7"/>
    <s v="I10X"/>
    <s v="N18X"/>
    <m/>
    <m/>
    <s v="Hipertension esencial (primaria)"/>
    <s v="Medicamento"/>
    <n v="1"/>
    <s v="19934690-01"/>
    <s v="CALCITRIOL 0.25 MCG CAPSULA BLANDA"/>
    <d v="2022-02-23T00:00:00"/>
    <n v="20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2769"/>
    <s v="CC12962769"/>
    <s v="OSCAR"/>
    <s v="LIZARDO"/>
    <s v="PALACIOS"/>
    <s v="ORTEGA"/>
    <d v="1957-08-21T00:00:00"/>
    <n v="64"/>
    <n v="6"/>
    <s v="Persona mayor"/>
    <s v="Ninguno"/>
    <s v="Desplazamiento"/>
    <s v="Ninguno"/>
    <s v="Estudios Universitarios"/>
    <s v="Cotizante docente"/>
    <m/>
    <s v="Con discapacidad"/>
    <s v="Ninguna"/>
    <s v="PASTO"/>
    <s v="MZ 23 CS 17 VILLA FLOR II B/ VILLAFLORII"/>
    <n v="7379675"/>
    <s v="Rural"/>
    <m/>
    <x v="0"/>
    <x v="7"/>
    <s v="NARIÑO"/>
    <x v="7"/>
    <x v="7"/>
    <x v="7"/>
    <s v="I10X"/>
    <s v="N18X"/>
    <m/>
    <m/>
    <s v="Hipertension esencial (primaria)"/>
    <s v="Procedimiento"/>
    <n v="1"/>
    <s v="00Q0000395"/>
    <s v="PAQUETE HIPERTENSION ARTERIAL Y/O  DIABETES MELLITUS CON ENFERMEDAD RENAL CRONICA ESTADIOS 3A - 3B - 4 Y 5 SIN DIALISIS"/>
    <d v="2022-02-28T00:00:00"/>
    <n v="192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4933"/>
    <s v="CC30714933"/>
    <s v="DORA"/>
    <s v="ELENA"/>
    <s v="CAICEDO"/>
    <s v="DE PORTILLA"/>
    <d v="1958-06-11T00:00:00"/>
    <n v="63"/>
    <n v="6"/>
    <s v="Persona mayor"/>
    <s v="Ninguno"/>
    <s v="Desplazamiento"/>
    <s v="Ninguno"/>
    <s v="Estudios Universitarios"/>
    <s v="Beneficiario"/>
    <m/>
    <s v="Con discapacidad"/>
    <s v="Ninguna"/>
    <s v="PASTO"/>
    <s v="CLL 3ra 15-03 B/ Caicedo Alto"/>
    <n v="3157019057"/>
    <s v="Rural"/>
    <m/>
    <x v="0"/>
    <x v="7"/>
    <s v="NARIÑO"/>
    <x v="7"/>
    <x v="7"/>
    <x v="7"/>
    <s v="I10X"/>
    <s v="N18X"/>
    <m/>
    <m/>
    <s v="Hipertension esencial (primaria)"/>
    <s v="Procedimiento"/>
    <n v="1"/>
    <s v="00Q0000775"/>
    <s v="PAQUETE HIPERTENSION ARTERIAL MAS DIABETES MELLITUS EN RIESGO DE ERCÃ‚Â YÃ‚Â ENFERMEDAD RENAL CRONICA ESTADIOS 1 - 2 EN IPS ESPECIALIZADA"/>
    <d v="2022-02-28T00:00:00"/>
    <n v="168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4620"/>
    <s v="CC12954620"/>
    <s v="LUIS"/>
    <s v="ANTONIO"/>
    <s v="ERASO"/>
    <s v="CHAVES"/>
    <d v="1950-06-25T00:00:00"/>
    <n v="71"/>
    <n v="6"/>
    <s v="Persona mayor"/>
    <s v="Ninguno"/>
    <s v="Desplazamiento"/>
    <s v="Ninguno"/>
    <s v="Estudios Universitarios"/>
    <s v="Cotizante docente"/>
    <m/>
    <s v="Con discapacidad"/>
    <s v="Ninguna"/>
    <s v="PASTO"/>
    <s v="CRA.24A N 9-06"/>
    <n v="3013702629"/>
    <s v="Rural"/>
    <m/>
    <x v="0"/>
    <x v="13"/>
    <s v="NARIÑO"/>
    <x v="13"/>
    <x v="13"/>
    <x v="13"/>
    <s v="I10X"/>
    <s v="N18X"/>
    <m/>
    <m/>
    <s v="Hipertension esencial (primaria)"/>
    <s v="Medicamento"/>
    <n v="1"/>
    <s v="19942545-01"/>
    <s v="CALCITRIOL 0.5 MCG"/>
    <d v="2022-02-14T00:00:00"/>
    <n v="318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0278078"/>
    <s v="CC20278078"/>
    <s v="TERESA"/>
    <s v="DE JESUS"/>
    <s v="SANCHEZ"/>
    <s v="DE MUNOZ"/>
    <d v="1940-12-27T00:00:00"/>
    <n v="80"/>
    <n v="6"/>
    <s v="Persona mayor"/>
    <s v="Ninguno"/>
    <s v="Desplazamiento"/>
    <s v="Ninguno"/>
    <s v="Estudios Universitarios"/>
    <s v="Cotizante docente"/>
    <m/>
    <s v="Con discapacidad"/>
    <s v="Ninguna"/>
    <s v="PASTO"/>
    <s v="CALLE 11A N 30A - 41"/>
    <n v="3137075801"/>
    <s v="Rural"/>
    <m/>
    <x v="0"/>
    <x v="7"/>
    <s v="NARIÑO"/>
    <x v="7"/>
    <x v="7"/>
    <x v="7"/>
    <s v="I10X"/>
    <m/>
    <m/>
    <m/>
    <s v="Hipertension esencial (primaria)"/>
    <s v="Procedimiento"/>
    <n v="1"/>
    <s v="00Q0000395"/>
    <s v="PAQUETE HIPERTENSION ARTERIAL Y/O  DIABETES MELLITUS CON ENFERMEDAD RENAL CRONICA ESTADIOS 3A - 3B - 4 Y 5 SIN DIALISIS"/>
    <d v="2022-02-28T00:00:00"/>
    <n v="18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7379"/>
    <s v="CC27077379"/>
    <s v="ANA"/>
    <s v="RITA"/>
    <s v="APRAEZ"/>
    <s v="DE NARVAEZ"/>
    <d v="1949-07-18T00:00:00"/>
    <n v="72"/>
    <n v="6"/>
    <s v="Persona mayor"/>
    <s v="Ninguno"/>
    <s v="Desplazamiento"/>
    <s v="Ninguno"/>
    <s v="Estudios Universitarios"/>
    <s v="Cotizante docente"/>
    <m/>
    <s v="Con discapacidad"/>
    <s v="Ninguna"/>
    <s v="PASTO"/>
    <s v="CRA 41 No 16 B-51"/>
    <n v="3005219934"/>
    <s v="Rural"/>
    <m/>
    <x v="0"/>
    <x v="8"/>
    <s v="NARIÑO"/>
    <x v="8"/>
    <x v="8"/>
    <x v="8"/>
    <s v="I10X"/>
    <m/>
    <m/>
    <m/>
    <s v="Hipertension esencial (primaria)"/>
    <s v="Procedimiento"/>
    <n v="1"/>
    <s v="00Q0000395"/>
    <s v="PAQUETE HIPERTENSION ARTERIAL Y/O  DIABETES MELLITUS CON ENFERMEDAD RENAL CRONICA ESTADIOS 3A - 3B - 4 Y 5 SIN DIALISIS"/>
    <d v="2022-02-21T00:00:00"/>
    <n v="221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950195"/>
    <s v="CC36950195"/>
    <s v="DEIFILIA"/>
    <s v="ELSA"/>
    <s v="GONZALEZ"/>
    <s v="NOAP"/>
    <d v="1977-11-09T00:00:00"/>
    <n v="44"/>
    <n v="5"/>
    <s v="Adultez"/>
    <s v="Ninguno"/>
    <s v="Desplazamiento"/>
    <s v="Ninguno"/>
    <s v="Estudios Universitarios"/>
    <s v="Cotizante docente"/>
    <m/>
    <s v="Con discapacidad"/>
    <s v="Ninguna"/>
    <s v="PASTO"/>
    <s v="CRA 16 a No 14-19 B/ Aire Libre"/>
    <n v="3146120206"/>
    <s v="Rural"/>
    <m/>
    <x v="0"/>
    <x v="14"/>
    <s v="NARIÑO"/>
    <x v="14"/>
    <x v="14"/>
    <x v="14"/>
    <s v="I10X"/>
    <s v="N18X"/>
    <m/>
    <m/>
    <s v="Hipertension esencial (primaria)"/>
    <s v="Procedimiento"/>
    <n v="1"/>
    <s v="00Q0000773"/>
    <s v="PAQUETE HIPERTENSION ARTERIAL SIN O CON ENFERMEDAD RENAL CRONICA ESTADIOS 1 - 2 - IPS ESPECIALIZADA"/>
    <d v="2022-02-28T00:00:00"/>
    <n v="127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447"/>
    <s v="CC30707447"/>
    <s v="LUZ"/>
    <s v="MARINA"/>
    <s v="ERASO"/>
    <s v="MORA"/>
    <d v="1954-10-01T00:00:00"/>
    <n v="67"/>
    <n v="6"/>
    <s v="Persona mayor"/>
    <s v="Ninguno"/>
    <s v="Desplazamiento"/>
    <s v="Ninguno"/>
    <s v="Estudios Universitarios"/>
    <s v="Cotizante docente"/>
    <m/>
    <s v="Con discapacidad"/>
    <s v="Ninguna"/>
    <s v="PASTO"/>
    <s v="CLL 13 N 25-34 EDIFICIO ESQUINA REAL"/>
    <n v="3014118548"/>
    <s v="Rural"/>
    <m/>
    <x v="0"/>
    <x v="7"/>
    <s v="NARIÑO"/>
    <x v="7"/>
    <x v="7"/>
    <x v="7"/>
    <s v="I10X"/>
    <s v="N18X"/>
    <m/>
    <m/>
    <s v="Hipertension esencial (primaria)"/>
    <s v="Procedimiento"/>
    <n v="1"/>
    <s v="00Q0000395"/>
    <s v="PAQUETE HIPERTENSION ARTERIAL Y/O  DIABETES MELLITUS CON ENFERMEDAD RENAL CRONICA ESTADIOS 3A - 3B - 4 Y 5 SIN DIALISIS"/>
    <d v="2022-02-28T00:00:00"/>
    <n v="135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825374"/>
    <s v="CC59825374"/>
    <s v="SANDRA"/>
    <s v="EDITH"/>
    <s v="CALDERON"/>
    <s v="RODRIGUEZ"/>
    <d v="1971-09-09T00:00:00"/>
    <n v="50"/>
    <n v="5"/>
    <s v="Adultez"/>
    <s v="Ninguno"/>
    <s v="Desplazamiento"/>
    <s v="Ninguno"/>
    <s v="Estudios Universitarios"/>
    <s v="Cotizante docente"/>
    <m/>
    <s v="Con discapacidad"/>
    <s v="Ninguna"/>
    <s v="PASTO"/>
    <s v="CRA 45 No 20B-31 B MORASURCO B/"/>
    <n v="3146579849"/>
    <s v="Rural"/>
    <m/>
    <x v="0"/>
    <x v="7"/>
    <s v="NARIÑO"/>
    <x v="7"/>
    <x v="7"/>
    <x v="7"/>
    <s v="I10X"/>
    <m/>
    <m/>
    <m/>
    <s v="Hipertension esencial (primaria)"/>
    <s v="Procedimiento"/>
    <n v="1"/>
    <s v="00Q0000773"/>
    <s v="PAQUETE HIPERTENSION ARTERIAL SIN O CON ENFERMEDAD RENAL CRONICA ESTADIOS 1 - 2 - IPS ESPECIALIZADA"/>
    <d v="2022-02-28T00:00:00"/>
    <n v="116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2511"/>
    <s v="CC30702511"/>
    <s v="ZOILA"/>
    <s v="RAQUEL"/>
    <s v="REVELO"/>
    <s v="DE ERASO"/>
    <d v="1951-09-30T00:00:00"/>
    <n v="70"/>
    <n v="6"/>
    <s v="Persona mayor"/>
    <s v="Ninguno"/>
    <s v="Desplazamiento"/>
    <s v="Ninguno"/>
    <s v="Estudios Universitarios"/>
    <s v="Cotizante docente"/>
    <m/>
    <s v="Con discapacidad"/>
    <s v="Ninguna"/>
    <s v="PASTO"/>
    <s v="CRA 33B N 16B-48 B/ Maridiaz"/>
    <n v="3006205673"/>
    <s v="Rural"/>
    <m/>
    <x v="0"/>
    <x v="12"/>
    <s v="NARIÑO"/>
    <x v="12"/>
    <x v="12"/>
    <x v="12"/>
    <s v="I10X"/>
    <m/>
    <m/>
    <m/>
    <s v="Hipertension esencial (primaria)"/>
    <s v="Procedimiento"/>
    <n v="1"/>
    <s v="00Q0000395"/>
    <s v="PAQUETE HIPERTENSION ARTERIAL Y/O  DIABETES MELLITUS CON ENFERMEDAD RENAL CRONICA ESTADIOS 3A - 3B - 4 Y 5 SIN DIALISIS"/>
    <d v="2022-02-07T00:00:00"/>
    <n v="150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09577"/>
    <s v="CC5309577"/>
    <s v="EDGAR"/>
    <s v="LIBARDO"/>
    <s v="PEREZ"/>
    <s v="CHAVES"/>
    <d v="1958-06-28T00:00:00"/>
    <n v="63"/>
    <n v="6"/>
    <s v="Persona mayor"/>
    <s v="Ninguno"/>
    <s v="Desplazamiento"/>
    <s v="Ninguno"/>
    <s v="Estudios Universitarios"/>
    <s v="Cotizante docente"/>
    <m/>
    <s v="Con discapacidad"/>
    <s v="Ninguna"/>
    <s v="PASTO"/>
    <s v="MZ 6 CASA 23 B/AGUALONGO B/"/>
    <n v="3162409995"/>
    <s v="Rural"/>
    <m/>
    <x v="0"/>
    <x v="7"/>
    <s v="NARIÑO"/>
    <x v="7"/>
    <x v="7"/>
    <x v="7"/>
    <s v="I10X"/>
    <s v="N18X"/>
    <m/>
    <m/>
    <s v="Hipertension esencial (primaria)"/>
    <s v="Procedimiento"/>
    <n v="1"/>
    <s v="00Q0000395"/>
    <s v="PAQUETE HIPERTENSION ARTERIAL Y/O  DIABETES MELLITUS CON ENFERMEDAD RENAL CRONICA ESTADIOS 3A - 3B - 4 Y 5 SIN DIALISIS"/>
    <d v="2022-02-28T00:00:00"/>
    <n v="140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98378922"/>
    <s v="CC98378922"/>
    <s v="JULIO"/>
    <s v="ERVIN"/>
    <s v="RAMOS"/>
    <s v="ORDOÑEZ"/>
    <d v="1971-04-10T00:00:00"/>
    <n v="50"/>
    <n v="5"/>
    <s v="Adultez"/>
    <s v="Ninguno"/>
    <s v="Desplazamiento"/>
    <s v="Ninguno"/>
    <s v="Estudios Universitarios"/>
    <s v="Beneficiario"/>
    <m/>
    <s v="Con discapacidad"/>
    <s v="Ninguna"/>
    <s v="PASTO"/>
    <s v="B VELEN TABLON DE GOMEZ CRA 4 N 550 B/ Barrio Bel?"/>
    <n v="3103744760"/>
    <s v="Rural"/>
    <m/>
    <x v="0"/>
    <x v="10"/>
    <s v="NARIÑO"/>
    <x v="10"/>
    <x v="10"/>
    <x v="10"/>
    <s v="I10X"/>
    <m/>
    <m/>
    <m/>
    <s v="Hipertension esencial (primaria)"/>
    <s v="Procedimiento"/>
    <n v="1"/>
    <s v="00Q0000395"/>
    <s v="PAQUETE HIPERTENSION ARTERIAL Y/O  DIABETES MELLITUS CON ENFERMEDAD RENAL CRONICA ESTADIOS 3A - 3B - 4 Y 5 SIN DIALISIS"/>
    <d v="2022-02-28T00:00:00"/>
    <n v="391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8378"/>
    <s v="CC27078378"/>
    <s v="AMPARO"/>
    <s v="DEL CARMEN"/>
    <s v="AGUIRRE"/>
    <s v="DE CARDENAS"/>
    <d v="1948-03-23T00:00:00"/>
    <n v="73"/>
    <n v="6"/>
    <s v="Persona mayor"/>
    <s v="Ninguno"/>
    <s v="Desplazamiento"/>
    <s v="Ninguno"/>
    <s v="Estudios Universitarios"/>
    <s v="Cotizante docente"/>
    <m/>
    <s v="Con discapacidad"/>
    <s v="Ninguna"/>
    <s v="PASTO"/>
    <s v="CRA 27 No 1-26 RINCON PANAMERICANO"/>
    <n v="3173788402"/>
    <s v="Rural"/>
    <m/>
    <x v="0"/>
    <x v="12"/>
    <s v="NARIÑO"/>
    <x v="12"/>
    <x v="12"/>
    <x v="12"/>
    <s v="I10X"/>
    <m/>
    <m/>
    <m/>
    <s v="Hipertension esencial (primaria)"/>
    <s v="Procedimiento"/>
    <n v="1"/>
    <s v="00Q0000395"/>
    <s v="PAQUETE HIPERTENSION ARTERIAL Y/O  DIABETES MELLITUS CON ENFERMEDAD RENAL CRONICA ESTADIOS 3A - 3B - 4 Y 5 SIN DIALISIS"/>
    <d v="2022-02-28T00:00:00"/>
    <n v="149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55831"/>
    <s v="CC27455831"/>
    <s v="SIXTA"/>
    <s v="AMPARO"/>
    <s v="BACCA"/>
    <s v="ARCINIEGAS"/>
    <d v="1968-02-01T00:00:00"/>
    <n v="53"/>
    <n v="5"/>
    <s v="Adultez"/>
    <s v="Ninguno"/>
    <s v="Desplazamiento"/>
    <s v="Amenaza"/>
    <s v="Estudios Universitarios"/>
    <s v="Cotizante docente"/>
    <m/>
    <s v="Con discapacidad"/>
    <s v="Ninguna"/>
    <s v="PASTO"/>
    <s v="MZ D CASA 10 BARRIO LIRIOS DEL NORTE"/>
    <n v="3104430845"/>
    <s v="Rural"/>
    <m/>
    <x v="0"/>
    <x v="11"/>
    <s v="NARIÑO"/>
    <x v="11"/>
    <x v="11"/>
    <x v="11"/>
    <s v="I10X"/>
    <m/>
    <m/>
    <m/>
    <s v="Hipertension esencial (primaria)"/>
    <s v="Medicamento"/>
    <n v="1"/>
    <s v="35662-18"/>
    <s v="ACIDO FOLICO TABLETAS 1 MG."/>
    <d v="2022-02-03T00:00:00"/>
    <n v="98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07074"/>
    <s v="CC13007074"/>
    <s v="JOSE"/>
    <s v="ARTURO"/>
    <s v="JIMENEZ"/>
    <s v="IMBACUAN"/>
    <d v="1957-01-05T00:00:00"/>
    <n v="64"/>
    <n v="6"/>
    <s v="Persona mayor"/>
    <s v="Ninguno"/>
    <s v="Desplazamiento"/>
    <s v="Ninguno"/>
    <s v="Estudios Universitarios"/>
    <s v="Cotizante docente"/>
    <m/>
    <s v="Con discapacidad"/>
    <s v="Ninguna"/>
    <s v="PASTO"/>
    <s v="CLL 13 No 26 - 28 APTO 501 B/SAN FELIPE"/>
    <n v="3132444024"/>
    <s v="Rural"/>
    <m/>
    <x v="0"/>
    <x v="8"/>
    <s v="NARIÑO"/>
    <x v="8"/>
    <x v="8"/>
    <x v="8"/>
    <s v="I10X"/>
    <m/>
    <m/>
    <m/>
    <s v="Hipertension esencial (primaria)"/>
    <s v="Procedimiento"/>
    <n v="1"/>
    <s v="00Q0000395"/>
    <s v="PAQUETE HIPERTENSION ARTERIAL Y/O  DIABETES MELLITUS CON ENFERMEDAD RENAL CRONICA ESTADIOS 3A - 3B - 4 Y 5 SIN DIALISIS"/>
    <d v="2022-02-02T00:00:00"/>
    <n v="171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29962"/>
    <s v="CC30729962"/>
    <s v="MARGARITA"/>
    <s v="ISABEL"/>
    <s v="ECHEVERRY"/>
    <s v="URBINA"/>
    <d v="1965-03-11T00:00:00"/>
    <n v="56"/>
    <n v="5"/>
    <s v="Adultez"/>
    <s v="Ninguno"/>
    <s v="Desplazamiento"/>
    <s v="Ninguno"/>
    <s v="Estudios Universitarios"/>
    <s v="Beneficiario"/>
    <m/>
    <s v="Con discapacidad"/>
    <s v="Ninguna"/>
    <s v="PASTO"/>
    <s v="MZ 7 CASA 22 B/VILLA FLOR II"/>
    <n v="3157300920"/>
    <s v="Rural"/>
    <m/>
    <x v="0"/>
    <x v="16"/>
    <s v="NARIÑO"/>
    <x v="16"/>
    <x v="16"/>
    <x v="16"/>
    <s v="I10X"/>
    <s v="N18X"/>
    <m/>
    <m/>
    <s v="Hipertension esencial (primaria)"/>
    <s v="Procedimiento"/>
    <n v="1"/>
    <s v="00Q0000773"/>
    <s v="PAQUETE HIPERTENSION ARTERIAL SIN O CON ENFERMEDAD RENAL CRONICA ESTADIOS 1 - 2 - IPS ESPECIALIZADA"/>
    <d v="2022-02-28T00:00:00"/>
    <n v="213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570630"/>
    <s v="CC87570630"/>
    <s v="JUAN"/>
    <s v="CARLOS"/>
    <s v="CERON"/>
    <s v="GOMEZ"/>
    <d v="1963-05-02T00:00:00"/>
    <n v="58"/>
    <n v="5"/>
    <s v="Adultez"/>
    <s v="Ninguno"/>
    <s v="Desplazamiento"/>
    <s v="Ninguno"/>
    <s v="Estudios Universitarios"/>
    <s v="Cotizante docente"/>
    <m/>
    <s v="Con discapacidad"/>
    <s v="Ninguna"/>
    <s v="PASTO"/>
    <s v="MZ C CASA 4 BARRIO MUNDO NUEVO"/>
    <n v="3207297195"/>
    <s v="Rural"/>
    <m/>
    <x v="0"/>
    <x v="8"/>
    <s v="NARIÑO"/>
    <x v="8"/>
    <x v="8"/>
    <x v="8"/>
    <s v="I10X"/>
    <m/>
    <m/>
    <m/>
    <s v="Hipertension esencial (primaria)"/>
    <s v="Procedimiento"/>
    <n v="1"/>
    <s v="00Q0000395"/>
    <s v="PAQUETE HIPERTENSION ARTERIAL Y/O  DIABETES MELLITUS CON ENFERMEDAD RENAL CRONICA ESTADIOS 3A - 3B - 4 Y 5 SIN DIALISIS"/>
    <d v="2022-02-28T00:00:00"/>
    <n v="168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4755"/>
    <s v="CC30724755"/>
    <s v="NORA"/>
    <s v="MARIA"/>
    <s v="PANTOJA"/>
    <s v="ROSERO"/>
    <d v="1962-10-07T00:00:00"/>
    <n v="59"/>
    <n v="5"/>
    <s v="Adultez"/>
    <s v="Ninguno"/>
    <s v="Desplazamiento"/>
    <s v="Ninguno"/>
    <s v="Estudios Universitarios"/>
    <s v="Cotizante docente"/>
    <m/>
    <s v="Con discapacidad"/>
    <s v="Ninguna"/>
    <s v="PASTO"/>
    <s v="CAR 15 4 -11 CAISEDO ALTO"/>
    <n v="3137458339"/>
    <s v="Rural"/>
    <m/>
    <x v="0"/>
    <x v="16"/>
    <s v="NARIÑO"/>
    <x v="16"/>
    <x v="16"/>
    <x v="16"/>
    <s v="I10X"/>
    <m/>
    <m/>
    <m/>
    <s v="Hipertension esencial (primaria)"/>
    <s v="Procedimiento"/>
    <n v="1"/>
    <s v="00Q0000395"/>
    <s v="PAQUETE HIPERTENSION ARTERIAL Y/O  DIABETES MELLITUS CON ENFERMEDAD RENAL CRONICA ESTADIOS 3A - 3B - 4 Y 5 SIN DIALISIS"/>
    <d v="2022-02-28T00:00:00"/>
    <n v="366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5958"/>
    <s v="CC30715958"/>
    <s v="GLORIA"/>
    <s v="ALICIA"/>
    <s v="ROMAN"/>
    <s v="BENAVIDES"/>
    <d v="1957-12-21T00:00:00"/>
    <n v="63"/>
    <n v="6"/>
    <s v="Persona mayor"/>
    <s v="Ninguno"/>
    <s v="Desplazamiento"/>
    <s v="Ninguno"/>
    <s v="Estudios Universitarios"/>
    <s v="Cotizante docente"/>
    <m/>
    <s v="Con discapacidad"/>
    <s v="Ninguna"/>
    <s v="PASTO"/>
    <s v="CRA 27 N 12-11 SAN FELIPE"/>
    <n v="3176986243"/>
    <s v="Rural"/>
    <m/>
    <x v="0"/>
    <x v="11"/>
    <s v="NARIÑO"/>
    <x v="11"/>
    <x v="11"/>
    <x v="11"/>
    <s v="I10X"/>
    <s v="N18X"/>
    <m/>
    <m/>
    <s v="Hipertension esencial (primaria)"/>
    <s v="Procedimiento"/>
    <n v="1"/>
    <s v="00Q0000395"/>
    <s v="PAQUETE HIPERTENSION ARTERIAL Y/O  DIABETES MELLITUS CON ENFERMEDAD RENAL CRONICA ESTADIOS 3A - 3B - 4 Y 5 SIN DIALISIS"/>
    <d v="2022-02-28T00:00:00"/>
    <n v="36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9360"/>
    <s v="CC27079360"/>
    <s v="MARIA"/>
    <s v="MARTHA"/>
    <s v="ANDRADE"/>
    <s v="OBANDO"/>
    <d v="1949-10-06T00:00:00"/>
    <n v="72"/>
    <n v="6"/>
    <s v="Persona mayor"/>
    <s v="Ninguno"/>
    <s v="Desplazamiento"/>
    <s v="Ninguno"/>
    <s v="Estudios Universitarios"/>
    <s v="Beneficiario"/>
    <m/>
    <s v="Con discapacidad"/>
    <s v="Ninguna"/>
    <s v="PASTO"/>
    <s v="MZ A CS 2 SANTA CATALINA"/>
    <n v="3185262151"/>
    <s v="Rural"/>
    <m/>
    <x v="0"/>
    <x v="7"/>
    <s v="NARIÑO"/>
    <x v="7"/>
    <x v="7"/>
    <x v="7"/>
    <s v="I10X"/>
    <s v="N18X"/>
    <m/>
    <m/>
    <s v="Hipertension esencial (primaria)"/>
    <s v="Procedimiento"/>
    <n v="1"/>
    <s v="00Q0000395"/>
    <s v="PAQUETE HIPERTENSION ARTERIAL Y/O  DIABETES MELLITUS CON ENFERMEDAD RENAL CRONICA ESTADIOS 3A - 3B - 4 Y 5 SIN DIALISIS"/>
    <d v="2022-02-28T00:00:00"/>
    <n v="450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2862"/>
    <s v="CC30712862"/>
    <s v="NUBIA"/>
    <s v="EUGENIA"/>
    <s v="PABON"/>
    <s v="ESPAÑA"/>
    <d v="1958-08-12T00:00:00"/>
    <n v="63"/>
    <n v="6"/>
    <s v="Persona mayor"/>
    <s v="Ninguno"/>
    <s v="Desplazamiento"/>
    <s v="Ninguno"/>
    <s v="Estudios Universitarios"/>
    <s v="Cotizante docente"/>
    <m/>
    <s v="Con discapacidad"/>
    <s v="Ninguna"/>
    <s v="PASTO"/>
    <s v="Cra 24 No 22 -115 apto 103 torre 2"/>
    <n v="7376407"/>
    <s v="Rural"/>
    <m/>
    <x v="0"/>
    <x v="7"/>
    <s v="NARIÑO"/>
    <x v="7"/>
    <x v="7"/>
    <x v="7"/>
    <s v="I10X"/>
    <s v="N18X"/>
    <m/>
    <m/>
    <s v="Hipertension esencial (primaria)"/>
    <s v="Procedimiento"/>
    <n v="1"/>
    <n v="1903841"/>
    <s v="GLUCOSA EN SUERO U OTRO FLUIDO DIFERENTE A ORINA"/>
    <d v="2022-02-10T00:00:00"/>
    <n v="58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08305"/>
    <s v="CC30708305"/>
    <s v="AYDA"/>
    <s v="FANNY"/>
    <s v="CIFUENTES"/>
    <s v="DE RODRIGUEZ"/>
    <d v="1954-11-01T00:00:00"/>
    <n v="67"/>
    <n v="6"/>
    <s v="Persona mayor"/>
    <s v="Ninguno"/>
    <s v="Desplazamiento"/>
    <s v="Ninguno"/>
    <s v="Estudios Universitarios"/>
    <s v="Beneficiario"/>
    <m/>
    <s v="Con discapacidad"/>
    <s v="Ninguna"/>
    <s v="PASTO"/>
    <s v="MZ 4 CASA 15 TAMASAGRA 1"/>
    <n v="3017604935"/>
    <s v="Rural"/>
    <m/>
    <x v="0"/>
    <x v="7"/>
    <s v="NARIÑO"/>
    <x v="7"/>
    <x v="7"/>
    <x v="7"/>
    <s v="I10X"/>
    <s v="N18X"/>
    <m/>
    <m/>
    <s v="Hipertension esencial (primaria)"/>
    <s v="Procedimiento"/>
    <n v="1"/>
    <n v="1904921"/>
    <s v="TIROXINA LIBRE"/>
    <d v="2022-02-23T00:00:00"/>
    <n v="17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1539"/>
    <s v="CC5191539"/>
    <s v="VICENTE"/>
    <s v="RAUL"/>
    <s v="BASTIDAS"/>
    <s v="CORDOBA"/>
    <d v="1938-12-09T00:00:00"/>
    <n v="82"/>
    <n v="6"/>
    <s v="Persona mayor"/>
    <s v="Ninguno"/>
    <s v="Desplazamiento"/>
    <s v="Ninguno"/>
    <s v="Estudios Universitarios"/>
    <s v="Cotizante docente"/>
    <m/>
    <s v="Con discapacidad"/>
    <s v="Ninguna"/>
    <s v="PASTO"/>
    <s v="CLL 16B No 33 - 21 B/MARIDIAZ"/>
    <n v="3014216506"/>
    <s v="Rural"/>
    <m/>
    <x v="0"/>
    <x v="7"/>
    <s v="NARIÑO"/>
    <x v="7"/>
    <x v="7"/>
    <x v="7"/>
    <s v="I10X"/>
    <m/>
    <m/>
    <m/>
    <s v="Hipertension esencial (primaria)"/>
    <s v="Procedimiento"/>
    <n v="1"/>
    <n v="1904921"/>
    <s v="TIROXINA LIBRE"/>
    <d v="2022-02-10T00:00:00"/>
    <n v="172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096057"/>
    <s v="CC27096057"/>
    <s v="BERTHA"/>
    <s v="BEATRIZ"/>
    <s v="SALCEDO"/>
    <s v="ACOSTA"/>
    <d v="1942-11-12T00:00:00"/>
    <n v="78"/>
    <n v="6"/>
    <s v="Persona mayor"/>
    <s v="Ninguno"/>
    <s v="Desplazamiento"/>
    <s v="Ninguno"/>
    <s v="Estudios Universitarios"/>
    <s v="Cotizante Pensionado"/>
    <m/>
    <s v="Con discapacidad"/>
    <s v="Ninguna"/>
    <s v="PASTO"/>
    <s v="MNZ D CASA 8 AQUINE ALTO I"/>
    <n v="3122956855"/>
    <s v="Rural"/>
    <m/>
    <x v="0"/>
    <x v="7"/>
    <s v="NARIÑO"/>
    <x v="7"/>
    <x v="7"/>
    <x v="7"/>
    <s v="I10X"/>
    <s v="N18X"/>
    <m/>
    <m/>
    <s v="Hipertension esencial (primaria)"/>
    <s v="Procedimiento"/>
    <n v="1"/>
    <n v="1903868"/>
    <s v="TRIGLICERIDOS"/>
    <d v="2022-02-10T00:00:00"/>
    <n v="25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59039"/>
    <s v="CC5259039"/>
    <s v="HECTOR"/>
    <s v="EDMUNDO"/>
    <s v="ORTEGA"/>
    <s v="CHAMORRO"/>
    <d v="1958-04-10T00:00:00"/>
    <n v="63"/>
    <n v="6"/>
    <s v="Persona mayor"/>
    <s v="Ninguno"/>
    <s v="Desplazamiento"/>
    <s v="Ninguno"/>
    <s v="Estudios Universitarios"/>
    <s v="Cotizante docente"/>
    <m/>
    <s v="Con discapacidad"/>
    <s v="Ninguna"/>
    <s v="PASTO"/>
    <s v="CLL 1A ESTE N10-54 BOTANILLA"/>
    <n v="3014377289"/>
    <s v="Rural"/>
    <m/>
    <x v="0"/>
    <x v="7"/>
    <s v="NARIÑO"/>
    <x v="7"/>
    <x v="7"/>
    <x v="7"/>
    <s v="I10X"/>
    <s v="N18X"/>
    <m/>
    <m/>
    <s v="Hipertension esencial (primaria)"/>
    <s v="Procedimiento"/>
    <n v="1"/>
    <n v="1904902"/>
    <s v="HORMONA ESTIMULANTE DEL TIROIDES"/>
    <d v="2022-02-10T00:00:00"/>
    <n v="3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4145"/>
    <s v="CC27074145"/>
    <s v="CECILIA"/>
    <s v="NONE "/>
    <s v="NARVAEZ"/>
    <s v="SOLARTE"/>
    <d v="1947-04-18T00:00:00"/>
    <n v="74"/>
    <n v="6"/>
    <s v="Persona mayor"/>
    <s v="Ninguno"/>
    <s v="Desplazamiento"/>
    <s v="Ninguno"/>
    <s v="Estudios Universitarios"/>
    <s v="Cotizante docente"/>
    <m/>
    <s v="Con discapacidad"/>
    <s v="Ninguna"/>
    <s v="PASTO"/>
    <s v="MZ A CS 1 CONDOMINIO SAN DIEGO"/>
    <n v="3164295991"/>
    <s v="Rural"/>
    <m/>
    <x v="0"/>
    <x v="7"/>
    <s v="NARIÑO"/>
    <x v="7"/>
    <x v="7"/>
    <x v="7"/>
    <s v="I10X"/>
    <s v="N18X"/>
    <m/>
    <m/>
    <s v="Hipertension esencial (primaria)"/>
    <s v="Procedimiento"/>
    <n v="1"/>
    <n v="1902210"/>
    <s v="HEMOGRAMA IV ( HEMOGLOBINA HEMATOCRITO RECUENTO DE ERITROCITOS INDICES ERITROCITARIOS LEUCOGRAMA RECUENTO DE PLAQUETAS INDICES PLAQUETARIOS Y MORFOLOGIA ELECTRONICA E HISTOGRAMA ) AUTOMATIZADO"/>
    <d v="2022-02-10T00:00:00"/>
    <n v="28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9573"/>
    <s v="CC27079573"/>
    <s v="AURA"/>
    <s v="LIGIA"/>
    <s v="GOMEZ"/>
    <s v="ORDONEZ"/>
    <d v="1949-03-04T00:00:00"/>
    <n v="72"/>
    <n v="6"/>
    <s v="Persona mayor"/>
    <s v="Ninguno"/>
    <s v="Desplazamiento"/>
    <s v="Ninguno"/>
    <s v="Estudios Universitarios"/>
    <s v="Cotizante docente"/>
    <m/>
    <s v="Con discapacidad"/>
    <s v="Ninguna"/>
    <s v="PASTO"/>
    <s v="CARRRERA 2 NUEMRO 5-11"/>
    <n v="3215592464"/>
    <s v="Rural"/>
    <m/>
    <x v="0"/>
    <x v="7"/>
    <s v="NARIÑO"/>
    <x v="7"/>
    <x v="7"/>
    <x v="7"/>
    <s v="I10X"/>
    <s v="N18X"/>
    <m/>
    <m/>
    <s v="Hipertension esencial (primaria)"/>
    <s v="Procedimiento"/>
    <n v="1"/>
    <n v="1904807"/>
    <s v="CORTISOL LIBRE EN ORINA DE 24 HORAS"/>
    <d v="2022-02-10T00:00:00"/>
    <n v="29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4503"/>
    <s v="CC12954503"/>
    <s v="EDGAR"/>
    <s v="JESUS"/>
    <s v="CALDERON"/>
    <s v="BENAVIDES"/>
    <d v="1948-06-04T00:00:00"/>
    <n v="73"/>
    <n v="6"/>
    <s v="Persona mayor"/>
    <s v="Ninguno"/>
    <s v="Desplazamiento"/>
    <s v="Ninguno"/>
    <s v="Estudios Universitarios"/>
    <s v="Cotizante docente"/>
    <m/>
    <s v="Con discapacidad"/>
    <s v="Ninguna"/>
    <s v="PASTO"/>
    <s v="CRA 40 16D-59 AVDA PANAMERICANA B/"/>
    <n v="7214072"/>
    <s v="Rural"/>
    <m/>
    <x v="0"/>
    <x v="7"/>
    <s v="NARIÑO"/>
    <x v="7"/>
    <x v="7"/>
    <x v="7"/>
    <s v="I10X"/>
    <m/>
    <m/>
    <m/>
    <s v="Hipertension esencial (primaria)"/>
    <s v="Procedimiento"/>
    <n v="1"/>
    <n v="1903818"/>
    <s v="COLESTEROL TOTAL"/>
    <d v="2022-02-10T00:00:00"/>
    <n v="161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6384738"/>
    <s v="CC6384738"/>
    <s v="ARTURO"/>
    <s v="JAVIER"/>
    <s v="BOTINA"/>
    <s v="CHINCHA"/>
    <d v="1947-08-13T00:00:00"/>
    <n v="74"/>
    <n v="6"/>
    <s v="Persona mayor"/>
    <s v="Ninguno"/>
    <s v="Desplazamiento"/>
    <s v="Ninguno"/>
    <s v="Estudios Universitarios"/>
    <s v="Beneficiario"/>
    <m/>
    <s v="Con discapacidad"/>
    <s v="Ninguna"/>
    <s v="PASTO"/>
    <s v="TUNJA GRANDE-LA FLORIDA"/>
    <n v="3104024249"/>
    <s v="Rural"/>
    <m/>
    <x v="0"/>
    <x v="7"/>
    <s v="NARIÑO"/>
    <x v="7"/>
    <x v="7"/>
    <x v="7"/>
    <s v="I10X"/>
    <s v="N18X"/>
    <m/>
    <m/>
    <s v="Hipertension esencial (primaria)"/>
    <s v="Procedimiento"/>
    <n v="1"/>
    <n v="1903895"/>
    <s v="CREATININA EN SUERO U OTROS FLUIDOS"/>
    <d v="2022-02-10T00:00:00"/>
    <n v="14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1368"/>
    <s v="CC12961368"/>
    <s v="HERNANDO"/>
    <s v="DELFIN"/>
    <s v="GARCES"/>
    <s v="BENAVIDES"/>
    <d v="1954-08-01T00:00:00"/>
    <n v="67"/>
    <n v="6"/>
    <s v="Persona mayor"/>
    <s v="Ninguno"/>
    <s v="Desplazamiento"/>
    <s v="Ninguno"/>
    <s v="Estudios Universitarios"/>
    <s v="Cotizante docente"/>
    <m/>
    <s v="Con discapacidad"/>
    <s v="Ninguna"/>
    <s v="PASTO"/>
    <s v="CRA 36 No 8-108 LAS ACACIAS"/>
    <n v="3004400897"/>
    <s v="Rural"/>
    <m/>
    <x v="0"/>
    <x v="7"/>
    <s v="NARIÑO"/>
    <x v="7"/>
    <x v="7"/>
    <x v="7"/>
    <s v="I10X"/>
    <s v="N18X"/>
    <m/>
    <m/>
    <s v="Hipertension esencial (primaria)"/>
    <s v="Procedimiento"/>
    <n v="1"/>
    <n v="1904902"/>
    <s v="HORMONA ESTIMULANTE DEL TIROIDES"/>
    <d v="2022-02-23T00:00:00"/>
    <n v="14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7000123"/>
    <s v="CC37000123"/>
    <s v="ROSA"/>
    <s v="YOMAIRA"/>
    <s v="HERRERA"/>
    <s v="VERDUGO"/>
    <d v="1961-10-10T00:00:00"/>
    <n v="60"/>
    <n v="6"/>
    <s v="Persona mayor"/>
    <s v="Ninguno"/>
    <s v="Desplazamiento"/>
    <s v="Ninguno"/>
    <s v="Estudios Universitarios"/>
    <s v="Cotizante docente"/>
    <m/>
    <s v="Con discapacidad"/>
    <s v="Ninguna"/>
    <s v="PASTO"/>
    <s v="MZ 19 CASA 14 B/ B/CORAZON JESUS"/>
    <n v="3155931814"/>
    <s v="Rural"/>
    <m/>
    <x v="0"/>
    <x v="7"/>
    <s v="NARIÑO"/>
    <x v="7"/>
    <x v="7"/>
    <x v="7"/>
    <s v="I10X"/>
    <s v="N18X"/>
    <m/>
    <m/>
    <s v="Hipertension esencial (primaria)"/>
    <s v="Procedimiento"/>
    <n v="1"/>
    <s v="00T0000003"/>
    <s v="TRANSPORTE COMERCIAL ACUATICO - SIMPLE FRANCISCO PIZARRO ( SALAHONDA ) ( NARIÃƒÂ‘O ) A TUMACO ( NARIÃƒÂ‘O )"/>
    <d v="2022-02-10T00:00:00"/>
    <n v="29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7604"/>
    <s v="CC27077604"/>
    <s v="ESTHER"/>
    <s v="NONE "/>
    <s v="BOLANOS"/>
    <s v="ORDONEZ"/>
    <d v="1950-07-31T00:00:00"/>
    <n v="71"/>
    <n v="6"/>
    <s v="Persona mayor"/>
    <s v="Ninguno"/>
    <s v="Desplazamiento"/>
    <s v="Ninguno"/>
    <s v="Estudios Universitarios"/>
    <s v="Cotizante docente"/>
    <m/>
    <s v="Con discapacidad"/>
    <s v="Ninguna"/>
    <s v="PASTO"/>
    <s v="CRA 1 CASA 76 BELEN"/>
    <n v="3146441156"/>
    <s v="Rural"/>
    <m/>
    <x v="0"/>
    <x v="7"/>
    <s v="NARIÑO"/>
    <x v="7"/>
    <x v="7"/>
    <x v="7"/>
    <s v="I10X"/>
    <m/>
    <m/>
    <m/>
    <s v="Hipertension esencial (primaria)"/>
    <s v="Procedimiento"/>
    <n v="1"/>
    <s v="00T0000007"/>
    <s v="TRANSPORTE COMERCIAL ACUATICO - SIMPLE TUMACO ( NARIÃƒÂ‘O ) A FRANCISCO PIZARRO ( SALAHONDA ) ( NARIÃƒÂ‘O )"/>
    <d v="2022-02-10T00:00:00"/>
    <n v="39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8389290"/>
    <s v="CC98389290"/>
    <s v="JUAN"/>
    <s v="CARLOS"/>
    <s v="ARTURO"/>
    <s v="BURBANO"/>
    <d v="1973-12-06T00:00:00"/>
    <n v="47"/>
    <n v="5"/>
    <s v="Adultez"/>
    <s v="Ninguno"/>
    <s v="Desplazamiento"/>
    <s v="Ninguno"/>
    <s v="Estudios Universitarios"/>
    <s v="Cotizante docente"/>
    <m/>
    <s v="Con discapacidad"/>
    <s v="Ninguna"/>
    <s v="PASTO"/>
    <s v="CLL 12 No 39 - 31 B/MARILUZ"/>
    <n v="3163859104"/>
    <s v="Rural"/>
    <m/>
    <x v="0"/>
    <x v="7"/>
    <s v="NARIÑO"/>
    <x v="7"/>
    <x v="7"/>
    <x v="7"/>
    <s v="I10X"/>
    <m/>
    <m/>
    <m/>
    <s v="Hipertension esencial (primaria)"/>
    <s v="Procedimiento"/>
    <n v="1"/>
    <s v="00Q0000395"/>
    <s v="PAQUETE HIPERTENSION ARTERIAL Y/O  DIABETES MELLITUS CON ENFERMEDAD RENAL CRONICA ESTADIOS 3A - 3B - 4 Y 5 SIN DIALISIS"/>
    <d v="2022-02-28T00:00:00"/>
    <n v="17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80353418"/>
    <s v="CC80353418"/>
    <s v="JAIME"/>
    <s v="ARMANDO"/>
    <s v="MENA"/>
    <s v="LOPEZ"/>
    <d v="1963-11-25T00:00:00"/>
    <n v="57"/>
    <n v="5"/>
    <s v="Adultez"/>
    <s v="Ninguno"/>
    <s v="Desplazamiento"/>
    <s v="Ninguno"/>
    <s v="Estudios Universitarios"/>
    <s v="Beneficiario"/>
    <m/>
    <s v="Con discapacidad"/>
    <s v="Ninguna"/>
    <s v="PASTO"/>
    <s v="CALLE 3 # 24-21 B/ MIJITAYO"/>
    <n v="3128080224"/>
    <s v="Rural"/>
    <m/>
    <x v="0"/>
    <x v="7"/>
    <s v="NARIÑO"/>
    <x v="7"/>
    <x v="7"/>
    <x v="7"/>
    <s v="I10X"/>
    <m/>
    <m/>
    <m/>
    <s v="Hipertension esencial (primaria)"/>
    <s v="Procedimiento"/>
    <n v="1"/>
    <s v="00Q0000395"/>
    <s v="PAQUETE HIPERTENSION ARTERIAL Y/O  DIABETES MELLITUS CON ENFERMEDAD RENAL CRONICA ESTADIOS 3A - 3B - 4 Y 5 SIN DIALISIS"/>
    <d v="2022-02-28T00:00:00"/>
    <n v="33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71072"/>
    <s v="CC5371072"/>
    <s v="ANTONIO"/>
    <s v="LIBARDO"/>
    <s v="HERNANDEZ"/>
    <s v="BOLANOS"/>
    <d v="1941-01-14T00:00:00"/>
    <n v="80"/>
    <n v="6"/>
    <s v="Persona mayor"/>
    <s v="Ninguno"/>
    <s v="Desplazamiento"/>
    <s v="Ninguno"/>
    <s v="Estudios Universitarios"/>
    <s v="Cotizante docente"/>
    <m/>
    <s v="Con discapacidad"/>
    <s v="Ninguna"/>
    <s v="PASTO"/>
    <s v="CRA 4 NO. 11-08"/>
    <n v="3154026062"/>
    <s v="Rural"/>
    <m/>
    <x v="0"/>
    <x v="12"/>
    <s v="NARIÑO"/>
    <x v="12"/>
    <x v="12"/>
    <x v="12"/>
    <s v="I10X"/>
    <s v="N18X"/>
    <m/>
    <m/>
    <s v="Hipertension esencial (primaria)"/>
    <s v="Medicamento"/>
    <n v="1"/>
    <s v="40927-14"/>
    <s v="NIDIPÂ® 30 MG"/>
    <d v="2022-02-09T00:00:00"/>
    <n v="570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817491"/>
    <s v="CC59817491"/>
    <s v="EDY"/>
    <s v="DEL ROSARIO"/>
    <s v="CASTRO"/>
    <s v="VILLARREAL"/>
    <d v="1971-09-29T00:00:00"/>
    <n v="50"/>
    <n v="5"/>
    <s v="Adultez"/>
    <s v="Ninguno"/>
    <s v="Desplazamiento"/>
    <s v="Ninguno"/>
    <s v="Estudios Universitarios"/>
    <s v="Cotizante docente"/>
    <m/>
    <s v="Con discapacidad"/>
    <s v="Ninguna"/>
    <s v="PASTO"/>
    <s v="CRA 34 N.6-32 B/S.VICENTE B/"/>
    <n v="3162553891"/>
    <s v="Rural"/>
    <m/>
    <x v="0"/>
    <x v="7"/>
    <s v="NARIÑO"/>
    <x v="7"/>
    <x v="7"/>
    <x v="7"/>
    <s v="I10X"/>
    <m/>
    <m/>
    <m/>
    <s v="Hipertension esencial (primaria)"/>
    <s v="Procedimiento"/>
    <n v="1"/>
    <s v="00Q0000773"/>
    <s v="PAQUETE HIPERTENSION ARTERIAL SIN O CON ENFERMEDAD RENAL CRONICA ESTADIOS 1 - 2 - IPS ESPECIALIZADA"/>
    <d v="2022-02-28T00:00:00"/>
    <n v="4751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546873"/>
    <s v="CC27546873"/>
    <s v="LUZ"/>
    <s v="ANGELICA"/>
    <s v="NOGUERA"/>
    <s v="PEÑA"/>
    <d v="1935-03-14T00:00:00"/>
    <n v="86"/>
    <n v="6"/>
    <s v="Persona mayor"/>
    <s v="Ninguno"/>
    <s v="Desplazamiento"/>
    <s v="Ninguno"/>
    <s v="Estudios Universitarios"/>
    <s v="Beneficiario"/>
    <m/>
    <s v="Con discapacidad"/>
    <s v="Ninguna"/>
    <s v="PASTO"/>
    <s v="BARRIO LAS MERCEDES B/ LAS MERCEDES"/>
    <n v="3167359000"/>
    <s v="Rural"/>
    <m/>
    <x v="0"/>
    <x v="7"/>
    <s v="NARIÑO"/>
    <x v="7"/>
    <x v="7"/>
    <x v="7"/>
    <s v="I10X"/>
    <s v="N18X"/>
    <m/>
    <m/>
    <s v="Hipertension esencial (primaria)"/>
    <s v="Procedimiento"/>
    <n v="1"/>
    <s v="00Q0000773"/>
    <s v="PAQUETE HIPERTENSION ARTERIAL SIN O CON ENFERMEDAD RENAL CRONICA ESTADIOS 1 - 2 - IPS ESPECIALIZADA"/>
    <d v="2022-02-28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0138"/>
    <s v="CC12950138"/>
    <s v="VICENTE"/>
    <s v="EMILIO"/>
    <s v="ARTURO"/>
    <s v="MARTINEZ"/>
    <d v="1947-08-09T00:00:00"/>
    <n v="74"/>
    <n v="6"/>
    <s v="Persona mayor"/>
    <s v="Ninguno"/>
    <s v="Desplazamiento"/>
    <s v="Ninguno"/>
    <s v="Estudios Universitarios"/>
    <s v="Cotizante docente"/>
    <m/>
    <s v="Con discapacidad"/>
    <s v="Ninguna"/>
    <s v="PASTO"/>
    <s v="CALLE 16B # 33-61 TORRE LOS ANGELES"/>
    <n v="3146305976"/>
    <s v="Rural"/>
    <m/>
    <x v="0"/>
    <x v="7"/>
    <s v="NARIÑO"/>
    <x v="7"/>
    <x v="7"/>
    <x v="7"/>
    <s v="I10X"/>
    <s v="N18X"/>
    <m/>
    <m/>
    <s v="Hipertension esencial (primaria)"/>
    <s v="Procedimiento"/>
    <n v="1"/>
    <n v="1881202"/>
    <s v="ECOCARDIOGRAMA TRANSTORACICO"/>
    <d v="2022-02-08T00:00:00"/>
    <n v="30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855064"/>
    <s v="CC12855064"/>
    <s v="JOSE"/>
    <s v="LUIS"/>
    <s v="VALLEJO"/>
    <s v="ESPAÑA"/>
    <d v="1945-10-25T00:00:00"/>
    <n v="76"/>
    <n v="6"/>
    <s v="Persona mayor"/>
    <s v="Ninguno"/>
    <s v="Desplazamiento"/>
    <s v="Ninguno"/>
    <s v="Estudios Universitarios"/>
    <s v="Beneficiario"/>
    <m/>
    <s v="Con discapacidad"/>
    <s v="Ninguna"/>
    <s v="PASTO"/>
    <s v="MZ 20 CASA 6B SUMATAMBO"/>
    <n v="3157798537"/>
    <s v="Rural"/>
    <m/>
    <x v="0"/>
    <x v="7"/>
    <s v="NARIÑO"/>
    <x v="7"/>
    <x v="7"/>
    <x v="7"/>
    <s v="I10X"/>
    <s v="N18X"/>
    <m/>
    <m/>
    <s v="Hipertension esencial (primaria)"/>
    <s v="Procedimiento"/>
    <n v="1"/>
    <s v="00Q0000395"/>
    <s v="PAQUETE HIPERTENSION ARTERIAL Y/O  DIABETES MELLITUS CON ENFERMEDAD RENAL CRONICA ESTADIOS 3A - 3B - 4 Y 5 SIN DIALISIS"/>
    <d v="2022-02-04T00:00:00"/>
    <n v="32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278911"/>
    <s v="CC27278911"/>
    <s v="FANNY"/>
    <s v="NONE "/>
    <s v="ORDOÑEZ"/>
    <s v="GOMEZ"/>
    <d v="1964-09-28T00:00:00"/>
    <n v="57"/>
    <n v="5"/>
    <s v="Adultez"/>
    <s v="Ninguno"/>
    <s v="Desplazamiento"/>
    <s v="Ninguno"/>
    <s v="Estudios Universitarios"/>
    <s v="Beneficiario"/>
    <m/>
    <s v="Con discapacidad"/>
    <s v="Ninguna"/>
    <s v="PASTO"/>
    <s v="CALLE 13# 22-10 B/ SANTIAGO"/>
    <n v="3122808932"/>
    <s v="Rural"/>
    <m/>
    <x v="0"/>
    <x v="7"/>
    <s v="NARIÑO"/>
    <x v="7"/>
    <x v="7"/>
    <x v="7"/>
    <s v="I10X"/>
    <s v="N18X"/>
    <m/>
    <m/>
    <s v="Hipertension esencial (primaria)"/>
    <s v="Procedimiento"/>
    <n v="1"/>
    <n v="1890701"/>
    <s v="CONSULTA DE URGENCIAS POR MEDICINA GENERAL"/>
    <d v="2022-02-01T00:00:00"/>
    <n v="64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84550"/>
    <s v="CC12984550"/>
    <s v="CARLOS"/>
    <s v="EDUARDO"/>
    <s v="LOPEZ"/>
    <s v="PALACIOS"/>
    <d v="1965-06-11T00:00:00"/>
    <n v="56"/>
    <n v="5"/>
    <s v="Adultez"/>
    <s v="Ninguno"/>
    <s v="Desplazamiento"/>
    <s v="Ninguno"/>
    <s v="Estudios Universitarios"/>
    <s v="Cotizante docente"/>
    <m/>
    <s v="Con discapacidad"/>
    <s v="Ninguna"/>
    <s v="PASTO"/>
    <s v="CL 5 N 22F-49 BARRIO OBRERO"/>
    <n v="3207637309"/>
    <s v="Rural"/>
    <m/>
    <x v="0"/>
    <x v="14"/>
    <s v="NARIÑO"/>
    <x v="14"/>
    <x v="14"/>
    <x v="14"/>
    <s v="I10X"/>
    <m/>
    <m/>
    <m/>
    <s v="Hipertension esencial (primaria)"/>
    <s v="Procedimiento"/>
    <n v="1"/>
    <s v="00Q0000773"/>
    <s v="PAQUETE HIPERTENSION ARTERIAL SIN O CON ENFERMEDAD RENAL CRONICA ESTADIOS 1 - 2 - IPS ESPECIALIZADA"/>
    <d v="2022-02-25T00:00:00"/>
    <n v="107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4539392"/>
    <s v="CC34539392"/>
    <s v="ROSANA"/>
    <s v="NONE "/>
    <s v="PENA"/>
    <s v="PENA"/>
    <d v="1961-04-02T00:00:00"/>
    <n v="60"/>
    <n v="6"/>
    <s v="Persona mayor"/>
    <s v="Ninguno"/>
    <s v="Desplazamiento"/>
    <s v="Ninguno"/>
    <s v="Estudios Universitarios"/>
    <s v="Cotizante docente"/>
    <m/>
    <s v="Con discapacidad"/>
    <s v="Ninguna"/>
    <s v="PASTO"/>
    <s v="MZ 6 CASA 11 B/LA FLORIDA"/>
    <n v="3147004217"/>
    <s v="Rural"/>
    <m/>
    <x v="0"/>
    <x v="7"/>
    <s v="NARIÑO"/>
    <x v="7"/>
    <x v="7"/>
    <x v="7"/>
    <s v="I10X"/>
    <s v="E119"/>
    <m/>
    <m/>
    <s v="Hipertension esencial (primaria)"/>
    <s v="Procedimiento"/>
    <n v="1"/>
    <s v="00Q0000773"/>
    <s v="PAQUETE HIPERTENSION ARTERIAL SIN O CON ENFERMEDAD RENAL CRONICA ESTADIOS 1 - 2 - IPS ESPECIALIZADA"/>
    <d v="2022-02-28T00:00:00"/>
    <n v="100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7000645"/>
    <s v="CC37000645"/>
    <s v="BLANCA"/>
    <s v="NELLY"/>
    <s v="SARCHI"/>
    <s v="NOAP"/>
    <d v="1966-07-15T00:00:00"/>
    <n v="55"/>
    <n v="5"/>
    <s v="Adultez"/>
    <s v="Ninguno"/>
    <s v="Desplazamiento"/>
    <s v="Ninguno"/>
    <s v="Estudios Universitarios"/>
    <s v="Beneficiario"/>
    <m/>
    <s v="Con discapacidad"/>
    <s v="Ninguna"/>
    <s v="PASTO"/>
    <s v="CARRERA 19 # 23A-27 CALVARIO"/>
    <n v="3163759764"/>
    <s v="Rural"/>
    <m/>
    <x v="0"/>
    <x v="16"/>
    <s v="NARIÑO"/>
    <x v="16"/>
    <x v="16"/>
    <x v="16"/>
    <s v="I10X"/>
    <m/>
    <m/>
    <m/>
    <s v="Hipertension esencial (primaria)"/>
    <s v="Procedimiento"/>
    <n v="1"/>
    <s v="00Q0000775"/>
    <s v="PAQUETE HIPERTENSION ARTERIAL MAS DIABETES MELLITUS EN RIESGO DE ERCÃ‚Â YÃ‚Â ENFERMEDAD RENAL CRONICA ESTADIOS 1 - 2 EN IPS ESPECIALIZADA"/>
    <d v="2022-02-28T00:00:00"/>
    <n v="107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67218"/>
    <s v="CC27167218"/>
    <s v="OMAYRA"/>
    <s v="PATRICIA"/>
    <s v="PENA"/>
    <s v="COLLAZOS"/>
    <d v="1963-02-25T00:00:00"/>
    <n v="58"/>
    <n v="5"/>
    <s v="Adultez"/>
    <s v="Ninguno"/>
    <s v="Desplazamiento"/>
    <s v="Desplazamiento forzado"/>
    <s v="Estudios Universitarios"/>
    <s v="Cotizante docente"/>
    <m/>
    <s v="Con discapacidad"/>
    <s v="Ninguna"/>
    <s v="PASTO"/>
    <s v="CRA 42A No15-13 SAN JUAN DE DIOS B/"/>
    <n v="3108221924"/>
    <s v="Rural"/>
    <m/>
    <x v="0"/>
    <x v="11"/>
    <s v="NARIÑO"/>
    <x v="11"/>
    <x v="11"/>
    <x v="11"/>
    <s v="I10X"/>
    <s v="N18X"/>
    <m/>
    <m/>
    <s v="Hipertension esencial (primaria)"/>
    <s v="Procedimiento"/>
    <n v="1"/>
    <s v="00Q0000395"/>
    <s v="PAQUETE HIPERTENSION ARTERIAL Y/O  DIABETES MELLITUS CON ENFERMEDAD RENAL CRONICA ESTADIOS 3A - 3B - 4 Y 5 SIN DIALISIS"/>
    <d v="2022-02-26T00:00:00"/>
    <n v="23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3808"/>
    <s v="CC30713808"/>
    <s v="YOLANDA"/>
    <s v="DEL SOCORRO"/>
    <s v="BASTIDAS"/>
    <s v="ORDONEZ"/>
    <d v="1957-09-07T00:00:00"/>
    <n v="64"/>
    <n v="6"/>
    <s v="Persona mayor"/>
    <s v="Ninguno"/>
    <s v="Desplazamiento"/>
    <s v="Ninguno"/>
    <s v="Estudios Universitarios"/>
    <s v="Cotizante docente"/>
    <m/>
    <s v="Con discapacidad"/>
    <s v="Ninguna"/>
    <s v="PASTO"/>
    <s v="CRA 21 N 3-56 B/"/>
    <n v="7294138"/>
    <s v="Rural"/>
    <m/>
    <x v="0"/>
    <x v="11"/>
    <s v="NARIÑO"/>
    <x v="11"/>
    <x v="11"/>
    <x v="11"/>
    <s v="I10X"/>
    <s v="N18X"/>
    <m/>
    <m/>
    <s v="Hipertension esencial (primaria)"/>
    <s v="Procedimiento"/>
    <n v="1"/>
    <n v="1890366"/>
    <s v="CONSULTA DE CONTROL O DE SEGUIMIENTO POR ESPECIALISTA EN MEDICINA INTERNA"/>
    <d v="2022-02-07T00:00:00"/>
    <n v="124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8820"/>
    <s v="CC12968820"/>
    <s v="LUIS"/>
    <s v="JAVIER"/>
    <s v="RAMOS"/>
    <s v="RODRIGUEZ"/>
    <d v="1959-07-31T00:00:00"/>
    <n v="62"/>
    <n v="6"/>
    <s v="Persona mayor"/>
    <s v="Ninguno"/>
    <s v="Desplazamiento"/>
    <s v="Ninguno"/>
    <s v="Estudios Universitarios"/>
    <s v="Cotizante docente"/>
    <m/>
    <s v="Con discapacidad"/>
    <s v="Ninguna"/>
    <s v="PASTO"/>
    <s v="MZA B CASA 2 B/CIUDAD JARDIN"/>
    <n v="3137652943"/>
    <s v="Rural"/>
    <m/>
    <x v="0"/>
    <x v="13"/>
    <s v="NARIÑO"/>
    <x v="13"/>
    <x v="13"/>
    <x v="13"/>
    <s v="I10X"/>
    <s v="N18X"/>
    <m/>
    <m/>
    <s v="Hipertension esencial (primaria)"/>
    <s v="Procedimiento"/>
    <n v="1"/>
    <s v="00Q0000395"/>
    <s v="PAQUETE HIPERTENSION ARTERIAL Y/O  DIABETES MELLITUS CON ENFERMEDAD RENAL CRONICA ESTADIOS 3A - 3B - 4 Y 5 SIN DIALISIS"/>
    <d v="2022-02-08T00:00:00"/>
    <n v="32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450340"/>
    <s v="CC87450340"/>
    <s v="GERMAN"/>
    <s v="GUERING"/>
    <s v="PANTOJA"/>
    <s v="CABRERA"/>
    <d v="1955-09-01T00:00:00"/>
    <n v="66"/>
    <n v="6"/>
    <s v="Persona mayor"/>
    <s v="Ninguno"/>
    <s v="Desplazamiento"/>
    <s v="Ninguno"/>
    <s v="Estudios Universitarios"/>
    <s v="Cotizante docente"/>
    <m/>
    <s v="Con discapacidad"/>
    <s v="Ninguna"/>
    <s v="PASTO"/>
    <s v="CRA 21 N 3-56 LOS BALCONES B/"/>
    <n v="3163439700"/>
    <s v="Rural"/>
    <m/>
    <x v="0"/>
    <x v="16"/>
    <s v="NARIÑO"/>
    <x v="16"/>
    <x v="16"/>
    <x v="16"/>
    <s v="I10X"/>
    <s v="E119"/>
    <m/>
    <m/>
    <s v="Hipertension esencial (primaria)"/>
    <s v="Procedimiento"/>
    <n v="1"/>
    <s v="00Q0000773"/>
    <s v="PAQUETE HIPERTENSION ARTERIAL SIN O CON ENFERMEDAD RENAL CRONICA ESTADIOS 1 - 2 - IPS ESPECIALIZADA"/>
    <d v="2022-02-28T00:00:00"/>
    <n v="38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9052"/>
    <s v="CC12959052"/>
    <s v="LUIS"/>
    <s v="CARLOS"/>
    <s v="GUERRERO"/>
    <s v="NIETO"/>
    <d v="1951-05-11T00:00:00"/>
    <n v="70"/>
    <n v="6"/>
    <s v="Persona mayor"/>
    <s v="Ninguno"/>
    <s v="Desplazamiento"/>
    <s v="Ninguno"/>
    <s v="Estudios Universitarios"/>
    <s v="Cotizante docente"/>
    <m/>
    <s v="Con discapacidad"/>
    <s v="Ninguna"/>
    <s v="PASTO"/>
    <s v="MZ 14 CS 11 BARRIO SUMATAMBO"/>
    <n v="3137085964"/>
    <s v="Rural"/>
    <m/>
    <x v="0"/>
    <x v="13"/>
    <s v="NARIÑO"/>
    <x v="13"/>
    <x v="13"/>
    <x v="13"/>
    <s v="I10X"/>
    <s v="N18X"/>
    <m/>
    <m/>
    <s v="Hipertension esencial (primaria)"/>
    <s v="Procedimiento"/>
    <n v="1"/>
    <s v="00Q0000395"/>
    <s v="PAQUETE HIPERTENSION ARTERIAL Y/O  DIABETES MELLITUS CON ENFERMEDAD RENAL CRONICA ESTADIOS 3A - 3B - 4 Y 5 SIN DIALISIS"/>
    <d v="2022-02-28T00:00:00"/>
    <n v="78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6220"/>
    <s v="CC12956220"/>
    <s v="JORGE"/>
    <s v="RAUL"/>
    <s v="MORAN"/>
    <s v="MORA"/>
    <d v="1951-08-02T00:00:00"/>
    <n v="70"/>
    <n v="6"/>
    <s v="Persona mayor"/>
    <s v="Ninguno"/>
    <s v="Desplazamiento"/>
    <s v="Ninguno"/>
    <s v="Estudios Universitarios"/>
    <s v="Cotizante docente"/>
    <m/>
    <s v="Con discapacidad"/>
    <s v="Ninguna"/>
    <s v="PASTO"/>
    <s v="CRA 9E N 15-68 EL TRIUNFO"/>
    <n v="3158939467"/>
    <s v="Rural"/>
    <m/>
    <x v="0"/>
    <x v="7"/>
    <s v="NARIÑO"/>
    <x v="7"/>
    <x v="7"/>
    <x v="7"/>
    <s v="I10X"/>
    <s v="E119"/>
    <s v="N18X"/>
    <m/>
    <s v="Hipertension esencial (primaria)"/>
    <s v="Procedimiento"/>
    <n v="1"/>
    <s v="00Q0000773"/>
    <s v="PAQUETE HIPERTENSION ARTERIAL SIN O CON ENFERMEDAD RENAL CRONICA ESTADIOS 1 - 2 - IPS ESPECIALIZADA"/>
    <d v="2022-02-28T00:00:00"/>
    <n v="87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510"/>
    <s v="CC12965510"/>
    <s v="NELSON"/>
    <s v="OVIDIO"/>
    <s v="OBANDO"/>
    <s v="ACOSTA"/>
    <d v="1958-03-01T00:00:00"/>
    <n v="63"/>
    <n v="6"/>
    <s v="Persona mayor"/>
    <s v="Ninguno"/>
    <s v="Desplazamiento"/>
    <s v="Ninguno"/>
    <s v="Estudios Universitarios"/>
    <s v="Cotizante docente"/>
    <m/>
    <s v="Con discapacidad"/>
    <s v="Ninguna"/>
    <s v="PASTO"/>
    <s v="CARRERA 39 # 7-15 B/MARILUZ 3 B/"/>
    <n v="7359340"/>
    <s v="Rural"/>
    <m/>
    <x v="0"/>
    <x v="7"/>
    <s v="NARIÑO"/>
    <x v="7"/>
    <x v="7"/>
    <x v="7"/>
    <s v="I10X"/>
    <s v="N18X"/>
    <m/>
    <m/>
    <s v="Hipertension esencial (primaria)"/>
    <s v="Procedimiento"/>
    <n v="1"/>
    <s v="00T0000003"/>
    <s v="TRANSPORTE COMERCIAL ACUATICO - SIMPLE FRANCISCO PIZARRO ( SALAHONDA ) ( NARIÃƒÂ‘O ) A TUMACO ( NARIÃƒÂ‘O )"/>
    <d v="2022-02-18T00:00:00"/>
    <n v="107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79936"/>
    <s v="CC5379936"/>
    <s v="ALVARO"/>
    <s v="ORLANDO"/>
    <s v="NASPIRAN"/>
    <s v="CALVACHE"/>
    <d v="1963-11-02T00:00:00"/>
    <n v="58"/>
    <n v="5"/>
    <s v="Adultez"/>
    <s v="Ninguno"/>
    <s v="Desplazamiento"/>
    <s v="Ninguno"/>
    <s v="Estudios Universitarios"/>
    <s v="Cotizante docente"/>
    <m/>
    <s v="Con discapacidad"/>
    <s v="Ninguna"/>
    <s v="PASTO"/>
    <s v="MZ E CASA 5 URBANIZACION EL TRIGAL"/>
    <n v="3154509704"/>
    <s v="Rural"/>
    <m/>
    <x v="0"/>
    <x v="7"/>
    <s v="NARIÑO"/>
    <x v="7"/>
    <x v="7"/>
    <x v="7"/>
    <s v="I10X"/>
    <s v="N18X"/>
    <m/>
    <m/>
    <s v="Hipertension esencial (primaria)"/>
    <s v="Procedimiento"/>
    <n v="1"/>
    <s v="00T0000007"/>
    <s v="TRANSPORTE COMERCIAL ACUATICO - SIMPLE TUMACO ( NARIÃƒÂ‘O ) A FRANCISCO PIZARRO ( SALAHONDA ) ( NARIÃƒÂ‘O )"/>
    <d v="2022-02-18T00:00:00"/>
    <n v="63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785112"/>
    <s v="CC36785112"/>
    <s v="PERPETUA"/>
    <s v="NORALBA"/>
    <s v="GONZALEZ"/>
    <s v="DE MORA"/>
    <d v="1953-10-05T00:00:00"/>
    <n v="68"/>
    <n v="6"/>
    <s v="Persona mayor"/>
    <s v="Ninguno"/>
    <s v="Desplazamiento"/>
    <s v="Ninguno"/>
    <s v="Estudios Universitarios"/>
    <s v="Cotizante docente"/>
    <m/>
    <s v="Con discapacidad"/>
    <s v="Ninguna"/>
    <s v="PASTO"/>
    <s v="CORREGIMIENTO SAN FRANCISCO"/>
    <n v="3187933346"/>
    <s v="Rural"/>
    <m/>
    <x v="0"/>
    <x v="7"/>
    <s v="NARIÑO"/>
    <x v="7"/>
    <x v="7"/>
    <x v="7"/>
    <s v="I10X"/>
    <s v="N18X"/>
    <m/>
    <m/>
    <s v="Hipertension esencial (primaria)"/>
    <s v="Procedimiento"/>
    <n v="1"/>
    <n v="1890206"/>
    <s v="CONSULTA DE PRIMERA VEZ POR NUTRICION Y DIETETICA"/>
    <d v="2022-02-17T00:00:00"/>
    <n v="6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2654"/>
    <s v="CC30732654"/>
    <s v="OLGA "/>
    <s v="MERCEDES "/>
    <s v="HERRERA "/>
    <s v="TORRES"/>
    <d v="1964-03-09T00:00:00"/>
    <n v="57"/>
    <n v="5"/>
    <s v="Adultez"/>
    <s v="Ninguno"/>
    <s v="Desplazamiento"/>
    <s v="Ninguno"/>
    <s v="Estudios Universitarios"/>
    <s v="Cotizante docente"/>
    <m/>
    <s v="Con discapacidad"/>
    <s v="Ninguna"/>
    <s v="PASTO"/>
    <s v="CALLE 15 A No 4-49 B CANTARANA"/>
    <n v="3218314170"/>
    <s v="Rural"/>
    <m/>
    <x v="0"/>
    <x v="8"/>
    <s v="NARIÑO"/>
    <x v="8"/>
    <x v="8"/>
    <x v="8"/>
    <s v="I10X"/>
    <s v="N18X"/>
    <m/>
    <m/>
    <s v="Hipertension esencial (primaria)"/>
    <s v="Procedimiento"/>
    <n v="1"/>
    <s v="00Q0000395"/>
    <s v="PAQUETE HIPERTENSION ARTERIAL Y/O  DIABETES MELLITUS CON ENFERMEDAD RENAL CRONICA ESTADIOS 3A - 3B - 4 Y 5 SIN DIALISIS"/>
    <d v="2022-02-28T00:00:00"/>
    <n v="8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187"/>
    <s v="CC27075187"/>
    <s v="SONIA"/>
    <s v="ELDA"/>
    <s v="SANCHEZ"/>
    <s v="ORTIZ"/>
    <d v="1948-04-23T00:00:00"/>
    <n v="73"/>
    <n v="6"/>
    <s v="Persona mayor"/>
    <s v="Ninguno"/>
    <s v="Desplazamiento"/>
    <s v="Ninguno"/>
    <s v="Estudios Universitarios"/>
    <s v="Cotizante docente"/>
    <m/>
    <s v="Con discapacidad"/>
    <s v="Ninguna"/>
    <s v="PASTO"/>
    <s v="CALLE 12 N 6-12"/>
    <n v="3206139959"/>
    <s v="Rural"/>
    <m/>
    <x v="0"/>
    <x v="10"/>
    <s v="NARIÑO"/>
    <x v="10"/>
    <x v="10"/>
    <x v="10"/>
    <s v="I10X"/>
    <s v="N18X"/>
    <m/>
    <m/>
    <s v="Hipertension esencial (primaria)"/>
    <s v="Procedimiento"/>
    <n v="1"/>
    <s v="00Q0000773"/>
    <s v="PAQUETE HIPERTENSION ARTERIAL SIN O CON ENFERMEDAD RENAL CRONICA ESTADIOS 1 - 2 - IPS ESPECIALIZADA"/>
    <d v="2022-02-28T00:00:00"/>
    <n v="84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40059"/>
    <s v="CC27140059"/>
    <s v="MARIA"/>
    <s v="DEL CARMEN"/>
    <s v="ROSALES"/>
    <s v="DE HERNANDEZ"/>
    <d v="1938-09-13T00:00:00"/>
    <n v="83"/>
    <n v="6"/>
    <s v="Persona mayor"/>
    <s v="Ninguno"/>
    <s v="Desplazamiento"/>
    <s v="Ninguno"/>
    <s v="Estudios Universitarios"/>
    <s v="Beneficiario"/>
    <m/>
    <s v="Con discapacidad"/>
    <s v="Ninguna"/>
    <s v="PASTO"/>
    <s v="CRA 3 No 5 - 06 B/SUR B/ La inmaculada"/>
    <n v="3173078252"/>
    <s v="Rural"/>
    <m/>
    <x v="0"/>
    <x v="7"/>
    <s v="NARIÑO"/>
    <x v="7"/>
    <x v="7"/>
    <x v="7"/>
    <s v="I10X"/>
    <s v="N18X"/>
    <m/>
    <m/>
    <s v="Hipertension esencial (primaria)"/>
    <s v="Procedimiento"/>
    <n v="1"/>
    <s v="00Q0000773"/>
    <s v="PAQUETE HIPERTENSION ARTERIAL SIN O CON ENFERMEDAD RENAL CRONICA ESTADIOS 1 - 2 - IPS ESPECIALIZADA"/>
    <d v="2022-02-09T00:00:00"/>
    <n v="34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07979"/>
    <s v="CC27107979"/>
    <s v="CONSUELO"/>
    <s v="VISITACION"/>
    <s v="PORTILLA"/>
    <s v="EGAS"/>
    <d v="1959-04-11T00:00:00"/>
    <n v="62"/>
    <n v="6"/>
    <s v="Persona mayor"/>
    <s v="Ninguno"/>
    <s v="Desplazamiento"/>
    <s v="Ninguno"/>
    <s v="Estudios Universitarios"/>
    <s v="Cotizante docente"/>
    <m/>
    <s v="Con discapacidad"/>
    <s v="Ninguna"/>
    <s v="PASTO"/>
    <s v="Calle 22 # 1-13 Edificio Villa Lucciana B/ Pucalpa"/>
    <n v="3117086549"/>
    <s v="Rural"/>
    <m/>
    <x v="0"/>
    <x v="11"/>
    <s v="NARIÑO"/>
    <x v="11"/>
    <x v="11"/>
    <x v="11"/>
    <s v="I10X"/>
    <s v="N18X"/>
    <m/>
    <m/>
    <s v="Hipertension esencial (primaria)"/>
    <s v="Procedimiento"/>
    <n v="1"/>
    <s v="00Q0001281"/>
    <s v="PAQUETE HIPERTENSION ARTERIAL SIN O CON ENFERMEDAD RENAL CRONICA ESTADIOS 1 - 2 - IPS PRIMARIA"/>
    <d v="2022-02-28T00:00:00"/>
    <n v="81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1396"/>
    <s v="CC27071396"/>
    <s v="AURA"/>
    <s v="MARINA"/>
    <s v="ESTUPINAN"/>
    <s v="DE PABON"/>
    <d v="1944-12-05T00:00:00"/>
    <n v="76"/>
    <n v="6"/>
    <s v="Persona mayor"/>
    <s v="Ninguno"/>
    <s v="Desplazamiento"/>
    <s v="Ninguno"/>
    <s v="Estudios Universitarios"/>
    <s v="Cotizante docente"/>
    <m/>
    <s v="Con discapacidad"/>
    <s v="Ninguna"/>
    <s v="PASTO"/>
    <s v="MZ 5 CS 1 VILLA DOCENTE B/ villa docente"/>
    <n v="7368555"/>
    <s v="Rural"/>
    <m/>
    <x v="0"/>
    <x v="15"/>
    <s v="NARIÑO"/>
    <x v="15"/>
    <x v="15"/>
    <x v="15"/>
    <s v="I10X"/>
    <s v="N18X"/>
    <m/>
    <m/>
    <s v="Hipertension esencial (primaria)"/>
    <s v="Procedimiento"/>
    <n v="1"/>
    <s v="00Q0000395"/>
    <s v="PAQUETE HIPERTENSION ARTERIAL Y/O  DIABETES MELLITUS CON ENFERMEDAD RENAL CRONICA ESTADIOS 3A - 3B - 4 Y 5 SIN DIALISIS"/>
    <d v="2022-02-28T00:00:00"/>
    <n v="154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1006"/>
    <s v="CC27071006"/>
    <s v="EMILDA"/>
    <s v="ESPERANZA"/>
    <s v="NAVARRO"/>
    <s v="DE GELPUD"/>
    <d v="1943-06-04T00:00:00"/>
    <n v="78"/>
    <n v="6"/>
    <s v="Persona mayor"/>
    <s v="Ninguno"/>
    <s v="Desplazamiento"/>
    <s v="Ninguno"/>
    <s v="Estudios Universitarios"/>
    <s v="Beneficiario"/>
    <m/>
    <s v="Con discapacidad"/>
    <s v="Ninguna"/>
    <s v="PASTO"/>
    <s v="DIAGONAL 12 D No 3A - 08 B/LA ROSA"/>
    <n v="3155812799"/>
    <s v="Rural"/>
    <m/>
    <x v="0"/>
    <x v="16"/>
    <s v="NARIÑO"/>
    <x v="16"/>
    <x v="16"/>
    <x v="16"/>
    <s v="I10X"/>
    <m/>
    <m/>
    <m/>
    <s v="Hipertension esencial (primaria)"/>
    <s v="Procedimiento"/>
    <n v="1"/>
    <n v="1871121"/>
    <s v="RADIOGRAFIA DE TORAX ( P. A. O A. P. Y LATERAL - DECUBITO LATERAL - OBLICUAS O LATERAL )"/>
    <d v="2022-02-02T00:00:00"/>
    <n v="50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8006"/>
    <s v="CC12968006"/>
    <s v="PABLO"/>
    <s v="HORACIO"/>
    <s v="RAMOS"/>
    <s v="VALENCIA"/>
    <d v="1958-07-15T00:00:00"/>
    <n v="63"/>
    <n v="6"/>
    <s v="Persona mayor"/>
    <s v="Ninguno"/>
    <s v="Desplazamiento"/>
    <s v="Ninguno"/>
    <s v="Estudios Universitarios"/>
    <s v="Cotizante docente"/>
    <m/>
    <s v="Con discapacidad"/>
    <s v="Ninguna"/>
    <s v="PASTO"/>
    <s v="CRA 47#11-70 Apartamento 1001 Torre 1 B/ Bosque de"/>
    <n v="3187345683"/>
    <s v="Rural"/>
    <m/>
    <x v="0"/>
    <x v="16"/>
    <s v="NARIÑO"/>
    <x v="16"/>
    <x v="16"/>
    <x v="16"/>
    <s v="I10X"/>
    <s v="N18X"/>
    <m/>
    <m/>
    <s v="Hipertension esencial (primaria)"/>
    <s v="Procedimiento"/>
    <n v="1"/>
    <s v="00Q0000395"/>
    <s v="PAQUETE HIPERTENSION ARTERIAL Y/O  DIABETES MELLITUS CON ENFERMEDAD RENAL CRONICA ESTADIOS 3A - 3B - 4 Y 5 SIN DIALISIS"/>
    <d v="2022-02-28T00:00:00"/>
    <n v="260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20700"/>
    <s v="CC30720700"/>
    <s v="REINA"/>
    <s v="AMPARO"/>
    <s v="ANDRADE"/>
    <s v="ARAUJO"/>
    <d v="1956-07-12T00:00:00"/>
    <n v="65"/>
    <n v="6"/>
    <s v="Persona mayor"/>
    <s v="Ninguno"/>
    <s v="Desplazamiento"/>
    <s v="Ninguno"/>
    <s v="Estudios Universitarios"/>
    <s v="Beneficiario"/>
    <m/>
    <s v="Con discapacidad"/>
    <s v="Ninguna"/>
    <s v="PASTO"/>
    <s v="CLL18D No 8A ESTE 42 B/LA PAZ"/>
    <n v="3186458915"/>
    <s v="Rural"/>
    <m/>
    <x v="0"/>
    <x v="16"/>
    <s v="NARIÑO"/>
    <x v="16"/>
    <x v="16"/>
    <x v="16"/>
    <s v="I10X"/>
    <m/>
    <m/>
    <m/>
    <s v="Hipertension esencial (primaria)"/>
    <s v="Procedimiento"/>
    <n v="1"/>
    <s v="00Q0000395"/>
    <s v="PAQUETE HIPERTENSION ARTERIAL Y/O  DIABETES MELLITUS CON ENFERMEDAD RENAL CRONICA ESTADIOS 3A - 3B - 4 Y 5 SIN DIALISIS"/>
    <d v="2022-02-28T00:00:00"/>
    <n v="50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2899"/>
    <s v="CC12952899"/>
    <s v="SERVIO"/>
    <s v="TULIO"/>
    <s v="ISACAZ"/>
    <s v="COLIMBA"/>
    <d v="1949-07-23T00:00:00"/>
    <n v="72"/>
    <n v="6"/>
    <s v="Persona mayor"/>
    <s v="Ninguno"/>
    <s v="Desplazamiento"/>
    <s v="Ninguno"/>
    <s v="Estudios Universitarios"/>
    <s v="Cotizante docente"/>
    <m/>
    <s v="Con discapacidad"/>
    <s v="Ninguna"/>
    <s v="PASTO"/>
    <s v="MZ 27 CS 5 TAMASAGRA I"/>
    <n v="3113395333"/>
    <s v="Rural"/>
    <m/>
    <x v="0"/>
    <x v="8"/>
    <s v="NARIÑO"/>
    <x v="8"/>
    <x v="8"/>
    <x v="8"/>
    <s v="I10X"/>
    <m/>
    <m/>
    <m/>
    <s v="Hipertension esencial (primaria)"/>
    <s v="Medicamento"/>
    <n v="1"/>
    <s v="35662-18"/>
    <s v="ACIDO FOLICO TABLETAS 1 MG."/>
    <d v="2022-02-14T00:00:00"/>
    <n v="149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03194"/>
    <s v="CC27103194"/>
    <s v="MARIA"/>
    <s v="DEOGARIA"/>
    <s v="URBANO"/>
    <s v="ORDOÑEZ"/>
    <d v="1962-01-09T00:00:00"/>
    <n v="59"/>
    <n v="5"/>
    <s v="Adultez"/>
    <s v="Ninguno"/>
    <s v="Desplazamiento"/>
    <s v="Homicidio"/>
    <s v="Estudios Universitarios"/>
    <s v="Cotizante docente"/>
    <m/>
    <s v="Con discapacidad"/>
    <s v="Ninguna"/>
    <s v="PASTO"/>
    <s v="ALAMEDA DEL RIO TORRE 1 APTO 304"/>
    <n v="3113795720"/>
    <s v="Rural"/>
    <m/>
    <x v="0"/>
    <x v="16"/>
    <s v="NARIÑO"/>
    <x v="16"/>
    <x v="16"/>
    <x v="16"/>
    <s v="I10X"/>
    <s v="N18X"/>
    <m/>
    <m/>
    <s v="Hipertension esencial (primaria)"/>
    <s v="Procedimiento"/>
    <n v="1"/>
    <s v="00Q0000773"/>
    <s v="PAQUETE HIPERTENSION ARTERIAL SIN O CON ENFERMEDAD RENAL CRONICA ESTADIOS 1 - 2 - IPS ESPECIALIZADA"/>
    <d v="2022-02-28T00:00:00"/>
    <n v="249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64128"/>
    <s v="CC27064128"/>
    <s v="GENOVEVA"/>
    <s v="NONE "/>
    <s v="CORDOBA"/>
    <s v="SOLARTE"/>
    <d v="1926-06-07T00:00:00"/>
    <n v="95"/>
    <n v="6"/>
    <s v="Persona mayor"/>
    <s v="Ninguno"/>
    <s v="Desplazamiento"/>
    <s v="Ninguno"/>
    <s v="Estudios Universitarios"/>
    <s v="Beneficiario"/>
    <m/>
    <s v="Con discapacidad"/>
    <s v="Ninguna"/>
    <s v="PASTO"/>
    <s v="CRA 19 No 29 - 17 B/CALVARIO"/>
    <n v="3225325117"/>
    <s v="Rural"/>
    <m/>
    <x v="0"/>
    <x v="16"/>
    <s v="NARIÑO"/>
    <x v="16"/>
    <x v="16"/>
    <x v="16"/>
    <s v="I10X"/>
    <s v="E119"/>
    <m/>
    <m/>
    <s v="Hipertension esencial (primaria)"/>
    <s v="Procedimiento"/>
    <n v="1"/>
    <s v="00Q0000773"/>
    <s v="PAQUETE HIPERTENSION ARTERIAL SIN O CON ENFERMEDAD RENAL CRONICA ESTADIOS 1 - 2 - IPS ESPECIALIZADA"/>
    <d v="2022-02-24T00:00:00"/>
    <n v="1797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9822166"/>
    <s v="CC59822166"/>
    <s v="ALEXANDRA"/>
    <s v="NONE "/>
    <s v="PUCHANA"/>
    <s v="ORDOÑEZ"/>
    <d v="1972-05-27T00:00:00"/>
    <n v="49"/>
    <n v="5"/>
    <s v="Adultez"/>
    <s v="Ninguno"/>
    <s v="Desplazamiento"/>
    <s v="Ninguno"/>
    <s v="Estudios Universitarios"/>
    <s v="Beneficiario"/>
    <m/>
    <s v="Con discapacidad"/>
    <s v="Ninguna"/>
    <s v="PASTO"/>
    <s v="Manzana I casa 12 B/ Villa de los R?"/>
    <n v="3218217075"/>
    <s v="Rural"/>
    <m/>
    <x v="0"/>
    <x v="7"/>
    <s v="NARIÑO"/>
    <x v="7"/>
    <x v="7"/>
    <x v="7"/>
    <s v="I10X"/>
    <s v="N18X"/>
    <m/>
    <m/>
    <s v="Hipertension esencial (primaria)"/>
    <s v="Procedimiento"/>
    <n v="1"/>
    <n v="1890101"/>
    <s v="ATENCION ( VISITA ) DOMICILIARIA - POR MEDICINA GENERAL"/>
    <d v="2022-02-25T00:00:00"/>
    <n v="19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99424"/>
    <s v="CC5299424"/>
    <s v="RODOLFO"/>
    <s v="NONE "/>
    <s v="PAREDES"/>
    <s v="ROJAS"/>
    <d v="1973-02-11T00:00:00"/>
    <n v="48"/>
    <n v="5"/>
    <s v="Adultez"/>
    <s v="Ninguno"/>
    <s v="Desplazamiento"/>
    <s v="Desplazamiento forzado"/>
    <s v="Estudios Universitarios"/>
    <s v="Beneficiario"/>
    <m/>
    <s v="Con discapacidad"/>
    <s v="Ninguna"/>
    <s v="PASTO"/>
    <s v="CRA 22B N 11SUR-67 VIA PATINODROMO."/>
    <n v="3154028665"/>
    <s v="Rural"/>
    <m/>
    <x v="0"/>
    <x v="16"/>
    <s v="NARIÑO"/>
    <x v="16"/>
    <x v="16"/>
    <x v="16"/>
    <s v="I10X"/>
    <m/>
    <m/>
    <m/>
    <s v="Hipertension esencial (primaria)"/>
    <s v="Procedimiento"/>
    <n v="1"/>
    <s v="00Q0000773"/>
    <s v="PAQUETE HIPERTENSION ARTERIAL SIN O CON ENFERMEDAD RENAL CRONICA ESTADIOS 1 - 2 - IPS ESPECIALIZADA"/>
    <d v="2022-02-15T00:00:00"/>
    <n v="320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799558"/>
    <s v="CC1799558"/>
    <s v="RUBEN"/>
    <s v="NONE "/>
    <s v="RODRIGUEZ"/>
    <s v="PAREDES"/>
    <d v="1937-05-08T00:00:00"/>
    <n v="84"/>
    <n v="6"/>
    <s v="Persona mayor"/>
    <s v="Ninguno"/>
    <s v="Desplazamiento"/>
    <s v="Ninguno"/>
    <s v="Estudios Universitarios"/>
    <s v="Cotizante Pensionado"/>
    <m/>
    <s v="Con discapacidad"/>
    <s v="Ninguna"/>
    <s v="PASTO"/>
    <s v="CHACHAGUI B/PEDEGRAL ALTO"/>
    <n v="3163319340"/>
    <s v="Urbana"/>
    <m/>
    <x v="0"/>
    <x v="9"/>
    <s v="NARIÑO"/>
    <x v="9"/>
    <x v="9"/>
    <x v="9"/>
    <s v="I10X"/>
    <s v="N18X"/>
    <m/>
    <m/>
    <s v="Hipertension esencial (primaria)"/>
    <s v="Procedimiento"/>
    <n v="1"/>
    <s v="00Q0000395"/>
    <s v="PAQUETE HIPERTENSION ARTERIAL Y/O  DIABETES MELLITUS CON ENFERMEDAD RENAL CRONICA ESTADIOS 3A - 3B - 4 Y 5 SIN DIALISIS"/>
    <d v="2022-02-03T00:00:00"/>
    <n v="925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1870264"/>
    <s v="CC21870264"/>
    <s v="MARTA"/>
    <s v="NELLY"/>
    <s v="ZAPATA"/>
    <s v="DE JURADO"/>
    <d v="1947-11-12T00:00:00"/>
    <n v="73"/>
    <n v="6"/>
    <s v="Persona mayor"/>
    <s v="Ninguno"/>
    <s v="Desplazamiento"/>
    <s v="Ninguno"/>
    <s v="Estudios Universitarios"/>
    <s v="Cotizante docente"/>
    <m/>
    <s v="Con discapacidad"/>
    <s v="Ninguna"/>
    <s v="PASTO"/>
    <s v="CL 3 OESTE 30-16 B/"/>
    <n v="3188951548"/>
    <s v="Urbana"/>
    <m/>
    <x v="0"/>
    <x v="12"/>
    <s v="NARIÑO"/>
    <x v="12"/>
    <x v="12"/>
    <x v="12"/>
    <s v="I10X"/>
    <s v="N18X"/>
    <m/>
    <m/>
    <s v="Hipertension esencial (primaria)"/>
    <s v="Procedimiento"/>
    <n v="1"/>
    <s v="00Q0000395"/>
    <s v="PAQUETE HIPERTENSION ARTERIAL Y/O  DIABETES MELLITUS CON ENFERMEDAD RENAL CRONICA ESTADIOS 3A - 3B - 4 Y 5 SIN DIALISIS"/>
    <d v="2022-02-28T00:00:00"/>
    <n v="27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09622"/>
    <s v="CC30709622"/>
    <s v="AURA"/>
    <s v="NELLY"/>
    <s v="VILLOTA"/>
    <s v="DE DIAZ"/>
    <d v="1956-08-15T00:00:00"/>
    <n v="65"/>
    <n v="6"/>
    <s v="Persona mayor"/>
    <s v="Ninguno"/>
    <s v="Desplazamiento"/>
    <s v="Ninguno"/>
    <s v="Estudios Universitarios"/>
    <s v="Beneficiario"/>
    <m/>
    <s v="Con discapacidad"/>
    <s v="Ninguna"/>
    <s v="PASTO"/>
    <s v="calle 16 B No. 35-20 B/ parana"/>
    <n v="7237356"/>
    <s v="Urbana"/>
    <m/>
    <x v="0"/>
    <x v="11"/>
    <s v="NARIÑO"/>
    <x v="11"/>
    <x v="11"/>
    <x v="11"/>
    <s v="I10X"/>
    <s v="N18X"/>
    <m/>
    <m/>
    <s v="Hipertension esencial (primaria)"/>
    <s v="Procedimiento"/>
    <n v="1"/>
    <s v="00Q0000395"/>
    <s v="PAQUETE HIPERTENSION ARTERIAL Y/O  DIABETES MELLITUS CON ENFERMEDAD RENAL CRONICA ESTADIOS 3A - 3B - 4 Y 5 SIN DIALISIS"/>
    <d v="2022-02-25T00:00:00"/>
    <n v="2140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8107932"/>
    <s v="CC18107932"/>
    <s v="JOSE"/>
    <s v="RAMIRO"/>
    <s v="PACICHANA"/>
    <s v="SOLARTE"/>
    <d v="1956-11-18T00:00:00"/>
    <n v="64"/>
    <n v="6"/>
    <s v="Persona mayor"/>
    <s v="Ninguno"/>
    <s v="Desplazamiento"/>
    <s v="Lesiones Personales Fisicas"/>
    <s v="Estudios Universitarios"/>
    <s v="Cotizante Pensionado"/>
    <m/>
    <s v="Con discapacidad"/>
    <s v="Ninguna"/>
    <s v="PASTO"/>
    <s v="MZ C CASA 5 VILLA CAMPESTRE"/>
    <n v="3207621661"/>
    <s v="Urbana"/>
    <m/>
    <x v="0"/>
    <x v="9"/>
    <s v="NARIÑO"/>
    <x v="9"/>
    <x v="9"/>
    <x v="9"/>
    <s v="I10X"/>
    <m/>
    <m/>
    <m/>
    <s v="Hipertension esencial (primaria)"/>
    <s v="Procedimiento"/>
    <n v="1"/>
    <s v="00Q0000775"/>
    <s v="PAQUETE HIPERTENSION ARTERIAL MAS DIABETES MELLITUS EN RIESGO DE ERCÃ‚Â YÃ‚Â ENFERMEDAD RENAL CRONICA ESTADIOS 1 - 2 EN IPS ESPECIALIZADA"/>
    <d v="2022-02-28T00:00:00"/>
    <n v="160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9489"/>
    <s v="CC30739489"/>
    <s v="ADIELA"/>
    <s v="NONE "/>
    <s v="GALINDEZ"/>
    <s v="OJEDA"/>
    <d v="1968-01-11T00:00:00"/>
    <n v="53"/>
    <n v="5"/>
    <s v="Adultez"/>
    <s v="Ninguno"/>
    <s v="Desplazamiento"/>
    <s v="Ninguno"/>
    <s v="Estudios Universitarios"/>
    <s v="Cotizante docente"/>
    <m/>
    <s v="Con discapacidad"/>
    <s v="Ninguna"/>
    <s v="PASTO"/>
    <s v="CRA 19A # 27A-10 CONDOMINIO TORRES DE AQUINE"/>
    <n v="3137780678"/>
    <s v="Urbana"/>
    <m/>
    <x v="0"/>
    <x v="11"/>
    <s v="NARIÑO"/>
    <x v="11"/>
    <x v="11"/>
    <x v="11"/>
    <s v="I10X"/>
    <s v="N18X"/>
    <m/>
    <m/>
    <s v="Hipertension esencial (primaria)"/>
    <s v="Procedimiento"/>
    <n v="1"/>
    <s v="00Q0000773"/>
    <s v="PAQUETE HIPERTENSION ARTERIAL SIN O CON ENFERMEDAD RENAL CRONICA ESTADIOS 1 - 2 - IPS ESPECIALIZADA"/>
    <d v="2022-02-28T00:00:00"/>
    <n v="81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02497"/>
    <s v="CC27302497"/>
    <s v="LUCY"/>
    <s v="MARIELA"/>
    <s v="BRAVO"/>
    <s v="NARVAEZ"/>
    <d v="1966-07-02T00:00:00"/>
    <n v="55"/>
    <n v="5"/>
    <s v="Adultez"/>
    <s v="Ninguno"/>
    <s v="Desplazamiento"/>
    <s v="Ninguno"/>
    <s v="Estudios Universitarios"/>
    <s v="Cotizante docente"/>
    <m/>
    <s v="Con discapacidad"/>
    <s v="Ninguna"/>
    <s v="PASTO"/>
    <s v="Casa 23 Barrio El Paraíso. Linares"/>
    <n v="3104595108"/>
    <s v="Rural"/>
    <m/>
    <x v="0"/>
    <x v="7"/>
    <s v="NARIÑO"/>
    <x v="7"/>
    <x v="7"/>
    <x v="7"/>
    <s v="I10X"/>
    <s v="N18X"/>
    <m/>
    <m/>
    <s v="Hipertension esencial (primaria)"/>
    <s v="Procedimiento"/>
    <n v="1"/>
    <s v="00Q0000773"/>
    <s v="PAQUETE HIPERTENSION ARTERIAL SIN O CON ENFERMEDAD RENAL CRONICA ESTADIOS 1 - 2 - IPS ESPECIALIZADA"/>
    <d v="2022-02-28T00:00:00"/>
    <n v="122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8854127"/>
    <s v="CC38854127"/>
    <s v="MARIA"/>
    <s v="DEL CARMEN"/>
    <s v="TASCON"/>
    <s v="DE URRESTA"/>
    <d v="1957-07-17T00:00:00"/>
    <n v="64"/>
    <n v="6"/>
    <s v="Persona mayor"/>
    <s v="Ninguno"/>
    <s v="Desplazamiento"/>
    <s v="Ninguno"/>
    <s v="Estudios Universitarios"/>
    <s v="Cotizante docente"/>
    <m/>
    <s v="Con discapacidad"/>
    <s v="Ninguna"/>
    <s v="PASTO"/>
    <s v="Kra 40 # 1021 Mariluz 2 apto 102A Buenavista"/>
    <n v="3004471915"/>
    <s v="Urbana"/>
    <m/>
    <x v="0"/>
    <x v="7"/>
    <s v="NARIÑO"/>
    <x v="7"/>
    <x v="7"/>
    <x v="7"/>
    <s v="I10X"/>
    <m/>
    <m/>
    <m/>
    <s v="Hipertension esencial (primaria)"/>
    <s v="Procedimiento"/>
    <n v="1"/>
    <s v="00Q0000395"/>
    <s v="PAQUETE HIPERTENSION ARTERIAL Y/O  DIABETES MELLITUS CON ENFERMEDAD RENAL CRONICA ESTADIOS 3A - 3B - 4 Y 5 SIN DIALISIS"/>
    <d v="2022-02-28T00:00:00"/>
    <n v="239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2720"/>
    <s v="CC30702720"/>
    <s v="AURA"/>
    <s v="ERNESTINA"/>
    <s v="ERASSO"/>
    <s v="MORA"/>
    <d v="1949-11-03T00:00:00"/>
    <n v="72"/>
    <n v="6"/>
    <s v="Persona mayor"/>
    <s v="Ninguno"/>
    <s v="Desplazamiento"/>
    <s v="Ninguno"/>
    <s v="Estudios Universitarios"/>
    <s v="Cotizante docente"/>
    <m/>
    <s v="Con discapacidad"/>
    <s v="Ninguna"/>
    <s v="PASTO"/>
    <s v="Cra 7 # 11-32 Barrio Chapal B/ Chapal"/>
    <n v="3168647362"/>
    <s v="Urbana"/>
    <m/>
    <x v="0"/>
    <x v="7"/>
    <s v="NARIÑO"/>
    <x v="7"/>
    <x v="7"/>
    <x v="7"/>
    <s v="I10X"/>
    <s v="N18X"/>
    <m/>
    <m/>
    <s v="Hipertension esencial (primaria)"/>
    <s v="Procedimiento"/>
    <n v="1"/>
    <s v="00Q0000773"/>
    <s v="PAQUETE HIPERTENSION ARTERIAL SIN O CON ENFERMEDAD RENAL CRONICA ESTADIOS 1 - 2 - IPS ESPECIALIZADA"/>
    <d v="2022-02-28T00:00:00"/>
    <n v="264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7120679"/>
    <s v="CC37120679"/>
    <s v="PASTORA"/>
    <s v="MAYERLY"/>
    <s v="DIAZ"/>
    <s v="ORTEGA"/>
    <d v="1979-02-01T00:00:00"/>
    <n v="42"/>
    <n v="5"/>
    <s v="Adultez"/>
    <s v="Ninguno"/>
    <s v="Desplazamiento"/>
    <s v="Ninguno"/>
    <s v="Estudios Universitarios"/>
    <s v="Cotizante docente"/>
    <m/>
    <s v="Con discapacidad"/>
    <s v="Ninguna"/>
    <s v="PASTO"/>
    <s v="BLOQUE 1B APTO 201 B/PUCALPA III B/"/>
    <n v="3176950073"/>
    <s v="Urbana"/>
    <m/>
    <x v="0"/>
    <x v="7"/>
    <s v="NARIÑO"/>
    <x v="7"/>
    <x v="7"/>
    <x v="7"/>
    <s v="I10X"/>
    <s v="E119"/>
    <s v="N18X"/>
    <m/>
    <s v="Hipertension esencial (primaria)"/>
    <s v="Medicamento"/>
    <n v="1"/>
    <s v="32623-08"/>
    <s v="ACIDO FOLICO TABLETAS 5MG"/>
    <d v="2022-02-16T00:00:00"/>
    <n v="341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479"/>
    <s v="CC30707479"/>
    <s v="BLANCA"/>
    <s v="STELLA"/>
    <s v="SALCEDO"/>
    <s v="ZAMBRANO"/>
    <d v="1954-09-09T00:00:00"/>
    <n v="67"/>
    <n v="6"/>
    <s v="Persona mayor"/>
    <s v="Ninguno"/>
    <s v="Desplazamiento"/>
    <s v="Ninguno"/>
    <s v="Estudios Universitarios"/>
    <s v="Cotizante docente"/>
    <m/>
    <s v="Con discapacidad"/>
    <s v="Ninguna"/>
    <s v="PASTO"/>
    <s v="BLQ 4 APTO 203 SUMATAMBO B/ SUMATAMBO BLOQUES VERD"/>
    <n v="3014086120"/>
    <s v="Urbana"/>
    <m/>
    <x v="0"/>
    <x v="7"/>
    <s v="NARIÑO"/>
    <x v="7"/>
    <x v="7"/>
    <x v="7"/>
    <s v="I10X"/>
    <s v="N18X"/>
    <m/>
    <m/>
    <s v="Hipertension esencial (primaria)"/>
    <s v="Medicamento"/>
    <n v="1"/>
    <s v="19973061-05"/>
    <s v="ESPIRONOLACTONA 25MG TABLETAS"/>
    <d v="2022-02-10T00:00:00"/>
    <n v="352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3217"/>
    <s v="CC30723217"/>
    <s v="ROCIO"/>
    <s v="DEL CARMEN"/>
    <s v="RIVAS"/>
    <s v="BASTIDAS"/>
    <d v="1962-01-18T00:00:00"/>
    <n v="59"/>
    <n v="5"/>
    <s v="Adultez"/>
    <s v="Ninguno"/>
    <s v="Desplazamiento"/>
    <s v="Ninguno"/>
    <s v="Estudios Universitarios"/>
    <s v="Cotizante docente"/>
    <m/>
    <s v="Con discapacidad"/>
    <s v="Ninguna"/>
    <s v="PASTO"/>
    <s v="CL 11 N 22-21 BARRIO BOYACA B/"/>
    <n v="3127117304"/>
    <s v="Urbana"/>
    <m/>
    <x v="0"/>
    <x v="13"/>
    <s v="NARIÑO"/>
    <x v="13"/>
    <x v="13"/>
    <x v="13"/>
    <s v="I10X"/>
    <s v="N18X"/>
    <m/>
    <m/>
    <s v="Hipertension esencial (primaria)"/>
    <s v="Procedimiento"/>
    <n v="1"/>
    <s v="00Q0000395"/>
    <s v="PAQUETE HIPERTENSION ARTERIAL Y/O  DIABETES MELLITUS CON ENFERMEDAD RENAL CRONICA ESTADIOS 3A - 3B - 4 Y 5 SIN DIALISIS"/>
    <d v="2022-02-28T00:00:00"/>
    <n v="445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36924"/>
    <s v="CC5236924"/>
    <s v="ARNULFO"/>
    <s v="DE JESUS"/>
    <s v="GOMEZ"/>
    <s v="GUERRERO"/>
    <d v="1957-06-06T00:00:00"/>
    <n v="64"/>
    <n v="6"/>
    <s v="Persona mayor"/>
    <s v="Ninguno"/>
    <s v="Desplazamiento"/>
    <s v="Ninguno"/>
    <s v="Estudios Universitarios"/>
    <s v="Beneficiario"/>
    <m/>
    <s v="Con discapacidad"/>
    <s v="Ninguna"/>
    <s v="PASTO"/>
    <s v="CL 11 N 22-21 BARRIO BOYACA B/"/>
    <n v="3103740496"/>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81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21543"/>
    <s v="CC27421543"/>
    <s v="MARIA"/>
    <s v="LAURA"/>
    <s v="RODRIGUEZ"/>
    <s v="NOAP"/>
    <d v="1934-11-12T00:00:00"/>
    <n v="86"/>
    <n v="6"/>
    <s v="Persona mayor"/>
    <s v="Ninguno"/>
    <s v="Desplazamiento"/>
    <s v="Ninguno"/>
    <s v="Estudios Universitarios"/>
    <s v="Beneficiario"/>
    <m/>
    <s v="Con discapacidad"/>
    <s v="Ninguna"/>
    <s v="PASTO"/>
    <s v="MZ R CASA 9 CIUDAD RELA"/>
    <n v="3218897851"/>
    <s v="Urbana"/>
    <m/>
    <x v="0"/>
    <x v="7"/>
    <s v="NARIÑO"/>
    <x v="7"/>
    <x v="7"/>
    <x v="7"/>
    <s v="I10X"/>
    <m/>
    <m/>
    <m/>
    <s v="Hipertension esencial (primaria)"/>
    <s v="Procedimiento"/>
    <n v="1"/>
    <s v="00Q0000395"/>
    <s v="PAQUETE HIPERTENSION ARTERIAL Y/O  DIABETES MELLITUS CON ENFERMEDAD RENAL CRONICA ESTADIOS 3A - 3B - 4 Y 5 SIN DIALISIS"/>
    <d v="2022-02-03T00:00:00"/>
    <n v="341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902583"/>
    <s v="CC2902583"/>
    <s v="HORACIO"/>
    <s v="LEONARDO"/>
    <s v="ARROYO"/>
    <s v="BURGOS"/>
    <d v="1939-04-18T00:00:00"/>
    <n v="82"/>
    <n v="6"/>
    <s v="Persona mayor"/>
    <s v="Ninguno"/>
    <s v="Desplazamiento"/>
    <s v="Ninguno"/>
    <s v="Estudios Universitarios"/>
    <s v="Beneficiario"/>
    <m/>
    <s v="Con discapacidad"/>
    <s v="Ninguna"/>
    <s v="PASTO"/>
    <s v="CALLE 2DA No 22 B 123 B/ LA CAROLINA APTO 202 T 3"/>
    <n v="3113585791"/>
    <s v="Urbana"/>
    <m/>
    <x v="0"/>
    <x v="7"/>
    <s v="NARIÑO"/>
    <x v="7"/>
    <x v="7"/>
    <x v="7"/>
    <s v="I10X"/>
    <s v="N18X"/>
    <m/>
    <m/>
    <s v="Hipertension esencial (primaria)"/>
    <s v="Procedimiento"/>
    <n v="1"/>
    <s v="00Q0000395"/>
    <s v="PAQUETE HIPERTENSION ARTERIAL Y/O  DIABETES MELLITUS CON ENFERMEDAD RENAL CRONICA ESTADIOS 3A - 3B - 4 Y 5 SIN DIALISIS"/>
    <d v="2022-02-16T00:00:00"/>
    <n v="398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0794"/>
    <s v="CC12960794"/>
    <s v="RIGO"/>
    <s v="GILBER"/>
    <s v="ARMERO"/>
    <s v="CABRERA"/>
    <d v="1952-11-05T00:00:00"/>
    <n v="69"/>
    <n v="6"/>
    <s v="Persona mayor"/>
    <s v="Ninguno"/>
    <s v="Desplazamiento"/>
    <s v="Ninguno"/>
    <s v="Estudios Universitarios"/>
    <s v="Cotizante docente"/>
    <m/>
    <s v="Con discapacidad"/>
    <s v="Ninguna"/>
    <s v="PASTO"/>
    <s v="CLE 17 No 6E-A129 VILLA DOCENTE B/ Villa Docente"/>
    <n v="3176476114"/>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47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5111"/>
    <s v="CC30705111"/>
    <s v="BLANCA"/>
    <s v="ELOISA"/>
    <s v="GOMEZ"/>
    <s v="NOAP"/>
    <d v="1953-05-30T00:00:00"/>
    <n v="68"/>
    <n v="6"/>
    <s v="Persona mayor"/>
    <s v="Ninguno"/>
    <s v="Desplazamiento"/>
    <s v="Ninguno"/>
    <s v="Estudios Universitarios"/>
    <s v="Cotizante docente"/>
    <m/>
    <s v="Con discapacidad"/>
    <s v="Ninguna"/>
    <s v="PASTO"/>
    <s v="MZ 2 CASA 2 BARRIO TAMASAGRA B/"/>
    <n v="3146185010"/>
    <s v="Urbana"/>
    <m/>
    <x v="0"/>
    <x v="13"/>
    <s v="NARIÑO"/>
    <x v="13"/>
    <x v="13"/>
    <x v="13"/>
    <s v="I10X"/>
    <s v="N18X"/>
    <m/>
    <m/>
    <s v="Hipertension esencial (primaria)"/>
    <s v="Procedimiento"/>
    <n v="1"/>
    <s v="00Q0000395"/>
    <s v="PAQUETE HIPERTENSION ARTERIAL Y/O  DIABETES MELLITUS CON ENFERMEDAD RENAL CRONICA ESTADIOS 3A - 3B - 4 Y 5 SIN DIALISIS"/>
    <d v="2022-02-14T00:00:00"/>
    <n v="736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31096"/>
    <s v="CC27231096"/>
    <s v="MARY"/>
    <s v="ADELA"/>
    <s v="PANTOJA"/>
    <s v="JURADO"/>
    <d v="1947-06-24T00:00:00"/>
    <n v="74"/>
    <n v="6"/>
    <s v="Persona mayor"/>
    <s v="Ninguno"/>
    <s v="Desplazamiento"/>
    <s v="Ninguno"/>
    <s v="Estudios Universitarios"/>
    <s v="Cotizante docente"/>
    <m/>
    <s v="Con discapacidad"/>
    <s v="Ninguna"/>
    <s v="PASTO"/>
    <s v="Cra. 45 No. 16-79 B/ Calatrava la Colina"/>
    <n v="3207160844"/>
    <s v="Urbana"/>
    <m/>
    <x v="0"/>
    <x v="7"/>
    <s v="NARIÑO"/>
    <x v="7"/>
    <x v="7"/>
    <x v="7"/>
    <s v="I10X"/>
    <s v="N18X"/>
    <m/>
    <m/>
    <s v="Hipertension esencial (primaria)"/>
    <s v="Procedimiento"/>
    <n v="1"/>
    <s v="00Q0000773"/>
    <s v="PAQUETE HIPERTENSION ARTERIAL SIN O CON ENFERMEDAD RENAL CRONICA ESTADIOS 1 - 2 - IPS ESPECIALIZADA"/>
    <d v="2022-02-28T00:00:00"/>
    <n v="570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6985"/>
    <s v="CC27076985"/>
    <s v="ROSARIO"/>
    <s v="DEL CARMEN"/>
    <s v="MUNOZ"/>
    <s v="DE ARCINIEGAS"/>
    <d v="1949-10-07T00:00:00"/>
    <n v="72"/>
    <n v="6"/>
    <s v="Persona mayor"/>
    <s v="Ninguno"/>
    <s v="Desplazamiento"/>
    <s v="Perdida de Bienes Muebles o Inmuebles"/>
    <s v="Estudios Universitarios"/>
    <s v="Cotizante docente"/>
    <m/>
    <s v="Con discapacidad"/>
    <s v="Ninguna"/>
    <s v="PASTO"/>
    <s v="call 20 n 38- 42 apa 701 edi gran avenida"/>
    <n v="3006170274"/>
    <s v="Urbana"/>
    <m/>
    <x v="0"/>
    <x v="7"/>
    <s v="NARIÑO"/>
    <x v="7"/>
    <x v="7"/>
    <x v="7"/>
    <s v="I10X"/>
    <s v="N18X"/>
    <m/>
    <m/>
    <s v="Hipertension esencial (primaria)"/>
    <s v="Medicamento"/>
    <n v="1"/>
    <s v="44569-25"/>
    <s v="ENALAPRIL 20 MG TABLETAS"/>
    <d v="2022-02-22T00:00:00"/>
    <n v="834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99436"/>
    <s v="CC27399436"/>
    <s v="NOHORA"/>
    <s v="MAGALI"/>
    <s v="GARCIA"/>
    <s v="GARCIA"/>
    <d v="1946-06-09T00:00:00"/>
    <n v="75"/>
    <n v="6"/>
    <s v="Persona mayor"/>
    <s v="Ninguno"/>
    <s v="Desplazamiento"/>
    <s v="Homicidio"/>
    <s v="Estudios Universitarios"/>
    <s v="Cotizante docente"/>
    <m/>
    <s v="Con discapacidad"/>
    <s v="Ninguna"/>
    <s v="PASTO"/>
    <s v="CL 16 C N 6ESTE A-21 VILLA DOCENTE B/"/>
    <n v="3014267059"/>
    <s v="Urbana"/>
    <m/>
    <x v="0"/>
    <x v="7"/>
    <s v="NARIÑO"/>
    <x v="7"/>
    <x v="7"/>
    <x v="7"/>
    <s v="I10X"/>
    <m/>
    <m/>
    <m/>
    <s v="Hipertension esencial (primaria)"/>
    <s v="Procedimiento"/>
    <n v="1"/>
    <s v="00Q0000395"/>
    <s v="PAQUETE HIPERTENSION ARTERIAL Y/O  DIABETES MELLITUS CON ENFERMEDAD RENAL CRONICA ESTADIOS 3A - 3B - 4 Y 5 SIN DIALISIS"/>
    <d v="2022-02-18T00:00:00"/>
    <n v="361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6361"/>
    <s v="CC12956361"/>
    <s v="JOSE"/>
    <s v="JOAQUIN"/>
    <s v="SUAREZ"/>
    <s v="GUERRERO"/>
    <d v="1951-05-25T00:00:00"/>
    <n v="70"/>
    <n v="6"/>
    <s v="Persona mayor"/>
    <s v="Ninguno"/>
    <s v="Desplazamiento"/>
    <s v="Ninguno"/>
    <s v="Estudios Universitarios"/>
    <s v="Cotizante docente"/>
    <m/>
    <s v="Con discapacidad"/>
    <s v="Ninguna"/>
    <s v="PASTO"/>
    <s v="CALLE 22A N 25 - 30 B/"/>
    <n v="3128338397"/>
    <s v="Urbana"/>
    <m/>
    <x v="0"/>
    <x v="7"/>
    <s v="NARIÑO"/>
    <x v="7"/>
    <x v="7"/>
    <x v="7"/>
    <s v="I10X"/>
    <s v="N18X"/>
    <m/>
    <m/>
    <s v="Hipertension esencial (primaria)"/>
    <s v="Procedimiento"/>
    <n v="1"/>
    <n v="1890266"/>
    <s v="CONSULTA DE PRIMERA VEZ POR ESPECIALISTA EN MEDICINA INTERNA"/>
    <d v="2022-02-02T00:00:00"/>
    <n v="330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5244"/>
    <s v="CC30705244"/>
    <s v="OLGA"/>
    <s v="MARLENE"/>
    <s v="PATINO"/>
    <s v="JACOME"/>
    <d v="1951-12-16T00:00:00"/>
    <n v="69"/>
    <n v="6"/>
    <s v="Persona mayor"/>
    <s v="Ninguno"/>
    <s v="Desplazamiento"/>
    <s v="Ninguno"/>
    <s v="Estudios Universitarios"/>
    <s v="Cotizante docente"/>
    <m/>
    <s v="Con discapacidad"/>
    <s v="Ninguna"/>
    <s v="PASTO"/>
    <s v="CALLE 18 No 32 A 01"/>
    <n v="3014431264"/>
    <s v="Urbana"/>
    <m/>
    <x v="0"/>
    <x v="10"/>
    <s v="NARIÑO"/>
    <x v="10"/>
    <x v="10"/>
    <x v="10"/>
    <s v="I10X"/>
    <s v="N18X"/>
    <m/>
    <m/>
    <s v="Hipertension esencial (primaria)"/>
    <s v="Procedimiento"/>
    <n v="1"/>
    <s v="00Q0000395"/>
    <s v="PAQUETE HIPERTENSION ARTERIAL Y/O  DIABETES MELLITUS CON ENFERMEDAD RENAL CRONICA ESTADIOS 3A - 3B - 4 Y 5 SIN DIALISIS"/>
    <d v="2022-02-28T00:00:00"/>
    <n v="336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08755"/>
    <s v="CC27108755"/>
    <s v="ROSA"/>
    <s v="ENCARNACION"/>
    <s v="PEREZ"/>
    <s v="BASANTE"/>
    <d v="1969-08-24T00:00:00"/>
    <n v="52"/>
    <n v="5"/>
    <s v="Adultez"/>
    <s v="Ninguno"/>
    <s v="Desplazamiento"/>
    <s v="Ninguno"/>
    <s v="Estudios Universitarios"/>
    <s v="Beneficiario"/>
    <m/>
    <s v="Con discapacidad"/>
    <s v="Ninguna"/>
    <s v="PASTO"/>
    <s v="VEREDA YANANCHA"/>
    <n v="3173797700"/>
    <s v="Rural"/>
    <m/>
    <x v="0"/>
    <x v="10"/>
    <s v="NARIÑO"/>
    <x v="10"/>
    <x v="10"/>
    <x v="10"/>
    <s v="I10X"/>
    <s v="N18X"/>
    <m/>
    <m/>
    <s v="Hipertension esencial (primaria)"/>
    <s v="Procedimiento"/>
    <n v="1"/>
    <n v="1890301"/>
    <s v="CONSULTA DE CONTROL O DE SEGUIMIENTO POR MEDICINA GENERAL"/>
    <d v="2022-02-03T00:00:00"/>
    <n v="336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7177710"/>
    <s v="CC17177710"/>
    <s v="JUAN"/>
    <s v="HUMBERTO"/>
    <s v="ERAZO"/>
    <s v="RUALES"/>
    <d v="1947-04-10T00:00:00"/>
    <n v="74"/>
    <n v="6"/>
    <s v="Persona mayor"/>
    <s v="Ninguno"/>
    <s v="Desplazamiento"/>
    <s v="Ninguno"/>
    <s v="Estudios Universitarios"/>
    <s v="Cotizante docente"/>
    <m/>
    <s v="Con discapacidad"/>
    <s v="Ninguna"/>
    <s v="PASTO"/>
    <s v="MZ 4 CS 7 VILLA AURORA B/ La Aurora"/>
    <n v="7231419"/>
    <s v="Urbana"/>
    <m/>
    <x v="0"/>
    <x v="10"/>
    <s v="NARIÑO"/>
    <x v="10"/>
    <x v="10"/>
    <x v="10"/>
    <s v="I10X"/>
    <s v="N18X"/>
    <m/>
    <m/>
    <s v="Hipertension esencial (primaria)"/>
    <s v="Medicamento"/>
    <n v="1"/>
    <s v="20102676-03"/>
    <s v="LOSARTAN POTASICO 50 MG TABLETAS"/>
    <d v="2022-02-03T00:00:00"/>
    <n v="336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53475"/>
    <s v="CC5353475"/>
    <s v="CARLOS"/>
    <s v="EDGARDO"/>
    <s v="ERASO"/>
    <s v="ORDONEZ"/>
    <d v="1954-08-07T00:00:00"/>
    <n v="67"/>
    <n v="6"/>
    <s v="Persona mayor"/>
    <s v="Ninguno"/>
    <s v="Desplazamiento"/>
    <s v="Ninguno"/>
    <s v="Estudios Universitarios"/>
    <s v="Cotizante docente"/>
    <m/>
    <s v="Con discapacidad"/>
    <s v="Ninguna"/>
    <s v="PASTO"/>
    <s v="MZ I CASA 9 VIOLETAS II"/>
    <n v="3187384292"/>
    <s v="Urbana"/>
    <m/>
    <x v="0"/>
    <x v="11"/>
    <s v="NARIÑO"/>
    <x v="11"/>
    <x v="11"/>
    <x v="11"/>
    <s v="I10X"/>
    <m/>
    <m/>
    <m/>
    <s v="Hipertension esencial (primaria)"/>
    <s v="Procedimiento"/>
    <n v="1"/>
    <s v="00Q0000395"/>
    <s v="PAQUETE HIPERTENSION ARTERIAL Y/O  DIABETES MELLITUS CON ENFERMEDAD RENAL CRONICA ESTADIOS 3A - 3B - 4 Y 5 SIN DIALISIS"/>
    <d v="2022-02-21T00:00:00"/>
    <n v="267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4985"/>
    <s v="CC30724985"/>
    <s v="DORIS"/>
    <s v="ESPERANZA"/>
    <s v="ROSAS"/>
    <s v="REALPE"/>
    <d v="1962-11-09T00:00:00"/>
    <n v="59"/>
    <n v="5"/>
    <s v="Adultez"/>
    <s v="Ninguno"/>
    <s v="Desplazamiento"/>
    <s v="Ninguno"/>
    <s v="Estudios Universitarios"/>
    <s v="Cotizante docente"/>
    <m/>
    <s v="Con discapacidad"/>
    <s v="Ninguna"/>
    <s v="PASTO"/>
    <s v="CRA 24 N 2A-30 CAPUSIGRA"/>
    <n v="3222114659"/>
    <s v="Urbana"/>
    <m/>
    <x v="0"/>
    <x v="7"/>
    <s v="NARIÑO"/>
    <x v="7"/>
    <x v="7"/>
    <x v="7"/>
    <s v="I10X"/>
    <s v="N18X"/>
    <m/>
    <m/>
    <s v="Hipertension esencial (primaria)"/>
    <s v="Procedimiento"/>
    <n v="1"/>
    <s v="00Q0000775"/>
    <s v="PAQUETE HIPERTENSION ARTERIAL MAS DIABETES MELLITUS EN RIESGO DE ERCÃ‚Â YÃ‚Â ENFERMEDAD RENAL CRONICA ESTADIOS 1 - 2 EN IPS ESPECIALIZADA"/>
    <d v="2022-02-21T00:00:00"/>
    <n v="915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54674"/>
    <s v="CC27154674"/>
    <s v="MARTA"/>
    <s v="BEATRIZ"/>
    <s v="ESTRADA"/>
    <s v="DE PANTOJA"/>
    <d v="1934-10-30T00:00:00"/>
    <n v="87"/>
    <n v="6"/>
    <s v="Persona mayor"/>
    <s v="Ninguno"/>
    <s v="Desplazamiento"/>
    <s v="Ninguno"/>
    <s v="Estudios Universitarios"/>
    <s v="Beneficiario"/>
    <m/>
    <s v="Con discapacidad"/>
    <s v="Ninguna"/>
    <s v="PASTO"/>
    <s v="URBANIZACION LOS HEROES"/>
    <n v="3206744805"/>
    <s v="Urbana"/>
    <m/>
    <x v="0"/>
    <x v="12"/>
    <s v="NARIÑO"/>
    <x v="12"/>
    <x v="12"/>
    <x v="12"/>
    <s v="I10X"/>
    <m/>
    <m/>
    <m/>
    <s v="Hipertension esencial (primaria)"/>
    <s v="Procedimiento"/>
    <n v="1"/>
    <s v="00Q0000773"/>
    <s v="PAQUETE HIPERTENSION ARTERIAL SIN O CON ENFERMEDAD RENAL CRONICA ESTADIOS 1 - 2 - IPS ESPECIALIZADA"/>
    <d v="2022-02-28T00:00:00"/>
    <n v="262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1211"/>
    <s v="CC27071211"/>
    <s v="MARIA"/>
    <s v="NELLY"/>
    <s v="TIMANA"/>
    <s v="DE VALLEJO"/>
    <d v="1943-10-20T00:00:00"/>
    <n v="78"/>
    <n v="6"/>
    <s v="Persona mayor"/>
    <s v="Ninguno"/>
    <s v="Desplazamiento"/>
    <s v="Ninguno"/>
    <s v="Estudios Universitarios"/>
    <s v="Cotizante docente"/>
    <m/>
    <s v="Con discapacidad"/>
    <s v="Ninguna"/>
    <s v="PASTO"/>
    <s v="MZ 3 CS 8 BARRIO VILLA DOCENTE"/>
    <n v="3172729358"/>
    <s v="Urbana"/>
    <m/>
    <x v="0"/>
    <x v="11"/>
    <s v="NARIÑO"/>
    <x v="11"/>
    <x v="11"/>
    <x v="11"/>
    <s v="I10X"/>
    <s v="N18X"/>
    <m/>
    <m/>
    <s v="Hipertension esencial (primaria)"/>
    <s v="Medicamento"/>
    <n v="1"/>
    <s v="20085383-15"/>
    <s v="ATORVASTATINATABLETASRECUBIERTASPOR 40 MG"/>
    <d v="2022-02-03T00:00:00"/>
    <n v="84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1831010"/>
    <s v="CC31831010"/>
    <s v="GLORIA"/>
    <s v="MARIA"/>
    <s v="BASANTE"/>
    <s v="URRESTI"/>
    <d v="1957-07-06T00:00:00"/>
    <n v="64"/>
    <n v="6"/>
    <s v="Persona mayor"/>
    <s v="Ninguno"/>
    <s v="Desplazamiento"/>
    <s v="Ninguno"/>
    <s v="Estudios Universitarios"/>
    <s v="Cotizante docente"/>
    <m/>
    <s v="Con discapacidad"/>
    <s v="Ninguna"/>
    <s v="PASTO"/>
    <s v="CALLE 12D # 3A-42 B/ El pilar"/>
    <n v="3128887016"/>
    <s v="Urbana"/>
    <m/>
    <x v="0"/>
    <x v="7"/>
    <s v="NARIÑO"/>
    <x v="7"/>
    <x v="7"/>
    <x v="7"/>
    <s v="I10X"/>
    <s v="N18X"/>
    <m/>
    <m/>
    <s v="Hipertension esencial (primaria)"/>
    <s v="Medicamento"/>
    <n v="1"/>
    <s v="42216-13"/>
    <s v="FUROSEMIDA TABLETAS 40MG"/>
    <d v="2022-02-23T00:00:00"/>
    <n v="616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2228"/>
    <s v="CC30702228"/>
    <s v="CECILIA"/>
    <s v="NONE "/>
    <s v="VITERI"/>
    <s v="DE VALENCIA"/>
    <d v="1951-02-18T00:00:00"/>
    <n v="70"/>
    <n v="6"/>
    <s v="Persona mayor"/>
    <s v="Ninguno"/>
    <s v="Desplazamiento"/>
    <s v="Ninguno"/>
    <s v="Estudios Universitarios"/>
    <s v="Cotizante docente"/>
    <m/>
    <s v="Con discapacidad"/>
    <s v="Ninguna"/>
    <s v="PASTO"/>
    <s v="CALLE 21 N 31C-67 BARRIO LAS CUADRAS B/"/>
    <n v="7363103"/>
    <s v="Urbana"/>
    <m/>
    <x v="0"/>
    <x v="7"/>
    <s v="NARIÑO"/>
    <x v="7"/>
    <x v="7"/>
    <x v="7"/>
    <s v="I10X"/>
    <s v="N18X"/>
    <m/>
    <m/>
    <s v="Hipertension esencial (primaria)"/>
    <s v="Medicamento"/>
    <n v="1"/>
    <s v="20123645-04"/>
    <s v="LOSARTAN POTASICO 50 MG TABLETAS"/>
    <d v="2022-02-23T00:00:00"/>
    <n v="1546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570289"/>
    <s v="CC87570289"/>
    <s v="EDGAR"/>
    <s v="ANTONIO"/>
    <s v="ZAMBRANO"/>
    <s v="ARCOS"/>
    <d v="1959-09-15T00:00:00"/>
    <n v="62"/>
    <n v="6"/>
    <s v="Persona mayor"/>
    <s v="Ninguno"/>
    <s v="Desplazamiento"/>
    <s v="Ninguno"/>
    <s v="Estudios Universitarios"/>
    <s v="Cotizante docente"/>
    <m/>
    <s v="Con discapacidad"/>
    <s v="Ninguna"/>
    <s v="PASTO"/>
    <s v="ED.TORRE MARFIL APTO 202 REMANSO DEL NORTE"/>
    <n v="7220853"/>
    <s v="Urbana"/>
    <m/>
    <x v="0"/>
    <x v="7"/>
    <s v="NARIÑO"/>
    <x v="7"/>
    <x v="7"/>
    <x v="7"/>
    <s v="I10X"/>
    <s v="N18X"/>
    <m/>
    <m/>
    <s v="Hipertension esencial (primaria)"/>
    <s v="Medicamento"/>
    <n v="1"/>
    <s v="19995299-07"/>
    <s v="CLONIDINA TABLETAS POR 0.150 MG."/>
    <d v="2022-02-23T00:00:00"/>
    <n v="95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5033"/>
    <s v="CC27425033"/>
    <s v="AURA"/>
    <s v="ELISA"/>
    <s v="ALVAREZ"/>
    <s v="MORALES"/>
    <d v="1959-03-30T00:00:00"/>
    <n v="62"/>
    <n v="6"/>
    <s v="Persona mayor"/>
    <s v="Ninguno"/>
    <s v="Desplazamiento"/>
    <s v="Ninguno"/>
    <s v="Estudios Universitarios"/>
    <s v="Cotizante docente"/>
    <m/>
    <s v="Con discapacidad"/>
    <s v="Ninguna"/>
    <s v="PASTO"/>
    <s v="VEREDA BAJO CANADA"/>
    <n v="3147449188"/>
    <s v="Rural"/>
    <m/>
    <x v="0"/>
    <x v="7"/>
    <s v="NARIÑO"/>
    <x v="7"/>
    <x v="7"/>
    <x v="7"/>
    <s v="I10X"/>
    <s v="N18X"/>
    <m/>
    <m/>
    <s v="Hipertension esencial (primaria)"/>
    <s v="Medicamento"/>
    <n v="1"/>
    <s v="40260-09"/>
    <s v="VITAMINA B12 SOLUCION INYECTABLE"/>
    <d v="2022-02-18T00:00:00"/>
    <n v="763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285547"/>
    <s v="CC27285547"/>
    <s v="ROSA"/>
    <s v="ANA"/>
    <s v="SALAS"/>
    <s v="RAMOS"/>
    <d v="1972-09-21T00:00:00"/>
    <n v="49"/>
    <n v="5"/>
    <s v="Adultez"/>
    <s v="Ninguno"/>
    <s v="Desplazamiento"/>
    <s v="Ninguno"/>
    <s v="Estudios Universitarios"/>
    <s v="Beneficiario"/>
    <m/>
    <s v="Con discapacidad"/>
    <s v="Ninguna"/>
    <s v="PASTO"/>
    <s v="BARRIO PRIMAVERA"/>
    <n v="3105056857"/>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847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1531"/>
    <s v="CC12951531"/>
    <s v="ALBERTO"/>
    <s v="RAFAEL"/>
    <s v="BENAVIDES"/>
    <s v="BETANCOURT"/>
    <d v="1947-10-09T00:00:00"/>
    <n v="74"/>
    <n v="6"/>
    <s v="Persona mayor"/>
    <s v="Ninguno"/>
    <s v="Desplazamiento"/>
    <s v="Ninguno"/>
    <s v="Estudios Universitarios"/>
    <s v="Cotizante docente"/>
    <m/>
    <s v="Con discapacidad"/>
    <s v="Ninguna"/>
    <s v="PASTO"/>
    <s v="MZ 23 CASA 31 TAMASAGRA ETAPA I"/>
    <n v="3188275459"/>
    <s v="Urbana"/>
    <m/>
    <x v="0"/>
    <x v="7"/>
    <s v="NARIÑO"/>
    <x v="7"/>
    <x v="7"/>
    <x v="7"/>
    <s v="I10X"/>
    <s v="N18X"/>
    <m/>
    <m/>
    <s v="Hipertension esencial (primaria)"/>
    <s v="Medicamento"/>
    <n v="1"/>
    <s v="42216-13"/>
    <s v="FUROSEMIDA TABLETAS 40MG"/>
    <d v="2022-02-16T00:00:00"/>
    <n v="616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8887"/>
    <s v="CC30718887"/>
    <s v="MADY"/>
    <s v="MARCELA"/>
    <s v="MUNOZ"/>
    <s v="MADY"/>
    <d v="1957-02-18T00:00:00"/>
    <n v="64"/>
    <n v="6"/>
    <s v="Persona mayor"/>
    <s v="Ninguno"/>
    <s v="Desplazamiento"/>
    <s v="Ninguno"/>
    <s v="Estudios Universitarios"/>
    <s v="Cotizante docente"/>
    <m/>
    <s v="Con discapacidad"/>
    <s v="Ninguna"/>
    <s v="PASTO"/>
    <s v="MZ A CS 13 LOS ELISEOS"/>
    <n v="3185917479"/>
    <s v="Urbana"/>
    <m/>
    <x v="0"/>
    <x v="7"/>
    <s v="NARIÑO"/>
    <x v="7"/>
    <x v="7"/>
    <x v="7"/>
    <s v="I10X"/>
    <m/>
    <m/>
    <m/>
    <s v="Hipertension esencial (primaria)"/>
    <s v="Medicamento"/>
    <n v="1"/>
    <s v="20123645-04"/>
    <s v="LOSARTAN POTASICO 50 MG TABLETAS"/>
    <d v="2022-02-16T00:00:00"/>
    <n v="8479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155329"/>
    <s v="CC27155329"/>
    <s v="MARIA"/>
    <s v="ISABEL"/>
    <s v="ARCOS"/>
    <s v="CHICAIZA"/>
    <d v="1945-07-27T00:00:00"/>
    <n v="76"/>
    <n v="6"/>
    <s v="Persona mayor"/>
    <s v="Ninguno"/>
    <s v="Desplazamiento"/>
    <s v="Ninguno"/>
    <s v="Estudios Universitarios"/>
    <s v="Cotizante Pensionado"/>
    <m/>
    <s v="Con discapacidad"/>
    <s v="Ninguna"/>
    <s v="PASTO"/>
    <s v="CRA 6 N 4-17 APT 101 B/INDUSTRIAL"/>
    <n v="3012410276"/>
    <s v="Urbana"/>
    <m/>
    <x v="0"/>
    <x v="7"/>
    <s v="NARIÑO"/>
    <x v="7"/>
    <x v="7"/>
    <x v="7"/>
    <s v="I10X"/>
    <m/>
    <m/>
    <m/>
    <s v="Hipertension esencial (primaria)"/>
    <s v="Medicamento"/>
    <n v="1"/>
    <s v="19995299-07"/>
    <s v="CLONIDINA TABLETAS POR 0.150 MG."/>
    <d v="2022-02-16T00:00:00"/>
    <n v="925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3960"/>
    <s v="CC27073960"/>
    <s v="BLANCA"/>
    <s v="GRATULINA"/>
    <s v="ERAZO"/>
    <s v="CORAL"/>
    <d v="1947-04-16T00:00:00"/>
    <n v="74"/>
    <n v="6"/>
    <s v="Persona mayor"/>
    <s v="Ninguno"/>
    <s v="Desplazamiento"/>
    <s v="Ninguno"/>
    <s v="Estudios Universitarios"/>
    <s v="Beneficiario"/>
    <m/>
    <s v="Con discapacidad"/>
    <s v="Ninguna"/>
    <s v="PASTO"/>
    <s v="CRA 4A # 12 F 22 B/ El pilar"/>
    <n v="3153652845"/>
    <s v="Urbana"/>
    <m/>
    <x v="0"/>
    <x v="7"/>
    <s v="NARIÑO"/>
    <x v="7"/>
    <x v="7"/>
    <x v="7"/>
    <s v="I10X"/>
    <m/>
    <m/>
    <m/>
    <s v="Hipertension esencial (primaria)"/>
    <s v="Procedimiento"/>
    <n v="1"/>
    <n v="1890366"/>
    <s v="CONSULTA DE CONTROL O DE SEGUIMIENTO POR ESPECIALISTA EN MEDICINA INTERNA"/>
    <d v="2022-02-24T00:00:00"/>
    <n v="201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59460"/>
    <s v="CC13059460"/>
    <s v="JOSE"/>
    <s v="GUILLERMO"/>
    <s v="ARTEAGA"/>
    <s v="BRAVO"/>
    <d v="1951-09-04T00:00:00"/>
    <n v="70"/>
    <n v="6"/>
    <s v="Persona mayor"/>
    <s v="Ninguno"/>
    <s v="Desplazamiento"/>
    <s v="Ninguno"/>
    <s v="Estudios Universitarios"/>
    <s v="Cotizante docente"/>
    <m/>
    <s v="Con discapacidad"/>
    <s v="Ninguna"/>
    <s v="PASTO"/>
    <s v="CL 3 SUR N 25-17 BARRIO MIJITAYO"/>
    <n v="3154501253"/>
    <s v="Urbana"/>
    <m/>
    <x v="0"/>
    <x v="7"/>
    <s v="NARIÑO"/>
    <x v="7"/>
    <x v="7"/>
    <x v="7"/>
    <s v="I10X"/>
    <m/>
    <m/>
    <m/>
    <s v="Hipertension esencial (primaria)"/>
    <s v="Procedimiento"/>
    <n v="1"/>
    <n v="1904902"/>
    <s v="HORMONA ESTIMULANTE DEL TIROIDES"/>
    <d v="2022-02-17T00:00:00"/>
    <n v="264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21253"/>
    <s v="CC27421253"/>
    <s v="LAURA"/>
    <s v="ELISA"/>
    <s v="OBANDO"/>
    <s v="BETANCOURT"/>
    <d v="1939-11-13T00:00:00"/>
    <n v="81"/>
    <n v="6"/>
    <s v="Persona mayor"/>
    <s v="Ninguno"/>
    <s v="Desplazamiento"/>
    <s v="Perdida de Bienes Muebles o Inmuebles"/>
    <s v="Estudios Universitarios"/>
    <s v="Beneficiario"/>
    <m/>
    <s v="Con discapacidad"/>
    <s v="Ninguna"/>
    <s v="PASTO"/>
    <s v="BARRIO EL ROSARIO SAMANIEGO"/>
    <n v="3206936029"/>
    <s v="Urbana"/>
    <m/>
    <x v="0"/>
    <x v="7"/>
    <s v="NARIÑO"/>
    <x v="7"/>
    <x v="7"/>
    <x v="7"/>
    <s v="I10X"/>
    <m/>
    <m/>
    <m/>
    <s v="Hipertension esencial (primaria)"/>
    <s v="Procedimiento"/>
    <n v="1"/>
    <n v="1904921"/>
    <s v="TIROXINA LIBRE"/>
    <d v="2022-02-17T00:00:00"/>
    <n v="915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60026"/>
    <s v="CC27060026"/>
    <s v="EMMA"/>
    <s v="NONE "/>
    <s v="GONZALEZ"/>
    <s v="DE BELALCAZAR"/>
    <d v="1940-09-09T00:00:00"/>
    <n v="81"/>
    <n v="6"/>
    <s v="Persona mayor"/>
    <s v="Ninguno"/>
    <s v="Desplazamiento"/>
    <s v="Ninguno"/>
    <s v="Estudios Universitarios"/>
    <s v="Cotizante docente"/>
    <m/>
    <s v="Con discapacidad"/>
    <s v="Ninguna"/>
    <s v="PASTO"/>
    <s v="CLL 13A N 21-21 AVENIDA LAS AMERICAS"/>
    <n v="3206745134"/>
    <s v="Urbana"/>
    <m/>
    <x v="0"/>
    <x v="7"/>
    <s v="NARIÑO"/>
    <x v="7"/>
    <x v="7"/>
    <x v="7"/>
    <s v="I10X"/>
    <m/>
    <m/>
    <m/>
    <s v="Hipertension esencial (primaria)"/>
    <s v="Procedimiento"/>
    <n v="1"/>
    <n v="1903867"/>
    <s v="TRANSAMINASA GLUTAMICO OXALACETICA [ASPARTATO AMINO TRANSFERASA]"/>
    <d v="2022-02-17T00:00:00"/>
    <n v="8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3860"/>
    <s v="CC27423860"/>
    <s v="MARIA"/>
    <s v="DEL SOCORRO"/>
    <s v="MORA"/>
    <s v="NOAP"/>
    <d v="1956-07-03T00:00:00"/>
    <n v="65"/>
    <n v="6"/>
    <s v="Persona mayor"/>
    <s v="Ninguno"/>
    <s v="Desplazamiento"/>
    <s v="Ninguno"/>
    <s v="Estudios Universitarios"/>
    <s v="Cotizante docente"/>
    <m/>
    <s v="Con discapacidad"/>
    <s v="Ninguna"/>
    <s v="PASTO"/>
    <s v="BARRIO VILLA ESPERANZA"/>
    <n v="3235801510"/>
    <s v="Urbana"/>
    <m/>
    <x v="0"/>
    <x v="12"/>
    <s v="NARIÑO"/>
    <x v="12"/>
    <x v="12"/>
    <x v="12"/>
    <s v="I10X"/>
    <m/>
    <m/>
    <m/>
    <s v="Hipertension esencial (primaria)"/>
    <s v="Procedimiento"/>
    <n v="1"/>
    <n v="1890301"/>
    <s v="CONSULTA DE CONTROL O DE SEGUIMIENTO POR MEDICINA GENERAL"/>
    <d v="2022-02-07T00:00:00"/>
    <n v="690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304056"/>
    <s v="CC27304056"/>
    <s v="ROSA"/>
    <s v="LILIA"/>
    <s v="LOPEZ"/>
    <s v="PORTILLA"/>
    <d v="1944-10-19T00:00:00"/>
    <n v="77"/>
    <n v="6"/>
    <s v="Persona mayor"/>
    <s v="Ninguno"/>
    <s v="Desplazamiento"/>
    <s v="Desplazamiento forzado"/>
    <s v="Estudios Universitarios"/>
    <s v="Beneficiario"/>
    <m/>
    <s v="Con discapacidad"/>
    <s v="Ninguna"/>
    <s v="PASTO"/>
    <s v="PASTO"/>
    <n v="3146319034"/>
    <s v="Urbana"/>
    <m/>
    <x v="0"/>
    <x v="11"/>
    <s v="NARIÑO"/>
    <x v="11"/>
    <x v="11"/>
    <x v="11"/>
    <s v="I10X"/>
    <s v="N18X"/>
    <m/>
    <m/>
    <s v="Hipertension esencial (primaria)"/>
    <s v="Medicamento"/>
    <n v="1"/>
    <s v="35662-18"/>
    <s v="ACIDO FOLICO TABLETAS 1 MG."/>
    <d v="2022-02-16T00:00:00"/>
    <n v="262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0538"/>
    <s v="CC30720538"/>
    <s v="MARIANA"/>
    <s v="DE JESUS"/>
    <s v="ROSERO"/>
    <s v="MARTINEZ"/>
    <d v="1961-01-09T00:00:00"/>
    <n v="60"/>
    <n v="6"/>
    <s v="Persona mayor"/>
    <s v="Ninguno"/>
    <s v="Desplazamiento"/>
    <s v="Ninguno"/>
    <s v="Estudios Universitarios"/>
    <s v="Cotizante docente"/>
    <m/>
    <s v="Con discapacidad"/>
    <s v="Ninguna"/>
    <s v="PASTO"/>
    <s v="MZ L CASA 12 B/GUALCALOMA"/>
    <n v="3155384897"/>
    <s v="Urbana"/>
    <m/>
    <x v="0"/>
    <x v="11"/>
    <s v="NARIÑO"/>
    <x v="11"/>
    <x v="11"/>
    <x v="11"/>
    <s v="I10X"/>
    <s v="E119"/>
    <s v="N18X"/>
    <m/>
    <s v="Hipertension esencial (primaria)"/>
    <s v="Medicamento"/>
    <n v="1"/>
    <s v="20080792-20"/>
    <s v="SULFATO FERROSO 300 MG TABLETAS RECUBIERTAS"/>
    <d v="2022-02-16T00:00:00"/>
    <n v="141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4041"/>
    <s v="CC27424041"/>
    <s v="BLANCA"/>
    <s v="JULIA"/>
    <s v="LOPEZ"/>
    <s v="NOAP"/>
    <d v="1958-06-05T00:00:00"/>
    <n v="63"/>
    <n v="6"/>
    <s v="Persona mayor"/>
    <s v="Ninguno"/>
    <s v="Desplazamiento"/>
    <s v="Ninguno"/>
    <s v="Estudios Universitarios"/>
    <s v="Cotizante docente"/>
    <m/>
    <s v="Con discapacidad"/>
    <s v="Ninguna"/>
    <s v="PASTO"/>
    <s v="Barrio. Oriental Samaniego. Nariño"/>
    <n v="3117953775"/>
    <s v="Urbana"/>
    <m/>
    <x v="0"/>
    <x v="7"/>
    <s v="NARIÑO"/>
    <x v="7"/>
    <x v="7"/>
    <x v="7"/>
    <s v="I10X"/>
    <s v="E119"/>
    <m/>
    <m/>
    <s v="Hipertension esencial (primaria)"/>
    <s v="Procedimiento"/>
    <n v="1"/>
    <s v="00Q0000395"/>
    <s v="PAQUETE HIPERTENSION ARTERIAL Y/O  DIABETES MELLITUS CON ENFERMEDAD RENAL CRONICA ESTADIOS 3A - 3B - 4 Y 5 SIN DIALISIS"/>
    <d v="2022-02-28T00:00:00"/>
    <n v="925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4405"/>
    <s v="CC27424405"/>
    <s v="FLOR"/>
    <s v="DE COLOMBIA"/>
    <s v="DIAZ"/>
    <s v="MELO"/>
    <d v="1954-01-19T00:00:00"/>
    <n v="67"/>
    <n v="6"/>
    <s v="Persona mayor"/>
    <s v="Ninguno"/>
    <s v="Desplazamiento"/>
    <s v="Homicidio"/>
    <s v="Estudios Universitarios"/>
    <s v="Cotizante docente"/>
    <m/>
    <s v="Con discapacidad"/>
    <s v="Ninguna"/>
    <s v="PASTO"/>
    <s v="AVENIDA SHUMACHER"/>
    <n v="3127021246"/>
    <s v="Urbana"/>
    <m/>
    <x v="0"/>
    <x v="7"/>
    <s v="NARIÑO"/>
    <x v="7"/>
    <x v="7"/>
    <x v="7"/>
    <s v="I10X"/>
    <s v="N18X"/>
    <m/>
    <m/>
    <s v="Hipertension esencial (primaria)"/>
    <s v="Procedimiento"/>
    <n v="1"/>
    <s v="00Q0000774"/>
    <s v="PAQUETE DIABETES MELLITUS SIN O CON ENFERMEDAD RENAL CRONICA ESTADIOS 1 - 2 - IPS ESPECIALIZADA"/>
    <d v="2022-02-28T00:00:00"/>
    <n v="40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48063"/>
    <s v="CC27248063"/>
    <s v="ALICIA"/>
    <s v="GUADALUPE"/>
    <s v="CORDERO"/>
    <s v="DE ORBES"/>
    <d v="1950-05-31T00:00:00"/>
    <n v="71"/>
    <n v="6"/>
    <s v="Persona mayor"/>
    <s v="Ninguno"/>
    <s v="Desplazamiento"/>
    <s v="Ninguno"/>
    <s v="Estudios Universitarios"/>
    <s v="Cotizante docente"/>
    <m/>
    <s v="Con discapacidad"/>
    <s v="Ninguna"/>
    <s v="PASTO"/>
    <s v="MZ 22 No 6 ESMERALDA"/>
    <n v="3008875161"/>
    <s v="Urbana"/>
    <m/>
    <x v="0"/>
    <x v="16"/>
    <s v="NARIÑO"/>
    <x v="16"/>
    <x v="16"/>
    <x v="16"/>
    <s v="I10X"/>
    <m/>
    <m/>
    <m/>
    <s v="Hipertension esencial (primaria)"/>
    <s v="Procedimiento"/>
    <n v="1"/>
    <s v="00Q0000775"/>
    <s v="PAQUETE HIPERTENSION ARTERIAL MAS DIABETES MELLITUS EN RIESGO DE ERCÃ‚Â YÃ‚Â ENFERMEDAD RENAL CRONICA ESTADIOS 1 - 2 EN IPS ESPECIALIZADA"/>
    <d v="2022-02-28T00:00:00"/>
    <n v="376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64524"/>
    <s v="CC27064524"/>
    <s v="GLADYS"/>
    <s v="DEL SOCORRO"/>
    <s v="SARASTI"/>
    <s v="DE LOPEZ"/>
    <d v="1941-06-26T00:00:00"/>
    <n v="80"/>
    <n v="6"/>
    <s v="Persona mayor"/>
    <s v="Ninguno"/>
    <s v="Desplazamiento"/>
    <s v="Ninguno"/>
    <s v="Estudios Universitarios"/>
    <s v="Beneficiario"/>
    <m/>
    <s v="Con discapacidad"/>
    <s v="Ninguna"/>
    <s v="PASTO"/>
    <s v="CRA 6 No 16C-72B/EMILO BOTERO B/"/>
    <n v="3128440661"/>
    <s v="Urbana"/>
    <m/>
    <x v="0"/>
    <x v="16"/>
    <s v="NARIÑO"/>
    <x v="16"/>
    <x v="16"/>
    <x v="16"/>
    <s v="I10X"/>
    <s v="E119"/>
    <s v="N18X"/>
    <m/>
    <s v="Hipertension esencial (primaria)"/>
    <s v="Procedimiento"/>
    <n v="1"/>
    <s v="00Q0000395"/>
    <s v="PAQUETE HIPERTENSION ARTERIAL Y/O  DIABETES MELLITUS CON ENFERMEDAD RENAL CRONICA ESTADIOS 3A - 3B - 4 Y 5 SIN DIALISIS"/>
    <d v="2022-02-02T00:00:00"/>
    <n v="228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326826"/>
    <s v="CC5326826"/>
    <s v="JORGE"/>
    <s v="EFRAIN"/>
    <s v="CHAMORRO"/>
    <s v="NOAP"/>
    <d v="1940-04-16T00:00:00"/>
    <n v="81"/>
    <n v="6"/>
    <s v="Persona mayor"/>
    <s v="Ninguno"/>
    <s v="Desplazamiento"/>
    <s v="Ninguno"/>
    <s v="Estudios Universitarios"/>
    <s v="Beneficiario"/>
    <m/>
    <s v="Con discapacidad"/>
    <s v="Ninguna"/>
    <s v="PASTO"/>
    <s v="CL.6 No4-37 SAMANIEGO"/>
    <n v="3177490519"/>
    <s v="Rural"/>
    <m/>
    <x v="0"/>
    <x v="10"/>
    <s v="NARIÑO"/>
    <x v="10"/>
    <x v="10"/>
    <x v="10"/>
    <s v="I10X"/>
    <m/>
    <m/>
    <m/>
    <s v="Hipertension esencial (primaria)"/>
    <s v="Procedimiento"/>
    <n v="1"/>
    <s v="00Q0000773"/>
    <s v="PAQUETE HIPERTENSION ARTERIAL SIN O CON ENFERMEDAD RENAL CRONICA ESTADIOS 1 - 2 - IPS ESPECIALIZADA"/>
    <d v="2022-02-28T00:00:00"/>
    <n v="1046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2994"/>
    <s v="CC12952994"/>
    <s v="FLAVIO"/>
    <s v="EDUARDO"/>
    <s v="GUERRON"/>
    <s v="PATINO"/>
    <d v="1949-01-05T00:00:00"/>
    <n v="72"/>
    <n v="6"/>
    <s v="Persona mayor"/>
    <s v="Ninguno"/>
    <s v="Desplazamiento"/>
    <s v="Perdida de Bienes Muebles o Inmuebles"/>
    <s v="Estudios Universitarios"/>
    <s v="Cotizante Pensionado"/>
    <m/>
    <s v="Con discapacidad"/>
    <s v="Ninguna"/>
    <s v="PASTO"/>
    <s v="CS 10 B/ VILLA DEL ROSARIO"/>
    <n v="3155690919"/>
    <s v="Urbana"/>
    <m/>
    <x v="0"/>
    <x v="7"/>
    <s v="NARIÑO"/>
    <x v="7"/>
    <x v="7"/>
    <x v="7"/>
    <s v="I10X"/>
    <s v="N18X"/>
    <m/>
    <m/>
    <s v="Hipertension esencial (primaria)"/>
    <s v="Procedimiento"/>
    <n v="1"/>
    <s v="00Q0000395"/>
    <s v="PAQUETE HIPERTENSION ARTERIAL Y/O  DIABETES MELLITUS CON ENFERMEDAD RENAL CRONICA ESTADIOS 3A - 3B - 4 Y 5 SIN DIALISIS"/>
    <d v="2022-02-23T00:00:00"/>
    <n v="131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4977"/>
    <s v="CC27074977"/>
    <s v="NOHEMI"/>
    <s v="ESPERANZA"/>
    <s v="ROMO"/>
    <s v="LUCERO"/>
    <d v="1948-01-13T00:00:00"/>
    <n v="73"/>
    <n v="6"/>
    <s v="Persona mayor"/>
    <s v="Ninguno"/>
    <s v="Desplazamiento"/>
    <s v="Ninguno"/>
    <s v="Estudios Universitarios"/>
    <s v="Cotizante docente"/>
    <m/>
    <s v="Con discapacidad"/>
    <s v="Ninguna"/>
    <s v="PASTO"/>
    <s v="CALLE 6 N 21A-22 B/"/>
    <n v="3012525279"/>
    <s v="Urbana"/>
    <m/>
    <x v="0"/>
    <x v="11"/>
    <s v="NARIÑO"/>
    <x v="11"/>
    <x v="11"/>
    <x v="11"/>
    <s v="I10X"/>
    <m/>
    <m/>
    <m/>
    <s v="Hipertension esencial (primaria)"/>
    <s v="Procedimiento"/>
    <n v="1"/>
    <s v="00Q0000395"/>
    <s v="PAQUETE HIPERTENSION ARTERIAL Y/O  DIABETES MELLITUS CON ENFERMEDAD RENAL CRONICA ESTADIOS 3A - 3B - 4 Y 5 SIN DIALISIS"/>
    <d v="2022-02-23T00:00:00"/>
    <n v="78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452208"/>
    <s v="CC87452208"/>
    <s v="PEDRO"/>
    <s v="ANTONIO"/>
    <s v="MONTENEGRO"/>
    <s v="DIAZ"/>
    <d v="1966-09-21T00:00:00"/>
    <n v="55"/>
    <n v="5"/>
    <s v="Adultez"/>
    <s v="Ninguno"/>
    <s v="Desplazamiento"/>
    <s v="Ninguno"/>
    <s v="Estudios Universitarios"/>
    <s v="Cotizante docente"/>
    <m/>
    <s v="Con discapacidad"/>
    <s v="Ninguna"/>
    <s v="PASTO"/>
    <s v="manzana a casa 12 br. nuevo samaniego B/ Nuevo Sam"/>
    <n v="3136461932"/>
    <s v="Urbana"/>
    <m/>
    <x v="0"/>
    <x v="7"/>
    <s v="NARIÑO"/>
    <x v="7"/>
    <x v="7"/>
    <x v="7"/>
    <s v="I10X"/>
    <s v="N18X"/>
    <m/>
    <m/>
    <s v="Hipertension esencial (primaria)"/>
    <s v="Procedimiento"/>
    <n v="1"/>
    <s v="00Q0000395"/>
    <s v="PAQUETE HIPERTENSION ARTERIAL Y/O  DIABETES MELLITUS CON ENFERMEDAD RENAL CRONICA ESTADIOS 3A - 3B - 4 Y 5 SIN DIALISIS"/>
    <d v="2022-02-08T00:00:00"/>
    <n v="22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346"/>
    <s v="CC12965346"/>
    <s v="JOSE"/>
    <s v="IGNACIO"/>
    <s v="KAHUASANGO"/>
    <s v="REALPE"/>
    <d v="1955-09-25T00:00:00"/>
    <n v="66"/>
    <n v="6"/>
    <s v="Persona mayor"/>
    <s v="Ninguno"/>
    <s v="Desplazamiento"/>
    <s v="Ninguno"/>
    <s v="Estudios Universitarios"/>
    <s v="Cotizante docente"/>
    <m/>
    <s v="Con discapacidad"/>
    <s v="Ninguna"/>
    <s v="PASTO"/>
    <s v="CRA 2 N 24 A - 07 B/"/>
    <n v="3182775480"/>
    <s v="Urbana"/>
    <m/>
    <x v="0"/>
    <x v="7"/>
    <s v="NARIÑO"/>
    <x v="7"/>
    <x v="7"/>
    <x v="7"/>
    <s v="I10X"/>
    <m/>
    <m/>
    <m/>
    <s v="Hipertension esencial (primaria)"/>
    <s v="Procedimiento"/>
    <n v="1"/>
    <s v="00Q0000773"/>
    <s v="PAQUETE HIPERTENSION ARTERIAL SIN O CON ENFERMEDAD RENAL CRONICA ESTADIOS 1 - 2 - IPS ESPECIALIZADA"/>
    <d v="2022-02-23T00:00:00"/>
    <n v="40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795001"/>
    <s v="CC59795001"/>
    <s v="CARMEN"/>
    <s v="YADIRA"/>
    <s v="ESPINOZA"/>
    <s v="BOLANOS"/>
    <d v="1969-11-09T00:00:00"/>
    <n v="52"/>
    <n v="5"/>
    <s v="Adultez"/>
    <s v="Ninguno"/>
    <s v="Desplazamiento"/>
    <s v="Ninguno"/>
    <s v="Estudios Universitarios"/>
    <s v="Cotizante docente"/>
    <m/>
    <s v="Con discapacidad"/>
    <s v="Ninguna"/>
    <s v="PASTO"/>
    <s v="CL 8 BARRIO ALCAZAR"/>
    <n v="3116292124"/>
    <s v="Urbana"/>
    <m/>
    <x v="0"/>
    <x v="7"/>
    <s v="NARIÑO"/>
    <x v="7"/>
    <x v="7"/>
    <x v="7"/>
    <s v="I10X"/>
    <s v="N18X"/>
    <m/>
    <m/>
    <s v="Hipertension esencial (primaria)"/>
    <s v="Procedimiento"/>
    <n v="1"/>
    <s v="00Q0000395"/>
    <s v="PAQUETE HIPERTENSION ARTERIAL Y/O  DIABETES MELLITUS CON ENFERMEDAD RENAL CRONICA ESTADIOS 3A - 3B - 4 Y 5 SIN DIALISIS"/>
    <d v="2022-02-01T00:00:00"/>
    <n v="48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1967"/>
    <s v="CC27431967"/>
    <s v="FLOR"/>
    <s v="DEL CARMEN"/>
    <s v="BENAVIDES"/>
    <s v="GARZON"/>
    <d v="1957-05-11T00:00:00"/>
    <n v="64"/>
    <n v="6"/>
    <s v="Persona mayor"/>
    <s v="Ninguno"/>
    <s v="Desplazamiento"/>
    <s v="Ninguno"/>
    <s v="Estudios Universitarios"/>
    <s v="Cotizante docente"/>
    <m/>
    <s v="Con discapacidad"/>
    <s v="Ninguna"/>
    <s v="PASTO"/>
    <s v="MZ 29 CS 25 VILLAFLOR II"/>
    <n v="3153658355"/>
    <s v="Urbana"/>
    <m/>
    <x v="0"/>
    <x v="11"/>
    <s v="NARIÑO"/>
    <x v="11"/>
    <x v="11"/>
    <x v="11"/>
    <s v="I10X"/>
    <s v="N18X"/>
    <m/>
    <m/>
    <s v="Hipertension esencial (primaria)"/>
    <s v="Procedimiento"/>
    <n v="1"/>
    <s v="00Q0000395"/>
    <s v="PAQUETE HIPERTENSION ARTERIAL Y/O  DIABETES MELLITUS CON ENFERMEDAD RENAL CRONICA ESTADIOS 3A - 3B - 4 Y 5 SIN DIALISIS"/>
    <d v="2022-02-28T00:00:00"/>
    <n v="95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72128"/>
    <s v="CC27172128"/>
    <s v="BEATRIZ"/>
    <s v="ISABEL"/>
    <s v="CHAVES"/>
    <s v="DE DELGADO"/>
    <d v="1943-12-17T00:00:00"/>
    <n v="77"/>
    <n v="6"/>
    <s v="Persona mayor"/>
    <s v="Ninguno"/>
    <s v="Desplazamiento"/>
    <s v="Ninguno"/>
    <s v="Estudios Universitarios"/>
    <s v="Cotizante docente"/>
    <m/>
    <s v="Con discapacidad"/>
    <s v="Ninguna"/>
    <s v="PASTO"/>
    <s v="AQUINE 3 SECTOR 2 MZ E CASA 15 B/ AQUINE 3 SECTOR"/>
    <n v="3014282059"/>
    <s v="Urbana"/>
    <m/>
    <x v="0"/>
    <x v="16"/>
    <s v="NARIÑO"/>
    <x v="16"/>
    <x v="16"/>
    <x v="16"/>
    <s v="I10X"/>
    <m/>
    <m/>
    <m/>
    <s v="Hipertension esencial (primaria)"/>
    <s v="Procedimiento"/>
    <n v="1"/>
    <s v="00Q0000395"/>
    <s v="PAQUETE HIPERTENSION ARTERIAL Y/O  DIABETES MELLITUS CON ENFERMEDAD RENAL CRONICA ESTADIOS 3A - 3B - 4 Y 5 SIN DIALISIS"/>
    <d v="2022-02-28T00:00:00"/>
    <n v="303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30728227"/>
    <s v="CC30728227"/>
    <s v="LAURA"/>
    <s v="ELENA"/>
    <s v="BOLANOS"/>
    <s v="DELGADO"/>
    <d v="1952-04-17T00:00:00"/>
    <n v="69"/>
    <n v="6"/>
    <s v="Persona mayor"/>
    <s v="Ninguno"/>
    <s v="Desplazamiento"/>
    <s v="Ninguno"/>
    <s v="Estudios Universitarios"/>
    <s v="Sustituto Pensional"/>
    <m/>
    <s v="Con discapacidad"/>
    <s v="Ninguna"/>
    <s v="PASTO"/>
    <s v="CALLE 22 25-37 BARRIO FATIMA"/>
    <n v="3117767752"/>
    <s v="Urbana"/>
    <m/>
    <x v="0"/>
    <x v="7"/>
    <s v="NARIÑO"/>
    <x v="7"/>
    <x v="7"/>
    <x v="7"/>
    <s v="I10X"/>
    <s v="N18X"/>
    <m/>
    <m/>
    <s v="Hipertension esencial (primaria)"/>
    <s v="Procedimiento"/>
    <n v="1"/>
    <s v="00Q0000773"/>
    <s v="PAQUETE HIPERTENSION ARTERIAL SIN O CON ENFERMEDAD RENAL CRONICA ESTADIOS 1 - 2 - IPS ESPECIALIZADA"/>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840"/>
    <s v="CC30708840"/>
    <s v="ILIA"/>
    <s v="MAGOLA"/>
    <s v="GUERRERO"/>
    <s v="IBARRA"/>
    <d v="1956-06-04T00:00:00"/>
    <n v="65"/>
    <n v="6"/>
    <s v="Persona mayor"/>
    <s v="Ninguno"/>
    <s v="Desplazamiento"/>
    <s v="Ninguno"/>
    <s v="Estudios Universitarios"/>
    <s v="Cotizante docente"/>
    <m/>
    <s v="Con discapacidad"/>
    <s v="Ninguna"/>
    <s v="PASTO"/>
    <s v="CALLE 16B N 32A-21"/>
    <n v="3147904598"/>
    <s v="Urbana"/>
    <m/>
    <x v="0"/>
    <x v="7"/>
    <s v="NARIÑO"/>
    <x v="7"/>
    <x v="7"/>
    <x v="7"/>
    <s v="I10X"/>
    <m/>
    <m/>
    <m/>
    <s v="Hipertension esencial (primaria)"/>
    <s v="Procedimiento"/>
    <n v="1"/>
    <s v="00Q0000395"/>
    <s v="PAQUETE HIPERTENSION ARTERIAL Y/O  DIABETES MELLITUS CON ENFERMEDAD RENAL CRONICA ESTADIOS 3A - 3B - 4 Y 5 SIN DIALISIS"/>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61709"/>
    <s v="CC12961709"/>
    <s v="JAIME"/>
    <s v="ENRIQUE"/>
    <s v="MORAN"/>
    <s v="UNIGARRO"/>
    <d v="1954-07-11T00:00:00"/>
    <n v="67"/>
    <n v="6"/>
    <s v="Persona mayor"/>
    <s v="Ninguno"/>
    <s v="Desplazamiento"/>
    <s v="Ninguno"/>
    <s v="Estudios Universitarios"/>
    <s v="Beneficiario"/>
    <m/>
    <s v="Con discapacidad"/>
    <s v="Ninguna"/>
    <s v="PASTO"/>
    <s v="Cra 42 #17-06 B/ El Dorado Edificio Belmonte apto."/>
    <n v="3166930266"/>
    <s v="Urbana"/>
    <m/>
    <x v="0"/>
    <x v="9"/>
    <s v="NARIÑO"/>
    <x v="9"/>
    <x v="9"/>
    <x v="9"/>
    <s v="I10X"/>
    <m/>
    <m/>
    <m/>
    <s v="Hipertension esencial (primaria)"/>
    <s v="Procedimiento"/>
    <n v="1"/>
    <s v="00Q0000395"/>
    <s v="PAQUETE HIPERTENSION ARTERIAL Y/O  DIABETES MELLITUS CON ENFERMEDAD RENAL CRONICA ESTADIOS 3A - 3B - 4 Y 5 SIN DIALISIS"/>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79203"/>
    <s v="CC27479203"/>
    <s v="ALBA"/>
    <s v="DANEY"/>
    <s v="CASTILLO"/>
    <s v="MUNOZ"/>
    <d v="1955-12-30T00:00:00"/>
    <n v="65"/>
    <n v="6"/>
    <s v="Persona mayor"/>
    <s v="Ninguno"/>
    <s v="Desplazamiento"/>
    <s v="Ninguno"/>
    <s v="Estudios Universitarios"/>
    <s v="Cotizante docente"/>
    <m/>
    <s v="Con discapacidad"/>
    <s v="Ninguna"/>
    <s v="PASTO"/>
    <s v="MZ 20 CASA 12B B/SUMATAMBO"/>
    <n v="3016602798"/>
    <s v="Urbana"/>
    <m/>
    <x v="0"/>
    <x v="13"/>
    <s v="NARIÑO"/>
    <x v="13"/>
    <x v="13"/>
    <x v="13"/>
    <s v="I10X"/>
    <m/>
    <m/>
    <m/>
    <s v="Hipertension esencial (primaria)"/>
    <s v="Procedimiento"/>
    <n v="1"/>
    <s v="00Q0000773"/>
    <s v="PAQUETE HIPERTENSION ARTERIAL SIN O CON ENFERMEDAD RENAL CRONICA ESTADIOS 1 - 2 - IPS ESPECIALIZADA"/>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2363"/>
    <s v="CC30722363"/>
    <s v="LUCIA"/>
    <s v="NONE "/>
    <s v="LOPEZ"/>
    <s v="ZAMBRANO"/>
    <d v="1962-01-10T00:00:00"/>
    <n v="59"/>
    <n v="5"/>
    <s v="Adultez"/>
    <s v="Ninguno"/>
    <s v="Desplazamiento"/>
    <s v="Ninguno"/>
    <s v="Estudios Universitarios"/>
    <s v="Cotizante docente"/>
    <m/>
    <s v="Con discapacidad"/>
    <s v="Ninguna"/>
    <s v="PASTO"/>
    <s v="CRA 14 No 4-70 B/ NUEVA COLOMBIA"/>
    <n v="3007616472"/>
    <s v="Urbana"/>
    <m/>
    <x v="0"/>
    <x v="9"/>
    <s v="NARIÑO"/>
    <x v="9"/>
    <x v="9"/>
    <x v="9"/>
    <s v="I10X"/>
    <s v="N18X"/>
    <m/>
    <m/>
    <s v="Hipertension esencial (primaria)"/>
    <s v="Procedimiento"/>
    <n v="1"/>
    <s v="00Q0000395"/>
    <s v="PAQUETE HIPERTENSION ARTERIAL Y/O  DIABETES MELLITUS CON ENFERMEDAD RENAL CRONICA ESTADIOS 3A - 3B - 4 Y 5 SIN DIALISIS"/>
    <d v="2022-02-28T00:00:00"/>
    <n v="30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64794"/>
    <s v="CC12964794"/>
    <s v="LUIS"/>
    <s v="MIGUEL"/>
    <s v="ROSERO"/>
    <s v="THUMBER"/>
    <d v="1955-07-19T00:00:00"/>
    <n v="66"/>
    <n v="6"/>
    <s v="Persona mayor"/>
    <s v="Ninguno"/>
    <s v="Desplazamiento"/>
    <s v="Ninguno"/>
    <s v="Estudios Universitarios"/>
    <s v="Beneficiario"/>
    <m/>
    <s v="Con discapacidad"/>
    <s v="Ninguna"/>
    <s v="PASTO"/>
    <s v="CRA 22A N 9-20"/>
    <n v="3177816641"/>
    <s v="Urbana"/>
    <m/>
    <x v="0"/>
    <x v="7"/>
    <s v="NARIÑO"/>
    <x v="7"/>
    <x v="7"/>
    <x v="7"/>
    <s v="I10X"/>
    <m/>
    <m/>
    <m/>
    <s v="Hipertension esencial (primaria)"/>
    <s v="Procedimiento"/>
    <n v="1"/>
    <s v="00Q0000773"/>
    <s v="PAQUETE HIPERTENSION ARTERIAL SIN O CON ENFERMEDAD RENAL CRONICA ESTADIOS 1 - 2 - IPS ESPECIALIZADA"/>
    <d v="2022-02-03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9819581"/>
    <s v="CC59819581"/>
    <s v="CLAUDIA"/>
    <s v="LORENA"/>
    <s v="VELA"/>
    <s v="ZAMBRANO"/>
    <d v="1970-03-16T00:00:00"/>
    <n v="51"/>
    <n v="5"/>
    <s v="Adultez"/>
    <s v="Ninguno"/>
    <s v="Desplazamiento"/>
    <s v="Ninguno"/>
    <s v="Estudios Universitarios"/>
    <s v="Cotizante docente"/>
    <m/>
    <s v="Con discapacidad"/>
    <s v="Ninguna"/>
    <s v="PASTO"/>
    <s v="CRA 32A#1-28 PRIMAVERA B/"/>
    <n v="3136411262"/>
    <s v="Urbana"/>
    <m/>
    <x v="0"/>
    <x v="14"/>
    <s v="NARIÑO"/>
    <x v="14"/>
    <x v="14"/>
    <x v="14"/>
    <s v="I10X"/>
    <s v="N18X"/>
    <m/>
    <m/>
    <s v="Hipertension esencial (primaria)"/>
    <s v="Procedimiento"/>
    <n v="1"/>
    <s v="00Q0000773"/>
    <s v="PAQUETE HIPERTENSION ARTERIAL SIN O CON ENFERMEDAD RENAL CRONICA ESTADIOS 1 - 2 - IPS ESPECIALIZADA"/>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9962"/>
    <s v="CC30719962"/>
    <s v="LUCIA"/>
    <s v="GUIHOMAR"/>
    <s v="MARTINEZ"/>
    <s v="DE PINTA"/>
    <d v="1961-06-12T00:00:00"/>
    <n v="60"/>
    <n v="6"/>
    <s v="Persona mayor"/>
    <s v="Ninguno"/>
    <s v="Desplazamiento"/>
    <s v="Ninguno"/>
    <s v="Estudios Universitarios"/>
    <s v="Cotizante docente"/>
    <m/>
    <s v="Con discapacidad"/>
    <s v="Ninguna"/>
    <s v="PASTO"/>
    <s v="CRA 18 d n 8 a s 15 b la paz"/>
    <n v="3205795905"/>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6163"/>
    <s v="CC12956163"/>
    <s v="ALVARO"/>
    <s v="EFRAIN"/>
    <s v="CORAL"/>
    <s v="ERAZO"/>
    <d v="1951-09-11T00:00:00"/>
    <n v="70"/>
    <n v="6"/>
    <s v="Persona mayor"/>
    <s v="Ninguno"/>
    <s v="Desplazamiento"/>
    <s v="Amenaza"/>
    <s v="Estudios Universitarios"/>
    <s v="Cotizante Pensionado"/>
    <m/>
    <s v="Con discapacidad"/>
    <s v="Ninguna"/>
    <s v="PASTO"/>
    <s v="BALCONES DE SAN JUAN TORRE F APTO 302"/>
    <n v="3177092367"/>
    <s v="Urbana"/>
    <m/>
    <x v="0"/>
    <x v="11"/>
    <s v="NARIÑO"/>
    <x v="11"/>
    <x v="11"/>
    <x v="11"/>
    <s v="I10X"/>
    <s v="N18X"/>
    <m/>
    <m/>
    <s v="Hipertension esencial (primaria)"/>
    <s v="Procedimiento"/>
    <n v="1"/>
    <s v="00Q0000773"/>
    <s v="PAQUETE HIPERTENSION ARTERIAL SIN O CON ENFERMEDAD RENAL CRONICA ESTADIOS 1 - 2 - IPS ESPECIALIZADA"/>
    <d v="2022-02-28T00:00:00"/>
    <n v="6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44191"/>
    <s v="CC30744191"/>
    <s v="AURA"/>
    <s v="NELLY"/>
    <s v="BASTIDAS"/>
    <s v="MORA"/>
    <d v="1969-08-18T00:00:00"/>
    <n v="52"/>
    <n v="5"/>
    <s v="Adultez"/>
    <s v="Ninguno"/>
    <s v="Desplazamiento"/>
    <s v="Ninguno"/>
    <s v="Estudios Universitarios"/>
    <s v="Cotizante docente"/>
    <m/>
    <s v="Con discapacidad"/>
    <s v="Ninguna"/>
    <s v="PASTO"/>
    <s v="MZ 3 CASA 4 TAMASAGRA ETAPA I"/>
    <n v="3183206735"/>
    <s v="Urbana"/>
    <m/>
    <x v="0"/>
    <x v="11"/>
    <s v="NARIÑO"/>
    <x v="11"/>
    <x v="11"/>
    <x v="11"/>
    <s v="I10X"/>
    <s v="N18X"/>
    <m/>
    <m/>
    <s v="Hipertension esencial (primaria)"/>
    <s v="Procedimiento"/>
    <n v="1"/>
    <s v="00Q0000395"/>
    <s v="PAQUETE HIPERTENSION ARTERIAL Y/O  DIABETES MELLITUS CON ENFERMEDAD RENAL CRONICA ESTADIOS 3A - 3B - 4 Y 5 SIN DIALISIS"/>
    <d v="2022-02-19T00:00:00"/>
    <n v="8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8724"/>
    <s v="CC5198724"/>
    <s v="GUILLERMO"/>
    <s v="EDMUNDO"/>
    <s v="DELGADO"/>
    <s v="SALAZAR"/>
    <d v="1942-12-30T00:00:00"/>
    <n v="78"/>
    <n v="6"/>
    <s v="Persona mayor"/>
    <s v="Ninguno"/>
    <s v="Desplazamiento"/>
    <s v="Ninguno"/>
    <s v="Estudios Universitarios"/>
    <s v="Cotizante docente"/>
    <m/>
    <s v="Con discapacidad"/>
    <s v="Ninguna"/>
    <s v="PASTO"/>
    <s v="CRA 32 # 7-12 VILLA AURORA B/"/>
    <n v="3006956343"/>
    <s v="Urbana"/>
    <m/>
    <x v="0"/>
    <x v="14"/>
    <s v="NARIÑO"/>
    <x v="14"/>
    <x v="14"/>
    <x v="14"/>
    <s v="I10X"/>
    <m/>
    <m/>
    <m/>
    <s v="Hipertension esencial (primaria)"/>
    <s v="Procedimiento"/>
    <n v="1"/>
    <s v="00Q0000395"/>
    <s v="PAQUETE HIPERTENSION ARTERIAL Y/O  DIABETES MELLITUS CON ENFERMEDAD RENAL CRONICA ESTADIOS 3A - 3B - 4 Y 5 SIN DIALISIS"/>
    <d v="2022-02-11T00:00:00"/>
    <n v="840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56472"/>
    <s v="CC27156472"/>
    <s v="AURA"/>
    <s v="RITA"/>
    <s v="DELGADO"/>
    <s v="CALVACHE"/>
    <d v="1970-07-15T00:00:00"/>
    <n v="51"/>
    <n v="5"/>
    <s v="Adultez"/>
    <s v="Ninguno"/>
    <s v="Desplazamiento"/>
    <s v="Ninguno"/>
    <s v="Estudios Universitarios"/>
    <s v="Beneficiario"/>
    <m/>
    <s v="Con discapacidad"/>
    <s v="Ninguna"/>
    <s v="PASTO"/>
    <s v="CL 15 5-75 SANTA CLARA"/>
    <n v="3155461681"/>
    <s v="Urbana"/>
    <m/>
    <x v="0"/>
    <x v="12"/>
    <s v="NARIÑO"/>
    <x v="12"/>
    <x v="12"/>
    <x v="12"/>
    <s v="I10X"/>
    <s v="N18X"/>
    <m/>
    <m/>
    <s v="Hipertension esencial (primaria)"/>
    <s v="Procedimiento"/>
    <n v="1"/>
    <s v="00Q0000773"/>
    <s v="PAQUETE HIPERTENSION ARTERIAL SIN O CON ENFERMEDAD RENAL CRONICA ESTADIOS 1 - 2 - IPS ESPECIALIZADA"/>
    <d v="2022-02-28T00:00:00"/>
    <n v="5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88284"/>
    <s v="CC12988284"/>
    <s v="JOSE"/>
    <s v="ANTONIO"/>
    <s v="RODRIGUEZ"/>
    <s v="ARAUJO"/>
    <d v="1966-04-21T00:00:00"/>
    <n v="55"/>
    <n v="5"/>
    <s v="Adultez"/>
    <s v="Ninguno"/>
    <s v="Desplazamiento"/>
    <s v="Ninguno"/>
    <s v="Estudios Universitarios"/>
    <s v="Cotizante docente"/>
    <m/>
    <s v="Con discapacidad"/>
    <s v="Ninguna"/>
    <s v="PASTO"/>
    <s v="CLL 20 No 11 - 67 B/FATIMA"/>
    <n v="3142051107"/>
    <s v="Urbana"/>
    <m/>
    <x v="0"/>
    <x v="8"/>
    <s v="NARIÑO"/>
    <x v="8"/>
    <x v="8"/>
    <x v="8"/>
    <s v="I10X"/>
    <s v="N18X"/>
    <m/>
    <m/>
    <s v="Hipertension esencial (primaria)"/>
    <s v="Procedimiento"/>
    <n v="1"/>
    <s v="00Q0000773"/>
    <s v="PAQUETE HIPERTENSION ARTERIAL SIN O CON ENFERMEDAD RENAL CRONICA ESTADIOS 1 - 2 - IPS ESPECIALIZADA"/>
    <d v="2022-02-28T00:00:00"/>
    <n v="117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12035"/>
    <s v="CC5312035"/>
    <s v="DIEGO"/>
    <s v="MARINO"/>
    <s v="BASTIDAS"/>
    <s v="UNIGARRO"/>
    <d v="1956-11-04T00:00:00"/>
    <n v="65"/>
    <n v="6"/>
    <s v="Persona mayor"/>
    <s v="Ninguno"/>
    <s v="Desplazamiento"/>
    <s v="Ninguno"/>
    <s v="Estudios Universitarios"/>
    <s v="Cotizante docente"/>
    <m/>
    <s v="Con discapacidad"/>
    <s v="Ninguna"/>
    <s v="PASTO"/>
    <s v="CALLE 7 # 7-33 B/"/>
    <n v="3228832310"/>
    <s v="Urbana"/>
    <m/>
    <x v="0"/>
    <x v="8"/>
    <s v="NARIÑO"/>
    <x v="8"/>
    <x v="8"/>
    <x v="8"/>
    <s v="I10X"/>
    <s v="N18X"/>
    <m/>
    <m/>
    <s v="Hipertension esencial (primaria)"/>
    <s v="Procedimiento"/>
    <n v="1"/>
    <s v="00Q0000395"/>
    <s v="PAQUETE HIPERTENSION ARTERIAL Y/O  DIABETES MELLITUS CON ENFERMEDAD RENAL CRONICA ESTADIOS 3A - 3B - 4 Y 5 SIN DIALISIS"/>
    <d v="2022-02-04T00:00:00"/>
    <n v="22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9292"/>
    <s v="CC12959292"/>
    <s v="ENRIQUE"/>
    <s v="NONE "/>
    <s v="ORTIZ"/>
    <s v="OSEJO"/>
    <d v="1952-10-22T00:00:00"/>
    <n v="69"/>
    <n v="6"/>
    <s v="Persona mayor"/>
    <s v="Ninguno"/>
    <s v="Desplazamiento"/>
    <s v="Ninguno"/>
    <s v="Estudios Universitarios"/>
    <s v="Cotizante docente"/>
    <m/>
    <s v="Con discapacidad"/>
    <s v="Ninguna"/>
    <s v="PASTO"/>
    <s v="CRA 2 No 19A-61 BARRIO TEJAR ETAPA IV"/>
    <n v="3178219801"/>
    <s v="Urbana"/>
    <m/>
    <x v="0"/>
    <x v="10"/>
    <s v="NARIÑO"/>
    <x v="10"/>
    <x v="10"/>
    <x v="10"/>
    <s v="I10X"/>
    <m/>
    <m/>
    <m/>
    <s v="Hipertension esencial (primaria)"/>
    <s v="Procedimiento"/>
    <n v="1"/>
    <s v="00Q0000395"/>
    <s v="PAQUETE HIPERTENSION ARTERIAL Y/O  DIABETES MELLITUS CON ENFERMEDAD RENAL CRONICA ESTADIOS 3A - 3B - 4 Y 5 SIN DIALISIS"/>
    <d v="2022-02-28T00:00:00"/>
    <n v="2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4035"/>
    <s v="CC27074035"/>
    <s v="LUZ"/>
    <s v="FABIOLA"/>
    <s v="GOMEZ"/>
    <s v="DE URBANO"/>
    <d v="1947-06-23T00:00:00"/>
    <n v="74"/>
    <n v="6"/>
    <s v="Persona mayor"/>
    <s v="Ninguno"/>
    <s v="Desplazamiento"/>
    <s v="Ninguno"/>
    <s v="Estudios Universitarios"/>
    <s v="Cotizante docente"/>
    <m/>
    <s v="Con discapacidad"/>
    <s v="Ninguna"/>
    <s v="PASTO"/>
    <s v="CALLE 19A N 5A-21 BERNAL"/>
    <n v="3156330606"/>
    <s v="Urbana"/>
    <m/>
    <x v="0"/>
    <x v="9"/>
    <s v="NARIÑO"/>
    <x v="9"/>
    <x v="9"/>
    <x v="9"/>
    <s v="I10X"/>
    <s v="N18X"/>
    <m/>
    <m/>
    <s v="Hipertension esencial (primaria)"/>
    <s v="Procedimiento"/>
    <n v="1"/>
    <s v="00Q0000773"/>
    <s v="PAQUETE HIPERTENSION ARTERIAL SIN O CON ENFERMEDAD RENAL CRONICA ESTADIOS 1 - 2 - IPS ESPECIALIZADA"/>
    <d v="2022-02-28T00:00:00"/>
    <n v="20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62107"/>
    <s v="CC12962107"/>
    <s v="FRANCISCO"/>
    <s v="RENE"/>
    <s v="INSUASTY"/>
    <s v="SANSON"/>
    <d v="1955-05-19T00:00:00"/>
    <n v="66"/>
    <n v="6"/>
    <s v="Persona mayor"/>
    <s v="Ninguno"/>
    <s v="Desplazamiento"/>
    <s v="Ninguno"/>
    <s v="Estudios Universitarios"/>
    <s v="Beneficiario"/>
    <m/>
    <s v="Con discapacidad"/>
    <s v="Ninguna"/>
    <s v="PASTO"/>
    <s v="CRA 34A N 14-53 SAN IGNACIO"/>
    <n v="3002802634"/>
    <s v="Urbana"/>
    <m/>
    <x v="0"/>
    <x v="7"/>
    <s v="NARIÑO"/>
    <x v="7"/>
    <x v="7"/>
    <x v="7"/>
    <s v="I10X"/>
    <s v="N18X"/>
    <m/>
    <m/>
    <s v="Hipertension esencial (primaria)"/>
    <s v="Procedimiento"/>
    <n v="1"/>
    <s v="00Q0000395"/>
    <s v="PAQUETE HIPERTENSION ARTERIAL Y/O  DIABETES MELLITUS CON ENFERMEDAD RENAL CRONICA ESTADIOS 3A - 3B - 4 Y 5 SIN DIALISIS"/>
    <d v="2022-02-28T00:00:00"/>
    <n v="100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3848"/>
    <s v="CC12953848"/>
    <s v="LUIS"/>
    <s v="GERARDO RAFAEL"/>
    <s v="ROSERO"/>
    <s v="LOPEZ"/>
    <d v="1946-10-16T00:00:00"/>
    <n v="75"/>
    <n v="6"/>
    <s v="Persona mayor"/>
    <s v="Ninguno"/>
    <s v="Desplazamiento"/>
    <s v="Ninguno"/>
    <s v="Estudios Universitarios"/>
    <s v="Cotizante docente"/>
    <m/>
    <s v="Con discapacidad"/>
    <s v="Ninguna"/>
    <s v="PASTO"/>
    <s v="VEREDA HORTEGA LAS COHAS MUP BUESACO"/>
    <n v="3113099329"/>
    <s v="Urbana"/>
    <m/>
    <x v="0"/>
    <x v="9"/>
    <s v="NARIÑO"/>
    <x v="9"/>
    <x v="9"/>
    <x v="9"/>
    <s v="I10X"/>
    <s v="N18X"/>
    <m/>
    <m/>
    <s v="Hipertension esencial (primaria)"/>
    <s v="Medicamento"/>
    <n v="1"/>
    <s v="34162-07"/>
    <s v="HIDROCLOROTIAZIDA 25 MG"/>
    <d v="2022-02-21T00:00:00"/>
    <n v="17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754618"/>
    <s v="CC12754618"/>
    <s v="JORGE"/>
    <s v="JAVIER"/>
    <s v="LOPEZ"/>
    <s v="MORA"/>
    <d v="1983-02-25T00:00:00"/>
    <n v="38"/>
    <n v="5"/>
    <s v="Adultez"/>
    <s v="Ninguno"/>
    <s v="Desplazamiento"/>
    <s v="Ninguno"/>
    <s v="Estudios Universitarios"/>
    <s v="Cotizante docente"/>
    <m/>
    <s v="Con discapacidad"/>
    <s v="Ninguna"/>
    <s v="PASTO"/>
    <s v="CALLE 16 N 31-57 SAN ANDRES"/>
    <n v="3166783650"/>
    <s v="Urbana"/>
    <m/>
    <x v="0"/>
    <x v="9"/>
    <s v="NARIÑO"/>
    <x v="9"/>
    <x v="9"/>
    <x v="9"/>
    <s v="I10X"/>
    <m/>
    <m/>
    <m/>
    <s v="Hipertension esencial (primaria)"/>
    <s v="Medicamento"/>
    <n v="1"/>
    <s v="34162-07"/>
    <s v="HIDROCLOROTIAZIDA 25 MG"/>
    <d v="2022-02-21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94154"/>
    <s v="CC27294154"/>
    <s v="MARIA"/>
    <s v="STELLA"/>
    <s v="ARTURO"/>
    <s v="RIVAS"/>
    <d v="1950-11-28T00:00:00"/>
    <n v="70"/>
    <n v="6"/>
    <s v="Persona mayor"/>
    <s v="Ninguno"/>
    <s v="Desplazamiento"/>
    <s v="Ninguno"/>
    <s v="Estudios Universitarios"/>
    <s v="Cotizante docente"/>
    <m/>
    <s v="Con discapacidad"/>
    <s v="Ninguna"/>
    <s v="PASTO"/>
    <s v="CRA 15 N 10-36 SAN MIGUEL B/"/>
    <n v="3127578995"/>
    <s v="Urbana"/>
    <m/>
    <x v="0"/>
    <x v="9"/>
    <s v="NARIÑO"/>
    <x v="9"/>
    <x v="9"/>
    <x v="9"/>
    <s v="I10X"/>
    <s v="N18X"/>
    <m/>
    <m/>
    <s v="Hipertension esencial (primaria)"/>
    <s v="Medicamento"/>
    <n v="1"/>
    <s v="20025310-08"/>
    <s v="NIFEDIPINO 30 MG CAPSULAS DE LIBERACION CONTROLADA"/>
    <d v="2022-02-21T00:00:00"/>
    <n v="222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3078089"/>
    <s v="CC13078089"/>
    <s v="SILVIO"/>
    <s v="HENRY"/>
    <s v="SANCHEZ"/>
    <s v="DIAZ"/>
    <d v="1954-12-12T00:00:00"/>
    <n v="66"/>
    <n v="6"/>
    <s v="Persona mayor"/>
    <s v="Ninguno"/>
    <s v="Desplazamiento"/>
    <s v="Perdida de Bienes Muebles o Inmuebles"/>
    <s v="Estudios Universitarios"/>
    <s v="Cotizante docente"/>
    <m/>
    <s v="Con discapacidad"/>
    <s v="Ninguna"/>
    <s v="PASTO"/>
    <s v="PRADOS DEL NORTE B/"/>
    <n v="3188053667"/>
    <s v="Rural"/>
    <m/>
    <x v="0"/>
    <x v="9"/>
    <s v="NARIÑO"/>
    <x v="9"/>
    <x v="9"/>
    <x v="9"/>
    <s v="I10X"/>
    <s v="N18X"/>
    <m/>
    <m/>
    <s v="Hipertension esencial (primaria)"/>
    <s v="Medicamento"/>
    <n v="1"/>
    <s v="19963352-15"/>
    <s v="ATORVASTATINA 20 MG TABLETAS RECUBIERTAS"/>
    <d v="2022-02-21T00:00:00"/>
    <n v="48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992296"/>
    <s v="CC36992296"/>
    <s v="SONIA"/>
    <s v="LUCY"/>
    <s v="ARGOTY"/>
    <s v="MEJIA"/>
    <d v="1957-03-15T00:00:00"/>
    <n v="64"/>
    <n v="6"/>
    <s v="Persona mayor"/>
    <s v="Ninguno"/>
    <s v="Desplazamiento"/>
    <s v="Ninguno"/>
    <s v="Estudios Universitarios"/>
    <s v="Cotizante Pensionado"/>
    <m/>
    <s v="Con discapacidad"/>
    <s v="Ninguna"/>
    <s v="PASTO"/>
    <s v="Carrera 34 No 12-20 B/ La Aurora"/>
    <n v="3206752450"/>
    <s v="Urbana"/>
    <m/>
    <x v="0"/>
    <x v="15"/>
    <s v="NARIÑO"/>
    <x v="15"/>
    <x v="15"/>
    <x v="15"/>
    <s v="I10X"/>
    <s v="N18X"/>
    <m/>
    <m/>
    <s v="Hipertension esencial (primaria)"/>
    <s v="Procedimiento"/>
    <n v="1"/>
    <s v="00Q0000773"/>
    <s v="PAQUETE HIPERTENSION ARTERIAL SIN O CON ENFERMEDAD RENAL CRONICA ESTADIOS 1 - 2 - IPS ESPECIALIZADA"/>
    <d v="2022-02-28T00:00:00"/>
    <n v="22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869"/>
    <s v="CC12965869"/>
    <s v="LUIS"/>
    <s v="FELIPE"/>
    <s v="OCANA"/>
    <s v="YARPAZ"/>
    <d v="1958-08-27T00:00:00"/>
    <n v="63"/>
    <n v="6"/>
    <s v="Persona mayor"/>
    <s v="Ninguno"/>
    <s v="Desplazamiento"/>
    <s v="Ninguno"/>
    <s v="Estudios Universitarios"/>
    <s v="Cotizante docente"/>
    <m/>
    <s v="Con discapacidad"/>
    <s v="Ninguna"/>
    <s v="PASTO"/>
    <s v="CRA 20 No 13-07"/>
    <n v="3186385424"/>
    <s v="Urbana"/>
    <m/>
    <x v="0"/>
    <x v="9"/>
    <s v="NARIÑO"/>
    <x v="9"/>
    <x v="9"/>
    <x v="9"/>
    <s v="I10X"/>
    <s v="N18X"/>
    <m/>
    <m/>
    <s v="Hipertension esencial (primaria)"/>
    <s v="Procedimiento"/>
    <n v="1"/>
    <n v="1881305"/>
    <s v="ECOGRAFIA DE ABDOMEN SUPERIOR ( HIGADO - PANCREAS - VIAS BILIARES - RIÃƒÂ‘ONES - BAZO Y GRANDES VASOS )"/>
    <d v="2022-02-03T00:00:00"/>
    <n v="21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22728"/>
    <s v="CC27422728"/>
    <s v="ALBA"/>
    <s v="NELLY"/>
    <s v="RUALES"/>
    <s v="DE CABRERA"/>
    <d v="1948-09-12T00:00:00"/>
    <n v="73"/>
    <n v="6"/>
    <s v="Persona mayor"/>
    <s v="Ninguno"/>
    <s v="Desplazamiento"/>
    <s v="Desplazamiento forzado"/>
    <s v="Estudios Universitarios"/>
    <s v="Beneficiario"/>
    <m/>
    <s v="Con discapacidad"/>
    <s v="Ninguna"/>
    <s v="PASTO"/>
    <s v="VEREDA OBANDO"/>
    <n v="3206855700"/>
    <s v="Urbana"/>
    <m/>
    <x v="0"/>
    <x v="13"/>
    <s v="NARIÑO"/>
    <x v="13"/>
    <x v="13"/>
    <x v="13"/>
    <s v="I10X"/>
    <s v="N18X"/>
    <m/>
    <m/>
    <s v="Hipertension esencial (primaria)"/>
    <s v="Procedimiento"/>
    <n v="1"/>
    <n v="1890205"/>
    <s v="CONSULTA DE PRIMERA VEZ POR ENFERMERIA"/>
    <d v="2022-02-22T00:00:00"/>
    <n v="8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57582"/>
    <s v="CC5257582"/>
    <s v="EDILBERTO"/>
    <s v="ALFONSO"/>
    <s v="ERAZO"/>
    <s v="MORA"/>
    <d v="1952-03-07T00:00:00"/>
    <n v="69"/>
    <n v="6"/>
    <s v="Persona mayor"/>
    <s v="Ninguno"/>
    <s v="Desplazamiento"/>
    <s v="Ninguno"/>
    <s v="Estudios Universitarios"/>
    <s v="Beneficiario"/>
    <m/>
    <s v="Con discapacidad"/>
    <s v="Ninguna"/>
    <s v="PASTO"/>
    <s v="CL. 24 # 15-02 INT 28 RINCON DEL PARAISO"/>
    <n v="3155623902"/>
    <s v="Urbana"/>
    <m/>
    <x v="0"/>
    <x v="13"/>
    <s v="NARIÑO"/>
    <x v="13"/>
    <x v="13"/>
    <x v="13"/>
    <s v="I10X"/>
    <m/>
    <m/>
    <m/>
    <s v="Hipertension esencial (primaria)"/>
    <s v="Medicamento"/>
    <n v="1"/>
    <s v="34162-09"/>
    <s v="HIDROCLOROTIAZIDA 25 MG"/>
    <d v="2022-02-22T00:00:00"/>
    <n v="8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297202"/>
    <s v="CC5297202"/>
    <s v="SEGUNDO"/>
    <s v="JORGE"/>
    <s v="URBANO"/>
    <s v="MUÑOZ"/>
    <d v="1946-01-16T00:00:00"/>
    <n v="75"/>
    <n v="6"/>
    <s v="Persona mayor"/>
    <s v="Ninguno"/>
    <s v="Desplazamiento"/>
    <s v="Ninguno"/>
    <s v="Estudios Universitarios"/>
    <s v="Beneficiario"/>
    <m/>
    <s v="Con discapacidad"/>
    <s v="Ninguna"/>
    <s v="PASTO"/>
    <s v="CALLE 19A N.5A-21 BERNAL"/>
    <n v="3156330606"/>
    <s v="Urbana"/>
    <m/>
    <x v="0"/>
    <x v="13"/>
    <s v="NARIÑO"/>
    <x v="13"/>
    <x v="13"/>
    <x v="13"/>
    <s v="I10X"/>
    <s v="N18X"/>
    <m/>
    <m/>
    <s v="Hipertension esencial (primaria)"/>
    <s v="Medicamento"/>
    <n v="1"/>
    <s v="20035947-13"/>
    <s v="PRAZED Â® 20MG CAPSULAS"/>
    <d v="2022-02-22T00:00:00"/>
    <n v="1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9200980"/>
    <s v="CC19200980"/>
    <s v="LUIS"/>
    <s v="GERARDO"/>
    <s v="PEREZ"/>
    <s v="NOAP"/>
    <d v="1953-02-26T00:00:00"/>
    <n v="68"/>
    <n v="6"/>
    <s v="Persona mayor"/>
    <s v="Ninguno"/>
    <s v="Desplazamiento"/>
    <s v="Ninguno"/>
    <s v="Estudios Universitarios"/>
    <s v="Cotizante docente"/>
    <m/>
    <s v="Con discapacidad"/>
    <s v="Ninguna"/>
    <s v="PASTO"/>
    <s v="CRA 40 A N 19 A 10 EDIFICIO LA ARBOLEDA MORASURCO"/>
    <n v="3133499414"/>
    <s v="Urbana"/>
    <m/>
    <x v="0"/>
    <x v="13"/>
    <s v="NARIÑO"/>
    <x v="13"/>
    <x v="13"/>
    <x v="13"/>
    <s v="I10X"/>
    <m/>
    <m/>
    <m/>
    <s v="Hipertension esencial (primaria)"/>
    <s v="Medicamento"/>
    <n v="1"/>
    <s v="20062603-22"/>
    <s v="TENSOFARÂ® 50 MG TABLETAS"/>
    <d v="2022-02-22T00:00:00"/>
    <n v="13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191646"/>
    <s v="CC5191646"/>
    <s v="CARLOS"/>
    <s v="ALBERTO"/>
    <s v="ENRIQUEZ"/>
    <s v="NOAP"/>
    <d v="1926-08-04T00:00:00"/>
    <n v="95"/>
    <n v="6"/>
    <s v="Persona mayor"/>
    <s v="Ninguno"/>
    <s v="Desplazamiento"/>
    <s v="Ninguno"/>
    <s v="Estudios Universitarios"/>
    <s v="Beneficiario"/>
    <m/>
    <s v="Con discapacidad"/>
    <s v="Ninguna"/>
    <s v="PASTO"/>
    <s v="CALLE 9 N. 23-37 OBRERO"/>
    <n v="7232308"/>
    <s v="Urbana"/>
    <m/>
    <x v="0"/>
    <x v="11"/>
    <s v="NARIÑO"/>
    <x v="11"/>
    <x v="11"/>
    <x v="11"/>
    <s v="I10X"/>
    <s v="E119"/>
    <m/>
    <m/>
    <s v="Hipertension esencial (primaria)"/>
    <s v="Procedimiento"/>
    <n v="1"/>
    <s v="00Q0000395"/>
    <s v="PAQUETE HIPERTENSION ARTERIAL Y/O  DIABETES MELLITUS CON ENFERMEDAD RENAL CRONICA ESTADIOS 3A - 3B - 4 Y 5 SIN DIALISIS"/>
    <d v="2022-02-27T00:00:00"/>
    <n v="22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68155"/>
    <s v="CC27068155"/>
    <s v="MARIA"/>
    <s v="ELENA"/>
    <s v="CALVACHE"/>
    <s v="CASTRO"/>
    <d v="1942-06-07T00:00:00"/>
    <n v="79"/>
    <n v="6"/>
    <s v="Persona mayor"/>
    <s v="Ninguno"/>
    <s v="Desplazamiento"/>
    <s v="Ninguno"/>
    <s v="Estudios Universitarios"/>
    <s v="Cotizante docente"/>
    <m/>
    <s v="Con discapacidad"/>
    <s v="Ninguna"/>
    <s v="PASTO"/>
    <s v="AQUINE III SECTOR 2 OFICINA 12"/>
    <n v="3188313982"/>
    <s v="Urbana"/>
    <m/>
    <x v="0"/>
    <x v="12"/>
    <s v="NARIÑO"/>
    <x v="12"/>
    <x v="12"/>
    <x v="12"/>
    <s v="I10X"/>
    <s v="E119"/>
    <s v="N18X"/>
    <m/>
    <s v="Hipertension esencial (primaria)"/>
    <s v="Procedimiento"/>
    <n v="1"/>
    <s v="00Q0000774"/>
    <s v="PAQUETE DIABETES MELLITUS SIN O CON ENFERMEDAD RENAL CRONICA ESTADIOS 1 - 2 - IPS ESPECIALIZADA"/>
    <d v="2022-02-28T00:00:00"/>
    <n v="621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7673"/>
    <s v="CC12957673"/>
    <s v="EDGAR"/>
    <s v="HENRY"/>
    <s v="TORRES"/>
    <s v="PALMA"/>
    <d v="1951-10-08T00:00:00"/>
    <n v="70"/>
    <n v="6"/>
    <s v="Persona mayor"/>
    <s v="Ninguno"/>
    <s v="Desplazamiento"/>
    <s v="Ninguno"/>
    <s v="Estudios Universitarios"/>
    <s v="Cotizante Pensionado"/>
    <m/>
    <s v="Con discapacidad"/>
    <s v="Ninguna"/>
    <s v="PASTO"/>
    <s v="CLL 10 N 26-251LA AURORA"/>
    <n v="3155403199"/>
    <s v="Urbana"/>
    <m/>
    <x v="0"/>
    <x v="11"/>
    <s v="NARIÑO"/>
    <x v="11"/>
    <x v="11"/>
    <x v="11"/>
    <s v="I10X"/>
    <m/>
    <m/>
    <m/>
    <s v="Hipertension esencial (primaria)"/>
    <s v="Medicamento"/>
    <n v="1"/>
    <s v="35662-18"/>
    <s v="ACIDO FOLICO TABLETAS 1 MG."/>
    <d v="2022-02-16T00:00:00"/>
    <n v="33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25639"/>
    <s v="CC30725639"/>
    <s v="MARIA"/>
    <s v="DEL SOCORRO"/>
    <s v="DELGADO"/>
    <s v="PATIÑO"/>
    <d v="1962-10-04T00:00:00"/>
    <n v="59"/>
    <n v="5"/>
    <s v="Adultez"/>
    <s v="Ninguno"/>
    <s v="Desplazamiento"/>
    <s v="Ninguno"/>
    <s v="Estudios Universitarios"/>
    <s v="Beneficiario"/>
    <m/>
    <s v="Con discapacidad"/>
    <s v="Ninguna"/>
    <s v="PASTO"/>
    <s v="Cra 19A# 27A-10 B/ Condominio Torres de Aquine"/>
    <n v="7371367"/>
    <s v="Urbana"/>
    <m/>
    <x v="0"/>
    <x v="11"/>
    <s v="NARIÑO"/>
    <x v="11"/>
    <x v="11"/>
    <x v="11"/>
    <s v="I10X"/>
    <s v="E119"/>
    <m/>
    <m/>
    <s v="Hipertension esencial (primaria)"/>
    <s v="Procedimiento"/>
    <n v="1"/>
    <s v="00Q0000395"/>
    <s v="PAQUETE HIPERTENSION ARTERIAL Y/O  DIABETES MELLITUS CON ENFERMEDAD RENAL CRONICA ESTADIOS 3A - 3B - 4 Y 5 SIN DIALISIS"/>
    <d v="2022-02-04T00:00:00"/>
    <n v="3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5629"/>
    <s v="CC5195629"/>
    <s v="JOSE"/>
    <s v="AUGUSTO"/>
    <s v="CALVACHE"/>
    <s v="GUERRERO"/>
    <d v="1938-02-08T00:00:00"/>
    <n v="83"/>
    <n v="6"/>
    <s v="Persona mayor"/>
    <s v="Ninguno"/>
    <s v="Desplazamiento"/>
    <s v="Ninguno"/>
    <s v="Estudios Universitarios"/>
    <s v="Cotizante Pensionado"/>
    <m/>
    <s v="Con discapacidad"/>
    <s v="Ninguna"/>
    <s v="PASTO"/>
    <s v="CRA 35 # 17-67 APTO 402 ED SHARA"/>
    <n v="3007569615"/>
    <s v="Urbana"/>
    <m/>
    <x v="0"/>
    <x v="11"/>
    <s v="NARIÑO"/>
    <x v="11"/>
    <x v="11"/>
    <x v="11"/>
    <s v="I10X"/>
    <s v="N18X"/>
    <m/>
    <m/>
    <s v="Hipertension esencial (primaria)"/>
    <s v="Medicamento"/>
    <n v="1"/>
    <s v="20080792-20"/>
    <s v="SULFATO FERROSO 300 MG TABLETAS RECUBIERTAS"/>
    <d v="2022-02-16T00:00:00"/>
    <n v="3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3812"/>
    <s v="CC30733812"/>
    <s v="MELBA"/>
    <s v="CLARA"/>
    <s v="ADARME"/>
    <s v="ORDOÑEZ"/>
    <d v="1966-03-30T00:00:00"/>
    <n v="55"/>
    <n v="5"/>
    <s v="Adultez"/>
    <s v="Ninguno"/>
    <s v="Desplazamiento"/>
    <s v="Ninguno"/>
    <s v="Estudios Universitarios"/>
    <s v="Cotizante docente"/>
    <m/>
    <s v="Con discapacidad"/>
    <s v="Ninguna"/>
    <s v="PASTO"/>
    <s v="MZ 25 CASA No 7 QUINTAS DE SAN PEDRO"/>
    <n v="3117346836"/>
    <s v="Urbana"/>
    <m/>
    <x v="0"/>
    <x v="14"/>
    <s v="NARIÑO"/>
    <x v="14"/>
    <x v="14"/>
    <x v="14"/>
    <s v="I10X"/>
    <s v="N18X"/>
    <m/>
    <m/>
    <s v="Hipertension esencial (primaria)"/>
    <s v="Procedimiento"/>
    <n v="1"/>
    <s v="00Q0000774"/>
    <s v="PAQUETE DIABETES MELLITUS SIN O CON ENFERMEDAD RENAL CRONICA ESTADIOS 1 - 2 - IPS ESPECIALIZADA"/>
    <d v="2022-02-28T00:00:00"/>
    <n v="44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8390985"/>
    <s v="CC98390985"/>
    <s v="EVAR"/>
    <s v="HERNANDO"/>
    <s v="MELO"/>
    <s v="BAEZ"/>
    <d v="1975-07-03T00:00:00"/>
    <n v="46"/>
    <n v="5"/>
    <s v="Adultez"/>
    <s v="Ninguno"/>
    <s v="Desplazamiento"/>
    <s v="Ninguno"/>
    <s v="Estudios Universitarios"/>
    <s v="Cotizante docente"/>
    <m/>
    <s v="Con discapacidad"/>
    <s v="Ninguna"/>
    <s v="PASTO"/>
    <s v="CALLE ANZUATEGUI"/>
    <n v="3164033744"/>
    <s v="Urbana"/>
    <m/>
    <x v="0"/>
    <x v="16"/>
    <s v="NARIÑO"/>
    <x v="16"/>
    <x v="16"/>
    <x v="16"/>
    <s v="I10X"/>
    <m/>
    <m/>
    <m/>
    <s v="Hipertension esencial (primaria)"/>
    <s v="Procedimiento"/>
    <n v="1"/>
    <s v="00Q0000395"/>
    <s v="PAQUETE HIPERTENSION ARTERIAL Y/O  DIABETES MELLITUS CON ENFERMEDAD RENAL CRONICA ESTADIOS 3A - 3B - 4 Y 5 SIN DIALISIS"/>
    <d v="2022-02-28T00:00:00"/>
    <n v="8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41381631"/>
    <s v="CC41381631"/>
    <s v="JULIA"/>
    <s v="JOSEFINA"/>
    <s v="PATINO"/>
    <s v="VILLOTA"/>
    <d v="1947-06-19T00:00:00"/>
    <n v="74"/>
    <n v="6"/>
    <s v="Persona mayor"/>
    <s v="Ninguno"/>
    <s v="Desplazamiento"/>
    <s v="Ninguno"/>
    <s v="Estudios Universitarios"/>
    <s v="Cotizante docente"/>
    <m/>
    <s v="Con discapacidad"/>
    <s v="Ninguna"/>
    <s v="PASTO"/>
    <s v="Calle 20 # 40-69 Edifici San Fernando B/ Avenida"/>
    <n v="3002001843"/>
    <s v="Urbana"/>
    <m/>
    <x v="0"/>
    <x v="7"/>
    <s v="NARIÑO"/>
    <x v="7"/>
    <x v="7"/>
    <x v="7"/>
    <s v="I10X"/>
    <m/>
    <m/>
    <m/>
    <s v="Hipertension esencial (primaria)"/>
    <s v="Medicamento"/>
    <n v="1"/>
    <s v="19942545-01"/>
    <s v="CALCITRIOL 0.5 MCG"/>
    <d v="2022-02-07T00:00:00"/>
    <n v="3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1639"/>
    <s v="CC5201639"/>
    <s v="EDGAR"/>
    <s v="ANTONIO"/>
    <s v="ORTIZ"/>
    <s v="FLOREZ"/>
    <d v="1944-09-19T00:00:00"/>
    <n v="77"/>
    <n v="6"/>
    <s v="Persona mayor"/>
    <s v="Ninguno"/>
    <s v="Desplazamiento"/>
    <s v="Ninguno"/>
    <s v="Estudios Universitarios"/>
    <s v="Cotizante docente"/>
    <m/>
    <s v="Con discapacidad"/>
    <s v="Ninguna"/>
    <s v="PASTO"/>
    <s v="CRA. 33 2-48 PASTO castillo de norte mz b sa 13"/>
    <n v="3217532644"/>
    <s v="Urbana"/>
    <m/>
    <x v="0"/>
    <x v="7"/>
    <s v="NARIÑO"/>
    <x v="7"/>
    <x v="7"/>
    <x v="7"/>
    <s v="I10X"/>
    <m/>
    <m/>
    <m/>
    <s v="Hipertension esencial (primaria)"/>
    <s v="Procedimiento"/>
    <n v="1"/>
    <n v="1903895"/>
    <s v="CREATININA EN SUERO U OTROS FLUIDOS"/>
    <d v="2022-02-01T00:00:00"/>
    <n v="1675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9580045"/>
    <s v="CC29580045"/>
    <s v="LISBETH"/>
    <s v="NONE "/>
    <s v="RIVERA"/>
    <s v="GIRALDO"/>
    <d v="1938-01-04T00:00:00"/>
    <n v="83"/>
    <n v="6"/>
    <s v="Persona mayor"/>
    <s v="Ninguno"/>
    <s v="Desplazamiento"/>
    <s v="Ninguno"/>
    <s v="Estudios Universitarios"/>
    <s v="Cotizante Pensionado"/>
    <m/>
    <s v="Con discapacidad"/>
    <s v="Ninguna"/>
    <s v="PASTO"/>
    <s v="VEREDA POTOCI"/>
    <n v="3104560633"/>
    <s v="Rural"/>
    <m/>
    <x v="0"/>
    <x v="7"/>
    <s v="NARIÑO"/>
    <x v="7"/>
    <x v="7"/>
    <x v="7"/>
    <s v="I10X"/>
    <s v="N18X"/>
    <m/>
    <m/>
    <s v="Hipertension esencial (primaria)"/>
    <s v="Procedimiento"/>
    <n v="1"/>
    <n v="1903815"/>
    <s v="COLESTEROL DE ALTA DENSIDAD"/>
    <d v="2022-02-01T00:00:00"/>
    <n v="13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73428"/>
    <s v="CC12973428"/>
    <s v="EDUARDO"/>
    <s v="MANUEL"/>
    <s v="ARGOTI"/>
    <s v="VALLEJO"/>
    <d v="1960-04-15T00:00:00"/>
    <n v="61"/>
    <n v="6"/>
    <s v="Persona mayor"/>
    <s v="Ninguno"/>
    <s v="Desplazamiento"/>
    <s v="Ninguno"/>
    <s v="Estudios Universitarios"/>
    <s v="Beneficiario"/>
    <m/>
    <s v="Con discapacidad"/>
    <s v="Ninguna"/>
    <s v="PASTO"/>
    <s v="VEREDA SANTA ROSA"/>
    <n v="3154677352"/>
    <s v="Urbana"/>
    <m/>
    <x v="0"/>
    <x v="7"/>
    <s v="NARIÑO"/>
    <x v="7"/>
    <x v="7"/>
    <x v="7"/>
    <s v="I10X"/>
    <m/>
    <m/>
    <m/>
    <s v="Hipertension esencial (primaria)"/>
    <s v="Procedimiento"/>
    <n v="1"/>
    <n v="1903816"/>
    <s v="COLESTEROL DE BAJA DENSIDAD SEMIAUTOMATIZADO"/>
    <d v="2022-02-01T00:00:00"/>
    <n v="13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526641"/>
    <s v="CC27526641"/>
    <s v="MARIA"/>
    <s v="LIGIA"/>
    <s v="CALVACHE"/>
    <s v="DE ZAMBRANO"/>
    <d v="1935-04-13T00:00:00"/>
    <n v="86"/>
    <n v="6"/>
    <s v="Persona mayor"/>
    <s v="Ninguno"/>
    <s v="Desplazamiento"/>
    <s v="Ninguno"/>
    <s v="Estudios Universitarios"/>
    <s v="Beneficiario"/>
    <m/>
    <s v="Con discapacidad"/>
    <s v="Ninguna"/>
    <s v="PASTO"/>
    <s v="CLL 14 No 16 - 30 B/JULIAN BUCHELI"/>
    <n v="3177299736"/>
    <s v="Urbana"/>
    <m/>
    <x v="0"/>
    <x v="7"/>
    <s v="NARIÑO"/>
    <x v="7"/>
    <x v="7"/>
    <x v="7"/>
    <s v="I10X"/>
    <m/>
    <m/>
    <m/>
    <s v="Hipertension esencial (primaria)"/>
    <s v="Procedimiento"/>
    <n v="1"/>
    <n v="1907106"/>
    <s v="UROANALISIS"/>
    <d v="2022-02-01T00:00:00"/>
    <n v="35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903"/>
    <s v="CC30707903"/>
    <s v="ZENEYDA"/>
    <s v="DEL SOCORRO"/>
    <s v="DIAZ"/>
    <s v="ERAZO"/>
    <d v="1956-04-18T00:00:00"/>
    <n v="65"/>
    <n v="6"/>
    <s v="Persona mayor"/>
    <s v="Ninguno"/>
    <s v="Desplazamiento"/>
    <s v="Ninguno"/>
    <s v="Estudios Universitarios"/>
    <s v="Cotizante docente"/>
    <m/>
    <s v="Con discapacidad"/>
    <s v="Ninguna"/>
    <s v="PASTO"/>
    <s v="CALLE 6 # 4-36 B/INDUSTRIAL-SAMANIEGO"/>
    <n v="3128081334"/>
    <s v="Urbana"/>
    <m/>
    <x v="0"/>
    <x v="7"/>
    <s v="NARIÑO"/>
    <x v="7"/>
    <x v="7"/>
    <x v="7"/>
    <s v="I10X"/>
    <m/>
    <m/>
    <m/>
    <s v="Hipertension esencial (primaria)"/>
    <s v="Procedimiento"/>
    <n v="1"/>
    <n v="1903868"/>
    <s v="TRIGLICERIDOS"/>
    <d v="2022-02-01T00:00:00"/>
    <n v="67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09504"/>
    <s v="CC5309504"/>
    <s v="FABIO"/>
    <s v="EDUARDO"/>
    <s v="GUERRERO"/>
    <s v="GUEVARA"/>
    <d v="1955-07-10T00:00:00"/>
    <n v="66"/>
    <n v="6"/>
    <s v="Persona mayor"/>
    <s v="Ninguno"/>
    <s v="Desplazamiento"/>
    <s v="Ninguno"/>
    <s v="Estudios Universitarios"/>
    <s v="Cotizante docente"/>
    <m/>
    <s v="Con discapacidad"/>
    <s v="Ninguna"/>
    <s v="PASTO"/>
    <s v="SUMATAMBO 2000 BLOQUE 2 APTO 202"/>
    <n v="3105036058"/>
    <s v="Urbana"/>
    <m/>
    <x v="0"/>
    <x v="7"/>
    <s v="NARIÑO"/>
    <x v="7"/>
    <x v="7"/>
    <x v="7"/>
    <s v="I10X"/>
    <s v="N18X"/>
    <m/>
    <m/>
    <s v="Hipertension esencial (primaria)"/>
    <s v="Procedimiento"/>
    <n v="1"/>
    <n v="1903818"/>
    <s v="COLESTEROL TOTAL"/>
    <d v="2022-02-01T00:00:00"/>
    <n v="168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6993892"/>
    <s v="CC36993892"/>
    <s v="ELDA"/>
    <s v="ANITA DEL SOCORRO"/>
    <s v="ARTEAGA"/>
    <s v="NARVAEZ"/>
    <d v="1955-07-08T00:00:00"/>
    <n v="66"/>
    <n v="6"/>
    <s v="Persona mayor"/>
    <s v="Ninguno"/>
    <s v="Desplazamiento"/>
    <s v="Ninguno"/>
    <s v="Estudios Universitarios"/>
    <s v="Cotizante docente"/>
    <m/>
    <s v="Con discapacidad"/>
    <s v="Ninguna"/>
    <s v="PASTO"/>
    <s v="CL 21 No 10 - 05 PARQUE BOLIVAR"/>
    <n v="7218648"/>
    <s v="Urbana"/>
    <m/>
    <x v="0"/>
    <x v="7"/>
    <s v="NARIÑO"/>
    <x v="7"/>
    <x v="7"/>
    <x v="7"/>
    <s v="I10X"/>
    <s v="N18X"/>
    <m/>
    <m/>
    <s v="Hipertension esencial (primaria)"/>
    <s v="Procedimiento"/>
    <n v="1"/>
    <n v="1903841"/>
    <s v="GLUCOSA EN SUERO U OTRO FLUIDO DIFERENTE A ORINA"/>
    <d v="2022-02-01T00:00:00"/>
    <n v="28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75166"/>
    <s v="CC27275166"/>
    <s v="LIDIA"/>
    <s v="DEL SOCORRO"/>
    <s v="ORTEGA"/>
    <s v="MELENDEZ"/>
    <d v="1958-12-02T00:00:00"/>
    <n v="62"/>
    <n v="6"/>
    <s v="Persona mayor"/>
    <s v="Ninguno"/>
    <s v="Desplazamiento"/>
    <s v="Ninguno"/>
    <s v="Estudios Universitarios"/>
    <s v="Cotizante docente"/>
    <m/>
    <s v="Con discapacidad"/>
    <s v="Ninguna"/>
    <s v="PASTO"/>
    <s v="CRA 19A No 27A-10 Condominio TORRE DE AQUINE"/>
    <n v="3117931520"/>
    <s v="Urbana"/>
    <m/>
    <x v="0"/>
    <x v="7"/>
    <s v="NARIÑO"/>
    <x v="7"/>
    <x v="7"/>
    <x v="7"/>
    <s v="I10X"/>
    <m/>
    <m/>
    <m/>
    <s v="Hipertension esencial (primaria)"/>
    <s v="Procedimiento"/>
    <n v="1"/>
    <n v="1904902"/>
    <s v="HORMONA ESTIMULANTE DEL TIROIDES"/>
    <d v="2022-02-01T00:00:00"/>
    <n v="92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90751"/>
    <s v="CC27190751"/>
    <s v="FLOR"/>
    <s v="ALBA"/>
    <s v="MARTINEZ"/>
    <s v="RODRIGUEZ"/>
    <d v="1979-08-27T00:00:00"/>
    <n v="42"/>
    <n v="5"/>
    <s v="Adultez"/>
    <s v="Ninguno"/>
    <s v="Desplazamiento"/>
    <s v="Ninguno"/>
    <s v="Estudios Universitarios"/>
    <s v="Beneficiario"/>
    <m/>
    <s v="Con discapacidad"/>
    <s v="Ninguna"/>
    <s v="PASTO"/>
    <s v="CRA 34 No 7-47 SAN VICENTE"/>
    <n v="3207792445"/>
    <s v="Urbana"/>
    <m/>
    <x v="0"/>
    <x v="7"/>
    <s v="NARIÑO"/>
    <x v="7"/>
    <x v="7"/>
    <x v="7"/>
    <s v="I10X"/>
    <m/>
    <m/>
    <m/>
    <s v="Hipertension esencial (primaria)"/>
    <s v="Procedimiento"/>
    <n v="1"/>
    <s v="00Q0000395"/>
    <s v="PAQUETE HIPERTENSION ARTERIAL Y/O  DIABETES MELLITUS CON ENFERMEDAD RENAL CRONICA ESTADIOS 3A - 3B - 4 Y 5 SIN DIALISIS"/>
    <d v="2022-02-28T00:00:00"/>
    <n v="112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1189"/>
    <s v="CC12961189"/>
    <s v="BERNARDO"/>
    <s v="NONE "/>
    <s v="RIVAS"/>
    <s v="MARTINEZ"/>
    <d v="1954-05-20T00:00:00"/>
    <n v="67"/>
    <n v="6"/>
    <s v="Persona mayor"/>
    <s v="Ninguno"/>
    <s v="Desplazamiento"/>
    <s v="Ninguno"/>
    <s v="Estudios Universitarios"/>
    <s v="Cotizante docente"/>
    <m/>
    <s v="Con discapacidad"/>
    <s v="Ninguna"/>
    <s v="PASTO"/>
    <s v="CRA 17B No 21A-51 BARRIO EL PRADO"/>
    <n v="3155621951"/>
    <s v="Urbana"/>
    <m/>
    <x v="0"/>
    <x v="7"/>
    <s v="NARIÑO"/>
    <x v="7"/>
    <x v="7"/>
    <x v="7"/>
    <s v="I10X"/>
    <s v="E119"/>
    <m/>
    <m/>
    <s v="Hipertension esencial (primaria)"/>
    <s v="Procedimiento"/>
    <n v="1"/>
    <s v="00Q0000395"/>
    <s v="PAQUETE HIPERTENSION ARTERIAL Y/O  DIABETES MELLITUS CON ENFERMEDAD RENAL CRONICA ESTADIOS 3A - 3B - 4 Y 5 SIN DIALISIS"/>
    <d v="2022-02-28T00:00:00"/>
    <n v="151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6299"/>
    <s v="CC12966299"/>
    <s v="JESUS"/>
    <s v="ANTONIO"/>
    <s v="IBARRA"/>
    <s v="MARTINEZ"/>
    <d v="1958-12-12T00:00:00"/>
    <n v="62"/>
    <n v="6"/>
    <s v="Persona mayor"/>
    <s v="Ninguno"/>
    <s v="Desplazamiento"/>
    <s v="Ninguno"/>
    <s v="Estudios Universitarios"/>
    <s v="Cotizante docente"/>
    <m/>
    <s v="Con discapacidad"/>
    <s v="Ninguna"/>
    <s v="PASTO"/>
    <s v="Condominio villa vergel bloque D1 apto 516 B/ Cond"/>
    <n v="3008578168"/>
    <s v="Urbana"/>
    <m/>
    <x v="0"/>
    <x v="16"/>
    <s v="NARIÑO"/>
    <x v="16"/>
    <x v="16"/>
    <x v="16"/>
    <s v="I10X"/>
    <m/>
    <m/>
    <m/>
    <s v="Hipertension esencial (primaria)"/>
    <s v="Procedimiento"/>
    <n v="1"/>
    <s v="00Q0000395"/>
    <s v="PAQUETE HIPERTENSION ARTERIAL Y/O  DIABETES MELLITUS CON ENFERMEDAD RENAL CRONICA ESTADIOS 3A - 3B - 4 Y 5 SIN DIALISIS"/>
    <d v="2022-02-28T00:00:00"/>
    <n v="319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1904"/>
    <s v="CC30721904"/>
    <s v="AURA"/>
    <s v="LUPE"/>
    <s v="TORRES"/>
    <s v="GUERRERO"/>
    <d v="1956-02-18T00:00:00"/>
    <n v="65"/>
    <n v="6"/>
    <s v="Persona mayor"/>
    <s v="Ninguno"/>
    <s v="Desplazamiento"/>
    <s v="Ninguno"/>
    <s v="Estudios Universitarios"/>
    <s v="Cotizante docente"/>
    <m/>
    <s v="Con discapacidad"/>
    <s v="Ninguna"/>
    <s v="PASTO"/>
    <s v="Carr23 - N 11_03 B/ Santiago"/>
    <n v="3166425251"/>
    <s v="Urbana"/>
    <m/>
    <x v="0"/>
    <x v="8"/>
    <s v="NARIÑO"/>
    <x v="8"/>
    <x v="8"/>
    <x v="8"/>
    <s v="I10X"/>
    <m/>
    <m/>
    <m/>
    <s v="Hipertension esencial (primaria)"/>
    <s v="Procedimiento"/>
    <n v="1"/>
    <s v="00Q0000395"/>
    <s v="PAQUETE HIPERTENSION ARTERIAL Y/O  DIABETES MELLITUS CON ENFERMEDAD RENAL CRONICA ESTADIOS 3A - 3B - 4 Y 5 SIN DIALISIS"/>
    <d v="2022-02-28T00:00:00"/>
    <n v="43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85455"/>
    <s v="CC27485455"/>
    <s v="CARMEN"/>
    <s v="NONE "/>
    <s v="ARGOTY"/>
    <s v="NOAP"/>
    <d v="1941-07-01T00:00:00"/>
    <n v="80"/>
    <n v="6"/>
    <s v="Persona mayor"/>
    <s v="Ninguno"/>
    <s v="Desplazamiento"/>
    <s v="Ninguno"/>
    <s v="Estudios Universitarios"/>
    <s v="Beneficiario"/>
    <m/>
    <s v="Con discapacidad"/>
    <s v="Ninguna"/>
    <s v="PASTO"/>
    <s v="CRA 21A No. 8-10 V.LUCIA B/"/>
    <n v="3175200786"/>
    <s v="Urbana"/>
    <m/>
    <x v="0"/>
    <x v="16"/>
    <s v="NARIÑO"/>
    <x v="16"/>
    <x v="16"/>
    <x v="16"/>
    <s v="I10X"/>
    <s v="E119"/>
    <s v="N18X"/>
    <m/>
    <s v="Hipertension esencial (primaria)"/>
    <s v="Procedimiento"/>
    <n v="1"/>
    <s v="00Q0000773"/>
    <s v="PAQUETE HIPERTENSION ARTERIAL SIN O CON ENFERMEDAD RENAL CRONICA ESTADIOS 1 - 2 - IPS ESPECIALIZADA"/>
    <d v="2022-02-01T00:00:00"/>
    <n v="82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307328"/>
    <s v="CC5307328"/>
    <s v="JOSE"/>
    <s v="JULIAN"/>
    <s v="ORTEGA"/>
    <s v="MUNOZ"/>
    <d v="1948-04-06T00:00:00"/>
    <n v="73"/>
    <n v="6"/>
    <s v="Persona mayor"/>
    <s v="Ninguno"/>
    <s v="Desplazamiento"/>
    <s v="Ninguno"/>
    <s v="Estudios Universitarios"/>
    <s v="Cotizante docente"/>
    <m/>
    <s v="Con discapacidad"/>
    <s v="Ninguna"/>
    <s v="PASTO"/>
    <s v="CLL 16No 32 - 63 B/SAN ANDRES"/>
    <n v="3106228753"/>
    <s v="Urbana"/>
    <m/>
    <x v="0"/>
    <x v="7"/>
    <s v="NARIÑO"/>
    <x v="7"/>
    <x v="7"/>
    <x v="7"/>
    <m/>
    <m/>
    <m/>
    <m/>
    <s v="Hipertension esencial (primaria)"/>
    <s v="Procedimiento"/>
    <n v="1"/>
    <s v="00Q0000395"/>
    <s v="PAQUETE HIPERTENSION ARTERIAL Y/O  DIABETES MELLITUS CON ENFERMEDAD RENAL CRONICA ESTADIOS 3A - 3B - 4 Y 5 SIN DIALISIS"/>
    <d v="2022-02-22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66859521"/>
    <s v="CC66859521"/>
    <s v="KAREND"/>
    <s v="NAYIVHE"/>
    <s v="LOPEZ Y LOPEZ"/>
    <s v="GUERRERO"/>
    <d v="1973-06-24T00:00:00"/>
    <n v="48"/>
    <n v="5"/>
    <s v="Adultez"/>
    <s v="Ninguno"/>
    <s v="Desplazamiento"/>
    <s v="Ninguno"/>
    <s v="Estudios Universitarios"/>
    <s v="Cotizante docente"/>
    <m/>
    <s v="Con discapacidad"/>
    <s v="Ninguna"/>
    <s v="PASTO"/>
    <s v="CRRA 16 # 15-38 B/AIRE LIBRE ED. NORUEGA APTO 201"/>
    <n v="3128439443"/>
    <s v="Urbana"/>
    <m/>
    <x v="0"/>
    <x v="7"/>
    <s v="NARIÑO"/>
    <x v="7"/>
    <x v="7"/>
    <x v="7"/>
    <m/>
    <m/>
    <m/>
    <m/>
    <s v="Hipertension esencial (primaria)"/>
    <s v="Procedimiento"/>
    <n v="1"/>
    <s v="00Q0000773"/>
    <s v="PAQUETE HIPERTENSION ARTERIAL SIN O CON ENFERMEDAD RENAL CRONICA ESTADIOS 1 - 2 - IPS ESPECIALIZADA"/>
    <d v="2022-02-09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57888"/>
    <s v="CC5257888"/>
    <s v="ANTONIO"/>
    <s v="HERMINSUL"/>
    <s v="BASTIDAS"/>
    <s v="ANDRADE"/>
    <d v="1955-06-13T00:00:00"/>
    <n v="66"/>
    <n v="6"/>
    <s v="Persona mayor"/>
    <s v="Ninguno"/>
    <s v="Desplazamiento"/>
    <s v="Ninguno"/>
    <s v="Estudios Universitarios"/>
    <s v="Cotizante docente"/>
    <m/>
    <s v="Con discapacidad"/>
    <s v="Ninguna"/>
    <s v="PASTO"/>
    <s v="MZ 12 CS 3 VILLA DOCENTE"/>
    <n v="3233275483"/>
    <s v="Urbana"/>
    <m/>
    <x v="0"/>
    <x v="8"/>
    <s v="NARIÑO"/>
    <x v="8"/>
    <x v="8"/>
    <x v="8"/>
    <m/>
    <m/>
    <m/>
    <m/>
    <s v="Hipertension esencial (primaria)"/>
    <s v="Procedimiento"/>
    <n v="1"/>
    <s v="00Q0000775"/>
    <s v="PAQUETE HIPERTENSION ARTERIAL MAS DIABETES MELLITUS EN RIESGO DE ERCÃ‚Â YÃ‚Â ENFERMEDAD RENAL CRONICA ESTADIOS 1 - 2 EN IPS ESPECIALIZADA"/>
    <d v="2022-02-28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2850"/>
    <s v="CC30702850"/>
    <s v="BETTY"/>
    <s v="CECILIA"/>
    <s v="DELGADO"/>
    <s v="MUNOZ"/>
    <d v="1951-12-10T00:00:00"/>
    <n v="69"/>
    <n v="6"/>
    <s v="Persona mayor"/>
    <s v="Ninguno"/>
    <s v="Desplazamiento"/>
    <s v="Ninguno"/>
    <s v="Estudios Universitarios"/>
    <s v="Cotizante docente"/>
    <m/>
    <s v="Con discapacidad"/>
    <s v="Ninguna"/>
    <s v="PASTO"/>
    <s v="CRA 17 N 11-02 BARRIO ATAHUALPA"/>
    <n v="3162987748"/>
    <s v="Urbana"/>
    <m/>
    <x v="0"/>
    <x v="7"/>
    <s v="NARIÑO"/>
    <x v="7"/>
    <x v="7"/>
    <x v="7"/>
    <m/>
    <m/>
    <m/>
    <m/>
    <s v="Hipertension esencial (primaria)"/>
    <s v="Procedimiento"/>
    <n v="1"/>
    <n v="1903706"/>
    <s v="VITAMINA D 25 HIDROXI TOTAL [D2 - D3] [CALCIFEROL]"/>
    <d v="2022-02-01T00:00:00"/>
    <n v="38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3549"/>
    <s v="CC30723549"/>
    <s v="CIELO"/>
    <s v="DEL ROSARIO"/>
    <s v="VILLOTA"/>
    <s v="YELA"/>
    <d v="1962-02-28T00:00:00"/>
    <n v="59"/>
    <n v="5"/>
    <s v="Adultez"/>
    <s v="Ninguno"/>
    <s v="Desplazamiento"/>
    <s v="Ninguno"/>
    <s v="Estudios Universitarios"/>
    <s v="Cotizante docente"/>
    <m/>
    <s v="Con discapacidad"/>
    <s v="Ninguna"/>
    <s v="PASTO"/>
    <s v="CRA 24A # 8-44 B/OBRERO"/>
    <n v="3192945515"/>
    <s v="Urbana"/>
    <m/>
    <x v="0"/>
    <x v="9"/>
    <s v="NARIÑO"/>
    <x v="9"/>
    <x v="9"/>
    <x v="9"/>
    <m/>
    <m/>
    <m/>
    <m/>
    <s v="Hipertension esencial (primaria)"/>
    <s v="Procedimiento"/>
    <n v="1"/>
    <s v="00Q0000773"/>
    <s v="PAQUETE HIPERTENSION ARTERIAL SIN O CON ENFERMEDAD RENAL CRONICA ESTADIOS 1 - 2 - IPS ESPECIALIZADA"/>
    <d v="2022-02-28T00:00:00"/>
    <n v="3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98390292"/>
    <s v="CC98390292"/>
    <s v="CARLOS"/>
    <s v="GERMAN"/>
    <s v="NARVAEZ"/>
    <s v="ARTEAGA"/>
    <d v="1975-05-03T00:00:00"/>
    <n v="46"/>
    <n v="5"/>
    <s v="Adultez"/>
    <s v="Ninguno"/>
    <s v="Desplazamiento"/>
    <s v="Ninguno"/>
    <s v="Estudios Universitarios"/>
    <s v="Cotizante docente"/>
    <m/>
    <s v="Con discapacidad"/>
    <s v="Ninguna"/>
    <s v="PASTO"/>
    <s v="Manzana 28 casa 22 Barrio Coraz?e Jes? B/"/>
    <n v="3104291920"/>
    <s v="Urbana"/>
    <m/>
    <x v="0"/>
    <x v="7"/>
    <s v="NARIÑO"/>
    <x v="7"/>
    <x v="7"/>
    <x v="7"/>
    <m/>
    <m/>
    <m/>
    <m/>
    <s v="Hipertension esencial (primaria)"/>
    <s v="Procedimiento"/>
    <n v="1"/>
    <s v="00Q0000395"/>
    <s v="PAQUETE HIPERTENSION ARTERIAL Y/O  DIABETES MELLITUS CON ENFERMEDAD RENAL CRONICA ESTADIOS 3A - 3B - 4 Y 5 SIN DIALISIS"/>
    <d v="2022-02-28T00:00:00"/>
    <n v="6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2039"/>
    <s v="CC27072039"/>
    <s v="ANA"/>
    <s v="LUPE"/>
    <s v="DAVID"/>
    <s v="HINESTROSA"/>
    <d v="1945-10-02T00:00:00"/>
    <n v="76"/>
    <n v="6"/>
    <s v="Persona mayor"/>
    <s v="Ninguno"/>
    <s v="Desplazamiento"/>
    <s v="Ninguno"/>
    <s v="Estudios Universitarios"/>
    <s v="Cotizante docente"/>
    <m/>
    <s v="Con discapacidad"/>
    <s v="Ninguna"/>
    <s v="PASTO"/>
    <s v="CRA 32A 5OESTE 12 BARRIO BOSQUE"/>
    <n v="3155940193"/>
    <s v="Urbana"/>
    <m/>
    <x v="0"/>
    <x v="12"/>
    <s v="NARIÑO"/>
    <x v="12"/>
    <x v="12"/>
    <x v="12"/>
    <m/>
    <m/>
    <m/>
    <m/>
    <s v="Hipertension esencial (primaria)"/>
    <s v="Procedimiento"/>
    <n v="1"/>
    <n v="1890366"/>
    <s v="CONSULTA DE CONTROL O DE SEGUIMIENTO POR ESPECIALISTA EN MEDICINA INTERNA"/>
    <d v="2022-02-03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87470822"/>
    <s v="CC87470822"/>
    <s v="JAIRO"/>
    <s v="ALEXANDER"/>
    <s v="MONCAYO"/>
    <s v="RENGIFO"/>
    <d v="1965-07-28T00:00:00"/>
    <n v="56"/>
    <n v="5"/>
    <s v="Adultez"/>
    <s v="Ninguno"/>
    <s v="Desplazamiento"/>
    <s v="Ninguno"/>
    <s v="Estudios Universitarios"/>
    <s v="Cotizante Pensionado"/>
    <m/>
    <s v="Con discapacidad"/>
    <s v="Ninguna"/>
    <s v="PASTO"/>
    <s v="CONDOMINIO AGUALONGO II B/ Condominio Agualongo II"/>
    <n v="3146886505"/>
    <s v="Urbana"/>
    <m/>
    <x v="0"/>
    <x v="9"/>
    <s v="NARIÑO"/>
    <x v="9"/>
    <x v="9"/>
    <x v="9"/>
    <m/>
    <m/>
    <m/>
    <m/>
    <s v="Hipertension esencial (primaria)"/>
    <s v="Procedimiento"/>
    <n v="1"/>
    <n v="1881202"/>
    <s v="ECOCARDIOGRAMA TRANSTORACICO"/>
    <d v="2022-02-17T00:00:00"/>
    <n v="361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807917"/>
    <s v="CC1807917"/>
    <s v="EUDORO"/>
    <s v="NONE "/>
    <s v="SALCEDO"/>
    <s v="ACOSTA"/>
    <d v="1939-08-30T00:00:00"/>
    <n v="82"/>
    <n v="6"/>
    <s v="Persona mayor"/>
    <s v="Ninguno"/>
    <s v="Desplazamiento"/>
    <s v="Homicidio"/>
    <s v="Estudios Universitarios"/>
    <s v="Cotizante Pensionado"/>
    <m/>
    <s v="Con discapacidad"/>
    <s v="Ninguna"/>
    <s v="PASTO"/>
    <s v="B/BELLO HORIZONTE SAN JOSE DE ALBAN B/"/>
    <n v="3136462952"/>
    <s v="Urbana"/>
    <m/>
    <x v="0"/>
    <x v="15"/>
    <s v="NARIÑO"/>
    <x v="15"/>
    <x v="15"/>
    <x v="15"/>
    <m/>
    <m/>
    <m/>
    <m/>
    <s v="Hipertension esencial (primaria)"/>
    <s v="Procedimiento"/>
    <n v="1"/>
    <s v="00Q0000395"/>
    <s v="PAQUETE HIPERTENSION ARTERIAL Y/O  DIABETES MELLITUS CON ENFERMEDAD RENAL CRONICA ESTADIOS 3A - 3B - 4 Y 5 SIN DIALISIS"/>
    <d v="2022-02-28T00:00:00"/>
    <n v="28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23664"/>
    <s v="CC27123664"/>
    <s v="LUISA"/>
    <s v="FRANCELINA"/>
    <s v="QUIÑONES"/>
    <s v="CABEZAS"/>
    <d v="1965-08-25T00:00:00"/>
    <n v="56"/>
    <n v="5"/>
    <s v="Adultez"/>
    <s v="Ninguno"/>
    <s v="Desplazamiento"/>
    <s v="Desplazamiento forzado"/>
    <s v="Estudios Universitarios"/>
    <s v="Cotizante docente"/>
    <m/>
    <s v="Con discapacidad"/>
    <s v="Ninguna"/>
    <s v="PASTO"/>
    <s v="CALLE 16 NO 24-80 CENTRO B/"/>
    <n v="3175174343"/>
    <s v="Urbana"/>
    <m/>
    <x v="0"/>
    <x v="7"/>
    <s v="NARIÑO"/>
    <x v="7"/>
    <x v="7"/>
    <x v="7"/>
    <m/>
    <m/>
    <m/>
    <m/>
    <s v="Hipertension esencial (primaria)"/>
    <s v="Procedimiento"/>
    <n v="1"/>
    <s v="00Q0000395"/>
    <s v="PAQUETE HIPERTENSION ARTERIAL Y/O  DIABETES MELLITUS CON ENFERMEDAD RENAL CRONICA ESTADIOS 3A - 3B - 4 Y 5 SIN DIALISIS"/>
    <d v="2022-02-25T00:00:00"/>
    <n v="35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1975"/>
    <s v="CC27431975"/>
    <s v="ISABEL"/>
    <s v="NONE "/>
    <s v="ENRIQUEZ"/>
    <s v="HIDALGO"/>
    <d v="1954-02-16T00:00:00"/>
    <n v="67"/>
    <n v="6"/>
    <s v="Persona mayor"/>
    <s v="Ninguno"/>
    <s v="Desplazamiento"/>
    <s v="Ninguno"/>
    <s v="Estudios Universitarios"/>
    <s v="Cotizante docente"/>
    <m/>
    <s v="Con discapacidad"/>
    <s v="Ninguna"/>
    <s v="PASTO"/>
    <s v="CRA 29 N 10-40"/>
    <n v="3172869965"/>
    <s v="Urbana"/>
    <m/>
    <x v="0"/>
    <x v="11"/>
    <s v="NARIÑO"/>
    <x v="11"/>
    <x v="11"/>
    <x v="11"/>
    <m/>
    <m/>
    <m/>
    <m/>
    <s v="Hipertension esencial (primaria)"/>
    <s v="Medicamento"/>
    <n v="1"/>
    <s v="20123645-04"/>
    <s v="LOSARTAN POTASICO 50 MG TABLETAS"/>
    <d v="2022-02-09T00:00:00"/>
    <n v="83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8106718"/>
    <s v="CC18106718"/>
    <s v="LUIS"/>
    <s v="EVELIO"/>
    <s v="ROSERO"/>
    <s v="ALVAREZ"/>
    <d v="1950-04-03T00:00:00"/>
    <n v="71"/>
    <n v="6"/>
    <s v="Persona mayor"/>
    <s v="Ninguno"/>
    <s v="Desplazamiento"/>
    <s v="Ninguno"/>
    <s v="Estudios Universitarios"/>
    <s v="Beneficiario"/>
    <m/>
    <s v="Con discapacidad"/>
    <s v="Ninguna"/>
    <s v="PASTO"/>
    <s v="CRA 5A N 18BIS-04 B/ MADRIGAL"/>
    <n v="3115384452"/>
    <s v="Urbana"/>
    <m/>
    <x v="0"/>
    <x v="10"/>
    <s v="NARIÑO"/>
    <x v="10"/>
    <x v="10"/>
    <x v="10"/>
    <m/>
    <m/>
    <m/>
    <m/>
    <s v="Hipertension esencial (primaria)"/>
    <s v="Procedimiento"/>
    <n v="1"/>
    <s v="00Q0000395"/>
    <s v="PAQUETE HIPERTENSION ARTERIAL Y/O  DIABETES MELLITUS CON ENFERMEDAD RENAL CRONICA ESTADIOS 3A - 3B - 4 Y 5 SIN DIALISIS"/>
    <d v="2022-02-23T00:00:00"/>
    <n v="8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7424"/>
    <s v="CC30707424"/>
    <s v="LILIA"/>
    <s v="BEATRIZ"/>
    <s v="REVELO"/>
    <s v="DE CHALAPUD"/>
    <d v="1953-12-18T00:00:00"/>
    <n v="67"/>
    <n v="6"/>
    <s v="Persona mayor"/>
    <s v="Ninguno"/>
    <s v="Desplazamiento"/>
    <s v="Ninguno"/>
    <s v="Estudios Universitarios"/>
    <s v="Cotizante docente"/>
    <m/>
    <s v="Con discapacidad"/>
    <s v="Ninguna"/>
    <s v="PASTO"/>
    <s v="MZ 16 CS 5 BARRIO ESMERALDA B/ Esmeralda"/>
    <n v="7357822"/>
    <s v="Urbana"/>
    <m/>
    <x v="0"/>
    <x v="11"/>
    <s v="NARIÑO"/>
    <x v="11"/>
    <x v="11"/>
    <x v="11"/>
    <m/>
    <m/>
    <m/>
    <m/>
    <s v="Hipertension esencial (primaria)"/>
    <s v="Procedimiento"/>
    <n v="1"/>
    <s v="00Q0000395"/>
    <s v="PAQUETE HIPERTENSION ARTERIAL Y/O  DIABETES MELLITUS CON ENFERMEDAD RENAL CRONICA ESTADIOS 3A - 3B - 4 Y 5 SIN DIALISIS"/>
    <d v="2022-02-21T00:00:00"/>
    <n v="75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13540"/>
    <s v="CC30713540"/>
    <s v="MARIA"/>
    <s v="ISABEL"/>
    <s v="BASTIDAS"/>
    <s v="NOAP"/>
    <d v="1949-10-10T00:00:00"/>
    <n v="72"/>
    <n v="6"/>
    <s v="Persona mayor"/>
    <s v="Ninguno"/>
    <s v="Desplazamiento"/>
    <s v="Perdida de Bienes Muebles o Inmuebles"/>
    <s v="Estudios Universitarios"/>
    <s v="Beneficiario"/>
    <m/>
    <s v="Con discapacidad"/>
    <s v="Ninguna"/>
    <s v="PASTO"/>
    <s v="MZA 16 D CASA 5 B/ CORAZON DE JES?"/>
    <n v="3154579375"/>
    <s v="Urbana"/>
    <m/>
    <x v="0"/>
    <x v="10"/>
    <s v="NARIÑO"/>
    <x v="10"/>
    <x v="10"/>
    <x v="10"/>
    <m/>
    <m/>
    <m/>
    <m/>
    <s v="Hipertension esencial (primaria)"/>
    <s v="Procedimiento"/>
    <n v="1"/>
    <n v="1890701"/>
    <s v="CONSULTA DE URGENCIAS POR MEDICINA GENERAL"/>
    <d v="2022-02-19T00:00:00"/>
    <n v="75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2467081"/>
    <s v="CC32467081"/>
    <s v="GENI"/>
    <s v="MARINA"/>
    <s v="MELO"/>
    <s v="BASTIDAS"/>
    <d v="1951-06-24T00:00:00"/>
    <n v="70"/>
    <n v="6"/>
    <s v="Persona mayor"/>
    <s v="Ninguno"/>
    <s v="Desplazamiento"/>
    <s v="Ninguno"/>
    <s v="Estudios Universitarios"/>
    <s v="Cotizante docente"/>
    <m/>
    <s v="Con discapacidad"/>
    <s v="Ninguna"/>
    <s v="PASTO"/>
    <s v="CR 26 N 11- 48 SAN FELIPE"/>
    <n v="3012006404"/>
    <s v="Urbana"/>
    <m/>
    <x v="0"/>
    <x v="9"/>
    <s v="NARIÑO"/>
    <x v="9"/>
    <x v="9"/>
    <x v="9"/>
    <m/>
    <m/>
    <m/>
    <m/>
    <s v="Hipertension esencial (primaria)"/>
    <s v="Procedimiento"/>
    <n v="1"/>
    <s v="00Q0000773"/>
    <s v="PAQUETE HIPERTENSION ARTERIAL SIN O CON ENFERMEDAD RENAL CRONICA ESTADIOS 1 - 2 - IPS ESPECIALIZADA"/>
    <d v="2022-02-28T00:00:00"/>
    <n v="18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42396"/>
    <s v="CC30742396"/>
    <s v="ADRIANA"/>
    <s v="ISABEL"/>
    <s v="GUEVARA"/>
    <s v="ARCOS"/>
    <d v="1969-05-07T00:00:00"/>
    <n v="52"/>
    <n v="5"/>
    <s v="Adultez"/>
    <s v="Ninguno"/>
    <s v="Desplazamiento"/>
    <s v="Ninguno"/>
    <s v="Estudios Universitarios"/>
    <s v="Cotizante docente"/>
    <m/>
    <s v="Con discapacidad"/>
    <s v="Ninguna"/>
    <s v="PASTO"/>
    <s v="MZ F CASA 4 VILLA DE LOS RIOS"/>
    <n v="3182340722"/>
    <s v="Urbana"/>
    <m/>
    <x v="0"/>
    <x v="14"/>
    <s v="NARIÑO"/>
    <x v="14"/>
    <x v="14"/>
    <x v="14"/>
    <m/>
    <m/>
    <m/>
    <m/>
    <s v="Hipertension esencial (primaria)"/>
    <s v="Procedimiento"/>
    <n v="1"/>
    <s v="00Q0000775"/>
    <s v="PAQUETE HIPERTENSION ARTERIAL MAS DIABETES MELLITUS EN RIESGO DE ERCÃ‚Â YÃ‚Â ENFERMEDAD RENAL CRONICA ESTADIOS 1 - 2 EN IPS ESPECIALIZADA"/>
    <d v="2022-02-11T00:00:00"/>
    <n v="57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55724"/>
    <s v="CC12955724"/>
    <s v="MIGUEL"/>
    <s v="ANGEL"/>
    <s v="TERAN"/>
    <s v="NOAP"/>
    <d v="1951-06-21T00:00:00"/>
    <n v="70"/>
    <n v="6"/>
    <s v="Persona mayor"/>
    <s v="Ninguno"/>
    <s v="Desplazamiento"/>
    <s v="Ninguno"/>
    <s v="Estudios Universitarios"/>
    <s v="Beneficiario"/>
    <m/>
    <s v="Con discapacidad"/>
    <s v="Ninguna"/>
    <s v="PASTO"/>
    <s v="MZ 36 CS 16 TAMASAGRA I"/>
    <n v="3155113146"/>
    <s v="Urbana"/>
    <m/>
    <x v="0"/>
    <x v="7"/>
    <s v="NARIÑO"/>
    <x v="7"/>
    <x v="7"/>
    <x v="7"/>
    <m/>
    <m/>
    <m/>
    <m/>
    <s v="Hipertension esencial (primaria)"/>
    <s v="Procedimiento"/>
    <n v="1"/>
    <s v="00Q0000395"/>
    <s v="PAQUETE HIPERTENSION ARTERIAL Y/O  DIABETES MELLITUS CON ENFERMEDAD RENAL CRONICA ESTADIOS 3A - 3B - 4 Y 5 SIN DIALISIS"/>
    <d v="2022-02-28T00:00:00"/>
    <n v="57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1444"/>
    <s v="CC30701444"/>
    <s v="RUBY"/>
    <s v="DEL CARMEN"/>
    <s v="PADILLA"/>
    <s v="JURADO"/>
    <d v="1951-01-24T00:00:00"/>
    <n v="70"/>
    <n v="6"/>
    <s v="Persona mayor"/>
    <s v="Ninguno"/>
    <s v="Desplazamiento"/>
    <s v="Ninguno"/>
    <s v="Estudios Universitarios"/>
    <s v="Cotizante docente"/>
    <m/>
    <s v="Con discapacidad"/>
    <s v="Ninguna"/>
    <s v="PASTO"/>
    <s v="CR 42A N 18-34 B/ Pandiaco"/>
    <n v="3045640522"/>
    <s v="Urbana"/>
    <m/>
    <x v="0"/>
    <x v="11"/>
    <s v="NARIÑO"/>
    <x v="11"/>
    <x v="11"/>
    <x v="11"/>
    <m/>
    <m/>
    <m/>
    <m/>
    <s v="Hipertension esencial (primaria)"/>
    <s v="Procedimiento"/>
    <n v="1"/>
    <s v="00Q0000395"/>
    <s v="PAQUETE HIPERTENSION ARTERIAL Y/O  DIABETES MELLITUS CON ENFERMEDAD RENAL CRONICA ESTADIOS 3A - 3B - 4 Y 5 SIN DIALISIS"/>
    <d v="2022-02-28T00:00:00"/>
    <n v="29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9799"/>
    <s v="CC30719799"/>
    <s v="STELLA"/>
    <s v="DEL CARMEN"/>
    <s v="PALACIOS"/>
    <s v="DE RECALDE"/>
    <d v="1961-04-10T00:00:00"/>
    <n v="60"/>
    <n v="6"/>
    <s v="Persona mayor"/>
    <s v="Ninguno"/>
    <s v="Desplazamiento"/>
    <s v="Ninguno"/>
    <s v="Estudios Universitarios"/>
    <s v="Cotizante docente"/>
    <m/>
    <s v="Con discapacidad"/>
    <s v="Ninguna"/>
    <s v="PASTO"/>
    <s v="CL 19A N 7A-12 BARRIO CHILE"/>
    <n v="3105953676"/>
    <s v="Urbana"/>
    <m/>
    <x v="0"/>
    <x v="13"/>
    <s v="NARIÑO"/>
    <x v="13"/>
    <x v="13"/>
    <x v="13"/>
    <m/>
    <m/>
    <m/>
    <m/>
    <s v="Hipertension esencial (primaria)"/>
    <s v="Procedimiento"/>
    <n v="1"/>
    <s v="00Q0000773"/>
    <s v="PAQUETE HIPERTENSION ARTERIAL SIN O CON ENFERMEDAD RENAL CRONICA ESTADIOS 1 - 2 - IPS ESPECIALIZADA"/>
    <d v="2022-02-09T00:00:00"/>
    <n v="290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9429"/>
    <s v="CC27079429"/>
    <s v="MARIA"/>
    <s v="EUGENIA"/>
    <s v="MONCAYO"/>
    <s v="ARDILA"/>
    <d v="1950-03-15T00:00:00"/>
    <n v="71"/>
    <n v="6"/>
    <s v="Persona mayor"/>
    <s v="Ninguno"/>
    <s v="Desplazamiento"/>
    <s v="Ninguno"/>
    <s v="Estudios Universitarios"/>
    <s v="Cotizante docente"/>
    <m/>
    <s v="Con discapacidad"/>
    <s v="Ninguna"/>
    <s v="PASTO"/>
    <s v="CL13A No 21-24 LAS AMERICAS"/>
    <n v="3184727155"/>
    <s v="Urbana"/>
    <m/>
    <x v="0"/>
    <x v="8"/>
    <s v="NARIÑO"/>
    <x v="8"/>
    <x v="8"/>
    <x v="8"/>
    <m/>
    <m/>
    <m/>
    <m/>
    <s v="Hipertension esencial (primaria)"/>
    <s v="Medicamento"/>
    <n v="1"/>
    <s v="20123645-04"/>
    <s v="LOSARTAN POTASICO 50 MG TABLETAS"/>
    <d v="2022-02-02T00:00:00"/>
    <n v="40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3609"/>
    <s v="CC30733609"/>
    <s v="MARIA"/>
    <s v="BIBIANA"/>
    <s v="ROSAS"/>
    <s v="PANTOJA"/>
    <d v="1966-08-03T00:00:00"/>
    <n v="55"/>
    <n v="5"/>
    <s v="Adultez"/>
    <s v="Ninguno"/>
    <s v="Desplazamiento"/>
    <s v="Ninguno"/>
    <s v="Estudios Universitarios"/>
    <s v="Cotizante docente"/>
    <m/>
    <s v="Con discapacidad"/>
    <s v="Ninguna"/>
    <s v="PASTO"/>
    <s v="CALLE 22A N 41A-07 MORASURCO"/>
    <n v="3162889199"/>
    <s v="Urbana"/>
    <m/>
    <x v="0"/>
    <x v="14"/>
    <s v="NARIÑO"/>
    <x v="14"/>
    <x v="14"/>
    <x v="14"/>
    <m/>
    <m/>
    <m/>
    <m/>
    <s v="Hipertension esencial (primaria)"/>
    <s v="Procedimiento"/>
    <n v="1"/>
    <s v="00Q0000775"/>
    <s v="PAQUETE HIPERTENSION ARTERIAL MAS DIABETES MELLITUS EN RIESGO DE ERCÃ‚Â YÃ‚Â ENFERMEDAD RENAL CRONICA ESTADIOS 1 - 2 EN IPS ESPECIALIZADA"/>
    <d v="2022-02-28T00:00:00"/>
    <n v="60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2821"/>
    <s v="CC27432821"/>
    <s v="ANA"/>
    <s v="CARMENZA"/>
    <s v="RIVERA"/>
    <s v="GUZMAN"/>
    <d v="1963-08-26T00:00:00"/>
    <n v="58"/>
    <n v="5"/>
    <s v="Adultez"/>
    <s v="Ninguno"/>
    <s v="Desplazamiento"/>
    <s v="Ninguno"/>
    <s v="Estudios Universitarios"/>
    <s v="Cotizante docente"/>
    <m/>
    <s v="Con discapacidad"/>
    <s v="Ninguna"/>
    <s v="PASTO"/>
    <s v="MZ 15 CASA 15 B/SUMATAMBO B/ Sumatambo"/>
    <n v="3173808066"/>
    <s v="Urbana"/>
    <m/>
    <x v="0"/>
    <x v="10"/>
    <s v="NARIÑO"/>
    <x v="10"/>
    <x v="10"/>
    <x v="10"/>
    <m/>
    <m/>
    <m/>
    <m/>
    <s v="Hipertension esencial (primaria)"/>
    <s v="Medicamento"/>
    <n v="1"/>
    <s v="32623-08"/>
    <s v="ACIDO FOLICO TABLETAS 5MG"/>
    <d v="2022-02-09T00:00:00"/>
    <n v="40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48123"/>
    <s v="CC27248123"/>
    <s v="EMMA"/>
    <s v="CECILIA"/>
    <s v="PANTOJA"/>
    <s v="CUASTUMAL"/>
    <d v="1950-02-28T00:00:00"/>
    <n v="71"/>
    <n v="6"/>
    <s v="Persona mayor"/>
    <s v="Ninguno"/>
    <s v="Desplazamiento"/>
    <s v="Ninguno"/>
    <s v="Estudios Universitarios"/>
    <s v="Cotizante docente"/>
    <m/>
    <s v="Con discapacidad"/>
    <s v="Ninguna"/>
    <s v="PASTO"/>
    <s v="Vereda Aldea de Mar? B/"/>
    <n v="3016432145"/>
    <s v="Rural"/>
    <m/>
    <x v="0"/>
    <x v="15"/>
    <s v="NARIÑO"/>
    <x v="15"/>
    <x v="15"/>
    <x v="15"/>
    <m/>
    <m/>
    <m/>
    <m/>
    <s v="Hipertension esencial (primaria)"/>
    <s v="Procedimiento"/>
    <n v="1"/>
    <s v="00Q0000773"/>
    <s v="PAQUETE HIPERTENSION ARTERIAL SIN O CON ENFERMEDAD RENAL CRONICA ESTADIOS 1 - 2 - IPS ESPECIALIZADA"/>
    <d v="2022-02-24T00:00:00"/>
    <n v="105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23761"/>
    <s v="CC27423761"/>
    <s v="MIRYAM"/>
    <s v="EUNICE"/>
    <s v="MORALES"/>
    <s v="DE COLLAZOS"/>
    <d v="1954-09-02T00:00:00"/>
    <n v="67"/>
    <n v="6"/>
    <s v="Persona mayor"/>
    <s v="Ninguno"/>
    <s v="Desplazamiento"/>
    <s v="Ninguno"/>
    <s v="Estudios Universitarios"/>
    <s v="Cotizante docente"/>
    <m/>
    <s v="Con discapacidad"/>
    <s v="Ninguna"/>
    <s v="PASTO"/>
    <s v="CL 12-24 32 CONDOMINIO SANTIAGO"/>
    <n v="3128978997"/>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30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13520"/>
    <s v="CC5213520"/>
    <s v="PEDRO"/>
    <s v="GILDARDO"/>
    <s v="LEYTON"/>
    <s v="PORTILLA"/>
    <d v="1957-05-27T00:00:00"/>
    <n v="64"/>
    <n v="6"/>
    <s v="Persona mayor"/>
    <s v="Ninguno"/>
    <s v="Desplazamiento"/>
    <s v="Ninguno"/>
    <s v="Estudios Universitarios"/>
    <s v="Cotizante docente"/>
    <m/>
    <s v="Con discapacidad"/>
    <s v="Ninguna"/>
    <s v="PASTO"/>
    <s v="CL 18 N 40-108 APTO 206"/>
    <n v="3165295546"/>
    <s v="Urbana"/>
    <m/>
    <x v="0"/>
    <x v="10"/>
    <s v="NARIÑO"/>
    <x v="10"/>
    <x v="10"/>
    <x v="10"/>
    <m/>
    <m/>
    <m/>
    <m/>
    <s v="Hipertension esencial (primaria)"/>
    <s v="Medicamento"/>
    <n v="1"/>
    <s v="19934690-01"/>
    <s v="CALCITRIOL 0.25 MCG CAPSULA BLANDA"/>
    <d v="2022-02-04T00:00:00"/>
    <n v="30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5072"/>
    <s v="CC12955072"/>
    <s v="HUGO"/>
    <s v="ALBERTO"/>
    <s v="CASTILLO"/>
    <s v="SALAZAR"/>
    <d v="1950-11-14T00:00:00"/>
    <n v="70"/>
    <n v="6"/>
    <s v="Persona mayor"/>
    <s v="Ninguno"/>
    <s v="Desplazamiento"/>
    <s v="Ninguno"/>
    <s v="Estudios Universitarios"/>
    <s v="Cotizante docente"/>
    <m/>
    <s v="Con discapacidad"/>
    <s v="Ninguna"/>
    <s v="PASTO"/>
    <s v="MZNA C CASA 11 A B/VILLAVICTORIA"/>
    <n v="7370873"/>
    <s v="Urbana"/>
    <m/>
    <x v="0"/>
    <x v="8"/>
    <s v="NARIÑO"/>
    <x v="8"/>
    <x v="8"/>
    <x v="8"/>
    <m/>
    <m/>
    <m/>
    <m/>
    <s v="Hipertension esencial (primaria)"/>
    <s v="Medicamento"/>
    <n v="1"/>
    <s v="20086955-04"/>
    <s v="CARVEDILOL 6.25 MG TABLETAS RECUBIERTAS."/>
    <d v="2022-02-07T00:00:00"/>
    <n v="443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4798"/>
    <s v="CC27074798"/>
    <s v="ROSALBA"/>
    <s v="CECILIA"/>
    <s v="NARVAEZ"/>
    <s v="DE CABRERA"/>
    <d v="1943-02-12T00:00:00"/>
    <n v="78"/>
    <n v="6"/>
    <s v="Persona mayor"/>
    <s v="Ninguno"/>
    <s v="Desplazamiento"/>
    <s v="Ninguno"/>
    <s v="Estudios Universitarios"/>
    <s v="Beneficiario"/>
    <m/>
    <s v="Con discapacidad"/>
    <s v="Ninguna"/>
    <s v="PASTO"/>
    <s v="BOLQ 01 AP 121 VILLA VERGEL"/>
    <n v="3167086226"/>
    <s v="Urbana"/>
    <m/>
    <x v="0"/>
    <x v="13"/>
    <s v="NARIÑO"/>
    <x v="13"/>
    <x v="13"/>
    <x v="13"/>
    <m/>
    <m/>
    <m/>
    <m/>
    <s v="Hipertension esencial (primaria)"/>
    <s v="Procedimiento"/>
    <n v="1"/>
    <s v="00Q0000395"/>
    <s v="PAQUETE HIPERTENSION ARTERIAL Y/O  DIABETES MELLITUS CON ENFERMEDAD RENAL CRONICA ESTADIOS 3A - 3B - 4 Y 5 SIN DIALISIS"/>
    <d v="2022-02-28T00:00:00"/>
    <n v="443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2989"/>
    <s v="CC5202989"/>
    <s v="RAUL"/>
    <s v="NONE "/>
    <s v="ALVEAR"/>
    <s v="REALPE"/>
    <d v="1946-09-13T00:00:00"/>
    <n v="75"/>
    <n v="6"/>
    <s v="Persona mayor"/>
    <s v="Ninguno"/>
    <s v="Desplazamiento"/>
    <s v="Ninguno"/>
    <s v="Estudios Universitarios"/>
    <s v="Cotizante docente"/>
    <m/>
    <s v="Con discapacidad"/>
    <s v="Ninguna"/>
    <s v="PASTO"/>
    <s v="CRA 39C N.10-18 MARILUZ 3"/>
    <n v="3207065618"/>
    <s v="Urbana"/>
    <m/>
    <x v="0"/>
    <x v="8"/>
    <s v="NARIÑO"/>
    <x v="8"/>
    <x v="8"/>
    <x v="8"/>
    <m/>
    <m/>
    <m/>
    <m/>
    <s v="Hipertension esencial (primaria)"/>
    <s v="Procedimiento"/>
    <n v="1"/>
    <s v="00Q0000395"/>
    <s v="PAQUETE HIPERTENSION ARTERIAL Y/O  DIABETES MELLITUS CON ENFERMEDAD RENAL CRONICA ESTADIOS 3A - 3B - 4 Y 5 SIN DIALISIS"/>
    <d v="2022-02-04T00:00:00"/>
    <n v="4899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076270"/>
    <s v="CC27076270"/>
    <s v="VICENTA"/>
    <s v="CECILIA"/>
    <s v="GUEVARA"/>
    <s v="ALOMIA"/>
    <d v="1950-01-22T00:00:00"/>
    <n v="71"/>
    <n v="6"/>
    <s v="Persona mayor"/>
    <s v="Ninguno"/>
    <s v="Desplazamiento"/>
    <s v="Ninguno"/>
    <s v="Estudios Universitarios"/>
    <s v="Cotizante Pensionado"/>
    <m/>
    <s v="Con discapacidad"/>
    <s v="Ninguna"/>
    <s v="PASTO"/>
    <s v="CRA 30 N 3 OESTE 10 B/EL BOSQUE"/>
    <n v="7334891"/>
    <s v="Urbana"/>
    <m/>
    <x v="0"/>
    <x v="8"/>
    <s v="NARIÑO"/>
    <x v="8"/>
    <x v="8"/>
    <x v="8"/>
    <m/>
    <m/>
    <m/>
    <m/>
    <s v="Hipertension esencial (primaria)"/>
    <s v="Medicamento"/>
    <n v="1"/>
    <s v="19973061-05"/>
    <s v="ESPIRONOLACTONA 25MG TABLETAS"/>
    <d v="2022-02-07T00:00:00"/>
    <n v="319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0085"/>
    <s v="CC27070085"/>
    <s v="ZENAIDA"/>
    <s v="NONE "/>
    <s v="GOMEZ"/>
    <s v="DE NARVAEZ"/>
    <d v="1943-09-14T00:00:00"/>
    <n v="78"/>
    <n v="6"/>
    <s v="Persona mayor"/>
    <s v="Ninguno"/>
    <s v="Desplazamiento"/>
    <s v="Ninguno"/>
    <s v="Estudios Universitarios"/>
    <s v="Cotizante docente"/>
    <m/>
    <s v="Con discapacidad"/>
    <s v="Ninguna"/>
    <s v="PASTO"/>
    <s v="CARRERA 32A # 1-69 B/LA PRIMAVERA"/>
    <n v="3122969450"/>
    <s v="Urbana"/>
    <m/>
    <x v="0"/>
    <x v="10"/>
    <s v="NARIÑO"/>
    <x v="10"/>
    <x v="10"/>
    <x v="10"/>
    <m/>
    <m/>
    <m/>
    <m/>
    <s v="Hipertension esencial (primaria)"/>
    <s v="Procedimiento"/>
    <n v="1"/>
    <s v="00Q0000395"/>
    <s v="PAQUETE HIPERTENSION ARTERIAL Y/O  DIABETES MELLITUS CON ENFERMEDAD RENAL CRONICA ESTADIOS 3A - 3B - 4 Y 5 SIN DIALISIS"/>
    <d v="2022-02-28T00:00:00"/>
    <n v="35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4871068"/>
    <s v="CC14871068"/>
    <s v="JOSE"/>
    <s v="HERNANDO"/>
    <s v="CUARAN"/>
    <s v="ESTRADA"/>
    <d v="1948-08-13T00:00:00"/>
    <n v="73"/>
    <n v="6"/>
    <s v="Persona mayor"/>
    <s v="Ninguno"/>
    <s v="Desplazamiento"/>
    <s v="Ninguno"/>
    <s v="Estudios Universitarios"/>
    <s v="Cotizante docente"/>
    <m/>
    <s v="Con discapacidad"/>
    <s v="Ninguna"/>
    <s v="PASTO"/>
    <s v="VEREDA TEQUIS B/"/>
    <n v="3136903958"/>
    <s v="Urbana"/>
    <m/>
    <x v="0"/>
    <x v="7"/>
    <s v="NARIÑO"/>
    <x v="7"/>
    <x v="7"/>
    <x v="7"/>
    <m/>
    <m/>
    <m/>
    <m/>
    <s v="Hipertension esencial (primaria)"/>
    <s v="Medicamento"/>
    <n v="1"/>
    <s v="20005109-07"/>
    <s v="CARVEDILOL 12.5 MG TABLETAS"/>
    <d v="2022-02-17T00:00:00"/>
    <n v="290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349135"/>
    <s v="CC5349135"/>
    <s v="SEGUNDO"/>
    <s v="BELISARIO"/>
    <s v="ROSERO"/>
    <s v="MONTERO"/>
    <d v="1942-01-14T00:00:00"/>
    <n v="79"/>
    <n v="6"/>
    <s v="Persona mayor"/>
    <s v="Ninguno"/>
    <s v="Desplazamiento"/>
    <s v="Ninguno"/>
    <s v="Estudios Universitarios"/>
    <s v="Beneficiario"/>
    <m/>
    <s v="Con discapacidad"/>
    <s v="Ninguna"/>
    <s v="PASTO"/>
    <s v="CALLE 3A NO. 12A-57"/>
    <n v="3206474008"/>
    <s v="Urbana"/>
    <m/>
    <x v="0"/>
    <x v="7"/>
    <s v="NARIÑO"/>
    <x v="7"/>
    <x v="7"/>
    <x v="7"/>
    <m/>
    <m/>
    <m/>
    <m/>
    <s v="Hipertension esencial (primaria)"/>
    <s v="Medicamento"/>
    <n v="1"/>
    <s v="20005109-07"/>
    <s v="CARVEDILOL 12.5 MG TABLETAS"/>
    <d v="2022-02-23T00:00:00"/>
    <n v="439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164410"/>
    <s v="CC27164410"/>
    <s v="IRMA"/>
    <s v="ALICIA"/>
    <s v="GUERRERO"/>
    <s v="DE ABASOLO"/>
    <d v="1927-12-07T00:00:00"/>
    <n v="93"/>
    <n v="6"/>
    <s v="Persona mayor"/>
    <s v="Ninguno"/>
    <s v="Desplazamiento"/>
    <s v="Ninguno"/>
    <s v="Estudios Universitarios"/>
    <s v="Beneficiario"/>
    <m/>
    <s v="Con discapacidad"/>
    <s v="Ninguna"/>
    <s v="PASTO"/>
    <s v="CALLE DEL COMERCIO"/>
    <n v="3137440253"/>
    <s v="Urbana"/>
    <m/>
    <x v="0"/>
    <x v="7"/>
    <s v="NARIÑO"/>
    <x v="7"/>
    <x v="7"/>
    <x v="7"/>
    <m/>
    <m/>
    <m/>
    <m/>
    <s v="Hipertension esencial (primaria)"/>
    <s v="Medicamento"/>
    <n v="1"/>
    <s v="40113-27"/>
    <s v="ENALAPRIL 5MG"/>
    <d v="2022-02-01T00:00:00"/>
    <n v="35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41885"/>
    <s v="CC27441885"/>
    <s v="MIRTHA"/>
    <s v="ROSA"/>
    <s v="ORTIZ"/>
    <s v="DE REALPE"/>
    <d v="1949-10-23T00:00:00"/>
    <n v="72"/>
    <n v="6"/>
    <s v="Persona mayor"/>
    <s v="Ninguno"/>
    <s v="Desplazamiento"/>
    <s v="Ninguno"/>
    <s v="Estudios Universitarios"/>
    <s v="Cotizante docente"/>
    <m/>
    <s v="Con discapacidad"/>
    <s v="Ninguna"/>
    <s v="PASTO"/>
    <s v="CRA 39 N19 29 BRR PALERMO"/>
    <n v="3132106883"/>
    <s v="Urbana"/>
    <m/>
    <x v="0"/>
    <x v="7"/>
    <s v="NARIÑO"/>
    <x v="7"/>
    <x v="7"/>
    <x v="7"/>
    <m/>
    <m/>
    <m/>
    <m/>
    <s v="Hipertension esencial (primaria)"/>
    <s v="Medicamento"/>
    <n v="1"/>
    <s v="20005109-07"/>
    <s v="CARVEDILOL 12.5 MG TABLETAS"/>
    <d v="2022-02-01T00:00:00"/>
    <n v="35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9713"/>
    <s v="CC12959713"/>
    <s v="EDGAR"/>
    <s v="LAUREANO"/>
    <s v="CERON"/>
    <s v="CALDERON"/>
    <d v="1953-03-12T00:00:00"/>
    <n v="68"/>
    <n v="6"/>
    <s v="Persona mayor"/>
    <s v="Ninguno"/>
    <s v="Desplazamiento"/>
    <s v="Ninguno"/>
    <s v="Estudios Universitarios"/>
    <s v="Cotizante docente"/>
    <m/>
    <s v="Con discapacidad"/>
    <s v="Ninguna"/>
    <s v="PASTO"/>
    <s v="MZ E CASA 5 B/ B/LOS ELISEOS"/>
    <n v="7417525"/>
    <s v="Urbana"/>
    <m/>
    <x v="0"/>
    <x v="7"/>
    <s v="NARIÑO"/>
    <x v="7"/>
    <x v="7"/>
    <x v="7"/>
    <m/>
    <m/>
    <m/>
    <m/>
    <s v="Hipertension esencial (primaria)"/>
    <s v="Medicamento"/>
    <n v="1"/>
    <s v="20005109-07"/>
    <s v="CARVEDILOL 12.5 MG TABLETAS"/>
    <d v="2022-02-09T00:00:00"/>
    <n v="353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27422955"/>
    <s v="CC27422955"/>
    <s v="PIEDAD "/>
    <s v="PASTORA "/>
    <s v="ACOSTA "/>
    <s v="DE OBANDO"/>
    <d v="1951-10-03T00:00:00"/>
    <n v="70"/>
    <n v="6"/>
    <s v="Persona mayor"/>
    <s v="Ninguno"/>
    <s v="Desplazamiento"/>
    <s v="Ninguno"/>
    <s v="Estudios Universitarios"/>
    <s v="Beneficiario"/>
    <m/>
    <s v="Con discapacidad"/>
    <s v="Ninguna"/>
    <s v="PASTO"/>
    <s v="CALLE 6 No 22 E 18 B OBRERO"/>
    <n v="3104265455"/>
    <s v="Urbana"/>
    <m/>
    <x v="0"/>
    <x v="7"/>
    <s v="NARIÑO"/>
    <x v="7"/>
    <x v="7"/>
    <x v="7"/>
    <m/>
    <m/>
    <m/>
    <m/>
    <s v="Hipertension esencial (primaria)"/>
    <s v="Medicamento"/>
    <n v="1"/>
    <s v="42216-13"/>
    <s v="FUROSEMIDA TABLETAS 40MG"/>
    <d v="2022-02-03T00:00:00"/>
    <n v="95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86321"/>
    <s v="CC27386321"/>
    <s v="ANA"/>
    <s v="MARIA"/>
    <s v="ACOSTA"/>
    <s v="HUERTAS"/>
    <d v="1947-06-08T00:00:00"/>
    <n v="74"/>
    <n v="6"/>
    <s v="Persona mayor"/>
    <s v="Ninguno"/>
    <s v="Desplazamiento"/>
    <s v="Ninguno"/>
    <s v="Estudios Universitarios"/>
    <s v="Cotizante docente"/>
    <m/>
    <s v="Con discapacidad"/>
    <s v="Ninguna"/>
    <s v="PASTO"/>
    <s v="calle 22 #1A - 69 Ed. Torres del Este - apto 201 -"/>
    <n v="7371944"/>
    <s v="Urbana"/>
    <m/>
    <x v="0"/>
    <x v="7"/>
    <s v="NARIÑO"/>
    <x v="7"/>
    <x v="7"/>
    <x v="7"/>
    <m/>
    <m/>
    <m/>
    <m/>
    <s v="Hipertension esencial (primaria)"/>
    <s v="Medicamento"/>
    <n v="1"/>
    <s v="20014730-06"/>
    <s v="WARFAR 5 MG. TABLETAS"/>
    <d v="2022-02-03T00:00:00"/>
    <n v="55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9294625"/>
    <s v="CC19294625"/>
    <s v="WALTER"/>
    <s v="NONE "/>
    <s v="PLAZA"/>
    <s v="BELALCAZAR"/>
    <d v="1955-08-09T00:00:00"/>
    <n v="66"/>
    <n v="6"/>
    <s v="Persona mayor"/>
    <s v="Ninguno"/>
    <s v="Desplazamiento"/>
    <s v="Ninguno"/>
    <s v="Estudios Universitarios"/>
    <s v="Beneficiario"/>
    <m/>
    <s v="Con discapacidad"/>
    <s v="Ninguna"/>
    <s v="PASTO"/>
    <s v="MZ A CASA8 AQUINE ALTO 2"/>
    <n v="3167644375"/>
    <s v="Urbana"/>
    <m/>
    <x v="0"/>
    <x v="7"/>
    <s v="NARIÑO"/>
    <x v="7"/>
    <x v="7"/>
    <x v="7"/>
    <m/>
    <m/>
    <m/>
    <m/>
    <s v="Hipertension esencial (primaria)"/>
    <s v="Procedimiento"/>
    <n v="1"/>
    <s v="00Q0000395"/>
    <s v="PAQUETE HIPERTENSION ARTERIAL Y/O  DIABETES MELLITUS CON ENFERMEDAD RENAL CRONICA ESTADIOS 3A - 3B - 4 Y 5 SIN DIALISIS"/>
    <d v="2022-02-28T00:00:00"/>
    <n v="11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9849"/>
    <s v="CC12959849"/>
    <s v="LUIS"/>
    <s v="EFREN"/>
    <s v="MEJIA"/>
    <s v="ESPINOSA"/>
    <d v="1952-02-22T00:00:00"/>
    <n v="69"/>
    <n v="6"/>
    <s v="Persona mayor"/>
    <s v="Ninguno"/>
    <s v="Desplazamiento"/>
    <s v="Ninguno"/>
    <s v="Estudios Universitarios"/>
    <s v="Cotizante docente"/>
    <m/>
    <s v="Con discapacidad"/>
    <s v="Ninguna"/>
    <s v="PASTO"/>
    <s v="MZ I CASA 1 LOS ELISEOS"/>
    <n v="3166297189"/>
    <s v="Urbana"/>
    <m/>
    <x v="0"/>
    <x v="7"/>
    <s v="NARIÑO"/>
    <x v="7"/>
    <x v="7"/>
    <x v="7"/>
    <m/>
    <m/>
    <m/>
    <m/>
    <s v="Hipertension esencial (primaria)"/>
    <s v="Procedimiento"/>
    <n v="1"/>
    <s v="00Q0000773"/>
    <s v="PAQUETE HIPERTENSION ARTERIAL SIN O CON ENFERMEDAD RENAL CRONICA ESTADIOS 1 - 2 - IPS ESPECIALIZADA"/>
    <d v="2022-02-04T00:00:00"/>
    <n v="7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82589"/>
    <s v="CC12982589"/>
    <s v="HENRY"/>
    <s v="BERNARDO"/>
    <s v="INCA"/>
    <s v="PENA"/>
    <d v="1964-02-15T00:00:00"/>
    <n v="57"/>
    <n v="5"/>
    <s v="Adultez"/>
    <s v="Ninguno"/>
    <s v="Desplazamiento"/>
    <s v="Ninguno"/>
    <s v="Estudios Universitarios"/>
    <s v="Cotizante docente"/>
    <m/>
    <s v="Con discapacidad"/>
    <s v="Ninguna"/>
    <s v="PASTO"/>
    <s v="CRA 7 B/CENTRAL"/>
    <n v="3207380267"/>
    <s v="Urbana"/>
    <m/>
    <x v="0"/>
    <x v="7"/>
    <s v="NARIÑO"/>
    <x v="7"/>
    <x v="7"/>
    <x v="7"/>
    <m/>
    <m/>
    <m/>
    <m/>
    <s v="Hipertension esencial (primaria)"/>
    <s v="Procedimiento"/>
    <n v="1"/>
    <s v="00Q0000395"/>
    <s v="PAQUETE HIPERTENSION ARTERIAL Y/O  DIABETES MELLITUS CON ENFERMEDAD RENAL CRONICA ESTADIOS 3A - 3B - 4 Y 5 SIN DIALISIS"/>
    <d v="2022-02-28T00:00:00"/>
    <n v="4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2011"/>
    <s v="CC12962011"/>
    <s v="MANUEL"/>
    <s v="ALCIBIADES"/>
    <s v="ERAZO"/>
    <s v="ESPANA"/>
    <d v="1954-12-08T00:00:00"/>
    <n v="66"/>
    <n v="6"/>
    <s v="Persona mayor"/>
    <s v="Ninguno"/>
    <s v="Desplazamiento"/>
    <s v="Ninguno"/>
    <s v="Estudios Universitarios"/>
    <s v="Cotizante docente"/>
    <m/>
    <s v="Con discapacidad"/>
    <s v="Ninguna"/>
    <s v="PASTO"/>
    <s v="CL 5 SUR 24A-15 BARRIO SANTA ISABEL"/>
    <n v="3104482553"/>
    <s v="Urbana"/>
    <m/>
    <x v="0"/>
    <x v="7"/>
    <s v="NARIÑO"/>
    <x v="7"/>
    <x v="7"/>
    <x v="7"/>
    <m/>
    <m/>
    <m/>
    <m/>
    <s v="Hipertension esencial (primaria)"/>
    <s v="Procedimiento"/>
    <n v="1"/>
    <s v="00Q0000774"/>
    <s v="PAQUETE DIABETES MELLITUS SIN O CON ENFERMEDAD RENAL CRONICA ESTADIOS 1 - 2 - IPS ESPECIALIZADA"/>
    <d v="2022-02-28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0070306"/>
    <s v="CC10070306"/>
    <s v="BERNARDO"/>
    <s v="ANTONIO"/>
    <s v="MUNOZ"/>
    <s v="REBOLLEDO"/>
    <d v="1949-10-15T00:00:00"/>
    <n v="72"/>
    <n v="6"/>
    <s v="Persona mayor"/>
    <s v="Ninguno"/>
    <s v="Desplazamiento"/>
    <s v="Ninguno"/>
    <s v="Estudios Universitarios"/>
    <s v="Cotizante docente"/>
    <m/>
    <s v="Con discapacidad"/>
    <s v="Ninguna"/>
    <s v="PASTO"/>
    <s v="CRA 38 N 18-116 B/PALERMO B/"/>
    <n v="3017558890"/>
    <s v="Urbana"/>
    <m/>
    <x v="0"/>
    <x v="13"/>
    <s v="NARIÑO"/>
    <x v="13"/>
    <x v="13"/>
    <x v="13"/>
    <m/>
    <m/>
    <m/>
    <m/>
    <s v="Hipertension esencial (primaria)"/>
    <s v="Procedimiento"/>
    <n v="1"/>
    <s v="00Q0000395"/>
    <s v="PAQUETE HIPERTENSION ARTERIAL Y/O  DIABETES MELLITUS CON ENFERMEDAD RENAL CRONICA ESTADIOS 3A - 3B - 4 Y 5 SIN DIALISIS"/>
    <d v="2022-02-28T00:00:00"/>
    <n v="128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287209"/>
    <s v="CC27287209"/>
    <s v="MARIA"/>
    <s v="ELVIA"/>
    <s v="PASICHANA"/>
    <s v="PASICHANA"/>
    <d v="1948-12-31T00:00:00"/>
    <n v="72"/>
    <n v="6"/>
    <s v="Persona mayor"/>
    <s v="Ninguno"/>
    <s v="Desplazamiento"/>
    <s v="Ninguno"/>
    <s v="Estudios Universitarios"/>
    <s v="Beneficiario"/>
    <m/>
    <s v="Con discapacidad"/>
    <s v="Ninguna"/>
    <s v="PASTO"/>
    <s v="CORREGIMIENTO TUNJA GRANDE B/"/>
    <n v="3126984334"/>
    <s v="Urbana"/>
    <m/>
    <x v="0"/>
    <x v="7"/>
    <s v="NARIÑO"/>
    <x v="7"/>
    <x v="7"/>
    <x v="7"/>
    <m/>
    <m/>
    <m/>
    <m/>
    <s v="Hipertension esencial (primaria)"/>
    <s v="Medicamento"/>
    <n v="1"/>
    <s v="19934690-01"/>
    <s v="CALCITRIOL 0.25 MCG CAPSULA BLANDA"/>
    <d v="2022-02-07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900"/>
    <s v="CC30708900"/>
    <s v="MARIA"/>
    <s v="JOSEFINA"/>
    <s v="PAZ"/>
    <s v="LOPEZ"/>
    <d v="1956-12-07T00:00:00"/>
    <n v="64"/>
    <n v="6"/>
    <s v="Persona mayor"/>
    <s v="Ninguno"/>
    <s v="Desplazamiento"/>
    <s v="Ninguno"/>
    <s v="Estudios Universitarios"/>
    <s v="Cotizante docente"/>
    <m/>
    <s v="Con discapacidad"/>
    <s v="Ninguna"/>
    <s v="PASTO"/>
    <s v="CALLE 11 N 39-04 B/ Mariluz II"/>
    <n v="3155885732"/>
    <s v="Urbana"/>
    <m/>
    <x v="0"/>
    <x v="14"/>
    <s v="NARIÑO"/>
    <x v="14"/>
    <x v="14"/>
    <x v="14"/>
    <m/>
    <m/>
    <m/>
    <m/>
    <s v="Hipertension esencial (primaria)"/>
    <s v="Procedimiento"/>
    <n v="1"/>
    <s v="00Q0000395"/>
    <s v="PAQUETE HIPERTENSION ARTERIAL Y/O  DIABETES MELLITUS CON ENFERMEDAD RENAL CRONICA ESTADIOS 3A - 3B - 4 Y 5 SIN DIALISIS"/>
    <d v="2022-02-14T00:00:00"/>
    <n v="336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548889"/>
    <s v="CC27548889"/>
    <s v="MERCEDES"/>
    <s v="CONSTANZA"/>
    <s v="IMBAQUIN"/>
    <s v="VILLOTA"/>
    <d v="1972-09-09T00:00:00"/>
    <n v="49"/>
    <n v="5"/>
    <s v="Adultez"/>
    <s v="Ninguno"/>
    <s v="Desplazamiento"/>
    <s v="Ninguno"/>
    <s v="Estudios Universitarios"/>
    <s v="Beneficiario"/>
    <m/>
    <s v="Con discapacidad"/>
    <s v="Ninguna"/>
    <s v="PASTO"/>
    <s v="YACUANQUER"/>
    <n v="3165403329"/>
    <s v="Urbana"/>
    <m/>
    <x v="0"/>
    <x v="8"/>
    <s v="NARIÑO"/>
    <x v="8"/>
    <x v="8"/>
    <x v="8"/>
    <m/>
    <m/>
    <m/>
    <m/>
    <s v="Hipertension esencial (primaria)"/>
    <s v="Procedimiento"/>
    <n v="1"/>
    <s v="00Q0000773"/>
    <s v="PAQUETE HIPERTENSION ARTERIAL SIN O CON ENFERMEDAD RENAL CRONICA ESTADIOS 1 - 2 - IPS ESPECIALIZADA"/>
    <d v="2022-02-28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0749"/>
    <s v="CC30710749"/>
    <s v="MARIA"/>
    <s v="CECILIA"/>
    <s v="BENAVIDES"/>
    <s v="SANTACRUZ"/>
    <d v="1953-11-19T00:00:00"/>
    <n v="67"/>
    <n v="6"/>
    <s v="Persona mayor"/>
    <s v="Ninguno"/>
    <s v="Desplazamiento"/>
    <s v="Ninguno"/>
    <s v="Estudios Universitarios"/>
    <s v="Cotizante docente"/>
    <m/>
    <s v="Con discapacidad"/>
    <s v="Ninguna"/>
    <s v="PASTO"/>
    <s v="Calle 17a No 43 - 19 B/ La colina"/>
    <n v="3173829509"/>
    <s v="Urbana"/>
    <m/>
    <x v="0"/>
    <x v="7"/>
    <s v="NARIÑO"/>
    <x v="7"/>
    <x v="7"/>
    <x v="7"/>
    <m/>
    <m/>
    <m/>
    <m/>
    <s v="Hipertension esencial (primaria)"/>
    <s v="Medicamento"/>
    <n v="1"/>
    <s v="19934690-01"/>
    <s v="CALCITRIOL 0.25 MCG CAPSULA BLANDA"/>
    <d v="2022-02-01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68039"/>
    <s v="CC27068039"/>
    <s v="AURA"/>
    <s v="MERCEDES"/>
    <s v="ERASO"/>
    <s v="ENRIQUEZ"/>
    <d v="1942-05-30T00:00:00"/>
    <n v="79"/>
    <n v="6"/>
    <s v="Persona mayor"/>
    <s v="Ninguno"/>
    <s v="Desplazamiento"/>
    <s v="Ninguno"/>
    <s v="Estudios Universitarios"/>
    <s v="Cotizante docente"/>
    <m/>
    <s v="Con discapacidad"/>
    <s v="Ninguna"/>
    <s v="PASTO"/>
    <s v="CRA 24 No 22A - 61"/>
    <n v="3147185228"/>
    <s v="Urbana"/>
    <m/>
    <x v="0"/>
    <x v="11"/>
    <s v="NARIÑO"/>
    <x v="11"/>
    <x v="11"/>
    <x v="11"/>
    <m/>
    <m/>
    <m/>
    <m/>
    <s v="Hipertension esencial (primaria)"/>
    <s v="Procedimiento"/>
    <n v="1"/>
    <s v="00Q0000395"/>
    <s v="PAQUETE HIPERTENSION ARTERIAL Y/O  DIABETES MELLITUS CON ENFERMEDAD RENAL CRONICA ESTADIOS 3A - 3B - 4 Y 5 SIN DIALISIS"/>
    <d v="2022-02-28T00:00:00"/>
    <n v="1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6378"/>
    <s v="CC30706378"/>
    <s v="AMELIA"/>
    <s v="DEL CARMEN"/>
    <s v="LOPEZ"/>
    <s v="DELGADO"/>
    <d v="1953-09-19T00:00:00"/>
    <n v="68"/>
    <n v="6"/>
    <s v="Persona mayor"/>
    <s v="Ninguno"/>
    <s v="Desplazamiento"/>
    <s v="Ninguno"/>
    <s v="Estudios Universitarios"/>
    <s v="Cotizante docente"/>
    <m/>
    <s v="Con discapacidad"/>
    <s v="Ninguna"/>
    <s v="PASTO"/>
    <s v="MANZANA I CASA 14 BARRIO LOS ELISEOS B/"/>
    <n v="3154133848"/>
    <s v="Urbana"/>
    <m/>
    <x v="0"/>
    <x v="7"/>
    <s v="NARIÑO"/>
    <x v="7"/>
    <x v="7"/>
    <x v="7"/>
    <m/>
    <m/>
    <m/>
    <m/>
    <s v="Hipertension esencial (primaria)"/>
    <s v="Procedimiento"/>
    <n v="1"/>
    <s v="00Q0000395"/>
    <s v="PAQUETE HIPERTENSION ARTERIAL Y/O  DIABETES MELLITUS CON ENFERMEDAD RENAL CRONICA ESTADIOS 3A - 3B - 4 Y 5 SIN DIALISIS"/>
    <d v="2022-02-28T00:00:00"/>
    <n v="3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8097"/>
    <s v="CC27078097"/>
    <s v="LUZ"/>
    <s v="MYRIAM"/>
    <s v="SALAMANCA"/>
    <s v="DE TREJO"/>
    <d v="1949-07-08T00:00:00"/>
    <n v="72"/>
    <n v="6"/>
    <s v="Persona mayor"/>
    <s v="Ninguno"/>
    <s v="Desplazamiento"/>
    <s v="Ninguno"/>
    <s v="Estudios Universitarios"/>
    <s v="Cotizante docente"/>
    <m/>
    <s v="Con discapacidad"/>
    <s v="Ninguna"/>
    <s v="PASTO"/>
    <s v="CRA 7E 21-35 VILLA FLOR II"/>
    <n v="3218523927"/>
    <s v="Urbana"/>
    <m/>
    <x v="0"/>
    <x v="7"/>
    <s v="NARIÑO"/>
    <x v="7"/>
    <x v="7"/>
    <x v="7"/>
    <m/>
    <m/>
    <m/>
    <m/>
    <s v="Hipertension esencial (primaria)"/>
    <s v="Procedimiento"/>
    <n v="1"/>
    <s v="00Q0000775"/>
    <s v="PAQUETE HIPERTENSION ARTERIAL MAS DIABETES MELLITUS EN RIESGO DE ERCÃ‚Â YÃ‚Â ENFERMEDAD RENAL CRONICA ESTADIOS 1 - 2 EN IPS ESPECIALIZADA"/>
    <d v="2022-02-24T00:00:00"/>
    <n v="149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96831"/>
    <s v="CC12996831"/>
    <s v="ODILO"/>
    <s v="JAVIAN"/>
    <s v="OBANDO"/>
    <s v="DIAZ"/>
    <d v="1969-10-27T00:00:00"/>
    <n v="52"/>
    <n v="5"/>
    <s v="Adultez"/>
    <s v="Ninguno"/>
    <s v="Desplazamiento"/>
    <s v="Ninguno"/>
    <s v="Estudios Universitarios"/>
    <s v="Cotizante docente"/>
    <m/>
    <s v="Con discapacidad"/>
    <s v="Ninguna"/>
    <s v="PASTO"/>
    <s v="CALLE 29 # 19-14 B/ SECTOR MARIA PAZ B/"/>
    <n v="3104045681"/>
    <s v="Rural"/>
    <m/>
    <x v="0"/>
    <x v="7"/>
    <s v="NARIÑO"/>
    <x v="7"/>
    <x v="7"/>
    <x v="7"/>
    <m/>
    <m/>
    <m/>
    <m/>
    <s v="Hipertension esencial (primaria)"/>
    <s v="Procedimiento"/>
    <n v="1"/>
    <n v="1890266"/>
    <s v="CONSULTA DE PRIMERA VEZ POR ESPECIALISTA EN MEDICINA INTERNA"/>
    <d v="2022-02-01T00:00:00"/>
    <n v="3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2392"/>
    <s v="CC12952392"/>
    <s v="MODESTO"/>
    <s v="NONE "/>
    <s v="MARTOS"/>
    <s v="NOAP"/>
    <d v="1948-11-11T00:00:00"/>
    <n v="72"/>
    <n v="6"/>
    <s v="Persona mayor"/>
    <s v="Ninguno"/>
    <s v="Desplazamiento"/>
    <s v="Ninguno"/>
    <s v="Estudios Universitarios"/>
    <s v="Cotizante docente"/>
    <m/>
    <s v="Con discapacidad"/>
    <s v="Ninguna"/>
    <s v="PASTO"/>
    <s v="CLL 19D No 43 - 82 B/EL PORTAL DEL VALLEDE ATRIZ"/>
    <n v="3147015841"/>
    <s v="Urbana"/>
    <m/>
    <x v="0"/>
    <x v="7"/>
    <s v="NARIÑO"/>
    <x v="7"/>
    <x v="7"/>
    <x v="7"/>
    <m/>
    <m/>
    <m/>
    <m/>
    <s v="Hipertension esencial (primaria)"/>
    <s v="Procedimiento"/>
    <n v="1"/>
    <s v="00Q0000395"/>
    <s v="PAQUETE HIPERTENSION ARTERIAL Y/O  DIABETES MELLITUS CON ENFERMEDAD RENAL CRONICA ESTADIOS 3A - 3B - 4 Y 5 SIN DIALISIS"/>
    <d v="2022-02-28T00:00:00"/>
    <n v="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4235"/>
    <s v="CC30704235"/>
    <s v="PAULINA"/>
    <s v="MERCEDES"/>
    <s v="ARCOS"/>
    <s v="GOMEZ"/>
    <d v="1952-07-10T00:00:00"/>
    <n v="69"/>
    <n v="6"/>
    <s v="Persona mayor"/>
    <s v="Ninguno"/>
    <s v="Desplazamiento"/>
    <s v="Ninguno"/>
    <s v="Estudios Universitarios"/>
    <s v="Cotizante docente"/>
    <m/>
    <s v="Con discapacidad"/>
    <s v="Ninguna"/>
    <s v="PASTO"/>
    <s v="MZ 2 CASA 6 BARRIO AGUALANGO"/>
    <n v="3207341608"/>
    <s v="Urbana"/>
    <m/>
    <x v="0"/>
    <x v="11"/>
    <s v="NARIÑO"/>
    <x v="11"/>
    <x v="11"/>
    <x v="11"/>
    <m/>
    <m/>
    <m/>
    <m/>
    <s v="Hipertension esencial (primaria)"/>
    <s v="Insumo"/>
    <n v="1"/>
    <n v="0"/>
    <s v="DURAPREP SOLUCION PARA LAVADO PREQUIRURGICO"/>
    <d v="2022-02-10T00:00:00"/>
    <n v="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808135"/>
    <s v="CC1808135"/>
    <s v="ISRAEL"/>
    <s v="NONE "/>
    <s v="CERON"/>
    <s v="NOAP"/>
    <d v="1942-08-16T00:00:00"/>
    <n v="79"/>
    <n v="6"/>
    <s v="Persona mayor"/>
    <s v="Ninguno"/>
    <s v="Desplazamiento"/>
    <s v="Ninguno"/>
    <s v="Estudios Universitarios"/>
    <s v="Cotizante docente"/>
    <m/>
    <s v="Con discapacidad"/>
    <s v="Ninguna"/>
    <s v="PASTO"/>
    <s v="CONDOMINIO CIUDAD REAL ALTO MZ O CASA No 8 B/"/>
    <n v="3206033124"/>
    <s v="Urbana"/>
    <m/>
    <x v="0"/>
    <x v="11"/>
    <s v="NARIÑO"/>
    <x v="11"/>
    <x v="11"/>
    <x v="11"/>
    <m/>
    <m/>
    <m/>
    <m/>
    <s v="Hipertension esencial (primaria)"/>
    <s v="Insumo"/>
    <n v="1"/>
    <n v="0"/>
    <s v="DURAPREP SOLUCION PARA LAVADO PREQUIRURGICO"/>
    <d v="2022-02-10T00:00:00"/>
    <n v="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4809"/>
    <s v="CC12964809"/>
    <s v="JAIME"/>
    <s v="ROVIRO"/>
    <s v="PORTILLA"/>
    <s v="PORTILLA"/>
    <d v="1957-07-28T00:00:00"/>
    <n v="64"/>
    <n v="6"/>
    <s v="Persona mayor"/>
    <s v="Ninguno"/>
    <s v="Desplazamiento"/>
    <s v="Ninguno"/>
    <s v="Estudios Universitarios"/>
    <s v="Cotizante docente"/>
    <m/>
    <s v="Con discapacidad"/>
    <s v="Ninguna"/>
    <s v="PASTO"/>
    <s v="CRA 3 # 15-03 B/ CAICEDO ALTO"/>
    <n v="3167520342"/>
    <s v="Urbana"/>
    <m/>
    <x v="0"/>
    <x v="11"/>
    <s v="NARIÑO"/>
    <x v="11"/>
    <x v="11"/>
    <x v="11"/>
    <m/>
    <m/>
    <m/>
    <m/>
    <s v="Hipertension esencial (primaria)"/>
    <s v="Insumo"/>
    <n v="1"/>
    <n v="0"/>
    <s v="DURAPREP SOLUCION PARA LAVADO PREQUIRURGICO"/>
    <d v="2022-02-10T00:00:00"/>
    <n v="165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26470"/>
    <s v="CC27126470"/>
    <s v="JACKELINE"/>
    <s v="NONE "/>
    <s v="HERRERA"/>
    <s v="NOAP"/>
    <d v="1978-03-24T00:00:00"/>
    <n v="43"/>
    <n v="5"/>
    <s v="Adultez"/>
    <s v="Ninguno"/>
    <s v="Desplazamiento"/>
    <s v="Desplazamiento forzado"/>
    <s v="Estudios Universitarios"/>
    <s v="Cotizante docente"/>
    <m/>
    <s v="Con discapacidad"/>
    <s v="Ninguna"/>
    <s v="PASTO"/>
    <s v="BARBACOAS"/>
    <n v="3152918241"/>
    <s v="Urbana"/>
    <m/>
    <x v="0"/>
    <x v="11"/>
    <s v="NARIÑO"/>
    <x v="11"/>
    <x v="11"/>
    <x v="11"/>
    <m/>
    <m/>
    <m/>
    <m/>
    <s v="Hipertension esencial (primaria)"/>
    <s v="Medicamento"/>
    <n v="1"/>
    <s v="20142571-02"/>
    <s v="CLORURO DE SODIO 0.9% SOLUCION INYECTABLE"/>
    <d v="2022-02-10T00:00:00"/>
    <n v="21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0454"/>
    <s v="CC30710454"/>
    <s v="MYRIAM"/>
    <s v="CONSUELO"/>
    <s v="GUERRERO"/>
    <s v="GUEVARA"/>
    <d v="1957-06-25T00:00:00"/>
    <n v="64"/>
    <n v="6"/>
    <s v="Persona mayor"/>
    <s v="Ninguno"/>
    <s v="Desplazamiento"/>
    <s v="Ninguno"/>
    <s v="Estudios Universitarios"/>
    <s v="Cotizante docente"/>
    <m/>
    <s v="Con discapacidad"/>
    <s v="Ninguna"/>
    <s v="PASTO"/>
    <s v="MZ G CASA 5 CIUDAD REAL"/>
    <n v="3104415807"/>
    <s v="Urbana"/>
    <m/>
    <x v="0"/>
    <x v="11"/>
    <s v="NARIÑO"/>
    <x v="11"/>
    <x v="11"/>
    <x v="11"/>
    <m/>
    <m/>
    <m/>
    <m/>
    <s v="Hipertension esencial (primaria)"/>
    <s v="Medicamento"/>
    <n v="1"/>
    <s v="19971851-02"/>
    <s v="DIPIRONA X 1 G / 2ML SOLUCION INYECTABLE"/>
    <d v="2022-02-10T00:00:00"/>
    <n v="2147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287019"/>
    <s v="CC27287019"/>
    <s v="MARIA"/>
    <s v="RUPERTA"/>
    <s v="CHINCHA"/>
    <s v="NOAP"/>
    <d v="1935-12-26T00:00:00"/>
    <n v="85"/>
    <n v="6"/>
    <s v="Persona mayor"/>
    <s v="Ninguno"/>
    <s v="Desplazamiento"/>
    <s v="Ninguno"/>
    <s v="Estudios Universitarios"/>
    <s v="Beneficiario"/>
    <m/>
    <s v="Con discapacidad"/>
    <s v="Ninguna"/>
    <s v="PASTO"/>
    <s v="CORREG DE MATITUY B/"/>
    <n v="3165301355"/>
    <s v="Rural"/>
    <m/>
    <x v="0"/>
    <x v="11"/>
    <s v="NARIÑO"/>
    <x v="11"/>
    <x v="11"/>
    <x v="11"/>
    <m/>
    <m/>
    <m/>
    <m/>
    <s v="Hipertension esencial (primaria)"/>
    <s v="Medicamento"/>
    <n v="1"/>
    <s v="19935303-04"/>
    <s v="ACETAMINOFEN 500 MG"/>
    <d v="2022-02-10T00:00:00"/>
    <n v="664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94072791"/>
    <s v="CC94072791"/>
    <s v="JORGE"/>
    <s v="ARMANDO"/>
    <s v="ROSERO"/>
    <s v="SAENZ"/>
    <d v="1983-03-15T00:00:00"/>
    <n v="38"/>
    <n v="5"/>
    <s v="Adultez"/>
    <s v="Ninguno"/>
    <s v="Desplazamiento"/>
    <s v="Ninguno"/>
    <s v="Estudios Universitarios"/>
    <s v="Beneficiario"/>
    <m/>
    <s v="Con discapacidad"/>
    <s v="Ninguna"/>
    <s v="PASTO"/>
    <s v="CRA 5 N 16-96"/>
    <n v="3235444539"/>
    <s v="Urbana"/>
    <m/>
    <x v="0"/>
    <x v="11"/>
    <s v="NARIÑO"/>
    <x v="11"/>
    <x v="11"/>
    <x v="11"/>
    <m/>
    <m/>
    <m/>
    <m/>
    <s v="Hipertension esencial (primaria)"/>
    <s v="Medicamento"/>
    <n v="1"/>
    <s v="54973-01"/>
    <s v="CAPTOPRIL TABLETAS 50 MG"/>
    <d v="2022-02-10T00:00:00"/>
    <n v="214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7038760"/>
    <s v="CC17038760"/>
    <s v="JAIME"/>
    <s v="EDMUNDO"/>
    <s v="JURADO"/>
    <s v="ORDONEZ"/>
    <d v="1940-12-20T00:00:00"/>
    <n v="80"/>
    <n v="6"/>
    <s v="Persona mayor"/>
    <s v="Ninguno"/>
    <s v="Desplazamiento"/>
    <s v="Ninguno"/>
    <s v="Estudios Universitarios"/>
    <s v="Cotizante docente"/>
    <m/>
    <s v="Con discapacidad"/>
    <s v="Ninguna"/>
    <s v="PASTO"/>
    <s v="CARRERA 43 No 16B - 75 B/LA COLINA"/>
    <n v="3042635066"/>
    <s v="Urbana"/>
    <m/>
    <x v="0"/>
    <x v="11"/>
    <s v="NARIÑO"/>
    <x v="11"/>
    <x v="11"/>
    <x v="11"/>
    <m/>
    <m/>
    <m/>
    <m/>
    <s v="Hipertension esencial (primaria)"/>
    <s v="Medicamento"/>
    <n v="1"/>
    <s v="19912966-07"/>
    <s v="FENCAFENÂ® TABLETAS"/>
    <d v="2022-02-10T00:00:00"/>
    <n v="244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6211"/>
    <s v="CC5196211"/>
    <s v="JULIO"/>
    <s v="JAVIER"/>
    <s v="ANDRADE"/>
    <s v="NARVAEZ"/>
    <d v="1941-03-04T00:00:00"/>
    <n v="80"/>
    <n v="6"/>
    <s v="Persona mayor"/>
    <s v="Ninguno"/>
    <s v="Desplazamiento"/>
    <s v="Ninguno"/>
    <s v="Estudios Universitarios"/>
    <s v="Cotizante docente"/>
    <m/>
    <s v="Con discapacidad"/>
    <s v="Ninguna"/>
    <s v="PASTO"/>
    <s v="CRA 7 No 19A - 46"/>
    <n v="3112000309"/>
    <s v="Urbana"/>
    <m/>
    <x v="0"/>
    <x v="15"/>
    <s v="NARIÑO"/>
    <x v="15"/>
    <x v="15"/>
    <x v="15"/>
    <m/>
    <m/>
    <m/>
    <m/>
    <s v="Hipertension esencial (primaria)"/>
    <s v="Procedimiento"/>
    <n v="1"/>
    <n v="1903817"/>
    <s v="COLESTEROL DE BAJA DENSIDAD [LDL] AUTOMATIZADO"/>
    <d v="2022-02-04T00:00:00"/>
    <n v="35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84697"/>
    <s v="CC27284697"/>
    <s v="BELLANIRE"/>
    <s v="DEL SOCORRO"/>
    <s v="LOPEZ"/>
    <s v="CABRERA"/>
    <d v="1956-01-01T00:00:00"/>
    <n v="65"/>
    <n v="6"/>
    <s v="Persona mayor"/>
    <s v="Ninguno"/>
    <s v="Desplazamiento"/>
    <s v="Ninguno"/>
    <s v="Estudios Universitarios"/>
    <s v="Cotizante docente"/>
    <m/>
    <s v="Con discapacidad"/>
    <s v="Ninguna"/>
    <s v="PASTO"/>
    <s v="LA FLORIDA"/>
    <n v="3205640136"/>
    <s v="Urbana"/>
    <m/>
    <x v="0"/>
    <x v="15"/>
    <s v="NARIÑO"/>
    <x v="15"/>
    <x v="15"/>
    <x v="15"/>
    <m/>
    <m/>
    <m/>
    <m/>
    <s v="Hipertension esencial (primaria)"/>
    <s v="Procedimiento"/>
    <n v="1"/>
    <n v="1903818"/>
    <s v="COLESTEROL TOTAL"/>
    <d v="2022-02-04T00:00:00"/>
    <n v="252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218121"/>
    <s v="CC27218121"/>
    <s v="JOSEFINA"/>
    <s v="HILDA"/>
    <s v="AGUIRRE"/>
    <s v="DE PAREDES"/>
    <d v="1946-04-21T00:00:00"/>
    <n v="75"/>
    <n v="6"/>
    <s v="Persona mayor"/>
    <s v="Ninguno"/>
    <s v="Desplazamiento"/>
    <s v="Ninguno"/>
    <s v="Estudios Universitarios"/>
    <s v="Cotizante Pensionado"/>
    <m/>
    <s v="Con discapacidad"/>
    <s v="Ninguna"/>
    <s v="PASTO"/>
    <s v="Cra. 33 no 19-14 apto 901 B/ Versalles"/>
    <n v="3204756912"/>
    <s v="Urbana"/>
    <m/>
    <x v="0"/>
    <x v="15"/>
    <s v="NARIÑO"/>
    <x v="15"/>
    <x v="15"/>
    <x v="15"/>
    <m/>
    <m/>
    <m/>
    <m/>
    <s v="Hipertension esencial (primaria)"/>
    <s v="Procedimiento"/>
    <n v="1"/>
    <s v="00P0001554"/>
    <s v="COCIENTE DE ALBUMINURIA CREATINURIA"/>
    <d v="2022-02-04T00:00:00"/>
    <n v="44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5180"/>
    <s v="CC30735180"/>
    <s v="MARIA"/>
    <s v="CRISTINA"/>
    <s v="VALLEJO"/>
    <s v="LOPEZ"/>
    <d v="1966-11-23T00:00:00"/>
    <n v="54"/>
    <n v="5"/>
    <s v="Adultez"/>
    <s v="Ninguno"/>
    <s v="Desplazamiento"/>
    <s v="Ninguno"/>
    <s v="Estudios Universitarios"/>
    <s v="Cotizante docente"/>
    <m/>
    <s v="Con discapacidad"/>
    <s v="Ninguna"/>
    <s v="PASTO"/>
    <s v="CRA 1 E N 17-41 BARRIO LORENZO B/ Lorenzo de Aldan"/>
    <n v="3128992017"/>
    <s v="Urbana"/>
    <m/>
    <x v="0"/>
    <x v="15"/>
    <s v="NARIÑO"/>
    <x v="15"/>
    <x v="15"/>
    <x v="15"/>
    <m/>
    <m/>
    <m/>
    <m/>
    <s v="Hipertension esencial (primaria)"/>
    <s v="Procedimiento"/>
    <n v="1"/>
    <n v="1903895"/>
    <s v="CREATININA EN SUERO U OTROS FLUIDOS"/>
    <d v="2022-02-04T00:00:00"/>
    <n v="32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86295"/>
    <s v="CC27386295"/>
    <s v="CECILIA"/>
    <s v="NONE "/>
    <s v="CANCHALA"/>
    <s v="ESCOBAR"/>
    <d v="1946-06-11T00:00:00"/>
    <n v="75"/>
    <n v="6"/>
    <s v="Persona mayor"/>
    <s v="Ninguno"/>
    <s v="Desplazamiento"/>
    <s v="Ninguno"/>
    <s v="Estudios Universitarios"/>
    <s v="Cotizante docente"/>
    <m/>
    <s v="Con discapacidad"/>
    <s v="Ninguna"/>
    <s v="PASTO"/>
    <s v="CL.12 G N.7-31 SAN MARTIN"/>
    <n v="3135105131"/>
    <s v="Urbana"/>
    <m/>
    <x v="0"/>
    <x v="15"/>
    <s v="NARIÑO"/>
    <x v="15"/>
    <x v="15"/>
    <x v="15"/>
    <m/>
    <m/>
    <m/>
    <m/>
    <s v="Hipertension esencial (primaria)"/>
    <s v="Procedimiento"/>
    <n v="1"/>
    <n v="1903868"/>
    <s v="TRIGLICERIDOS"/>
    <d v="2022-02-04T00:00:00"/>
    <n v="4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77943"/>
    <s v="CC5277943"/>
    <s v="PEDRO"/>
    <s v="ORLANDO"/>
    <s v="MESIAS"/>
    <s v="VILLARREAL"/>
    <d v="1960-05-27T00:00:00"/>
    <n v="61"/>
    <n v="6"/>
    <s v="Persona mayor"/>
    <s v="Ninguno"/>
    <s v="Desplazamiento"/>
    <s v="Ninguno"/>
    <s v="Estudios Universitarios"/>
    <s v="Cotizante docente"/>
    <m/>
    <s v="Con discapacidad"/>
    <s v="Ninguna"/>
    <s v="PASTO"/>
    <s v="LA FLORIDA"/>
    <n v="3216885343"/>
    <s v="Urbana"/>
    <m/>
    <x v="0"/>
    <x v="15"/>
    <s v="NARIÑO"/>
    <x v="15"/>
    <x v="15"/>
    <x v="15"/>
    <m/>
    <m/>
    <m/>
    <m/>
    <s v="Hipertension esencial (primaria)"/>
    <s v="Procedimiento"/>
    <n v="1"/>
    <n v="1903841"/>
    <s v="GLUCOSA EN SUERO U OTRO FLUIDO DIFERENTE A ORINA"/>
    <d v="2022-02-04T00:00:00"/>
    <n v="875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0209"/>
    <s v="CC30720209"/>
    <s v="CRUZ"/>
    <s v="ELENA"/>
    <s v="BENAVIDES"/>
    <s v="NARVAEZ"/>
    <d v="1960-05-03T00:00:00"/>
    <n v="61"/>
    <n v="6"/>
    <s v="Persona mayor"/>
    <s v="Ninguno"/>
    <s v="Desplazamiento"/>
    <s v="Ninguno"/>
    <s v="Estudios Universitarios"/>
    <s v="Cotizante docente"/>
    <m/>
    <s v="Con discapacidad"/>
    <s v="Ninguna"/>
    <s v="PASTO"/>
    <s v="CRA 28 No 3 - OESTE 41 B/EL EDEN B/"/>
    <n v="3004903412"/>
    <s v="Urbana"/>
    <m/>
    <x v="0"/>
    <x v="15"/>
    <s v="NARIÑO"/>
    <x v="15"/>
    <x v="15"/>
    <x v="15"/>
    <m/>
    <m/>
    <m/>
    <m/>
    <s v="Hipertension esencial (primaria)"/>
    <s v="Procedimiento"/>
    <n v="1"/>
    <n v="1903859"/>
    <s v="POTASIO EN SUERO U OTROS FLUIDOS"/>
    <d v="2022-02-04T00:00:00"/>
    <n v="43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141829"/>
    <s v="CC27141829"/>
    <s v="AURA"/>
    <s v="PIEDAD"/>
    <s v="MONCAYO"/>
    <s v="RENGIFO"/>
    <d v="1962-08-09T00:00:00"/>
    <n v="59"/>
    <n v="5"/>
    <s v="Adultez"/>
    <s v="Ninguno"/>
    <s v="Desplazamiento"/>
    <s v="Ninguno"/>
    <s v="Estudios Universitarios"/>
    <s v="Cotizante docente"/>
    <m/>
    <s v="Con discapacidad"/>
    <s v="Ninguna"/>
    <s v="PASTO"/>
    <s v="calle16 # 37 07 B/ Colpatria"/>
    <n v="3233254729"/>
    <s v="Urbana"/>
    <m/>
    <x v="0"/>
    <x v="15"/>
    <s v="NARIÑO"/>
    <x v="15"/>
    <x v="15"/>
    <x v="15"/>
    <m/>
    <m/>
    <m/>
    <m/>
    <s v="Hipertension esencial (primaria)"/>
    <s v="Procedimiento"/>
    <n v="1"/>
    <n v="1902210"/>
    <s v="HEMOGRAMA IV ( HEMOGLOBINA HEMATOCRITO RECUENTO DE ERITROCITOS INDICES ERITROCITARIOS LEUCOGRAMA RECUENTO DE PLAQUETAS INDICES PLAQUETARIOS Y MORFOLOGIA ELECTRONICA E HISTOGRAMA ) AUTOMATIZADO"/>
    <d v="2022-02-04T00:00:00"/>
    <n v="52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91667"/>
    <s v="CC5291667"/>
    <s v="WILSON"/>
    <s v="HERNAN"/>
    <s v="VILLOTA"/>
    <s v="NOAP"/>
    <d v="1952-09-12T00:00:00"/>
    <n v="69"/>
    <n v="6"/>
    <s v="Persona mayor"/>
    <s v="Ninguno"/>
    <s v="Desplazamiento"/>
    <s v="Ninguno"/>
    <s v="Estudios Universitarios"/>
    <s v="Cotizante docente"/>
    <m/>
    <s v="Con discapacidad"/>
    <s v="Ninguna"/>
    <s v="PASTO"/>
    <s v="CRA 16 A N 6-42 APTO 301 NIZA II B/ Niza II"/>
    <n v="3182824547"/>
    <s v="Urbana"/>
    <m/>
    <x v="0"/>
    <x v="15"/>
    <s v="NARIÑO"/>
    <x v="15"/>
    <x v="15"/>
    <x v="15"/>
    <m/>
    <m/>
    <m/>
    <m/>
    <s v="Hipertension esencial (primaria)"/>
    <s v="Procedimiento"/>
    <n v="1"/>
    <n v="1907106"/>
    <s v="UROANALISIS"/>
    <d v="2022-02-04T00:00:00"/>
    <n v="43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1032"/>
    <s v="CC5201032"/>
    <s v="JOSE"/>
    <s v="ALIRIO"/>
    <s v="GONZALEZ"/>
    <s v="NOAP"/>
    <d v="1944-06-03T00:00:00"/>
    <n v="77"/>
    <n v="6"/>
    <s v="Persona mayor"/>
    <s v="Ninguno"/>
    <s v="Desplazamiento"/>
    <s v="Ninguno"/>
    <s v="Estudios Universitarios"/>
    <s v="Cotizante docente"/>
    <m/>
    <s v="Con discapacidad"/>
    <s v="Ninguna"/>
    <s v="PASTO"/>
    <s v="MZ E CS3 LOS ELISEOS"/>
    <n v="3175013854"/>
    <s v="Urbana"/>
    <m/>
    <x v="0"/>
    <x v="15"/>
    <s v="NARIÑO"/>
    <x v="15"/>
    <x v="15"/>
    <x v="15"/>
    <m/>
    <m/>
    <m/>
    <m/>
    <s v="Hipertension esencial (primaria)"/>
    <s v="Procedimiento"/>
    <n v="1"/>
    <n v="1904902"/>
    <s v="HORMONA ESTIMULANTE DEL TIROIDES"/>
    <d v="2022-02-04T00:00:00"/>
    <n v="53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890478"/>
    <s v="CC1890478"/>
    <s v="EDMUNDO"/>
    <s v="ELIECER"/>
    <s v="INSUASTY"/>
    <s v="OBANDO"/>
    <d v="1936-01-09T00:00:00"/>
    <n v="85"/>
    <n v="6"/>
    <s v="Persona mayor"/>
    <s v="Ninguno"/>
    <s v="Desplazamiento"/>
    <s v="Ninguno"/>
    <s v="Estudios Universitarios"/>
    <s v="Beneficiario"/>
    <m/>
    <s v="Con discapacidad"/>
    <s v="Ninguna"/>
    <s v="PASTO"/>
    <s v="CRA 32 N.8-25 LA AURORA"/>
    <n v="7294935"/>
    <s v="Urbana"/>
    <m/>
    <x v="0"/>
    <x v="15"/>
    <s v="NARIÑO"/>
    <x v="15"/>
    <x v="15"/>
    <x v="15"/>
    <m/>
    <m/>
    <m/>
    <m/>
    <s v="Hipertension esencial (primaria)"/>
    <s v="Procedimiento"/>
    <n v="1"/>
    <n v="1906610"/>
    <s v="ANTIGENO ESPECIFICO DE PROSTATA SEMIAUTOMATIZADO O AUTOMATIZADO"/>
    <d v="2022-02-04T00:00:00"/>
    <n v="6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3369"/>
    <s v="CC30713369"/>
    <s v="AIDA"/>
    <s v="MARIA"/>
    <s v="PEREZ"/>
    <s v="DE CORAL"/>
    <d v="1953-10-27T00:00:00"/>
    <n v="68"/>
    <n v="6"/>
    <s v="Persona mayor"/>
    <s v="Ninguno"/>
    <s v="Desplazamiento"/>
    <s v="Ninguno"/>
    <s v="Estudios Universitarios"/>
    <s v="Cotizante docente"/>
    <m/>
    <s v="Con discapacidad"/>
    <s v="Ninguna"/>
    <s v="PASTO"/>
    <s v="CRA 34 N 11-22 LA AURORA B/"/>
    <n v="3013341881"/>
    <s v="Urbana"/>
    <m/>
    <x v="0"/>
    <x v="12"/>
    <s v="NARIÑO"/>
    <x v="12"/>
    <x v="12"/>
    <x v="12"/>
    <m/>
    <m/>
    <m/>
    <m/>
    <s v="Hipertension esencial (primaria)"/>
    <s v="Procedimiento"/>
    <n v="1"/>
    <s v="00Q0000773"/>
    <s v="PAQUETE HIPERTENSION ARTERIAL SIN O CON ENFERMEDAD RENAL CRONICA ESTADIOS 1 - 2 - IPS ESPECIALIZADA"/>
    <d v="2022-02-18T00:00:00"/>
    <n v="89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065"/>
    <s v="CC27075065"/>
    <s v="DOLORES"/>
    <s v="AMANDA"/>
    <s v="MARTINEZ"/>
    <s v="DE ENRIQUEZ"/>
    <d v="1948-07-13T00:00:00"/>
    <n v="73"/>
    <n v="6"/>
    <s v="Persona mayor"/>
    <s v="Ninguno"/>
    <s v="Desplazamiento"/>
    <s v="Ninguno"/>
    <s v="Estudios Universitarios"/>
    <s v="Cotizante docente"/>
    <m/>
    <s v="Con discapacidad"/>
    <s v="Ninguna"/>
    <s v="PASTO"/>
    <s v="MZ 1 CS 27 CONDOMINIO ALTOS DE LA COLINA"/>
    <n v="7375959"/>
    <s v="Urbana"/>
    <m/>
    <x v="0"/>
    <x v="12"/>
    <s v="NARIÑO"/>
    <x v="12"/>
    <x v="12"/>
    <x v="12"/>
    <m/>
    <m/>
    <m/>
    <m/>
    <s v="Hipertension esencial (primaria)"/>
    <s v="Procedimiento"/>
    <n v="1"/>
    <s v="00Q0000773"/>
    <s v="PAQUETE HIPERTENSION ARTERIAL SIN O CON ENFERMEDAD RENAL CRONICA ESTADIOS 1 - 2 - IPS ESPECIALIZADA"/>
    <d v="2022-02-28T00:00:00"/>
    <n v="68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73761"/>
    <s v="CC27373761"/>
    <s v="NELLY"/>
    <s v="CECILIA"/>
    <s v="ERAZO"/>
    <s v="BENAVIDES"/>
    <d v="1964-01-30T00:00:00"/>
    <n v="57"/>
    <n v="5"/>
    <s v="Adultez"/>
    <s v="Ninguno"/>
    <s v="Desplazamiento"/>
    <s v="Ninguno"/>
    <s v="Estudios Universitarios"/>
    <s v="Cotizante Pensionado"/>
    <m/>
    <s v="Con discapacidad"/>
    <s v="Ninguna"/>
    <s v="PASTO"/>
    <s v="CRA 147 # 18A-40 EDIF. SANTA MARIA DE FATIMA"/>
    <n v="3158375553"/>
    <s v="Urbana"/>
    <m/>
    <x v="0"/>
    <x v="9"/>
    <s v="NARIÑO"/>
    <x v="9"/>
    <x v="9"/>
    <x v="9"/>
    <m/>
    <m/>
    <m/>
    <m/>
    <s v="Hipertension esencial (primaria)"/>
    <s v="Procedimiento"/>
    <n v="1"/>
    <s v="00Q0000395"/>
    <s v="PAQUETE HIPERTENSION ARTERIAL Y/O  DIABETES MELLITUS CON ENFERMEDAD RENAL CRONICA ESTADIOS 3A - 3B - 4 Y 5 SIN DIALISIS"/>
    <d v="2022-02-28T00:00:00"/>
    <n v="102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3507"/>
    <s v="CC12953507"/>
    <s v="ARTURO"/>
    <s v="ELIECER"/>
    <s v="VELASQUEZ"/>
    <s v="ZAMBRANO"/>
    <d v="1949-08-19T00:00:00"/>
    <n v="72"/>
    <n v="6"/>
    <s v="Persona mayor"/>
    <s v="Ninguno"/>
    <s v="Desplazamiento"/>
    <s v="Ninguno"/>
    <s v="Estudios Universitarios"/>
    <s v="Cotizante docente"/>
    <m/>
    <s v="Con discapacidad"/>
    <s v="Ninguna"/>
    <s v="PASTO"/>
    <s v="MZ 24 CS 22 BARRIO TAMASAGRA"/>
    <n v="3155547451"/>
    <s v="Urbana"/>
    <m/>
    <x v="0"/>
    <x v="9"/>
    <s v="NARIÑO"/>
    <x v="9"/>
    <x v="9"/>
    <x v="9"/>
    <m/>
    <m/>
    <m/>
    <m/>
    <s v="Hipertension esencial (primaria)"/>
    <s v="Procedimiento"/>
    <n v="1"/>
    <s v="00Q0000395"/>
    <s v="PAQUETE HIPERTENSION ARTERIAL Y/O  DIABETES MELLITUS CON ENFERMEDAD RENAL CRONICA ESTADIOS 3A - 3B - 4 Y 5 SIN DIALISIS"/>
    <d v="2022-02-17T00:00:00"/>
    <n v="644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0547"/>
    <s v="CC12950547"/>
    <s v="PLACIDO"/>
    <s v="NONE "/>
    <s v="BOTINA"/>
    <s v="DELGADO"/>
    <d v="1947-10-05T00:00:00"/>
    <n v="74"/>
    <n v="6"/>
    <s v="Persona mayor"/>
    <s v="Ninguno"/>
    <s v="Desplazamiento"/>
    <s v="Ninguno"/>
    <s v="Estudios Universitarios"/>
    <s v="Cotizante Pensionado"/>
    <m/>
    <s v="Con discapacidad"/>
    <s v="Ninguna"/>
    <s v="PASTO"/>
    <s v="BARRIO LOS ESTUDIANTES"/>
    <n v="0"/>
    <s v="Urbana"/>
    <m/>
    <x v="0"/>
    <x v="14"/>
    <s v="NARIÑO"/>
    <x v="14"/>
    <x v="14"/>
    <x v="14"/>
    <m/>
    <m/>
    <m/>
    <m/>
    <s v="Hipertension esencial (primaria)"/>
    <s v="Procedimiento"/>
    <n v="1"/>
    <s v="00Q0000773"/>
    <s v="PAQUETE HIPERTENSION ARTERIAL SIN O CON ENFERMEDAD RENAL CRONICA ESTADIOS 1 - 2 - IPS ESPECIALIZADA"/>
    <d v="2022-02-28T00:00:00"/>
    <n v="644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1764220"/>
    <s v="CC21764220"/>
    <s v="PIEDAD"/>
    <s v="DEL SOCORRO"/>
    <s v="ARBOLEDA"/>
    <s v="GAVIRIA"/>
    <d v="1949-09-23T00:00:00"/>
    <n v="72"/>
    <n v="6"/>
    <s v="Persona mayor"/>
    <s v="Ninguno"/>
    <s v="Desplazamiento"/>
    <s v="Ninguno"/>
    <s v="Estudios Universitarios"/>
    <s v="Cotizante docente"/>
    <m/>
    <s v="Con discapacidad"/>
    <s v="Ninguna"/>
    <s v="PASTO"/>
    <s v="MZ 14 CASA 11 B VILLA DOCENTE"/>
    <n v="3113141103"/>
    <s v="Urbana"/>
    <m/>
    <x v="0"/>
    <x v="7"/>
    <s v="NARIÑO"/>
    <x v="7"/>
    <x v="7"/>
    <x v="7"/>
    <m/>
    <m/>
    <m/>
    <m/>
    <s v="Hipertension esencial (primaria)"/>
    <s v="Procedimiento"/>
    <n v="1"/>
    <s v="00Q0000395"/>
    <s v="PAQUETE HIPERTENSION ARTERIAL Y/O  DIABETES MELLITUS CON ENFERMEDAD RENAL CRONICA ESTADIOS 3A - 3B - 4 Y 5 SIN DIALISIS"/>
    <d v="2022-02-28T00:00:00"/>
    <n v="644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476431"/>
    <s v="CC27476431"/>
    <s v="ISABEL"/>
    <s v="LIDIA"/>
    <s v="CAICEDO"/>
    <s v="DE BURBANO"/>
    <d v="1944-11-09T00:00:00"/>
    <n v="77"/>
    <n v="6"/>
    <s v="Persona mayor"/>
    <s v="Ninguno"/>
    <s v="Desplazamiento"/>
    <s v="Ninguno"/>
    <s v="Estudios Universitarios"/>
    <s v="Beneficiario"/>
    <m/>
    <s v="Con discapacidad"/>
    <s v="Ninguna"/>
    <s v="PASTO"/>
    <s v="MZ A CASA 9 B/GUAMUEZ"/>
    <n v="3163601738"/>
    <s v="Urbana"/>
    <m/>
    <x v="0"/>
    <x v="14"/>
    <s v="NARIÑO"/>
    <x v="14"/>
    <x v="14"/>
    <x v="14"/>
    <m/>
    <m/>
    <m/>
    <m/>
    <s v="Hipertension esencial (primaria)"/>
    <s v="Procedimiento"/>
    <n v="1"/>
    <s v="00Q0000395"/>
    <s v="PAQUETE HIPERTENSION ARTERIAL Y/O  DIABETES MELLITUS CON ENFERMEDAD RENAL CRONICA ESTADIOS 3A - 3B - 4 Y 5 SIN DIALISIS"/>
    <d v="2022-02-25T00:00:00"/>
    <n v="128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5344"/>
    <s v="CC30725344"/>
    <s v="MARIA"/>
    <s v="EDITH ROSARIO"/>
    <s v="BETANCOURTH"/>
    <s v="CERON"/>
    <d v="1963-07-27T00:00:00"/>
    <n v="58"/>
    <n v="5"/>
    <s v="Adultez"/>
    <s v="Ninguno"/>
    <s v="Desplazamiento"/>
    <s v="Ninguno"/>
    <s v="Estudios Universitarios"/>
    <s v="Cotizante docente"/>
    <m/>
    <s v="Con discapacidad"/>
    <s v="Ninguna"/>
    <s v="PASTO"/>
    <s v="MZ 9 CS 19 URBANIZACION FLORIDA B/ La florida"/>
    <n v="3167409224"/>
    <s v="Urbana"/>
    <m/>
    <x v="0"/>
    <x v="7"/>
    <s v="NARIÑO"/>
    <x v="7"/>
    <x v="7"/>
    <x v="7"/>
    <m/>
    <m/>
    <m/>
    <m/>
    <s v="Hipertension esencial (primaria)"/>
    <s v="Medicamento"/>
    <n v="1"/>
    <s v="19936296-08"/>
    <s v="ACIDO ACETILSALICILICO 100 MG"/>
    <d v="2022-02-14T00:00:00"/>
    <n v="78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84899"/>
    <s v="CC27284899"/>
    <s v="MARIA"/>
    <s v="MIRTHA"/>
    <s v="GOMEZ"/>
    <s v="GUERRERO"/>
    <d v="1958-01-25T00:00:00"/>
    <n v="63"/>
    <n v="6"/>
    <s v="Persona mayor"/>
    <s v="Ninguno"/>
    <s v="Desplazamiento"/>
    <s v="Ninguno"/>
    <s v="Estudios Universitarios"/>
    <s v="Cotizante docente"/>
    <m/>
    <s v="Con discapacidad"/>
    <s v="Ninguna"/>
    <s v="PASTO"/>
    <s v="CRA 16 CASA 14 B/TAMASAGRA II"/>
    <n v="3176364482"/>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89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87062832"/>
    <s v="CC87062832"/>
    <s v="PAULO"/>
    <s v="EMILIO"/>
    <s v="ORTEGA"/>
    <s v="LANDAZURI"/>
    <d v="1983-11-07T00:00:00"/>
    <n v="38"/>
    <n v="5"/>
    <s v="Adultez"/>
    <s v="Ninguno"/>
    <s v="Desplazamiento"/>
    <s v="Ninguno"/>
    <s v="Estudios Universitarios"/>
    <s v="Cotizante docente"/>
    <m/>
    <s v="Con discapacidad"/>
    <s v="Ninguna"/>
    <s v="PASTO"/>
    <s v="Carrera 6 No. 18a 130 B/ Bernal"/>
    <n v="3145409067"/>
    <s v="Urbana"/>
    <m/>
    <x v="0"/>
    <x v="7"/>
    <s v="NARIÑO"/>
    <x v="7"/>
    <x v="7"/>
    <x v="7"/>
    <m/>
    <m/>
    <m/>
    <m/>
    <s v="Hipertension esencial (primaria)"/>
    <s v="Procedimiento"/>
    <n v="1"/>
    <n v="1881202"/>
    <s v="ECOCARDIOGRAMA TRANSTORACICO"/>
    <d v="2022-02-08T00:00:00"/>
    <n v="66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2129"/>
    <s v="CC30702129"/>
    <s v="ROSA"/>
    <s v="CLEMENCIA"/>
    <s v="GUERRERO"/>
    <s v="LARRANIAGA"/>
    <d v="1951-02-12T00:00:00"/>
    <n v="70"/>
    <n v="6"/>
    <s v="Persona mayor"/>
    <s v="Ninguno"/>
    <s v="Desplazamiento"/>
    <s v="Ninguno"/>
    <s v="Estudios Universitarios"/>
    <s v="Cotizante docente"/>
    <m/>
    <s v="Con discapacidad"/>
    <s v="Ninguna"/>
    <s v="PASTO"/>
    <s v="CRA 1 N 22-64 B/ Ejido"/>
    <n v="3012638922"/>
    <s v="Urbana"/>
    <m/>
    <x v="0"/>
    <x v="7"/>
    <s v="NARIÑO"/>
    <x v="7"/>
    <x v="7"/>
    <x v="7"/>
    <m/>
    <m/>
    <m/>
    <m/>
    <s v="Hipertension esencial (primaria)"/>
    <s v="Procedimiento"/>
    <n v="1"/>
    <s v="00Q0000395"/>
    <s v="PAQUETE HIPERTENSION ARTERIAL Y/O  DIABETES MELLITUS CON ENFERMEDAD RENAL CRONICA ESTADIOS 3A - 3B - 4 Y 5 SIN DIALISIS"/>
    <d v="2022-02-04T00:00:00"/>
    <n v="225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527551"/>
    <s v="CC27527551"/>
    <s v="BLANCA"/>
    <s v="CELINA"/>
    <s v="ESCOBAR"/>
    <s v="NOGUERA"/>
    <d v="1932-03-04T00:00:00"/>
    <n v="89"/>
    <n v="6"/>
    <s v="Persona mayor"/>
    <s v="Ninguno"/>
    <s v="Desplazamiento"/>
    <s v="Ninguno"/>
    <s v="Estudios Universitarios"/>
    <s v="Beneficiario"/>
    <m/>
    <s v="Con discapacidad"/>
    <s v="Ninguna"/>
    <s v="PASTO"/>
    <s v="CALLE 12BIS 29-44 B/ SAN IGNACIO B/ San Ignacio"/>
    <n v="3196247534"/>
    <s v="Urbana"/>
    <m/>
    <x v="0"/>
    <x v="7"/>
    <s v="NARIÑO"/>
    <x v="7"/>
    <x v="7"/>
    <x v="7"/>
    <m/>
    <m/>
    <m/>
    <m/>
    <s v="Hipertension esencial (primaria)"/>
    <s v="Procedimiento"/>
    <n v="1"/>
    <n v="1881202"/>
    <s v="ECOCARDIOGRAMA TRANSTORACICO"/>
    <d v="2022-02-02T00:00:00"/>
    <n v="454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12957198"/>
    <s v="CC12957198"/>
    <s v="OMAR"/>
    <s v="ROBERTO"/>
    <s v="SANUDO"/>
    <s v="MELO"/>
    <d v="1950-01-23T00:00:00"/>
    <n v="71"/>
    <n v="6"/>
    <s v="Persona mayor"/>
    <s v="Ninguno"/>
    <s v="Desplazamiento"/>
    <s v="Ninguno"/>
    <s v="Estudios Universitarios"/>
    <s v="Cotizante Pensionado"/>
    <m/>
    <s v="Con discapacidad"/>
    <s v="Ninguna"/>
    <s v="PASTO"/>
    <s v="CALLE 22 N 21-58 CASA 9 BARRIO EL PORTALITO B/ El"/>
    <n v="7230879"/>
    <s v="Urbana"/>
    <m/>
    <x v="0"/>
    <x v="7"/>
    <s v="NARIÑO"/>
    <x v="7"/>
    <x v="7"/>
    <x v="7"/>
    <m/>
    <m/>
    <m/>
    <m/>
    <s v="Hipertension esencial (primaria)"/>
    <s v="Procedimiento"/>
    <n v="1"/>
    <s v="00Q0000395"/>
    <s v="PAQUETE HIPERTENSION ARTERIAL Y/O  DIABETES MELLITUS CON ENFERMEDAD RENAL CRONICA ESTADIOS 3A - 3B - 4 Y 5 SIN DIALISIS"/>
    <d v="2022-02-14T00:00:00"/>
    <n v="66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5567"/>
    <s v="CC30705567"/>
    <s v="ALBA"/>
    <s v="LUCIA"/>
    <s v="ROSERO"/>
    <s v="DE LIMA"/>
    <d v="1953-09-14T00:00:00"/>
    <n v="68"/>
    <n v="6"/>
    <s v="Persona mayor"/>
    <s v="Ninguno"/>
    <s v="Desplazamiento"/>
    <s v="Ninguno"/>
    <s v="Estudios Universitarios"/>
    <s v="Cotizante docente"/>
    <m/>
    <s v="Con discapacidad"/>
    <s v="Ninguna"/>
    <s v="PASTO"/>
    <s v="CRA 41 N 13-49 MARGARITAS 4 ETAPA"/>
    <n v="3002515495"/>
    <s v="Urbana"/>
    <m/>
    <x v="0"/>
    <x v="7"/>
    <s v="NARIÑO"/>
    <x v="7"/>
    <x v="7"/>
    <x v="7"/>
    <m/>
    <m/>
    <m/>
    <m/>
    <s v="Hipertension esencial (primaria)"/>
    <s v="Procedimiento"/>
    <n v="1"/>
    <s v="00Q0000773"/>
    <s v="PAQUETE HIPERTENSION ARTERIAL SIN O CON ENFERMEDAD RENAL CRONICA ESTADIOS 1 - 2 - IPS ESPECIALIZADA"/>
    <d v="2022-02-28T00:00:00"/>
    <n v="67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27075751"/>
    <s v="CC27075751"/>
    <s v="ROSA"/>
    <s v="FLORINDA"/>
    <s v="LOPEZ"/>
    <s v="BENAVIDES"/>
    <d v="1948-03-31T00:00:00"/>
    <n v="73"/>
    <n v="6"/>
    <s v="Persona mayor"/>
    <s v="Ninguno"/>
    <s v="Desplazamiento"/>
    <s v="Ninguno"/>
    <s v="Estudios Universitarios"/>
    <s v="Beneficiario"/>
    <m/>
    <s v="Con discapacidad"/>
    <s v="Ninguna"/>
    <s v="PASTO"/>
    <s v="EL ENCANO CRA 2 No 1-38"/>
    <n v="3207788684"/>
    <s v="Urbana"/>
    <m/>
    <x v="0"/>
    <x v="11"/>
    <s v="NARIÑO"/>
    <x v="11"/>
    <x v="11"/>
    <x v="11"/>
    <m/>
    <m/>
    <m/>
    <m/>
    <s v="Hipertension esencial (primaria)"/>
    <s v="Procedimiento"/>
    <n v="1"/>
    <s v="00Q0000395"/>
    <s v="PAQUETE HIPERTENSION ARTERIAL Y/O  DIABETES MELLITUS CON ENFERMEDAD RENAL CRONICA ESTADIOS 3A - 3B - 4 Y 5 SIN DIALISIS"/>
    <d v="2022-02-22T00:00:00"/>
    <n v="90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832"/>
    <s v="CC27075832"/>
    <s v="ESPERANZA"/>
    <s v="DEL SOCORRO"/>
    <s v="GUERRON"/>
    <s v="NOAP"/>
    <d v="1946-10-10T00:00:00"/>
    <n v="75"/>
    <n v="6"/>
    <s v="Persona mayor"/>
    <s v="Ninguno"/>
    <s v="Desplazamiento"/>
    <s v="Ninguno"/>
    <s v="Estudios Universitarios"/>
    <s v="Cotizante docente"/>
    <m/>
    <s v="Con discapacidad"/>
    <s v="Ninguna"/>
    <s v="PASTO"/>
    <s v="MZ 20 CASA 6B SUMATAMBO"/>
    <n v="3185035987"/>
    <s v="Urbana"/>
    <m/>
    <x v="0"/>
    <x v="12"/>
    <s v="NARIÑO"/>
    <x v="12"/>
    <x v="12"/>
    <x v="12"/>
    <m/>
    <m/>
    <m/>
    <m/>
    <s v="Hipertension esencial (primaria)"/>
    <s v="Procedimiento"/>
    <n v="1"/>
    <s v="00Q0000395"/>
    <s v="PAQUETE HIPERTENSION ARTERIAL Y/O  DIABETES MELLITUS CON ENFERMEDAD RENAL CRONICA ESTADIOS 3A - 3B - 4 Y 5 SIN DIALISIS"/>
    <d v="2022-02-28T00:00:00"/>
    <n v="69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02385"/>
    <s v="CC5202385"/>
    <s v="LIBIO"/>
    <s v="LEON"/>
    <s v="ERAZO"/>
    <s v="BRAVO"/>
    <d v="1946-02-09T00:00:00"/>
    <n v="75"/>
    <n v="6"/>
    <s v="Persona mayor"/>
    <s v="Ninguno"/>
    <s v="Desplazamiento"/>
    <s v="Ninguno"/>
    <s v="Estudios Universitarios"/>
    <s v="Cotizante docente"/>
    <m/>
    <s v="Con discapacidad"/>
    <s v="Ninguna"/>
    <s v="PASTO"/>
    <s v="NIZA 1 MZ D C13"/>
    <n v="3108458483"/>
    <s v="Urbana"/>
    <m/>
    <x v="0"/>
    <x v="12"/>
    <s v="NARIÑO"/>
    <x v="12"/>
    <x v="12"/>
    <x v="12"/>
    <m/>
    <m/>
    <m/>
    <m/>
    <s v="Hipertension esencial (primaria)"/>
    <s v="Procedimiento"/>
    <n v="1"/>
    <s v="00Q0000395"/>
    <s v="PAQUETE HIPERTENSION ARTERIAL Y/O  DIABETES MELLITUS CON ENFERMEDAD RENAL CRONICA ESTADIOS 3A - 3B - 4 Y 5 SIN DIALISIS"/>
    <d v="2022-02-28T00:00:00"/>
    <n v="60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516"/>
    <s v="CC12965516"/>
    <s v="GERARDO"/>
    <s v="PRIMITIVO"/>
    <s v="PATINO"/>
    <s v="RIVAS"/>
    <d v="1952-03-04T00:00:00"/>
    <n v="69"/>
    <n v="6"/>
    <s v="Persona mayor"/>
    <s v="Ninguno"/>
    <s v="Desplazamiento"/>
    <s v="Ninguno"/>
    <s v="Estudios Universitarios"/>
    <s v="Cotizante docente"/>
    <m/>
    <s v="Con discapacidad"/>
    <s v="Ninguna"/>
    <s v="PASTO"/>
    <s v="CRA 1 N.22-165 B/C.LLERAS"/>
    <n v="3206866875"/>
    <s v="Urbana"/>
    <m/>
    <x v="0"/>
    <x v="9"/>
    <s v="NARIÑO"/>
    <x v="9"/>
    <x v="9"/>
    <x v="9"/>
    <m/>
    <m/>
    <m/>
    <m/>
    <s v="Hipertension esencial (primaria)"/>
    <s v="Procedimiento"/>
    <n v="1"/>
    <s v="00Q0000395"/>
    <s v="PAQUETE HIPERTENSION ARTERIAL Y/O  DIABETES MELLITUS CON ENFERMEDAD RENAL CRONICA ESTADIOS 3A - 3B - 4 Y 5 SIN DIALISIS"/>
    <d v="2022-02-28T00:00:00"/>
    <n v="696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791046"/>
    <s v="CC1791046"/>
    <s v="SEGUNDO"/>
    <s v="FIDEL"/>
    <s v="DELGADO"/>
    <s v="GUERRERO"/>
    <d v="1926-06-26T00:00:00"/>
    <n v="95"/>
    <n v="6"/>
    <s v="Persona mayor"/>
    <s v="Ninguno"/>
    <s v="Desplazamiento"/>
    <s v="Ninguno"/>
    <s v="Estudios Universitarios"/>
    <s v="Cotizante docente"/>
    <m/>
    <s v="Con discapacidad"/>
    <s v="Ninguna"/>
    <s v="PASTO"/>
    <s v="CRA 2 No 19B - 23 B/EL TEJAR"/>
    <n v="3192626011"/>
    <s v="Urbana"/>
    <m/>
    <x v="0"/>
    <x v="12"/>
    <s v="NARIÑO"/>
    <x v="12"/>
    <x v="12"/>
    <x v="12"/>
    <m/>
    <m/>
    <m/>
    <m/>
    <s v="Hipertension esencial (primaria)"/>
    <s v="Procedimiento"/>
    <n v="1"/>
    <s v="00Q0000395"/>
    <s v="PAQUETE HIPERTENSION ARTERIAL Y/O  DIABETES MELLITUS CON ENFERMEDAD RENAL CRONICA ESTADIOS 3A - 3B - 4 Y 5 SIN DIALISIS"/>
    <d v="2022-02-28T00:00:00"/>
    <n v="56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5193066"/>
    <s v="CC5193066"/>
    <s v="JOSE"/>
    <s v="JOAQUIN"/>
    <s v="BOLANOS"/>
    <s v="ORTIZ"/>
    <d v="1929-04-14T00:00:00"/>
    <n v="92"/>
    <n v="6"/>
    <s v="Persona mayor"/>
    <s v="Ninguno"/>
    <s v="Desplazamiento"/>
    <s v="Ninguno"/>
    <s v="Estudios Universitarios"/>
    <s v="Beneficiario"/>
    <m/>
    <s v="Con discapacidad"/>
    <s v="Ninguna"/>
    <s v="PASTO"/>
    <s v="CAR 18 N 21-28 B EL PRADO"/>
    <n v="7207343"/>
    <s v="Urbana"/>
    <m/>
    <x v="0"/>
    <x v="9"/>
    <s v="NARIÑO"/>
    <x v="9"/>
    <x v="9"/>
    <x v="9"/>
    <m/>
    <m/>
    <m/>
    <m/>
    <s v="Hipertension esencial (primaria)"/>
    <s v="Procedimiento"/>
    <n v="1"/>
    <s v="00Q0000395"/>
    <s v="PAQUETE HIPERTENSION ARTERIAL Y/O  DIABETES MELLITUS CON ENFERMEDAD RENAL CRONICA ESTADIOS 3A - 3B - 4 Y 5 SIN DIALISIS"/>
    <d v="2022-02-28T00:00:00"/>
    <n v="150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38821"/>
    <s v="CC30738821"/>
    <s v="GLADIS"/>
    <s v="NONE "/>
    <s v="CABRERA"/>
    <s v="CORDOBA"/>
    <d v="1967-12-27T00:00:00"/>
    <n v="53"/>
    <n v="5"/>
    <s v="Adultez"/>
    <s v="Ninguno"/>
    <s v="Desplazamiento"/>
    <s v="Ninguno"/>
    <s v="Estudios Universitarios"/>
    <s v="Beneficiario"/>
    <m/>
    <s v="Con discapacidad"/>
    <s v="Ninguna"/>
    <s v="PASTO"/>
    <s v="CRA 7E No 17A-39 BARRIO PRAGA"/>
    <n v="3217821083"/>
    <s v="Urbana"/>
    <m/>
    <x v="0"/>
    <x v="10"/>
    <s v="NARIÑO"/>
    <x v="10"/>
    <x v="10"/>
    <x v="10"/>
    <m/>
    <m/>
    <m/>
    <m/>
    <s v="Hipertension esencial (primaria)"/>
    <s v="Procedimiento"/>
    <n v="1"/>
    <s v="00Q0000395"/>
    <s v="PAQUETE HIPERTENSION ARTERIAL Y/O  DIABETES MELLITUS CON ENFERMEDAD RENAL CRONICA ESTADIOS 3A - 3B - 4 Y 5 SIN DIALISIS"/>
    <d v="2022-02-01T00:00:00"/>
    <n v="13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5265433"/>
    <s v="CC25265433"/>
    <s v="GLORIA"/>
    <s v="MARGOTH"/>
    <s v="VELASCO"/>
    <s v="MENESES"/>
    <d v="1944-06-07T00:00:00"/>
    <n v="77"/>
    <n v="6"/>
    <s v="Persona mayor"/>
    <s v="Ninguno"/>
    <s v="Desplazamiento"/>
    <s v="Ninguno"/>
    <s v="Estudios Universitarios"/>
    <s v="Cotizante docente"/>
    <m/>
    <s v="Con discapacidad"/>
    <s v="Ninguna"/>
    <s v="PASTO"/>
    <s v="CALLE 20 N 3E-17"/>
    <n v="3015978410"/>
    <s v="Urbana"/>
    <m/>
    <x v="0"/>
    <x v="9"/>
    <s v="NARIÑO"/>
    <x v="9"/>
    <x v="9"/>
    <x v="9"/>
    <m/>
    <m/>
    <m/>
    <m/>
    <s v="Hipertension esencial (primaria)"/>
    <s v="Procedimiento"/>
    <n v="1"/>
    <s v="00Q0000773"/>
    <s v="PAQUETE HIPERTENSION ARTERIAL SIN O CON ENFERMEDAD RENAL CRONICA ESTADIOS 1 - 2 - IPS ESPECIALIZADA"/>
    <d v="2022-02-15T00:00:00"/>
    <n v="209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0723827"/>
    <s v="CC30723827"/>
    <s v="LILIANA "/>
    <s v="DEL SOCORRO "/>
    <s v="MEZA "/>
    <s v="BENAVIDES"/>
    <d v="1961-07-04T00:00:00"/>
    <n v="60"/>
    <n v="6"/>
    <s v="Persona mayor"/>
    <s v="Ninguno"/>
    <s v="Desplazamiento"/>
    <s v="Ninguno"/>
    <s v="Estudios Universitarios"/>
    <s v="Beneficiario"/>
    <m/>
    <s v="Con discapacidad"/>
    <s v="Ninguna"/>
    <s v="PASTO"/>
    <s v="CRA 2° # 16 -36 BARRIO LORENZO"/>
    <n v="3177879467"/>
    <s v="Urbana"/>
    <m/>
    <x v="0"/>
    <x v="9"/>
    <s v="NARIÑO"/>
    <x v="9"/>
    <x v="9"/>
    <x v="9"/>
    <m/>
    <m/>
    <m/>
    <m/>
    <s v="Hipertension esencial (primaria)"/>
    <s v="Medicamento"/>
    <n v="1"/>
    <s v="20080792-20"/>
    <s v="SULFATO FERROSO 300 MG TABLETAS RECUBIERTAS"/>
    <d v="2022-02-02T00:00:00"/>
    <n v="94200"/>
    <s v="Hospitalización"/>
    <m/>
  </r>
  <r>
    <n v="2022"/>
    <d v="2021-10-31T00:00:00"/>
    <s v="Población con riesgo o alteraciones cardio – cerebro – vascular – metabólicas manifiestas"/>
    <s v="Crónicos"/>
    <s v="HTA"/>
    <s v="PASTO"/>
    <n v="52"/>
    <s v="52 - NARIÑO"/>
    <s v="52001"/>
    <s v="52001 - Pasto"/>
    <s v="1,08360549665305"/>
    <s v="-77,2061007433657"/>
    <s v="Sustituto Pensional"/>
    <s v="AC"/>
    <m/>
    <s v="CC"/>
    <n v="12983068"/>
    <s v="CC12983068"/>
    <s v="JESUS"/>
    <s v="HERNAN"/>
    <s v="DELGADO"/>
    <s v="BETANCOURT"/>
    <d v="1965-01-03T00:00:00"/>
    <n v="56"/>
    <n v="5"/>
    <s v="Adultez"/>
    <s v="Ninguno"/>
    <s v="Desplazamiento"/>
    <s v="Ninguno"/>
    <s v="Estudios Universitarios"/>
    <s v="Beneficiario"/>
    <m/>
    <s v="Con discapacidad"/>
    <s v="Ninguna"/>
    <s v="PASTO"/>
    <s v="CRA 2 B NO 23 C 32 B/ VILLARECREO"/>
    <n v="3162508358"/>
    <s v="Urbana"/>
    <m/>
    <x v="0"/>
    <x v="11"/>
    <s v="NARIÑO"/>
    <x v="11"/>
    <x v="11"/>
    <x v="11"/>
    <m/>
    <m/>
    <m/>
    <m/>
    <s v="Hipertension esencial (primaria)"/>
    <s v="Procedimiento"/>
    <n v="1"/>
    <s v="00Q0000395"/>
    <s v="PAQUETE HIPERTENSION ARTERIAL Y/O  DIABETES MELLITUS CON ENFERMEDAD RENAL CRONICA ESTADIOS 3A - 3B - 4 Y 5 SIN DIALISIS"/>
    <d v="2022-02-08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9060"/>
    <s v="CC30739060"/>
    <s v="LUZ"/>
    <s v="DARY"/>
    <s v="LASSO"/>
    <s v="ORDOÑEZ"/>
    <d v="1967-08-08T00:00:00"/>
    <n v="54"/>
    <n v="5"/>
    <s v="Adultez"/>
    <s v="Ninguno"/>
    <s v="Desplazamiento"/>
    <s v="Ninguno"/>
    <s v="Estudios Universitarios"/>
    <s v="Cotizante docente"/>
    <m/>
    <s v="Con discapacidad"/>
    <s v="Ninguna"/>
    <s v="PASTO"/>
    <s v="CRA 5E No 17 - 30 B/LORENZO APTO 101 B/ LORENZO"/>
    <n v="3163696601"/>
    <s v="Urbana"/>
    <m/>
    <x v="0"/>
    <x v="13"/>
    <s v="NARIÑO"/>
    <x v="13"/>
    <x v="13"/>
    <x v="13"/>
    <m/>
    <m/>
    <m/>
    <m/>
    <s v="Hipertension esencial (primaria)"/>
    <s v="Procedimiento"/>
    <n v="1"/>
    <s v="00Q0000395"/>
    <s v="PAQUETE HIPERTENSION ARTERIAL Y/O  DIABETES MELLITUS CON ENFERMEDAD RENAL CRONICA ESTADIOS 3A - 3B - 4 Y 5 SIN DIALISIS"/>
    <d v="2022-02-24T00:00:00"/>
    <n v="16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82191"/>
    <s v="CC27482191"/>
    <s v="MARY"/>
    <s v="PIEDAD"/>
    <s v="GALINDEZ"/>
    <s v="OJEDA"/>
    <d v="1955-08-25T00:00:00"/>
    <n v="66"/>
    <n v="6"/>
    <s v="Persona mayor"/>
    <s v="Ninguno"/>
    <s v="Desplazamiento"/>
    <s v="Ninguno"/>
    <s v="Estudios Universitarios"/>
    <s v="Cotizante docente"/>
    <m/>
    <s v="Con discapacidad"/>
    <s v="Ninguna"/>
    <s v="PASTO"/>
    <s v="CALLE26B No 22-22 CONDOMI MIRADOR AQUNE"/>
    <n v="3147780082"/>
    <s v="Urbana"/>
    <m/>
    <x v="0"/>
    <x v="7"/>
    <s v="NARIÑO"/>
    <x v="7"/>
    <x v="7"/>
    <x v="7"/>
    <m/>
    <m/>
    <m/>
    <m/>
    <s v="Hipertension esencial (primaria)"/>
    <s v="Procedimiento"/>
    <n v="1"/>
    <s v="00Q0000773"/>
    <s v="PAQUETE HIPERTENSION ARTERIAL SIN O CON ENFERMEDAD RENAL CRONICA ESTADIOS 1 - 2 - IPS ESPECIALIZADA"/>
    <d v="2022-02-28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195924"/>
    <s v="CC5195924"/>
    <s v="JORGE"/>
    <s v="ENRIQUE"/>
    <s v="OBANDO"/>
    <s v="NOAP"/>
    <d v="1941-05-19T00:00:00"/>
    <n v="80"/>
    <n v="6"/>
    <s v="Persona mayor"/>
    <s v="Ninguno"/>
    <s v="Desplazamiento"/>
    <s v="Ninguno"/>
    <s v="Estudios Universitarios"/>
    <s v="Cotizante docente"/>
    <m/>
    <s v="Con discapacidad"/>
    <s v="Ninguna"/>
    <s v="PASTO"/>
    <s v="MZ. 24 C. 7 B/ TAMASAGRA 1 ETAPA"/>
    <n v="7225353"/>
    <s v="Urbana"/>
    <m/>
    <x v="0"/>
    <x v="12"/>
    <s v="NARIÑO"/>
    <x v="12"/>
    <x v="12"/>
    <x v="12"/>
    <m/>
    <m/>
    <m/>
    <m/>
    <s v="Hipertension esencial (primaria)"/>
    <s v="Procedimiento"/>
    <n v="1"/>
    <s v="00Q0000395"/>
    <s v="PAQUETE HIPERTENSION ARTERIAL Y/O  DIABETES MELLITUS CON ENFERMEDAD RENAL CRONICA ESTADIOS 3A - 3B - 4 Y 5 SIN DIALISIS"/>
    <d v="2022-02-28T00:00:00"/>
    <n v="942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12974202"/>
    <s v="CC12974202"/>
    <s v="FRANCISCO"/>
    <s v="JAVIER"/>
    <s v="NARVAEZ"/>
    <s v="INSUASTY"/>
    <d v="1958-06-26T00:00:00"/>
    <n v="63"/>
    <n v="6"/>
    <s v="Persona mayor"/>
    <s v="Ninguno"/>
    <s v="Desplazamiento"/>
    <s v="Ninguno"/>
    <s v="Estudios Universitarios"/>
    <s v="Beneficiario"/>
    <m/>
    <s v="Con discapacidad"/>
    <s v="Ninguna"/>
    <s v="PASTO"/>
    <s v="CLL.16 No 16-38 B/AIRE LIBRE"/>
    <n v="3162982398"/>
    <s v="Urbana"/>
    <m/>
    <x v="0"/>
    <x v="7"/>
    <s v="NARIÑO"/>
    <x v="7"/>
    <x v="7"/>
    <x v="7"/>
    <m/>
    <m/>
    <m/>
    <m/>
    <s v="Hipertension esencial (primaria)"/>
    <s v="Procedimiento"/>
    <n v="1"/>
    <s v="00Q0000395"/>
    <s v="PAQUETE HIPERTENSION ARTERIAL Y/O  DIABETES MELLITUS CON ENFERMEDAD RENAL CRONICA ESTADIOS 3A - 3B - 4 Y 5 SIN DIALISIS"/>
    <d v="2022-02-28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2335"/>
    <s v="CC30722335"/>
    <s v="ANA"/>
    <s v="MARGARITA"/>
    <s v="ROSERO"/>
    <s v="FEULLET"/>
    <d v="1959-06-01T00:00:00"/>
    <n v="62"/>
    <n v="6"/>
    <s v="Persona mayor"/>
    <s v="Ninguno"/>
    <s v="Desplazamiento"/>
    <s v="Amenaza"/>
    <s v="Estudios Universitarios"/>
    <s v="Cotizante docente"/>
    <m/>
    <s v="Con discapacidad"/>
    <s v="Ninguna"/>
    <s v="PASTO"/>
    <s v="CORREGIMIENTO MADRIGAL"/>
    <n v="3136350707"/>
    <s v="Rural"/>
    <m/>
    <x v="0"/>
    <x v="7"/>
    <s v="NARIÑO"/>
    <x v="7"/>
    <x v="7"/>
    <x v="7"/>
    <m/>
    <m/>
    <m/>
    <m/>
    <s v="Hipertension esencial (primaria)"/>
    <s v="Procedimiento"/>
    <n v="1"/>
    <s v="00Q0000395"/>
    <s v="PAQUETE HIPERTENSION ARTERIAL Y/O  DIABETES MELLITUS CON ENFERMEDAD RENAL CRONICA ESTADIOS 3A - 3B - 4 Y 5 SIN DIALISIS"/>
    <d v="2022-02-11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36815"/>
    <s v="CC30736815"/>
    <s v="ANA"/>
    <s v="LUCIA"/>
    <s v="LASSO"/>
    <s v="HERNANDEZ"/>
    <d v="1967-06-10T00:00:00"/>
    <n v="54"/>
    <n v="5"/>
    <s v="Adultez"/>
    <s v="Ninguno"/>
    <s v="Desplazamiento"/>
    <s v="Ninguno"/>
    <s v="Estudios Universitarios"/>
    <s v="Cotizante docente"/>
    <m/>
    <s v="Con discapacidad"/>
    <s v="Ninguna"/>
    <s v="PASTO"/>
    <s v="MZNA 43 CASA 5 TAMASAGRA 1"/>
    <n v="3153283147"/>
    <s v="Urbana"/>
    <m/>
    <x v="0"/>
    <x v="7"/>
    <s v="NARIÑO"/>
    <x v="7"/>
    <x v="7"/>
    <x v="7"/>
    <m/>
    <m/>
    <m/>
    <m/>
    <s v="Hipertension esencial (primaria)"/>
    <s v="Procedimiento"/>
    <n v="1"/>
    <s v="00Q0000395"/>
    <s v="PAQUETE HIPERTENSION ARTERIAL Y/O  DIABETES MELLITUS CON ENFERMEDAD RENAL CRONICA ESTADIOS 3A - 3B - 4 Y 5 SIN DIALISIS"/>
    <d v="2022-02-25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3746"/>
    <s v="CC27073746"/>
    <s v="ANA"/>
    <s v="MAGDALIA DE LA DOLOR"/>
    <s v="ORTIZ"/>
    <s v="VILLOTA"/>
    <d v="1947-07-24T00:00:00"/>
    <n v="74"/>
    <n v="6"/>
    <s v="Persona mayor"/>
    <s v="Ninguno"/>
    <s v="Desplazamiento"/>
    <s v="Ninguno"/>
    <s v="Estudios Universitarios"/>
    <s v="Cotizante docente"/>
    <m/>
    <s v="Con discapacidad"/>
    <s v="Ninguna"/>
    <s v="PASTO"/>
    <s v="CRA 42D N 15-22 SAN JUAN DE DIOS"/>
    <n v="3043969500"/>
    <s v="Urbana"/>
    <m/>
    <x v="0"/>
    <x v="7"/>
    <s v="NARIÑO"/>
    <x v="7"/>
    <x v="7"/>
    <x v="7"/>
    <m/>
    <m/>
    <m/>
    <m/>
    <s v="Hipertension esencial (primaria)"/>
    <s v="Medicamento"/>
    <n v="1"/>
    <s v="19963352-15"/>
    <s v="ATORVASTATINA 20 MG TABLETAS RECUBIERTAS"/>
    <d v="2022-02-22T00:00:00"/>
    <n v="84300"/>
    <s v="Hospitalización"/>
    <m/>
  </r>
  <r>
    <n v="2022"/>
    <d v="2021-10-31T00:00:00"/>
    <s v="Población con riesgo o alteraciones cardio – cerebro – vascular – metabólicas manifiestas"/>
    <s v="Crónicos"/>
    <s v="HTA"/>
    <s v="PASTO"/>
    <n v="52"/>
    <s v="52 - NARIÑO"/>
    <s v="52001"/>
    <s v="52001 - Pasto"/>
    <s v="1,08360549665305"/>
    <s v="-77,2061007433657"/>
    <s v="Cotizante Pensionado"/>
    <s v="AC"/>
    <m/>
    <s v="CC"/>
    <n v="27069184"/>
    <s v="CC27069184"/>
    <s v="IRMA"/>
    <s v="ESPERANZA"/>
    <s v="ORTIZ"/>
    <s v="DE BURGOS"/>
    <d v="1942-06-30T00:00:00"/>
    <n v="79"/>
    <n v="6"/>
    <s v="Persona mayor"/>
    <s v="Ninguno"/>
    <s v="Desplazamiento"/>
    <s v="Ninguno"/>
    <s v="Estudios Universitarios"/>
    <s v="Cotizante Pensionado"/>
    <m/>
    <s v="Con discapacidad"/>
    <s v="Ninguna"/>
    <s v="PASTO"/>
    <s v="CLL 21A N 1-15 B/ BACHUE"/>
    <n v="7369473"/>
    <s v="Urbana"/>
    <m/>
    <x v="0"/>
    <x v="7"/>
    <s v="NARIÑO"/>
    <x v="7"/>
    <x v="7"/>
    <x v="7"/>
    <m/>
    <m/>
    <m/>
    <m/>
    <s v="Hipertension esencial (primaria)"/>
    <s v="Medicamento"/>
    <n v="1"/>
    <s v="54972-07"/>
    <s v="CAPTOPRIL 25 MG TABLETAS"/>
    <d v="2022-02-22T00:00:00"/>
    <n v="8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2952"/>
    <s v="CC12952952"/>
    <s v="EDGAR"/>
    <s v="RENE"/>
    <s v="OJEDA"/>
    <s v="MARTINEZ"/>
    <d v="1949-04-23T00:00:00"/>
    <n v="72"/>
    <n v="6"/>
    <s v="Persona mayor"/>
    <s v="Ninguno"/>
    <s v="Desplazamiento"/>
    <s v="Perdida de Bienes Muebles o Inmuebles"/>
    <s v="Estudios Universitarios"/>
    <s v="Cotizante docente"/>
    <m/>
    <s v="Con discapacidad"/>
    <s v="Ninguna"/>
    <s v="PASTO"/>
    <s v="CL 22 N 15-108 CASA1 B/GRAN COLOMBIA"/>
    <n v="3216405324"/>
    <s v="Urbana"/>
    <m/>
    <x v="0"/>
    <x v="7"/>
    <s v="NARIÑO"/>
    <x v="7"/>
    <x v="7"/>
    <x v="7"/>
    <m/>
    <m/>
    <m/>
    <m/>
    <s v="Hipertension esencial (primaria)"/>
    <s v="Procedimiento"/>
    <n v="1"/>
    <n v="1890366"/>
    <s v="CONSULTA DE CONTROL O DE SEGUIMIENTO POR ESPECIALISTA EN MEDICINA INTERNA"/>
    <d v="2022-02-17T00:00:00"/>
    <n v="110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04649"/>
    <s v="CC27404649"/>
    <s v="INES"/>
    <s v="BEYANIRES"/>
    <s v="ORTIZ"/>
    <s v="CABEZAS"/>
    <d v="1969-01-25T00:00:00"/>
    <n v="52"/>
    <n v="5"/>
    <s v="Adultez"/>
    <s v="Ninguno"/>
    <s v="Desplazamiento"/>
    <s v="Perdida de Bienes Muebles o Inmuebles"/>
    <s v="Estudios Universitarios"/>
    <s v="Cotizante docente"/>
    <m/>
    <s v="Con discapacidad"/>
    <s v="Ninguna"/>
    <s v="PASTO"/>
    <s v="EL PARAISO"/>
    <n v="3226079833"/>
    <s v="Urbana"/>
    <m/>
    <x v="0"/>
    <x v="7"/>
    <s v="NARIÑO"/>
    <x v="7"/>
    <x v="7"/>
    <x v="7"/>
    <m/>
    <m/>
    <m/>
    <m/>
    <s v="Hipertension esencial (primaria)"/>
    <s v="Procedimiento"/>
    <n v="1"/>
    <n v="1903841"/>
    <s v="GLUCOSA EN SUERO U OTRO FLUIDO DIFERENTE A ORINA"/>
    <d v="2022-02-15T00:00:00"/>
    <n v="110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4314"/>
    <s v="CC12954314"/>
    <s v="JORGE"/>
    <s v="ERNESTO"/>
    <s v="PATINO"/>
    <s v="ALBORNOZ"/>
    <d v="1950-04-21T00:00:00"/>
    <n v="71"/>
    <n v="6"/>
    <s v="Persona mayor"/>
    <s v="Ninguno"/>
    <s v="Desplazamiento"/>
    <s v="Ninguno"/>
    <s v="Estudios Universitarios"/>
    <s v="Cotizante docente"/>
    <m/>
    <s v="Con discapacidad"/>
    <s v="Ninguna"/>
    <s v="PASTO"/>
    <s v="CRA 33BIS N 1-16 VILLA VERGEL B/"/>
    <n v="3127767011"/>
    <s v="Urbana"/>
    <m/>
    <x v="0"/>
    <x v="7"/>
    <s v="NARIÑO"/>
    <x v="7"/>
    <x v="7"/>
    <x v="7"/>
    <m/>
    <m/>
    <m/>
    <m/>
    <s v="Hipertension esencial (primaria)"/>
    <s v="Procedimiento"/>
    <n v="1"/>
    <n v="1904902"/>
    <s v="HORMONA ESTIMULANTE DEL TIROIDES"/>
    <d v="2022-02-15T00:00:00"/>
    <n v="8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0836"/>
    <s v="CC27070836"/>
    <s v="RUTH"/>
    <s v="LIGIA"/>
    <s v="NARVAEZ"/>
    <s v="GUERRERO"/>
    <d v="1945-04-13T00:00:00"/>
    <n v="76"/>
    <n v="6"/>
    <s v="Persona mayor"/>
    <s v="Ninguno"/>
    <s v="Desplazamiento"/>
    <s v="Ninguno"/>
    <s v="Estudios Universitarios"/>
    <s v="Cotizante docente"/>
    <m/>
    <s v="Con discapacidad"/>
    <s v="Ninguna"/>
    <s v="PASTO"/>
    <s v="CRA 23 N 25-108 BARRIO BELALCAZAR"/>
    <n v="3174273549"/>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2T00:00:00"/>
    <n v="84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08319"/>
    <s v="CC30708319"/>
    <s v="ONEIDA"/>
    <s v="STELLA"/>
    <s v="CIFUENTES"/>
    <s v="DE DELGADO"/>
    <d v="1956-02-22T00:00:00"/>
    <n v="65"/>
    <n v="6"/>
    <s v="Persona mayor"/>
    <s v="Ninguno"/>
    <s v="Desplazamiento"/>
    <s v="Ninguno"/>
    <s v="Estudios Universitarios"/>
    <s v="Cotizante docente"/>
    <m/>
    <s v="Con discapacidad"/>
    <s v="Ninguna"/>
    <s v="PASTO"/>
    <s v="CARRERA 1A # 21B-31 BARRIO SANTA BARBARA B/"/>
    <n v="3103753994"/>
    <s v="Urbana"/>
    <m/>
    <x v="0"/>
    <x v="7"/>
    <s v="NARIÑO"/>
    <x v="7"/>
    <x v="7"/>
    <x v="7"/>
    <m/>
    <m/>
    <m/>
    <m/>
    <s v="Hipertension esencial (primaria)"/>
    <s v="Procedimiento"/>
    <n v="1"/>
    <n v="1904921"/>
    <s v="TIROXINA LIBRE"/>
    <d v="2022-02-15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13410"/>
    <s v="CC30713410"/>
    <s v="MARIA"/>
    <s v="MARLENE"/>
    <s v="FIERRO"/>
    <s v="DE BURBANO"/>
    <d v="1957-05-21T00:00:00"/>
    <n v="64"/>
    <n v="6"/>
    <s v="Persona mayor"/>
    <s v="Ninguno"/>
    <s v="Desplazamiento"/>
    <s v="Ninguno"/>
    <s v="Estudios Universitarios"/>
    <s v="Cotizante docente"/>
    <m/>
    <s v="Con discapacidad"/>
    <s v="Ninguna"/>
    <s v="PASTO"/>
    <s v="BARRIO LIBARDO BENAVIDES"/>
    <n v="3116915123"/>
    <s v="Urbana"/>
    <m/>
    <x v="0"/>
    <x v="12"/>
    <s v="NARIÑO"/>
    <x v="12"/>
    <x v="12"/>
    <x v="12"/>
    <m/>
    <m/>
    <m/>
    <m/>
    <s v="Hipertension esencial (primaria)"/>
    <s v="Procedimiento"/>
    <n v="1"/>
    <s v="00Q0000773"/>
    <s v="PAQUETE HIPERTENSION ARTERIAL SIN O CON ENFERMEDAD RENAL CRONICA ESTADIOS 1 - 2 - IPS ESPECIALIZADA"/>
    <d v="2022-02-28T00:00:00"/>
    <n v="9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548176"/>
    <s v="CC27548176"/>
    <s v="NUVIA"/>
    <s v="DOLY"/>
    <s v="ORTIZ"/>
    <s v="HERNANDEZ"/>
    <d v="1963-11-02T00:00:00"/>
    <n v="58"/>
    <n v="5"/>
    <s v="Adultez"/>
    <s v="Ninguno"/>
    <s v="Desplazamiento"/>
    <s v="Ninguno"/>
    <s v="Estudios Universitarios"/>
    <s v="Cotizante docente"/>
    <m/>
    <s v="Con discapacidad"/>
    <s v="Ninguna"/>
    <s v="PASTO"/>
    <s v="Calle 19a # 44b 23 apto 502 B/ Pandiaco"/>
    <n v="3123066964"/>
    <s v="Urbana"/>
    <m/>
    <x v="0"/>
    <x v="7"/>
    <s v="NARIÑO"/>
    <x v="7"/>
    <x v="7"/>
    <x v="7"/>
    <m/>
    <m/>
    <m/>
    <m/>
    <s v="Hipertension esencial (primaria)"/>
    <s v="Procedimiento"/>
    <n v="1"/>
    <s v="00Q0000773"/>
    <s v="PAQUETE HIPERTENSION ARTERIAL SIN O CON ENFERMEDAD RENAL CRONICA ESTADIOS 1 - 2 - IPS ESPECIALIZADA"/>
    <d v="2022-02-21T00:00:00"/>
    <n v="1603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65228"/>
    <s v="CC12965228"/>
    <s v="LUIS"/>
    <s v="FERNANDO"/>
    <s v="GAIDOS"/>
    <s v="MORA"/>
    <d v="1954-06-05T00:00:00"/>
    <n v="67"/>
    <n v="6"/>
    <s v="Persona mayor"/>
    <s v="Ninguno"/>
    <s v="Desplazamiento"/>
    <s v="Ninguno"/>
    <s v="Estudios Universitarios"/>
    <s v="Cotizante docente"/>
    <m/>
    <s v="Con discapacidad"/>
    <s v="Ninguna"/>
    <s v="PASTO"/>
    <s v="CRA 8E A N 8EC-17 URBANIZACION LA PAZ"/>
    <n v="7367706"/>
    <s v="Urbana"/>
    <m/>
    <x v="0"/>
    <x v="8"/>
    <s v="NARIÑO"/>
    <x v="8"/>
    <x v="8"/>
    <x v="8"/>
    <m/>
    <m/>
    <m/>
    <m/>
    <s v="Hipertension esencial (primaria)"/>
    <s v="Procedimiento"/>
    <n v="1"/>
    <s v="00Q0000773"/>
    <s v="PAQUETE HIPERTENSION ARTERIAL SIN O CON ENFERMEDAD RENAL CRONICA ESTADIOS 1 - 2 - IPS ESPECIALIZADA"/>
    <d v="2022-02-28T00:00:00"/>
    <n v="110100"/>
    <s v="Hospitalización"/>
    <m/>
  </r>
  <r>
    <n v="2022"/>
    <d v="2021-10-31T00:00:00"/>
    <s v="Población con riesgo o alteraciones cardio – cerebro – vascular – metabólicas manifiestas"/>
    <s v="Crónicos"/>
    <s v="HTA"/>
    <s v="PASTO"/>
    <n v="52"/>
    <s v="52 - NARIÑO"/>
    <s v="52001"/>
    <s v="52001 - Pasto"/>
    <s v="1,08360549665305"/>
    <s v="-77,2061007433657"/>
    <s v="Beneficiario"/>
    <s v="AC"/>
    <m/>
    <s v="CC"/>
    <n v="36996450"/>
    <s v="CC36996450"/>
    <s v="GLORIA"/>
    <s v="AMPARO"/>
    <s v="MORAN"/>
    <s v="MORAN"/>
    <d v="1958-10-09T00:00:00"/>
    <n v="63"/>
    <n v="6"/>
    <s v="Persona mayor"/>
    <s v="Ninguno"/>
    <s v="Desplazamiento"/>
    <s v="Ninguno"/>
    <s v="Estudios Universitarios"/>
    <s v="Beneficiario"/>
    <m/>
    <s v="Con discapacidad"/>
    <s v="Ninguna"/>
    <s v="PASTO"/>
    <s v="MZ A CASA 20 QUITO LOPEZ 3"/>
    <n v="3135357960"/>
    <s v="Urbana"/>
    <m/>
    <x v="0"/>
    <x v="7"/>
    <s v="NARIÑO"/>
    <x v="7"/>
    <x v="7"/>
    <x v="7"/>
    <m/>
    <m/>
    <m/>
    <m/>
    <s v="Hipertension esencial (primaria)"/>
    <s v="Procedimiento"/>
    <n v="1"/>
    <s v="00Q0000395"/>
    <s v="PAQUETE HIPERTENSION ARTERIAL Y/O  DIABETES MELLITUS CON ENFERMEDAD RENAL CRONICA ESTADIOS 3A - 3B - 4 Y 5 SIN DIALISIS"/>
    <d v="2022-02-28T00:00:00"/>
    <n v="1342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801268"/>
    <s v="CC1801268"/>
    <s v="BOLIVAR"/>
    <s v="SEGUNDO"/>
    <s v="CHAVES"/>
    <s v="CHAVES"/>
    <d v="1938-02-22T00:00:00"/>
    <n v="83"/>
    <n v="6"/>
    <s v="Persona mayor"/>
    <s v="Ninguno"/>
    <s v="Desplazamiento"/>
    <s v="Ninguno"/>
    <s v="Estudios Universitarios"/>
    <s v="Cotizante docente"/>
    <m/>
    <s v="Con discapacidad"/>
    <s v="Ninguna"/>
    <s v="PASTO"/>
    <s v="Manzana 40 casa 2 B/ Villaflor2"/>
    <n v="3182778351"/>
    <s v="Urbana"/>
    <m/>
    <x v="0"/>
    <x v="12"/>
    <s v="NARIÑO"/>
    <x v="12"/>
    <x v="12"/>
    <x v="12"/>
    <m/>
    <m/>
    <m/>
    <m/>
    <s v="Hipertension esencial (primaria)"/>
    <s v="Procedimiento"/>
    <n v="1"/>
    <s v="00Q0000395"/>
    <s v="PAQUETE HIPERTENSION ARTERIAL Y/O  DIABETES MELLITUS CON ENFERMEDAD RENAL CRONICA ESTADIOS 3A - 3B - 4 Y 5 SIN DIALISIS"/>
    <d v="2022-02-01T00:00:00"/>
    <n v="75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14360"/>
    <s v="CC27314360"/>
    <s v="ANA"/>
    <s v="EDIPSA"/>
    <s v="MELO"/>
    <s v="ACOSTA"/>
    <d v="1966-07-22T00:00:00"/>
    <n v="55"/>
    <n v="5"/>
    <s v="Adultez"/>
    <s v="Ninguno"/>
    <s v="Desplazamiento"/>
    <s v="Ninguno"/>
    <s v="Estudios Universitarios"/>
    <s v="Cotizante docente"/>
    <m/>
    <s v="Con discapacidad"/>
    <s v="Ninguna"/>
    <s v="PASTO"/>
    <s v="Clle 10 No 6-16 BARRIO MARIA ISABEL B/"/>
    <n v="3206135508"/>
    <s v="Urbana"/>
    <m/>
    <x v="0"/>
    <x v="7"/>
    <s v="NARIÑO"/>
    <x v="7"/>
    <x v="7"/>
    <x v="7"/>
    <m/>
    <m/>
    <m/>
    <m/>
    <s v="Hipertension esencial (primaria)"/>
    <s v="Procedimiento"/>
    <n v="1"/>
    <s v="00Q0000773"/>
    <s v="PAQUETE HIPERTENSION ARTERIAL SIN O CON ENFERMEDAD RENAL CRONICA ESTADIOS 1 - 2 - IPS ESPECIALIZADA"/>
    <d v="2022-02-23T00:00:00"/>
    <n v="5698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431392"/>
    <s v="CC27431392"/>
    <s v="RITA"/>
    <s v="DOLORES"/>
    <s v="MONTILLA"/>
    <s v="CAICEDO"/>
    <d v="1949-04-03T00:00:00"/>
    <n v="72"/>
    <n v="6"/>
    <s v="Persona mayor"/>
    <s v="Ninguno"/>
    <s v="Desplazamiento"/>
    <s v="Ninguno"/>
    <s v="Estudios Universitarios"/>
    <s v="Cotizante docente"/>
    <m/>
    <s v="Con discapacidad"/>
    <s v="Ninguna"/>
    <s v="PASTO"/>
    <s v="CRA 42A N 17-142"/>
    <n v="3007193144"/>
    <s v="Urbana"/>
    <m/>
    <x v="0"/>
    <x v="7"/>
    <s v="NARIÑO"/>
    <x v="7"/>
    <x v="7"/>
    <x v="7"/>
    <m/>
    <m/>
    <m/>
    <m/>
    <s v="Hipertension esencial (primaria)"/>
    <s v="Procedimiento"/>
    <n v="1"/>
    <s v="00Q0000395"/>
    <s v="PAQUETE HIPERTENSION ARTERIAL Y/O  DIABETES MELLITUS CON ENFERMEDAD RENAL CRONICA ESTADIOS 3A - 3B - 4 Y 5 SIN DIALISIS"/>
    <d v="2022-02-02T00:00:00"/>
    <n v="113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215029"/>
    <s v="CC27215029"/>
    <s v="EMMA"/>
    <s v="DE JESUS"/>
    <s v="GONZALEZ"/>
    <s v="DE VELA"/>
    <d v="1943-12-24T00:00:00"/>
    <n v="77"/>
    <n v="6"/>
    <s v="Persona mayor"/>
    <s v="Ninguno"/>
    <s v="Desplazamiento"/>
    <s v="Ninguno"/>
    <s v="Estudios Universitarios"/>
    <s v="Cotizante docente"/>
    <m/>
    <s v="Con discapacidad"/>
    <s v="Ninguna"/>
    <s v="PASTO"/>
    <s v="BARRIO CIUDAD JARDIN"/>
    <n v="3154527095"/>
    <s v="Urbana"/>
    <m/>
    <x v="0"/>
    <x v="11"/>
    <s v="NARIÑO"/>
    <x v="11"/>
    <x v="11"/>
    <x v="11"/>
    <m/>
    <m/>
    <m/>
    <m/>
    <s v="Hipertension esencial (primaria)"/>
    <s v="Procedimiento"/>
    <n v="1"/>
    <s v="00Q0000395"/>
    <s v="PAQUETE HIPERTENSION ARTERIAL Y/O  DIABETES MELLITUS CON ENFERMEDAD RENAL CRONICA ESTADIOS 3A - 3B - 4 Y 5 SIN DIALISIS"/>
    <d v="2022-02-28T00:00:00"/>
    <n v="14239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23773"/>
    <s v="CC30723773"/>
    <s v="NANCY"/>
    <s v="ALICIA"/>
    <s v="BORRAS"/>
    <s v="GOMEZ"/>
    <d v="1957-11-17T00:00:00"/>
    <n v="63"/>
    <n v="6"/>
    <s v="Persona mayor"/>
    <s v="Ninguno"/>
    <s v="Desplazamiento"/>
    <s v="Ninguno"/>
    <s v="Estudios Universitarios"/>
    <s v="Cotizante docente"/>
    <m/>
    <s v="Con discapacidad"/>
    <s v="Ninguna"/>
    <s v="PASTO"/>
    <s v="MZ J CASA 2 CIUDAD REAL B/"/>
    <n v="3002199797"/>
    <s v="Urbana"/>
    <m/>
    <x v="0"/>
    <x v="7"/>
    <s v="NARIÑO"/>
    <x v="7"/>
    <x v="7"/>
    <x v="7"/>
    <m/>
    <m/>
    <m/>
    <m/>
    <s v="Hipertension esencial (primaria)"/>
    <s v="Procedimiento"/>
    <n v="1"/>
    <n v="1903818"/>
    <s v="COLESTEROL TOTAL"/>
    <d v="2022-02-15T00:00:00"/>
    <n v="132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12958815"/>
    <s v="CC12958815"/>
    <s v="ALVARO"/>
    <s v="FIDEL"/>
    <s v="HERRERA"/>
    <s v="ENRIQUEZ"/>
    <d v="1952-12-01T00:00:00"/>
    <n v="68"/>
    <n v="6"/>
    <s v="Persona mayor"/>
    <s v="Ninguno"/>
    <s v="Desplazamiento"/>
    <s v="Ninguno"/>
    <s v="Estudios Universitarios"/>
    <s v="Cotizante docente"/>
    <m/>
    <s v="Con discapacidad"/>
    <s v="Ninguna"/>
    <s v="PASTO"/>
    <s v="CRA 22E No 8-19"/>
    <n v="3146061707"/>
    <s v="Urbana"/>
    <m/>
    <x v="0"/>
    <x v="7"/>
    <s v="NARIÑO"/>
    <x v="7"/>
    <x v="7"/>
    <x v="7"/>
    <m/>
    <m/>
    <m/>
    <m/>
    <s v="Hipertension esencial (primaria)"/>
    <s v="Procedimiento"/>
    <n v="1"/>
    <s v="00Q0000773"/>
    <s v="PAQUETE HIPERTENSION ARTERIAL SIN O CON ENFERMEDAD RENAL CRONICA ESTADIOS 1 - 2 - IPS ESPECIALIZADA"/>
    <d v="2022-02-17T00:00:00"/>
    <n v="12341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30742011"/>
    <s v="CC30742011"/>
    <s v="TRANSITO"/>
    <s v="BERONICA"/>
    <s v="ESPANA"/>
    <s v="MUESES"/>
    <d v="1969-01-29T00:00:00"/>
    <n v="52"/>
    <n v="5"/>
    <s v="Adultez"/>
    <s v="Ninguno"/>
    <s v="Desplazamiento"/>
    <s v="Ninguno"/>
    <s v="Estudios Universitarios"/>
    <s v="Cotizante docente"/>
    <m/>
    <s v="Con discapacidad"/>
    <s v="Ninguna"/>
    <s v="PASTO"/>
    <s v="CRA 2E No 20 - 56 B/SANTA BARBARA"/>
    <n v="3128367239"/>
    <s v="Urbana"/>
    <m/>
    <x v="0"/>
    <x v="7"/>
    <s v="NARIÑO"/>
    <x v="7"/>
    <x v="7"/>
    <x v="7"/>
    <m/>
    <m/>
    <m/>
    <m/>
    <s v="Hipertension esencial (primaria)"/>
    <s v="Procedimiento"/>
    <n v="1"/>
    <n v="1903815"/>
    <s v="COLESTEROL DE ALTA DENSIDAD"/>
    <d v="2022-02-01T00:00:00"/>
    <n v="113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075865"/>
    <s v="CC27075865"/>
    <s v="MARIA"/>
    <s v="DEL PILAR"/>
    <s v="MOSQUERA"/>
    <s v="ROBBIN"/>
    <d v="1951-05-30T00:00:00"/>
    <n v="70"/>
    <n v="6"/>
    <s v="Persona mayor"/>
    <s v="Ninguno"/>
    <s v="Desplazamiento"/>
    <s v="Ninguno"/>
    <s v="Estudios Universitarios"/>
    <s v="Cotizante docente"/>
    <m/>
    <s v="Con discapacidad"/>
    <s v="Ninguna"/>
    <s v="PASTO"/>
    <s v="mz 8 CASA 16 TIMBRER 3 QUINTAS DE SAN PEDRO"/>
    <n v="3015017559"/>
    <s v="Urbana"/>
    <m/>
    <x v="0"/>
    <x v="7"/>
    <s v="NARIÑO"/>
    <x v="7"/>
    <x v="7"/>
    <x v="7"/>
    <m/>
    <m/>
    <m/>
    <m/>
    <s v="Hipertension esencial (primaria)"/>
    <s v="Procedimiento"/>
    <n v="1"/>
    <n v="1903866"/>
    <s v="TRANSAMINASA GLUTAMICO - PIRUVICA [ALANINO AMINO TRANSFERASA]"/>
    <d v="2022-02-01T00:00:00"/>
    <n v="5390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27393663"/>
    <s v="CC27393663"/>
    <s v="FABIOLA"/>
    <s v="VICTORIA"/>
    <s v="RIVERA"/>
    <s v="GUZMAN"/>
    <d v="1947-06-19T00:00:00"/>
    <n v="74"/>
    <n v="6"/>
    <s v="Persona mayor"/>
    <s v="Ninguno"/>
    <s v="Desplazamiento"/>
    <s v="Ninguno"/>
    <s v="Estudios Universitarios"/>
    <s v="Cotizante docente"/>
    <m/>
    <s v="Con discapacidad"/>
    <s v="Ninguna"/>
    <s v="PASTO"/>
    <s v="Carrera 24a #25-85 B/ Condominio Ciudad Real - Mnz"/>
    <n v="3155336579"/>
    <s v="Urbana"/>
    <m/>
    <x v="0"/>
    <x v="7"/>
    <s v="NARIÑO"/>
    <x v="7"/>
    <x v="7"/>
    <x v="7"/>
    <m/>
    <m/>
    <m/>
    <m/>
    <s v="Hipertension esencial (primaria)"/>
    <s v="Procedimiento"/>
    <n v="1"/>
    <n v="1903859"/>
    <s v="POTASIO EN SUERO U OTROS FLUIDOS"/>
    <d v="2022-02-01T00:00:00"/>
    <n v="228700"/>
    <s v="Hospitalización"/>
    <m/>
  </r>
  <r>
    <n v="2022"/>
    <d v="2021-10-31T00:00:00"/>
    <s v="Población con riesgo o alteraciones cardio – cerebro – vascular – metabólicas manifiestas"/>
    <s v="Crónicos"/>
    <s v="HTA"/>
    <s v="PASTO"/>
    <n v="52"/>
    <s v="52 - NARIÑO"/>
    <s v="52001"/>
    <s v="52001 - Pasto"/>
    <s v="1,08360549665305"/>
    <s v="-77,2061007433657"/>
    <s v="Cotizante docente"/>
    <s v="AC"/>
    <m/>
    <s v="CC"/>
    <n v="5234221"/>
    <s v="CC5234221"/>
    <s v="EDUARDO"/>
    <s v="MESIAS"/>
    <s v="CHAMORRO"/>
    <s v="GONZALEZ"/>
    <d v="1956-06-28T00:00:00"/>
    <n v="65"/>
    <n v="6"/>
    <s v="Persona mayor"/>
    <s v="Ninguno"/>
    <s v="Desplazamiento"/>
    <s v="Ninguno"/>
    <s v="Estudios Universitarios"/>
    <s v="Cotizante docente"/>
    <m/>
    <s v="Con discapacidad"/>
    <s v="Ninguna"/>
    <s v="PASTO"/>
    <s v="AQUINE 4 CS 35"/>
    <n v="3002003681"/>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2287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5219948"/>
    <s v="CC5219948"/>
    <s v="MANUEL DE LOS "/>
    <s v="SANTO "/>
    <s v="QUIÑONES "/>
    <s v="PEREZ"/>
    <d v="1957-12-07T00:00:00"/>
    <n v="64"/>
    <n v="6"/>
    <s v="Persona mayor"/>
    <s v="Ninguno"/>
    <s v="Desplazamiento"/>
    <s v="Amenaza"/>
    <s v="Estudios Universitarios"/>
    <s v="Cotizante docente"/>
    <m/>
    <s v="Con discapacidad"/>
    <s v="Afrodescendiente"/>
    <s v="BARBACOAS "/>
    <s v="UNION CAPRICHO "/>
    <n v="3136728710"/>
    <s v="Urbana"/>
    <m/>
    <x v="0"/>
    <x v="7"/>
    <s v="NARIÑO"/>
    <x v="7"/>
    <x v="7"/>
    <x v="7"/>
    <m/>
    <m/>
    <m/>
    <m/>
    <s v="Hipertension esencial (primaria)"/>
    <s v="Procedimiento"/>
    <n v="1"/>
    <n v="1903856"/>
    <s v="NITROGENO UREICO"/>
    <d v="2022-02-01T00:00:00"/>
    <n v="209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1439"/>
    <s v="CC87431439"/>
    <s v="GERMAN "/>
    <s v="GERALDO"/>
    <s v="GONZALES "/>
    <s v="MONTENEGRO"/>
    <d v="1966-06-15T00:00:00"/>
    <n v="55"/>
    <n v="5"/>
    <s v="Adultez"/>
    <s v="Ninguno"/>
    <s v="Desplazamiento"/>
    <s v="Ninguno"/>
    <s v="Estudios Universitarios"/>
    <s v="Cotizante docente"/>
    <m/>
    <s v="Con discapacidad"/>
    <s v="Afrodescendiente"/>
    <s v="BARBACOAS "/>
    <s v="CALLE CIERRA"/>
    <n v="3178360332"/>
    <s v="Urbana"/>
    <m/>
    <x v="0"/>
    <x v="7"/>
    <s v="NARIÑO"/>
    <x v="7"/>
    <x v="7"/>
    <x v="7"/>
    <m/>
    <m/>
    <m/>
    <m/>
    <s v="Hipertension esencial (primaria)"/>
    <s v="Procedimiento"/>
    <n v="1"/>
    <n v="1902210"/>
    <s v="HEMOGRAMA IV ( HEMOGLOBINA HEMATOCRITO RECUENTO DE ERITROCITOS INDICES ERITROCITARIOS LEUCOGRAMA RECUENTO DE PLAQUETAS INDICES PLAQUETARIOS Y MORFOLOGIA ELECTRONICA E HISTOGRAMA ) AUTOMATIZADO"/>
    <d v="2022-02-01T00:00:00"/>
    <n v="2287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158"/>
    <s v="CC27123158"/>
    <s v="GLORIA "/>
    <s v="NONE "/>
    <s v="DIAZ"/>
    <s v="QUIÑONES"/>
    <d v="1957-12-01T00:00:00"/>
    <n v="64"/>
    <n v="6"/>
    <s v="Persona mayor"/>
    <s v="Ninguno"/>
    <s v="Desplazamiento"/>
    <s v="Ninguno"/>
    <s v="Estudios Universitarios"/>
    <s v="Cotizante docente"/>
    <m/>
    <s v="Con discapacidad"/>
    <s v="Afrodescendiente"/>
    <s v="BARBACOAS "/>
    <s v="CALLE NUEVA "/>
    <n v="320722481"/>
    <s v="Urbana"/>
    <m/>
    <x v="0"/>
    <x v="7"/>
    <s v="NARIÑO"/>
    <x v="7"/>
    <x v="7"/>
    <x v="7"/>
    <m/>
    <m/>
    <m/>
    <m/>
    <s v="Hipertension esencial (primaria)"/>
    <s v="Procedimiento"/>
    <n v="1"/>
    <n v="1903867"/>
    <s v="TRANSAMINASA GLUTAMICO OXALACETICA [ASPARTATO AMINO TRANSFERASA]"/>
    <d v="2022-02-01T00:00:00"/>
    <n v="2287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2749"/>
    <s v="CC27122749"/>
    <s v="ATOCHA"/>
    <s v="DEL SOCORRO"/>
    <s v="ERRERA"/>
    <s v="NOAP"/>
    <d v="1952-08-15T00:00:00"/>
    <n v="69"/>
    <n v="6"/>
    <s v="Persona mayor"/>
    <s v="Ninguno"/>
    <s v="Desplazamiento"/>
    <s v="Ninguno"/>
    <s v="Estudios Universitarios"/>
    <s v="Cotizante docente"/>
    <m/>
    <s v="Con discapacidad"/>
    <s v="Afrodescendiente"/>
    <s v="BARBACOAS "/>
    <s v="BARBACOAS"/>
    <n v="3162567739"/>
    <s v="Urbana"/>
    <m/>
    <x v="0"/>
    <x v="7"/>
    <s v="NARIÑO"/>
    <x v="7"/>
    <x v="7"/>
    <x v="7"/>
    <m/>
    <m/>
    <m/>
    <m/>
    <s v="Hipertension esencial (primaria)"/>
    <s v="Procedimiento"/>
    <n v="1"/>
    <n v="1903818"/>
    <s v="COLESTEROL TOTAL"/>
    <d v="2022-02-01T00:00:00"/>
    <n v="209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004"/>
    <s v="CC27123004"/>
    <s v="NUBIA"/>
    <s v="ISABEL"/>
    <s v="ORTIZ"/>
    <s v="FERRIN "/>
    <d v="1956-11-17T00:00:00"/>
    <n v="65"/>
    <n v="6"/>
    <s v="Persona mayor"/>
    <s v="Ninguno"/>
    <s v="Desplazamiento"/>
    <s v="Ninguno"/>
    <s v="Estudios Universitarios"/>
    <s v="Cotizante docente"/>
    <m/>
    <s v="Con discapacidad"/>
    <s v="Afrodescendiente"/>
    <s v="BARBACOAS "/>
    <s v="LOMA "/>
    <n v="3162085472"/>
    <s v="Urbana"/>
    <m/>
    <x v="0"/>
    <x v="7"/>
    <s v="NARIÑO"/>
    <x v="7"/>
    <x v="7"/>
    <x v="7"/>
    <m/>
    <m/>
    <m/>
    <m/>
    <s v="Hipertension esencial (primaria)"/>
    <s v="Procedimiento"/>
    <n v="1"/>
    <s v="00Q0000773"/>
    <s v="PAQUETE HIPERTENSION ARTERIAL SIN O CON ENFERMEDAD RENAL CRONICA ESTADIOS 1 - 2 - IPS ESPECIALIZADA"/>
    <d v="2022-02-28T00:00:00"/>
    <n v="3266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2656"/>
    <s v="CC27122656"/>
    <s v="ALIS"/>
    <s v="VISTORIA "/>
    <s v="FERRIN "/>
    <s v="CORTES"/>
    <d v="1951-04-08T00:00:00"/>
    <n v="70"/>
    <n v="6"/>
    <s v="Persona mayor"/>
    <s v="Ninguno"/>
    <s v="Desplazamiento"/>
    <s v="Homicidio"/>
    <s v="Estudios Universitarios"/>
    <s v="Cotizante docente"/>
    <m/>
    <s v="Con discapacidad"/>
    <s v="Afrodescendiente"/>
    <s v="BARBACOAS "/>
    <s v="CALLE BARRANGAN "/>
    <n v="3178393586"/>
    <s v="Urbana"/>
    <m/>
    <x v="0"/>
    <x v="7"/>
    <s v="NARIÑO"/>
    <x v="7"/>
    <x v="7"/>
    <x v="7"/>
    <m/>
    <m/>
    <m/>
    <m/>
    <s v="Hipertension esencial (primaria)"/>
    <s v="Procedimiento"/>
    <n v="1"/>
    <n v="1903868"/>
    <s v="TRIGLICERIDOS"/>
    <d v="2022-02-01T00:00:00"/>
    <n v="3266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405474"/>
    <s v="CC27405474"/>
    <s v="ZULMAN "/>
    <s v="ANANIS"/>
    <s v="SEGURA"/>
    <s v="CAICEDO"/>
    <d v="1982-01-17T00:00:00"/>
    <n v="39"/>
    <n v="5"/>
    <s v="Adultez"/>
    <s v="Ninguno"/>
    <s v="Desplazamiento"/>
    <s v="Ninguno"/>
    <s v="Estudios Universitarios"/>
    <s v="Cotizante docente"/>
    <m/>
    <s v="Con discapacidad"/>
    <s v="Afrodescendiente"/>
    <s v="BARBACOAS "/>
    <s v="BELLO HORIZONTE "/>
    <n v="3105062411"/>
    <s v="Urbana"/>
    <m/>
    <x v="0"/>
    <x v="7"/>
    <s v="NARIÑO"/>
    <x v="7"/>
    <x v="7"/>
    <x v="7"/>
    <m/>
    <m/>
    <m/>
    <m/>
    <s v="Hipertension esencial (primaria)"/>
    <s v="Procedimiento"/>
    <n v="1"/>
    <n v="1903841"/>
    <s v="GLUCOSA EN SUERO U OTRO FLUIDO DIFERENTE A ORINA"/>
    <d v="2022-02-01T00:00:00"/>
    <n v="2614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87433839"/>
    <s v="CC87433839"/>
    <s v="NILSON "/>
    <s v="GUILLEMO "/>
    <s v="CHICAIZA "/>
    <s v="PONCE"/>
    <d v="1980-07-10T00:00:00"/>
    <n v="41"/>
    <n v="5"/>
    <s v="Adultez"/>
    <s v="Ninguno"/>
    <s v="Desplazamiento"/>
    <s v="Ninguno"/>
    <s v="Estudios Universitarios"/>
    <s v="Beneficiario"/>
    <m/>
    <s v="Con discapacidad"/>
    <s v="Afrodescendiente"/>
    <s v="BARBACOAS "/>
    <s v="BARBACOS"/>
    <n v="3146201588"/>
    <s v="Urbana"/>
    <m/>
    <x v="0"/>
    <x v="7"/>
    <s v="NARIÑO"/>
    <x v="7"/>
    <x v="7"/>
    <x v="7"/>
    <m/>
    <m/>
    <m/>
    <m/>
    <s v="Hipertension esencial (primaria)"/>
    <s v="Procedimiento"/>
    <n v="1"/>
    <n v="1903895"/>
    <s v="CREATININA EN SUERO U OTROS FLUIDOS"/>
    <d v="2022-02-01T00:00:00"/>
    <n v="489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3766"/>
    <s v="CC87433766"/>
    <s v="EDIS"/>
    <s v="ARMANDO"/>
    <s v="CASTILLO"/>
    <s v="QUIÑONES"/>
    <d v="1977-05-18T00:00:00"/>
    <n v="44"/>
    <n v="5"/>
    <s v="Adultez"/>
    <s v="Ninguno"/>
    <s v="Desplazamiento"/>
    <s v="Ninguno"/>
    <s v="Estudios Universitarios"/>
    <s v="Cotizante docente"/>
    <m/>
    <s v="Con discapacidad"/>
    <s v="Afrodescendiente"/>
    <s v="BARBACOAS "/>
    <s v="VILLA- PRECIADO "/>
    <n v="3163048064"/>
    <s v="Urbana"/>
    <m/>
    <x v="0"/>
    <x v="7"/>
    <s v="NARIÑO"/>
    <x v="7"/>
    <x v="7"/>
    <x v="7"/>
    <m/>
    <m/>
    <m/>
    <m/>
    <s v="Hipertension esencial (primaria)"/>
    <s v="Procedimiento"/>
    <n v="1"/>
    <s v="00Q0000395"/>
    <s v="PAQUETE HIPERTENSION ARTERIAL Y/O  DIABETES MELLITUS CON ENFERMEDAD RENAL CRONICA ESTADIOS 3A - 3B - 4 Y 5 SIN DIALISIS"/>
    <d v="2022-02-02T00:00:00"/>
    <n v="209900"/>
    <s v="Hospitalización"/>
    <m/>
  </r>
  <r>
    <n v="2022"/>
    <d v="2021-10-31T00:00:00"/>
    <s v="Población con riesgo o alteraciones cardio – cerebro – vascular – metabólicas manifiestas"/>
    <s v="Crónicos"/>
    <s v="HTA"/>
    <s v="PASTO"/>
    <n v="52"/>
    <s v="52 - NARIÑO"/>
    <s v="52079"/>
    <s v="52079 - Barbacoas"/>
    <s v="1,44563773953553"/>
    <s v="-78,1562107237595"/>
    <s v="Sustituto Pensional"/>
    <s v="AC"/>
    <m/>
    <s v="CC"/>
    <n v="5219197"/>
    <s v="CC5219197"/>
    <s v="JOSE "/>
    <s v="DEL CAMEM "/>
    <s v="CASTILLO"/>
    <s v="NOAP"/>
    <d v="1942-04-22T00:00:00"/>
    <n v="79"/>
    <n v="6"/>
    <s v="Persona mayor"/>
    <s v="Ninguno"/>
    <s v="Desplazamiento"/>
    <s v="Desplazamiento forzado"/>
    <s v="Estudios Universitarios"/>
    <s v="Sustituto Pensional"/>
    <m/>
    <s v="Con discapacidad"/>
    <s v="Afrodescendiente"/>
    <s v="BARBACOAS "/>
    <s v="GUAYABAL "/>
    <n v="3145112040"/>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88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98350532"/>
    <s v="CC98350532"/>
    <s v="CRISTIAN"/>
    <s v="ENRRIQUE"/>
    <s v="QUIÑONES "/>
    <s v="QUIÑONES"/>
    <d v="1967-01-02T00:00:00"/>
    <n v="54"/>
    <n v="5"/>
    <s v="Adultez"/>
    <s v="Ninguno"/>
    <s v="Desplazamiento"/>
    <s v="Ninguno"/>
    <s v="Estudios Universitarios"/>
    <s v="Cotizante docente"/>
    <m/>
    <s v="Con discapacidad"/>
    <s v="Afrodescendiente"/>
    <s v="BARBACOAS "/>
    <s v="BELLO HORIZONTE "/>
    <n v="3128102809"/>
    <s v="Urbana"/>
    <m/>
    <x v="0"/>
    <x v="9"/>
    <s v="NARIÑO"/>
    <x v="9"/>
    <x v="9"/>
    <x v="9"/>
    <m/>
    <m/>
    <m/>
    <m/>
    <s v="Hipertension esencial (primaria)"/>
    <s v="Procedimiento"/>
    <n v="1"/>
    <n v="1890308"/>
    <s v="CONSULTA DE CONTROL O DE SEGUIMIENTO POR PSICOLOGIA"/>
    <d v="2022-02-26T00:00:00"/>
    <n v="8166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187"/>
    <s v="CC27123187"/>
    <s v="MARIA "/>
    <s v="STELLA"/>
    <s v="NARVAEZ"/>
    <s v="BETANCURT"/>
    <d v="1959-08-31T00:00:00"/>
    <n v="62"/>
    <n v="6"/>
    <s v="Persona mayor"/>
    <s v="Ninguno"/>
    <s v="Desplazamiento"/>
    <s v="Ninguno"/>
    <s v="Estudios Universitarios"/>
    <s v="Cotizante docente"/>
    <m/>
    <s v="Con discapacidad"/>
    <s v="Afrodescendiente"/>
    <s v="BARBACOAS "/>
    <s v="CALLE - CAUCA"/>
    <n v="3103672257"/>
    <s v="Urbana"/>
    <m/>
    <x v="0"/>
    <x v="9"/>
    <s v="NARIÑO"/>
    <x v="9"/>
    <x v="9"/>
    <x v="9"/>
    <m/>
    <m/>
    <m/>
    <m/>
    <s v="Hipertension esencial (primaria)"/>
    <s v="Procedimiento"/>
    <n v="1"/>
    <n v="1890301"/>
    <s v="CONSULTA DE CONTROL O DE SEGUIMIENTO POR MEDICINA GENERAL"/>
    <d v="2022-02-04T00:00:00"/>
    <n v="465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4367"/>
    <s v="CC27124367"/>
    <s v="MARTHA "/>
    <s v="LUCIA "/>
    <s v="DELGADO"/>
    <s v="ENRRIQUE"/>
    <d v="1971-10-13T00:00:00"/>
    <n v="50"/>
    <n v="5"/>
    <s v="Adultez"/>
    <s v="Ninguno"/>
    <s v="Desplazamiento"/>
    <s v="Desplazamiento forzado"/>
    <s v="Estudios Universitarios"/>
    <s v="Cotizante docente"/>
    <m/>
    <s v="Con discapacidad"/>
    <s v="Afrodescendiente"/>
    <s v="BARBACOAS "/>
    <s v="CALLE - NUEVA"/>
    <n v="3135713285"/>
    <s v="Urbana"/>
    <m/>
    <x v="0"/>
    <x v="9"/>
    <s v="NARIÑO"/>
    <x v="9"/>
    <x v="9"/>
    <x v="9"/>
    <m/>
    <m/>
    <m/>
    <m/>
    <s v="Hipertension esencial (primaria)"/>
    <s v="Medicamento"/>
    <n v="1"/>
    <s v="19960407-01"/>
    <s v="ESOMEPRAZOLTABLETA ENTERICA20MG"/>
    <d v="2022-02-04T00:00:00"/>
    <n v="980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8370"/>
    <s v="CC27128370"/>
    <s v="DALIA"/>
    <s v="PASTORA"/>
    <s v="GOYES"/>
    <s v="CORTES"/>
    <d v="1963-04-09T00:00:00"/>
    <n v="58"/>
    <n v="5"/>
    <s v="Adultez"/>
    <s v="Ninguno"/>
    <s v="Desplazamiento"/>
    <s v="Ninguno"/>
    <s v="Estudios Universitarios"/>
    <s v="Cotizante docente"/>
    <m/>
    <s v="Con discapacidad"/>
    <s v="Afrodescendiente"/>
    <s v="BARBACOAS "/>
    <s v="BARBACOAS"/>
    <n v="3229051397"/>
    <s v="Urbana"/>
    <m/>
    <x v="0"/>
    <x v="9"/>
    <s v="NARIÑO"/>
    <x v="9"/>
    <x v="9"/>
    <x v="9"/>
    <m/>
    <m/>
    <m/>
    <m/>
    <s v="Hipertension esencial (primaria)"/>
    <s v="Medicamento"/>
    <n v="1"/>
    <s v="20072968-06"/>
    <s v="HIDROCLOROTIAZIDA TABLETAS 25 MG"/>
    <d v="2022-02-04T00:00:00"/>
    <n v="2277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2721"/>
    <s v="CC87432721"/>
    <s v="DANIS"/>
    <s v="ALDEMAR"/>
    <s v="LEITON"/>
    <s v="NOAP"/>
    <d v="1974-01-20T00:00:00"/>
    <n v="47"/>
    <n v="5"/>
    <s v="Adultez"/>
    <s v="Ninguno"/>
    <s v="Desplazamiento"/>
    <s v="Ninguno"/>
    <s v="Estudios Universitarios"/>
    <s v="Cotizante docente"/>
    <m/>
    <s v="Con discapacidad"/>
    <s v="Afrodescendiente"/>
    <s v="BARBACOAS "/>
    <s v="LOMA "/>
    <n v="3218943685"/>
    <s v="Urbana"/>
    <m/>
    <x v="0"/>
    <x v="9"/>
    <s v="NARIÑO"/>
    <x v="9"/>
    <x v="9"/>
    <x v="9"/>
    <m/>
    <m/>
    <m/>
    <m/>
    <s v="Hipertension esencial (primaria)"/>
    <s v="Medicamento"/>
    <n v="1"/>
    <s v="19936296-08"/>
    <s v="ACIDO ACETILSALICILICO 100 MG"/>
    <d v="2022-02-04T00:00:00"/>
    <n v="205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4832844"/>
    <s v="CC4832844"/>
    <s v="RODRIGO"/>
    <s v="NONE "/>
    <s v="CASTILLO"/>
    <s v="PRECIADO"/>
    <d v="1960-12-19T00:00:00"/>
    <n v="60"/>
    <n v="6"/>
    <s v="Persona mayor"/>
    <s v="Ninguno"/>
    <s v="Desplazamiento"/>
    <s v="Desplazamiento forzado"/>
    <s v="Estudios Universitarios"/>
    <s v="Cotizante docente"/>
    <m/>
    <s v="Con discapacidad"/>
    <s v="Afrodescendiente"/>
    <s v="BARBACOAS "/>
    <s v="BELLO HORIZONTE "/>
    <n v="3122684682"/>
    <s v="Urbana"/>
    <m/>
    <x v="0"/>
    <x v="9"/>
    <s v="NARIÑO"/>
    <x v="9"/>
    <x v="9"/>
    <x v="9"/>
    <m/>
    <m/>
    <m/>
    <m/>
    <s v="Hipertension esencial (primaria)"/>
    <s v="Medicamento"/>
    <n v="1"/>
    <s v="19932984-12"/>
    <s v="LOSARTAN 50 MG"/>
    <d v="2022-02-04T00:00:00"/>
    <n v="10276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4230"/>
    <s v="CC27124230"/>
    <s v="FLOR"/>
    <s v="ELIZA"/>
    <s v="RINCON"/>
    <s v="GARCIAS"/>
    <d v="1968-02-15T00:00:00"/>
    <n v="53"/>
    <n v="5"/>
    <s v="Adultez"/>
    <s v="Ninguno"/>
    <s v="Desplazamiento"/>
    <s v="Ninguno"/>
    <s v="Estudios Universitarios"/>
    <s v="Cotizante docente"/>
    <m/>
    <s v="Con discapacidad"/>
    <s v="Afrodescendiente"/>
    <s v="BARBACOAS "/>
    <s v="GALIPCIA "/>
    <n v="3177486552"/>
    <s v="Urbana"/>
    <m/>
    <x v="0"/>
    <x v="15"/>
    <s v="NARIÑO"/>
    <x v="15"/>
    <x v="15"/>
    <x v="15"/>
    <m/>
    <m/>
    <m/>
    <m/>
    <s v="Hipertension esencial (primaria)"/>
    <s v="Procedimiento"/>
    <n v="1"/>
    <s v="00Q0001281"/>
    <s v="PAQUETE HIPERTENSION ARTERIAL SIN O CON ENFERMEDAD RENAL CRONICA ESTADIOS 1 - 2 - IPS PRIMARIA"/>
    <d v="2022-02-25T00:00:00"/>
    <n v="12811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2836"/>
    <s v="CC27122836"/>
    <s v="MARY "/>
    <s v="DEL CONSUELO"/>
    <s v="CASTILLO"/>
    <s v="PRECIADO"/>
    <d v="1959-03-02T00:00:00"/>
    <n v="62"/>
    <n v="6"/>
    <s v="Persona mayor"/>
    <s v="Ninguno"/>
    <s v="Desplazamiento"/>
    <s v="Ninguno"/>
    <s v="Estudios Universitarios"/>
    <s v="Cotizante docente"/>
    <m/>
    <s v="Con discapacidad"/>
    <s v="Afrodescendiente"/>
    <s v="BARBACOAS "/>
    <s v="CALLE NUEVA "/>
    <n v="3217945684"/>
    <s v="Urbana"/>
    <m/>
    <x v="0"/>
    <x v="11"/>
    <s v="NARIÑO"/>
    <x v="11"/>
    <x v="11"/>
    <x v="11"/>
    <m/>
    <m/>
    <m/>
    <m/>
    <s v="Hipertension esencial (primaria)"/>
    <s v="Procedimiento"/>
    <n v="1"/>
    <s v="00Q0000395"/>
    <s v="PAQUETE HIPERTENSION ARTERIAL Y/O  DIABETES MELLITUS CON ENFERMEDAD RENAL CRONICA ESTADIOS 3A - 3B - 4 Y 5 SIN DIALISIS"/>
    <d v="2022-02-19T00:00:00"/>
    <n v="1547100"/>
    <s v="Hospitalización"/>
    <m/>
  </r>
  <r>
    <n v="2022"/>
    <d v="2021-10-31T00:00:00"/>
    <s v="Población con riesgo o alteraciones cardio – cerebro – vascular – metabólicas manifiestas"/>
    <s v="Crónicos"/>
    <s v="HTA"/>
    <s v="PASTO"/>
    <n v="52"/>
    <s v="52 - NARIÑO"/>
    <s v="52079"/>
    <s v="52079 - Barbacoas"/>
    <s v="1,44563773953553"/>
    <s v="-78,1562107237595"/>
    <s v="Sustituto Pensional"/>
    <s v="AC"/>
    <m/>
    <s v="CC"/>
    <n v="27126933"/>
    <s v="CC27126933"/>
    <s v="TANIA"/>
    <s v="YESEBI"/>
    <s v="PEREZ"/>
    <s v="CABEZAS"/>
    <d v="1977-11-28T00:00:00"/>
    <n v="44"/>
    <n v="5"/>
    <s v="Adultez"/>
    <s v="Ninguno"/>
    <s v="Desplazamiento"/>
    <s v="Ninguno"/>
    <s v="Estudios Universitarios"/>
    <s v="Beneficiario"/>
    <m/>
    <s v="Con discapacidad"/>
    <s v="Afrodescendiente"/>
    <s v="BARBACOAS "/>
    <s v="NUEVO HORIZONTE "/>
    <n v="3234039990"/>
    <s v="Urbana"/>
    <m/>
    <x v="0"/>
    <x v="13"/>
    <s v="NARIÑO"/>
    <x v="13"/>
    <x v="13"/>
    <x v="13"/>
    <m/>
    <m/>
    <m/>
    <m/>
    <s v="Hipertension esencial (primaria)"/>
    <s v="Procedimiento"/>
    <n v="1"/>
    <s v="00Q0000395"/>
    <s v="PAQUETE HIPERTENSION ARTERIAL Y/O  DIABETES MELLITUS CON ENFERMEDAD RENAL CRONICA ESTADIOS 3A - 3B - 4 Y 5 SIN DIALISIS"/>
    <d v="2022-02-28T00:00:00"/>
    <n v="17835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27123731"/>
    <s v="CC27123731"/>
    <s v="MARIA "/>
    <s v="GLADIS"/>
    <s v="ANGULO"/>
    <s v="ORTIZ"/>
    <d v="1963-10-22T00:00:00"/>
    <n v="58"/>
    <n v="5"/>
    <s v="Adultez"/>
    <s v="Ninguno"/>
    <s v="Desplazamiento"/>
    <s v="Ninguno"/>
    <s v="Estudios Universitarios"/>
    <s v="Beneficiario"/>
    <m/>
    <s v="Con discapacidad"/>
    <s v="Afrodescendiente"/>
    <s v="BARBACOAS "/>
    <s v="LOMA "/>
    <n v="3137511047"/>
    <s v="Urbana"/>
    <m/>
    <x v="0"/>
    <x v="15"/>
    <s v="NARIÑO"/>
    <x v="15"/>
    <x v="15"/>
    <x v="15"/>
    <m/>
    <m/>
    <m/>
    <m/>
    <s v="Hipertension esencial (primaria)"/>
    <s v="Procedimiento"/>
    <n v="1"/>
    <s v="00Q0000395"/>
    <s v="PAQUETE HIPERTENSION ARTERIAL Y/O  DIABETES MELLITUS CON ENFERMEDAD RENAL CRONICA ESTADIOS 3A - 3B - 4 Y 5 SIN DIALISIS"/>
    <d v="2022-02-15T00:00:00"/>
    <n v="602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0577"/>
    <s v="CC87430577"/>
    <s v="WILLIN "/>
    <s v="MANUEL"/>
    <s v="QUIÑONES "/>
    <s v="ORTIZ"/>
    <d v="1960-03-09T00:00:00"/>
    <n v="61"/>
    <n v="6"/>
    <s v="Persona mayor"/>
    <s v="Ninguno"/>
    <s v="Desplazamiento"/>
    <s v="Amenaza"/>
    <s v="Estudios Universitarios"/>
    <s v="Cotizante docente"/>
    <m/>
    <s v="Con discapacidad"/>
    <s v="Afrodescendiente"/>
    <s v="BARBACOAS "/>
    <s v="LOMA "/>
    <n v="315216402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4916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59681050"/>
    <s v="CC59681050"/>
    <s v="YUDI"/>
    <s v="PATRICIA"/>
    <s v="CORTES"/>
    <s v="CAICEDO"/>
    <d v="1982-03-18T00:00:00"/>
    <n v="39"/>
    <n v="5"/>
    <s v="Adultez"/>
    <s v="Ninguno"/>
    <s v="Desplazamiento"/>
    <s v="Ninguno"/>
    <s v="Estudios Universitarios"/>
    <s v="Beneficiario"/>
    <m/>
    <s v="Con discapacidad"/>
    <s v="Afrodescendiente"/>
    <s v="BARBACOAS "/>
    <s v="BELLO HORIZONTE "/>
    <n v="3137974331"/>
    <s v="Urbana"/>
    <m/>
    <x v="0"/>
    <x v="11"/>
    <s v="NARIÑO"/>
    <x v="11"/>
    <x v="11"/>
    <x v="11"/>
    <m/>
    <m/>
    <m/>
    <m/>
    <s v="Hipertension esencial (primaria)"/>
    <s v="Procedimiento"/>
    <n v="1"/>
    <s v="00Q0000395"/>
    <s v="PAQUETE HIPERTENSION ARTERIAL Y/O  DIABETES MELLITUS CON ENFERMEDAD RENAL CRONICA ESTADIOS 3A - 3B - 4 Y 5 SIN DIALISIS"/>
    <d v="2022-02-16T00:00:00"/>
    <n v="981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4255"/>
    <s v="CC27124255"/>
    <s v="DORKIN"/>
    <s v="DEL CARMEN"/>
    <s v="TORRES"/>
    <s v="TENORIO"/>
    <d v="1969-09-15T00:00:00"/>
    <n v="52"/>
    <n v="5"/>
    <s v="Adultez"/>
    <s v="Ninguno"/>
    <s v="Desplazamiento"/>
    <s v="Ninguno"/>
    <s v="Estudios Universitarios"/>
    <s v="Cotizante docente"/>
    <m/>
    <s v="Con discapacidad"/>
    <s v="Afrodescendiente"/>
    <s v="BARBACOAS "/>
    <s v="29 DE AGOSTO "/>
    <n v="3117568593"/>
    <s v="Urbana"/>
    <m/>
    <x v="0"/>
    <x v="12"/>
    <s v="NARIÑO"/>
    <x v="12"/>
    <x v="12"/>
    <x v="12"/>
    <m/>
    <m/>
    <m/>
    <m/>
    <s v="Hipertension esencial (primaria)"/>
    <s v="Procedimiento"/>
    <n v="1"/>
    <s v="00Q0000395"/>
    <s v="PAQUETE HIPERTENSION ARTERIAL Y/O  DIABETES MELLITUS CON ENFERMEDAD RENAL CRONICA ESTADIOS 3A - 3B - 4 Y 5 SIN DIALISIS"/>
    <d v="2022-02-25T00:00:00"/>
    <n v="777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0309"/>
    <s v="CC87430309"/>
    <s v="ALBERTO"/>
    <s v="NONE "/>
    <s v="ORTIZ"/>
    <s v="ORTIZ"/>
    <d v="1959-08-07T00:00:00"/>
    <n v="62"/>
    <n v="6"/>
    <s v="Persona mayor"/>
    <s v="Ninguno"/>
    <s v="Desplazamiento"/>
    <s v="Ninguno"/>
    <s v="Estudios Universitarios"/>
    <s v="Cotizante docente"/>
    <m/>
    <s v="Con discapacidad"/>
    <s v="Afrodescendiente"/>
    <s v="BARBACOAS "/>
    <s v="LOMA "/>
    <n v="311976757"/>
    <s v="Urbana"/>
    <m/>
    <x v="0"/>
    <x v="8"/>
    <s v="NARIÑO"/>
    <x v="8"/>
    <x v="8"/>
    <x v="8"/>
    <m/>
    <m/>
    <m/>
    <m/>
    <s v="Hipertension esencial (primaria)"/>
    <s v="Procedimiento"/>
    <n v="1"/>
    <s v="00Q0000395"/>
    <s v="PAQUETE HIPERTENSION ARTERIAL Y/O  DIABETES MELLITUS CON ENFERMEDAD RENAL CRONICA ESTADIOS 3A - 3B - 4 Y 5 SIN DIALISIS"/>
    <d v="2022-02-28T00:00:00"/>
    <n v="11468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402893"/>
    <s v="CC27402893"/>
    <s v="AIDA"/>
    <s v="LUCIA"/>
    <s v="GARCIAS"/>
    <s v="ANGULO"/>
    <d v="1982-12-14T00:00:00"/>
    <n v="38"/>
    <n v="5"/>
    <s v="Adultez"/>
    <s v="Ninguno"/>
    <s v="Desplazamiento"/>
    <s v="Ninguno"/>
    <s v="Estudios Universitarios"/>
    <s v="Cotizante docente"/>
    <m/>
    <s v="Con discapacidad"/>
    <s v="Afrodescendiente"/>
    <s v="BARBACOAS "/>
    <s v="BELLO HORIZONTE "/>
    <n v="3117678625"/>
    <s v="Urbana"/>
    <m/>
    <x v="0"/>
    <x v="16"/>
    <s v="NARIÑO"/>
    <x v="16"/>
    <x v="16"/>
    <x v="16"/>
    <m/>
    <m/>
    <m/>
    <m/>
    <s v="Hipertension esencial (primaria)"/>
    <s v="Procedimiento"/>
    <n v="1"/>
    <s v="00Q0000395"/>
    <s v="PAQUETE HIPERTENSION ARTERIAL Y/O  DIABETES MELLITUS CON ENFERMEDAD RENAL CRONICA ESTADIOS 3A - 3B - 4 Y 5 SIN DIALISIS"/>
    <d v="2022-02-28T00:00:00"/>
    <n v="1256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2986"/>
    <s v="CC27122986"/>
    <s v="CRUZ"/>
    <s v="DEL CARMEN"/>
    <s v="ANGULO"/>
    <s v="ANGULO"/>
    <d v="1957-06-15T00:00:00"/>
    <n v="64"/>
    <n v="6"/>
    <s v="Persona mayor"/>
    <s v="Ninguno"/>
    <s v="Desplazamiento"/>
    <s v="Ninguno"/>
    <s v="Estudios Universitarios"/>
    <s v="Cotizante docente"/>
    <m/>
    <s v="Con discapacidad"/>
    <s v="Afrodescendiente"/>
    <s v="BARBACOAS "/>
    <s v="GALLERA"/>
    <n v="3114184751"/>
    <s v="Urbana"/>
    <m/>
    <x v="0"/>
    <x v="10"/>
    <s v="NARIÑO"/>
    <x v="10"/>
    <x v="10"/>
    <x v="10"/>
    <m/>
    <m/>
    <m/>
    <m/>
    <s v="Hipertension esencial (primaria)"/>
    <s v="Procedimiento"/>
    <n v="1"/>
    <s v="00Q0000773"/>
    <s v="PAQUETE HIPERTENSION ARTERIAL SIN O CON ENFERMEDAD RENAL CRONICA ESTADIOS 1 - 2 - IPS ESPECIALIZADA"/>
    <d v="2022-02-04T00:00:00"/>
    <n v="14491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5219890"/>
    <s v="CC5219890"/>
    <s v="HERMES"/>
    <s v="JOSE"/>
    <s v="ESTRADA"/>
    <s v="ORTIZ"/>
    <d v="1957-12-07T00:00:00"/>
    <n v="64"/>
    <n v="6"/>
    <s v="Persona mayor"/>
    <s v="Ninguno"/>
    <s v="Desplazamiento"/>
    <s v="Ninguno"/>
    <s v="Bachillerato Incompleto"/>
    <s v="Beneficiario"/>
    <m/>
    <s v="Con discapacidad"/>
    <s v="Afrodescendiente"/>
    <s v="BARBACOAS "/>
    <s v="CALLE NUEVA "/>
    <n v="3177984093"/>
    <s v="Urbana"/>
    <m/>
    <x v="0"/>
    <x v="11"/>
    <s v="NARIÑO"/>
    <x v="11"/>
    <x v="11"/>
    <x v="11"/>
    <m/>
    <m/>
    <m/>
    <m/>
    <s v="Hipertension esencial (primaria)"/>
    <s v="Procedimiento"/>
    <n v="1"/>
    <s v="00Q0000395"/>
    <s v="PAQUETE HIPERTENSION ARTERIAL Y/O  DIABETES MELLITUS CON ENFERMEDAD RENAL CRONICA ESTADIOS 3A - 3B - 4 Y 5 SIN DIALISIS"/>
    <d v="2022-02-28T00:00:00"/>
    <n v="493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218"/>
    <s v="CC27123218"/>
    <s v="MATILDE "/>
    <s v="DE LA CRUZ"/>
    <s v="CASTILLO"/>
    <s v="NOAP"/>
    <d v="1958-03-14T00:00:00"/>
    <n v="63"/>
    <n v="6"/>
    <s v="Persona mayor"/>
    <s v="Ninguno"/>
    <s v="Desplazamiento"/>
    <s v="Ninguno"/>
    <s v="Estudios Universitarios"/>
    <s v="Cotizante docente"/>
    <m/>
    <s v="Con discapacidad"/>
    <s v="Afrodescendiente"/>
    <s v="BARBACOAS "/>
    <s v="LOMA "/>
    <n v="3136751247"/>
    <s v="Urbana"/>
    <m/>
    <x v="0"/>
    <x v="8"/>
    <s v="NARIÑO"/>
    <x v="8"/>
    <x v="8"/>
    <x v="8"/>
    <m/>
    <m/>
    <m/>
    <m/>
    <s v="Hipertension esencial (primaria)"/>
    <s v="Procedimiento"/>
    <n v="1"/>
    <s v="00Q0000773"/>
    <s v="PAQUETE HIPERTENSION ARTERIAL SIN O CON ENFERMEDAD RENAL CRONICA ESTADIOS 1 - 2 - IPS ESPECIALIZADA"/>
    <d v="2022-02-28T00:00:00"/>
    <n v="638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5219599"/>
    <s v="CC5219599"/>
    <s v="AMONIO"/>
    <s v="POLICARPO"/>
    <s v="DAJOMES"/>
    <s v="MARINES"/>
    <d v="1952-02-23T00:00:00"/>
    <n v="69"/>
    <n v="6"/>
    <s v="Persona mayor"/>
    <s v="Ninguno"/>
    <s v="Desplazamiento"/>
    <s v="Ninguno"/>
    <s v="Estudios Universitarios"/>
    <s v="Cotizante docente"/>
    <m/>
    <s v="Con discapacidad"/>
    <s v="Afrodescendiente"/>
    <s v="BARBACOAS "/>
    <s v="ROBERTO -PAYAN "/>
    <n v="3105359325"/>
    <s v="Urbana"/>
    <m/>
    <x v="0"/>
    <x v="7"/>
    <s v="NARIÑO"/>
    <x v="7"/>
    <x v="7"/>
    <x v="7"/>
    <m/>
    <m/>
    <m/>
    <m/>
    <s v="Hipertension esencial (primaria)"/>
    <s v="Procedimiento"/>
    <n v="1"/>
    <s v="00Q0000395"/>
    <s v="PAQUETE HIPERTENSION ARTERIAL Y/O  DIABETES MELLITUS CON ENFERMEDAD RENAL CRONICA ESTADIOS 3A - 3B - 4 Y 5 SIN DIALISIS"/>
    <d v="2022-02-28T00:00:00"/>
    <n v="736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905"/>
    <s v="CC27123905"/>
    <s v="ALICIA"/>
    <s v="DEL CARMEN"/>
    <s v="QUIÑONES "/>
    <s v="ANGULO"/>
    <d v="1965-10-21T00:00:00"/>
    <n v="56"/>
    <n v="5"/>
    <s v="Adultez"/>
    <s v="Ninguno"/>
    <s v="Desplazamiento"/>
    <s v="Ninguno"/>
    <s v="Estudios Universitarios"/>
    <s v="Cotizante Pensionado"/>
    <m/>
    <s v="Con discapacidad"/>
    <s v="Afrodescendiente"/>
    <s v="BARBACOAS "/>
    <s v="29 DE AGOSTO"/>
    <n v="3164145934"/>
    <s v="Urbana"/>
    <m/>
    <x v="0"/>
    <x v="15"/>
    <s v="NARIÑO"/>
    <x v="15"/>
    <x v="15"/>
    <x v="15"/>
    <m/>
    <m/>
    <m/>
    <m/>
    <s v="Hipertension esencial (primaria)"/>
    <s v="Medicamento"/>
    <n v="1"/>
    <s v="40927-14"/>
    <s v="NIDIPÂ® 30 MG"/>
    <d v="2022-02-04T00:00:00"/>
    <n v="980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4292"/>
    <s v="CC27124292"/>
    <s v="NELVIA"/>
    <s v="LIOMAR"/>
    <s v="CASTILLO "/>
    <s v="QUIÑONES"/>
    <d v="1966-01-27T00:00:00"/>
    <n v="55"/>
    <n v="5"/>
    <s v="Adultez"/>
    <s v="Ninguno"/>
    <s v="Desplazamiento"/>
    <s v="Ninguno"/>
    <s v="Estudios Universitarios"/>
    <s v="Cotizante docente"/>
    <m/>
    <s v="Con discapacidad"/>
    <s v="Afrodescendiente"/>
    <s v="BARBACOAS "/>
    <s v="NUEVO HORIZONTE "/>
    <n v="3125216879"/>
    <s v="Urbana"/>
    <m/>
    <x v="0"/>
    <x v="7"/>
    <s v="NARIÑO"/>
    <x v="7"/>
    <x v="7"/>
    <x v="7"/>
    <m/>
    <m/>
    <m/>
    <m/>
    <s v="Hipertension esencial (primaria)"/>
    <s v="Medicamento"/>
    <n v="1"/>
    <s v="44569-25"/>
    <s v="ENALAPRIL 20 MG TABLETAS"/>
    <d v="2022-02-23T00:00:00"/>
    <n v="1274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5219576"/>
    <s v="CC5219576"/>
    <s v="ROBERTO"/>
    <s v="NONE "/>
    <s v="CATILLO"/>
    <s v="NOAP"/>
    <d v="1951-09-12T00:00:00"/>
    <n v="70"/>
    <n v="6"/>
    <s v="Persona mayor"/>
    <s v="Ninguno"/>
    <s v="Desplazamiento"/>
    <s v="Ninguno"/>
    <s v="Estudios Universitarios"/>
    <s v="Cotizante docente"/>
    <m/>
    <s v="Con discapacidad"/>
    <s v="Afrodescendiente"/>
    <s v="BARBACOAS "/>
    <s v="LOMA "/>
    <n v="3154604058"/>
    <s v="Urbana"/>
    <m/>
    <x v="0"/>
    <x v="7"/>
    <s v="NARIÑO"/>
    <x v="7"/>
    <x v="7"/>
    <x v="7"/>
    <m/>
    <m/>
    <m/>
    <m/>
    <s v="Hipertension esencial (primaria)"/>
    <s v="Medicamento"/>
    <n v="1"/>
    <s v="55895-06"/>
    <s v="AMLODIPINO TABLETAS 5 MG"/>
    <d v="2022-02-23T00:00:00"/>
    <n v="1470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37085909"/>
    <s v="CC37085909"/>
    <s v="DAYANA"/>
    <s v="KATIA AMERICA"/>
    <s v="CORTES"/>
    <s v="ORTIZ"/>
    <d v="1984-10-12T00:00:00"/>
    <n v="37"/>
    <n v="5"/>
    <s v="Adultez"/>
    <s v="Ninguno"/>
    <s v="Desplazamiento"/>
    <s v="Ninguno"/>
    <s v="Estudios Universitarios"/>
    <s v="Cotizante docente"/>
    <m/>
    <s v="Con discapacidad"/>
    <s v="Afrodescendiente"/>
    <s v="BARBACOAS "/>
    <s v="UNION CAPRICHO "/>
    <n v="3104511014"/>
    <s v="Urbana"/>
    <m/>
    <x v="0"/>
    <x v="7"/>
    <s v="NARIÑO"/>
    <x v="7"/>
    <x v="7"/>
    <x v="7"/>
    <m/>
    <m/>
    <m/>
    <m/>
    <s v="Hipertension esencial (primaria)"/>
    <s v="Procedimiento"/>
    <n v="1"/>
    <s v="00Q0000773"/>
    <s v="PAQUETE HIPERTENSION ARTERIAL SIN O CON ENFERMEDAD RENAL CRONICA ESTADIOS 1 - 2 - IPS ESPECIALIZADA"/>
    <d v="2022-02-28T00:00:00"/>
    <n v="493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748"/>
    <s v="CC27123748"/>
    <s v="MARIA "/>
    <s v="DEL CARMEN"/>
    <s v="LEYTON "/>
    <s v="ORTIZ"/>
    <d v="1965-08-15T00:00:00"/>
    <n v="56"/>
    <n v="5"/>
    <s v="Adultez"/>
    <s v="Ninguno"/>
    <s v="Desplazamiento"/>
    <s v="Desplazamiento forzado"/>
    <s v="Estudios Universitarios"/>
    <s v="Cotizante docente"/>
    <m/>
    <s v="Con discapacidad"/>
    <s v="Afrodescendiente"/>
    <s v="BARBACOAS "/>
    <s v="LOMA -CARRETERA"/>
    <n v="31781855758"/>
    <s v="Urbana"/>
    <m/>
    <x v="0"/>
    <x v="8"/>
    <s v="NARIÑO"/>
    <x v="8"/>
    <x v="8"/>
    <x v="8"/>
    <m/>
    <m/>
    <m/>
    <m/>
    <s v="Hipertension esencial (primaria)"/>
    <s v="Procedimiento"/>
    <n v="1"/>
    <s v="00Q0000773"/>
    <s v="PAQUETE HIPERTENSION ARTERIAL SIN O CON ENFERMEDAD RENAL CRONICA ESTADIOS 1 - 2 - IPS ESPECIALIZADA"/>
    <d v="2022-02-28T00:00:00"/>
    <n v="9804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12955853"/>
    <s v="CC12955853"/>
    <s v="DAVID"/>
    <s v="ORTIZ"/>
    <s v="RODRIGUEZ"/>
    <s v="NOAP"/>
    <d v="1951-01-12T00:00:00"/>
    <n v="70"/>
    <n v="6"/>
    <s v="Persona mayor"/>
    <s v="Ninguno"/>
    <s v="Desplazamiento"/>
    <s v="Ninguno"/>
    <s v="Estudios Universitarios"/>
    <s v="Beneficiario"/>
    <m/>
    <s v="Con discapacidad"/>
    <s v="Afrodescendiente"/>
    <s v="BARBACOAS "/>
    <s v="SAN ANTONIO"/>
    <n v="3137500789"/>
    <s v="Urbana"/>
    <m/>
    <x v="0"/>
    <x v="7"/>
    <s v="NARIÑO"/>
    <x v="7"/>
    <x v="7"/>
    <x v="7"/>
    <m/>
    <m/>
    <m/>
    <m/>
    <s v="Hipertension esencial (primaria)"/>
    <s v="Medicamento"/>
    <n v="1"/>
    <s v="40260-09"/>
    <s v="VITAMINA B12 SOLUCION INYECTABLE"/>
    <d v="2022-02-02T00:00:00"/>
    <n v="14700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87430131"/>
    <s v="CC87430131"/>
    <s v="SEGUNDO"/>
    <s v="JULIO"/>
    <s v="MAIRONJO"/>
    <s v="QUIÑONES"/>
    <d v="1956-10-26T00:00:00"/>
    <n v="65"/>
    <n v="6"/>
    <s v="Persona mayor"/>
    <s v="Ninguno"/>
    <s v="Desplazamiento"/>
    <s v="Ninguno"/>
    <s v="Estudios Universitarios"/>
    <s v="Beneficiario"/>
    <m/>
    <s v="Con discapacidad"/>
    <s v="Afrodescendiente"/>
    <s v="BARBACOAS "/>
    <s v="LOMA"/>
    <n v="3147987936"/>
    <s v="Urbana"/>
    <m/>
    <x v="0"/>
    <x v="7"/>
    <s v="NARIÑO"/>
    <x v="7"/>
    <x v="7"/>
    <x v="7"/>
    <m/>
    <m/>
    <m/>
    <m/>
    <s v="Hipertension esencial (primaria)"/>
    <s v="Procedimiento"/>
    <n v="1"/>
    <s v="00Q0000773"/>
    <s v="PAQUETE HIPERTENSION ARTERIAL SIN O CON ENFERMEDAD RENAL CRONICA ESTADIOS 1 - 2 - IPS ESPECIALIZADA"/>
    <d v="2022-02-28T00:00:00"/>
    <n v="1400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5289754"/>
    <s v="CC5289754"/>
    <s v="EUSTAQUIO"/>
    <s v="FLORESMIO"/>
    <s v="QUIÑONES "/>
    <s v="QUIÑONES"/>
    <d v="1957-02-20T00:00:00"/>
    <n v="64"/>
    <n v="6"/>
    <s v="Persona mayor"/>
    <s v="Ninguno"/>
    <s v="Desplazamiento"/>
    <s v="Acto terrorista / Atentados / Combates / Enfrentamientos / Hostigamientos"/>
    <s v="Estudios Universitarios"/>
    <s v="Beneficiario"/>
    <m/>
    <s v="Con discapacidad"/>
    <s v="Afrodescendiente"/>
    <s v="BARBACOAS "/>
    <s v="LOMA- JARDIN "/>
    <n v="3113244234"/>
    <s v="Urbana"/>
    <m/>
    <x v="0"/>
    <x v="8"/>
    <s v="NARIÑO"/>
    <x v="8"/>
    <x v="8"/>
    <x v="8"/>
    <m/>
    <m/>
    <m/>
    <m/>
    <s v="Hipertension esencial (primaria)"/>
    <s v="Procedimiento"/>
    <n v="1"/>
    <s v="00Q0000773"/>
    <s v="PAQUETE HIPERTENSION ARTERIAL SIN O CON ENFERMEDAD RENAL CRONICA ESTADIOS 1 - 2 - IPS ESPECIALIZADA"/>
    <d v="2022-02-28T00:00:00"/>
    <n v="187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385"/>
    <s v="CC27123385"/>
    <s v="FANNY"/>
    <s v="LUCIA"/>
    <s v="RODRIGUEZ"/>
    <s v="ESTACIO"/>
    <d v="1961-11-19T00:00:00"/>
    <n v="60"/>
    <n v="6"/>
    <s v="Persona mayor"/>
    <s v="Ninguno"/>
    <s v="Desplazamiento"/>
    <s v="Ninguno"/>
    <s v="Estudios Universitarios"/>
    <s v="Cotizante docente"/>
    <m/>
    <s v="Con discapacidad"/>
    <s v="Afrodescendiente"/>
    <s v="BARBACOAS "/>
    <s v="LOMA -JARDIN "/>
    <n v="0"/>
    <s v="Urbana"/>
    <m/>
    <x v="0"/>
    <x v="8"/>
    <s v="NARIÑO"/>
    <x v="8"/>
    <x v="8"/>
    <x v="8"/>
    <m/>
    <m/>
    <m/>
    <m/>
    <s v="Hipertension esencial (primaria)"/>
    <s v="Procedimiento"/>
    <n v="1"/>
    <s v="00Q0000773"/>
    <s v="PAQUETE HIPERTENSION ARTERIAL SIN O CON ENFERMEDAD RENAL CRONICA ESTADIOS 1 - 2 - IPS ESPECIALIZADA"/>
    <d v="2022-02-28T00:00:00"/>
    <n v="315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942"/>
    <s v="CC27123942"/>
    <s v="LUZ"/>
    <s v="SAIDI"/>
    <s v="CASTILLO"/>
    <s v="QUIÑONES"/>
    <d v="1965-09-17T00:00:00"/>
    <n v="56"/>
    <n v="5"/>
    <s v="Adultez"/>
    <s v="Ninguno"/>
    <s v="Desplazamiento"/>
    <s v="Ninguno"/>
    <s v="Estudios Universitarios"/>
    <s v="Cotizante docente"/>
    <m/>
    <s v="Con discapacidad"/>
    <s v="Afrodescendiente"/>
    <s v="BARBACOAS "/>
    <s v="29 DE AGOSTO"/>
    <n v="3162764136"/>
    <s v="Urbana"/>
    <m/>
    <x v="0"/>
    <x v="12"/>
    <s v="NARIÑO"/>
    <x v="12"/>
    <x v="12"/>
    <x v="12"/>
    <m/>
    <m/>
    <m/>
    <m/>
    <s v="Hipertension esencial (primaria)"/>
    <s v="Procedimiento"/>
    <n v="1"/>
    <s v="00Q0000395"/>
    <s v="PAQUETE HIPERTENSION ARTERIAL Y/O  DIABETES MELLITUS CON ENFERMEDAD RENAL CRONICA ESTADIOS 3A - 3B - 4 Y 5 SIN DIALISIS"/>
    <d v="2022-02-21T00:00:00"/>
    <n v="214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5028"/>
    <s v="CC27125028"/>
    <s v="LEIDIS"/>
    <s v="URANIA"/>
    <s v="CASTILLO"/>
    <s v="KLINGER"/>
    <d v="1974-02-16T00:00:00"/>
    <n v="47"/>
    <n v="5"/>
    <s v="Adultez"/>
    <s v="Ninguno"/>
    <s v="Desplazamiento"/>
    <s v="Ninguno"/>
    <s v="Estudios Universitarios"/>
    <s v="Cotizante docente"/>
    <m/>
    <s v="Con discapacidad"/>
    <s v="Afrodescendiente"/>
    <s v="BARBACOAS "/>
    <s v="GUAYABAL "/>
    <n v="3113663339"/>
    <s v="Urbana"/>
    <m/>
    <x v="0"/>
    <x v="8"/>
    <s v="NARIÑO"/>
    <x v="8"/>
    <x v="8"/>
    <x v="8"/>
    <m/>
    <m/>
    <m/>
    <m/>
    <s v="Hipertension esencial (primaria)"/>
    <s v="Medicamento"/>
    <n v="1"/>
    <s v="44569-25"/>
    <s v="ENALAPRIL 20 MG TABLETAS"/>
    <d v="2022-02-23T00:00:00"/>
    <n v="219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79300344"/>
    <s v="CC79300344"/>
    <s v="GILBERTO "/>
    <s v="HERNANDO"/>
    <s v="CABEZAS"/>
    <s v="RINCON "/>
    <d v="1961-03-21T00:00:00"/>
    <n v="60"/>
    <n v="6"/>
    <s v="Persona mayor"/>
    <s v="Ninguno"/>
    <s v="Desplazamiento"/>
    <s v="Perdida de Bienes Muebles o Inmuebles"/>
    <s v="Estudios Universitarios"/>
    <s v="Cotizante docente"/>
    <m/>
    <s v="Con discapacidad"/>
    <s v="Afrodescendiente"/>
    <s v="BARBACOAS "/>
    <s v="GUAYABAL "/>
    <n v="3136412467"/>
    <s v="Urbana"/>
    <m/>
    <x v="0"/>
    <x v="9"/>
    <s v="NARIÑO"/>
    <x v="9"/>
    <x v="9"/>
    <x v="9"/>
    <m/>
    <m/>
    <m/>
    <m/>
    <s v="Hipertension esencial (primaria)"/>
    <s v="Medicamento"/>
    <n v="1"/>
    <s v="20089355-25"/>
    <s v="ROSUVASTATINA TABLETAS RECUBIERTAS POR 40 MG"/>
    <d v="2022-02-21T00:00:00"/>
    <n v="67200"/>
    <s v="Hospitalización"/>
    <m/>
  </r>
  <r>
    <n v="2022"/>
    <d v="2021-10-31T00:00:00"/>
    <s v="Población con riesgo o alteraciones cardio – cerebro – vascular – metabólicas manifiestas"/>
    <s v="Crónicos"/>
    <s v="HTA"/>
    <s v="PASTO"/>
    <n v="52"/>
    <s v="52 - NARIÑO"/>
    <s v="52079"/>
    <s v="52079 - Barbacoas"/>
    <s v="1,44563773953553"/>
    <s v="-78,1562107237595"/>
    <s v="Cotizante Pensionado"/>
    <s v="AC"/>
    <m/>
    <s v="CC"/>
    <n v="27122644"/>
    <s v="CC27122644"/>
    <s v="MARIA "/>
    <s v="ALICIA"/>
    <s v="QUIÑONES "/>
    <s v="CABEZAS"/>
    <d v="1945-12-14T00:00:00"/>
    <n v="75"/>
    <n v="6"/>
    <s v="Persona mayor"/>
    <s v="Ninguno"/>
    <s v="Desplazamiento"/>
    <s v="Ninguno"/>
    <s v="Estudios Universitarios"/>
    <s v="Cotizante Pensionado"/>
    <m/>
    <s v="Con discapacidad"/>
    <s v="Afrodescendiente"/>
    <s v="BARBACOAS "/>
    <s v="GUAYABAL "/>
    <n v="3113815336"/>
    <s v="Urbana"/>
    <m/>
    <x v="0"/>
    <x v="13"/>
    <s v="NARIÑO"/>
    <x v="13"/>
    <x v="13"/>
    <x v="13"/>
    <m/>
    <m/>
    <m/>
    <m/>
    <s v="Hipertension esencial (primaria)"/>
    <s v="Procedimiento"/>
    <n v="1"/>
    <s v="00Q0000395"/>
    <s v="PAQUETE HIPERTENSION ARTERIAL Y/O  DIABETES MELLITUS CON ENFERMEDAD RENAL CRONICA ESTADIOS 3A - 3B - 4 Y 5 SIN DIALISIS"/>
    <d v="2022-02-28T00:00:00"/>
    <n v="134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2509"/>
    <s v="CC87432509"/>
    <s v="JOSE "/>
    <s v="ANIVAL"/>
    <s v="CASTILLO"/>
    <s v="CAICEDO"/>
    <d v="1973-09-22T00:00:00"/>
    <n v="48"/>
    <n v="5"/>
    <s v="Adultez"/>
    <s v="Ninguno"/>
    <s v="Desplazamiento"/>
    <s v="Ninguno"/>
    <s v="Estudios Universitarios"/>
    <s v="Cotizante docente"/>
    <m/>
    <s v="Con discapacidad"/>
    <s v="Afrodescendiente"/>
    <s v="BARBACOAS "/>
    <s v="CALLE POLO"/>
    <n v="7468927"/>
    <s v="Urbana"/>
    <m/>
    <x v="0"/>
    <x v="7"/>
    <s v="NARIÑO"/>
    <x v="7"/>
    <x v="7"/>
    <x v="7"/>
    <m/>
    <m/>
    <m/>
    <m/>
    <s v="Hipertension esencial (primaria)"/>
    <s v="Procedimiento"/>
    <n v="1"/>
    <s v="00Q0000395"/>
    <s v="PAQUETE HIPERTENSION ARTERIAL Y/O  DIABETES MELLITUS CON ENFERMEDAD RENAL CRONICA ESTADIOS 3A - 3B - 4 Y 5 SIN DIALISIS"/>
    <d v="2022-02-28T00:00:00"/>
    <n v="136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1074"/>
    <s v="CC87431074"/>
    <s v="JESUS"/>
    <s v="LILOY"/>
    <s v="ORTIZ"/>
    <s v="ESTACIO"/>
    <d v="1964-12-15T00:00:00"/>
    <n v="56"/>
    <n v="5"/>
    <s v="Adultez"/>
    <s v="Ninguno"/>
    <s v="Desplazamiento"/>
    <s v="Ninguno"/>
    <s v="Estudios Universitarios"/>
    <s v="Cotizante docente"/>
    <m/>
    <s v="Con discapacidad"/>
    <s v="Afrodescendiente"/>
    <s v="BARBACOAS "/>
    <s v="PLAZA LAS MERCEDES "/>
    <n v="3136441531"/>
    <s v="Urbana"/>
    <m/>
    <x v="0"/>
    <x v="16"/>
    <s v="NARIÑO"/>
    <x v="16"/>
    <x v="16"/>
    <x v="16"/>
    <m/>
    <m/>
    <m/>
    <m/>
    <s v="Hipertension esencial (primaria)"/>
    <s v="Procedimiento"/>
    <n v="1"/>
    <s v="00Q0000395"/>
    <s v="PAQUETE HIPERTENSION ARTERIAL Y/O  DIABETES MELLITUS CON ENFERMEDAD RENAL CRONICA ESTADIOS 3A - 3B - 4 Y 5 SIN DIALISIS"/>
    <d v="2022-02-28T00:00:00"/>
    <n v="27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2513"/>
    <s v="CC27122513"/>
    <s v="LAURA"/>
    <s v="AUSTRABERTA"/>
    <s v="QUILONES"/>
    <s v="DE MILLER"/>
    <d v="1948-02-10T00:00:00"/>
    <n v="73"/>
    <n v="6"/>
    <s v="Persona mayor"/>
    <s v="Ninguno"/>
    <s v="Desplazamiento"/>
    <s v="Homicidio"/>
    <s v="Estudios Universitarios"/>
    <s v="Cotizante Pensionado"/>
    <m/>
    <s v="Con discapacidad"/>
    <s v="Afrodescendiente"/>
    <s v="BARBACOAS "/>
    <s v="CALLE COMERCIO"/>
    <n v="3206912876"/>
    <s v="Urbana"/>
    <m/>
    <x v="0"/>
    <x v="7"/>
    <s v="NARIÑO"/>
    <x v="7"/>
    <x v="7"/>
    <x v="7"/>
    <m/>
    <m/>
    <m/>
    <m/>
    <s v="Hipertension esencial (primaria)"/>
    <s v="Medicamento"/>
    <n v="1"/>
    <s v="40927-14"/>
    <s v="NIDIPÂ® 30 MG"/>
    <d v="2022-02-09T00:00:00"/>
    <n v="123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1082689541"/>
    <s v="CC1082689541"/>
    <s v="ANGELA "/>
    <s v="PATRICIA"/>
    <s v="ROSERO"/>
    <s v="TOVAR"/>
    <d v="1989-12-07T00:00:00"/>
    <n v="32"/>
    <n v="5"/>
    <s v="Adultez"/>
    <s v="Ninguno"/>
    <s v="Desplazamiento"/>
    <s v="Ninguno"/>
    <s v="Estudios Universitarios"/>
    <s v="Cotizante docente"/>
    <m/>
    <s v="Con discapacidad"/>
    <s v="Afrodescendiente"/>
    <s v="BARBACOAS "/>
    <s v="29 DE AGOSTO"/>
    <n v="3147812989"/>
    <s v="Urbana"/>
    <m/>
    <x v="0"/>
    <x v="7"/>
    <s v="NARIÑO"/>
    <x v="7"/>
    <x v="7"/>
    <x v="7"/>
    <m/>
    <m/>
    <m/>
    <m/>
    <s v="Hipertension esencial (primaria)"/>
    <s v="Medicamento"/>
    <n v="1"/>
    <s v="19961372-07"/>
    <s v="PRATENÂ® 1 MG TABLETA"/>
    <d v="2022-02-04T00:00:00"/>
    <n v="306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27136113"/>
    <s v="CC27136113"/>
    <s v="MARIA "/>
    <s v="MERCEDES"/>
    <s v="RODRIGUEZ"/>
    <s v="CASTILLO"/>
    <d v="1932-02-19T00:00:00"/>
    <n v="89"/>
    <n v="6"/>
    <s v="Persona mayor"/>
    <s v="Ninguno"/>
    <s v="Desplazamiento"/>
    <s v="Ninguno"/>
    <s v="Estudios Universitarios"/>
    <s v="Beneficiario"/>
    <m/>
    <s v="Con discapacidad"/>
    <s v="Afrodescendiente"/>
    <s v="BARBACOAS "/>
    <s v="PARAISO"/>
    <n v="3147124661"/>
    <s v="Urbana"/>
    <m/>
    <x v="0"/>
    <x v="7"/>
    <s v="NARIÑO"/>
    <x v="7"/>
    <x v="7"/>
    <x v="7"/>
    <m/>
    <m/>
    <m/>
    <m/>
    <s v="Hipertension esencial (primaria)"/>
    <s v="Procedimiento"/>
    <n v="1"/>
    <s v="00Q0000395"/>
    <s v="PAQUETE HIPERTENSION ARTERIAL Y/O  DIABETES MELLITUS CON ENFERMEDAD RENAL CRONICA ESTADIOS 3A - 3B - 4 Y 5 SIN DIALISIS"/>
    <d v="2022-02-02T00:00:00"/>
    <n v="15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1089"/>
    <s v="CC87431089"/>
    <s v="LIDER"/>
    <s v="OLMEDO"/>
    <s v="SUAREZ"/>
    <s v="BETANCUTH"/>
    <d v="1964-07-04T00:00:00"/>
    <n v="57"/>
    <n v="5"/>
    <s v="Adultez"/>
    <s v="Ninguno"/>
    <s v="Desplazamiento"/>
    <s v="Amenaza"/>
    <s v="Estudios Universitarios"/>
    <s v="Cotizante docente"/>
    <m/>
    <s v="Con discapacidad"/>
    <s v="Afrodescendiente"/>
    <s v="BARBACOAS "/>
    <s v="GUAYABAL "/>
    <n v="7468619"/>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306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87431088"/>
    <s v="CC87431088"/>
    <s v="MANUEL "/>
    <s v="OLIMPO"/>
    <s v="QUIÑONES "/>
    <s v="MEZA"/>
    <d v="1964-11-29T00:00:00"/>
    <n v="57"/>
    <n v="5"/>
    <s v="Adultez"/>
    <s v="Ninguno"/>
    <s v="Desplazamiento"/>
    <s v="Ninguno"/>
    <s v="Estudios Universitarios"/>
    <s v="Beneficiario"/>
    <m/>
    <s v="Con discapacidad"/>
    <s v="Afrodescendiente"/>
    <s v="BARBACOAS "/>
    <s v="LOMA"/>
    <n v="7468309"/>
    <s v="Urbana"/>
    <m/>
    <x v="0"/>
    <x v="7"/>
    <s v="NARIÑO"/>
    <x v="7"/>
    <x v="7"/>
    <x v="7"/>
    <m/>
    <m/>
    <m/>
    <m/>
    <s v="Hipertension esencial (primaria)"/>
    <s v="Procedimiento"/>
    <n v="1"/>
    <s v="00Q0000395"/>
    <s v="PAQUETE HIPERTENSION ARTERIAL Y/O  DIABETES MELLITUS CON ENFERMEDAD RENAL CRONICA ESTADIOS 3A - 3B - 4 Y 5 SIN DIALISIS"/>
    <d v="2022-02-28T00:00:00"/>
    <n v="16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4165"/>
    <s v="CC27124165"/>
    <s v="AIDA"/>
    <s v="ALICIA"/>
    <s v="NUÑEZ"/>
    <s v="VARGAS"/>
    <d v="1967-03-06T00:00:00"/>
    <n v="54"/>
    <n v="5"/>
    <s v="Adultez"/>
    <s v="Ninguno"/>
    <s v="Desplazamiento"/>
    <s v="Ninguno"/>
    <s v="Estudios Universitarios"/>
    <s v="Cotizante docente"/>
    <m/>
    <s v="Con discapacidad"/>
    <s v="Afrodescendiente"/>
    <s v="BERBACOAS"/>
    <s v="CALLE NUEVA "/>
    <n v="3107359833"/>
    <s v="Urbana"/>
    <m/>
    <x v="0"/>
    <x v="7"/>
    <s v="NARIÑO"/>
    <x v="7"/>
    <x v="7"/>
    <x v="7"/>
    <m/>
    <m/>
    <m/>
    <m/>
    <s v="Hipertension esencial (primaria)"/>
    <s v="Procedimiento"/>
    <n v="1"/>
    <s v="00Q0000395"/>
    <s v="PAQUETE HIPERTENSION ARTERIAL Y/O  DIABETES MELLITUS CON ENFERMEDAD RENAL CRONICA ESTADIOS 3A - 3B - 4 Y 5 SIN DIALISIS"/>
    <d v="2022-02-21T00:00:00"/>
    <n v="35800"/>
    <s v="Hospitalización"/>
    <m/>
  </r>
  <r>
    <n v="2022"/>
    <d v="2021-10-31T00:00:00"/>
    <s v="Población con riesgo o alteraciones cardio – cerebro – vascular – metabólicas manifiestas"/>
    <s v="Crónicos"/>
    <s v="HTA"/>
    <s v="PASTO"/>
    <n v="52"/>
    <s v="52 - NARIÑO"/>
    <s v="52079"/>
    <s v="52079 - Barbacoas"/>
    <s v="1,44563773953553"/>
    <s v="-78,1562107237595"/>
    <s v="Beneficiario"/>
    <s v="AC"/>
    <m/>
    <s v="CC"/>
    <n v="27123412"/>
    <s v="CC27123412"/>
    <s v="MARIA "/>
    <s v="HIPATRIA"/>
    <s v="CABEZAS"/>
    <s v="PONCE"/>
    <d v="1960-07-28T00:00:00"/>
    <n v="61"/>
    <n v="6"/>
    <s v="Persona mayor"/>
    <s v="Ninguno"/>
    <s v="Desplazamiento"/>
    <s v="Ninguno"/>
    <s v="Estudios Universitarios"/>
    <s v="Beneficiario"/>
    <m/>
    <s v="Con discapacidad"/>
    <s v="Afrodescendiente"/>
    <s v="BARBACOAS "/>
    <s v="LOMA"/>
    <n v="3163790364"/>
    <s v="Urbana"/>
    <m/>
    <x v="0"/>
    <x v="13"/>
    <s v="NARIÑO"/>
    <x v="13"/>
    <x v="13"/>
    <x v="13"/>
    <m/>
    <m/>
    <m/>
    <m/>
    <s v="Hipertension esencial (primaria)"/>
    <s v="Procedimiento"/>
    <n v="1"/>
    <s v="00Q0000395"/>
    <s v="PAQUETE HIPERTENSION ARTERIAL Y/O  DIABETES MELLITUS CON ENFERMEDAD RENAL CRONICA ESTADIOS 3A - 3B - 4 Y 5 SIN DIALISIS"/>
    <d v="2022-02-28T00:00:00"/>
    <n v="14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308"/>
    <s v="CC27123308"/>
    <s v="MARIA "/>
    <s v="VILMA "/>
    <s v="PEREZ"/>
    <s v="QUIÑONES"/>
    <d v="1960-05-10T00:00:00"/>
    <n v="61"/>
    <n v="6"/>
    <s v="Persona mayor"/>
    <s v="Ninguno"/>
    <s v="Desplazamiento"/>
    <s v="Ninguno"/>
    <s v="Estudios Universitarios"/>
    <s v="Cotizante docente"/>
    <m/>
    <s v="Con discapacidad"/>
    <s v="Afrodescendiente"/>
    <s v="BARBACOAS "/>
    <s v="LOMA"/>
    <n v="3106827600"/>
    <s v="Urbana"/>
    <m/>
    <x v="0"/>
    <x v="11"/>
    <s v="NARIÑO"/>
    <x v="11"/>
    <x v="11"/>
    <x v="11"/>
    <m/>
    <m/>
    <m/>
    <m/>
    <s v="Hipertension esencial (primaria)"/>
    <s v="Procedimiento"/>
    <n v="1"/>
    <s v="00Q0000395"/>
    <s v="PAQUETE HIPERTENSION ARTERIAL Y/O  DIABETES MELLITUS CON ENFERMEDAD RENAL CRONICA ESTADIOS 3A - 3B - 4 Y 5 SIN DIALISIS"/>
    <d v="2022-02-25T00:00:00"/>
    <n v="43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807"/>
    <s v="CC27123807"/>
    <s v="RUTH"/>
    <s v="CABEZAS"/>
    <s v="CASTILLO"/>
    <s v="PRADO"/>
    <d v="1965-08-15T00:00:00"/>
    <n v="56"/>
    <n v="5"/>
    <s v="Adultez"/>
    <s v="Ninguno"/>
    <s v="Desplazamiento"/>
    <s v="Ninguno"/>
    <s v="Estudios Universitarios"/>
    <s v="Cotizante docente"/>
    <m/>
    <s v="Con discapacidad"/>
    <s v="Afrodescendiente"/>
    <s v="BARBACOAS "/>
    <s v="GUAYABAL "/>
    <n v="3147867404"/>
    <s v="Urbana"/>
    <m/>
    <x v="0"/>
    <x v="7"/>
    <s v="NARIÑO"/>
    <x v="7"/>
    <x v="7"/>
    <x v="7"/>
    <m/>
    <m/>
    <m/>
    <m/>
    <s v="Hipertension esencial (primaria)"/>
    <s v="Procedimiento"/>
    <n v="1"/>
    <s v="00Q0000395"/>
    <s v="PAQUETE HIPERTENSION ARTERIAL Y/O  DIABETES MELLITUS CON ENFERMEDAD RENAL CRONICA ESTADIOS 3A - 3B - 4 Y 5 SIN DIALISIS"/>
    <d v="2022-02-01T00:00:00"/>
    <n v="179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0005"/>
    <s v="CC87430005"/>
    <s v="LIBARDO"/>
    <s v="NONE "/>
    <s v="CASTILLO"/>
    <s v="LEONCIO"/>
    <d v="1956-01-13T00:00:00"/>
    <n v="65"/>
    <n v="6"/>
    <s v="Persona mayor"/>
    <s v="Ninguno"/>
    <s v="Desplazamiento"/>
    <s v="Ninguno"/>
    <s v="Estudios Universitarios"/>
    <s v="Cotizante docente"/>
    <m/>
    <s v="Con discapacidad"/>
    <s v="Afrodescendiente"/>
    <s v="BARBACOAS "/>
    <s v="LOMA "/>
    <n v="3127916907"/>
    <s v="Urbana"/>
    <m/>
    <x v="0"/>
    <x v="11"/>
    <s v="NARIÑO"/>
    <x v="11"/>
    <x v="11"/>
    <x v="11"/>
    <m/>
    <m/>
    <m/>
    <m/>
    <s v="Hipertension esencial (primaria)"/>
    <s v="Procedimiento"/>
    <n v="1"/>
    <s v="00Q0000775"/>
    <s v="PAQUETE HIPERTENSION ARTERIAL MAS DIABETES MELLITUS EN RIESGO DE ERCÃ‚Â YÃ‚Â ENFERMEDAD RENAL CRONICA ESTADIOS 1 - 2 EN IPS ESPECIALIZADA"/>
    <d v="2022-02-28T00:00:00"/>
    <n v="215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4350"/>
    <s v="CC87434350"/>
    <s v="CARLOS"/>
    <s v="MANUEL "/>
    <s v="CORTES"/>
    <s v="CASTILLO"/>
    <d v="1982-01-29T00:00:00"/>
    <n v="39"/>
    <n v="5"/>
    <s v="Adultez"/>
    <s v="Ninguno"/>
    <s v="Desplazamiento"/>
    <s v="Ninguno"/>
    <s v="Estudios Universitarios"/>
    <s v="Cotizante docente"/>
    <m/>
    <s v="Con discapacidad"/>
    <s v="Afrodescendiente"/>
    <s v="BARBACOAS "/>
    <s v="LOMA"/>
    <n v="3135717229"/>
    <s v="Urbana"/>
    <m/>
    <x v="0"/>
    <x v="9"/>
    <s v="NARIÑO"/>
    <x v="9"/>
    <x v="9"/>
    <x v="9"/>
    <m/>
    <m/>
    <m/>
    <m/>
    <s v="Hipertension esencial (primaria)"/>
    <s v="Procedimiento"/>
    <n v="1"/>
    <n v="1890266"/>
    <s v="CONSULTA DE PRIMERA VEZ POR ESPECIALISTA EN MEDICINA INTERNA"/>
    <d v="2022-02-18T00:00:00"/>
    <n v="25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431576"/>
    <s v="CC87431576"/>
    <s v="CARLOS"/>
    <s v="ALVERTO "/>
    <s v="ROSERO"/>
    <s v="RODRIGUEZ"/>
    <d v="1968-03-29T00:00:00"/>
    <n v="27"/>
    <n v="4"/>
    <s v="Juventud"/>
    <s v="Ninguno"/>
    <s v="Desplazamiento"/>
    <s v="Ninguno"/>
    <s v="Estudios Universitarios"/>
    <s v="Cotizante docente"/>
    <m/>
    <s v="Con discapacidad"/>
    <s v="Afrodescendiente"/>
    <s v="BARBACOAS "/>
    <s v="PARAISO"/>
    <n v="3147114771"/>
    <s v="Urbana"/>
    <m/>
    <x v="0"/>
    <x v="9"/>
    <s v="NARIÑO"/>
    <x v="9"/>
    <x v="9"/>
    <x v="9"/>
    <m/>
    <m/>
    <m/>
    <m/>
    <s v="Hipertension esencial (primaria)"/>
    <s v="Procedimiento"/>
    <n v="1"/>
    <n v="1907106"/>
    <s v="UROANALISIS"/>
    <d v="2022-02-03T00:00:00"/>
    <n v="250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123611"/>
    <s v="CC27123611"/>
    <s v="RUBY"/>
    <s v="LUIZ"/>
    <s v="CABEZAS"/>
    <s v="NOAP"/>
    <d v="1961-03-08T00:00:00"/>
    <n v="60"/>
    <n v="6"/>
    <s v="Persona mayor"/>
    <s v="Ninguno"/>
    <s v="Desplazamiento"/>
    <s v="Ninguno"/>
    <s v="Estudios Universitarios"/>
    <s v="Cotizante docente"/>
    <m/>
    <s v="Con discapacidad"/>
    <s v="Afrodescendiente"/>
    <s v="BARBACOAS "/>
    <s v="29 DE AGOSTO"/>
    <n v="3146927985"/>
    <s v="Urbana"/>
    <m/>
    <x v="0"/>
    <x v="9"/>
    <s v="NARIÑO"/>
    <x v="9"/>
    <x v="9"/>
    <x v="9"/>
    <m/>
    <m/>
    <m/>
    <m/>
    <s v="Hipertension esencial (primaria)"/>
    <s v="Procedimiento"/>
    <n v="1"/>
    <n v="1901235"/>
    <s v="UROCULTIVO ( ANTIBIOGRAMA DE DISCO ). -- INCY : RECUENTO DE COLONIAS - IDENTIFICACION DE GENERO O ESPECIE"/>
    <d v="2022-02-03T00:00:00"/>
    <n v="172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409621"/>
    <s v="CC27409621"/>
    <s v="AIDE"/>
    <s v="YOLANDA"/>
    <s v="CORTES"/>
    <s v="CORTES"/>
    <d v="1950-07-17T00:00:00"/>
    <n v="71"/>
    <n v="6"/>
    <s v="Persona mayor"/>
    <s v="Ninguno"/>
    <s v="Desplazamiento"/>
    <s v="Desplazamiento forzado"/>
    <s v="Estudios Universitarios"/>
    <s v="Cotizante docente"/>
    <m/>
    <s v="Con discapacidad"/>
    <s v="Afrodescendiente"/>
    <s v="BARBACOAS "/>
    <s v="LA PLANTA "/>
    <n v="3225255657"/>
    <s v="Urbana"/>
    <m/>
    <x v="0"/>
    <x v="8"/>
    <s v="NARIÑO"/>
    <x v="8"/>
    <x v="8"/>
    <x v="8"/>
    <m/>
    <m/>
    <m/>
    <m/>
    <s v="Hipertension esencial (primaria)"/>
    <s v="Procedimiento"/>
    <n v="1"/>
    <s v="00Q0000395"/>
    <s v="PAQUETE HIPERTENSION ARTERIAL Y/O  DIABETES MELLITUS CON ENFERMEDAD RENAL CRONICA ESTADIOS 3A - 3B - 4 Y 5 SIN DIALISIS"/>
    <d v="2022-02-28T00:00:00"/>
    <n v="23400"/>
    <s v="Hospitalización"/>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5289553"/>
    <s v="CC5289553"/>
    <s v="REEMBERTO "/>
    <s v="PRIMITIVO"/>
    <s v="ANGULO"/>
    <s v="QUIÑONES"/>
    <d v="1946-06-11T00:00:00"/>
    <n v="75"/>
    <n v="6"/>
    <s v="Persona mayor"/>
    <s v="Ninguno"/>
    <s v="Desplazamiento"/>
    <s v="Confinamiento"/>
    <s v="Estudios Universitarios"/>
    <s v="Cotizante docente"/>
    <m/>
    <s v="Con discapacidad"/>
    <s v="Afrodescendiente"/>
    <s v="BARBACOAS "/>
    <s v="BELLO HORIZONTE "/>
    <n v="3122673774"/>
    <s v="Urbana"/>
    <m/>
    <x v="0"/>
    <x v="8"/>
    <s v="NARIÑO"/>
    <x v="8"/>
    <x v="8"/>
    <x v="8"/>
    <m/>
    <m/>
    <m/>
    <m/>
    <s v="Hipertension esencial (primaria)"/>
    <s v="Medicamento"/>
    <n v="1"/>
    <s v="19934690-01"/>
    <s v="CALCITRIOL 0.25 MCG CAPSULA BLANDA"/>
    <d v="2022-02-18T00:00:00"/>
    <n v="13600"/>
    <s v="Hospitalización"/>
    <m/>
  </r>
  <r>
    <n v="2022"/>
    <d v="2021-10-31T00:00:00"/>
    <s v="Población con riesgo o alteraciones cardio – cerebro – vascular – metabólicas manifiestas"/>
    <s v="Crónicos"/>
    <s v="HTA"/>
    <s v="PASTO"/>
    <n v="52"/>
    <s v="52 - NARIÑO"/>
    <s v="52227"/>
    <s v="52227 - Cumbal"/>
    <s v="0,944223274467454"/>
    <s v="-77,9595844554936"/>
    <s v="Beneficiario"/>
    <s v="AC"/>
    <m/>
    <s v="CC"/>
    <n v="27173764"/>
    <s v="CC27173764"/>
    <s v="LIDIA"/>
    <s v="DEL SOCORRO"/>
    <s v="VALLEJOS"/>
    <s v="NOAP"/>
    <d v="1962-02-11T00:00:00"/>
    <n v="59"/>
    <n v="5"/>
    <s v="Adultez"/>
    <s v="Ninguno"/>
    <s v="Desplazamiento"/>
    <s v="Ninguno"/>
    <s v="Primaria Incompleta"/>
    <s v="Beneficiario"/>
    <m/>
    <s v="Con discapacidad"/>
    <s v="Indígena"/>
    <s v="CUMBAL"/>
    <s v="CL. 15 CR. 10 LOS PINOS B/ LOS PINOS"/>
    <n v="3174242597"/>
    <s v="Urbana"/>
    <m/>
    <x v="0"/>
    <x v="12"/>
    <s v="NARIÑO"/>
    <x v="12"/>
    <x v="12"/>
    <x v="12"/>
    <m/>
    <m/>
    <m/>
    <m/>
    <s v="Hipertension esencial (primaria)"/>
    <s v="Procedimiento"/>
    <n v="1"/>
    <s v="00Q0000395"/>
    <s v="PAQUETE HIPERTENSION ARTERIAL Y/O  DIABETES MELLITUS CON ENFERMEDAD RENAL CRONICA ESTADIOS 3A - 3B - 4 Y 5 SIN DIALISIS"/>
    <d v="2022-02-09T00:00:00"/>
    <n v="14700"/>
    <s v="Hospitalización"/>
    <m/>
  </r>
  <r>
    <n v="2022"/>
    <d v="2021-10-31T00:00:00"/>
    <s v="Población con riesgo o alteraciones cardio – cerebro – vascular – metabólicas manifiestas"/>
    <s v="Crónicos"/>
    <s v="HTA"/>
    <s v="PASTO"/>
    <n v="52"/>
    <s v="52 - NARIÑO"/>
    <s v="52227"/>
    <s v="52227 - Cumbal"/>
    <s v="0,944223274467454"/>
    <s v="-77,9595844554936"/>
    <s v="Cotizante docente"/>
    <s v="AC"/>
    <m/>
    <s v="CC"/>
    <n v="87511277"/>
    <s v="CC87511277"/>
    <s v="NELSON "/>
    <s v="EFRAIN"/>
    <s v="ERAZO"/>
    <s v="JATIVA"/>
    <d v="1969-08-08T00:00:00"/>
    <n v="52"/>
    <n v="5"/>
    <s v="Adultez"/>
    <s v="Ninguno"/>
    <s v="Desplazamiento"/>
    <s v="Ninguno"/>
    <s v="Estudios Universitarios"/>
    <s v="Cotizante docente"/>
    <m/>
    <s v="Con discapacidad"/>
    <s v="Indígena"/>
    <s v="CUMBAL"/>
    <s v="CL 20 N 7-33 BARRIO LLORENTE"/>
    <n v="3152672496"/>
    <s v="Urbana"/>
    <m/>
    <x v="0"/>
    <x v="13"/>
    <s v="NARIÑO"/>
    <x v="13"/>
    <x v="13"/>
    <x v="13"/>
    <m/>
    <m/>
    <m/>
    <m/>
    <s v="Hipertension esencial (primaria)"/>
    <s v="Procedimiento"/>
    <n v="1"/>
    <s v="00Q0000395"/>
    <s v="PAQUETE HIPERTENSION ARTERIAL Y/O  DIABETES MELLITUS CON ENFERMEDAD RENAL CRONICA ESTADIOS 3A - 3B - 4 Y 5 SIN DIALISIS"/>
    <d v="2022-02-28T00:00:00"/>
    <n v="6100"/>
    <s v="Hospitalización"/>
    <m/>
  </r>
  <r>
    <n v="2022"/>
    <d v="2021-10-31T00:00:00"/>
    <s v="Población con riesgo o alteraciones cardio – cerebro – vascular – metabólicas manifiestas"/>
    <s v="Crónicos"/>
    <s v="HTA"/>
    <s v="PASTO"/>
    <n v="52"/>
    <s v="52 - NARIÑO"/>
    <s v="52227"/>
    <s v="52227 - Cumbal"/>
    <s v="0,944223274467454"/>
    <s v="-77,9595844554936"/>
    <s v="Cotizante docente"/>
    <s v="AC"/>
    <m/>
    <s v="CC"/>
    <n v="27173782"/>
    <s v="CC27173782"/>
    <s v="ELSY"/>
    <s v="MATILDE"/>
    <s v="BUCHELY"/>
    <s v="ARCOS"/>
    <d v="1962-01-24T00:00:00"/>
    <n v="59"/>
    <n v="5"/>
    <s v="Adultez"/>
    <s v="Ninguno"/>
    <s v="Desplazamiento"/>
    <s v="Ninguno"/>
    <s v="Estudios Universitarios"/>
    <s v="Cotizante docente"/>
    <m/>
    <s v="Con discapacidad"/>
    <s v="Ninguna"/>
    <s v="CUMBAL"/>
    <s v="CL 17 N 9-62 B/ BARRIO LOS PINOS"/>
    <n v="3206910100"/>
    <s v="Urbana"/>
    <m/>
    <x v="0"/>
    <x v="7"/>
    <s v="NARIÑO"/>
    <x v="7"/>
    <x v="7"/>
    <x v="7"/>
    <m/>
    <m/>
    <m/>
    <m/>
    <s v="Hipertension esencial (primaria)"/>
    <s v="Procedimiento"/>
    <n v="1"/>
    <s v="00Q0000395"/>
    <s v="PAQUETE HIPERTENSION ARTERIAL Y/O  DIABETES MELLITUS CON ENFERMEDAD RENAL CRONICA ESTADIOS 3A - 3B - 4 Y 5 SIN DIALISIS"/>
    <d v="2022-02-23T00:00:00"/>
    <n v="113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742"/>
    <s v="CC27257742"/>
    <s v="VIRGINIA"/>
    <s v="NONE "/>
    <s v="CAICEDO"/>
    <s v="DE ARROYO"/>
    <d v="1952-11-02T00:00:00"/>
    <n v="69"/>
    <n v="6"/>
    <s v="Persona mayor"/>
    <s v="Otros"/>
    <s v="Desplazamiento"/>
    <s v="Ninguno"/>
    <s v="Estudios Universitarios"/>
    <s v="Cotizante docente"/>
    <m/>
    <s v="Con discapacidad"/>
    <s v="Afrodescendiente"/>
    <s v="EL CHARCO"/>
    <s v="BARRIO BUSTAMANTE"/>
    <n v="3137839702"/>
    <s v="Urbana"/>
    <m/>
    <x v="0"/>
    <x v="11"/>
    <s v="NARIÑO"/>
    <x v="11"/>
    <x v="11"/>
    <x v="11"/>
    <m/>
    <m/>
    <m/>
    <m/>
    <s v="Hipertension esencial (primaria)"/>
    <s v="Medicamento"/>
    <n v="1"/>
    <s v="55894-14"/>
    <s v="AMLODIPINO TABLETAS POR 10 MG"/>
    <d v="2022-02-22T00:00:00"/>
    <n v="37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87190002"/>
    <s v="CC87190002"/>
    <s v="CARLOS"/>
    <s v="NONE "/>
    <s v="CARABALI "/>
    <s v="FLORES"/>
    <d v="1954-03-18T00:00:00"/>
    <n v="67"/>
    <n v="6"/>
    <s v="Persona mayor"/>
    <s v="Otros"/>
    <s v="Desplazamiento"/>
    <s v="Desplazamiento forzado"/>
    <s v="Estudios Universitarios"/>
    <s v="Cotizante docente"/>
    <m/>
    <s v="Con discapacidad"/>
    <s v="Afrodescendiente"/>
    <s v="EL CHARCO"/>
    <s v="BARRIO EL COMERCIO"/>
    <n v="3108327515"/>
    <s v="Urbana"/>
    <m/>
    <x v="0"/>
    <x v="7"/>
    <s v="NARIÑO"/>
    <x v="7"/>
    <x v="7"/>
    <x v="7"/>
    <m/>
    <m/>
    <m/>
    <m/>
    <s v="Hipertension esencial (primaria)"/>
    <s v="Procedimiento"/>
    <n v="1"/>
    <s v="00Q0000773"/>
    <s v="PAQUETE HIPERTENSION ARTERIAL SIN O CON ENFERMEDAD RENAL CRONICA ESTADIOS 1 - 2 - IPS ESPECIALIZADA"/>
    <d v="2022-02-17T00:00:00"/>
    <n v="214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788206"/>
    <s v="CC59788206"/>
    <s v="LUZ"/>
    <s v="MARIA"/>
    <s v="JARAMILLO"/>
    <s v="OCORO"/>
    <d v="1962-08-22T00:00:00"/>
    <n v="59"/>
    <n v="5"/>
    <s v="Adultez"/>
    <s v="Otros"/>
    <s v="Desplazamiento"/>
    <s v="Confinamiento"/>
    <s v="Estudios Universitarios"/>
    <s v="Cotizante docente"/>
    <m/>
    <s v="Con discapacidad"/>
    <s v="Afrodescendiente"/>
    <s v="EL CHARCO "/>
    <s v="VEREDA/ISLA MORRITO"/>
    <n v="3145800230"/>
    <s v="Rural"/>
    <m/>
    <x v="0"/>
    <x v="7"/>
    <s v="NARIÑO"/>
    <x v="7"/>
    <x v="7"/>
    <x v="7"/>
    <m/>
    <m/>
    <m/>
    <m/>
    <s v="Hipertension esencial (primaria)"/>
    <s v="Medicamento"/>
    <n v="1"/>
    <s v="42216-13"/>
    <s v="FUROSEMIDA TABLETAS 40MG"/>
    <d v="2022-02-17T00:00:00"/>
    <n v="801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5436252"/>
    <s v="CC25436252"/>
    <s v="ROSA "/>
    <s v=" ELSY"/>
    <s v="GRUESO "/>
    <s v="QUIÑONES"/>
    <d v="1978-03-11T00:00:00"/>
    <n v="43"/>
    <n v="5"/>
    <s v="Adultez"/>
    <s v="Otros"/>
    <s v="Desplazamiento"/>
    <s v="Desplazamiento forzado"/>
    <s v="Estudios Universitarios"/>
    <s v="Cotizante docente"/>
    <m/>
    <s v="Con discapacidad"/>
    <s v="Afrodescendiente"/>
    <s v="EL CHARCO"/>
    <s v="BARRIO BUSTAMANTE"/>
    <n v="3137662119"/>
    <s v="Urbana"/>
    <m/>
    <x v="0"/>
    <x v="7"/>
    <s v="NARIÑO"/>
    <x v="7"/>
    <x v="7"/>
    <x v="7"/>
    <m/>
    <m/>
    <m/>
    <m/>
    <s v="Hipertension esencial (primaria)"/>
    <s v="Medicamento"/>
    <n v="1"/>
    <s v="20080792-20"/>
    <s v="SULFATO FERROSO 300 MG TABLETAS RECUBIERTAS"/>
    <d v="2022-02-17T00:00:00"/>
    <n v="3030000"/>
    <s v="Hospitalización"/>
    <m/>
  </r>
  <r>
    <n v="2022"/>
    <d v="2021-10-31T00:00:00"/>
    <s v="Población con riesgo o alteraciones cardio – cerebro – vascular – metabólicas manifiestas"/>
    <s v="Crónicos"/>
    <s v="HTA"/>
    <s v="PASTO"/>
    <n v="52"/>
    <s v="52 - NARIÑO"/>
    <s v="52250"/>
    <s v="52250 - El Charco"/>
    <s v="2,47844966818456"/>
    <s v="-78,1117316364611"/>
    <s v="Beneficiario"/>
    <s v="AC"/>
    <m/>
    <s v="CC"/>
    <n v="27256986"/>
    <s v="CC27256986"/>
    <s v="FLOR "/>
    <s v=" ROSARIO"/>
    <s v="MENA "/>
    <s v=" GONZALEZ"/>
    <d v="1947-03-31T00:00:00"/>
    <n v="74"/>
    <n v="6"/>
    <s v="Persona mayor"/>
    <s v="Otros"/>
    <s v="Desplazamiento"/>
    <s v="Desplazamiento forzado"/>
    <s v="Estudios Universitarios"/>
    <s v="Beneficiario"/>
    <m/>
    <s v="Con discapacidad"/>
    <s v="Afrodescendiente"/>
    <s v="EL CHARCO"/>
    <s v="BARRIO SAGRADO CORAZON DE JESUS"/>
    <n v="3137506689"/>
    <s v="Urbana"/>
    <m/>
    <x v="0"/>
    <x v="7"/>
    <s v="NARIÑO"/>
    <x v="7"/>
    <x v="7"/>
    <x v="7"/>
    <m/>
    <m/>
    <m/>
    <m/>
    <s v="Hipertension esencial (primaria)"/>
    <s v="Medicamento"/>
    <n v="1"/>
    <s v="20025310-08"/>
    <s v="NIFEDIPINO 30 MG CAPSULAS DE LIBERACION CONTROLADA"/>
    <d v="2022-02-17T00:00:00"/>
    <n v="44227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668297"/>
    <s v="CC59668297"/>
    <s v="ANGELA"/>
    <s v="NONE "/>
    <s v="CASTRO "/>
    <s v=" SINISTERRA"/>
    <d v="1967-03-01T00:00:00"/>
    <n v="54"/>
    <n v="5"/>
    <s v="Adultez"/>
    <s v="Otros"/>
    <s v="Desplazamiento"/>
    <s v="Desplazamiento forzado"/>
    <s v="Estudios Universitarios"/>
    <s v="Cotizante docente"/>
    <m/>
    <s v="Con discapacidad"/>
    <s v="Afrodescendiente"/>
    <s v="EL CHARCO "/>
    <s v="BARRIO LAS PALMAS"/>
    <n v="3104169504"/>
    <s v="Urbana"/>
    <m/>
    <x v="0"/>
    <x v="7"/>
    <s v="NARIÑO"/>
    <x v="7"/>
    <x v="7"/>
    <x v="7"/>
    <m/>
    <m/>
    <m/>
    <m/>
    <s v="Hipertension esencial (primaria)"/>
    <s v="Medicamento"/>
    <n v="1"/>
    <s v="20025310-08"/>
    <s v="NIFEDIPINO 30 MG CAPSULAS DE LIBERACION CONTROLADA"/>
    <d v="2022-02-17T00:00:00"/>
    <n v="13700"/>
    <s v="Hospitalización"/>
    <m/>
  </r>
  <r>
    <n v="2022"/>
    <d v="2021-10-31T00:00:00"/>
    <s v="Población con riesgo o alteraciones cardio – cerebro – vascular – metabólicas manifiestas"/>
    <s v="Crónicos"/>
    <s v="HTA"/>
    <s v="PASTO"/>
    <n v="52"/>
    <s v="52 - NARIÑO"/>
    <s v="52250"/>
    <s v="52250 - El Charco"/>
    <s v="2,47844966818456"/>
    <s v="-78,1117316364611"/>
    <s v="Cotizante Pensionado"/>
    <s v="AC"/>
    <m/>
    <s v="CC"/>
    <n v="5270964"/>
    <s v="CC5270964"/>
    <s v="VIRGILIO"/>
    <s v="NONE "/>
    <s v="ESCOBAR "/>
    <s v=" SANTANA"/>
    <d v="1949-12-24T00:00:00"/>
    <n v="71"/>
    <n v="6"/>
    <s v="Persona mayor"/>
    <s v="Otros"/>
    <s v="Desplazamiento"/>
    <s v="Ninguno"/>
    <s v="Estudios Universitarios"/>
    <s v="Cotizante Pensionado"/>
    <m/>
    <s v="Con discapacidad"/>
    <s v="Afrodescendiente"/>
    <s v="EL CHARCO"/>
    <s v="BARRIO SAN JOSE"/>
    <n v="3113963191"/>
    <s v="Urbana"/>
    <m/>
    <x v="0"/>
    <x v="7"/>
    <s v="NARIÑO"/>
    <x v="7"/>
    <x v="7"/>
    <x v="7"/>
    <m/>
    <m/>
    <m/>
    <m/>
    <s v="Hipertension esencial (primaria)"/>
    <s v="Medicamento"/>
    <n v="1"/>
    <s v="20086955-04"/>
    <s v="CARVEDILOL 6.25 MG TABLETAS RECUBIERTAS."/>
    <d v="2022-02-01T00:00:00"/>
    <n v="4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654"/>
    <s v="CC27258654"/>
    <s v="MIRIAN"/>
    <s v="NONE "/>
    <s v="CARVAJAL "/>
    <s v="PANCHANO"/>
    <d v="1968-12-15T00:00:00"/>
    <n v="52"/>
    <n v="5"/>
    <s v="Adultez"/>
    <s v="Otros"/>
    <s v="Desplazamiento"/>
    <s v="Desplazamiento forzado"/>
    <s v="Estudios Universitarios"/>
    <s v="Cotizante docente"/>
    <m/>
    <s v="Con discapacidad"/>
    <s v="Afrodescendiente"/>
    <s v="EL CHARCO"/>
    <s v="VEREDA EL HORMIGUERO"/>
    <n v="3145617216"/>
    <s v="Rural"/>
    <m/>
    <x v="0"/>
    <x v="7"/>
    <s v="NARIÑO"/>
    <x v="7"/>
    <x v="7"/>
    <x v="7"/>
    <m/>
    <m/>
    <m/>
    <m/>
    <s v="Hipertension esencial (primaria)"/>
    <s v="Medicamento"/>
    <n v="1"/>
    <s v="19963352-15"/>
    <s v="ATORVASTATINA 20 MG TABLETAS RECUBIERTAS"/>
    <d v="2022-02-01T00:00:00"/>
    <n v="4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75012"/>
    <s v="CC59175012"/>
    <s v="ESTELVINA"/>
    <s v="NONE "/>
    <s v="MONTAÑO"/>
    <s v="OCORO"/>
    <d v="1964-04-05T00:00:00"/>
    <n v="57"/>
    <n v="5"/>
    <s v="Adultez"/>
    <s v="Otros"/>
    <s v="Desplazamiento"/>
    <s v="Desplazamiento forzado"/>
    <s v="Estudios Universitarios"/>
    <s v="Cotizante docente"/>
    <m/>
    <s v="Con discapacidad"/>
    <s v="Afrodescendiente"/>
    <s v="EL CHARCO "/>
    <s v="VEREDA EL HORMIGUERO"/>
    <n v="3127533474"/>
    <s v="Rural"/>
    <m/>
    <x v="0"/>
    <x v="7"/>
    <s v="NARIÑO"/>
    <x v="7"/>
    <x v="7"/>
    <x v="7"/>
    <m/>
    <m/>
    <m/>
    <m/>
    <s v="Hipertension esencial (primaria)"/>
    <s v="Medicamento"/>
    <n v="1"/>
    <s v="19973061-05"/>
    <s v="ESPIRONOLACTONA 25MG TABLETAS"/>
    <d v="2022-02-23T00:00:00"/>
    <n v="13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31379232"/>
    <s v="CC31379232"/>
    <s v="HERMELINA"/>
    <s v="NONE "/>
    <s v="QUINTERO "/>
    <s v=" GONGORA"/>
    <d v="1959-05-18T00:00:00"/>
    <n v="62"/>
    <n v="6"/>
    <s v="Persona mayor"/>
    <s v="Otros"/>
    <s v="Desplazamiento"/>
    <s v="Acto terrorista / Atentados / Combates / Enfrentamientos / Hostigamientos"/>
    <s v="Estudios Universitarios"/>
    <s v="Cotizante docente"/>
    <m/>
    <s v="Con discapacidad"/>
    <s v="Afrodescendiente"/>
    <s v="EL CHARCO"/>
    <s v="BARRIO LAS MERCEDES"/>
    <n v="3127602025"/>
    <s v="Urbana"/>
    <m/>
    <x v="0"/>
    <x v="7"/>
    <s v="NARIÑO"/>
    <x v="7"/>
    <x v="7"/>
    <x v="7"/>
    <m/>
    <m/>
    <m/>
    <m/>
    <s v="Hipertension esencial (primaria)"/>
    <s v="Medicamento"/>
    <n v="1"/>
    <s v="55895-06"/>
    <s v="AMLODIPINO TABLETAS 5 MG"/>
    <d v="2022-02-23T00:00:00"/>
    <n v="7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7252"/>
    <s v="CC13107252"/>
    <s v="JESUS"/>
    <s v="NONE "/>
    <s v="RODRIGUEZ "/>
    <s v="BELALCAZAR"/>
    <d v="1980-02-25T00:00:00"/>
    <n v="41"/>
    <n v="5"/>
    <s v="Adultez"/>
    <s v="Otros"/>
    <s v="Desplazamiento"/>
    <s v="Desplazamiento forzado"/>
    <s v="Estudios Universitarios"/>
    <s v="Cotizante docente"/>
    <m/>
    <s v="Con discapacidad"/>
    <s v="Afrodescendiente"/>
    <s v="EL CHARCO"/>
    <s v="BARRIO EL CARMEN 2"/>
    <n v="3187302103"/>
    <s v="Urbana"/>
    <m/>
    <x v="0"/>
    <x v="7"/>
    <s v="NARIÑO"/>
    <x v="7"/>
    <x v="7"/>
    <x v="7"/>
    <m/>
    <m/>
    <m/>
    <m/>
    <s v="Hipertension esencial (primaria)"/>
    <s v="Medicamento"/>
    <n v="1"/>
    <s v="20123645-04"/>
    <s v="LOSARTAN POTASICO 50 MG TABLETAS"/>
    <d v="2022-02-23T00:00:00"/>
    <n v="24000"/>
    <s v="Hospitalización"/>
    <m/>
  </r>
  <r>
    <n v="2022"/>
    <d v="2021-10-31T00:00:00"/>
    <s v="Población con riesgo o alteraciones cardio – cerebro – vascular – metabólicas manifiestas"/>
    <s v="Crónicos"/>
    <s v="HTA"/>
    <s v="PASTO"/>
    <n v="52"/>
    <s v="52 - NARIÑO"/>
    <s v="52250"/>
    <s v="52250 - El Charco"/>
    <s v="2,47844966818456"/>
    <s v="-78,1117316364611"/>
    <s v="Beneficiario"/>
    <s v="AC"/>
    <m/>
    <s v="CC"/>
    <n v="13103240"/>
    <s v="CC13103240"/>
    <s v="LUIS "/>
    <s v="ALBERTO"/>
    <s v="RIASCOS "/>
    <s v="CAMBINDO"/>
    <d v="1952-12-12T00:00:00"/>
    <n v="68"/>
    <n v="6"/>
    <s v="Persona mayor"/>
    <s v="Otros"/>
    <s v="Desplazamiento"/>
    <s v="Desplazamiento forzado"/>
    <s v="Estudios Universitarios"/>
    <s v="Beneficiario"/>
    <m/>
    <s v="Con discapacidad"/>
    <s v="Afrodescendiente"/>
    <s v="EL CHARCO "/>
    <s v="BOCA DE PULBUZA"/>
    <n v="0"/>
    <s v="Rural"/>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11900"/>
    <s v="Hospitalización"/>
    <m/>
  </r>
  <r>
    <n v="2022"/>
    <d v="2021-10-31T00:00:00"/>
    <s v="Población con riesgo o alteraciones cardio – cerebro – vascular – metabólicas manifiestas"/>
    <s v="Crónicos"/>
    <s v="HTA"/>
    <s v="PASTO"/>
    <n v="52"/>
    <s v="52 - NARIÑO"/>
    <s v="52250"/>
    <s v="52250 - El Charco"/>
    <s v="2,47844966818456"/>
    <s v="-78,1117316364611"/>
    <s v="Cotizante Pensionado"/>
    <s v="AC"/>
    <m/>
    <s v="CC"/>
    <n v="27257955"/>
    <s v="CC27257955"/>
    <s v="ENNY  "/>
    <s v="MERCEDES "/>
    <s v="ZUÑIGA "/>
    <s v=" CASTRO"/>
    <d v="1960-02-04T00:00:00"/>
    <n v="61"/>
    <n v="6"/>
    <s v="Persona mayor"/>
    <s v="Otros"/>
    <s v="Desplazamiento"/>
    <s v="Ninguno"/>
    <s v="Estudios Universitarios"/>
    <s v="Cotizante Pensionado"/>
    <m/>
    <s v="Con discapacidad"/>
    <s v="Afrodescendiente"/>
    <s v="EL CHARCO"/>
    <s v="EL CARMEN"/>
    <n v="0"/>
    <s v="Urbana"/>
    <m/>
    <x v="0"/>
    <x v="8"/>
    <s v="NARIÑO"/>
    <x v="8"/>
    <x v="8"/>
    <x v="8"/>
    <m/>
    <m/>
    <m/>
    <m/>
    <s v="Hipertension esencial (primaria)"/>
    <s v="Procedimiento"/>
    <n v="1"/>
    <s v="00Q0000395"/>
    <s v="PAQUETE HIPERTENSION ARTERIAL Y/O  DIABETES MELLITUS CON ENFERMEDAD RENAL CRONICA ESTADIOS 3A - 3B - 4 Y 5 SIN DIALISIS"/>
    <d v="2022-02-28T00:00:00"/>
    <n v="177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701"/>
    <s v="CC27257701"/>
    <s v="DELFIDA"/>
    <s v="NONE "/>
    <s v="BRAVO"/>
    <s v=" CAICEDO"/>
    <d v="1957-09-04T00:00:00"/>
    <n v="64"/>
    <n v="6"/>
    <s v="Persona mayor"/>
    <s v="Otros"/>
    <s v="Desplazamiento"/>
    <s v="Desplazamiento forzado"/>
    <s v="Estudios Universitarios"/>
    <s v="Cotizante docente"/>
    <m/>
    <s v="Con discapacidad"/>
    <s v="Afrodescendiente"/>
    <s v="EL CHARCO"/>
    <s v="BOCA DE PULBUZA"/>
    <n v="3128258192"/>
    <s v="Rural"/>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88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9147"/>
    <s v="CC27259147"/>
    <s v="SOCORRO"/>
    <s v="NONE "/>
    <s v="CARVAJAL "/>
    <s v=" PANCHANO"/>
    <d v="1977-06-27T00:00:00"/>
    <n v="44"/>
    <n v="5"/>
    <s v="Adultez"/>
    <s v="Otros"/>
    <s v="Desplazamiento"/>
    <s v="Desplazamiento forzado"/>
    <s v="Estudios Universitarios"/>
    <s v="Cotizante docente"/>
    <m/>
    <s v="Con discapacidad"/>
    <s v="Afrodescendiente"/>
    <s v="EL CHARCO "/>
    <s v="BOCA DE PULBUZA"/>
    <n v="0"/>
    <s v="Rural"/>
    <m/>
    <x v="0"/>
    <x v="11"/>
    <s v="NARIÑO"/>
    <x v="11"/>
    <x v="11"/>
    <x v="11"/>
    <m/>
    <m/>
    <m/>
    <m/>
    <s v="Hipertension esencial (primaria)"/>
    <s v="Procedimiento"/>
    <n v="1"/>
    <s v="00Q0000395"/>
    <s v="PAQUETE HIPERTENSION ARTERIAL Y/O  DIABETES MELLITUS CON ENFERMEDAD RENAL CRONICA ESTADIOS 3A - 3B - 4 Y 5 SIN DIALISIS"/>
    <d v="2022-02-21T00:00:00"/>
    <n v="985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711"/>
    <s v="CC27257711"/>
    <s v="YOLIMA"/>
    <s v="NONE "/>
    <s v="NARANJO "/>
    <s v="CANDELO"/>
    <d v="1955-12-07T00:00:00"/>
    <n v="66"/>
    <n v="6"/>
    <s v="Persona mayor"/>
    <s v="Otros"/>
    <s v="Desplazamiento"/>
    <s v="Desplazamiento forzado"/>
    <s v="Estudios Universitarios"/>
    <s v="Cotizante docente"/>
    <m/>
    <s v="Con discapacidad"/>
    <s v="Afrodescendiente"/>
    <s v="EL CHARCO"/>
    <s v="VETREDA BANGUERA"/>
    <n v="3148870893"/>
    <s v="Rural"/>
    <m/>
    <x v="0"/>
    <x v="7"/>
    <s v="NARIÑO"/>
    <x v="7"/>
    <x v="7"/>
    <x v="7"/>
    <m/>
    <m/>
    <m/>
    <m/>
    <s v="Hipertension esencial (primaria)"/>
    <s v="Medicamento"/>
    <n v="1"/>
    <s v="40260-09"/>
    <s v="VITAMINA B12 SOLUCION INYECTABLE"/>
    <d v="2022-02-02T00:00:00"/>
    <n v="16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886"/>
    <s v="CC27257886"/>
    <s v="PIEDAD"/>
    <s v="NONE "/>
    <s v="QUIÑONES "/>
    <s v=" OBANDO"/>
    <d v="1959-06-07T00:00:00"/>
    <n v="62"/>
    <n v="6"/>
    <s v="Persona mayor"/>
    <s v="Otros"/>
    <s v="Desplazamiento"/>
    <s v="Confinamiento"/>
    <s v="Estudios Universitarios"/>
    <s v="Cotizante docente"/>
    <m/>
    <s v="Con discapacidad"/>
    <s v="Afrodescendiente"/>
    <s v="EL CHARCO"/>
    <s v="VEREDA SAN JOSE"/>
    <n v="3148024066"/>
    <s v="Rural"/>
    <m/>
    <x v="0"/>
    <x v="12"/>
    <s v="NARIÑO"/>
    <x v="12"/>
    <x v="12"/>
    <x v="12"/>
    <m/>
    <m/>
    <m/>
    <m/>
    <s v="Hipertension esencial (primaria)"/>
    <s v="Procedimiento"/>
    <n v="1"/>
    <s v="00Q0000395"/>
    <s v="PAQUETE HIPERTENSION ARTERIAL Y/O  DIABETES MELLITUS CON ENFERMEDAD RENAL CRONICA ESTADIOS 3A - 3B - 4 Y 5 SIN DIALISIS"/>
    <d v="2022-02-28T00:00:00"/>
    <n v="608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672"/>
    <s v="CC27257672"/>
    <s v="CARMEN "/>
    <s v=" FABIOLA"/>
    <s v="CUELLAR "/>
    <s v=" SOLIS"/>
    <d v="1956-05-29T00:00:00"/>
    <n v="65"/>
    <n v="6"/>
    <s v="Persona mayor"/>
    <s v="Otros"/>
    <s v="Desplazamiento"/>
    <s v="Perdida de Bienes Muebles o Inmuebles"/>
    <s v="Estudios Universitarios"/>
    <s v="Cotizante docente"/>
    <m/>
    <s v="Con discapacidad"/>
    <s v="Afrodescendiente"/>
    <s v="EL CHARCO "/>
    <s v="BARRIO SAN JOSE"/>
    <n v="3106462957"/>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122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643"/>
    <s v="CC27257643"/>
    <s v="MARTHA  "/>
    <s v=" PAULINA"/>
    <s v="ESTUPIÑAN"/>
    <s v="NOAP"/>
    <d v="1955-04-15T00:00:00"/>
    <n v="66"/>
    <n v="6"/>
    <s v="Persona mayor"/>
    <s v="Otros"/>
    <s v="Desplazamiento"/>
    <s v="Ninguno"/>
    <s v="Estudios Universitarios"/>
    <s v="Cotizante docente"/>
    <m/>
    <s v="Con discapacidad"/>
    <s v="Afrodescendiente"/>
    <s v="EL CHARCO"/>
    <s v="BARRIO SAGRADO CORAZON DE JESUS"/>
    <n v="3105248318"/>
    <s v="Urbana"/>
    <m/>
    <x v="0"/>
    <x v="12"/>
    <s v="NARIÑO"/>
    <x v="12"/>
    <x v="12"/>
    <x v="12"/>
    <m/>
    <m/>
    <m/>
    <m/>
    <s v="Hipertension esencial (primaria)"/>
    <s v="Procedimiento"/>
    <n v="1"/>
    <s v="00Q0000773"/>
    <s v="PAQUETE HIPERTENSION ARTERIAL SIN O CON ENFERMEDAD RENAL CRONICA ESTADIOS 1 - 2 - IPS ESPECIALIZADA"/>
    <d v="2022-02-18T00:00:00"/>
    <n v="4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5436177"/>
    <s v="CC25436177"/>
    <s v="ENNA"/>
    <s v="NONE "/>
    <s v="ESPINOSA "/>
    <s v=" RODRIGUEZ"/>
    <d v="1968-06-19T00:00:00"/>
    <n v="53"/>
    <n v="5"/>
    <s v="Adultez"/>
    <s v="Otros"/>
    <s v="Desplazamiento"/>
    <s v="Ninguno"/>
    <s v="Estudios Universitarios"/>
    <s v="Cotizante docente"/>
    <m/>
    <s v="Con discapacidad"/>
    <s v="Afrodescendiente"/>
    <s v="EL CHARCO"/>
    <s v="BARRIO SANTA CRUZ"/>
    <n v="3137888487"/>
    <s v="Urbana"/>
    <m/>
    <x v="0"/>
    <x v="7"/>
    <s v="NARIÑO"/>
    <x v="7"/>
    <x v="7"/>
    <x v="7"/>
    <m/>
    <m/>
    <m/>
    <m/>
    <s v="Hipertension esencial (primaria)"/>
    <s v="Procedimiento"/>
    <n v="1"/>
    <s v="00Q0000773"/>
    <s v="PAQUETE HIPERTENSION ARTERIAL SIN O CON ENFERMEDAD RENAL CRONICA ESTADIOS 1 - 2 - IPS ESPECIALIZADA"/>
    <d v="2022-02-28T00:00:00"/>
    <n v="55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019"/>
    <s v="CC13104019"/>
    <s v="DANIEL"/>
    <s v="NONE "/>
    <s v="TOLOZA "/>
    <s v=" CASTRO"/>
    <d v="1961-09-18T00:00:00"/>
    <n v="60"/>
    <n v="6"/>
    <s v="Persona mayor"/>
    <s v="Otros"/>
    <s v="Desplazamiento"/>
    <s v="Ninguno"/>
    <s v="Estudios Universitarios"/>
    <s v="Cotizante docente"/>
    <m/>
    <s v="Con discapacidad"/>
    <s v="Afrodescendiente"/>
    <s v="EL CHARCO "/>
    <s v="BARRIO BUSTAMANTE"/>
    <n v="3234678919"/>
    <s v="Urbana"/>
    <m/>
    <x v="0"/>
    <x v="11"/>
    <s v="NARIÑO"/>
    <x v="11"/>
    <x v="11"/>
    <x v="11"/>
    <m/>
    <m/>
    <m/>
    <m/>
    <s v="Hipertension esencial (primaria)"/>
    <s v="Procedimiento"/>
    <n v="1"/>
    <s v="00Q0000395"/>
    <s v="PAQUETE HIPERTENSION ARTERIAL Y/O  DIABETES MELLITUS CON ENFERMEDAD RENAL CRONICA ESTADIOS 3A - 3B - 4 Y 5 SIN DIALISIS"/>
    <d v="2022-02-19T00:00:00"/>
    <n v="59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770"/>
    <s v="CC13104770"/>
    <s v="CAMILO"/>
    <s v="NONE "/>
    <s v="CUNDUMI "/>
    <s v=" TOLOZA"/>
    <d v="1966-10-26T00:00:00"/>
    <n v="55"/>
    <n v="5"/>
    <s v="Adultez"/>
    <s v="Otros"/>
    <s v="Desplazamiento"/>
    <s v="Desplazamiento forzado"/>
    <s v="Estudios Universitarios"/>
    <s v="Cotizante docente"/>
    <m/>
    <s v="Con discapacidad"/>
    <s v="Afrodescendiente"/>
    <s v="EL CHARCO"/>
    <s v="BARRIO EL CANAL"/>
    <n v="3127806321"/>
    <s v="Urbana"/>
    <m/>
    <x v="0"/>
    <x v="7"/>
    <s v="NARIÑO"/>
    <x v="7"/>
    <x v="7"/>
    <x v="7"/>
    <m/>
    <m/>
    <m/>
    <m/>
    <s v="Hipertension esencial (primaria)"/>
    <s v="Procedimiento"/>
    <n v="1"/>
    <s v="00Q0000395"/>
    <s v="PAQUETE HIPERTENSION ARTERIAL Y/O  DIABETES MELLITUS CON ENFERMEDAD RENAL CRONICA ESTADIOS 3A - 3B - 4 Y 5 SIN DIALISIS"/>
    <d v="2022-02-28T00:00:00"/>
    <n v="59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87430890"/>
    <s v="CC87430890"/>
    <s v="JULIO  "/>
    <s v=" GASPAR "/>
    <s v="ANGULO  "/>
    <s v=" MOLINA "/>
    <d v="1960-07-04T00:00:00"/>
    <n v="61"/>
    <n v="6"/>
    <s v="Persona mayor"/>
    <s v="Otros"/>
    <s v="Desplazamiento"/>
    <s v="Ninguno"/>
    <s v="Estudios Universitarios"/>
    <s v="Cotizante docente"/>
    <m/>
    <s v="Con discapacidad"/>
    <s v="Afrodescendiente"/>
    <s v="EL CHARCO"/>
    <s v="BARRIO SAGRADO CORAZON DE JESUS"/>
    <n v="0"/>
    <s v="Urbana"/>
    <m/>
    <x v="0"/>
    <x v="7"/>
    <s v="NARIÑO"/>
    <x v="7"/>
    <x v="7"/>
    <x v="7"/>
    <m/>
    <m/>
    <m/>
    <m/>
    <s v="Hipertension esencial (primaria)"/>
    <s v="Procedimiento"/>
    <n v="1"/>
    <s v="00Q0000395"/>
    <s v="PAQUETE HIPERTENSION ARTERIAL Y/O  DIABETES MELLITUS CON ENFERMEDAD RENAL CRONICA ESTADIOS 3A - 3B - 4 Y 5 SIN DIALISIS"/>
    <d v="2022-02-28T00:00:00"/>
    <n v="70600"/>
    <s v="Hospitalización"/>
    <m/>
  </r>
  <r>
    <n v="2022"/>
    <d v="2021-10-31T00:00:00"/>
    <s v="Población con riesgo o alteraciones cardio – cerebro – vascular – metabólicas manifiestas"/>
    <s v="Crónicos"/>
    <s v="HTA"/>
    <s v="PASTO"/>
    <n v="52"/>
    <s v="52 - NARIÑO"/>
    <s v="52250"/>
    <s v="52250 - El Charco"/>
    <s v="2,47844966818456"/>
    <s v="-78,1117316364611"/>
    <s v="Cotizante Pensionado"/>
    <s v="AC"/>
    <m/>
    <s v="CC"/>
    <n v="27257768"/>
    <s v="CC27257768"/>
    <s v="EMERITA "/>
    <s v="NONE "/>
    <s v="CASTRO "/>
    <s v="NOAP"/>
    <d v="1959-01-31T00:00:00"/>
    <n v="62"/>
    <n v="6"/>
    <s v="Persona mayor"/>
    <s v="Otros"/>
    <s v="Desplazamiento"/>
    <s v="Ninguno"/>
    <s v="Estudios Universitarios"/>
    <s v="Cotizante Pensionado"/>
    <m/>
    <s v="Con discapacidad"/>
    <s v="Afrodescendiente"/>
    <s v="EL CHARCO "/>
    <s v="BOCA DE ANGOSTURA"/>
    <n v="3122181423"/>
    <s v="Rural"/>
    <m/>
    <x v="0"/>
    <x v="7"/>
    <s v="NARIÑO"/>
    <x v="7"/>
    <x v="7"/>
    <x v="7"/>
    <m/>
    <m/>
    <m/>
    <m/>
    <s v="Hipertension esencial (primaria)"/>
    <s v="Procedimiento"/>
    <n v="1"/>
    <s v="00Q0000773"/>
    <s v="PAQUETE HIPERTENSION ARTERIAL SIN O CON ENFERMEDAD RENAL CRONICA ESTADIOS 1 - 2 - IPS ESPECIALIZADA"/>
    <d v="2022-02-28T00:00:00"/>
    <n v="59100"/>
    <s v="Hospitalización"/>
    <m/>
  </r>
  <r>
    <n v="2022"/>
    <d v="2021-10-31T00:00:00"/>
    <s v="Población con riesgo o alteraciones cardio – cerebro – vascular – metabólicas manifiestas"/>
    <s v="Crónicos"/>
    <s v="HTA"/>
    <s v="PASTO"/>
    <n v="52"/>
    <s v="52 - NARIÑO"/>
    <s v="52250"/>
    <s v="52250 - El Charco"/>
    <s v="2,47844966818456"/>
    <s v="-78,1117316364611"/>
    <s v="Beneficiario"/>
    <s v="AC"/>
    <m/>
    <s v="CC"/>
    <n v="13103772"/>
    <s v="CC13103772"/>
    <s v="PABLO"/>
    <s v="NONE "/>
    <s v="HUILA "/>
    <s v=" ANCHICO"/>
    <d v="1956-03-02T00:00:00"/>
    <n v="65"/>
    <n v="6"/>
    <s v="Persona mayor"/>
    <s v="Otros"/>
    <s v="Desplazamiento"/>
    <s v="Desplazamiento forzado"/>
    <s v="Estudios Universitarios"/>
    <s v="Beneficiario"/>
    <m/>
    <s v="Con discapacidad"/>
    <s v="Afrodescendiente"/>
    <s v="EL CHARCO"/>
    <s v="BARRIO EL CANAL"/>
    <n v="3174141395"/>
    <s v="Urbana"/>
    <m/>
    <x v="0"/>
    <x v="9"/>
    <s v="NARIÑO"/>
    <x v="9"/>
    <x v="9"/>
    <x v="9"/>
    <m/>
    <m/>
    <m/>
    <m/>
    <s v="Hipertension esencial (primaria)"/>
    <s v="Procedimiento"/>
    <n v="1"/>
    <s v="00Q0000773"/>
    <s v="PAQUETE HIPERTENSION ARTERIAL SIN O CON ENFERMEDAD RENAL CRONICA ESTADIOS 1 - 2 - IPS ESPECIALIZADA"/>
    <d v="2022-02-28T00:00:00"/>
    <n v="70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31286069"/>
    <s v="CC31286069"/>
    <s v="MARIA  "/>
    <s v="ANTONIA"/>
    <s v="YESQUEN"/>
    <s v="NOAP"/>
    <d v="1958-01-25T00:00:00"/>
    <n v="63"/>
    <n v="6"/>
    <s v="Persona mayor"/>
    <s v="Otros"/>
    <s v="Desplazamiento"/>
    <s v="Desplazamiento forzado"/>
    <s v="Estudios Universitarios"/>
    <s v="Cotizante docente"/>
    <m/>
    <s v="Con discapacidad"/>
    <s v="Afrodescendiente"/>
    <s v="EL CHARCO"/>
    <s v="BARRIO SAGRADO CORAZON DE JESUS"/>
    <n v="311607334"/>
    <s v="Urbana"/>
    <m/>
    <x v="0"/>
    <x v="7"/>
    <s v="NARIÑO"/>
    <x v="7"/>
    <x v="7"/>
    <x v="7"/>
    <m/>
    <m/>
    <m/>
    <m/>
    <s v="Hipertension esencial (primaria)"/>
    <s v="Procedimiento"/>
    <n v="1"/>
    <n v="1890266"/>
    <s v="CONSULTA DE PRIMERA VEZ POR ESPECIALISTA EN MEDICINA INTERNA"/>
    <d v="2022-02-18T00:00:00"/>
    <n v="465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592878"/>
    <s v="CC1592878"/>
    <s v="DIDIER "/>
    <s v=" ORLANDO"/>
    <s v="GAMBOA "/>
    <s v=" ASPRILLA"/>
    <d v="1964-10-04T00:00:00"/>
    <n v="57"/>
    <n v="5"/>
    <s v="Adultez"/>
    <s v="Otros"/>
    <s v="Desplazamiento"/>
    <s v="Ninguno"/>
    <s v="Estudios Universitarios"/>
    <s v="Cotizante docente"/>
    <m/>
    <s v="Con discapacidad"/>
    <s v="Afrodescendiente"/>
    <s v="EL CHARCO "/>
    <s v="BARRIO EL CANAL"/>
    <n v="3127285087"/>
    <s v="Urbana"/>
    <m/>
    <x v="0"/>
    <x v="9"/>
    <s v="NARIÑO"/>
    <x v="9"/>
    <x v="9"/>
    <x v="9"/>
    <m/>
    <m/>
    <m/>
    <m/>
    <s v="Hipertension esencial (primaria)"/>
    <s v="Procedimiento"/>
    <n v="1"/>
    <s v="00Q0000395"/>
    <s v="PAQUETE HIPERTENSION ARTERIAL Y/O  DIABETES MELLITUS CON ENFERMEDAD RENAL CRONICA ESTADIOS 3A - 3B - 4 Y 5 SIN DIALISIS"/>
    <d v="2022-02-21T00:00:00"/>
    <n v="583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31831656"/>
    <s v="CC31831656"/>
    <s v="BETSAHIDA"/>
    <s v="NONE "/>
    <s v="DIUZA"/>
    <s v="GONZALES"/>
    <d v="1958-06-19T00:00:00"/>
    <n v="63"/>
    <n v="6"/>
    <s v="Persona mayor"/>
    <s v="Otros"/>
    <s v="Desplazamiento"/>
    <s v="Ninguno"/>
    <s v="Estudios Universitarios"/>
    <s v="Cotizante docente"/>
    <m/>
    <s v="Con discapacidad"/>
    <s v="Afrodescendiente"/>
    <s v="EL CHARCO"/>
    <s v="BARRIO SAGRADO CORAZON DE JESUS"/>
    <n v="3136949401"/>
    <s v="Urbana"/>
    <m/>
    <x v="0"/>
    <x v="14"/>
    <s v="NARIÑO"/>
    <x v="14"/>
    <x v="14"/>
    <x v="14"/>
    <m/>
    <m/>
    <m/>
    <m/>
    <s v="Hipertension esencial (primaria)"/>
    <s v="Procedimiento"/>
    <n v="1"/>
    <s v="00Q0000773"/>
    <s v="PAQUETE HIPERTENSION ARTERIAL SIN O CON ENFERMEDAD RENAL CRONICA ESTADIOS 1 - 2 - IPS ESPECIALIZADA"/>
    <d v="2022-02-28T00:00:00"/>
    <n v="70200"/>
    <s v="Hospitalización"/>
    <m/>
  </r>
  <r>
    <n v="2022"/>
    <d v="2021-10-31T00:00:00"/>
    <s v="Población con riesgo o alteraciones cardio – cerebro – vascular – metabólicas manifiestas"/>
    <s v="Crónicos"/>
    <s v="HTA"/>
    <s v="PASTO"/>
    <n v="52"/>
    <s v="52 - NARIÑO"/>
    <s v="52250"/>
    <s v="52250 - El Charco"/>
    <s v="2,47844966818456"/>
    <s v="-78,1117316364611"/>
    <s v="Cotizante Pensionado"/>
    <s v="AC"/>
    <m/>
    <s v="CC"/>
    <n v="27258975"/>
    <s v="CC27258975"/>
    <s v="ELSY"/>
    <s v="NONE "/>
    <s v="CARVAJAL "/>
    <s v="PANCHANO"/>
    <d v="1970-11-06T00:00:00"/>
    <n v="51"/>
    <n v="5"/>
    <s v="Adultez"/>
    <s v="Otros"/>
    <s v="Desplazamiento"/>
    <s v="Desplazamiento forzado"/>
    <s v="Estudios Universitarios"/>
    <s v="Cotizante Pensionado"/>
    <m/>
    <s v="Con discapacidad"/>
    <s v="Afrodescendiente"/>
    <s v="EL CHARCO"/>
    <s v="VEREDA EL HORMIGUERO"/>
    <n v="3235288618"/>
    <s v="Rural"/>
    <m/>
    <x v="0"/>
    <x v="9"/>
    <s v="NARIÑO"/>
    <x v="9"/>
    <x v="9"/>
    <x v="9"/>
    <m/>
    <m/>
    <m/>
    <m/>
    <s v="Hipertension esencial (primaria)"/>
    <s v="Procedimiento"/>
    <n v="1"/>
    <s v="00Q0000773"/>
    <s v="PAQUETE HIPERTENSION ARTERIAL SIN O CON ENFERMEDAD RENAL CRONICA ESTADIOS 1 - 2 - IPS ESPECIALIZADA"/>
    <d v="2022-02-28T00:00:00"/>
    <n v="4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160"/>
    <s v="CC27258160"/>
    <s v="PURIFICACION "/>
    <s v="NONE "/>
    <s v="GRUESO"/>
    <s v="QUIÑONES"/>
    <d v="1963-01-07T00:00:00"/>
    <n v="58"/>
    <n v="5"/>
    <s v="Adultez"/>
    <s v="Otros"/>
    <s v="Desplazamiento"/>
    <s v="Desplazamiento forzado"/>
    <s v="Estudios Universitarios"/>
    <s v="Cotizante docente"/>
    <m/>
    <s v="Con discapacidad"/>
    <s v="Afrodescendiente"/>
    <s v="EL CHARCO "/>
    <s v="BARRIO BUSTAMANTE"/>
    <n v="3137662119"/>
    <s v="Urbana"/>
    <m/>
    <x v="0"/>
    <x v="9"/>
    <s v="NARIÑO"/>
    <x v="9"/>
    <x v="9"/>
    <x v="9"/>
    <m/>
    <m/>
    <m/>
    <m/>
    <s v="Hipertension esencial (primaria)"/>
    <s v="Medicamento"/>
    <n v="1"/>
    <s v="40927-14"/>
    <s v="NIDIPÂ® 30 MG"/>
    <d v="2022-02-18T00:00:00"/>
    <n v="160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66973542"/>
    <s v="CC66973542"/>
    <s v="LUZ  "/>
    <s v=" BERSY "/>
    <s v="OLAYA "/>
    <s v=" HURTADO "/>
    <d v="1973-01-24T00:00:00"/>
    <n v="48"/>
    <n v="5"/>
    <s v="Adultez"/>
    <s v="Otros"/>
    <s v="Desplazamiento"/>
    <s v="Ninguno"/>
    <s v="Estudios Universitarios"/>
    <s v="Cotizante docente"/>
    <m/>
    <s v="Con discapacidad"/>
    <s v="Afrodescendiente"/>
    <s v="EL CHARCO"/>
    <s v="BARRIO SAGRADO CORAZON DE JESUS"/>
    <n v="314723208"/>
    <s v="Urbana"/>
    <m/>
    <x v="0"/>
    <x v="14"/>
    <s v="NARIÑO"/>
    <x v="14"/>
    <x v="14"/>
    <x v="14"/>
    <m/>
    <m/>
    <m/>
    <m/>
    <s v="Hipertension esencial (primaria)"/>
    <s v="Procedimiento"/>
    <n v="1"/>
    <s v="00Q0000395"/>
    <s v="PAQUETE HIPERTENSION ARTERIAL Y/O  DIABETES MELLITUS CON ENFERMEDAD RENAL CRONICA ESTADIOS 3A - 3B - 4 Y 5 SIN DIALISIS"/>
    <d v="2022-02-28T00:00:00"/>
    <n v="224100"/>
    <s v="Hospitalización"/>
    <m/>
  </r>
  <r>
    <n v="2022"/>
    <d v="2021-10-31T00:00:00"/>
    <s v="Población con riesgo o alteraciones cardio – cerebro – vascular – metabólicas manifiestas"/>
    <s v="Crónicos"/>
    <s v="HTA"/>
    <s v="PASTO"/>
    <n v="52"/>
    <s v="52 - NARIÑO"/>
    <s v="52250"/>
    <s v="52250 - El Charco"/>
    <s v="2,47844966818456"/>
    <s v="-78,1117316364611"/>
    <s v="Cotizante Pensionado"/>
    <s v="AC"/>
    <m/>
    <s v="CC"/>
    <n v="27258082"/>
    <s v="CC27258082"/>
    <s v="LUZ "/>
    <s v=" DARI"/>
    <s v="LONGA "/>
    <s v=" PEÑA"/>
    <d v="1962-05-27T00:00:00"/>
    <n v="59"/>
    <n v="5"/>
    <s v="Adultez"/>
    <s v="Otros"/>
    <s v="Desplazamiento"/>
    <s v="Desplazamiento forzado"/>
    <s v="Estudios Universitarios"/>
    <s v="Cotizante Pensionado"/>
    <m/>
    <s v="Con discapacidad"/>
    <s v="Afrodescendiente"/>
    <s v="EL CHARCO"/>
    <s v="BARRIO BUSTAMANTE"/>
    <n v="3128619506"/>
    <s v="Urbana"/>
    <m/>
    <x v="0"/>
    <x v="12"/>
    <s v="NARIÑO"/>
    <x v="12"/>
    <x v="12"/>
    <x v="12"/>
    <m/>
    <m/>
    <m/>
    <m/>
    <s v="Hipertension esencial (primaria)"/>
    <s v="Procedimiento"/>
    <n v="1"/>
    <s v="00Q0000395"/>
    <s v="PAQUETE HIPERTENSION ARTERIAL Y/O  DIABETES MELLITUS CON ENFERMEDAD RENAL CRONICA ESTADIOS 3A - 3B - 4 Y 5 SIN DIALISIS"/>
    <d v="2022-02-09T00:00:00"/>
    <n v="160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62774"/>
    <s v="CC27262774"/>
    <s v="TARCILA"/>
    <s v="NONE "/>
    <s v="OSPINA "/>
    <s v=" PAZ"/>
    <d v="1964-09-08T00:00:00"/>
    <n v="57"/>
    <n v="5"/>
    <s v="Adultez"/>
    <s v="Otros"/>
    <s v="Desplazamiento"/>
    <s v="Desplazamiento forzado"/>
    <s v="Estudios Universitarios"/>
    <s v="Cotizante docente"/>
    <m/>
    <s v="Con discapacidad"/>
    <s v="Afrodescendiente"/>
    <s v="EL CHARCO "/>
    <s v="VEREDA ALTERON"/>
    <n v="3147021306"/>
    <s v="Rural"/>
    <m/>
    <x v="0"/>
    <x v="7"/>
    <s v="NARIÑO"/>
    <x v="7"/>
    <x v="7"/>
    <x v="7"/>
    <m/>
    <m/>
    <m/>
    <m/>
    <s v="Hipertension esencial (primaria)"/>
    <s v="Procedimiento"/>
    <n v="1"/>
    <s v="00Q0000395"/>
    <s v="PAQUETE HIPERTENSION ARTERIAL Y/O  DIABETES MELLITUS CON ENFERMEDAD RENAL CRONICA ESTADIOS 3A - 3B - 4 Y 5 SIN DIALISIS"/>
    <d v="2022-02-28T00:00:00"/>
    <n v="160200"/>
    <s v="Hospitalización"/>
    <m/>
  </r>
  <r>
    <n v="2022"/>
    <d v="2021-10-31T00:00:00"/>
    <s v="Población con riesgo o alteraciones cardio – cerebro – vascular – metabólicas manifiestas"/>
    <s v="Crónicos"/>
    <s v="HTA"/>
    <s v="PASTO"/>
    <n v="52"/>
    <s v="52 - NARIÑO"/>
    <s v="52250"/>
    <s v="52250 - El Charco"/>
    <s v="2,47844966818456"/>
    <s v="-78,1117316364611"/>
    <s v="Beneficiario"/>
    <s v="AC"/>
    <m/>
    <s v="CC"/>
    <n v="27256852"/>
    <s v="CC27256852"/>
    <s v="BIENVENIDA"/>
    <s v="NONE "/>
    <s v="HINESTROZA"/>
    <s v=" DE YESQUEN "/>
    <d v="1936-03-13T00:00:00"/>
    <n v="85"/>
    <n v="6"/>
    <s v="Persona mayor"/>
    <s v="Otros"/>
    <s v="Desplazamiento"/>
    <s v="Desplazamiento forzado"/>
    <s v="Estudios Universitarios"/>
    <s v="Beneficiario"/>
    <m/>
    <s v="Con discapacidad"/>
    <s v="Afrodescendiente"/>
    <s v="EL CHARCO"/>
    <s v="EL CHARCO"/>
    <n v="3116089727"/>
    <s v="Urbana"/>
    <m/>
    <x v="0"/>
    <x v="13"/>
    <s v="NARIÑO"/>
    <x v="13"/>
    <x v="13"/>
    <x v="13"/>
    <m/>
    <m/>
    <m/>
    <m/>
    <s v="Hipertension esencial (primaria)"/>
    <s v="Procedimiento"/>
    <n v="1"/>
    <s v="00Q0000395"/>
    <s v="PAQUETE HIPERTENSION ARTERIAL Y/O  DIABETES MELLITUS CON ENFERMEDAD RENAL CRONICA ESTADIOS 3A - 3B - 4 Y 5 SIN DIALISIS"/>
    <d v="2022-02-28T00:00:00"/>
    <n v="12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051"/>
    <s v="CC27258051"/>
    <s v="LUCIA"/>
    <s v="NONE "/>
    <s v=" ESTUPIÑAN"/>
    <s v=" MAFLA "/>
    <d v="1962-10-10T00:00:00"/>
    <n v="59"/>
    <n v="5"/>
    <s v="Adultez"/>
    <s v="Otros"/>
    <s v="Desplazamiento"/>
    <s v="Desplazamiento forzado"/>
    <s v="Estudios Universitarios"/>
    <s v="Cotizante docente"/>
    <m/>
    <s v="Con discapacidad"/>
    <s v="Afrodescendiente"/>
    <s v="EL CHARCO"/>
    <s v="VEREDA TAIJA"/>
    <n v="3235930038"/>
    <s v="Rural"/>
    <m/>
    <x v="0"/>
    <x v="16"/>
    <s v="NARIÑO"/>
    <x v="16"/>
    <x v="16"/>
    <x v="16"/>
    <m/>
    <m/>
    <m/>
    <m/>
    <s v="Hipertension esencial (primaria)"/>
    <s v="Procedimiento"/>
    <n v="1"/>
    <s v="00Q0000773"/>
    <s v="PAQUETE HIPERTENSION ARTERIAL SIN O CON ENFERMEDAD RENAL CRONICA ESTADIOS 1 - 2 - IPS ESPECIALIZADA"/>
    <d v="2022-02-15T00:00:00"/>
    <n v="12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31372341"/>
    <s v="CC31372341"/>
    <s v="LIDIA"/>
    <s v="MARIA"/>
    <s v="ENRRIQUEZ"/>
    <s v="NOAP"/>
    <d v="1952-12-17T00:00:00"/>
    <n v="68"/>
    <n v="6"/>
    <s v="Persona mayor"/>
    <s v="Otros"/>
    <s v="Desplazamiento"/>
    <s v="Desplazamiento forzado"/>
    <s v="Estudios Universitarios"/>
    <s v="Cotizante docente"/>
    <m/>
    <s v="Con discapacidad"/>
    <s v="Afrodescendiente"/>
    <s v="EL CHARCO "/>
    <s v="EL CHARCO"/>
    <n v="0"/>
    <s v="Urbana"/>
    <m/>
    <x v="0"/>
    <x v="7"/>
    <s v="NARIÑO"/>
    <x v="7"/>
    <x v="7"/>
    <x v="7"/>
    <m/>
    <m/>
    <m/>
    <m/>
    <s v="Hipertension esencial (primaria)"/>
    <s v="Medicamento"/>
    <n v="1"/>
    <s v="19963352-15"/>
    <s v="ATORVASTATINA 20 MG TABLETAS RECUBIERTAS"/>
    <d v="2022-02-16T00:00:00"/>
    <n v="16015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672095"/>
    <s v="CC59672095"/>
    <s v="ANA "/>
    <s v="LIDIA"/>
    <s v="ULLOA "/>
    <s v=" ESTUPIÑAN "/>
    <d v="1969-07-23T00:00:00"/>
    <n v="52"/>
    <n v="5"/>
    <s v="Adultez"/>
    <s v="Otros"/>
    <s v="Desplazamiento"/>
    <s v="Ninguno"/>
    <s v="Estudios Universitarios"/>
    <s v="Cotizante docente"/>
    <m/>
    <s v="Con discapacidad"/>
    <s v="Afrodescendiente"/>
    <s v="EL CHARCO"/>
    <s v="BARRIO EL CANAL"/>
    <n v="3105337034"/>
    <s v="Urbana"/>
    <m/>
    <x v="0"/>
    <x v="7"/>
    <s v="NARIÑO"/>
    <x v="7"/>
    <x v="7"/>
    <x v="7"/>
    <m/>
    <m/>
    <m/>
    <m/>
    <s v="Hipertension esencial (primaria)"/>
    <s v="Medicamento"/>
    <n v="1"/>
    <s v="20014730-06"/>
    <s v="WARFAR 5 MG. TABLETAS"/>
    <d v="2022-02-16T00:00:00"/>
    <n v="160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286"/>
    <s v="CC13104286"/>
    <s v="MISAEL"/>
    <s v="NONE "/>
    <s v="RIASCOS "/>
    <s v="NOAP"/>
    <d v="1964-02-12T00:00:00"/>
    <n v="57"/>
    <n v="5"/>
    <s v="Adultez"/>
    <s v="Otros"/>
    <s v="Desplazamiento"/>
    <s v="Perdida de Bienes Muebles o Inmuebles"/>
    <s v="Estudios Universitarios"/>
    <s v="Cotizante docente"/>
    <m/>
    <s v="Con discapacidad"/>
    <s v="Afrodescendiente"/>
    <s v="EL CHARCO"/>
    <s v="MUNICIPIO LA TOLA"/>
    <n v="3108295534"/>
    <s v="Rural"/>
    <m/>
    <x v="0"/>
    <x v="16"/>
    <s v="NARIÑO"/>
    <x v="16"/>
    <x v="16"/>
    <x v="16"/>
    <m/>
    <m/>
    <m/>
    <m/>
    <s v="Hipertension esencial (primaria)"/>
    <s v="Procedimiento"/>
    <n v="1"/>
    <s v="00Q0000773"/>
    <s v="PAQUETE HIPERTENSION ARTERIAL SIN O CON ENFERMEDAD RENAL CRONICA ESTADIOS 1 - 2 - IPS ESPECIALIZADA"/>
    <d v="2022-02-28T00:00:00"/>
    <n v="12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975"/>
    <s v="CC13104975"/>
    <s v="JORGE "/>
    <s v=" ELIECER"/>
    <s v="CUNDUMI  "/>
    <s v=" CUERO "/>
    <d v="1966-03-07T00:00:00"/>
    <n v="55"/>
    <n v="5"/>
    <s v="Adultez"/>
    <s v="Otros"/>
    <s v="Desplazamiento"/>
    <s v="Ninguno"/>
    <s v="Estudios Universitarios"/>
    <s v="Cotizante docente"/>
    <m/>
    <s v="Con discapacidad"/>
    <s v="Afrodescendiente"/>
    <s v="EL CHARCO "/>
    <s v="EL CHARCO"/>
    <n v="3186423764"/>
    <s v="Urbana"/>
    <m/>
    <x v="0"/>
    <x v="12"/>
    <s v="NARIÑO"/>
    <x v="12"/>
    <x v="12"/>
    <x v="12"/>
    <m/>
    <m/>
    <m/>
    <m/>
    <s v="Hipertension esencial (primaria)"/>
    <s v="Procedimiento"/>
    <n v="1"/>
    <s v="00Q0000773"/>
    <s v="PAQUETE HIPERTENSION ARTERIAL SIN O CON ENFERMEDAD RENAL CRONICA ESTADIOS 1 - 2 - IPS ESPECIALIZADA"/>
    <d v="2022-02-28T00:00:00"/>
    <n v="16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790"/>
    <s v="CC27258790"/>
    <s v="LUZ "/>
    <s v="MARINA"/>
    <s v="CARABALI "/>
    <s v=" CORTEZ"/>
    <d v="1970-10-02T00:00:00"/>
    <n v="51"/>
    <n v="5"/>
    <s v="Adultez"/>
    <s v="Otros"/>
    <s v="Desplazamiento"/>
    <s v="Amenaza"/>
    <s v="Estudios Universitarios"/>
    <s v="Cotizante docente"/>
    <m/>
    <s v="Con discapacidad"/>
    <s v="Afrodescendiente"/>
    <s v="EL CHARCO"/>
    <s v="BARRIO BUSTAMANTE"/>
    <n v="3148678613"/>
    <s v="Urbana"/>
    <m/>
    <x v="0"/>
    <x v="7"/>
    <s v="NARIÑO"/>
    <x v="7"/>
    <x v="7"/>
    <x v="7"/>
    <m/>
    <m/>
    <m/>
    <m/>
    <s v="Hipertension esencial (primaria)"/>
    <s v="Medicamento"/>
    <n v="1"/>
    <s v="34162-07"/>
    <s v="HIDROCLOROTIAZIDA 25 MG"/>
    <d v="2022-02-17T00:00:00"/>
    <n v="16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65104"/>
    <s v="CC59165104"/>
    <s v="ELVIRA"/>
    <s v="NONE "/>
    <s v="OBANDO "/>
    <s v=" MICOLTA"/>
    <d v="1976-03-17T00:00:00"/>
    <n v="45"/>
    <n v="5"/>
    <s v="Adultez"/>
    <s v="Otros"/>
    <s v="Desplazamiento"/>
    <s v="Homicidio"/>
    <s v="Estudios Universitarios"/>
    <s v="Cotizante docente"/>
    <m/>
    <s v="Con discapacidad"/>
    <s v="Afrodescendiente"/>
    <s v="EL CHARCO"/>
    <s v="EL CHARCO"/>
    <n v="3106334828"/>
    <s v="Urbana"/>
    <m/>
    <x v="0"/>
    <x v="7"/>
    <s v="NARIÑO"/>
    <x v="7"/>
    <x v="7"/>
    <x v="7"/>
    <m/>
    <m/>
    <m/>
    <m/>
    <s v="Hipertension esencial (primaria)"/>
    <s v="Medicamento"/>
    <n v="1"/>
    <s v="19934690-01"/>
    <s v="CALCITRIOL 0.25 MCG CAPSULA BLANDA"/>
    <d v="2022-02-17T00:00:00"/>
    <n v="12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65385"/>
    <s v="CC59165385"/>
    <s v="FLOR"/>
    <s v="NONE "/>
    <s v="OBANDO "/>
    <s v=" VELASCO"/>
    <d v="1975-08-05T00:00:00"/>
    <n v="46"/>
    <n v="5"/>
    <s v="Adultez"/>
    <s v="Otros"/>
    <s v="Desplazamiento"/>
    <s v="Desplazamiento forzado"/>
    <s v="Estudios Universitarios"/>
    <s v="Cotizante docente"/>
    <m/>
    <s v="Con discapacidad"/>
    <s v="Afrodescendiente"/>
    <s v="EL CHARCO"/>
    <s v="EL CHARCO"/>
    <n v="3127710375"/>
    <s v="Urbana"/>
    <m/>
    <x v="0"/>
    <x v="7"/>
    <s v="NARIÑO"/>
    <x v="7"/>
    <x v="7"/>
    <x v="7"/>
    <m/>
    <m/>
    <m/>
    <m/>
    <s v="Hipertension esencial (primaria)"/>
    <s v="Medicamento"/>
    <n v="1"/>
    <s v="44569-25"/>
    <s v="ENALAPRIL 20 MG TABLETAS"/>
    <d v="2022-02-17T00:00:00"/>
    <n v="1903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125017"/>
    <s v="CC27125017"/>
    <s v="LUZ "/>
    <s v="DEL CARMEN "/>
    <s v="ANGULO  "/>
    <s v=" MOLINA "/>
    <d v="1971-09-21T00:00:00"/>
    <n v="50"/>
    <n v="5"/>
    <s v="Adultez"/>
    <s v="Otros"/>
    <s v="Desplazamiento"/>
    <s v="Ninguno"/>
    <s v="Estudios Universitarios"/>
    <s v="Cotizante docente"/>
    <m/>
    <s v="Con discapacidad"/>
    <s v="Afrodescendiente"/>
    <s v="EL CHARCO"/>
    <s v="EL CHARCO"/>
    <n v="3126679173"/>
    <s v="Urbana"/>
    <m/>
    <x v="0"/>
    <x v="7"/>
    <s v="NARIÑO"/>
    <x v="7"/>
    <x v="7"/>
    <x v="7"/>
    <m/>
    <m/>
    <m/>
    <m/>
    <s v="Hipertension esencial (primaria)"/>
    <s v="Procedimiento"/>
    <n v="1"/>
    <n v="1890366"/>
    <s v="CONSULTA DE CONTROL O DE SEGUIMIENTO POR ESPECIALISTA EN MEDICINA INTERNA"/>
    <d v="2022-02-17T00:00:00"/>
    <n v="1903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34677927"/>
    <s v="CC34677927"/>
    <s v="AURA "/>
    <s v="NONE "/>
    <s v="PERLAZA  "/>
    <s v=" CASTRO "/>
    <d v="1968-04-10T00:00:00"/>
    <n v="53"/>
    <n v="5"/>
    <s v="Adultez"/>
    <s v="Otros"/>
    <s v="Desplazamiento"/>
    <s v="Ninguno"/>
    <s v="Estudios Universitarios"/>
    <s v="Cotizante docente"/>
    <m/>
    <s v="Con discapacidad"/>
    <s v="Afrodescendiente"/>
    <s v="EL CHARCO "/>
    <s v="BARRIO EL CANAL"/>
    <n v="3137738601"/>
    <s v="Urbana"/>
    <m/>
    <x v="0"/>
    <x v="7"/>
    <s v="NARIÑO"/>
    <x v="7"/>
    <x v="7"/>
    <x v="7"/>
    <m/>
    <m/>
    <m/>
    <m/>
    <s v="Hipertension esencial (primaria)"/>
    <s v="Procedimiento"/>
    <n v="1"/>
    <n v="1903841"/>
    <s v="GLUCOSA EN SUERO U OTRO FLUIDO DIFERENTE A ORINA"/>
    <d v="2022-02-07T00:00:00"/>
    <n v="12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9285"/>
    <s v="CC27259285"/>
    <s v="CLARA "/>
    <s v=" ESMILDA"/>
    <s v="CALZADA "/>
    <s v="SINISTERRA"/>
    <d v="1970-10-15T00:00:00"/>
    <n v="51"/>
    <n v="5"/>
    <s v="Adultez"/>
    <s v="Otros"/>
    <s v="Desplazamiento"/>
    <s v="Desplazamiento forzado"/>
    <s v="Estudios Universitarios"/>
    <s v="Cotizante docente"/>
    <m/>
    <s v="Con discapacidad"/>
    <s v="Afrodescendiente"/>
    <s v="EL CHARCO"/>
    <s v="EL CHARCO"/>
    <n v="3146395442"/>
    <s v="Urbana"/>
    <m/>
    <x v="0"/>
    <x v="7"/>
    <s v="NARIÑO"/>
    <x v="7"/>
    <x v="7"/>
    <x v="7"/>
    <m/>
    <m/>
    <m/>
    <m/>
    <s v="Hipertension esencial (primaria)"/>
    <s v="Procedimiento"/>
    <n v="1"/>
    <n v="1903868"/>
    <s v="TRIGLICERIDOS"/>
    <d v="2022-02-07T00:00:00"/>
    <n v="154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800"/>
    <s v="CC27258800"/>
    <s v="MARIA "/>
    <s v="OFELIA "/>
    <s v="GRUESO "/>
    <s v=" CASTRO"/>
    <d v="1971-07-02T00:00:00"/>
    <n v="50"/>
    <n v="5"/>
    <s v="Adultez"/>
    <s v="Otros"/>
    <s v="Desplazamiento"/>
    <s v="Ninguno"/>
    <s v="Estudios Universitarios"/>
    <s v="Cotizante docente"/>
    <m/>
    <s v="Con discapacidad"/>
    <s v="Afrodescendiente"/>
    <s v="EL CHARCO"/>
    <s v="BARRIO COREA"/>
    <n v="3105416066"/>
    <s v="Urbana"/>
    <m/>
    <x v="0"/>
    <x v="7"/>
    <s v="NARIÑO"/>
    <x v="7"/>
    <x v="7"/>
    <x v="7"/>
    <m/>
    <m/>
    <m/>
    <m/>
    <s v="Hipertension esencial (primaria)"/>
    <s v="Procedimiento"/>
    <n v="1"/>
    <n v="1903895"/>
    <s v="CREATININA EN SUERO U OTROS FLUIDOS"/>
    <d v="2022-02-07T00:00:00"/>
    <n v="35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480"/>
    <s v="CC27257480"/>
    <s v="LUZ "/>
    <s v=" MERCEDE"/>
    <s v="CUERO "/>
    <s v=" CASTRO"/>
    <d v="1952-10-01T00:00:00"/>
    <n v="69"/>
    <n v="6"/>
    <s v="Persona mayor"/>
    <s v="Otros"/>
    <s v="Desplazamiento"/>
    <s v="Ninguno"/>
    <s v="Estudios Universitarios"/>
    <s v="Cotizante docente"/>
    <m/>
    <s v="Con discapacidad"/>
    <s v="Afrodescendiente"/>
    <s v="EL CHARCO "/>
    <s v="EL CHARCO"/>
    <n v="3104649674"/>
    <s v="Urbana"/>
    <m/>
    <x v="0"/>
    <x v="7"/>
    <s v="NARIÑO"/>
    <x v="7"/>
    <x v="7"/>
    <x v="7"/>
    <m/>
    <m/>
    <m/>
    <m/>
    <s v="Hipertension esencial (primaria)"/>
    <s v="Procedimiento"/>
    <n v="1"/>
    <n v="1903426"/>
    <s v="HEMOGLOBINA GLICOSILADA AUTOMATIZADA"/>
    <d v="2022-02-07T00:00:00"/>
    <n v="583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440"/>
    <s v="CC27258440"/>
    <s v="BEATRIZ"/>
    <s v="NONE "/>
    <s v="HERNANDEZ "/>
    <s v=" GRUESO"/>
    <d v="1966-11-13T00:00:00"/>
    <n v="55"/>
    <n v="5"/>
    <s v="Adultez"/>
    <s v="Otros"/>
    <s v="Desplazamiento"/>
    <s v="Desplazamiento forzado"/>
    <s v="Estudios Universitarios"/>
    <s v="Cotizante docente"/>
    <m/>
    <s v="Con discapacidad"/>
    <s v="Afrodescendiente"/>
    <s v="EL CHARCO"/>
    <s v="BARRIO BUSTAMANTE"/>
    <n v="3123418948"/>
    <s v="Urbana"/>
    <m/>
    <x v="0"/>
    <x v="7"/>
    <s v="NARIÑO"/>
    <x v="7"/>
    <x v="7"/>
    <x v="7"/>
    <m/>
    <m/>
    <m/>
    <m/>
    <s v="Hipertension esencial (primaria)"/>
    <s v="Procedimiento"/>
    <n v="1"/>
    <n v="1903818"/>
    <s v="COLESTEROL TOTAL"/>
    <d v="2022-02-07T00:00:00"/>
    <n v="69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66050"/>
    <s v="CC59166050"/>
    <s v="DIRLEY"/>
    <s v="NONE "/>
    <s v="ARROYO "/>
    <s v=" VELASCO"/>
    <d v="1978-03-18T00:00:00"/>
    <n v="43"/>
    <n v="5"/>
    <s v="Adultez"/>
    <s v="Otros"/>
    <s v="Desplazamiento"/>
    <s v="Desplazamiento forzado"/>
    <s v="Estudios Universitarios"/>
    <s v="Cotizante docente"/>
    <m/>
    <s v="Con discapacidad"/>
    <s v="Afrodescendiente"/>
    <s v="EL CHARCO"/>
    <s v="BARRIO EL CANAL"/>
    <n v="3146425681"/>
    <s v="Rural"/>
    <m/>
    <x v="0"/>
    <x v="7"/>
    <s v="NARIÑO"/>
    <x v="7"/>
    <x v="7"/>
    <x v="7"/>
    <m/>
    <m/>
    <m/>
    <m/>
    <s v="Hipertension esencial (primaria)"/>
    <s v="Procedimiento"/>
    <n v="1"/>
    <n v="1902210"/>
    <s v="HEMOGRAMA IV ( HEMOGLOBINA HEMATOCRITO RECUENTO DE ERITROCITOS INDICES ERITROCITARIOS LEUCOGRAMA RECUENTO DE PLAQUETAS INDICES PLAQUETARIOS Y MORFOLOGIA ELECTRONICA E HISTOGRAMA ) AUTOMATIZADO"/>
    <d v="2022-02-07T00:00:00"/>
    <n v="105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532"/>
    <s v="CC27258532"/>
    <s v="LUZ "/>
    <s v="AMPARO "/>
    <s v="HURTADO "/>
    <s v=" MADRID"/>
    <d v="1966-10-25T00:00:00"/>
    <n v="55"/>
    <n v="5"/>
    <s v="Adultez"/>
    <s v="Otros"/>
    <s v="Desplazamiento"/>
    <s v="Ninguno"/>
    <s v="Estudios Universitarios"/>
    <s v="Cotizante docente"/>
    <m/>
    <s v="Con discapacidad"/>
    <s v="Afrodescendiente"/>
    <s v="EL CHARCO "/>
    <s v="BARRIO EL CANAL"/>
    <n v="7470098"/>
    <s v="Urbana"/>
    <m/>
    <x v="0"/>
    <x v="7"/>
    <s v="NARIÑO"/>
    <x v="7"/>
    <x v="7"/>
    <x v="7"/>
    <m/>
    <m/>
    <m/>
    <m/>
    <s v="Hipertension esencial (primaria)"/>
    <s v="Procedimiento"/>
    <n v="1"/>
    <s v="00P0001554"/>
    <s v="COCIENTE DE ALBUMINURIA CREATINURIA"/>
    <d v="2022-02-07T00:00:00"/>
    <n v="67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153"/>
    <s v="CC13104153"/>
    <s v="MESIAS "/>
    <s v="NONE "/>
    <s v="MANCILLA "/>
    <s v=" GARCES "/>
    <d v="1963-03-13T00:00:00"/>
    <n v="58"/>
    <n v="5"/>
    <s v="Adultez"/>
    <s v="Otros"/>
    <s v="Desplazamiento"/>
    <s v="Ninguno"/>
    <s v="Estudios Universitarios"/>
    <s v="Cotizante docente"/>
    <m/>
    <s v="Con discapacidad"/>
    <s v="Afrodescendiente"/>
    <s v="EL CHARCO"/>
    <s v="BARRIO EL CANAL"/>
    <n v="7470098"/>
    <s v="Urbana"/>
    <m/>
    <x v="0"/>
    <x v="7"/>
    <s v="NARIÑO"/>
    <x v="7"/>
    <x v="7"/>
    <x v="7"/>
    <m/>
    <m/>
    <m/>
    <m/>
    <s v="Hipertension esencial (primaria)"/>
    <s v="Procedimiento"/>
    <n v="1"/>
    <n v="1907106"/>
    <s v="UROANALISIS"/>
    <d v="2022-02-07T00:00:00"/>
    <n v="70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9067"/>
    <s v="CC27259067"/>
    <s v="MARICELA "/>
    <s v="NONE "/>
    <s v="HURTADO"/>
    <s v=" CUERO"/>
    <d v="1969-12-11T00:00:00"/>
    <n v="51"/>
    <n v="5"/>
    <s v="Adultez"/>
    <s v="Otros"/>
    <s v="Desplazamiento"/>
    <s v="Ninguno"/>
    <s v="Estudios Universitarios"/>
    <s v="Cotizante docente"/>
    <m/>
    <s v="Con discapacidad"/>
    <s v="Afrodescendiente"/>
    <s v="EL CHARCO"/>
    <s v="EL CHARCO"/>
    <n v="3226185535"/>
    <s v="Urbana"/>
    <m/>
    <x v="0"/>
    <x v="7"/>
    <s v="NARIÑO"/>
    <x v="7"/>
    <x v="7"/>
    <x v="7"/>
    <m/>
    <m/>
    <m/>
    <m/>
    <s v="Hipertension esencial (primaria)"/>
    <s v="Procedimiento"/>
    <n v="1"/>
    <n v="1903862"/>
    <s v="PROTEINAS EN ORINA DE 24 HORAS"/>
    <d v="2022-02-07T00:00:00"/>
    <n v="106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6607"/>
    <s v="CC13106607"/>
    <s v="WILBERTO "/>
    <s v="NONE "/>
    <s v="OBREGON "/>
    <s v="CHALAR"/>
    <d v="1977-09-22T00:00:00"/>
    <n v="44"/>
    <n v="5"/>
    <s v="Adultez"/>
    <s v="Otros"/>
    <s v="Desplazamiento"/>
    <s v="Ninguno"/>
    <s v="Estudios Universitarios"/>
    <s v="Cotizante docente"/>
    <m/>
    <s v="Con discapacidad"/>
    <s v="Afrodescendiente"/>
    <s v="EL CHARCO "/>
    <s v="BARRIO EL CANAL"/>
    <n v="3146425681"/>
    <s v="Urbana"/>
    <m/>
    <x v="0"/>
    <x v="10"/>
    <s v="NARIÑO"/>
    <x v="10"/>
    <x v="10"/>
    <x v="10"/>
    <m/>
    <m/>
    <m/>
    <m/>
    <s v="Hipertension esencial (primaria)"/>
    <s v="Procedimiento"/>
    <n v="1"/>
    <s v="00Q0000395"/>
    <s v="PAQUETE HIPERTENSION ARTERIAL Y/O  DIABETES MELLITUS CON ENFERMEDAD RENAL CRONICA ESTADIOS 3A - 3B - 4 Y 5 SIN DIALISIS"/>
    <d v="2022-02-28T00:00:00"/>
    <n v="70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5121"/>
    <s v="CC13105121"/>
    <s v="JOSE"/>
    <s v="ALEJANDRO"/>
    <s v="YESQUEN "/>
    <s v=" HINESTROZA"/>
    <d v="1969-05-28T00:00:00"/>
    <n v="52"/>
    <n v="5"/>
    <s v="Adultez"/>
    <s v="Otros"/>
    <s v="Desplazamiento"/>
    <s v="Ninguno"/>
    <s v="Estudios Universitarios"/>
    <s v="Cotizante docente"/>
    <m/>
    <s v="Con discapacidad"/>
    <s v="Afrodescendiente"/>
    <s v="EL CHARCO"/>
    <s v="BARRIO BUSTAMANTE"/>
    <n v="3215821893"/>
    <s v="Urbana"/>
    <m/>
    <x v="0"/>
    <x v="16"/>
    <s v="NARIÑO"/>
    <x v="16"/>
    <x v="16"/>
    <x v="16"/>
    <m/>
    <m/>
    <m/>
    <m/>
    <s v="Hipertension esencial (primaria)"/>
    <s v="Procedimiento"/>
    <n v="1"/>
    <s v="00Q0000773"/>
    <s v="PAQUETE HIPERTENSION ARTERIAL SIN O CON ENFERMEDAD RENAL CRONICA ESTADIOS 1 - 2 - IPS ESPECIALIZADA"/>
    <d v="2022-02-28T00:00:00"/>
    <n v="59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726"/>
    <s v="CC27258726"/>
    <s v="ALBA "/>
    <s v="NONE "/>
    <s v="TORRES "/>
    <s v=" AGUIRRE"/>
    <d v="1970-09-13T00:00:00"/>
    <n v="51"/>
    <n v="5"/>
    <s v="Adultez"/>
    <s v="Otros"/>
    <s v="Desplazamiento"/>
    <s v="Ninguno"/>
    <s v="Estudios Universitarios"/>
    <s v="Cotizante docente"/>
    <m/>
    <s v="Con discapacidad"/>
    <s v="Afrodescendiente"/>
    <s v="EL CHARCO "/>
    <s v="BARRIO BUSTAMANTE"/>
    <n v="3225801039"/>
    <s v="Urbana"/>
    <m/>
    <x v="0"/>
    <x v="13"/>
    <s v="NARIÑO"/>
    <x v="13"/>
    <x v="13"/>
    <x v="13"/>
    <m/>
    <m/>
    <m/>
    <m/>
    <s v="Hipertension esencial (primaria)"/>
    <s v="Procedimiento"/>
    <n v="1"/>
    <s v="00Q0000395"/>
    <s v="PAQUETE HIPERTENSION ARTERIAL Y/O  DIABETES MELLITUS CON ENFERMEDAD RENAL CRONICA ESTADIOS 3A - 3B - 4 Y 5 SIN DIALISIS"/>
    <d v="2022-02-28T00:00:00"/>
    <n v="36300"/>
    <s v="Hospitalización"/>
    <m/>
  </r>
  <r>
    <n v="2022"/>
    <d v="2021-10-31T00:00:00"/>
    <s v="Población con riesgo o alteraciones cardio – cerebro – vascular – metabólicas manifiestas"/>
    <s v="Crónicos"/>
    <s v="HTA"/>
    <s v="PASTO"/>
    <n v="52"/>
    <s v="52 - NARIÑO"/>
    <s v="52250"/>
    <s v="52250 - El Charco"/>
    <s v="2,47844966818456"/>
    <s v="-78,1117316364611"/>
    <s v="Beneficiario"/>
    <s v="AC"/>
    <m/>
    <s v="CC"/>
    <n v="59166761"/>
    <s v="CC59166761"/>
    <s v="ROSA "/>
    <s v=" YENNY"/>
    <s v="OROBIO "/>
    <s v="TENORIO "/>
    <d v="1972-04-05T00:00:00"/>
    <n v="49"/>
    <n v="5"/>
    <s v="Adultez"/>
    <s v="Otros"/>
    <s v="Desplazamiento"/>
    <s v="Desplazamiento forzado"/>
    <s v="Estudios Universitarios"/>
    <s v="Beneficiario"/>
    <m/>
    <s v="Con discapacidad"/>
    <s v="Afrodescendiente"/>
    <s v="EL CHARCO"/>
    <s v="BARRIO BUSTAMANTE"/>
    <n v="3166474804"/>
    <s v="Urbana"/>
    <m/>
    <x v="0"/>
    <x v="12"/>
    <s v="NARIÑO"/>
    <x v="12"/>
    <x v="12"/>
    <x v="12"/>
    <m/>
    <m/>
    <m/>
    <m/>
    <s v="Hipertension esencial (primaria)"/>
    <s v="Medicamento"/>
    <n v="1"/>
    <s v="19934690-01"/>
    <s v="CALCITRIOL 0.25 MCG CAPSULA BLANDA"/>
    <d v="2022-02-23T00:00:00"/>
    <n v="831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7625"/>
    <s v="CC27257625"/>
    <s v="DOLORES "/>
    <s v="NONE "/>
    <s v="ORDOÑEZ"/>
    <s v=" DE CALDAS "/>
    <d v="1953-11-10T00:00:00"/>
    <n v="68"/>
    <n v="6"/>
    <s v="Persona mayor"/>
    <s v="Otros"/>
    <s v="Desplazamiento"/>
    <s v="Desplazamiento forzado"/>
    <s v="Estudios Universitarios"/>
    <s v="Cotizante docente"/>
    <m/>
    <s v="Con discapacidad"/>
    <s v="Afrodescendiente"/>
    <s v="EL CHARCO"/>
    <s v="BARRIO SAN JOSE"/>
    <n v="0"/>
    <s v="Urbana"/>
    <m/>
    <x v="0"/>
    <x v="7"/>
    <s v="NARIÑO"/>
    <x v="7"/>
    <x v="7"/>
    <x v="7"/>
    <m/>
    <m/>
    <m/>
    <m/>
    <s v="Hipertension esencial (primaria)"/>
    <s v="Insumo"/>
    <n v="1"/>
    <n v="0"/>
    <s v="DURAPREP SOLUCION PARA LAVADO PREQUIRURGICO"/>
    <d v="2022-02-28T00:00:00"/>
    <n v="444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5056534"/>
    <s v="CC55056534"/>
    <s v="DORIS "/>
    <s v="ELENA"/>
    <s v="IZQUIERDO "/>
    <s v=" DE SINISTERRA"/>
    <d v="1955-05-16T00:00:00"/>
    <n v="66"/>
    <n v="6"/>
    <s v="Persona mayor"/>
    <s v="Otros"/>
    <s v="Desplazamiento"/>
    <s v="Desplazamiento forzado"/>
    <s v="Estudios Universitarios"/>
    <s v="Cotizante docente"/>
    <m/>
    <s v="Con discapacidad"/>
    <s v="Afrodescendiente"/>
    <s v="EL CHARCO "/>
    <s v="EL CHARCO"/>
    <n v="3103977302"/>
    <s v="Urbana"/>
    <m/>
    <x v="0"/>
    <x v="13"/>
    <s v="NARIÑO"/>
    <x v="13"/>
    <x v="13"/>
    <x v="13"/>
    <m/>
    <m/>
    <m/>
    <m/>
    <s v="Hipertension esencial (primaria)"/>
    <s v="Procedimiento"/>
    <n v="1"/>
    <s v="00Q0000395"/>
    <s v="PAQUETE HIPERTENSION ARTERIAL Y/O  DIABETES MELLITUS CON ENFERMEDAD RENAL CRONICA ESTADIOS 3A - 3B - 4 Y 5 SIN DIALISIS"/>
    <d v="2022-02-28T00:00:00"/>
    <n v="117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13104563"/>
    <s v="CC13104563"/>
    <s v="JUAN"/>
    <s v="NONE "/>
    <s v="ZUÑIGA "/>
    <s v=" CASTRO"/>
    <d v="1963-09-09T00:00:00"/>
    <n v="58"/>
    <n v="5"/>
    <s v="Adultez"/>
    <s v="Otros"/>
    <s v="Desplazamiento"/>
    <s v="Ninguno"/>
    <s v="Estudios Universitarios"/>
    <s v="Cotizante docente"/>
    <m/>
    <s v="Con discapacidad"/>
    <s v="Afrodescendiente"/>
    <s v="EL CHARCO"/>
    <s v="BARRIO EL CARMEN 2"/>
    <n v="3134378873"/>
    <s v="Urbana"/>
    <m/>
    <x v="0"/>
    <x v="7"/>
    <s v="NARIÑO"/>
    <x v="7"/>
    <x v="7"/>
    <x v="7"/>
    <m/>
    <m/>
    <m/>
    <m/>
    <s v="Hipertension esencial (primaria)"/>
    <s v="Procedimiento"/>
    <n v="1"/>
    <s v="00Q0000773"/>
    <s v="PAQUETE HIPERTENSION ARTERIAL SIN O CON ENFERMEDAD RENAL CRONICA ESTADIOS 1 - 2 - IPS ESPECIALIZADA"/>
    <d v="2022-02-25T00:00:00"/>
    <n v="942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65134"/>
    <s v="CC59165134"/>
    <s v="LUZ "/>
    <s v="ENNA"/>
    <s v="ESTUPIÑAN "/>
    <s v="EAGUIRRE"/>
    <d v="1977-02-15T00:00:00"/>
    <n v="44"/>
    <n v="5"/>
    <s v="Adultez"/>
    <s v="Otros"/>
    <s v="Desplazamiento"/>
    <s v="Desplazamiento forzado"/>
    <s v="Estudios Universitarios"/>
    <s v="Cotizante docente"/>
    <m/>
    <s v="Con discapacidad"/>
    <s v="Afrodescendiente"/>
    <s v="EL CHARCO"/>
    <s v="EL CHARCO"/>
    <n v="3136460033"/>
    <s v="Urbana"/>
    <m/>
    <x v="0"/>
    <x v="10"/>
    <s v="NARIÑO"/>
    <x v="10"/>
    <x v="10"/>
    <x v="10"/>
    <m/>
    <m/>
    <m/>
    <m/>
    <s v="Hipertension esencial (primaria)"/>
    <s v="Procedimiento"/>
    <n v="1"/>
    <s v="00Q0000395"/>
    <s v="PAQUETE HIPERTENSION ARTERIAL Y/O  DIABETES MELLITUS CON ENFERMEDAD RENAL CRONICA ESTADIOS 3A - 3B - 4 Y 5 SIN DIALISIS"/>
    <d v="2022-02-28T00:00:00"/>
    <n v="117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59166150"/>
    <s v="CC59166150"/>
    <s v="LUZ "/>
    <s v="DAIRA"/>
    <s v="OLAYA "/>
    <s v="BANGUERA "/>
    <d v="1979-10-28T00:00:00"/>
    <n v="42"/>
    <n v="5"/>
    <s v="Adultez"/>
    <s v="Otros"/>
    <s v="Desplazamiento"/>
    <s v="Desplazamiento forzado"/>
    <s v="Estudios Universitarios"/>
    <s v="Cotizante docente"/>
    <m/>
    <s v="Con discapacidad"/>
    <s v="Afrodescendiente"/>
    <s v="EL CHARCO "/>
    <s v="EL CHARCO"/>
    <n v="3147883571"/>
    <s v="Urbana"/>
    <m/>
    <x v="0"/>
    <x v="7"/>
    <s v="NARIÑO"/>
    <x v="7"/>
    <x v="7"/>
    <x v="7"/>
    <m/>
    <m/>
    <m/>
    <m/>
    <s v="Hipertension esencial (primaria)"/>
    <s v="Medicamento"/>
    <n v="1"/>
    <s v="35662-18"/>
    <s v="ACIDO FOLICO TABLETAS 1 MG."/>
    <d v="2022-02-22T00:00:00"/>
    <n v="31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064"/>
    <s v="CC27258064"/>
    <s v="PURIFICACION "/>
    <s v="NONE "/>
    <s v="VALENCIA "/>
    <s v=" COIME "/>
    <d v="1962-02-02T00:00:00"/>
    <n v="59"/>
    <n v="5"/>
    <s v="Adultez"/>
    <s v="Otros"/>
    <s v="Desplazamiento"/>
    <s v="Desplazamiento forzado"/>
    <s v="Estudios Universitarios"/>
    <s v="Cotizante docente"/>
    <m/>
    <s v="Con discapacidad"/>
    <s v="Afrodescendiente"/>
    <s v="EL CHARCO"/>
    <s v="BARRIO SAGRADO CORAZON DE JESUS"/>
    <n v="3137761237"/>
    <s v="Urbana"/>
    <m/>
    <x v="0"/>
    <x v="7"/>
    <s v="NARIÑO"/>
    <x v="7"/>
    <x v="7"/>
    <x v="7"/>
    <m/>
    <m/>
    <m/>
    <m/>
    <s v="Hipertension esencial (primaria)"/>
    <s v="Medicamento"/>
    <n v="1"/>
    <s v="20005109-07"/>
    <s v="CARVEDILOL 12.5 MG TABLETAS"/>
    <d v="2022-02-08T00:00:00"/>
    <n v="46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9335"/>
    <s v="CC27259335"/>
    <s v="NANCY "/>
    <s v="NONE "/>
    <s v="PAREDES"/>
    <s v="VALLEJO"/>
    <d v="1971-04-16T00:00:00"/>
    <n v="50"/>
    <n v="5"/>
    <s v="Adultez"/>
    <s v="Otros"/>
    <s v="Desplazamiento"/>
    <s v="Desplazamiento forzado"/>
    <s v="Estudios Universitarios"/>
    <s v="Cotizante docente"/>
    <m/>
    <s v="Con discapacidad"/>
    <s v="Afrodescendiente"/>
    <s v="EL CHARCO"/>
    <s v="PLAYA BAZAN"/>
    <n v="0"/>
    <s v="Rural"/>
    <m/>
    <x v="0"/>
    <x v="11"/>
    <s v="NARIÑO"/>
    <x v="11"/>
    <x v="11"/>
    <x v="11"/>
    <m/>
    <m/>
    <m/>
    <m/>
    <s v="Hipertension esencial (primaria)"/>
    <s v="Procedimiento"/>
    <n v="1"/>
    <n v="1890366"/>
    <s v="CONSULTA DE CONTROL O DE SEGUIMIENTO POR ESPECIALISTA EN MEDICINA INTERNA"/>
    <d v="2022-02-24T00:00:00"/>
    <n v="480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907"/>
    <s v="CC27258907"/>
    <s v="ERMITA"/>
    <s v="NONE "/>
    <s v="PORTOCARRERO"/>
    <s v="BUSTO"/>
    <d v="1970-09-19T00:00:00"/>
    <n v="51"/>
    <n v="5"/>
    <s v="Adultez"/>
    <s v="Otros"/>
    <s v="Desplazamiento"/>
    <s v="Desplazamiento forzado"/>
    <s v="Estudios Universitarios"/>
    <s v="Cotizante docente"/>
    <m/>
    <s v="Con discapacidad"/>
    <s v="Afrodescendiente"/>
    <s v="EL CHARCO"/>
    <s v="SAGRADO CORAZON DE JESUS"/>
    <n v="0"/>
    <s v="Urbana"/>
    <m/>
    <x v="0"/>
    <x v="11"/>
    <s v="NARIÑO"/>
    <x v="11"/>
    <x v="11"/>
    <x v="11"/>
    <m/>
    <m/>
    <m/>
    <m/>
    <s v="Hipertension esencial (primaria)"/>
    <s v="Procedimiento"/>
    <n v="1"/>
    <n v="1903868"/>
    <s v="TRIGLICERIDOS"/>
    <d v="2022-02-18T00:00:00"/>
    <n v="946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8259"/>
    <s v="CC27258259"/>
    <s v="ROSA "/>
    <s v="ESNEDA"/>
    <s v="MICOLTA"/>
    <s v="PINILLO"/>
    <d v="1965-08-14T00:00:00"/>
    <n v="56"/>
    <n v="5"/>
    <s v="Adultez"/>
    <s v="Otros"/>
    <s v="Desplazamiento"/>
    <s v="Confinamiento"/>
    <s v="Estudios Universitarios"/>
    <s v="Cotizante docente"/>
    <m/>
    <s v="Con discapacidad"/>
    <s v="Afrodescendiente"/>
    <s v="EL CHARCO"/>
    <s v="VEREDAD SAN JOSE DEL TAPAJE"/>
    <n v="3218772736"/>
    <s v="Urbana"/>
    <m/>
    <x v="0"/>
    <x v="11"/>
    <s v="NARIÑO"/>
    <x v="11"/>
    <x v="11"/>
    <x v="11"/>
    <m/>
    <m/>
    <m/>
    <m/>
    <s v="Hipertension esencial (primaria)"/>
    <s v="Procedimiento"/>
    <n v="1"/>
    <n v="1907106"/>
    <s v="UROANALISIS"/>
    <d v="2022-02-18T00:00:00"/>
    <n v="117900"/>
    <s v="Hospitalización"/>
    <m/>
  </r>
  <r>
    <n v="2022"/>
    <d v="2021-10-31T00:00:00"/>
    <s v="Población con riesgo o alteraciones cardio – cerebro – vascular – metabólicas manifiestas"/>
    <s v="Crónicos"/>
    <s v="HTA"/>
    <s v="PASTO"/>
    <n v="52"/>
    <s v="52 - NARIÑO"/>
    <s v="52250"/>
    <s v="52250 - El Charco"/>
    <s v="2,47844966818456"/>
    <s v="-78,1117316364611"/>
    <s v="Cotizante docente"/>
    <s v="AC"/>
    <m/>
    <s v="CC"/>
    <n v="27259049"/>
    <s v="CC27259049"/>
    <s v="MARIA"/>
    <s v="GAVINA"/>
    <s v="QUINTERO "/>
    <s v="PORTOCARRERO"/>
    <d v="1972-09-08T00:00:00"/>
    <n v="49"/>
    <n v="5"/>
    <s v="Adultez"/>
    <s v="Otros"/>
    <s v="Desplazamiento"/>
    <s v="Ninguno"/>
    <s v="Estudios Universitarios"/>
    <s v="Cotizante docente"/>
    <m/>
    <s v="Con discapacidad"/>
    <s v="Afrodescendiente"/>
    <s v="EL CHARCO"/>
    <s v="EL COMERCIO"/>
    <n v="0"/>
    <s v="Urbana"/>
    <m/>
    <x v="0"/>
    <x v="11"/>
    <s v="NARIÑO"/>
    <x v="11"/>
    <x v="11"/>
    <x v="11"/>
    <m/>
    <m/>
    <m/>
    <m/>
    <s v="Hipertension esencial (primaria)"/>
    <s v="Procedimiento"/>
    <n v="1"/>
    <n v="1903895"/>
    <s v="CREATININA EN SUERO U OTROS FLUIDOS"/>
    <d v="2022-02-18T00:00:00"/>
    <n v="1280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457"/>
    <s v="CC27198457"/>
    <s v="MARIA"/>
    <s v="LUCIA "/>
    <s v="JIMENEZ"/>
    <s v="FAJARDO"/>
    <d v="1966-02-06T00:00:00"/>
    <n v="55"/>
    <n v="5"/>
    <s v="Adultez"/>
    <s v="Ninguno"/>
    <s v="Desplazamiento"/>
    <s v="Ninguno"/>
    <s v="Estudios Universitarios"/>
    <s v="Cotizante docente"/>
    <m/>
    <s v="Con discapacidad"/>
    <s v="Ninguna"/>
    <s v="EL TAMBO"/>
    <s v="B RICAURTE"/>
    <n v="3108488410"/>
    <s v="Urbana"/>
    <m/>
    <x v="0"/>
    <x v="11"/>
    <s v="NARIÑO"/>
    <x v="11"/>
    <x v="11"/>
    <x v="11"/>
    <m/>
    <m/>
    <m/>
    <m/>
    <s v="Hipertension esencial (primaria)"/>
    <s v="Procedimiento"/>
    <n v="1"/>
    <n v="1903856"/>
    <s v="NITROGENO UREICO"/>
    <d v="2022-02-18T00:00:00"/>
    <n v="321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790"/>
    <s v="CC27198790"/>
    <s v="YOMAIRA"/>
    <s v="YANETH"/>
    <s v="DIAZ"/>
    <s v="DE NOGUERA"/>
    <d v="1977-12-23T00:00:00"/>
    <n v="43"/>
    <n v="5"/>
    <s v="Adultez"/>
    <s v="Ninguno"/>
    <s v="Desplazamiento"/>
    <s v="Ninguno"/>
    <s v="Estudios Universitarios"/>
    <s v="Cotizante Pensionado"/>
    <m/>
    <s v="Con discapacidad"/>
    <s v="Ninguna"/>
    <s v="EL TAMBO"/>
    <s v="B COLON"/>
    <n v="3217709797"/>
    <s v="Urbana"/>
    <m/>
    <x v="0"/>
    <x v="11"/>
    <s v="NARIÑO"/>
    <x v="11"/>
    <x v="11"/>
    <x v="11"/>
    <m/>
    <m/>
    <m/>
    <m/>
    <s v="Hipertension esencial (primaria)"/>
    <s v="Procedimiento"/>
    <n v="1"/>
    <n v="1903841"/>
    <s v="GLUCOSA EN SUERO U OTRO FLUIDO DIFERENTE A ORINA"/>
    <d v="2022-02-18T00:00:00"/>
    <n v="215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27198751"/>
    <s v="CC27198751"/>
    <s v="SILVIA"/>
    <s v="LORENA"/>
    <s v="ZAMORA"/>
    <s v="MENA"/>
    <d v="1967-02-03T00:00:00"/>
    <n v="54"/>
    <n v="5"/>
    <s v="Adultez"/>
    <s v="Ninguno"/>
    <s v="Desplazamiento"/>
    <s v="Ninguno"/>
    <s v="Estudios Universitarios"/>
    <s v="Beneficiario"/>
    <m/>
    <s v="Con discapacidad"/>
    <s v="Ninguna"/>
    <s v="EL TAMBO"/>
    <s v="B COLON"/>
    <n v="3148035494"/>
    <s v="Urbana"/>
    <m/>
    <x v="0"/>
    <x v="11"/>
    <s v="NARIÑO"/>
    <x v="11"/>
    <x v="11"/>
    <x v="11"/>
    <m/>
    <m/>
    <m/>
    <m/>
    <s v="Hipertension esencial (primaria)"/>
    <s v="Procedimiento"/>
    <n v="1"/>
    <n v="1903028"/>
    <s v="MICROALBUMINURIA SEMIAUTOMATIZADA"/>
    <d v="2022-02-18T00:00:00"/>
    <n v="215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817"/>
    <s v="CC27198817"/>
    <s v="GLADIS"/>
    <s v="ALICIA "/>
    <s v="BOTINA"/>
    <s v="ACOSTA"/>
    <d v="1969-06-01T00:00:00"/>
    <n v="52"/>
    <n v="5"/>
    <s v="Adultez"/>
    <s v="Ninguno"/>
    <s v="Desplazamiento"/>
    <s v="Ninguno"/>
    <s v="Estudios Universitarios"/>
    <s v="Cotizante docente"/>
    <m/>
    <s v="Con discapacidad"/>
    <s v="Ninguna"/>
    <s v="EL TAMBO"/>
    <s v="B ROSARIO"/>
    <n v="3147296116"/>
    <s v="Urbana"/>
    <m/>
    <x v="0"/>
    <x v="11"/>
    <s v="NARIÑO"/>
    <x v="11"/>
    <x v="11"/>
    <x v="11"/>
    <m/>
    <m/>
    <m/>
    <m/>
    <s v="Hipertension esencial (primaria)"/>
    <s v="Procedimiento"/>
    <n v="1"/>
    <n v="1903815"/>
    <s v="COLESTEROL DE ALTA DENSIDAD"/>
    <d v="2022-02-18T00:00:00"/>
    <n v="234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924"/>
    <s v="CC27198924"/>
    <s v="ADRIANA"/>
    <s v="ROCIO"/>
    <s v="DIAZ"/>
    <s v="PABON"/>
    <d v="1966-10-06T00:00:00"/>
    <n v="55"/>
    <n v="5"/>
    <s v="Adultez"/>
    <s v="Ninguno"/>
    <s v="Desplazamiento"/>
    <s v="Ninguno"/>
    <s v="Estudios Universitarios"/>
    <s v="Cotizante docente"/>
    <m/>
    <s v="Con discapacidad"/>
    <s v="Ninguna"/>
    <s v="EL TAMBO"/>
    <s v="B JESUS NAZARENO"/>
    <n v="3157590904"/>
    <s v="Urbana"/>
    <m/>
    <x v="0"/>
    <x v="11"/>
    <s v="NARIÑO"/>
    <x v="11"/>
    <x v="11"/>
    <x v="11"/>
    <m/>
    <m/>
    <m/>
    <m/>
    <s v="Hipertension esencial (primaria)"/>
    <s v="Procedimiento"/>
    <n v="1"/>
    <n v="1903818"/>
    <s v="COLESTEROL TOTAL"/>
    <d v="2022-02-18T00:00:00"/>
    <n v="71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9081"/>
    <s v="CC27199081"/>
    <s v="DELIA"/>
    <s v="DEL ROSARIO"/>
    <s v="GARCIA"/>
    <s v="RIASCOS"/>
    <d v="1971-01-29T00:00:00"/>
    <n v="50"/>
    <n v="5"/>
    <s v="Adultez"/>
    <s v="Ninguno"/>
    <s v="Desplazamiento"/>
    <s v="Ninguno"/>
    <s v="Estudios Universitarios"/>
    <s v="Cotizante docente"/>
    <m/>
    <s v="Con discapacidad"/>
    <s v="Ninguna"/>
    <s v="EL TAMBO"/>
    <s v="EL PEÑOL"/>
    <n v="3206506510"/>
    <s v="Urbana"/>
    <m/>
    <x v="0"/>
    <x v="11"/>
    <s v="NARIÑO"/>
    <x v="11"/>
    <x v="11"/>
    <x v="11"/>
    <m/>
    <m/>
    <m/>
    <m/>
    <s v="Hipertension esencial (primaria)"/>
    <s v="Procedimiento"/>
    <n v="1"/>
    <n v="1902210"/>
    <s v="HEMOGRAMA IV ( HEMOGLOBINA HEMATOCRITO RECUENTO DE ERITROCITOS INDICES ERITROCITARIOS LEUCOGRAMA RECUENTO DE PLAQUETAS INDICES PLAQUETARIOS Y MORFOLOGIA ELECTRONICA E HISTOGRAMA ) AUTOMATIZADO"/>
    <d v="2022-02-18T00:00:00"/>
    <n v="444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9271"/>
    <s v="CC27199271"/>
    <s v="OMAIRA"/>
    <s v="JACKELINE"/>
    <s v="ROSERO"/>
    <s v="MENESES"/>
    <d v="1972-07-27T00:00:00"/>
    <n v="49"/>
    <n v="5"/>
    <s v="Adultez"/>
    <s v="Ninguno"/>
    <s v="Desplazamiento"/>
    <s v="Ninguno"/>
    <s v="Estudios Universitarios"/>
    <s v="Cotizante docente"/>
    <m/>
    <s v="Con discapacidad"/>
    <s v="Ninguna"/>
    <s v="EL TAMBO"/>
    <s v="EL PEÑOL"/>
    <n v="3122185143"/>
    <s v="Urbana"/>
    <m/>
    <x v="0"/>
    <x v="11"/>
    <s v="NARIÑO"/>
    <x v="11"/>
    <x v="11"/>
    <x v="11"/>
    <m/>
    <m/>
    <m/>
    <m/>
    <s v="Hipertension esencial (primaria)"/>
    <s v="Procedimiento"/>
    <n v="1"/>
    <n v="1904902"/>
    <s v="HORMONA ESTIMULANTE DEL TIROIDES"/>
    <d v="2022-02-18T00:00:00"/>
    <n v="7100"/>
    <s v="Hospitalización"/>
    <m/>
  </r>
  <r>
    <n v="2022"/>
    <d v="2021-10-31T00:00:00"/>
    <s v="Población con riesgo o alteraciones cardio – cerebro – vascular – metabólicas manifiestas"/>
    <s v="Crónicos"/>
    <s v="HTA"/>
    <s v="PASTO"/>
    <n v="52"/>
    <s v="52 - NARIÑO"/>
    <s v="52260"/>
    <s v="52260 - El Tambo"/>
    <s v="1,4302637597315"/>
    <s v="-77,3831159734383"/>
    <s v="Cotizante Pensionado"/>
    <s v="AC"/>
    <m/>
    <s v="CC"/>
    <n v="27200908"/>
    <s v="CC27200908"/>
    <s v="FRANCA"/>
    <s v="URBINA"/>
    <s v="APRAEZ"/>
    <s v="DE ESPAÑA"/>
    <d v="1946-03-25T00:00:00"/>
    <n v="75"/>
    <n v="6"/>
    <s v="Persona mayor"/>
    <s v="Ninguno"/>
    <s v="Desplazamiento"/>
    <s v="Ninguno"/>
    <s v="Estudios Universitarios"/>
    <s v="Cotizante Pensionado"/>
    <m/>
    <s v="Con discapacidad"/>
    <s v="Ninguna"/>
    <s v="EL TAMBO"/>
    <s v="EL PEÑOL"/>
    <n v="3137394668"/>
    <s v="Urbana"/>
    <m/>
    <x v="0"/>
    <x v="11"/>
    <s v="NARIÑO"/>
    <x v="11"/>
    <x v="11"/>
    <x v="11"/>
    <m/>
    <m/>
    <m/>
    <m/>
    <s v="Hipertension esencial (primaria)"/>
    <s v="Procedimiento"/>
    <n v="1"/>
    <n v="1890306"/>
    <s v="CONSULTA DE CONTROL O DE SEGUIMIENTO POR NUTRICION Y DIETETICA"/>
    <d v="2022-02-10T00:00:00"/>
    <n v="93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30705429"/>
    <s v="CC30705429"/>
    <s v="OLGA"/>
    <s v="CECILIA"/>
    <s v="ORDOÑEZ"/>
    <s v="ORTIZ"/>
    <d v="1953-02-12T00:00:00"/>
    <n v="68"/>
    <n v="6"/>
    <s v="Persona mayor"/>
    <s v="Ninguno"/>
    <s v="Desplazamiento"/>
    <s v="Ninguno"/>
    <s v="Estudios Universitarios"/>
    <s v="Cotizante docente"/>
    <m/>
    <s v="Con discapacidad"/>
    <s v="Ninguna"/>
    <s v="EL TAMBO"/>
    <s v="B COLON"/>
    <n v="3136509299"/>
    <s v="Urbana"/>
    <m/>
    <x v="0"/>
    <x v="11"/>
    <s v="NARIÑO"/>
    <x v="11"/>
    <x v="11"/>
    <x v="11"/>
    <m/>
    <m/>
    <m/>
    <m/>
    <s v="Hipertension esencial (primaria)"/>
    <s v="Procedimiento"/>
    <n v="1"/>
    <n v="1903426"/>
    <s v="HEMOGLOBINA GLICOSILADA AUTOMATIZADA"/>
    <d v="2022-02-09T00:00:00"/>
    <n v="93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30717853"/>
    <s v="CC30717853"/>
    <s v="SARA"/>
    <s v="LEONOR"/>
    <s v="MARTINEZ"/>
    <s v="DIAZ"/>
    <d v="1959-02-09T00:00:00"/>
    <n v="62"/>
    <n v="6"/>
    <s v="Persona mayor"/>
    <s v="Ninguno"/>
    <s v="Desplazamiento"/>
    <s v="Ninguno"/>
    <s v="Estudios Universitarios"/>
    <s v="Cotizante docente"/>
    <m/>
    <s v="Con discapacidad"/>
    <s v="Ninguna"/>
    <s v="EL TAMBO"/>
    <s v="B ROSARIO"/>
    <n v="3104178249"/>
    <s v="Urbana"/>
    <m/>
    <x v="0"/>
    <x v="11"/>
    <s v="NARIÑO"/>
    <x v="11"/>
    <x v="11"/>
    <x v="11"/>
    <m/>
    <m/>
    <m/>
    <m/>
    <s v="Hipertension esencial (primaria)"/>
    <s v="Procedimiento"/>
    <n v="1"/>
    <n v="1903841"/>
    <s v="GLUCOSA EN SUERO U OTRO FLUIDO DIFERENTE A ORINA"/>
    <d v="2022-02-09T00:00:00"/>
    <n v="93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30718243"/>
    <s v="CC30718243"/>
    <s v="LUCIA"/>
    <s v="OFIR"/>
    <s v="SALAS"/>
    <s v="PORTILLA"/>
    <d v="1956-06-25T00:00:00"/>
    <n v="65"/>
    <n v="6"/>
    <s v="Persona mayor"/>
    <s v="Ninguno"/>
    <s v="Desplazamiento"/>
    <s v="Ninguno"/>
    <s v="Estudios Universitarios"/>
    <s v="Cotizante docente"/>
    <m/>
    <s v="Con discapacidad"/>
    <s v="Ninguna"/>
    <s v="EL TAMBO"/>
    <s v="B COMERCIO"/>
    <n v="3108488410"/>
    <s v="Urbana"/>
    <m/>
    <x v="0"/>
    <x v="7"/>
    <s v="NARIÑO"/>
    <x v="7"/>
    <x v="7"/>
    <x v="7"/>
    <m/>
    <m/>
    <m/>
    <m/>
    <s v="Hipertension esencial (primaria)"/>
    <s v="Medicamento"/>
    <n v="1"/>
    <s v="19977699-03"/>
    <s v="HIDROXDO DE ALUMINIO 4% + HIDROXDO DE MAGNESIO 4% + SIMETICONA 0.4% SUSPENSION"/>
    <d v="2022-02-04T00:00:00"/>
    <n v="136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30723007"/>
    <s v="CC30723007"/>
    <s v="GLORIA"/>
    <s v="MARIA"/>
    <s v="HIDALGO"/>
    <s v="ARTEAGA"/>
    <d v="1962-08-10T00:00:00"/>
    <n v="59"/>
    <n v="5"/>
    <s v="Adultez"/>
    <s v="Ninguno"/>
    <s v="Desplazamiento"/>
    <s v="Ninguno"/>
    <s v="Estudios Universitarios"/>
    <s v="Cotizante docente"/>
    <m/>
    <s v="Con discapacidad"/>
    <s v="Ninguna"/>
    <s v="EL TAMBO"/>
    <s v="B ROSARIO"/>
    <n v="3153770213"/>
    <s v="Urbana"/>
    <m/>
    <x v="0"/>
    <x v="7"/>
    <s v="NARIÑO"/>
    <x v="7"/>
    <x v="7"/>
    <x v="7"/>
    <m/>
    <m/>
    <m/>
    <m/>
    <s v="Hipertension esencial (primaria)"/>
    <s v="Procedimiento"/>
    <n v="1"/>
    <n v="1890301"/>
    <s v="CONSULTA DE CONTROL O DE SEGUIMIENTO POR MEDICINA GENERAL"/>
    <d v="2022-02-04T00:00:00"/>
    <n v="136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30734308"/>
    <s v="CC30734308"/>
    <s v="ROSA"/>
    <s v="MARIA"/>
    <s v="GOMEZ"/>
    <s v="PINZA"/>
    <d v="1965-05-28T00:00:00"/>
    <n v="56"/>
    <n v="5"/>
    <s v="Adultez"/>
    <s v="Ninguno"/>
    <s v="Desplazamiento"/>
    <s v="Ninguno"/>
    <s v="Estudios Universitarios"/>
    <s v="Cotizante docente"/>
    <m/>
    <s v="Con discapacidad"/>
    <s v="Ninguna"/>
    <s v="EL TAMBO"/>
    <s v="B MADRIGAL"/>
    <n v="3122501759"/>
    <s v="Urbana"/>
    <m/>
    <x v="0"/>
    <x v="11"/>
    <s v="NARIÑO"/>
    <x v="11"/>
    <x v="11"/>
    <x v="11"/>
    <m/>
    <m/>
    <m/>
    <m/>
    <s v="Hipertension esencial (primaria)"/>
    <s v="Procedimiento"/>
    <n v="1"/>
    <s v="00Q0000773"/>
    <s v="PAQUETE HIPERTENSION ARTERIAL SIN O CON ENFERMEDAD RENAL CRONICA ESTADIOS 1 - 2 - IPS ESPECIALIZADA"/>
    <d v="2022-02-28T00:00:00"/>
    <n v="118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98332382"/>
    <s v="CC98332382"/>
    <s v="CIRO"/>
    <s v="ROBERTO"/>
    <s v="HERNADEZ"/>
    <s v="SOLARTE"/>
    <d v="1962-10-27T00:00:00"/>
    <n v="59"/>
    <n v="5"/>
    <s v="Adultez"/>
    <s v="Ninguno"/>
    <s v="Desplazamiento"/>
    <s v="Ninguno"/>
    <s v="Estudios Universitarios"/>
    <s v="Cotizante docente"/>
    <m/>
    <s v="Con discapacidad"/>
    <s v="Ninguna"/>
    <s v="EL TAMBO"/>
    <s v="B SUACES"/>
    <n v="3136872339"/>
    <s v="Urbana"/>
    <m/>
    <x v="0"/>
    <x v="12"/>
    <s v="NARIÑO"/>
    <x v="12"/>
    <x v="12"/>
    <x v="12"/>
    <m/>
    <m/>
    <m/>
    <m/>
    <s v="Hipertension esencial (primaria)"/>
    <s v="Procedimiento"/>
    <n v="1"/>
    <s v="00Q0000773"/>
    <s v="PAQUETE HIPERTENSION ARTERIAL SIN O CON ENFERMEDAD RENAL CRONICA ESTADIOS 1 - 2 - IPS ESPECIALIZADA"/>
    <d v="2022-02-28T00:00:00"/>
    <n v="46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98333322"/>
    <s v="CC98333322"/>
    <s v="JOSE"/>
    <s v="ROBERTO"/>
    <s v="FIGUEROA"/>
    <s v="BURBANOI"/>
    <d v="1967-02-13T00:00:00"/>
    <n v="54"/>
    <n v="5"/>
    <s v="Adultez"/>
    <s v="Ninguno"/>
    <s v="Desplazamiento"/>
    <s v="Ninguno"/>
    <s v="Estudios Universitarios"/>
    <s v="Cotizante docente"/>
    <m/>
    <s v="Con discapacidad"/>
    <s v="Ninguna"/>
    <s v="EL TAMBO"/>
    <s v="V ROSAL"/>
    <n v="3217758468"/>
    <s v="Urbana"/>
    <m/>
    <x v="0"/>
    <x v="9"/>
    <s v="NARIÑO"/>
    <x v="9"/>
    <x v="9"/>
    <x v="9"/>
    <m/>
    <m/>
    <m/>
    <m/>
    <s v="Hipertension esencial (primaria)"/>
    <s v="Procedimiento"/>
    <n v="1"/>
    <s v="00Q0000773"/>
    <s v="PAQUETE HIPERTENSION ARTERIAL SIN O CON ENFERMEDAD RENAL CRONICA ESTADIOS 1 - 2 - IPS ESPECIALIZADA"/>
    <d v="2022-02-04T00:00:00"/>
    <n v="119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98333852"/>
    <s v="CC98333852"/>
    <s v="RAUL"/>
    <s v="ENRIQUE"/>
    <s v="BURBANO"/>
    <s v="FAJARDO"/>
    <d v="1970-12-13T00:00:00"/>
    <n v="50"/>
    <n v="5"/>
    <s v="Adultez"/>
    <s v="Ninguno"/>
    <s v="Desplazamiento"/>
    <s v="Ninguno"/>
    <s v="Bachillerato Incompleto"/>
    <s v="Beneficiario"/>
    <m/>
    <s v="Con discapacidad"/>
    <s v="Ninguna"/>
    <s v="EL TAMBO"/>
    <s v="B RECUERDO"/>
    <n v="3104010407"/>
    <s v="Urbana"/>
    <m/>
    <x v="0"/>
    <x v="9"/>
    <s v="NARIÑO"/>
    <x v="9"/>
    <x v="9"/>
    <x v="9"/>
    <m/>
    <m/>
    <m/>
    <m/>
    <s v="Hipertension esencial (primaria)"/>
    <s v="Procedimiento"/>
    <n v="1"/>
    <s v="00Q0000395"/>
    <s v="PAQUETE HIPERTENSION ARTERIAL Y/O  DIABETES MELLITUS CON ENFERMEDAD RENAL CRONICA ESTADIOS 3A - 3B - 4 Y 5 SIN DIALISIS"/>
    <d v="2022-02-28T00:00:00"/>
    <n v="28000"/>
    <s v="Hospitalización"/>
    <m/>
  </r>
  <r>
    <n v="2022"/>
    <d v="2021-10-31T00:00:00"/>
    <s v="Población con riesgo o alteraciones cardio – cerebro – vascular – metabólicas manifiestas"/>
    <s v="Crónicos"/>
    <s v="HTA"/>
    <s v="PASTO"/>
    <n v="52"/>
    <s v="52 - NARIÑO"/>
    <s v="52260"/>
    <s v="52260 - El Tambo"/>
    <s v="1,4302637597315"/>
    <s v="-77,3831159734383"/>
    <s v="Cotizante Pensionado"/>
    <s v="AC"/>
    <m/>
    <s v="CC"/>
    <n v="27060235"/>
    <s v="CC27060235"/>
    <s v="ANA"/>
    <s v="LILIA"/>
    <s v="BEJARANO"/>
    <s v="NOAP"/>
    <d v="1938-07-23T00:00:00"/>
    <n v="83"/>
    <n v="6"/>
    <s v="Persona mayor"/>
    <s v="Ninguno"/>
    <s v="Desplazamiento"/>
    <s v="Ninguno"/>
    <s v="Estudios Universitarios"/>
    <s v="Cotizante Pensionado"/>
    <m/>
    <s v="Con discapacidad"/>
    <s v="Ninguna"/>
    <s v="EL TAMBO"/>
    <s v="B RICAURTE"/>
    <n v="0"/>
    <s v="Urbana"/>
    <m/>
    <x v="0"/>
    <x v="11"/>
    <s v="NARIÑO"/>
    <x v="11"/>
    <x v="11"/>
    <x v="11"/>
    <m/>
    <m/>
    <m/>
    <m/>
    <s v="Hipertension esencial (primaria)"/>
    <s v="Procedimiento"/>
    <n v="1"/>
    <s v="00Q0000395"/>
    <s v="PAQUETE HIPERTENSION ARTERIAL Y/O  DIABETES MELLITUS CON ENFERMEDAD RENAL CRONICA ESTADIOS 3A - 3B - 4 Y 5 SIN DIALISIS"/>
    <d v="2022-02-28T00:00:00"/>
    <n v="292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5249281"/>
    <s v="CC5249281"/>
    <s v="WERTO"/>
    <s v="NATIVEL"/>
    <s v="MELO"/>
    <s v="CORDOBA"/>
    <d v="1953-10-01T00:00:00"/>
    <n v="68"/>
    <n v="6"/>
    <s v="Persona mayor"/>
    <s v="Ninguno"/>
    <s v="Desplazamiento"/>
    <s v="Ninguno"/>
    <s v="Estudios Universitarios"/>
    <s v="Cotizante docente"/>
    <m/>
    <s v="Con discapacidad"/>
    <s v="Ninguna"/>
    <s v="EL TAMBO"/>
    <s v="B SAUCES"/>
    <n v="3108392346"/>
    <s v="Urbana"/>
    <m/>
    <x v="0"/>
    <x v="14"/>
    <s v="NARIÑO"/>
    <x v="14"/>
    <x v="14"/>
    <x v="14"/>
    <m/>
    <m/>
    <m/>
    <m/>
    <s v="Hipertension esencial (primaria)"/>
    <s v="Procedimiento"/>
    <n v="1"/>
    <s v="00Q0000775"/>
    <s v="PAQUETE HIPERTENSION ARTERIAL MAS DIABETES MELLITUS EN RIESGO DE ERCÃ‚Â YÃ‚Â ENFERMEDAD RENAL CRONICA ESTADIOS 1 - 2 EN IPS ESPECIALIZADA"/>
    <d v="2022-02-28T00:00:00"/>
    <n v="351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5249104"/>
    <s v="CC5249104"/>
    <s v="LUIS  "/>
    <s v="EDUARDO"/>
    <s v="FAJARDO"/>
    <s v="RIOS"/>
    <d v="1952-01-02T00:00:00"/>
    <n v="69"/>
    <n v="6"/>
    <s v="Persona mayor"/>
    <s v="Ninguno"/>
    <s v="Desplazamiento"/>
    <s v="Ninguno"/>
    <s v="Estudios Universitarios"/>
    <s v="Beneficiario"/>
    <m/>
    <s v="Con discapacidad"/>
    <s v="Ninguna"/>
    <s v="EL TAMBO"/>
    <s v="B CARRERA 12"/>
    <n v="3216412221"/>
    <s v="Urbana"/>
    <m/>
    <x v="0"/>
    <x v="16"/>
    <s v="NARIÑO"/>
    <x v="16"/>
    <x v="16"/>
    <x v="16"/>
    <m/>
    <m/>
    <m/>
    <m/>
    <s v="Hipertension esencial (primaria)"/>
    <s v="Procedimiento"/>
    <n v="1"/>
    <s v="00Q0000395"/>
    <s v="PAQUETE HIPERTENSION ARTERIAL Y/O  DIABETES MELLITUS CON ENFERMEDAD RENAL CRONICA ESTADIOS 3A - 3B - 4 Y 5 SIN DIALISIS"/>
    <d v="2022-02-28T00:00:00"/>
    <n v="583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27198052"/>
    <s v="CC27198052"/>
    <s v="DORA"/>
    <s v="EDILMA"/>
    <s v="ROSERO"/>
    <s v="SOLARTE"/>
    <d v="1960-05-08T00:00:00"/>
    <n v="61"/>
    <n v="6"/>
    <s v="Persona mayor"/>
    <s v="Ninguno"/>
    <s v="Desplazamiento"/>
    <s v="Ninguno"/>
    <s v="Bachillerato Incompleto"/>
    <s v="Beneficiario"/>
    <m/>
    <s v="Con discapacidad"/>
    <s v="Ninguna"/>
    <s v="EL TAMBO"/>
    <s v="B LUIS CARLOS GALAN"/>
    <n v="3128448740"/>
    <s v="Urbana"/>
    <m/>
    <x v="0"/>
    <x v="7"/>
    <s v="NARIÑO"/>
    <x v="7"/>
    <x v="7"/>
    <x v="7"/>
    <m/>
    <m/>
    <m/>
    <m/>
    <s v="Hipertension esencial (primaria)"/>
    <s v="Procedimiento"/>
    <n v="1"/>
    <s v="00Q0000395"/>
    <s v="PAQUETE HIPERTENSION ARTERIAL Y/O  DIABETES MELLITUS CON ENFERMEDAD RENAL CRONICA ESTADIOS 3A - 3B - 4 Y 5 SIN DIALISIS"/>
    <d v="2022-02-28T00:00:00"/>
    <n v="292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5249760"/>
    <s v="CC5249760"/>
    <s v="LUIS  "/>
    <s v="ANTONIO"/>
    <s v="NARVAEZ"/>
    <s v="BURBANO"/>
    <d v="1959-12-01T00:00:00"/>
    <n v="62"/>
    <n v="6"/>
    <s v="Persona mayor"/>
    <s v="Ninguno"/>
    <s v="Desplazamiento"/>
    <s v="Ninguno"/>
    <s v="Estudios Secundarios"/>
    <s v="Beneficiario"/>
    <m/>
    <s v="Con discapacidad"/>
    <s v="Ninguna"/>
    <s v="EL TAMBO"/>
    <s v="B CARRERA 12"/>
    <n v="3217466316"/>
    <s v="Urbana"/>
    <m/>
    <x v="0"/>
    <x v="7"/>
    <s v="NARIÑO"/>
    <x v="7"/>
    <x v="7"/>
    <x v="7"/>
    <m/>
    <m/>
    <m/>
    <m/>
    <s v="Hipertension esencial (primaria)"/>
    <s v="Procedimiento"/>
    <n v="1"/>
    <s v="00Q0000395"/>
    <s v="PAQUETE HIPERTENSION ARTERIAL Y/O  DIABETES MELLITUS CON ENFERMEDAD RENAL CRONICA ESTADIOS 3A - 3B - 4 Y 5 SIN DIALISIS"/>
    <d v="2022-02-28T00:00:00"/>
    <n v="149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255"/>
    <s v="CC27198255"/>
    <s v="NELLY"/>
    <s v="FATIMA"/>
    <s v="DIAZ"/>
    <s v="MUÑOZ"/>
    <d v="1963-01-22T00:00:00"/>
    <n v="58"/>
    <n v="5"/>
    <s v="Adultez"/>
    <s v="Ninguno"/>
    <s v="Desplazamiento"/>
    <s v="Ninguno"/>
    <s v="Estudios Universitarios"/>
    <s v="Cotizante docente"/>
    <m/>
    <s v="Con discapacidad"/>
    <s v="Ninguna"/>
    <s v="EL TAMBO"/>
    <s v="B VILLA MERCEDES"/>
    <n v="3113928250"/>
    <s v="Urbana"/>
    <m/>
    <x v="0"/>
    <x v="7"/>
    <s v="NARIÑO"/>
    <x v="7"/>
    <x v="7"/>
    <x v="7"/>
    <m/>
    <m/>
    <m/>
    <m/>
    <s v="Hipertension esencial (primaria)"/>
    <s v="Medicamento"/>
    <n v="1"/>
    <s v="19934690-01"/>
    <s v="CALCITRIOL 0.25 MCG CAPSULA BLANDA"/>
    <d v="2022-02-08T00:00:00"/>
    <n v="643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98333381"/>
    <s v="CC98333381"/>
    <s v="CARLOS  "/>
    <s v="ALONSO"/>
    <s v="CRIOLLO"/>
    <s v="GUERRERA"/>
    <d v="1965-10-30T00:00:00"/>
    <n v="56"/>
    <n v="5"/>
    <s v="Adultez"/>
    <s v="Ninguno"/>
    <s v="Desplazamiento"/>
    <s v="Ninguno"/>
    <s v="Estudios Universitarios"/>
    <s v="Cotizante docente"/>
    <m/>
    <s v="Con discapacidad"/>
    <s v="Ninguna"/>
    <s v="EL TAMBO"/>
    <s v="B RECUERDO"/>
    <n v="3125874581"/>
    <s v="Urbana"/>
    <m/>
    <x v="0"/>
    <x v="11"/>
    <s v="NARIÑO"/>
    <x v="11"/>
    <x v="11"/>
    <x v="11"/>
    <m/>
    <m/>
    <m/>
    <m/>
    <s v="Hipertension esencial (primaria)"/>
    <s v="Medicamento"/>
    <n v="1"/>
    <s v="35662-18"/>
    <s v="ACIDO FOLICO TABLETAS 1 MG."/>
    <d v="2022-02-02T00:00:00"/>
    <n v="316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12995876"/>
    <s v="CC12995876"/>
    <s v="ARMANDO"/>
    <s v="EFRAIN"/>
    <s v="BURBANO"/>
    <s v="CALVACHE"/>
    <d v="1963-08-13T00:00:00"/>
    <n v="58"/>
    <n v="5"/>
    <s v="Adultez"/>
    <s v="Ninguno"/>
    <s v="Desplazamiento"/>
    <s v="Ninguno"/>
    <s v="Estudios Universitarios"/>
    <s v="Cotizante docente"/>
    <m/>
    <s v="Con discapacidad"/>
    <s v="Ninguna"/>
    <s v="EL TAMBO"/>
    <s v="B LOURDES"/>
    <n v="3217599276"/>
    <s v="Urbana"/>
    <m/>
    <x v="0"/>
    <x v="11"/>
    <s v="NARIÑO"/>
    <x v="11"/>
    <x v="11"/>
    <x v="11"/>
    <m/>
    <m/>
    <m/>
    <m/>
    <s v="Hipertension esencial (primaria)"/>
    <s v="Procedimiento"/>
    <n v="1"/>
    <s v="00Q0000395"/>
    <s v="PAQUETE HIPERTENSION ARTERIAL Y/O  DIABETES MELLITUS CON ENFERMEDAD RENAL CRONICA ESTADIOS 3A - 3B - 4 Y 5 SIN DIALISIS"/>
    <d v="2022-02-27T00:00:00"/>
    <n v="318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5249497"/>
    <s v="CC5249497"/>
    <s v="CLAUDIO"/>
    <s v="HERNANDO"/>
    <s v="ROJAS"/>
    <s v="SOLARTE"/>
    <d v="1955-10-23T00:00:00"/>
    <n v="66"/>
    <n v="6"/>
    <s v="Persona mayor"/>
    <s v="Ninguno"/>
    <s v="Desplazamiento"/>
    <s v="Homicidio"/>
    <s v="Estudios Universitarios"/>
    <s v="Beneficiario"/>
    <m/>
    <s v="Con discapacidad"/>
    <s v="Ninguna"/>
    <s v="EL TAMBO"/>
    <s v="B RECUERDO"/>
    <n v="3136457920"/>
    <s v="Urbana"/>
    <m/>
    <x v="0"/>
    <x v="15"/>
    <s v="NARIÑO"/>
    <x v="15"/>
    <x v="15"/>
    <x v="15"/>
    <m/>
    <m/>
    <m/>
    <m/>
    <s v="Hipertension esencial (primaria)"/>
    <s v="Procedimiento"/>
    <n v="1"/>
    <s v="00Q0000395"/>
    <s v="PAQUETE HIPERTENSION ARTERIAL Y/O  DIABETES MELLITUS CON ENFERMEDAD RENAL CRONICA ESTADIOS 3A - 3B - 4 Y 5 SIN DIALISIS"/>
    <d v="2022-02-01T00:00:00"/>
    <n v="409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7198294"/>
    <s v="CC27198294"/>
    <s v="MARIA"/>
    <s v="GLORIA"/>
    <s v="CRIOLLO"/>
    <s v="BURBANO"/>
    <d v="1963-06-09T00:00:00"/>
    <n v="58"/>
    <n v="5"/>
    <s v="Adultez"/>
    <s v="Ninguno"/>
    <s v="Desplazamiento"/>
    <s v="Ninguno"/>
    <s v="Estudios Universitarios"/>
    <s v="Cotizante docente"/>
    <m/>
    <s v="Con discapacidad"/>
    <s v="Ninguna"/>
    <s v="EL TAMBO"/>
    <s v="B COLON"/>
    <n v="0"/>
    <s v="Urbana"/>
    <m/>
    <x v="0"/>
    <x v="16"/>
    <s v="NARIÑO"/>
    <x v="16"/>
    <x v="16"/>
    <x v="16"/>
    <m/>
    <m/>
    <m/>
    <m/>
    <s v="Hipertension esencial (primaria)"/>
    <s v="Procedimiento"/>
    <n v="1"/>
    <s v="00Q0000395"/>
    <s v="PAQUETE HIPERTENSION ARTERIAL Y/O  DIABETES MELLITUS CON ENFERMEDAD RENAL CRONICA ESTADIOS 3A - 3B - 4 Y 5 SIN DIALISIS"/>
    <d v="2022-02-01T00:00:00"/>
    <n v="292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5249394"/>
    <s v="CC5249394"/>
    <s v="CARLOS "/>
    <s v="GERARDO"/>
    <s v="FIGUEROA"/>
    <s v="ARTEAGA"/>
    <d v="1952-01-01T00:00:00"/>
    <n v="69"/>
    <n v="6"/>
    <s v="Persona mayor"/>
    <s v="Ninguno"/>
    <s v="Desplazamiento"/>
    <s v="Ninguno"/>
    <s v="Estudios Universitarios"/>
    <s v="Cotizante docente"/>
    <m/>
    <s v="Con discapacidad"/>
    <s v="Ninguna"/>
    <s v="EL TAMBO"/>
    <s v="B COMERCIO"/>
    <n v="3146742649"/>
    <s v="Urbana"/>
    <m/>
    <x v="0"/>
    <x v="8"/>
    <s v="NARIÑO"/>
    <x v="8"/>
    <x v="8"/>
    <x v="8"/>
    <m/>
    <m/>
    <m/>
    <m/>
    <s v="Hipertension esencial (primaria)"/>
    <s v="Procedimiento"/>
    <n v="1"/>
    <s v="00Q0000395"/>
    <s v="PAQUETE HIPERTENSION ARTERIAL Y/O  DIABETES MELLITUS CON ENFERMEDAD RENAL CRONICA ESTADIOS 3A - 3B - 4 Y 5 SIN DIALISIS"/>
    <d v="2022-02-28T00:00:00"/>
    <n v="58300"/>
    <s v="Hospitalización"/>
    <m/>
  </r>
  <r>
    <n v="2022"/>
    <d v="2021-10-31T00:00:00"/>
    <s v="Población con riesgo o alteraciones cardio – cerebro – vascular – metabólicas manifiestas"/>
    <s v="Crónicos"/>
    <s v="HTA"/>
    <s v="PASTO"/>
    <n v="52"/>
    <s v="52 - NARIÑO"/>
    <s v="52260"/>
    <s v="52260 - El Tambo"/>
    <s v="1,4302637597315"/>
    <s v="-77,3831159734383"/>
    <s v="Cotizante Pensionado"/>
    <s v="AC"/>
    <m/>
    <s v="CC"/>
    <n v="27197256"/>
    <s v="CC27197256"/>
    <s v="FLOR"/>
    <s v="MARIA"/>
    <s v="GOMEZ"/>
    <s v="DE ROJAS"/>
    <d v="1965-08-02T00:00:00"/>
    <n v="56"/>
    <n v="5"/>
    <s v="Adultez"/>
    <s v="Ninguno"/>
    <s v="Desplazamiento"/>
    <s v="Homicidio"/>
    <s v="Estudios Secundarios"/>
    <s v="Cotizante Pensionado"/>
    <m/>
    <s v="Con discapacidad"/>
    <s v="Ninguna"/>
    <s v="EL TAMBO"/>
    <s v="B RECUERDO"/>
    <n v="3136457920"/>
    <s v="Urbana"/>
    <m/>
    <x v="0"/>
    <x v="15"/>
    <s v="NARIÑO"/>
    <x v="15"/>
    <x v="15"/>
    <x v="15"/>
    <m/>
    <m/>
    <m/>
    <m/>
    <s v="Hipertension esencial (primaria)"/>
    <s v="Procedimiento"/>
    <n v="1"/>
    <n v="1890301"/>
    <s v="CONSULTA DE CONTROL O DE SEGUIMIENTO POR MEDICINA GENERAL"/>
    <d v="2022-02-12T00:00:00"/>
    <n v="108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5249197"/>
    <s v="CC5249197"/>
    <s v="LUCIO"/>
    <s v="JAVIER"/>
    <s v="BURBANO"/>
    <s v="IBARRA"/>
    <d v="1949-11-09T00:00:00"/>
    <n v="72"/>
    <n v="6"/>
    <s v="Persona mayor"/>
    <s v="Ninguno"/>
    <s v="Desplazamiento"/>
    <s v="Ninguno"/>
    <s v="Estudios Universitarios"/>
    <s v="Beneficiario"/>
    <m/>
    <s v="Con discapacidad"/>
    <s v="Ninguna"/>
    <s v="EL TAMBO"/>
    <s v="B SAUCES"/>
    <n v="3108236746"/>
    <s v="Urbana"/>
    <m/>
    <x v="0"/>
    <x v="14"/>
    <s v="NARIÑO"/>
    <x v="14"/>
    <x v="14"/>
    <x v="14"/>
    <m/>
    <m/>
    <m/>
    <m/>
    <s v="Hipertension esencial (primaria)"/>
    <s v="Procedimiento"/>
    <n v="1"/>
    <s v="00Q0000395"/>
    <s v="PAQUETE HIPERTENSION ARTERIAL Y/O  DIABETES MELLITUS CON ENFERMEDAD RENAL CRONICA ESTADIOS 3A - 3B - 4 Y 5 SIN DIALISIS"/>
    <d v="2022-02-28T00:00:00"/>
    <n v="583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26563433"/>
    <s v="CC26563433"/>
    <s v="LADY"/>
    <s v="DEL CARMEN"/>
    <s v="JARAMILLO"/>
    <s v="DEL CAMINO"/>
    <d v="1963-02-15T00:00:00"/>
    <n v="58"/>
    <n v="5"/>
    <s v="Adultez"/>
    <s v="Ninguno"/>
    <s v="Desplazamiento"/>
    <s v="Ninguno"/>
    <s v="Estudios Universitarios"/>
    <s v="Cotizante docente"/>
    <m/>
    <s v="Con discapacidad"/>
    <s v="Ninguna"/>
    <s v="EL TAMBO"/>
    <s v="B RICAURTE"/>
    <n v="3207356660"/>
    <s v="Urbana"/>
    <m/>
    <x v="0"/>
    <x v="9"/>
    <s v="NARIÑO"/>
    <x v="9"/>
    <x v="9"/>
    <x v="9"/>
    <m/>
    <m/>
    <m/>
    <m/>
    <s v="Hipertension esencial (primaria)"/>
    <s v="Procedimiento"/>
    <n v="1"/>
    <s v="00Q0000773"/>
    <s v="PAQUETE HIPERTENSION ARTERIAL SIN O CON ENFERMEDAD RENAL CRONICA ESTADIOS 1 - 2 - IPS ESPECIALIZADA"/>
    <d v="2022-02-28T00:00:00"/>
    <n v="31100"/>
    <s v="Hospitalización"/>
    <m/>
  </r>
  <r>
    <n v="2022"/>
    <d v="2021-10-31T00:00:00"/>
    <s v="Población con riesgo o alteraciones cardio – cerebro – vascular – metabólicas manifiestas"/>
    <s v="Crónicos"/>
    <s v="HTA"/>
    <s v="PASTO"/>
    <n v="52"/>
    <s v="52 - NARIÑO"/>
    <s v="52260"/>
    <s v="52260 - El Tambo"/>
    <s v="1,4302637597315"/>
    <s v="-77,3831159734383"/>
    <s v="Sustituto Pensional"/>
    <s v="AC"/>
    <m/>
    <s v="CC"/>
    <n v="41314607"/>
    <s v="CC41314607"/>
    <s v="MARIA"/>
    <s v="DEL CARMEN"/>
    <s v="OSORIO"/>
    <s v="OSPINA"/>
    <d v="1949-09-24T00:00:00"/>
    <n v="72"/>
    <n v="6"/>
    <s v="Persona mayor"/>
    <s v="Ninguno"/>
    <s v="Desplazamiento"/>
    <s v="Ninguno"/>
    <s v="Estudios Universitarios"/>
    <s v="Cotizante Pensionado"/>
    <m/>
    <s v="Con discapacidad"/>
    <s v="Ninguna"/>
    <s v="EL TAMBO"/>
    <s v="B RICAURTE"/>
    <n v="3123095190"/>
    <s v="Urbana"/>
    <m/>
    <x v="0"/>
    <x v="7"/>
    <s v="NARIÑO"/>
    <x v="7"/>
    <x v="7"/>
    <x v="7"/>
    <m/>
    <m/>
    <m/>
    <m/>
    <s v="Hipertension esencial (primaria)"/>
    <s v="Procedimiento"/>
    <n v="1"/>
    <s v="00Q0000395"/>
    <s v="PAQUETE HIPERTENSION ARTERIAL Y/O  DIABETES MELLITUS CON ENFERMEDAD RENAL CRONICA ESTADIOS 3A - 3B - 4 Y 5 SIN DIALISIS"/>
    <d v="2022-02-28T00:00:00"/>
    <n v="311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5248529"/>
    <s v="CC5248529"/>
    <s v="LUIS  "/>
    <s v="HERNADO"/>
    <s v="HERRERA"/>
    <s v="OBANDO"/>
    <d v="1978-07-26T00:00:00"/>
    <n v="43"/>
    <n v="5"/>
    <s v="Adultez"/>
    <s v="Ninguno"/>
    <s v="Desplazamiento"/>
    <s v="Ninguno"/>
    <s v="Estudios Universitarios"/>
    <s v="Cotizante Pensionado"/>
    <m/>
    <s v="Con discapacidad"/>
    <s v="Ninguna"/>
    <s v="EL TAMBO"/>
    <s v="B MADRIGAL"/>
    <n v="3137778974"/>
    <s v="Urbana"/>
    <m/>
    <x v="0"/>
    <x v="7"/>
    <s v="NARIÑO"/>
    <x v="7"/>
    <x v="7"/>
    <x v="7"/>
    <m/>
    <m/>
    <m/>
    <m/>
    <s v="Hipertension esencial (primaria)"/>
    <s v="Procedimiento"/>
    <n v="1"/>
    <s v="00Q0000773"/>
    <s v="PAQUETE HIPERTENSION ARTERIAL SIN O CON ENFERMEDAD RENAL CRONICA ESTADIOS 1 - 2 - IPS ESPECIALIZADA"/>
    <d v="2022-02-11T00:00:00"/>
    <n v="46400"/>
    <s v="Hospitalización"/>
    <m/>
  </r>
  <r>
    <n v="2022"/>
    <d v="2021-10-31T00:00:00"/>
    <s v="Población con riesgo o alteraciones cardio – cerebro – vascular – metabólicas manifiestas"/>
    <s v="Crónicos"/>
    <s v="HTA"/>
    <s v="PASTO"/>
    <n v="52"/>
    <s v="52 - NARIÑO"/>
    <s v="52260"/>
    <s v="52260 - El Tambo"/>
    <s v="1,4302637597315"/>
    <s v="-77,3831159734383"/>
    <s v="Beneficiario"/>
    <s v="AC"/>
    <m/>
    <s v="CC"/>
    <n v="98333672"/>
    <s v="CC98333672"/>
    <s v="DARIO"/>
    <s v="FERNANDO"/>
    <s v="RIASCOS"/>
    <s v="CANCIMANCE"/>
    <d v="1970-08-02T00:00:00"/>
    <n v="51"/>
    <n v="5"/>
    <s v="Adultez"/>
    <s v="Ninguno"/>
    <s v="Desplazamiento"/>
    <s v="Ninguno"/>
    <s v="Estudios Secundarios"/>
    <s v="Beneficiario"/>
    <m/>
    <s v="Con discapacidad"/>
    <s v="Ninguna"/>
    <s v="EL TAMBO"/>
    <s v="B LA PLAYA"/>
    <n v="0"/>
    <s v="Urbana"/>
    <m/>
    <x v="0"/>
    <x v="13"/>
    <s v="NARIÑO"/>
    <x v="13"/>
    <x v="13"/>
    <x v="13"/>
    <m/>
    <m/>
    <m/>
    <m/>
    <s v="Hipertension esencial (primaria)"/>
    <s v="Procedimiento"/>
    <n v="1"/>
    <s v="00Q0000395"/>
    <s v="PAQUETE HIPERTENSION ARTERIAL Y/O  DIABETES MELLITUS CON ENFERMEDAD RENAL CRONICA ESTADIOS 3A - 3B - 4 Y 5 SIN DIALISIS"/>
    <d v="2022-02-08T00:00:00"/>
    <n v="61800"/>
    <s v="Hospitalización"/>
    <m/>
  </r>
  <r>
    <n v="2022"/>
    <d v="2021-10-31T00:00:00"/>
    <s v="Población con riesgo o alteraciones cardio – cerebro – vascular – metabólicas manifiestas"/>
    <s v="Crónicos"/>
    <s v="HTA"/>
    <s v="PASTO"/>
    <n v="52"/>
    <s v="52 - NARIÑO"/>
    <s v="52260"/>
    <s v="52260 - El Tambo"/>
    <s v="1,4302637597315"/>
    <s v="-77,3831159734383"/>
    <s v="Cotizante docente"/>
    <s v="AC"/>
    <m/>
    <s v="CC"/>
    <n v="15810218"/>
    <s v="CC15810218"/>
    <s v="JAIME"/>
    <s v="HERNANDO"/>
    <s v="ERAZO"/>
    <s v="NOAP"/>
    <d v="1953-12-02T00:00:00"/>
    <n v="68"/>
    <n v="6"/>
    <s v="Persona mayor"/>
    <s v="Ninguno"/>
    <s v="Desplazamiento"/>
    <s v="Ninguno"/>
    <s v="Estudios Universitarios"/>
    <s v="Cotizante docente"/>
    <m/>
    <s v="Con discapacidad"/>
    <s v="Ninguna"/>
    <s v="EL TAMBO"/>
    <s v="B COMERCIO"/>
    <n v="3127904213"/>
    <s v="Urbana"/>
    <m/>
    <x v="0"/>
    <x v="11"/>
    <s v="NARIÑO"/>
    <x v="11"/>
    <x v="11"/>
    <x v="11"/>
    <m/>
    <m/>
    <m/>
    <m/>
    <s v="Hipertension esencial (primaria)"/>
    <s v="Procedimiento"/>
    <n v="1"/>
    <n v="1881202"/>
    <s v="ECOCARDIOGRAMA TRANSTORACICO"/>
    <d v="2022-02-25T00:00:00"/>
    <n v="795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13006737"/>
    <s v="CC13006737"/>
    <s v="JOSE"/>
    <s v="FELIPE"/>
    <s v="CORAL"/>
    <s v="CORAL"/>
    <d v="1954-05-26T00:00:00"/>
    <n v="67"/>
    <n v="6"/>
    <s v="Persona mayor"/>
    <s v="Ninguno"/>
    <s v="Desplazamiento"/>
    <s v="Ninguno"/>
    <s v="Estudios Secundarios"/>
    <s v="Beneficiario"/>
    <m/>
    <s v="Con discapacidad"/>
    <s v="Ninguna"/>
    <s v="IPIALES"/>
    <s v="CL 24B No 6-43"/>
    <s v="3154432446 "/>
    <s v="Urbana"/>
    <m/>
    <x v="0"/>
    <x v="13"/>
    <s v="NARIÑO"/>
    <x v="13"/>
    <x v="13"/>
    <x v="13"/>
    <m/>
    <m/>
    <m/>
    <m/>
    <s v="Hipertension esencial (primaria)"/>
    <s v="Procedimiento"/>
    <n v="1"/>
    <s v="00Q0000395"/>
    <s v="PAQUETE HIPERTENSION ARTERIAL Y/O  DIABETES MELLITUS CON ENFERMEDAD RENAL CRONICA ESTADIOS 3A - 3B - 4 Y 5 SIN DIALISIS"/>
    <d v="2022-02-11T00:00:00"/>
    <n v="583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185849"/>
    <s v="CC27185849"/>
    <s v="DIOMAR"/>
    <s v="NONE "/>
    <s v="GOMEZ"/>
    <s v="ORTEGA"/>
    <d v="1967-11-30T00:00:00"/>
    <n v="54"/>
    <n v="5"/>
    <s v="Adultez"/>
    <s v="Ninguno"/>
    <s v="Desplazamiento"/>
    <s v="Ninguno"/>
    <s v="Estudios Universitarios"/>
    <s v="Cotizante docente"/>
    <m/>
    <s v="Con discapacidad"/>
    <s v="Ninguna"/>
    <s v="IPIALES"/>
    <s v="Mz F Casa 8"/>
    <s v="3206917920 "/>
    <s v="Urbana"/>
    <m/>
    <x v="0"/>
    <x v="10"/>
    <s v="NARIÑO"/>
    <x v="10"/>
    <x v="10"/>
    <x v="10"/>
    <m/>
    <m/>
    <m/>
    <m/>
    <s v="Hipertension esencial (primaria)"/>
    <s v="Procedimiento"/>
    <n v="1"/>
    <n v="1903818"/>
    <s v="COLESTEROL TOTAL"/>
    <d v="2022-02-18T00:00:00"/>
    <n v="795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248138"/>
    <s v="CC27248138"/>
    <s v="BERTA MARIA"/>
    <s v="DE JESUS"/>
    <s v="LUNA"/>
    <s v="ERAZO"/>
    <d v="1949-09-24T00:00:00"/>
    <n v="72"/>
    <n v="6"/>
    <s v="Persona mayor"/>
    <s v="Ninguno"/>
    <s v="Desplazamiento"/>
    <s v="Ninguno"/>
    <s v="Estudios Universitarios"/>
    <s v="Cotizante docente"/>
    <m/>
    <s v="Con discapacidad"/>
    <s v="Ninguna"/>
    <s v="IPIALES"/>
    <s v="calle 24 b 1 n 3- 26"/>
    <s v="3008004392 "/>
    <s v="Urbana"/>
    <m/>
    <x v="0"/>
    <x v="10"/>
    <s v="NARIÑO"/>
    <x v="10"/>
    <x v="10"/>
    <x v="10"/>
    <m/>
    <m/>
    <m/>
    <m/>
    <s v="Hipertension esencial (primaria)"/>
    <s v="Procedimiento"/>
    <n v="1"/>
    <n v="1904902"/>
    <s v="HORMONA ESTIMULANTE DEL TIROIDES"/>
    <d v="2022-02-18T00:00:00"/>
    <n v="583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13013942"/>
    <s v="CC13013942"/>
    <s v="ALVARO"/>
    <s v="JOSE"/>
    <s v="GUERRERO"/>
    <s v="PEPINOSA"/>
    <d v="1965-08-29T00:00:00"/>
    <n v="56"/>
    <n v="5"/>
    <s v="Adultez"/>
    <s v="Ninguno"/>
    <s v="Desplazamiento"/>
    <s v="Ninguno"/>
    <s v="Estudios Universitarios"/>
    <s v="Cotizante docente"/>
    <m/>
    <s v="Con discapacidad"/>
    <s v="Ninguna"/>
    <s v="IPIALES"/>
    <s v="CARRERAA 4 # 3-53 "/>
    <s v="3165348527 "/>
    <s v="Urbana"/>
    <m/>
    <x v="0"/>
    <x v="10"/>
    <s v="NARIÑO"/>
    <x v="10"/>
    <x v="10"/>
    <x v="10"/>
    <m/>
    <m/>
    <m/>
    <m/>
    <s v="Hipertension esencial (primaria)"/>
    <s v="Procedimiento"/>
    <n v="1"/>
    <n v="1903864"/>
    <s v="SODIO EN SUERO U OTROS FLUIDOS"/>
    <d v="2022-02-18T00:00:00"/>
    <n v="795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13006428"/>
    <s v="CC13006428"/>
    <s v="OMAR"/>
    <s v="JUAN PIO"/>
    <s v="CABRERA"/>
    <s v="BASTIDAS"/>
    <d v="1957-02-24T00:00:00"/>
    <n v="64"/>
    <n v="6"/>
    <s v="Persona mayor"/>
    <s v="Ninguno"/>
    <s v="Desplazamiento"/>
    <s v="Ninguno"/>
    <s v="Estudios Universitarios"/>
    <s v="Cotizante docente"/>
    <m/>
    <s v="Con discapacidad"/>
    <s v="Ninguna"/>
    <s v="IPIALES"/>
    <s v="MZ B CS 12 BARRIO LIRIOS NORTE"/>
    <n v="3164045687"/>
    <s v="Urbana"/>
    <m/>
    <x v="0"/>
    <x v="10"/>
    <s v="NARIÑO"/>
    <x v="10"/>
    <x v="10"/>
    <x v="10"/>
    <m/>
    <m/>
    <m/>
    <m/>
    <s v="Hipertension esencial (primaria)"/>
    <s v="Procedimiento"/>
    <n v="1"/>
    <n v="1903895"/>
    <s v="CREATININA EN SUERO U OTROS FLUIDOS"/>
    <d v="2022-02-18T00:00:00"/>
    <n v="292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13010575"/>
    <s v="CC13010575"/>
    <s v="LUIS"/>
    <s v="ALBERTO"/>
    <s v="BENAVIDES"/>
    <s v="ROJAS"/>
    <d v="1960-09-30T00:00:00"/>
    <n v="61"/>
    <n v="6"/>
    <s v="Persona mayor"/>
    <s v="Ninguno"/>
    <s v="Desplazamiento"/>
    <s v="Ninguno"/>
    <s v="Estudios Universitarios"/>
    <s v="Cotizante docente"/>
    <m/>
    <s v="Con discapacidad"/>
    <s v="Ninguna"/>
    <s v="IPIALES"/>
    <s v="MANZANA E CASA 3 B/ LIRIOS NORTE"/>
    <n v="3165382557"/>
    <s v="Urbana"/>
    <m/>
    <x v="0"/>
    <x v="10"/>
    <s v="NARIÑO"/>
    <x v="10"/>
    <x v="10"/>
    <x v="10"/>
    <m/>
    <m/>
    <m/>
    <m/>
    <s v="Hipertension esencial (primaria)"/>
    <s v="Procedimiento"/>
    <n v="1"/>
    <n v="1903028"/>
    <s v="MICROALBUMINURIA SEMIAUTOMATIZADA"/>
    <d v="2022-02-18T00:00:00"/>
    <n v="87000"/>
    <s v="Hospitalización"/>
    <m/>
  </r>
  <r>
    <n v="2022"/>
    <d v="2021-10-31T00:00:00"/>
    <s v="Población con riesgo o alteraciones cardio – cerebro – vascular – metabólicas manifiestas"/>
    <s v="Crónicos"/>
    <s v="HTA"/>
    <s v="PASTO"/>
    <n v="52"/>
    <s v="52 - NARIÑO"/>
    <s v="52356"/>
    <s v="52356 - Ipiales"/>
    <s v="0,558614219897132"/>
    <s v="-77,3703569234953"/>
    <s v="Cotizante Pensionado"/>
    <s v="AC"/>
    <m/>
    <s v="CC"/>
    <n v="27245424"/>
    <s v="CC27245424"/>
    <s v="CARMEN ALICIA"/>
    <s v=" DEL ROSARIO"/>
    <s v="CHAMORRO"/>
    <s v="MUÑOZ"/>
    <d v="1943-01-23T00:00:00"/>
    <n v="78"/>
    <n v="6"/>
    <s v="Persona mayor"/>
    <s v="Ninguno"/>
    <s v="Desplazamiento"/>
    <s v="Ninguno"/>
    <s v="Estudios Universitarios"/>
    <s v="Cotizante Pensionado"/>
    <m/>
    <s v="Con discapacidad"/>
    <s v="Ninguna"/>
    <s v="IPIALES"/>
    <s v="CL 7 No 2-13 "/>
    <s v="3183884524 "/>
    <s v="Urbana"/>
    <m/>
    <x v="0"/>
    <x v="10"/>
    <s v="NARIÑO"/>
    <x v="10"/>
    <x v="10"/>
    <x v="10"/>
    <m/>
    <m/>
    <m/>
    <m/>
    <s v="Hipertension esencial (primaria)"/>
    <s v="Procedimiento"/>
    <n v="1"/>
    <n v="1903859"/>
    <s v="POTASIO EN SUERO U OTROS FLUIDOS"/>
    <d v="2022-02-18T00:00:00"/>
    <n v="361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36997089"/>
    <s v="CC36997089"/>
    <s v="YOLANDA"/>
    <s v="ESPERANZA"/>
    <s v="ROSERO"/>
    <s v="MORENO"/>
    <d v="1956-03-21T00:00:00"/>
    <n v="65"/>
    <n v="6"/>
    <s v="Persona mayor"/>
    <s v="Ninguno"/>
    <s v="Desplazamiento"/>
    <s v="Ninguno"/>
    <s v="Estudios Universitarios"/>
    <s v="Beneficiario"/>
    <m/>
    <s v="Con discapacidad"/>
    <s v="Ninguna"/>
    <s v="IPIALES"/>
    <s v="CALLE 9 # 4-25"/>
    <s v="3177888648 "/>
    <s v="Urbana"/>
    <m/>
    <x v="0"/>
    <x v="10"/>
    <s v="NARIÑO"/>
    <x v="10"/>
    <x v="10"/>
    <x v="10"/>
    <m/>
    <m/>
    <m/>
    <m/>
    <s v="Hipertension esencial (primaria)"/>
    <s v="Procedimiento"/>
    <n v="1"/>
    <n v="1903868"/>
    <s v="TRIGLICERIDOS"/>
    <d v="2022-02-18T00:00:00"/>
    <n v="361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36999069"/>
    <s v="CC36999069"/>
    <s v="ANA"/>
    <s v="PATRICIA"/>
    <s v="REVELO"/>
    <s v="MEJIA"/>
    <d v="1965-02-10T00:00:00"/>
    <n v="56"/>
    <n v="5"/>
    <s v="Adultez"/>
    <s v="Ninguno"/>
    <s v="Desplazamiento"/>
    <s v="Ninguno"/>
    <s v="Estudios Universitarios"/>
    <s v="Cotizante docente"/>
    <m/>
    <s v="Con discapacidad"/>
    <s v="Ninguna"/>
    <s v="IPIALES"/>
    <s v="CLL 9 No 9 - 13"/>
    <n v="3183979602"/>
    <s v="Urbana"/>
    <m/>
    <x v="0"/>
    <x v="10"/>
    <s v="NARIÑO"/>
    <x v="10"/>
    <x v="10"/>
    <x v="10"/>
    <m/>
    <m/>
    <m/>
    <m/>
    <s v="Hipertension esencial (primaria)"/>
    <s v="Procedimiento"/>
    <n v="1"/>
    <n v="1903815"/>
    <s v="COLESTEROL DE ALTA DENSIDAD"/>
    <d v="2022-02-18T00:00:00"/>
    <n v="29200"/>
    <s v="Hospitalización"/>
    <m/>
  </r>
  <r>
    <n v="2022"/>
    <d v="2021-10-31T00:00:00"/>
    <s v="Población con riesgo o alteraciones cardio – cerebro – vascular – metabólicas manifiestas"/>
    <s v="Crónicos"/>
    <s v="HTA"/>
    <s v="PASTO"/>
    <n v="52"/>
    <s v="52 - NARIÑO"/>
    <s v="52356"/>
    <s v="52356 - Ipiales"/>
    <s v="0,558614219897132"/>
    <s v="-77,3703569234953"/>
    <s v="Sustituto Pensional"/>
    <s v="AC"/>
    <m/>
    <s v="CC"/>
    <n v="13000899"/>
    <s v="CC13000899"/>
    <s v="HUGO"/>
    <s v="OLMEDO"/>
    <s v="CAMPAÑA"/>
    <s v="POSSO"/>
    <d v="1942-07-13T00:00:00"/>
    <n v="79"/>
    <n v="6"/>
    <s v="Persona mayor"/>
    <s v="Ninguno"/>
    <s v="Desplazamiento"/>
    <s v="Ninguno"/>
    <s v="Estudios Universitarios"/>
    <s v="Beneficiario"/>
    <m/>
    <s v="Con discapacidad"/>
    <s v="Ninguna"/>
    <s v="IPIALES"/>
    <s v="CRA 9 8 A11"/>
    <s v="3186825406 "/>
    <s v="Urbana"/>
    <m/>
    <x v="0"/>
    <x v="10"/>
    <s v="NARIÑO"/>
    <x v="10"/>
    <x v="10"/>
    <x v="10"/>
    <m/>
    <m/>
    <m/>
    <m/>
    <s v="Hipertension esencial (primaria)"/>
    <s v="Procedimiento"/>
    <n v="1"/>
    <n v="1903426"/>
    <s v="HEMOGLOBINA GLICOSILADA AUTOMATIZADA"/>
    <d v="2022-02-18T00:00:00"/>
    <n v="525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394617"/>
    <s v="CC27394617"/>
    <s v="ALBA"/>
    <s v="CECILIA"/>
    <s v="CARDENAS"/>
    <s v="PADILLA"/>
    <d v="1958-06-04T00:00:00"/>
    <n v="63"/>
    <n v="6"/>
    <s v="Persona mayor"/>
    <s v="Ninguno"/>
    <s v="Desplazamiento"/>
    <s v="Ninguno"/>
    <s v="Estudios Universitarios"/>
    <s v="Cotizante docente"/>
    <m/>
    <s v="Con discapacidad"/>
    <s v="Ninguna"/>
    <s v="IPIALES"/>
    <s v="CALLE 6 N 2-24"/>
    <n v="0"/>
    <s v="Urbana"/>
    <m/>
    <x v="0"/>
    <x v="10"/>
    <s v="NARIÑO"/>
    <x v="10"/>
    <x v="10"/>
    <x v="10"/>
    <m/>
    <m/>
    <m/>
    <m/>
    <s v="Hipertension esencial (primaria)"/>
    <s v="Procedimiento"/>
    <n v="1"/>
    <n v="1903841"/>
    <s v="GLUCOSA EN SUERO U OTRO FLUIDO DIFERENTE A ORINA"/>
    <d v="2022-02-17T00:00:00"/>
    <n v="875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1871731"/>
    <s v="CC1871731"/>
    <s v="JOSE  MARIA"/>
    <s v="CELIMO"/>
    <s v="HERNANDEZ"/>
    <s v="ACOSTA"/>
    <d v="1940-03-10T00:00:00"/>
    <n v="81"/>
    <n v="6"/>
    <s v="Persona mayor"/>
    <s v="Ninguno"/>
    <s v="Desplazamiento"/>
    <s v="Ninguno"/>
    <s v="Estudios Secundarios"/>
    <s v="Beneficiario"/>
    <m/>
    <s v="Con discapacidad"/>
    <s v="Ninguna"/>
    <s v="IPIALES"/>
    <s v="KRA 3 No 5-29 B/ El Centro"/>
    <s v="3178447913 "/>
    <s v="Urbana"/>
    <m/>
    <x v="0"/>
    <x v="12"/>
    <s v="NARIÑO"/>
    <x v="12"/>
    <x v="12"/>
    <x v="12"/>
    <m/>
    <m/>
    <m/>
    <m/>
    <s v="Hipertension esencial (primaria)"/>
    <s v="Procedimiento"/>
    <n v="1"/>
    <s v="00Q0000395"/>
    <s v="PAQUETE HIPERTENSION ARTERIAL Y/O  DIABETES MELLITUS CON ENFERMEDAD RENAL CRONICA ESTADIOS 3A - 3B - 4 Y 5 SIN DIALISIS"/>
    <d v="2022-02-28T00:00:00"/>
    <n v="383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27455024"/>
    <s v="CC27455024"/>
    <s v="MARIA"/>
    <s v="NONE "/>
    <s v="RUFINA"/>
    <s v="CHAVEZ"/>
    <d v="1947-10-04T00:00:00"/>
    <n v="74"/>
    <n v="6"/>
    <s v="Persona mayor"/>
    <s v="Ninguno"/>
    <s v="Desplazamiento"/>
    <s v="Ninguno"/>
    <s v="Estudios Secundarios"/>
    <s v="Beneficiario"/>
    <m/>
    <s v="Con discapacidad"/>
    <s v="Ninguna"/>
    <s v="IPIALES"/>
    <s v="MZ F CASA 8 B/ B/CAMINOS DE ARAGON"/>
    <s v="3166934305 "/>
    <s v="Urbana"/>
    <m/>
    <x v="0"/>
    <x v="7"/>
    <s v="NARIÑO"/>
    <x v="7"/>
    <x v="7"/>
    <x v="7"/>
    <m/>
    <m/>
    <m/>
    <m/>
    <s v="Hipertension esencial (primaria)"/>
    <s v="Procedimiento"/>
    <n v="1"/>
    <s v="00Q0000395"/>
    <s v="PAQUETE HIPERTENSION ARTERIAL Y/O  DIABETES MELLITUS CON ENFERMEDAD RENAL CRONICA ESTADIOS 3A - 3B - 4 Y 5 SIN DIALISIS"/>
    <d v="2022-02-28T00:00:00"/>
    <n v="316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19157442"/>
    <s v="CC19157442"/>
    <s v="OSCAR"/>
    <s v="JAVIER"/>
    <s v="ERAZO"/>
    <s v="PAZ"/>
    <d v="1952-02-15T00:00:00"/>
    <n v="69"/>
    <n v="6"/>
    <s v="Persona mayor"/>
    <s v="Ninguno"/>
    <s v="Desplazamiento"/>
    <s v="Ninguno"/>
    <s v="Bachillerato Incompleto"/>
    <s v="Beneficiario"/>
    <m/>
    <s v="Con discapacidad"/>
    <s v="Ninguna"/>
    <s v="IPIALES"/>
    <s v="CL 24 B Nro. 9A-09 BARRIO ASVIDE"/>
    <n v="3155716865"/>
    <s v="Urbana"/>
    <m/>
    <x v="0"/>
    <x v="7"/>
    <s v="NARIÑO"/>
    <x v="7"/>
    <x v="7"/>
    <x v="7"/>
    <m/>
    <m/>
    <m/>
    <m/>
    <s v="Hipertension esencial (primaria)"/>
    <s v="Medicamento"/>
    <n v="1"/>
    <s v="20085383-15"/>
    <s v="ATORVASTATINATABLETASRECUBIERTASPOR 40 MG"/>
    <d v="2022-02-23T00:00:00"/>
    <n v="169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30718746"/>
    <s v="CC30718746"/>
    <s v="EDY"/>
    <s v="JOSEFINA"/>
    <s v="REVELO"/>
    <s v="CORAL"/>
    <d v="1961-07-05T00:00:00"/>
    <n v="60"/>
    <n v="6"/>
    <s v="Persona mayor"/>
    <s v="Ninguno"/>
    <s v="Desplazamiento"/>
    <s v="Ninguno"/>
    <s v="Estudios Universitarios"/>
    <s v="Cotizante docente"/>
    <m/>
    <s v="Con discapacidad"/>
    <s v="Ninguna"/>
    <s v="IPIALES"/>
    <s v="URBANIZACION ALBORADA MZ A CS 13"/>
    <s v="3187230334 "/>
    <s v="Urbana"/>
    <m/>
    <x v="0"/>
    <x v="12"/>
    <s v="NARIÑO"/>
    <x v="12"/>
    <x v="12"/>
    <x v="12"/>
    <m/>
    <m/>
    <m/>
    <m/>
    <s v="Hipertension esencial (primaria)"/>
    <s v="Medicamento"/>
    <n v="1"/>
    <s v="19936296-08"/>
    <s v="ACIDO ACETILSALICILICO 100 MG"/>
    <d v="2022-02-18T00:00:00"/>
    <n v="696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36992303"/>
    <s v="CC36992303"/>
    <s v="FABIOLA"/>
    <s v="DEL CARMEN"/>
    <s v="MONTENEGRO"/>
    <s v="ARTURO"/>
    <d v="1957-03-11T00:00:00"/>
    <n v="64"/>
    <n v="6"/>
    <s v="Persona mayor"/>
    <s v="Ninguno"/>
    <s v="Desplazamiento"/>
    <s v="Ninguno"/>
    <s v="Estudios Universitarios"/>
    <s v="Cotizante docente"/>
    <m/>
    <s v="Con discapacidad"/>
    <s v="Ninguna"/>
    <s v="IPIALES"/>
    <s v="CL 10 No 4-23 APTO 202"/>
    <s v="3178633510 "/>
    <s v="Urbana"/>
    <m/>
    <x v="0"/>
    <x v="12"/>
    <s v="NARIÑO"/>
    <x v="12"/>
    <x v="12"/>
    <x v="12"/>
    <m/>
    <m/>
    <m/>
    <m/>
    <s v="Hipertension esencial (primaria)"/>
    <s v="Procedimiento"/>
    <n v="1"/>
    <n v="1890366"/>
    <s v="CONSULTA DE CONTROL O DE SEGUIMIENTO POR ESPECIALISTA EN MEDICINA INTERNA"/>
    <d v="2022-02-16T00:00:00"/>
    <n v="696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41686614"/>
    <s v="CC41686614"/>
    <s v="CARMEN"/>
    <s v="GLADYS"/>
    <s v="LOPEZ"/>
    <s v="ROJAS"/>
    <d v="1957-12-17T00:00:00"/>
    <n v="63"/>
    <n v="6"/>
    <s v="Persona mayor"/>
    <s v="Ninguno"/>
    <s v="Desplazamiento"/>
    <s v="Ninguno"/>
    <s v="Estudios Secundarios"/>
    <s v="Beneficiario"/>
    <m/>
    <s v="Con discapacidad"/>
    <s v="Ninguna"/>
    <s v="IPIALES"/>
    <s v="CR.6 A N.24 B 139 LOS FUNDADORES"/>
    <s v="3126335522 "/>
    <s v="Urbana"/>
    <m/>
    <x v="0"/>
    <x v="12"/>
    <s v="NARIÑO"/>
    <x v="12"/>
    <x v="12"/>
    <x v="12"/>
    <m/>
    <m/>
    <m/>
    <m/>
    <s v="Hipertension esencial (primaria)"/>
    <s v="Procedimiento"/>
    <n v="1"/>
    <n v="1903895"/>
    <s v="CREATININA EN SUERO U OTROS FLUIDOS"/>
    <d v="2022-02-09T00:00:00"/>
    <n v="696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238946"/>
    <s v="CC27238946"/>
    <s v="ROSARIO"/>
    <s v="NONE "/>
    <s v="MORENO"/>
    <s v="DE NARVAEZ"/>
    <d v="1928-11-23T00:00:00"/>
    <n v="93"/>
    <n v="6"/>
    <s v="Persona mayor"/>
    <s v="Ninguno"/>
    <s v="Ninguno"/>
    <s v="Ninguno"/>
    <s v="Estudios Universitarios"/>
    <s v="Cotizante docente"/>
    <m/>
    <s v="Con discapacidad"/>
    <s v="Ninguna"/>
    <s v="IPIALES"/>
    <s v="CRA 6 No 3 - 121 B/AV LAS LAJAS"/>
    <s v="3006193100 "/>
    <s v="Urbana"/>
    <m/>
    <x v="0"/>
    <x v="12"/>
    <s v="NARIÑO"/>
    <x v="12"/>
    <x v="12"/>
    <x v="12"/>
    <m/>
    <m/>
    <m/>
    <m/>
    <s v="Hipertension esencial (primaria)"/>
    <s v="Procedimiento"/>
    <n v="1"/>
    <n v="1903868"/>
    <s v="TRIGLICERIDOS"/>
    <d v="2022-02-09T00:00:00"/>
    <n v="39755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104057"/>
    <s v="CC27104057"/>
    <s v="OLGA"/>
    <s v="ETELVINA"/>
    <s v="ROSERO"/>
    <s v="NOAP"/>
    <d v="1946-01-10T00:00:00"/>
    <n v="75"/>
    <n v="6"/>
    <s v="Persona mayor"/>
    <s v="Ninguno"/>
    <s v="Ninguno"/>
    <s v="Ninguno"/>
    <s v="Estudios Universitarios"/>
    <s v="Cotizante docente"/>
    <m/>
    <s v="Con discapacidad"/>
    <s v="Ninguna"/>
    <s v="IPIALES"/>
    <s v="CASA 57 MISTARES 1"/>
    <s v="3154053829 "/>
    <s v="Urbana"/>
    <m/>
    <x v="0"/>
    <x v="12"/>
    <s v="NARIÑO"/>
    <x v="12"/>
    <x v="12"/>
    <x v="12"/>
    <m/>
    <m/>
    <m/>
    <m/>
    <s v="Hipertension esencial (primaria)"/>
    <s v="Procedimiento"/>
    <n v="1"/>
    <n v="1903815"/>
    <s v="COLESTEROL DE ALTA DENSIDAD"/>
    <d v="2022-02-09T00:00:00"/>
    <n v="5133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27433277"/>
    <s v="CC27433277"/>
    <s v="MARTHA"/>
    <s v="LUCIA"/>
    <s v="RODRIGUEZ"/>
    <s v="GUERRERO"/>
    <d v="1963-07-29T00:00:00"/>
    <n v="58"/>
    <n v="5"/>
    <s v="Adultez"/>
    <s v="Ninguno"/>
    <s v="Ninguno"/>
    <s v="Ninguno"/>
    <s v="Estudios Universitarios"/>
    <s v="Cotizante docente"/>
    <m/>
    <s v="Con discapacidad"/>
    <s v="Ninguna"/>
    <s v="IPIALES"/>
    <s v="calle 9 No. 9-80"/>
    <s v="3137907704 "/>
    <s v="Urbana"/>
    <m/>
    <x v="0"/>
    <x v="12"/>
    <s v="NARIÑO"/>
    <x v="12"/>
    <x v="12"/>
    <x v="12"/>
    <m/>
    <m/>
    <m/>
    <m/>
    <s v="Hipertension esencial (primaria)"/>
    <s v="Procedimiento"/>
    <n v="1"/>
    <n v="1903818"/>
    <s v="COLESTEROL TOTAL"/>
    <d v="2022-02-09T00:00:00"/>
    <n v="14400"/>
    <s v="Hospitalización"/>
    <m/>
  </r>
  <r>
    <n v="2022"/>
    <d v="2021-10-31T00:00:00"/>
    <s v="Población con riesgo o alteraciones cardio – cerebro – vascular – metabólicas manifiestas"/>
    <s v="Crónicos"/>
    <s v="HTA"/>
    <s v="PASTO"/>
    <n v="52"/>
    <s v="52 - NARIÑO"/>
    <s v="52356"/>
    <s v="52356 - Ipiales"/>
    <s v="0,558614219897132"/>
    <s v="-77,3703569234953"/>
    <s v="Cotizante docente"/>
    <s v="AC"/>
    <m/>
    <s v="CC"/>
    <n v="13005511"/>
    <s v="CC13005511"/>
    <s v="NORBERTO"/>
    <s v="GUSTAVO"/>
    <s v="REVELO"/>
    <s v="CADENA"/>
    <d v="1949-03-19T00:00:00"/>
    <n v="72"/>
    <n v="6"/>
    <s v="Persona mayor"/>
    <s v="Ninguno"/>
    <s v="Ninguno"/>
    <s v="Ninguno"/>
    <s v="Estudios Universitarios"/>
    <s v="Cotizante docente"/>
    <m/>
    <s v="Con discapacidad"/>
    <s v="Ninguna"/>
    <s v="IPIALES"/>
    <s v="CRA.1 N.8-05 CHANPAGNAT "/>
    <n v="3188004245"/>
    <s v="Urbana"/>
    <m/>
    <x v="0"/>
    <x v="7"/>
    <s v="NARIÑO"/>
    <x v="7"/>
    <x v="7"/>
    <x v="7"/>
    <m/>
    <m/>
    <m/>
    <m/>
    <s v="Hipertension esencial (primaria)"/>
    <s v="Medicamento"/>
    <n v="1"/>
    <s v="20014730-06"/>
    <s v="WARFAR 5 MG. TABLETAS"/>
    <d v="2022-02-21T00:00:00"/>
    <n v="139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1871666"/>
    <s v="CC1871666"/>
    <s v="TOMAS"/>
    <s v="HUMBERTO"/>
    <s v="CARDENAS"/>
    <s v="CABRERA"/>
    <d v="1938-06-07T00:00:00"/>
    <n v="83"/>
    <n v="6"/>
    <s v="Persona mayor"/>
    <s v="Ninguno"/>
    <s v="Ninguno"/>
    <s v="Ninguno"/>
    <s v="Estudios Secundarios"/>
    <s v="Beneficiario"/>
    <m/>
    <s v="Con discapacidad"/>
    <s v="Ninguna"/>
    <s v="IPIALES"/>
    <s v="CLL 3 N 3-45 B/ San Francisco"/>
    <s v="3162994513 "/>
    <s v="Urbana"/>
    <m/>
    <x v="0"/>
    <x v="9"/>
    <s v="NARIÑO"/>
    <x v="9"/>
    <x v="9"/>
    <x v="9"/>
    <m/>
    <m/>
    <m/>
    <m/>
    <s v="Hipertension esencial (primaria)"/>
    <s v="Medicamento"/>
    <n v="1"/>
    <s v="20123645-04"/>
    <s v="LOSARTAN POTASICO 50 MG TABLETAS"/>
    <d v="2022-02-16T00:00:00"/>
    <n v="10300"/>
    <s v="Hospitalización"/>
    <m/>
  </r>
  <r>
    <n v="2022"/>
    <d v="2021-10-31T00:00:00"/>
    <s v="Población con riesgo o alteraciones cardio – cerebro – vascular – metabólicas manifiestas"/>
    <s v="Crónicos"/>
    <s v="HTA"/>
    <s v="PASTO"/>
    <n v="52"/>
    <s v="52 - NARIÑO"/>
    <s v="52356"/>
    <s v="52356 - Ipiales"/>
    <s v="0,558614219897132"/>
    <s v="-77,3703569234953"/>
    <s v="Cotizante Pensionado"/>
    <s v="AC"/>
    <m/>
    <s v="CC"/>
    <n v="27103889"/>
    <s v="CC27103889"/>
    <s v="MARTHA"/>
    <s v="EVILA"/>
    <s v="UNIGARRO"/>
    <s v="REVELO"/>
    <d v="1940-01-08T00:00:00"/>
    <n v="81"/>
    <n v="6"/>
    <s v="Persona mayor"/>
    <s v="Ninguno"/>
    <s v="Ninguno"/>
    <s v="Ninguno"/>
    <s v="Estudios Universitarios"/>
    <s v="Cotizante Pensionado"/>
    <m/>
    <s v="Con discapacidad"/>
    <s v="Ninguna"/>
    <s v="IPIALES"/>
    <s v="CRA 6 # 6-76 ALDANA B/ El centro"/>
    <s v="3147880198 "/>
    <s v="Urbana"/>
    <m/>
    <x v="0"/>
    <x v="10"/>
    <s v="NARIÑO"/>
    <x v="10"/>
    <x v="10"/>
    <x v="10"/>
    <m/>
    <m/>
    <m/>
    <m/>
    <s v="Hipertension esencial (primaria)"/>
    <s v="Procedimiento"/>
    <n v="1"/>
    <s v="00Q0000395"/>
    <s v="PAQUETE HIPERTENSION ARTERIAL Y/O  DIABETES MELLITUS CON ENFERMEDAD RENAL CRONICA ESTADIOS 3A - 3B - 4 Y 5 SIN DIALISIS"/>
    <d v="2022-02-28T00:00:00"/>
    <n v="11400"/>
    <s v="Hospitalización"/>
    <m/>
  </r>
  <r>
    <n v="2022"/>
    <d v="2021-10-31T00:00:00"/>
    <s v="Población con riesgo o alteraciones cardio – cerebro – vascular – metabólicas manifiestas"/>
    <s v="Crónicos"/>
    <s v="HTA"/>
    <s v="PASTO"/>
    <n v="52"/>
    <s v="52 - NARIÑO"/>
    <s v="52356"/>
    <s v="52356 - Ipiales"/>
    <s v="0,558614219897132"/>
    <s v="-77,3703569234953"/>
    <s v="Beneficiario"/>
    <s v="AC"/>
    <m/>
    <s v="CC"/>
    <n v="27174633"/>
    <s v="CC27174633"/>
    <s v="AURA"/>
    <s v="ALICIA"/>
    <s v="BENAVIDES"/>
    <s v="BENAVIDES"/>
    <d v="1966-06-26T00:00:00"/>
    <n v="55"/>
    <n v="5"/>
    <s v="Adultez"/>
    <s v="Ninguno"/>
    <s v="Ninguno"/>
    <s v="Ninguno"/>
    <s v="Estudios Universitarios"/>
    <s v="Beneficiario"/>
    <m/>
    <s v="Con discapacidad"/>
    <s v="Ninguna"/>
    <s v="IPIALES"/>
    <s v="CRA 6 CS 84 B/ CONJUNTO NUEVO HORIZONTE"/>
    <s v="3167960644 "/>
    <s v="Urbana"/>
    <m/>
    <x v="0"/>
    <x v="8"/>
    <s v="NARIÑO"/>
    <x v="8"/>
    <x v="8"/>
    <x v="8"/>
    <m/>
    <m/>
    <m/>
    <m/>
    <s v="Hipertension esencial (primaria)"/>
    <s v="Procedimiento"/>
    <n v="1"/>
    <s v="00Q0000395"/>
    <s v="PAQUETE HIPERTENSION ARTERIAL Y/O  DIABETES MELLITUS CON ENFERMEDAD RENAL CRONICA ESTADIOS 3A - 3B - 4 Y 5 SIN DIALISIS"/>
    <d v="2022-02-28T00:00:00"/>
    <n v="15200"/>
    <s v="Hospitalización"/>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053"/>
    <s v="CC5275053"/>
    <s v="IGNACIO"/>
    <s v="NONE"/>
    <s v="REALPE"/>
    <s v="NARVAEZ"/>
    <d v="1948-08-31T00:00:00"/>
    <n v="73"/>
    <n v="6"/>
    <s v="Persona mayor"/>
    <s v="Ninguno"/>
    <s v="Desplazamiento"/>
    <s v="Secuestro"/>
    <s v="Otro"/>
    <s v="Cotizante docente"/>
    <m/>
    <s v="Con discapacidad"/>
    <s v="Ninguna"/>
    <s v="LA CRUZ"/>
    <s v="CALLE 8 N° 9-27"/>
    <n v="3113243907"/>
    <s v="Urbana"/>
    <m/>
    <x v="0"/>
    <x v="16"/>
    <s v="NARIÑO"/>
    <x v="16"/>
    <x v="16"/>
    <x v="16"/>
    <m/>
    <m/>
    <m/>
    <m/>
    <s v="Hipertension esencial (primaria)"/>
    <s v="Procedimiento"/>
    <n v="1"/>
    <s v="00Q0000395"/>
    <s v="PAQUETE HIPERTENSION ARTERIAL Y/O  DIABETES MELLITUS CON ENFERMEDAD RENAL CRONICA ESTADIOS 3A - 3B - 4 Y 5 SIN DIALISIS"/>
    <d v="2022-02-10T00:00:00"/>
    <n v="91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4707670"/>
    <s v="CC4707670"/>
    <s v="DORIAN"/>
    <s v="ROLDAN"/>
    <s v="MORENO"/>
    <s v="NONE"/>
    <d v="1950-04-23T00:00:00"/>
    <n v="71"/>
    <n v="6"/>
    <s v="Persona mayor"/>
    <s v="Ninguno"/>
    <s v="Ninguno"/>
    <s v="Ninguno"/>
    <s v="Estudios Universitarios"/>
    <s v="Cotizante docente"/>
    <m/>
    <s v="Con discapacidad"/>
    <s v="Ninguna"/>
    <s v="LA CRUZ"/>
    <s v="CRA 9 N° 2-55"/>
    <n v="3136806381"/>
    <s v="Urbana"/>
    <m/>
    <x v="0"/>
    <x v="16"/>
    <s v="NARIÑO"/>
    <x v="16"/>
    <x v="16"/>
    <x v="16"/>
    <m/>
    <m/>
    <m/>
    <m/>
    <s v="Hipertension esencial (primaria)"/>
    <s v="Procedimiento"/>
    <n v="1"/>
    <s v="00Q0000773"/>
    <s v="PAQUETE HIPERTENSION ARTERIAL SIN O CON ENFERMEDAD RENAL CRONICA ESTADIOS 1 - 2 - IPS ESPECIALIZADA"/>
    <d v="2022-02-25T00:00:00"/>
    <n v="17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891571"/>
    <s v="CC5891571"/>
    <s v="RAFAEL"/>
    <s v="NONE"/>
    <s v="REBOLLEDO"/>
    <s v="MUÑOZ"/>
    <d v="1944-05-16T00:00:00"/>
    <n v="77"/>
    <n v="6"/>
    <s v="Persona mayor"/>
    <s v="Ninguno"/>
    <s v="Ninguno"/>
    <s v="Ninguno"/>
    <s v="Estudios Universitarios"/>
    <s v="Cotizante docente"/>
    <m/>
    <s v="Con discapacidad"/>
    <s v="Ninguna"/>
    <s v="LA CRUZ"/>
    <s v="CALLE 9 ° 11-34"/>
    <n v="3113092010"/>
    <s v="Urbana"/>
    <m/>
    <x v="0"/>
    <x v="8"/>
    <s v="NARIÑO"/>
    <x v="8"/>
    <x v="8"/>
    <x v="8"/>
    <m/>
    <m/>
    <m/>
    <m/>
    <s v="Hipertension esencial (primaria)"/>
    <s v="Procedimiento"/>
    <n v="1"/>
    <s v="00Q0000775"/>
    <s v="PAQUETE HIPERTENSION ARTERIAL MAS DIABETES MELLITUS EN RIESGO DE ERCÃ‚Â YÃ‚Â ENFERMEDAD RENAL CRONICA ESTADIOS 1 - 2 EN IPS ESPECIALIZADA"/>
    <d v="2022-02-28T00:00:00"/>
    <n v="2359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707"/>
    <s v="CC5275707"/>
    <s v="ARMANDO"/>
    <s v="NONE"/>
    <s v="MUÑOZ"/>
    <s v="ORDOÑEZ"/>
    <d v="1954-09-05T00:00:00"/>
    <n v="67"/>
    <n v="6"/>
    <s v="Persona mayor"/>
    <s v="Ninguno"/>
    <s v="Ninguno"/>
    <s v="Ninguno"/>
    <s v="Otro"/>
    <s v="Cotizante docente"/>
    <m/>
    <s v="Con discapacidad"/>
    <s v="Ninguna"/>
    <s v="LA CRUZ"/>
    <s v="CALLE 9 n° 12-25"/>
    <n v="3113411247"/>
    <s v="Urbana"/>
    <m/>
    <x v="0"/>
    <x v="16"/>
    <s v="NARIÑO"/>
    <x v="16"/>
    <x v="16"/>
    <x v="16"/>
    <m/>
    <m/>
    <m/>
    <m/>
    <s v="Hipertension esencial (primaria)"/>
    <s v="Procedimiento"/>
    <n v="1"/>
    <s v="00Q0000395"/>
    <s v="PAQUETE HIPERTENSION ARTERIAL Y/O  DIABETES MELLITUS CON ENFERMEDAD RENAL CRONICA ESTADIOS 3A - 3B - 4 Y 5 SIN DIALISIS"/>
    <d v="2022-02-28T00:00:00"/>
    <n v="2398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119"/>
    <s v="CC27275119"/>
    <s v="FLOR"/>
    <s v="ANGELA"/>
    <s v="BRAVO"/>
    <s v="ORDOÑEZ"/>
    <d v="1959-05-06T00:00:00"/>
    <n v="62"/>
    <n v="6"/>
    <s v="Persona mayor"/>
    <s v="Ninguno"/>
    <s v="Ninguno"/>
    <s v="Ninguno"/>
    <s v="Otro"/>
    <s v="Cotizante docente"/>
    <m/>
    <s v="Con discapacidad"/>
    <s v="Ninguna"/>
    <s v="LA CRUZ"/>
    <s v="CRA 11 N° 9-37"/>
    <n v="3206131730"/>
    <s v="Urbana"/>
    <m/>
    <x v="0"/>
    <x v="7"/>
    <s v="NARIÑO"/>
    <x v="7"/>
    <x v="7"/>
    <x v="7"/>
    <m/>
    <m/>
    <m/>
    <m/>
    <s v="Hipertension esencial (primaria)"/>
    <s v="Procedimiento"/>
    <n v="1"/>
    <s v="00Q0000395"/>
    <s v="PAQUETE HIPERTENSION ARTERIAL Y/O  DIABETES MELLITUS CON ENFERMEDAD RENAL CRONICA ESTADIOS 3A - 3B - 4 Y 5 SIN DIALISIS"/>
    <d v="2022-02-28T00:00:00"/>
    <n v="1080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1088971804"/>
    <s v="CC1088971804"/>
    <s v="OSCAR"/>
    <s v="IVAN"/>
    <s v="ZAMBRANO"/>
    <s v="IMBACHI"/>
    <d v="1988-01-30T00:00:00"/>
    <n v="33"/>
    <n v="5"/>
    <s v="Adultez"/>
    <s v="Ninguno"/>
    <s v="Ninguno"/>
    <s v="Ninguno"/>
    <s v="Estudios Secundarios"/>
    <s v="Cotizante docente"/>
    <m/>
    <s v="Con discapacidad"/>
    <s v="Ninguna"/>
    <s v="LA CRUZ"/>
    <s v="LLANOGRANDE"/>
    <n v="3012847541"/>
    <s v="Urbana"/>
    <m/>
    <x v="0"/>
    <x v="14"/>
    <s v="NARIÑO"/>
    <x v="14"/>
    <x v="14"/>
    <x v="14"/>
    <m/>
    <m/>
    <m/>
    <m/>
    <s v="Hipertension esencial (primaria)"/>
    <s v="Procedimiento"/>
    <n v="1"/>
    <s v="00Q0000395"/>
    <s v="PAQUETE HIPERTENSION ARTERIAL Y/O  DIABETES MELLITUS CON ENFERMEDAD RENAL CRONICA ESTADIOS 3A - 3B - 4 Y 5 SIN DIALISIS"/>
    <d v="2022-02-22T00:00:00"/>
    <n v="1014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12959414"/>
    <s v="CC12959414"/>
    <s v="JESUS"/>
    <s v="HERNAN"/>
    <s v="DELGADO"/>
    <s v="MARQUEZ"/>
    <d v="1951-12-24T00:00:00"/>
    <n v="69"/>
    <n v="6"/>
    <s v="Persona mayor"/>
    <s v="Ninguno"/>
    <s v="Ninguno"/>
    <s v="Ninguno"/>
    <s v="Estudios Universitarios"/>
    <s v="Cotizante docente"/>
    <m/>
    <s v="Con discapacidad"/>
    <s v="Ninguna"/>
    <s v="LA CRUZ"/>
    <s v="CRA 11 N° 6-17"/>
    <n v="3122577419"/>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82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4744"/>
    <s v="CC5274744"/>
    <s v="JOSE"/>
    <s v="OLMEDO"/>
    <s v="MUÑOZ"/>
    <s v="LASSO"/>
    <d v="1944-01-16T00:00:00"/>
    <n v="77"/>
    <n v="6"/>
    <s v="Persona mayor"/>
    <s v="Ninguno"/>
    <s v="Desplazamiento"/>
    <s v="Perdida de Bienes Muebles o Inmuebles"/>
    <s v="Estudios Secundarios"/>
    <s v="Cotizante docente"/>
    <m/>
    <s v="Con discapacidad"/>
    <s v="Ninguna"/>
    <s v="LA CRUZ"/>
    <s v="CRA 10 N° 5-13"/>
    <n v="3127843551"/>
    <s v="Urbana"/>
    <m/>
    <x v="0"/>
    <x v="8"/>
    <s v="NARIÑO"/>
    <x v="8"/>
    <x v="8"/>
    <x v="8"/>
    <m/>
    <m/>
    <m/>
    <m/>
    <s v="Hipertension esencial (primaria)"/>
    <s v="Procedimiento"/>
    <n v="1"/>
    <s v="00Q0000773"/>
    <s v="PAQUETE HIPERTENSION ARTERIAL SIN O CON ENFERMEDAD RENAL CRONICA ESTADIOS 1 - 2 - IPS ESPECIALIZADA"/>
    <d v="2022-02-28T00:00:00"/>
    <n v="755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400"/>
    <s v="CC27275400"/>
    <s v="GABBY"/>
    <s v="DEL CARMEN"/>
    <s v="ORTEGA"/>
    <s v="BURBANO"/>
    <d v="1961-10-12T00:00:00"/>
    <n v="60"/>
    <n v="6"/>
    <s v="Persona mayor"/>
    <s v="Ninguno"/>
    <s v="Ninguno"/>
    <s v="Ninguno"/>
    <s v="Otro"/>
    <s v="Cotizante docente"/>
    <m/>
    <s v="Con discapacidad"/>
    <s v="Ninguna"/>
    <s v="LA CRUZ"/>
    <s v="CALLE 8 N° 11-13"/>
    <n v="3113212266"/>
    <s v="Urbana"/>
    <m/>
    <x v="0"/>
    <x v="8"/>
    <s v="NARIÑO"/>
    <x v="8"/>
    <x v="8"/>
    <x v="8"/>
    <m/>
    <m/>
    <m/>
    <m/>
    <s v="Hipertension esencial (primaria)"/>
    <s v="Procedimiento"/>
    <n v="1"/>
    <s v="00Q0000395"/>
    <s v="PAQUETE HIPERTENSION ARTERIAL Y/O  DIABETES MELLITUS CON ENFERMEDAD RENAL CRONICA ESTADIOS 3A - 3B - 4 Y 5 SIN DIALISIS"/>
    <d v="2022-02-28T00:00:00"/>
    <n v="1529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783"/>
    <s v="CC5275783"/>
    <s v="BERNARDO"/>
    <s v="JACINTO"/>
    <s v="MUÑOZ"/>
    <s v="MARTINEZ"/>
    <d v="1955-05-13T00:00:00"/>
    <n v="66"/>
    <n v="6"/>
    <s v="Persona mayor"/>
    <s v="Ninguno"/>
    <s v="Ninguno"/>
    <s v="Ninguno"/>
    <s v="Otro"/>
    <s v="Cotizante docente"/>
    <m/>
    <s v="Con discapacidad"/>
    <s v="Ninguna"/>
    <s v="LA CRUZ"/>
    <s v="CRA 7 N° 3-72"/>
    <n v="3146454281"/>
    <s v="Urbana"/>
    <m/>
    <x v="0"/>
    <x v="14"/>
    <s v="NARIÑO"/>
    <x v="14"/>
    <x v="14"/>
    <x v="14"/>
    <m/>
    <m/>
    <m/>
    <m/>
    <s v="Hipertension esencial (primaria)"/>
    <s v="Procedimiento"/>
    <n v="1"/>
    <s v="00Q0000395"/>
    <s v="PAQUETE HIPERTENSION ARTERIAL Y/O  DIABETES MELLITUS CON ENFERMEDAD RENAL CRONICA ESTADIOS 3A - 3B - 4 Y 5 SIN DIALISIS"/>
    <d v="2022-02-25T00:00:00"/>
    <n v="1391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939665"/>
    <s v="CC2939665"/>
    <s v="HERNANDO"/>
    <s v="ANTONIO"/>
    <s v="REBOLLEDO"/>
    <s v="BUENDIA"/>
    <d v="1938-05-10T00:00:00"/>
    <n v="83"/>
    <n v="6"/>
    <s v="Persona mayor"/>
    <s v="Ninguno"/>
    <s v="Desplazamiento"/>
    <s v="Perdida de Bienes Muebles o Inmuebles"/>
    <s v="Estudios Universitarios"/>
    <s v="Cotizante docente"/>
    <m/>
    <s v="Con discapacidad"/>
    <s v="Ninguna"/>
    <s v="LA CRUZ"/>
    <s v="CALLE 7 N° 9-66"/>
    <n v="3136428890"/>
    <s v="Urbana"/>
    <m/>
    <x v="0"/>
    <x v="15"/>
    <s v="NARIÑO"/>
    <x v="15"/>
    <x v="15"/>
    <x v="15"/>
    <m/>
    <m/>
    <m/>
    <m/>
    <s v="Hipertension esencial (primaria)"/>
    <s v="Procedimiento"/>
    <n v="1"/>
    <s v="00Q0000395"/>
    <s v="PAQUETE HIPERTENSION ARTERIAL Y/O  DIABETES MELLITUS CON ENFERMEDAD RENAL CRONICA ESTADIOS 3A - 3B - 4 Y 5 SIN DIALISIS"/>
    <d v="2022-02-01T00:00:00"/>
    <n v="1183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708"/>
    <s v="CC5275708"/>
    <s v="SEGUNDO"/>
    <s v="EZEQUIEL"/>
    <s v="GUERRERO"/>
    <s v="MARTINEZ"/>
    <d v="1953-11-05T00:00:00"/>
    <n v="68"/>
    <n v="6"/>
    <s v="Persona mayor"/>
    <s v="Ninguno"/>
    <s v="Ninguno"/>
    <s v="Ninguno"/>
    <s v="Otro"/>
    <s v="Cotizante docente"/>
    <m/>
    <s v="Con discapacidad"/>
    <s v="Ninguna"/>
    <s v="LA CRUZ"/>
    <s v="CALLE 3 N° 3-74"/>
    <n v="3126161621"/>
    <s v="Urbana"/>
    <m/>
    <x v="0"/>
    <x v="7"/>
    <s v="NARIÑO"/>
    <x v="7"/>
    <x v="7"/>
    <x v="7"/>
    <m/>
    <m/>
    <m/>
    <m/>
    <s v="Hipertension esencial (primaria)"/>
    <s v="Procedimiento"/>
    <n v="1"/>
    <s v="00Q0000395"/>
    <s v="PAQUETE HIPERTENSION ARTERIAL Y/O  DIABETES MELLITUS CON ENFERMEDAD RENAL CRONICA ESTADIOS 3A - 3B - 4 Y 5 SIN DIALISIS"/>
    <d v="2022-02-28T00:00:00"/>
    <n v="97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304"/>
    <s v="CC27275304"/>
    <s v="ALBA"/>
    <s v="DORIS"/>
    <s v="MUÑOZ"/>
    <s v="PALACIOS"/>
    <d v="1960-04-17T00:00:00"/>
    <n v="61"/>
    <n v="6"/>
    <s v="Persona mayor"/>
    <s v="Ninguno"/>
    <s v="Ninguno"/>
    <s v="Ninguno"/>
    <s v="Otro"/>
    <s v="Cotizante docente"/>
    <m/>
    <s v="Con discapacidad"/>
    <s v="Ninguna"/>
    <s v="LA CRUZ"/>
    <s v="CALLE 7 N° 5-91"/>
    <n v="3136522351"/>
    <s v="Urbana"/>
    <m/>
    <x v="0"/>
    <x v="7"/>
    <s v="NARIÑO"/>
    <x v="7"/>
    <x v="7"/>
    <x v="7"/>
    <m/>
    <m/>
    <m/>
    <m/>
    <s v="Hipertension esencial (primaria)"/>
    <s v="Procedimiento"/>
    <n v="1"/>
    <s v="00Q0000773"/>
    <s v="PAQUETE HIPERTENSION ARTERIAL SIN O CON ENFERMEDAD RENAL CRONICA ESTADIOS 1 - 2 - IPS ESPECIALIZADA"/>
    <d v="2022-02-23T00:00:00"/>
    <n v="213500"/>
    <s v="Urgencias"/>
    <m/>
  </r>
  <r>
    <n v="2022"/>
    <d v="2021-10-31T00:00:00"/>
    <s v="Población con riesgo o alteraciones cardio – cerebro – vascular – metabólicas manifiestas"/>
    <s v="Crónicos"/>
    <s v="HTA"/>
    <s v="PASTO"/>
    <n v="52"/>
    <s v="52 - NARIÑO"/>
    <s v="52378"/>
    <s v="52378 - La Cruz"/>
    <s v="1,58417599810572"/>
    <s v="-76,9233526214311"/>
    <s v="Beneficiario"/>
    <s v="AC"/>
    <m/>
    <s v="CC"/>
    <n v="1852216"/>
    <s v="CC1852216"/>
    <s v="ELIAS"/>
    <s v="DE JESUS"/>
    <s v="ARCOS"/>
    <s v="MUÑOZ"/>
    <d v="1935-12-17T00:00:00"/>
    <n v="85"/>
    <n v="6"/>
    <s v="Persona mayor"/>
    <s v="Ninguno"/>
    <s v="Ninguno"/>
    <s v="Ninguno"/>
    <s v="Estudios Primarios"/>
    <s v="Beneficiario"/>
    <m/>
    <s v="Con discapacidad"/>
    <s v="Ninguna"/>
    <s v="LA CRUZ"/>
    <s v="CALLE 10 N° 8-74"/>
    <n v="3113292736"/>
    <s v="Urbana"/>
    <m/>
    <x v="0"/>
    <x v="14"/>
    <s v="NARIÑO"/>
    <x v="14"/>
    <x v="14"/>
    <x v="14"/>
    <m/>
    <m/>
    <m/>
    <m/>
    <s v="Hipertension esencial (primaria)"/>
    <s v="Procedimiento"/>
    <n v="1"/>
    <s v="00Q0000773"/>
    <s v="PAQUETE HIPERTENSION ARTERIAL SIN O CON ENFERMEDAD RENAL CRONICA ESTADIOS 1 - 2 - IPS ESPECIALIZADA"/>
    <d v="2022-02-28T00:00:00"/>
    <n v="182700"/>
    <s v="Urgencias"/>
    <m/>
  </r>
  <r>
    <n v="2022"/>
    <d v="2021-10-31T00:00:00"/>
    <s v="Población con riesgo o alteraciones cardio – cerebro – vascular – metabólicas manifiestas"/>
    <s v="Crónicos"/>
    <s v="HTA"/>
    <s v="PASTO"/>
    <n v="52"/>
    <s v="52 - NARIÑO"/>
    <s v="52378"/>
    <s v="52378 - La Cruz"/>
    <s v="1,58417599810572"/>
    <s v="-76,9233526214311"/>
    <s v="Beneficiario"/>
    <s v="AC"/>
    <m/>
    <s v="CC"/>
    <n v="27273224"/>
    <s v="CC27273224"/>
    <s v="LEONOR"/>
    <s v="NONE"/>
    <s v="DELGADO"/>
    <s v="DE ARCOS"/>
    <d v="1938-09-11T00:00:00"/>
    <n v="83"/>
    <n v="6"/>
    <s v="Persona mayor"/>
    <s v="Ninguno"/>
    <s v="Ninguno"/>
    <s v="Ninguno"/>
    <s v="Primaria Incompleta"/>
    <s v="Beneficiario"/>
    <m/>
    <s v="Con discapacidad"/>
    <s v="Ninguna"/>
    <s v="LA CRUZ"/>
    <s v="CALLE 10 N° 8-74"/>
    <n v="3113292736"/>
    <s v="Urbana"/>
    <m/>
    <x v="0"/>
    <x v="12"/>
    <s v="NARIÑO"/>
    <x v="12"/>
    <x v="12"/>
    <x v="12"/>
    <m/>
    <m/>
    <m/>
    <m/>
    <s v="Hipertension esencial (primaria)"/>
    <s v="Medicamento"/>
    <n v="1"/>
    <s v="19934690-01"/>
    <s v="CALCITRIOL 0.25 MCG CAPSULA BLANDA"/>
    <d v="2022-02-05T00:00:00"/>
    <n v="1519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700"/>
    <s v="CC5275700"/>
    <s v="EMIRO"/>
    <s v="ATILIO"/>
    <s v="ALVEAR"/>
    <s v="PALACIOS"/>
    <d v="1954-07-31T00:00:00"/>
    <n v="67"/>
    <n v="6"/>
    <s v="Persona mayor"/>
    <s v="Ninguno"/>
    <s v="Ninguno"/>
    <s v="Ninguno"/>
    <s v="Estudios Universitarios"/>
    <s v="Cotizante docente"/>
    <m/>
    <s v="Con discapacidad"/>
    <s v="Ninguna"/>
    <s v="LA CRUZ"/>
    <s v="CARRERA 12 N° 9-75"/>
    <n v="3147727821"/>
    <s v="Urbana"/>
    <m/>
    <x v="0"/>
    <x v="7"/>
    <s v="NARIÑO"/>
    <x v="7"/>
    <x v="7"/>
    <x v="7"/>
    <m/>
    <m/>
    <m/>
    <m/>
    <s v="Hipertension esencial (primaria)"/>
    <s v="Procedimiento"/>
    <n v="1"/>
    <s v="00Q0000773"/>
    <s v="PAQUETE HIPERTENSION ARTERIAL SIN O CON ENFERMEDAD RENAL CRONICA ESTADIOS 1 - 2 - IPS ESPECIALIZADA"/>
    <d v="2022-02-09T00:00:00"/>
    <n v="1368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220"/>
    <s v="CC27275220"/>
    <s v="LUCY"/>
    <s v="NONE"/>
    <s v="BOLAÑOS"/>
    <s v="BOLAÑOS"/>
    <d v="1956-11-04T00:00:00"/>
    <n v="65"/>
    <n v="6"/>
    <s v="Persona mayor"/>
    <s v="Ninguno"/>
    <s v="Ninguno"/>
    <s v="Ninguno"/>
    <s v="Estudios Secundarios"/>
    <s v="Cotizante docente"/>
    <m/>
    <s v="Con discapacidad"/>
    <s v="Ninguna"/>
    <s v="LA CRUZ"/>
    <s v="CALLE 10 N° 9-40"/>
    <n v="3103479990"/>
    <s v="Urbana"/>
    <m/>
    <x v="0"/>
    <x v="11"/>
    <s v="NARIÑO"/>
    <x v="11"/>
    <x v="11"/>
    <x v="11"/>
    <m/>
    <m/>
    <m/>
    <m/>
    <s v="Hipertension esencial (primaria)"/>
    <s v="Procedimiento"/>
    <n v="1"/>
    <s v="00Q0000395"/>
    <s v="PAQUETE HIPERTENSION ARTERIAL Y/O  DIABETES MELLITUS CON ENFERMEDAD RENAL CRONICA ESTADIOS 3A - 3B - 4 Y 5 SIN DIALISIS"/>
    <d v="2022-02-27T00:00:00"/>
    <n v="152900"/>
    <s v="Urgencias"/>
    <m/>
  </r>
  <r>
    <n v="2022"/>
    <d v="2021-10-31T00:00:00"/>
    <s v="Población con riesgo o alteraciones cardio – cerebro – vascular – metabólicas manifiestas"/>
    <s v="Crónicos"/>
    <s v="HTA"/>
    <s v="PASTO"/>
    <n v="52"/>
    <s v="52 - NARIÑO"/>
    <s v="52378"/>
    <s v="52378 - La Cruz"/>
    <s v="1,58417599810572"/>
    <s v="-76,9233526214311"/>
    <s v="Cotizante Pensionado"/>
    <s v="AC"/>
    <m/>
    <s v="CC"/>
    <n v="12956462"/>
    <s v="CC12956462"/>
    <s v="FABIO"/>
    <s v="ORIOL"/>
    <s v="MUÑOZ"/>
    <s v="PALACIOS"/>
    <d v="1950-09-22T00:00:00"/>
    <n v="71"/>
    <n v="6"/>
    <s v="Persona mayor"/>
    <s v="Ninguno"/>
    <s v="Desplazamiento"/>
    <s v="Perdida de Bienes Muebles o Inmuebles"/>
    <s v="Otro"/>
    <s v="Cotizante Pensionado"/>
    <m/>
    <s v="Con discapacidad"/>
    <s v="Ninguna"/>
    <s v="LA CRUZ"/>
    <s v="CALLE 8 N° 7-42"/>
    <n v="3148760785"/>
    <s v="Urbana"/>
    <m/>
    <x v="0"/>
    <x v="12"/>
    <s v="NARIÑO"/>
    <x v="12"/>
    <x v="12"/>
    <x v="12"/>
    <m/>
    <m/>
    <m/>
    <m/>
    <s v="Hipertension esencial (primaria)"/>
    <s v="Procedimiento"/>
    <n v="1"/>
    <s v="00Q0000395"/>
    <s v="PAQUETE HIPERTENSION ARTERIAL Y/O  DIABETES MELLITUS CON ENFERMEDAD RENAL CRONICA ESTADIOS 3A - 3B - 4 Y 5 SIN DIALISIS"/>
    <d v="2022-02-28T00:00:00"/>
    <n v="1391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605"/>
    <s v="CC27275605"/>
    <s v="NILSA"/>
    <s v="EUFEMIA"/>
    <s v="OBANDO"/>
    <s v="PARDO"/>
    <d v="1963-09-08T00:00:00"/>
    <n v="58"/>
    <n v="5"/>
    <s v="Adultez"/>
    <s v="Ninguno"/>
    <s v="Ninguno"/>
    <s v="Ninguno"/>
    <s v="Otro"/>
    <s v="Cotizante docente"/>
    <m/>
    <s v="Con discapacidad"/>
    <s v="Ninguna"/>
    <s v="LA CRUZ"/>
    <s v="CALLE 5 N° 10-15"/>
    <n v="3137088139"/>
    <s v="Urbana"/>
    <m/>
    <x v="0"/>
    <x v="8"/>
    <s v="NARIÑO"/>
    <x v="8"/>
    <x v="8"/>
    <x v="8"/>
    <m/>
    <m/>
    <m/>
    <m/>
    <s v="Hipertension esencial (primaria)"/>
    <s v="Procedimiento"/>
    <n v="1"/>
    <s v="00Q0000773"/>
    <s v="PAQUETE HIPERTENSION ARTERIAL SIN O CON ENFERMEDAD RENAL CRONICA ESTADIOS 1 - 2 - IPS ESPECIALIZADA"/>
    <d v="2022-02-28T00:00:00"/>
    <n v="1183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104"/>
    <s v="CC27275104"/>
    <s v="OLGA"/>
    <s v="CECILIA"/>
    <s v="OBANDO"/>
    <s v="PARDO"/>
    <d v="1957-12-25T00:00:00"/>
    <n v="63"/>
    <n v="6"/>
    <s v="Persona mayor"/>
    <s v="Ninguno"/>
    <s v="Ninguno"/>
    <s v="Ninguno"/>
    <s v="Otro"/>
    <s v="Cotizante docente"/>
    <m/>
    <s v="Con discapacidad"/>
    <s v="Ninguna"/>
    <s v="LA CRUZ"/>
    <s v="CALLE 3 N° 10-38"/>
    <n v="3117897078"/>
    <s v="Urbana"/>
    <m/>
    <x v="0"/>
    <x v="12"/>
    <s v="NARIÑO"/>
    <x v="12"/>
    <x v="12"/>
    <x v="12"/>
    <m/>
    <m/>
    <m/>
    <m/>
    <s v="Hipertension esencial (primaria)"/>
    <s v="Procedimiento"/>
    <n v="1"/>
    <s v="00Q0000395"/>
    <s v="PAQUETE HIPERTENSION ARTERIAL Y/O  DIABETES MELLITUS CON ENFERMEDAD RENAL CRONICA ESTADIOS 3A - 3B - 4 Y 5 SIN DIALISIS"/>
    <d v="2022-02-17T00:00:00"/>
    <n v="97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5724"/>
    <s v="CC27275724"/>
    <s v="CELINA"/>
    <s v="NONE"/>
    <s v="REALPE"/>
    <s v="ALVEAR"/>
    <d v="1964-11-15T00:00:00"/>
    <n v="57"/>
    <n v="5"/>
    <s v="Adultez"/>
    <s v="Ninguno"/>
    <s v="Ninguno"/>
    <s v="Ninguno"/>
    <s v="Otro"/>
    <s v="Cotizante docente"/>
    <m/>
    <s v="Con discapacidad"/>
    <s v="Ninguna"/>
    <s v="LA CRUZ"/>
    <s v="CRA 5 N° 3-28"/>
    <n v="3128135306"/>
    <s v="Urbana"/>
    <m/>
    <x v="0"/>
    <x v="12"/>
    <s v="NARIÑO"/>
    <x v="12"/>
    <x v="12"/>
    <x v="12"/>
    <m/>
    <m/>
    <m/>
    <m/>
    <s v="Hipertension esencial (primaria)"/>
    <s v="Procedimiento"/>
    <n v="1"/>
    <n v="1890101"/>
    <s v="ATENCION ( VISITA ) DOMICILIARIA - POR MEDICINA GENERAL"/>
    <d v="2022-02-11T00:00:00"/>
    <n v="576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98383121"/>
    <s v="CC98383121"/>
    <s v="IVAN"/>
    <s v="ALEXANDER"/>
    <s v="MUÑOZ"/>
    <s v="PALACIOS"/>
    <d v="1972-08-16T00:00:00"/>
    <n v="49"/>
    <n v="5"/>
    <s v="Adultez"/>
    <s v="Ninguno"/>
    <s v="Ninguno"/>
    <s v="Ninguno"/>
    <s v="Otro"/>
    <s v="Cotizante docente"/>
    <m/>
    <s v="Con discapacidad"/>
    <s v="Ninguna"/>
    <s v="LA CRUZ"/>
    <s v="CALLE 7 N° 6-14"/>
    <n v="3146746575"/>
    <s v="Urbana"/>
    <m/>
    <x v="0"/>
    <x v="15"/>
    <s v="NARIÑO"/>
    <x v="15"/>
    <x v="15"/>
    <x v="15"/>
    <m/>
    <m/>
    <m/>
    <m/>
    <s v="Hipertension esencial (primaria)"/>
    <s v="Procedimiento"/>
    <n v="1"/>
    <n v="1871121"/>
    <s v="RADIOGRAFIA DE TORAX ( P. A. O A. P. Y LATERAL - DECUBITO LATERAL - OBLICUAS O LATERAL )"/>
    <d v="2022-02-17T00:00:00"/>
    <n v="213500"/>
    <s v="Urgencias"/>
    <m/>
  </r>
  <r>
    <n v="2022"/>
    <d v="2021-10-31T00:00:00"/>
    <s v="Población con riesgo o alteraciones cardio – cerebro – vascular – metabólicas manifiestas"/>
    <s v="Crónicos"/>
    <s v="HTA"/>
    <s v="PASTO"/>
    <n v="52"/>
    <s v="52 - NARIÑO"/>
    <s v="52378"/>
    <s v="52378 - La Cruz"/>
    <s v="1,58417599810572"/>
    <s v="-76,9233526214311"/>
    <s v="Cotizante Pensionado"/>
    <s v="AC"/>
    <m/>
    <s v="CC"/>
    <n v="27274346"/>
    <s v="CC27274346"/>
    <s v="EMMA"/>
    <s v="ELISA"/>
    <s v="LEYTON"/>
    <s v="MENESES"/>
    <d v="1949-02-28T00:00:00"/>
    <n v="72"/>
    <n v="6"/>
    <s v="Persona mayor"/>
    <s v="Ninguno"/>
    <s v="Ninguno"/>
    <s v="Ninguno"/>
    <s v="Estudios Secundarios"/>
    <s v="Cotizante Pensionado"/>
    <m/>
    <s v="Con discapacidad"/>
    <s v="Ninguna"/>
    <s v="LA CRUZ"/>
    <s v="CRA 10 N° 5-13"/>
    <n v="3117499258"/>
    <s v="Urbana"/>
    <m/>
    <x v="0"/>
    <x v="15"/>
    <s v="NARIÑO"/>
    <x v="15"/>
    <x v="15"/>
    <x v="15"/>
    <m/>
    <m/>
    <m/>
    <m/>
    <s v="Hipertension esencial (primaria)"/>
    <s v="Procedimiento"/>
    <n v="1"/>
    <n v="1881141"/>
    <s v="ECOGRAFIA DE TIROIDES CON TRANSDUCTOR DE 7 MHZ O MAS"/>
    <d v="2022-02-17T00:00:00"/>
    <n v="1827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828"/>
    <s v="CC5275828"/>
    <s v="LUIS"/>
    <s v="EDUARDO"/>
    <s v="ORDOÑEZ"/>
    <s v="REALPE"/>
    <d v="1956-07-10T00:00:00"/>
    <n v="65"/>
    <n v="6"/>
    <s v="Persona mayor"/>
    <s v="Ninguno"/>
    <s v="Desplazamiento"/>
    <s v="Desplazamiento forzado"/>
    <s v="Estudios Universitarios"/>
    <s v="Cotizante docente"/>
    <m/>
    <s v="Con discapacidad"/>
    <s v="Ninguna"/>
    <s v="LA CRUZ"/>
    <s v="CRA 6 N° 5-82"/>
    <n v="3126668077"/>
    <s v="Urbana"/>
    <m/>
    <x v="0"/>
    <x v="7"/>
    <s v="NARIÑO"/>
    <x v="7"/>
    <x v="7"/>
    <x v="7"/>
    <m/>
    <m/>
    <m/>
    <m/>
    <s v="Hipertension esencial (primaria)"/>
    <s v="Procedimiento"/>
    <n v="1"/>
    <s v="00Q0000395"/>
    <s v="PAQUETE HIPERTENSION ARTERIAL Y/O  DIABETES MELLITUS CON ENFERMEDAD RENAL CRONICA ESTADIOS 3A - 3B - 4 Y 5 SIN DIALISIS"/>
    <d v="2022-02-28T00:00:00"/>
    <n v="1519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4914"/>
    <s v="CC27274914"/>
    <s v="MARIA"/>
    <s v="EMPERATRIZ"/>
    <s v="ALVEAR"/>
    <s v="REALPE"/>
    <d v="1955-04-30T00:00:00"/>
    <n v="66"/>
    <n v="6"/>
    <s v="Persona mayor"/>
    <s v="Ninguno"/>
    <s v="Ninguno"/>
    <s v="Ninguno"/>
    <s v="Otro"/>
    <s v="Cotizante docente"/>
    <m/>
    <s v="Con discapacidad"/>
    <s v="Ninguna"/>
    <s v="LA CRUZ"/>
    <s v="CRA 12 N° 9-65"/>
    <n v="3113396931"/>
    <s v="Urbana"/>
    <m/>
    <x v="0"/>
    <x v="16"/>
    <s v="NARIÑO"/>
    <x v="16"/>
    <x v="16"/>
    <x v="16"/>
    <m/>
    <m/>
    <m/>
    <m/>
    <s v="Hipertension esencial (primaria)"/>
    <s v="Procedimiento"/>
    <n v="1"/>
    <s v="00Q0000773"/>
    <s v="PAQUETE HIPERTENSION ARTERIAL SIN O CON ENFERMEDAD RENAL CRONICA ESTADIOS 1 - 2 - IPS ESPECIALIZADA"/>
    <d v="2022-02-24T00:00:00"/>
    <n v="1368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4903"/>
    <s v="CC5274903"/>
    <s v="ANTONIO"/>
    <s v="JOSE"/>
    <s v="REALPE"/>
    <s v="DELGADO"/>
    <d v="1944-07-17T00:00:00"/>
    <n v="77"/>
    <n v="6"/>
    <s v="Persona mayor"/>
    <s v="Ninguno"/>
    <s v="Ninguno"/>
    <s v="Ninguno"/>
    <s v="Estudios Universitarios"/>
    <s v="Cotizante Pensionado"/>
    <m/>
    <s v="Con discapacidad"/>
    <s v="Ninguna"/>
    <s v="LA CRUZ"/>
    <s v="CRA 5 N° 4-10"/>
    <n v="3206348835"/>
    <s v="Urbana"/>
    <m/>
    <x v="0"/>
    <x v="15"/>
    <s v="NARIÑO"/>
    <x v="15"/>
    <x v="15"/>
    <x v="15"/>
    <m/>
    <m/>
    <m/>
    <m/>
    <s v="Hipertension esencial (primaria)"/>
    <s v="Medicamento"/>
    <n v="1"/>
    <s v="20089355-25"/>
    <s v="ROSUVASTATINA TABLETAS RECUBIERTAS POR 40 MG"/>
    <d v="2022-02-11T00:00:00"/>
    <n v="75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87245213"/>
    <s v="CC87245213"/>
    <s v="CESAR"/>
    <s v="HUMBERTO"/>
    <s v="REBOLLEDO"/>
    <s v="BOLAÑOS"/>
    <d v="1960-06-11T00:00:00"/>
    <n v="61"/>
    <n v="6"/>
    <s v="Persona mayor"/>
    <s v="Ninguno"/>
    <s v="Ninguno"/>
    <s v="Ninguno"/>
    <s v="Otro"/>
    <s v="Cotizante docente"/>
    <m/>
    <s v="Con discapacidad"/>
    <s v="Ninguna"/>
    <s v="LA CRUZ"/>
    <s v="CALLE 8 N° 11-47"/>
    <n v="3218017471"/>
    <s v="Urbana"/>
    <m/>
    <x v="0"/>
    <x v="7"/>
    <s v="NARIÑO"/>
    <x v="7"/>
    <x v="7"/>
    <x v="7"/>
    <m/>
    <m/>
    <m/>
    <m/>
    <s v="Hipertension esencial (primaria)"/>
    <s v="Procedimiento"/>
    <n v="1"/>
    <s v="00Q0000395"/>
    <s v="PAQUETE HIPERTENSION ARTERIAL Y/O  DIABETES MELLITUS CON ENFERMEDAD RENAL CRONICA ESTADIOS 3A - 3B - 4 Y 5 SIN DIALISIS"/>
    <d v="2022-02-28T00:00:00"/>
    <n v="152900"/>
    <s v="Urgencias"/>
    <m/>
  </r>
  <r>
    <n v="2022"/>
    <d v="2021-10-31T00:00:00"/>
    <s v="Población con riesgo o alteraciones cardio – cerebro – vascular – metabólicas manifiestas"/>
    <s v="Crónicos"/>
    <s v="HTA"/>
    <s v="PASTO"/>
    <n v="52"/>
    <s v="52 - NARIÑO"/>
    <s v="52378"/>
    <s v="52378 - La Cruz"/>
    <s v="1,58417599810572"/>
    <s v="-76,9233526214311"/>
    <s v="Beneficiario"/>
    <s v="AC"/>
    <m/>
    <s v="CC"/>
    <n v="27275886"/>
    <s v="CC27275886"/>
    <s v="ALEYDA"/>
    <s v="TRINIDAD"/>
    <s v="ORDOÑEZ"/>
    <s v="REALPE"/>
    <d v="1963-04-09T00:00:00"/>
    <n v="58"/>
    <n v="5"/>
    <s v="Adultez"/>
    <s v="Ninguno"/>
    <s v="Ninguno"/>
    <s v="Ninguno"/>
    <s v="Estudios Secundarios"/>
    <s v="Beneficiario"/>
    <m/>
    <s v="Con discapacidad"/>
    <s v="Ninguna"/>
    <s v="LA CRUZ"/>
    <s v="MZ E CS 55 SULTANA DEL MAYO"/>
    <n v="3137213472"/>
    <s v="Urbana"/>
    <m/>
    <x v="0"/>
    <x v="8"/>
    <s v="NARIÑO"/>
    <x v="8"/>
    <x v="8"/>
    <x v="8"/>
    <m/>
    <m/>
    <m/>
    <m/>
    <s v="Hipertension esencial (primaria)"/>
    <s v="Procedimiento"/>
    <n v="1"/>
    <s v="00Q0000395"/>
    <s v="PAQUETE HIPERTENSION ARTERIAL Y/O  DIABETES MELLITUS CON ENFERMEDAD RENAL CRONICA ESTADIOS 3A - 3B - 4 Y 5 SIN DIALISIS"/>
    <d v="2022-02-28T00:00:00"/>
    <n v="1391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27274399"/>
    <s v="CC27274399"/>
    <s v="MARIA"/>
    <s v="LUISA"/>
    <s v="REALPE"/>
    <s v="DE ALVEAR"/>
    <d v="1949-12-14T00:00:00"/>
    <n v="71"/>
    <n v="6"/>
    <s v="Persona mayor"/>
    <s v="Ninguno"/>
    <s v="Ninguno"/>
    <s v="Ninguno"/>
    <s v="Estudios Universitarios"/>
    <s v="Cotizante docente"/>
    <m/>
    <s v="Con discapacidad"/>
    <s v="Ninguna"/>
    <s v="LA CRUZ"/>
    <s v="CRA 8 N° 7-25"/>
    <n v="3103912707"/>
    <s v="Urbana"/>
    <m/>
    <x v="0"/>
    <x v="7"/>
    <s v="NARIÑO"/>
    <x v="7"/>
    <x v="7"/>
    <x v="7"/>
    <m/>
    <m/>
    <m/>
    <m/>
    <s v="Hipertension esencial (primaria)"/>
    <s v="Medicamento"/>
    <n v="1"/>
    <s v="34162-07"/>
    <s v="HIDROCLOROTIAZIDA 25 MG"/>
    <d v="2022-02-23T00:00:00"/>
    <n v="118300"/>
    <s v="Urgencias"/>
    <m/>
  </r>
  <r>
    <n v="2022"/>
    <d v="2021-10-31T00:00:00"/>
    <s v="Población con riesgo o alteraciones cardio – cerebro – vascular – metabólicas manifiestas"/>
    <s v="Crónicos"/>
    <s v="HTA"/>
    <s v="PASTO"/>
    <n v="52"/>
    <s v="52 - NARIÑO"/>
    <s v="52378"/>
    <s v="52378 - La Cruz"/>
    <s v="1,58417599810572"/>
    <s v="-76,9233526214311"/>
    <s v="Beneficiario"/>
    <s v="AC"/>
    <m/>
    <s v="CC"/>
    <n v="27273218"/>
    <s v="CC27273218"/>
    <s v="LUCIA"/>
    <s v="NONE"/>
    <s v="ORDOÑEZ"/>
    <s v="DE BOLAÑOS"/>
    <d v="1937-10-10T00:00:00"/>
    <n v="84"/>
    <n v="6"/>
    <s v="Persona mayor"/>
    <s v="Ninguno"/>
    <s v="Ninguno"/>
    <s v="Ninguno"/>
    <s v="Estudios Primarios"/>
    <s v="Beneficiario"/>
    <m/>
    <s v="Con discapacidad"/>
    <s v="Ninguna"/>
    <s v="LA CRUZ"/>
    <s v="CALLE 9 N° 11-46"/>
    <n v="3114550742"/>
    <s v="Urbana"/>
    <m/>
    <x v="0"/>
    <x v="7"/>
    <s v="NARIÑO"/>
    <x v="7"/>
    <x v="7"/>
    <x v="7"/>
    <m/>
    <m/>
    <m/>
    <m/>
    <s v="Hipertension esencial (primaria)"/>
    <s v="Procedimiento"/>
    <n v="1"/>
    <s v="00Q0000773"/>
    <s v="PAQUETE HIPERTENSION ARTERIAL SIN O CON ENFERMEDAD RENAL CRONICA ESTADIOS 1 - 2 - IPS ESPECIALIZADA"/>
    <d v="2022-02-22T00:00:00"/>
    <n v="972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5275693"/>
    <s v="CC5275693"/>
    <s v="ALBERTO"/>
    <s v="LEON"/>
    <s v="ARCOS"/>
    <s v="ALVEAR"/>
    <d v="1954-07-31T00:00:00"/>
    <n v="67"/>
    <n v="6"/>
    <s v="Persona mayor"/>
    <s v="Ninguno"/>
    <s v="Ninguno"/>
    <s v="Ninguno"/>
    <s v="Estudios Universitarios"/>
    <s v="Cotizante docente"/>
    <m/>
    <s v="Con discapacidad"/>
    <s v="Ninguna"/>
    <s v="LA CRUZ"/>
    <s v="CALLE 7 N° 6-13"/>
    <n v="3128630375"/>
    <s v="Urbana"/>
    <m/>
    <x v="0"/>
    <x v="7"/>
    <s v="NARIÑO"/>
    <x v="7"/>
    <x v="7"/>
    <x v="7"/>
    <m/>
    <m/>
    <m/>
    <m/>
    <s v="Hipertension esencial (primaria)"/>
    <s v="Procedimiento"/>
    <n v="1"/>
    <s v="00Q0000395"/>
    <s v="PAQUETE HIPERTENSION ARTERIAL Y/O  DIABETES MELLITUS CON ENFERMEDAD RENAL CRONICA ESTADIOS 3A - 3B - 4 Y 5 SIN DIALISIS"/>
    <d v="2022-02-25T00:00:00"/>
    <n v="213500"/>
    <s v="Urgencias"/>
    <m/>
  </r>
  <r>
    <n v="2022"/>
    <d v="2021-10-31T00:00:00"/>
    <s v="Población con riesgo o alteraciones cardio – cerebro – vascular – metabólicas manifiestas"/>
    <s v="Crónicos"/>
    <s v="HTA"/>
    <s v="PASTO"/>
    <n v="52"/>
    <s v="52 - NARIÑO"/>
    <s v="52378"/>
    <s v="52378 - La Cruz"/>
    <s v="1,58417599810572"/>
    <s v="-76,9233526214311"/>
    <s v="Cotizante Pensionado"/>
    <s v="AC"/>
    <m/>
    <s v="CC"/>
    <n v="4111655"/>
    <s v="CC4111655"/>
    <s v="OROMACIO"/>
    <s v="NONE"/>
    <s v="SANCHEZ"/>
    <s v="SANGUÑA"/>
    <d v="1949-04-08T00:00:00"/>
    <n v="72"/>
    <n v="6"/>
    <s v="Persona mayor"/>
    <s v="Ninguno"/>
    <s v="Ninguno"/>
    <s v="Ninguno"/>
    <s v="Estudios Universitarios"/>
    <s v="Cotizante Pensionado"/>
    <m/>
    <s v="Con discapacidad"/>
    <s v="Ninguna"/>
    <s v="LA CRUZ"/>
    <s v="CRA 12 N° 9-65"/>
    <n v="3136001642"/>
    <s v="Urbana"/>
    <m/>
    <x v="0"/>
    <x v="7"/>
    <s v="NARIÑO"/>
    <x v="7"/>
    <x v="7"/>
    <x v="7"/>
    <m/>
    <m/>
    <m/>
    <m/>
    <s v="Hipertension esencial (primaria)"/>
    <s v="Procedimiento"/>
    <n v="1"/>
    <s v="00Q0000773"/>
    <s v="PAQUETE HIPERTENSION ARTERIAL SIN O CON ENFERMEDAD RENAL CRONICA ESTADIOS 1 - 2 - IPS ESPECIALIZADA"/>
    <d v="2022-02-28T00:00:00"/>
    <n v="182700"/>
    <s v="Urgencias"/>
    <m/>
  </r>
  <r>
    <n v="2022"/>
    <d v="2021-10-31T00:00:00"/>
    <s v="Población con riesgo o alteraciones cardio – cerebro – vascular – metabólicas manifiestas"/>
    <s v="Crónicos"/>
    <s v="HTA"/>
    <s v="PASTO"/>
    <n v="52"/>
    <s v="52 - NARIÑO"/>
    <s v="52378"/>
    <s v="52378 - La Cruz"/>
    <s v="1,58417599810572"/>
    <s v="-76,9233526214311"/>
    <s v="Cotizante docente"/>
    <s v="AC"/>
    <m/>
    <s v="CC"/>
    <n v="87245643"/>
    <s v="CC87245643"/>
    <s v="JOSE"/>
    <s v="JESUS"/>
    <s v="MUÑOZ"/>
    <s v="BOLAÑOS"/>
    <d v="1963-12-24T00:00:00"/>
    <n v="57"/>
    <n v="5"/>
    <s v="Adultez"/>
    <s v="Ninguno"/>
    <s v="Ninguno"/>
    <s v="Ninguno"/>
    <s v="Otro"/>
    <s v="Cotizante docente"/>
    <m/>
    <s v="Con discapacidad"/>
    <s v="Ninguna"/>
    <s v="LA CRUZ"/>
    <s v="CALLE 12 N° 13-49"/>
    <n v="3127105386"/>
    <s v="Urbana"/>
    <m/>
    <x v="0"/>
    <x v="7"/>
    <s v="NARIÑO"/>
    <x v="7"/>
    <x v="7"/>
    <x v="7"/>
    <m/>
    <m/>
    <m/>
    <m/>
    <s v="Hipertension esencial (primaria)"/>
    <s v="Medicamento"/>
    <n v="1"/>
    <s v="35662-18"/>
    <s v="ACIDO FOLICO TABLETAS 1 MG."/>
    <d v="2022-02-10T00:00:00"/>
    <n v="151900"/>
    <s v="Urgencias"/>
    <m/>
  </r>
  <r>
    <n v="2022"/>
    <d v="2021-10-31T00:00:00"/>
    <s v="Población con riesgo o alteraciones cardio – cerebro – vascular – metabólicas manifiestas"/>
    <s v="Crónicos"/>
    <s v="HTA"/>
    <s v="PASTO"/>
    <n v="52"/>
    <s v="52 - NARIÑO"/>
    <s v="52399"/>
    <s v="52399 - La Union"/>
    <s v="1,61969737594535"/>
    <s v="-77,14284621778"/>
    <s v="Cotizante Pensionado"/>
    <s v="AC"/>
    <m/>
    <s v="CC"/>
    <n v="27295343"/>
    <s v="CC27295343"/>
    <s v="elsa"/>
    <s v="del socorro"/>
    <s v="acuria"/>
    <s v="muñoz"/>
    <d v="1955-03-07T00:00:00"/>
    <n v="66"/>
    <n v="6"/>
    <s v="Persona mayor"/>
    <s v="Ninguno"/>
    <s v="Desplazamiento"/>
    <s v="Perdida de Bienes Muebles o Inmuebles"/>
    <s v="Estudios Universitarios"/>
    <s v="Cotizante Pensionado"/>
    <m/>
    <s v="Con discapacidad"/>
    <s v="Mestizo"/>
    <s v="LA UNION"/>
    <s v="TRASVERSAL 2 N 19-17."/>
    <n v="3127653269"/>
    <s v="Urbana"/>
    <m/>
    <x v="0"/>
    <x v="7"/>
    <s v="NARIÑO"/>
    <x v="7"/>
    <x v="7"/>
    <x v="7"/>
    <m/>
    <m/>
    <m/>
    <m/>
    <s v="Hipertension esencial (primaria)"/>
    <s v="Medicamento"/>
    <n v="1"/>
    <s v="19942545-01"/>
    <s v="CALCITRIOL 0.5 MCG"/>
    <d v="2022-02-10T00:00:00"/>
    <n v="1368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2965382"/>
    <s v="CC12965382"/>
    <s v="JESUS"/>
    <s v="ALBERTO"/>
    <s v="SANTACRUZ"/>
    <s v="CABRERA"/>
    <d v="1958-05-01T00:00:00"/>
    <n v="63"/>
    <n v="6"/>
    <s v="Persona mayor"/>
    <s v="Ninguno"/>
    <s v="Ninguno"/>
    <s v="Ninguno"/>
    <s v="Estudios Universitarios"/>
    <s v="Cotizante docente"/>
    <m/>
    <s v="Con discapacidad"/>
    <s v="Mestizo"/>
    <s v="LA UNION "/>
    <s v="Carrera 1 # 21- 86 Balcones de la Venta"/>
    <n v="3172698891"/>
    <s v="Urbana"/>
    <m/>
    <x v="0"/>
    <x v="7"/>
    <s v="NARIÑO"/>
    <x v="7"/>
    <x v="7"/>
    <x v="7"/>
    <m/>
    <m/>
    <m/>
    <m/>
    <s v="Hipertension esencial (primaria)"/>
    <s v="Procedimiento"/>
    <n v="1"/>
    <s v="00Q0000395"/>
    <s v="PAQUETE HIPERTENSION ARTERIAL Y/O  DIABETES MELLITUS CON ENFERMEDAD RENAL CRONICA ESTADIOS 3A - 3B - 4 Y 5 SIN DIALISIS"/>
    <d v="2022-02-04T00:00:00"/>
    <n v="1391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5642"/>
    <s v="CC27295642"/>
    <s v="HERMINIA"/>
    <s v="RUBI"/>
    <s v="BOTINA"/>
    <s v="MARTINEZ"/>
    <d v="1956-12-20T00:00:00"/>
    <n v="64"/>
    <n v="6"/>
    <s v="Persona mayor"/>
    <s v="Ninguno"/>
    <s v="Ninguno"/>
    <s v="Ninguno"/>
    <s v="Estudios Universitarios"/>
    <s v="Cotizante docente"/>
    <m/>
    <s v="Con discapacidad"/>
    <s v="Mestizo"/>
    <s v="LA UNION "/>
    <s v="BARRIO LA CAPILLA"/>
    <s v="3148874178 "/>
    <s v="Urbana"/>
    <m/>
    <x v="0"/>
    <x v="7"/>
    <s v="NARIÑO"/>
    <x v="7"/>
    <x v="7"/>
    <x v="7"/>
    <m/>
    <m/>
    <m/>
    <m/>
    <s v="Hipertension esencial (primaria)"/>
    <s v="Procedimiento"/>
    <n v="1"/>
    <s v="00Q0000395"/>
    <s v="PAQUETE HIPERTENSION ARTERIAL Y/O  DIABETES MELLITUS CON ENFERMEDAD RENAL CRONICA ESTADIOS 3A - 3B - 4 Y 5 SIN DIALISIS"/>
    <d v="2022-02-28T00:00:00"/>
    <n v="282600"/>
    <s v="Urgencias"/>
    <m/>
  </r>
  <r>
    <n v="2022"/>
    <d v="2021-10-31T00:00:00"/>
    <s v="Población con riesgo o alteraciones cardio – cerebro – vascular – metabólicas manifiestas"/>
    <s v="Crónicos"/>
    <s v="HTA"/>
    <s v="PASTO"/>
    <n v="52"/>
    <s v="52 - NARIÑO"/>
    <s v="52083"/>
    <s v="52083 - Belén"/>
    <s v="1,59076428187342"/>
    <s v="-77,0428952552461"/>
    <s v="Cotizante docente"/>
    <s v="AC"/>
    <m/>
    <s v="CC"/>
    <n v="27276774"/>
    <s v="CC27276774"/>
    <s v="EDI"/>
    <s v="NONE "/>
    <s v="OBANDO"/>
    <s v="MUÑOZ"/>
    <d v="1972-01-01T00:00:00"/>
    <n v="49"/>
    <n v="5"/>
    <s v="Adultez"/>
    <s v="Ninguno"/>
    <s v="Ninguno"/>
    <s v="Ninguno"/>
    <s v="Estudios Universitarios"/>
    <s v="Cotizante docente"/>
    <m/>
    <s v="Con discapacidad"/>
    <s v="Mestizo"/>
    <s v="BELEN"/>
    <s v="CORREGUIMINETO SANTA ROSA"/>
    <n v="3233636611"/>
    <s v="Urbana"/>
    <m/>
    <x v="0"/>
    <x v="7"/>
    <s v="NARIÑO"/>
    <x v="7"/>
    <x v="7"/>
    <x v="7"/>
    <m/>
    <m/>
    <m/>
    <m/>
    <s v="Hipertension esencial (primaria)"/>
    <s v="Medicamento"/>
    <n v="1"/>
    <s v="19936296-08"/>
    <s v="ACIDO ACETILSALICILICO 100 MG"/>
    <d v="2022-02-14T00:00:00"/>
    <n v="823300"/>
    <s v="Urgencias"/>
    <m/>
  </r>
  <r>
    <n v="2022"/>
    <d v="2021-10-31T00:00:00"/>
    <s v="Población con riesgo o alteraciones cardio – cerebro – vascular – metabólicas manifiestas"/>
    <s v="Crónicos"/>
    <s v="HTA"/>
    <s v="PASTO"/>
    <n v="52"/>
    <s v="52 - NARIÑO"/>
    <s v="52687"/>
    <s v="52687 - San Lorenzo"/>
    <s v="1,54213958237922"/>
    <s v="-77,2187269253207"/>
    <s v="Cotizante docente"/>
    <s v="AC"/>
    <m/>
    <s v="CC"/>
    <n v="5337528"/>
    <s v="CC5337528"/>
    <s v="FRANCISCO"/>
    <s v="JAVIER"/>
    <s v="GOMEZ"/>
    <s v="DELGADO"/>
    <d v="1967-12-02T00:00:00"/>
    <n v="54"/>
    <n v="5"/>
    <s v="Adultez"/>
    <s v="Ninguno"/>
    <s v="Ninguno"/>
    <s v="Ninguno"/>
    <s v="Estudios Universitarios"/>
    <s v="Cotizante docente"/>
    <m/>
    <s v="Con discapacidad"/>
    <s v="Mestizo"/>
    <s v="SAN LORENZO"/>
    <s v="CORREGUIMIENTO EL CARMEN"/>
    <n v="3136713776"/>
    <s v="Urbana"/>
    <m/>
    <x v="0"/>
    <x v="7"/>
    <s v="NARIÑO"/>
    <x v="7"/>
    <x v="7"/>
    <x v="7"/>
    <m/>
    <m/>
    <m/>
    <m/>
    <s v="Hipertension esencial (primaria)"/>
    <s v="Medicamento"/>
    <n v="1"/>
    <s v="20123645-04"/>
    <s v="LOSARTAN POTASICO 50 MG TABLETAS"/>
    <d v="2022-02-14T00:00:00"/>
    <n v="4412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79261617"/>
    <s v="CC79261617"/>
    <s v="JOSE"/>
    <s v="LUIS"/>
    <s v="MARTINEZ"/>
    <s v="DELGADO"/>
    <d v="1963-01-22T00:00:00"/>
    <n v="58"/>
    <n v="5"/>
    <s v="Adultez"/>
    <s v="Ninguno"/>
    <s v="Ninguno"/>
    <s v="Ninguno"/>
    <s v="Bachillerato Incompleto"/>
    <s v="Beneficiario"/>
    <m/>
    <s v="Con discapacidad"/>
    <s v="Mestizo"/>
    <s v="LA UNION"/>
    <s v="BARRIO VILLA CATALINA"/>
    <n v="3118521525"/>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8233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4662"/>
    <s v="CC27294662"/>
    <s v="RITA"/>
    <s v="NONE "/>
    <s v="GOMEZ"/>
    <s v="GOMEZ"/>
    <d v="1953-02-07T00:00:00"/>
    <n v="68"/>
    <n v="6"/>
    <s v="Persona mayor"/>
    <s v="Ninguno"/>
    <s v="Ninguno"/>
    <s v="Ninguno"/>
    <s v="Estudios Universitarios"/>
    <s v="Cotizante docente"/>
    <m/>
    <s v="Con discapacidad"/>
    <s v="Mestizo"/>
    <s v="LA UNION"/>
    <s v="BARRIO CHAPINERO"/>
    <n v="3148965767"/>
    <s v="Urbana"/>
    <m/>
    <x v="0"/>
    <x v="13"/>
    <s v="NARIÑO"/>
    <x v="13"/>
    <x v="13"/>
    <x v="13"/>
    <m/>
    <m/>
    <m/>
    <m/>
    <s v="Hipertension esencial (primaria)"/>
    <s v="Procedimiento"/>
    <n v="1"/>
    <s v="00Q0000773"/>
    <s v="PAQUETE HIPERTENSION ARTERIAL SIN O CON ENFERMEDAD RENAL CRONICA ESTADIOS 1 - 2 - IPS ESPECIALIZADA"/>
    <d v="2022-02-15T00:00:00"/>
    <n v="1068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30708062"/>
    <s v="CC30708062"/>
    <s v="SOCORRO"/>
    <s v="NONE "/>
    <s v="FOLLECO"/>
    <s v="DE GARCIA"/>
    <d v="1955-02-22T00:00:00"/>
    <n v="66"/>
    <n v="6"/>
    <s v="Persona mayor"/>
    <s v="Ninguno"/>
    <s v="Ninguno"/>
    <s v="Ninguno"/>
    <s v="Estudios Universitarios"/>
    <s v="Cotizante docente"/>
    <m/>
    <s v="Con discapacidad"/>
    <s v="Mestizo"/>
    <s v="LA UNION"/>
    <s v="BARRIO SAN ANTONIO"/>
    <n v="3148848613"/>
    <s v="Urbana"/>
    <m/>
    <x v="0"/>
    <x v="7"/>
    <s v="NARIÑO"/>
    <x v="7"/>
    <x v="7"/>
    <x v="7"/>
    <m/>
    <m/>
    <m/>
    <m/>
    <s v="Hipertension esencial (primaria)"/>
    <s v="Procedimiento"/>
    <n v="1"/>
    <s v="00Q0000395"/>
    <s v="PAQUETE HIPERTENSION ARTERIAL Y/O  DIABETES MELLITUS CON ENFERMEDAD RENAL CRONICA ESTADIOS 3A - 3B - 4 Y 5 SIN DIALISIS"/>
    <d v="2022-02-03T00:00:00"/>
    <n v="1679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8408"/>
    <s v="CC27298408"/>
    <s v="MARIA"/>
    <s v="DEL SOCORRO"/>
    <s v="MARTINEZ"/>
    <s v="DELGADO"/>
    <d v="1973-01-17T00:00:00"/>
    <n v="48"/>
    <n v="5"/>
    <s v="Adultez"/>
    <s v="Ninguno"/>
    <s v="Ninguno"/>
    <s v="Ninguno"/>
    <s v="Estudios Universitarios"/>
    <s v="Cotizante docente"/>
    <m/>
    <s v="Con discapacidad"/>
    <s v="Mestizo"/>
    <s v="LA UNION"/>
    <s v="BARRIO VILLA CATALINA"/>
    <n v="3113741678"/>
    <s v="Urbana"/>
    <m/>
    <x v="0"/>
    <x v="11"/>
    <s v="NARIÑO"/>
    <x v="11"/>
    <x v="11"/>
    <x v="11"/>
    <m/>
    <m/>
    <m/>
    <m/>
    <s v="Hipertension esencial (primaria)"/>
    <s v="Procedimiento"/>
    <n v="1"/>
    <s v="00Q0000395"/>
    <s v="PAQUETE HIPERTENSION ARTERIAL Y/O  DIABETES MELLITUS CON ENFERMEDAD RENAL CRONICA ESTADIOS 3A - 3B - 4 Y 5 SIN DIALISIS"/>
    <d v="2022-02-28T00:00:00"/>
    <n v="203900"/>
    <s v="Urgencias"/>
    <m/>
  </r>
  <r>
    <n v="2022"/>
    <d v="2021-10-31T00:00:00"/>
    <s v="Población con riesgo o alteraciones cardio – cerebro – vascular – metabólicas manifiestas"/>
    <s v="Crónicos"/>
    <s v="HTA"/>
    <s v="PASTO"/>
    <n v="52"/>
    <s v="52 - NARIÑO"/>
    <s v="52399"/>
    <s v="52399 - La Union"/>
    <s v="1,61969737594535"/>
    <s v="-77,14284621778"/>
    <s v="Cotizante Pensionado"/>
    <s v="AC"/>
    <m/>
    <s v="CC"/>
    <n v="5280975"/>
    <s v="CC5280975"/>
    <s v="ALVARO"/>
    <s v="NONE "/>
    <s v="SALCEDO"/>
    <s v="IBARRA"/>
    <d v="1947-08-20T00:00:00"/>
    <n v="74"/>
    <n v="6"/>
    <s v="Persona mayor"/>
    <s v="Ninguno"/>
    <s v="Ninguno"/>
    <s v="Ninguno"/>
    <s v="Estudios Universitarios"/>
    <s v="Cotizante Pensionado"/>
    <m/>
    <s v="Con discapacidad"/>
    <s v="Mestizo"/>
    <s v="LA UNION"/>
    <s v="BARRIO SAN FERNANDO"/>
    <n v="3113077204"/>
    <s v="Urbana"/>
    <m/>
    <x v="0"/>
    <x v="7"/>
    <s v="NARIÑO"/>
    <x v="7"/>
    <x v="7"/>
    <x v="7"/>
    <m/>
    <m/>
    <m/>
    <m/>
    <s v="Hipertension esencial (primaria)"/>
    <s v="Procedimiento"/>
    <n v="1"/>
    <s v="00Q0000395"/>
    <s v="PAQUETE HIPERTENSION ARTERIAL Y/O  DIABETES MELLITUS CON ENFERMEDAD RENAL CRONICA ESTADIOS 3A - 3B - 4 Y 5 SIN DIALISIS"/>
    <d v="2022-02-22T00:00:00"/>
    <n v="4429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15811800"/>
    <s v="CC15811800"/>
    <s v="LUIS "/>
    <s v="CARLOS"/>
    <s v="BENAVIDES"/>
    <s v="MARTINEZ"/>
    <d v="1964-04-15T00:00:00"/>
    <n v="57"/>
    <n v="5"/>
    <s v="Adultez"/>
    <s v="Ninguno"/>
    <s v="Ninguno"/>
    <s v="Ninguno"/>
    <s v="Bachillerato Incompleto"/>
    <s v="Beneficiario"/>
    <m/>
    <s v="Con discapacidad"/>
    <s v="Mestizo"/>
    <s v="LA UNION"/>
    <s v="BARRIO SAN ANTONIO"/>
    <n v="3147572618"/>
    <s v="Urbana"/>
    <m/>
    <x v="0"/>
    <x v="11"/>
    <s v="NARIÑO"/>
    <x v="11"/>
    <x v="11"/>
    <x v="11"/>
    <m/>
    <m/>
    <m/>
    <m/>
    <s v="Hipertension esencial (primaria)"/>
    <s v="Procedimiento"/>
    <n v="1"/>
    <s v="00Q0000395"/>
    <s v="PAQUETE HIPERTENSION ARTERIAL Y/O  DIABETES MELLITUS CON ENFERMEDAD RENAL CRONICA ESTADIOS 3A - 3B - 4 Y 5 SIN DIALISIS"/>
    <d v="2022-02-27T00:00:00"/>
    <n v="37400"/>
    <s v="Urgencias"/>
    <m/>
  </r>
  <r>
    <n v="2022"/>
    <d v="2021-10-31T00:00:00"/>
    <s v="Población con riesgo o alteraciones cardio – cerebro – vascular – metabólicas manifiestas"/>
    <s v="Crónicos"/>
    <s v="HTA"/>
    <s v="PASTO"/>
    <n v="52"/>
    <s v="52 - NARIÑO"/>
    <s v="52687"/>
    <s v="52687 - San Lorenzo"/>
    <s v="1,54213958237922"/>
    <s v="-77,2187269253207"/>
    <s v="Beneficiario"/>
    <s v="AC"/>
    <m/>
    <s v="CC"/>
    <n v="98195092"/>
    <s v="CC98195092"/>
    <s v="HENRY"/>
    <s v="ARCENIO"/>
    <s v="GOMEZ"/>
    <s v="DELGADO"/>
    <d v="1961-07-28T00:00:00"/>
    <n v="60"/>
    <n v="6"/>
    <s v="Persona mayor"/>
    <s v="Ninguno"/>
    <s v="Ninguno"/>
    <s v="Ninguno"/>
    <s v="Estudios Secundarios"/>
    <s v="Beneficiario"/>
    <m/>
    <s v="Con discapacidad"/>
    <s v="Mestizo"/>
    <s v="SAN LORENZO"/>
    <s v="CORREGUIMIENTO EL CARMEN"/>
    <n v="3113335678"/>
    <s v="Urbana"/>
    <m/>
    <x v="0"/>
    <x v="12"/>
    <s v="NARIÑO"/>
    <x v="12"/>
    <x v="12"/>
    <x v="12"/>
    <m/>
    <m/>
    <m/>
    <m/>
    <s v="Hipertension esencial (primaria)"/>
    <s v="Procedimiento"/>
    <n v="1"/>
    <s v="00Q0000395"/>
    <s v="PAQUETE HIPERTENSION ARTERIAL Y/O  DIABETES MELLITUS CON ENFERMEDAD RENAL CRONICA ESTADIOS 3A - 3B - 4 Y 5 SIN DIALISIS"/>
    <d v="2022-02-28T00:00:00"/>
    <n v="46900"/>
    <s v="Urgencias"/>
    <m/>
  </r>
  <r>
    <n v="2022"/>
    <d v="2021-10-31T00:00:00"/>
    <s v="Población con riesgo o alteraciones cardio – cerebro – vascular – metabólicas manifiestas"/>
    <s v="Crónicos"/>
    <s v="HTA"/>
    <s v="PASTO"/>
    <n v="52"/>
    <s v="52 - NARIÑO"/>
    <s v="52687"/>
    <s v="52687 - San Lorenzo"/>
    <s v="1,54213958237922"/>
    <s v="-77,2187269253207"/>
    <s v="Cotizante docente"/>
    <s v="AC"/>
    <m/>
    <s v="CC"/>
    <n v="27296603"/>
    <s v="CC27296603"/>
    <s v="FLOR"/>
    <s v="ALBA"/>
    <s v="GAMBOA"/>
    <s v="CALVACHE"/>
    <d v="1964-10-19T00:00:00"/>
    <n v="57"/>
    <n v="5"/>
    <s v="Adultez"/>
    <s v="Ninguno"/>
    <s v="Ninguno"/>
    <s v="Ninguno"/>
    <s v="Estudios Universitarios"/>
    <s v="Cotizante docente"/>
    <m/>
    <s v="Con discapacidad"/>
    <s v="Mestizo"/>
    <s v="SAN LORENZO"/>
    <s v="CORREGIMIENTO DEL CARMEN"/>
    <s v="3113335678 "/>
    <s v="Urbana"/>
    <m/>
    <x v="0"/>
    <x v="9"/>
    <s v="NARIÑO"/>
    <x v="9"/>
    <x v="9"/>
    <x v="9"/>
    <m/>
    <m/>
    <m/>
    <m/>
    <s v="Hipertension esencial (primaria)"/>
    <s v="Procedimiento"/>
    <n v="1"/>
    <s v="00Q0000395"/>
    <s v="PAQUETE HIPERTENSION ARTERIAL Y/O  DIABETES MELLITUS CON ENFERMEDAD RENAL CRONICA ESTADIOS 3A - 3B - 4 Y 5 SIN DIALISIS"/>
    <d v="2022-02-28T00:00:00"/>
    <n v="596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30722434"/>
    <s v="CC30722434"/>
    <s v="GLORIA"/>
    <s v="MELVA"/>
    <s v="PASAJE"/>
    <s v="CAICEDO"/>
    <d v="1961-03-02T00:00:00"/>
    <n v="60"/>
    <n v="6"/>
    <s v="Persona mayor"/>
    <s v="Ninguno"/>
    <s v="Desplazamiento"/>
    <s v="Secuestro"/>
    <s v="Estudios Universitarios"/>
    <s v="Cotizante docente"/>
    <m/>
    <s v="Con discapacidad"/>
    <s v="Mestizo"/>
    <s v="LA UNION"/>
    <s v="BARRIO SAN FRANCISCO"/>
    <n v="3113097949"/>
    <s v="Urbana"/>
    <m/>
    <x v="0"/>
    <x v="7"/>
    <s v="NARIÑO"/>
    <x v="7"/>
    <x v="7"/>
    <x v="7"/>
    <m/>
    <m/>
    <m/>
    <m/>
    <s v="Hipertension esencial (primaria)"/>
    <s v="Procedimiento"/>
    <n v="1"/>
    <s v="00Q0000773"/>
    <s v="PAQUETE HIPERTENSION ARTERIAL SIN O CON ENFERMEDAD RENAL CRONICA ESTADIOS 1 - 2 - IPS ESPECIALIZADA"/>
    <d v="2022-02-28T00:00:00"/>
    <n v="485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5280990"/>
    <s v="CC5280990"/>
    <s v="EDGAR"/>
    <s v="MARINO"/>
    <s v="BURBANO"/>
    <s v="MERA"/>
    <d v="1947-06-30T00:00:00"/>
    <n v="74"/>
    <n v="6"/>
    <s v="Persona mayor"/>
    <s v="Ninguno"/>
    <s v="Ninguno"/>
    <s v="Ninguno"/>
    <s v="Primaria Incompleta"/>
    <s v="Beneficiario"/>
    <m/>
    <s v="Con discapacidad"/>
    <s v="Mestizo"/>
    <s v="LA UNION"/>
    <s v="BARRIO LAS AMERICAS"/>
    <n v="3113574390"/>
    <s v="Urbana"/>
    <m/>
    <x v="0"/>
    <x v="10"/>
    <s v="NARIÑO"/>
    <x v="10"/>
    <x v="10"/>
    <x v="10"/>
    <m/>
    <m/>
    <m/>
    <m/>
    <s v="Hipertension esencial (primaria)"/>
    <s v="Procedimiento"/>
    <n v="1"/>
    <s v="00Q0000773"/>
    <s v="PAQUETE HIPERTENSION ARTERIAL SIN O CON ENFERMEDAD RENAL CRONICA ESTADIOS 1 - 2 - IPS ESPECIALIZADA"/>
    <d v="2022-02-28T00:00:00"/>
    <n v="591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59705414"/>
    <s v="CC59705414"/>
    <s v="MARIA"/>
    <s v="LOURDES"/>
    <s v="LUNA"/>
    <s v="MUÑOZ"/>
    <d v="1975-03-21T00:00:00"/>
    <n v="46"/>
    <n v="5"/>
    <s v="Adultez"/>
    <s v="Ninguno"/>
    <s v="Ninguno"/>
    <s v="Ninguno"/>
    <s v="Estudios Universitarios"/>
    <s v="Cotizante docente"/>
    <m/>
    <s v="Con discapacidad"/>
    <s v="Mestizo"/>
    <s v="LA UNION"/>
    <s v="VEREDA SAN CARLOS"/>
    <n v="3113077204"/>
    <s v="Urbana"/>
    <m/>
    <x v="0"/>
    <x v="7"/>
    <s v="NARIÑO"/>
    <x v="7"/>
    <x v="7"/>
    <x v="7"/>
    <m/>
    <m/>
    <m/>
    <m/>
    <s v="Hipertension esencial (primaria)"/>
    <s v="Procedimiento"/>
    <n v="1"/>
    <s v="00Q0000395"/>
    <s v="PAQUETE HIPERTENSION ARTERIAL Y/O  DIABETES MELLITUS CON ENFERMEDAD RENAL CRONICA ESTADIOS 3A - 3B - 4 Y 5 SIN DIALISIS"/>
    <d v="2022-02-21T00:00:00"/>
    <n v="714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7086970"/>
    <s v="CC17086970"/>
    <s v="GUILLERMO"/>
    <s v="NONE "/>
    <s v="CHICAIZA"/>
    <s v="DIAZ"/>
    <d v="1943-09-11T00:00:00"/>
    <n v="78"/>
    <n v="6"/>
    <s v="Persona mayor"/>
    <s v="Ninguno"/>
    <s v="Ninguno"/>
    <s v="Ninguno"/>
    <s v="Estudios Universitarios"/>
    <s v="Cotizante docente"/>
    <m/>
    <s v="Con discapacidad"/>
    <s v="Mestizo"/>
    <s v="LA UNION"/>
    <s v="BARRIO LA CAPILLA"/>
    <s v="3113741678 "/>
    <s v="Urbana"/>
    <m/>
    <x v="0"/>
    <x v="11"/>
    <s v="NARIÑO"/>
    <x v="11"/>
    <x v="11"/>
    <x v="11"/>
    <m/>
    <m/>
    <m/>
    <m/>
    <s v="Hipertension esencial (primaria)"/>
    <s v="Procedimiento"/>
    <n v="1"/>
    <s v="00Q0000395"/>
    <s v="PAQUETE HIPERTENSION ARTERIAL Y/O  DIABETES MELLITUS CON ENFERMEDAD RENAL CRONICA ESTADIOS 3A - 3B - 4 Y 5 SIN DIALISIS"/>
    <d v="2022-02-24T00:00:00"/>
    <n v="971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27294888"/>
    <s v="CC27294888"/>
    <s v="GLADIS"/>
    <s v="NONE "/>
    <s v="CERON"/>
    <s v="DE BASTIDAS"/>
    <d v="1950-06-16T00:00:00"/>
    <n v="71"/>
    <n v="6"/>
    <s v="Persona mayor"/>
    <s v="Ninguno"/>
    <s v="Ninguno"/>
    <s v="Ninguno"/>
    <s v="Bachillerato Incompleto"/>
    <s v="Beneficiario"/>
    <m/>
    <s v="Con discapacidad"/>
    <s v="Mestizo"/>
    <s v="LA UNION"/>
    <s v="BARRIO VILLAMERCEDES"/>
    <n v="3207670430"/>
    <s v="Urbana"/>
    <m/>
    <x v="0"/>
    <x v="15"/>
    <s v="NARIÑO"/>
    <x v="15"/>
    <x v="15"/>
    <x v="15"/>
    <m/>
    <m/>
    <m/>
    <m/>
    <s v="Hipertension esencial (primaria)"/>
    <s v="Procedimiento"/>
    <n v="1"/>
    <s v="00Q0000395"/>
    <s v="PAQUETE HIPERTENSION ARTERIAL Y/O  DIABETES MELLITUS CON ENFERMEDAD RENAL CRONICA ESTADIOS 3A - 3B - 4 Y 5 SIN DIALISIS"/>
    <d v="2022-02-28T00:00:00"/>
    <n v="1272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4708295"/>
    <s v="CC4708295"/>
    <s v="KELBER"/>
    <s v="NONE "/>
    <s v="CIFUENTES"/>
    <s v="FIGUEROA"/>
    <d v="1967-02-10T00:00:00"/>
    <n v="54"/>
    <n v="5"/>
    <s v="Adultez"/>
    <s v="Ninguno"/>
    <s v="Desplazamiento"/>
    <s v="Desplazamiento forzado"/>
    <s v="Bachillerato Incompleto"/>
    <s v="Beneficiario"/>
    <m/>
    <s v="Con discapacidad"/>
    <s v="Mestizo"/>
    <s v="LA UNION"/>
    <s v="BARRIO LAS AMERICAS"/>
    <n v="3122551972"/>
    <s v="Urbana"/>
    <m/>
    <x v="0"/>
    <x v="16"/>
    <s v="NARIÑO"/>
    <x v="16"/>
    <x v="16"/>
    <x v="16"/>
    <m/>
    <m/>
    <m/>
    <m/>
    <s v="Hipertension esencial (primaria)"/>
    <s v="Medicamento"/>
    <n v="1"/>
    <s v="19934690-01"/>
    <s v="CALCITRIOL 0.25 MCG CAPSULA BLANDA"/>
    <d v="2022-02-01T00:00:00"/>
    <n v="149100"/>
    <s v="Urgencias"/>
    <m/>
  </r>
  <r>
    <n v="2022"/>
    <d v="2021-10-31T00:00:00"/>
    <s v="Población con riesgo o alteraciones cardio – cerebro – vascular – metabólicas manifiestas"/>
    <s v="Crónicos"/>
    <s v="HTA"/>
    <s v="PASTO"/>
    <n v="52"/>
    <s v="52 - NARIÑO"/>
    <s v="52687"/>
    <s v="52687 - San Lorenzo"/>
    <s v="1,54213958237922"/>
    <s v="-77,2187269253207"/>
    <s v="Cotizante docente"/>
    <s v="AC"/>
    <m/>
    <s v="CC"/>
    <n v="27295568"/>
    <s v="CC27295568"/>
    <s v="FANNY"/>
    <s v="NONE "/>
    <s v="GAMBOA"/>
    <s v="CALVACHE"/>
    <d v="1957-10-11T00:00:00"/>
    <n v="64"/>
    <n v="6"/>
    <s v="Persona mayor"/>
    <s v="Ninguno"/>
    <s v="Ninguno"/>
    <s v="Ninguno"/>
    <s v="Estudios Universitarios"/>
    <s v="Cotizante docente"/>
    <m/>
    <s v="Con discapacidad"/>
    <s v="Mestizo"/>
    <s v="SAN LORENZO"/>
    <s v="CORREGUIMIENTO DEL CARMEN"/>
    <n v="3104329581"/>
    <s v="Rural"/>
    <m/>
    <x v="0"/>
    <x v="11"/>
    <s v="NARIÑO"/>
    <x v="11"/>
    <x v="11"/>
    <x v="11"/>
    <m/>
    <m/>
    <m/>
    <m/>
    <s v="Hipertension esencial (primaria)"/>
    <s v="Medicamento"/>
    <n v="1"/>
    <s v="35662-18"/>
    <s v="ACIDO FOLICO TABLETAS 1 MG."/>
    <d v="2022-02-23T00:00:00"/>
    <n v="172900"/>
    <s v="Urgencias"/>
    <m/>
  </r>
  <r>
    <n v="2022"/>
    <d v="2021-10-31T00:00:00"/>
    <s v="Población con riesgo o alteraciones cardio – cerebro – vascular – metabólicas manifiestas"/>
    <s v="Crónicos"/>
    <s v="HTA"/>
    <s v="PASTO"/>
    <n v="52"/>
    <s v="52 - NARIÑO"/>
    <s v="52405"/>
    <s v="52405 - Leiva"/>
    <s v="1,93897699146787"/>
    <s v="-77,3119443226021"/>
    <s v="Beneficiario"/>
    <s v="AC"/>
    <m/>
    <s v="CC"/>
    <n v="15813728"/>
    <s v="CC15813728"/>
    <s v="RAMIRO"/>
    <s v="NONE "/>
    <s v="DIAZ"/>
    <s v="ORDOÑEZ"/>
    <d v="1971-12-11T00:00:00"/>
    <n v="49"/>
    <n v="5"/>
    <s v="Adultez"/>
    <s v="Ninguno"/>
    <s v="Ninguno"/>
    <s v="Ninguno"/>
    <s v="Bachillerato Incompleto"/>
    <s v="Beneficiario"/>
    <m/>
    <s v="Con discapacidad"/>
    <s v="Mestizo"/>
    <s v="LEIVA"/>
    <s v="BARRIO CARLOS LLERAS"/>
    <n v="3105366337"/>
    <s v="Urbana"/>
    <m/>
    <x v="0"/>
    <x v="11"/>
    <s v="NARIÑO"/>
    <x v="11"/>
    <x v="11"/>
    <x v="11"/>
    <m/>
    <m/>
    <m/>
    <m/>
    <s v="Hipertension esencial (primaria)"/>
    <s v="Medicamento"/>
    <n v="1"/>
    <s v="20080792-20"/>
    <s v="SULFATO FERROSO 300 MG TABLETAS RECUBIERTAS"/>
    <d v="2022-02-23T00:00:00"/>
    <n v="211300"/>
    <s v="Urgencias"/>
    <m/>
  </r>
  <r>
    <n v="2022"/>
    <d v="2021-10-31T00:00:00"/>
    <s v="Población con riesgo o alteraciones cardio – cerebro – vascular – metabólicas manifiestas"/>
    <s v="Crónicos"/>
    <s v="HTA"/>
    <s v="PASTO"/>
    <n v="52"/>
    <s v="52 - NARIÑO"/>
    <s v="52687"/>
    <s v="52687 - San Lorenzo"/>
    <s v="1,54213958237922"/>
    <s v="-77,2187269253207"/>
    <s v="Beneficiario"/>
    <s v="AC"/>
    <m/>
    <s v="CC"/>
    <n v="15812132"/>
    <s v="CC15812132"/>
    <s v="JAIRO"/>
    <s v="RAMIRO"/>
    <s v="CASTILLO"/>
    <s v="CERON"/>
    <d v="1964-08-30T00:00:00"/>
    <n v="57"/>
    <n v="5"/>
    <s v="Adultez"/>
    <s v="Ninguno"/>
    <s v="Ninguno"/>
    <s v="Ninguno"/>
    <s v="Bachillerato Incompleto"/>
    <s v="Beneficiario"/>
    <m/>
    <s v="Con discapacidad"/>
    <s v="Mestizo"/>
    <s v="SAN LORENZO"/>
    <s v="BARRIO LA INMACULADA"/>
    <n v="3146873238"/>
    <s v="Urbana"/>
    <m/>
    <x v="0"/>
    <x v="7"/>
    <s v="NARIÑO"/>
    <x v="7"/>
    <x v="7"/>
    <x v="7"/>
    <m/>
    <m/>
    <m/>
    <m/>
    <s v="Hipertension esencial (primaria)"/>
    <s v="Procedimiento"/>
    <n v="1"/>
    <s v="00Q0000773"/>
    <s v="PAQUETE HIPERTENSION ARTERIAL SIN O CON ENFERMEDAD RENAL CRONICA ESTADIOS 1 - 2 - IPS ESPECIALIZADA"/>
    <d v="2022-02-10T00:00:00"/>
    <n v="260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5880"/>
    <s v="CC27295880"/>
    <s v="TERESITA"/>
    <s v="FABIOLA"/>
    <s v="ESPAÑA "/>
    <s v="NOAP"/>
    <d v="1959-01-24T00:00:00"/>
    <n v="62"/>
    <n v="6"/>
    <s v="Persona mayor"/>
    <s v="Ninguno"/>
    <s v="Ninguno"/>
    <s v="Ninguno"/>
    <s v="Estudios Universitarios"/>
    <s v="Cotizante docente"/>
    <m/>
    <s v="Con discapacidad"/>
    <s v="Mestizo"/>
    <s v="LA UNION"/>
    <s v="BARRIO NIÑO DIOS "/>
    <n v="3103565479"/>
    <s v="Urbana"/>
    <m/>
    <x v="0"/>
    <x v="10"/>
    <s v="NARIÑO"/>
    <x v="10"/>
    <x v="10"/>
    <x v="10"/>
    <m/>
    <m/>
    <m/>
    <m/>
    <s v="Hipertension esencial (primaria)"/>
    <s v="Medicamento"/>
    <n v="1"/>
    <s v="19963352-15"/>
    <s v="ATORVASTATINA 20 MG TABLETAS RECUBIERTAS"/>
    <d v="2022-02-03T00:00:00"/>
    <n v="2918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3778"/>
    <s v="CC27293778"/>
    <s v="MARIA "/>
    <s v="DEL SOCORRO"/>
    <s v="MARTINEZ"/>
    <s v="SOLARTE"/>
    <d v="1948-05-30T00:00:00"/>
    <n v="73"/>
    <n v="6"/>
    <s v="Persona mayor"/>
    <s v="Ninguno"/>
    <s v="Ninguno"/>
    <s v="Ninguno"/>
    <s v="Estudios Universitarios"/>
    <s v="Cotizante docente"/>
    <m/>
    <s v="Con discapacidad"/>
    <s v="Mestizo"/>
    <s v="LA UNION"/>
    <s v="BARRIO SAN FERNANDO "/>
    <n v="3218797698"/>
    <s v="Urbana"/>
    <m/>
    <x v="0"/>
    <x v="15"/>
    <s v="NARIÑO"/>
    <x v="15"/>
    <x v="15"/>
    <x v="15"/>
    <m/>
    <m/>
    <m/>
    <m/>
    <s v="Hipertension esencial (primaria)"/>
    <s v="Procedimiento"/>
    <n v="1"/>
    <s v="00Q0000395"/>
    <s v="PAQUETE HIPERTENSION ARTERIAL Y/O  DIABETES MELLITUS CON ENFERMEDAD RENAL CRONICA ESTADIOS 3A - 3B - 4 Y 5 SIN DIALISIS"/>
    <d v="2022-02-28T00:00:00"/>
    <n v="3251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2957258"/>
    <s v="CC12957258"/>
    <s v="ALBEIRO"/>
    <s v="NAPOLEON"/>
    <s v="MUÑOZ"/>
    <s v="SILVA"/>
    <d v="1951-05-03T00:00:00"/>
    <n v="70"/>
    <n v="6"/>
    <s v="Persona mayor"/>
    <s v="Ninguno"/>
    <s v="Ninguno"/>
    <s v="Ninguno"/>
    <s v="Estudios Universitarios"/>
    <s v="Cotizante docente"/>
    <m/>
    <s v="Con discapacidad"/>
    <s v="Mestizo"/>
    <s v="LA UNION"/>
    <s v="BARRIO VILLA MERCEDES"/>
    <n v="3113373605"/>
    <s v="Urbana"/>
    <m/>
    <x v="0"/>
    <x v="9"/>
    <s v="NARIÑO"/>
    <x v="9"/>
    <x v="9"/>
    <x v="9"/>
    <m/>
    <m/>
    <m/>
    <m/>
    <s v="Hipertension esencial (primaria)"/>
    <s v="Procedimiento"/>
    <n v="1"/>
    <s v="00Q0000395"/>
    <s v="PAQUETE HIPERTENSION ARTERIAL Y/O  DIABETES MELLITUS CON ENFERMEDAD RENAL CRONICA ESTADIOS 3A - 3B - 4 Y 5 SIN DIALISIS"/>
    <d v="2022-02-28T00:00:00"/>
    <n v="3558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27298432"/>
    <s v="CC27298432"/>
    <s v="MARYORY"/>
    <s v="NONE "/>
    <s v="BASTIDAS"/>
    <s v="GAMBOA"/>
    <d v="1971-12-15T00:00:00"/>
    <n v="49"/>
    <n v="5"/>
    <s v="Adultez"/>
    <s v="Ninguno"/>
    <s v="Ninguno"/>
    <s v="Ninguno"/>
    <s v="Estudios Universitarios"/>
    <s v="Beneficiario"/>
    <m/>
    <s v="Con discapacidad"/>
    <s v="Mestizo"/>
    <s v="LA UNION"/>
    <s v="BARRIO LAS AMERICAS"/>
    <n v="3206151928"/>
    <s v="Urbana"/>
    <m/>
    <x v="0"/>
    <x v="11"/>
    <s v="NARIÑO"/>
    <x v="11"/>
    <x v="11"/>
    <x v="11"/>
    <m/>
    <m/>
    <m/>
    <m/>
    <s v="Hipertension esencial (primaria)"/>
    <s v="Procedimiento"/>
    <n v="1"/>
    <s v="00Q0000395"/>
    <s v="PAQUETE HIPERTENSION ARTERIAL Y/O  DIABETES MELLITUS CON ENFERMEDAD RENAL CRONICA ESTADIOS 3A - 3B - 4 Y 5 SIN DIALISIS"/>
    <d v="2022-02-21T00:00:00"/>
    <n v="421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5680"/>
    <s v="CC27295680"/>
    <s v="MIRIAM"/>
    <s v="ESPERANZA"/>
    <s v="ROSERO"/>
    <s v="ARCOS"/>
    <d v="1958-12-26T00:00:00"/>
    <n v="62"/>
    <n v="6"/>
    <s v="Persona mayor"/>
    <s v="Ninguno"/>
    <s v="Ninguno"/>
    <s v="Ninguno"/>
    <s v="Estudios Universitarios"/>
    <s v="Cotizante docente"/>
    <m/>
    <s v="Con discapacidad"/>
    <s v="Mestizo"/>
    <s v="LA UNION"/>
    <s v="BARRIO CARLOS LLERAS"/>
    <n v="3117202565"/>
    <s v="Urbana"/>
    <m/>
    <x v="0"/>
    <x v="7"/>
    <s v="NARIÑO"/>
    <x v="7"/>
    <x v="7"/>
    <x v="7"/>
    <m/>
    <m/>
    <m/>
    <m/>
    <s v="Hipertension esencial (primaria)"/>
    <s v="Procedimiento"/>
    <n v="1"/>
    <s v="00Q0000395"/>
    <s v="PAQUETE HIPERTENSION ARTERIAL Y/O  DIABETES MELLITUS CON ENFERMEDAD RENAL CRONICA ESTADIOS 3A - 3B - 4 Y 5 SIN DIALISIS"/>
    <d v="2022-02-11T00:00:00"/>
    <n v="548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6464"/>
    <s v="CC27296464"/>
    <s v="MIRTHA"/>
    <s v="OFIR"/>
    <s v="LOPEZ"/>
    <s v="RIVAS"/>
    <d v="1963-04-29T00:00:00"/>
    <n v="58"/>
    <n v="5"/>
    <s v="Adultez"/>
    <s v="Ninguno"/>
    <s v="Ninguno"/>
    <s v="Ninguno"/>
    <s v="Estudios Universitarios"/>
    <s v="Cotizante docente"/>
    <m/>
    <s v="Con discapacidad"/>
    <s v="Mestizo"/>
    <s v="LA UNION"/>
    <s v="BARRIO SAN ANTONIO"/>
    <n v="3206732288"/>
    <s v="Urbana"/>
    <m/>
    <x v="0"/>
    <x v="10"/>
    <s v="NARIÑO"/>
    <x v="10"/>
    <x v="10"/>
    <x v="10"/>
    <m/>
    <m/>
    <m/>
    <m/>
    <s v="Hipertension esencial (primaria)"/>
    <s v="Procedimiento"/>
    <n v="1"/>
    <s v="00Q0000395"/>
    <s v="PAQUETE HIPERTENSION ARTERIAL Y/O  DIABETES MELLITUS CON ENFERMEDAD RENAL CRONICA ESTADIOS 3A - 3B - 4 Y 5 SIN DIALISIS"/>
    <d v="2022-02-28T00:00:00"/>
    <n v="6405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5336677"/>
    <s v="CC5336677"/>
    <s v="HOLMAN"/>
    <s v="JESUS"/>
    <s v="MARTINEZ"/>
    <s v="SALCEDO"/>
    <d v="1953-08-05T00:00:00"/>
    <n v="68"/>
    <n v="6"/>
    <s v="Persona mayor"/>
    <s v="Ninguno"/>
    <s v="Ninguno"/>
    <s v="Ninguno"/>
    <s v="Estudios Universitarios"/>
    <s v="Cotizante docente"/>
    <m/>
    <s v="Con discapacidad"/>
    <s v="Mestizo"/>
    <s v="LA UNION"/>
    <s v="BARRO VILLA CATALINA"/>
    <n v="3216400392"/>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10059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59740006"/>
    <s v="CC59740006"/>
    <s v="ZOILA"/>
    <s v="INES"/>
    <s v="SOLARTE "/>
    <s v="ARAUJO"/>
    <d v="1961-09-12T00:00:00"/>
    <n v="60"/>
    <n v="6"/>
    <s v="Persona mayor"/>
    <s v="Ninguno"/>
    <s v="Ninguno"/>
    <s v="Ninguno"/>
    <s v="Estudios Universitarios"/>
    <s v="Cotizante docente"/>
    <m/>
    <s v="Con discapacidad"/>
    <s v="Mestizo"/>
    <s v="LA UNION"/>
    <s v="BARRIO CARLOS LLERAS"/>
    <n v="3122375754"/>
    <s v="Urbana"/>
    <m/>
    <x v="0"/>
    <x v="7"/>
    <s v="NARIÑO"/>
    <x v="7"/>
    <x v="7"/>
    <x v="7"/>
    <m/>
    <m/>
    <m/>
    <m/>
    <s v="Hipertension esencial (primaria)"/>
    <s v="Procedimiento"/>
    <n v="1"/>
    <s v="00Q0000773"/>
    <s v="PAQUETE HIPERTENSION ARTERIAL SIN O CON ENFERMEDAD RENAL CRONICA ESTADIOS 1 - 2 - IPS ESPECIALIZADA"/>
    <d v="2022-02-28T00:00:00"/>
    <n v="34600"/>
    <s v="Urgencias"/>
    <m/>
  </r>
  <r>
    <n v="2022"/>
    <d v="2021-10-31T00:00:00"/>
    <s v="Población con riesgo o alteraciones cardio – cerebro – vascular – metabólicas manifiestas"/>
    <s v="Crónicos"/>
    <s v="HTA"/>
    <s v="PASTO"/>
    <n v="52"/>
    <s v="52 - NARIÑO"/>
    <s v="52694"/>
    <s v="52694 - San Pedro De Cartago"/>
    <s v="1,53682349401767"/>
    <s v="-77,1014032491306"/>
    <s v="Cotizante docente"/>
    <s v="AC"/>
    <m/>
    <s v="CC"/>
    <n v="27115210"/>
    <s v="CC27115210"/>
    <s v="ALICIA"/>
    <s v="AMILBIA"/>
    <s v="VIVEROS"/>
    <s v="DELGADO"/>
    <d v="1967-03-12T00:00:00"/>
    <n v="54"/>
    <n v="5"/>
    <s v="Adultez"/>
    <s v="Ninguno"/>
    <s v="Ninguno"/>
    <s v="Ninguno"/>
    <s v="Estudios Universitarios"/>
    <s v="Cotizante docente"/>
    <m/>
    <s v="Con discapacidad"/>
    <s v="Mestizo"/>
    <s v="CARTAGO"/>
    <s v="VEREDA YANANGONA"/>
    <n v="3174266599"/>
    <s v="Rural"/>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419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7593"/>
    <s v="CC27297593"/>
    <s v="ADIELA"/>
    <s v="ELOISA"/>
    <s v="RIVAS"/>
    <s v="ERAZO"/>
    <d v="1969-01-25T00:00:00"/>
    <n v="52"/>
    <n v="5"/>
    <s v="Adultez"/>
    <s v="Ninguno"/>
    <s v="Ninguno"/>
    <s v="Ninguno"/>
    <s v="Estudios Universitarios"/>
    <s v="Cotizante docente"/>
    <m/>
    <s v="Con discapacidad"/>
    <s v="Mestizo"/>
    <s v="LA UNION"/>
    <s v="BARRIO VILLA CATALINA"/>
    <n v="3146657272"/>
    <s v="Urbana"/>
    <m/>
    <x v="0"/>
    <x v="7"/>
    <s v="NARIÑO"/>
    <x v="7"/>
    <x v="7"/>
    <x v="7"/>
    <m/>
    <m/>
    <m/>
    <m/>
    <s v="Hipertension esencial (primaria)"/>
    <s v="Procedimiento"/>
    <n v="1"/>
    <s v="00Q0000774"/>
    <s v="PAQUETE DIABETES MELLITUS SIN O CON ENFERMEDAD RENAL CRONICA ESTADIOS 1 - 2 - IPS ESPECIALIZADA"/>
    <d v="2022-02-28T00:00:00"/>
    <n v="51300"/>
    <s v="Urgencias"/>
    <m/>
  </r>
  <r>
    <n v="2022"/>
    <d v="2021-10-31T00:00:00"/>
    <s v="Población con riesgo o alteraciones cardio – cerebro – vascular – metabólicas manifiestas"/>
    <s v="Crónicos"/>
    <s v="HTA"/>
    <s v="PASTO"/>
    <n v="52"/>
    <s v="52 - NARIÑO"/>
    <s v="52687"/>
    <s v="52687 - San Lorenzo"/>
    <s v="1,54213958237922"/>
    <s v="-77,2187269253207"/>
    <s v="Beneficiario"/>
    <s v="AC"/>
    <m/>
    <s v="CC"/>
    <n v="15811137"/>
    <s v="CC15811137"/>
    <s v="JAMES"/>
    <s v="NONE "/>
    <s v="MARTINEZ"/>
    <s v="MUTIZ"/>
    <d v="1957-05-10T00:00:00"/>
    <n v="64"/>
    <n v="6"/>
    <s v="Persona mayor"/>
    <s v="Ninguno"/>
    <s v="Ninguno"/>
    <s v="Ninguno"/>
    <s v="Bachillerato Incompleto"/>
    <s v="Beneficiario"/>
    <m/>
    <s v="Con discapacidad"/>
    <s v="Mestizo"/>
    <s v="SAN LORENZO"/>
    <s v="CORREGUIMIENTO DEL CARMEN"/>
    <n v="3117585624"/>
    <s v="Rural"/>
    <m/>
    <x v="0"/>
    <x v="10"/>
    <s v="NARIÑO"/>
    <x v="10"/>
    <x v="10"/>
    <x v="10"/>
    <m/>
    <m/>
    <m/>
    <m/>
    <s v="Hipertension esencial (primaria)"/>
    <s v="Procedimiento"/>
    <n v="1"/>
    <s v="00Q0000395"/>
    <s v="PAQUETE HIPERTENSION ARTERIAL Y/O  DIABETES MELLITUS CON ENFERMEDAD RENAL CRONICA ESTADIOS 3A - 3B - 4 Y 5 SIN DIALISIS"/>
    <d v="2022-02-28T00:00:00"/>
    <n v="634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98195217"/>
    <s v="CC98195217"/>
    <s v="CARLOS"/>
    <s v="HENRRY"/>
    <s v="CARDENAS"/>
    <s v="ERAZO"/>
    <d v="1962-09-02T00:00:00"/>
    <n v="59"/>
    <n v="5"/>
    <s v="Adultez"/>
    <s v="Ninguno"/>
    <s v="Desplazamiento"/>
    <s v="Amenaza"/>
    <s v="Estudios Universitarios"/>
    <s v="Cotizante docente"/>
    <m/>
    <s v="Con discapacidad"/>
    <s v="Mestizo"/>
    <s v="LA UNION"/>
    <s v="BARRIO SAN FERNANDO"/>
    <n v="3218797698"/>
    <s v="Urbana"/>
    <m/>
    <x v="0"/>
    <x v="16"/>
    <s v="NARIÑO"/>
    <x v="16"/>
    <x v="16"/>
    <x v="16"/>
    <m/>
    <m/>
    <m/>
    <m/>
    <s v="Hipertension esencial (primaria)"/>
    <s v="Procedimiento"/>
    <n v="1"/>
    <s v="00Q0000773"/>
    <s v="PAQUETE HIPERTENSION ARTERIAL SIN O CON ENFERMEDAD RENAL CRONICA ESTADIOS 1 - 2 - IPS ESPECIALIZADA"/>
    <d v="2022-02-28T00:00:00"/>
    <n v="75500"/>
    <s v="Urgencias"/>
    <m/>
  </r>
  <r>
    <n v="2022"/>
    <d v="2021-10-31T00:00:00"/>
    <s v="Población con riesgo o alteraciones cardio – cerebro – vascular – metabólicas manifiestas"/>
    <s v="Crónicos"/>
    <s v="HTA"/>
    <s v="PASTO"/>
    <n v="52"/>
    <s v="52 - NARIÑO"/>
    <s v="52399"/>
    <s v="52399 - La Union"/>
    <s v="1,61969737594535"/>
    <s v="-77,14284621778"/>
    <s v="Sustituto Pensional"/>
    <s v="AC"/>
    <m/>
    <s v="CC"/>
    <n v="27294311"/>
    <s v="CC27294311"/>
    <s v="MIXIDA"/>
    <s v="MARIA"/>
    <s v="MUÑOZ"/>
    <s v="DE CORDOBA"/>
    <d v="1951-10-12T00:00:00"/>
    <n v="70"/>
    <n v="6"/>
    <s v="Persona mayor"/>
    <s v="Ninguno"/>
    <s v="Ninguno"/>
    <s v="Ninguno"/>
    <s v="Bachillerato Incompleto"/>
    <s v="Sustituto Pensional"/>
    <m/>
    <s v="Con discapacidad"/>
    <s v="Mestizo"/>
    <s v="LA UNION"/>
    <s v="BARRIO SUCRE"/>
    <n v="3113356826"/>
    <s v="Urbana"/>
    <m/>
    <x v="0"/>
    <x v="15"/>
    <s v="NARIÑO"/>
    <x v="15"/>
    <x v="15"/>
    <x v="15"/>
    <m/>
    <m/>
    <m/>
    <m/>
    <s v="Hipertension esencial (primaria)"/>
    <s v="Procedimiento"/>
    <n v="1"/>
    <s v="00Q0000395"/>
    <s v="PAQUETE HIPERTENSION ARTERIAL Y/O  DIABETES MELLITUS CON ENFERMEDAD RENAL CRONICA ESTADIOS 3A - 3B - 4 Y 5 SIN DIALISIS"/>
    <d v="2022-02-28T00:00:00"/>
    <n v="878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5811991"/>
    <s v="CC15811991"/>
    <s v="HEBBEL"/>
    <s v="NONE "/>
    <s v="DAZA"/>
    <s v="PARDO"/>
    <d v="1965-04-06T00:00:00"/>
    <n v="56"/>
    <n v="5"/>
    <s v="Adultez"/>
    <s v="Ninguno"/>
    <s v="Ninguno"/>
    <s v="Ninguno"/>
    <s v="Estudios Universitarios"/>
    <s v="Cotizante docente"/>
    <m/>
    <s v="Con discapacidad"/>
    <s v="Mestizo"/>
    <s v="LA UNION"/>
    <s v="BARRIO SAN ANTONIO"/>
    <n v="3147390049"/>
    <s v="Urbana"/>
    <m/>
    <x v="0"/>
    <x v="10"/>
    <s v="NARIÑO"/>
    <x v="10"/>
    <x v="10"/>
    <x v="10"/>
    <m/>
    <m/>
    <m/>
    <m/>
    <s v="Hipertension esencial (primaria)"/>
    <s v="Procedimiento"/>
    <n v="1"/>
    <s v="00Q0000773"/>
    <s v="PAQUETE HIPERTENSION ARTERIAL SIN O CON ENFERMEDAD RENAL CRONICA ESTADIOS 1 - 2 - IPS ESPECIALIZADA"/>
    <d v="2022-02-28T00:00:00"/>
    <n v="102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3058641"/>
    <s v="CC13058641"/>
    <s v="JOSE"/>
    <s v="ABRAHAM"/>
    <s v="CHAUCANES"/>
    <s v="JACOME"/>
    <d v="1946-01-05T00:00:00"/>
    <n v="75"/>
    <n v="6"/>
    <s v="Persona mayor"/>
    <s v="Ninguno"/>
    <s v="Ninguno"/>
    <s v="Ninguno"/>
    <s v="Estudios Universitarios"/>
    <s v="Cotizante docente"/>
    <m/>
    <s v="Con discapacidad"/>
    <s v="Mestizo"/>
    <s v="LA UNION"/>
    <s v="BARRIO VILLAMERCEDES"/>
    <n v="3187351976"/>
    <s v="Urbana"/>
    <m/>
    <x v="0"/>
    <x v="10"/>
    <s v="NARIÑO"/>
    <x v="10"/>
    <x v="10"/>
    <x v="10"/>
    <m/>
    <m/>
    <m/>
    <m/>
    <s v="Hipertension esencial (primaria)"/>
    <s v="Medicamento"/>
    <n v="1"/>
    <s v="19978181-38"/>
    <s v="PROPRANOLOL 40 MG TABLETAS"/>
    <d v="2022-02-21T00:00:00"/>
    <n v="1209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30708158"/>
    <s v="CC30708158"/>
    <s v="CECILIA"/>
    <s v="ISABEL"/>
    <s v="HIDALGO"/>
    <s v="ARTEAGA"/>
    <d v="1956-04-04T00:00:00"/>
    <n v="65"/>
    <n v="6"/>
    <s v="Persona mayor"/>
    <s v="Ninguno"/>
    <s v="Ninguno"/>
    <s v="Ninguno"/>
    <s v="Estudios Universitarios"/>
    <s v="Cotizante docente"/>
    <m/>
    <s v="Con discapacidad"/>
    <s v="Mestizo"/>
    <s v="LA UNION"/>
    <s v="BARRIO VILLAMERCEDES"/>
    <n v="3187351976"/>
    <s v="Urbana"/>
    <m/>
    <x v="0"/>
    <x v="15"/>
    <s v="NARIÑO"/>
    <x v="15"/>
    <x v="15"/>
    <x v="15"/>
    <m/>
    <m/>
    <m/>
    <m/>
    <s v="Hipertension esencial (primaria)"/>
    <s v="Procedimiento"/>
    <n v="1"/>
    <n v="1890108"/>
    <s v="ATENCION ( VISITA ) DOMICILIARIA - POR PSICOLOGIA"/>
    <d v="2022-02-10T00:00:00"/>
    <n v="149400"/>
    <s v="Urgencias"/>
    <m/>
  </r>
  <r>
    <n v="2022"/>
    <d v="2021-10-31T00:00:00"/>
    <s v="Población con riesgo o alteraciones cardio – cerebro – vascular – metabólicas manifiestas"/>
    <s v="Crónicos"/>
    <s v="HTA"/>
    <s v="PASTO"/>
    <n v="52"/>
    <s v="52 - NARIÑO"/>
    <s v="52001"/>
    <s v="52001 - Pasto"/>
    <s v="1,08360549665305"/>
    <s v="-77,2061007433657"/>
    <s v="Cotizante docente"/>
    <s v="AC"/>
    <m/>
    <s v="CC"/>
    <n v="5314348"/>
    <s v="CC5314348"/>
    <s v="NELSON"/>
    <s v="NORBERTO"/>
    <s v="ALVAREZ"/>
    <s v="NOAP"/>
    <d v="1957-10-06T00:00:00"/>
    <n v="64"/>
    <n v="6"/>
    <s v="Persona mayor"/>
    <s v="Ninguno"/>
    <s v="Ninguno"/>
    <s v="Ninguno"/>
    <s v="Estudios Universitarios"/>
    <s v="Cotizante docente"/>
    <m/>
    <s v="Con discapacidad"/>
    <s v="Mestizo"/>
    <s v="PASTO"/>
    <s v="BARRIO BACHEU"/>
    <n v="3217469706"/>
    <s v="Urbana"/>
    <m/>
    <x v="0"/>
    <x v="7"/>
    <s v="NARIÑO"/>
    <x v="7"/>
    <x v="7"/>
    <x v="7"/>
    <m/>
    <m/>
    <m/>
    <m/>
    <s v="Hipertension esencial (primaria)"/>
    <s v="Procedimiento"/>
    <n v="1"/>
    <s v="00Q0000395"/>
    <s v="PAQUETE HIPERTENSION ARTERIAL Y/O  DIABETES MELLITUS CON ENFERMEDAD RENAL CRONICA ESTADIOS 3A - 3B - 4 Y 5 SIN DIALISIS"/>
    <d v="2022-02-28T00:00:00"/>
    <n v="1670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2962130"/>
    <s v="CC12962130"/>
    <s v="LUIS "/>
    <s v="FERNANDO"/>
    <s v="ACOSTA"/>
    <s v="NARVAEZ"/>
    <d v="1957-07-04T00:00:00"/>
    <n v="64"/>
    <n v="6"/>
    <s v="Persona mayor"/>
    <s v="Ninguno"/>
    <s v="Ninguno"/>
    <s v="Ninguno"/>
    <s v="Estudios Universitarios"/>
    <s v="Cotizante docente"/>
    <m/>
    <s v="Con discapacidad"/>
    <s v="Mestizo"/>
    <s v="LA UNION"/>
    <s v="BARRIO CARLOS LLERAS"/>
    <n v="3113188176"/>
    <s v="Urbana"/>
    <m/>
    <x v="0"/>
    <x v="14"/>
    <s v="NARIÑO"/>
    <x v="14"/>
    <x v="14"/>
    <x v="14"/>
    <m/>
    <m/>
    <m/>
    <m/>
    <s v="Hipertension esencial (primaria)"/>
    <s v="Medicamento"/>
    <n v="1"/>
    <s v="34162-07"/>
    <s v="HIDROCLOROTIAZIDA 25 MG"/>
    <d v="2022-02-08T00:00:00"/>
    <n v="1895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4391"/>
    <s v="CC27294391"/>
    <s v="ROSA"/>
    <s v="VICTORIA"/>
    <s v="GOMEZ"/>
    <s v="CASTILLO"/>
    <d v="1952-02-22T00:00:00"/>
    <n v="69"/>
    <n v="6"/>
    <s v="Persona mayor"/>
    <s v="Ninguno"/>
    <s v="Ninguno"/>
    <s v="Ninguno"/>
    <s v="Estudios Universitarios"/>
    <s v="Cotizante docente"/>
    <m/>
    <s v="Con discapacidad"/>
    <s v="Mestizo"/>
    <s v="LA UNION"/>
    <s v="BARRIO NIÑO DIOS "/>
    <n v="3122913930"/>
    <s v="Urbana"/>
    <m/>
    <x v="0"/>
    <x v="14"/>
    <s v="NARIÑO"/>
    <x v="14"/>
    <x v="14"/>
    <x v="14"/>
    <m/>
    <m/>
    <m/>
    <m/>
    <s v="Hipertension esencial (primaria)"/>
    <s v="Medicamento"/>
    <n v="1"/>
    <s v="55894-14"/>
    <s v="AMLODIPINO TABLETAS POR 10 MG"/>
    <d v="2022-02-08T00:00:00"/>
    <n v="2107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2998368"/>
    <s v="CC12998368"/>
    <s v="GUSTAVO"/>
    <s v="ARMANDO"/>
    <s v="NOGUERA"/>
    <s v="ORTEGA"/>
    <d v="1970-05-05T00:00:00"/>
    <n v="51"/>
    <n v="5"/>
    <s v="Adultez"/>
    <s v="Ninguno"/>
    <s v="Ninguno"/>
    <s v="Ninguno"/>
    <s v="Estudios Universitarios"/>
    <s v="Cotizante docente"/>
    <m/>
    <s v="Con discapacidad"/>
    <s v="Mestizo"/>
    <s v="LA UNION"/>
    <s v=" BARRIO ALTOS DE SAN RAFAEL"/>
    <n v="3166222770"/>
    <s v="Urbana"/>
    <m/>
    <x v="0"/>
    <x v="7"/>
    <s v="NARIÑO"/>
    <x v="7"/>
    <x v="7"/>
    <x v="7"/>
    <m/>
    <m/>
    <m/>
    <m/>
    <s v="Hipertension esencial (primaria)"/>
    <s v="Procedimiento"/>
    <n v="1"/>
    <n v="1903856"/>
    <s v="NITROGENO UREICO"/>
    <d v="2022-02-07T00:00:00"/>
    <n v="2460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5814863"/>
    <s v="CC15814863"/>
    <s v="JOSE"/>
    <s v="AZAEL"/>
    <s v="ALARCON "/>
    <s v="ERAZO"/>
    <d v="1976-08-05T00:00:00"/>
    <n v="45"/>
    <n v="5"/>
    <s v="Adultez"/>
    <s v="Ninguno"/>
    <s v="Desplazamiento"/>
    <s v="Desplazamiento forzado"/>
    <s v="Estudios Universitarios"/>
    <s v="Cotizante docente"/>
    <m/>
    <s v="Con discapacidad"/>
    <s v="Mestizo"/>
    <s v="LA UNION"/>
    <s v="VEREDA PALO VERDE "/>
    <n v="3116040014"/>
    <s v="Rural"/>
    <m/>
    <x v="0"/>
    <x v="7"/>
    <s v="NARIÑO"/>
    <x v="7"/>
    <x v="7"/>
    <x v="7"/>
    <m/>
    <m/>
    <m/>
    <m/>
    <s v="Hipertension esencial (primaria)"/>
    <s v="Procedimiento"/>
    <n v="1"/>
    <n v="1903823"/>
    <s v="CREATININA DEPURACION"/>
    <d v="2022-02-07T00:00:00"/>
    <n v="3332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27294407"/>
    <s v="CC27294407"/>
    <s v="ZORAIDA"/>
    <s v="NONE "/>
    <s v="ROSERO"/>
    <s v="NOAP"/>
    <d v="1951-05-18T00:00:00"/>
    <n v="70"/>
    <n v="6"/>
    <s v="Persona mayor"/>
    <s v="Ninguno"/>
    <s v="Ninguno"/>
    <s v="Ninguno"/>
    <s v="Estudios Primarios"/>
    <s v="Beneficiario"/>
    <m/>
    <s v="Con discapacidad"/>
    <s v="Mestizo"/>
    <s v="LA UNION"/>
    <s v="BARRIO CARLOS LLERAS"/>
    <n v="3154937326"/>
    <s v="Urbana"/>
    <m/>
    <x v="0"/>
    <x v="11"/>
    <s v="NARIÑO"/>
    <x v="11"/>
    <x v="11"/>
    <x v="11"/>
    <m/>
    <m/>
    <m/>
    <m/>
    <s v="Hipertension esencial (primaria)"/>
    <s v="Procedimiento"/>
    <n v="1"/>
    <s v="00Q0000395"/>
    <s v="PAQUETE HIPERTENSION ARTERIAL Y/O  DIABETES MELLITUS CON ENFERMEDAD RENAL CRONICA ESTADIOS 3A - 3B - 4 Y 5 SIN DIALISIS"/>
    <d v="2022-02-10T00:00:00"/>
    <n v="444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6808"/>
    <s v="CC27296808"/>
    <s v="ROSALBA"/>
    <s v="NONE "/>
    <s v="TORREZ"/>
    <s v="CASTILLO"/>
    <d v="1965-12-25T00:00:00"/>
    <n v="55"/>
    <n v="5"/>
    <s v="Adultez"/>
    <s v="Ninguno"/>
    <s v="Ninguno"/>
    <s v="Ninguno"/>
    <s v="Estudios Universitarios"/>
    <s v="Cotizante docente"/>
    <m/>
    <s v="Con discapacidad"/>
    <s v="Mestizo"/>
    <s v="LA UNION"/>
    <s v="BARRIO INMACULADA"/>
    <n v="3137715027"/>
    <s v="Urbana"/>
    <m/>
    <x v="0"/>
    <x v="7"/>
    <s v="NARIÑO"/>
    <x v="7"/>
    <x v="7"/>
    <x v="7"/>
    <m/>
    <m/>
    <m/>
    <m/>
    <s v="Hipertension esencial (primaria)"/>
    <s v="Procedimiento"/>
    <n v="1"/>
    <n v="1903859"/>
    <s v="POTASIO EN SUERO U OTROS FLUIDOS"/>
    <d v="2022-02-07T00:00:00"/>
    <n v="628600"/>
    <s v="Urgencias"/>
    <m/>
  </r>
  <r>
    <n v="2022"/>
    <d v="2021-10-31T00:00:00"/>
    <s v="Población con riesgo o alteraciones cardio – cerebro – vascular – metabólicas manifiestas"/>
    <s v="Crónicos"/>
    <s v="HTA"/>
    <s v="PASTO"/>
    <n v="52"/>
    <s v="52 - NARIÑO"/>
    <s v="52694"/>
    <s v="52694 - San Pedro De Cartago"/>
    <s v="1,53682349401767"/>
    <s v="-77,1014032491306"/>
    <s v="Cotizante docente"/>
    <s v="AC"/>
    <m/>
    <s v="CC"/>
    <n v="15811865"/>
    <s v="CC15811865"/>
    <s v="GULLERMO"/>
    <s v="NONE "/>
    <s v="VELASCO"/>
    <s v="CERON"/>
    <d v="1962-02-02T00:00:00"/>
    <n v="59"/>
    <n v="5"/>
    <s v="Adultez"/>
    <s v="Ninguno"/>
    <s v="Ninguno"/>
    <s v="Ninguno"/>
    <s v="Estudios Universitarios"/>
    <s v="Cotizante docente"/>
    <m/>
    <s v="Con discapacidad"/>
    <s v="Mestizo"/>
    <s v="SAN PEDRO DE CARTAGO"/>
    <s v="BARRIO EL CARMELO"/>
    <n v="3164160147"/>
    <s v="Urbana"/>
    <m/>
    <x v="0"/>
    <x v="7"/>
    <s v="NARIÑO"/>
    <x v="7"/>
    <x v="7"/>
    <x v="7"/>
    <m/>
    <m/>
    <m/>
    <m/>
    <s v="Hipertension esencial (primaria)"/>
    <s v="Procedimiento"/>
    <n v="1"/>
    <n v="1904902"/>
    <s v="HORMONA ESTIMULANTE DEL TIROIDES"/>
    <d v="2022-02-07T00:00:00"/>
    <n v="822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15813526"/>
    <s v="CC15813526"/>
    <s v="ALVARO"/>
    <s v="NONE "/>
    <s v="BOLAÑOS"/>
    <s v="TAPIA"/>
    <d v="1969-09-01T00:00:00"/>
    <n v="52"/>
    <n v="5"/>
    <s v="Adultez"/>
    <s v="Ninguno"/>
    <s v="Ninguno"/>
    <s v="Ninguno"/>
    <s v="Estudios Universitarios"/>
    <s v="Cotizante docente"/>
    <m/>
    <s v="Con discapacidad"/>
    <s v="Mestizo"/>
    <s v="LA UNION"/>
    <s v="LA UNION"/>
    <n v="3102188427"/>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33300"/>
    <s v="Urgencias"/>
    <m/>
  </r>
  <r>
    <n v="2022"/>
    <d v="2021-10-31T00:00:00"/>
    <s v="Población con riesgo o alteraciones cardio – cerebro – vascular – metabólicas manifiestas"/>
    <s v="Crónicos"/>
    <s v="HTA"/>
    <s v="PASTO"/>
    <n v="52"/>
    <s v="52 - NARIÑO"/>
    <s v="52083"/>
    <s v="52083 - Belén"/>
    <s v="1,59076428187342"/>
    <s v="-77,0428952552461"/>
    <s v="Cotizante docente"/>
    <s v="AC"/>
    <m/>
    <s v="CC"/>
    <n v="27278993"/>
    <s v="CC27278993"/>
    <s v="FANNY"/>
    <s v="DE JESUS"/>
    <s v="DAZA"/>
    <s v="BRAVO"/>
    <d v="1969-06-13T00:00:00"/>
    <n v="52"/>
    <n v="5"/>
    <s v="Adultez"/>
    <s v="Ninguno"/>
    <s v="Ninguno"/>
    <s v="Ninguno"/>
    <s v="Estudios Universitarios"/>
    <s v="Cotizante docente"/>
    <m/>
    <s v="Con discapacidad"/>
    <s v="Mestizo"/>
    <s v="BELEN"/>
    <s v="SANTA ROSA"/>
    <n v="3137680171"/>
    <s v="Rural"/>
    <m/>
    <x v="0"/>
    <x v="9"/>
    <s v="NARIÑO"/>
    <x v="9"/>
    <x v="9"/>
    <x v="9"/>
    <m/>
    <m/>
    <m/>
    <m/>
    <s v="Hipertension esencial (primaria)"/>
    <s v="Medicamento"/>
    <n v="1"/>
    <s v="35662-18"/>
    <s v="ACIDO FOLICO TABLETAS 1 MG."/>
    <d v="2022-02-11T00:00:00"/>
    <n v="393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59705907"/>
    <s v="CC59705907"/>
    <s v="MARIA"/>
    <s v="ARACELI"/>
    <s v="VIVEROS"/>
    <s v="CERON"/>
    <d v="1977-02-16T00:00:00"/>
    <n v="44"/>
    <n v="5"/>
    <s v="Adultez"/>
    <s v="Ninguno"/>
    <s v="Desplazamiento"/>
    <s v="Desplazamiento forzado"/>
    <s v="Estudios Universitarios"/>
    <s v="Cotizante docente"/>
    <m/>
    <s v="Con discapacidad"/>
    <s v="Mestizo"/>
    <s v="LA UNION"/>
    <s v="LA UNION"/>
    <n v="3232860150"/>
    <s v="Urbana"/>
    <m/>
    <x v="0"/>
    <x v="9"/>
    <s v="NARIÑO"/>
    <x v="9"/>
    <x v="9"/>
    <x v="9"/>
    <m/>
    <m/>
    <m/>
    <m/>
    <s v="Hipertension esencial (primaria)"/>
    <s v="Medicamento"/>
    <n v="1"/>
    <s v="19942545-01"/>
    <s v="CALCITRIOL 0.5 MCG"/>
    <d v="2022-02-11T00:00:00"/>
    <n v="454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6596"/>
    <s v="CC27296596"/>
    <s v="MARLY"/>
    <s v="NUBIA"/>
    <s v="DELGADO"/>
    <s v="MARTINEZ"/>
    <d v="1963-12-25T00:00:00"/>
    <n v="57"/>
    <n v="5"/>
    <s v="Adultez"/>
    <s v="Ninguno"/>
    <s v="Ninguno"/>
    <s v="Ninguno"/>
    <s v="Estudios Universitarios"/>
    <s v="Cotizante docente"/>
    <m/>
    <s v="Con discapacidad"/>
    <s v="Mestizo"/>
    <s v="LA UNION "/>
    <s v="BARRIO CARLOS LLERAS"/>
    <n v="3123082038"/>
    <s v="Urbana"/>
    <m/>
    <x v="0"/>
    <x v="12"/>
    <s v="NARIÑO"/>
    <x v="12"/>
    <x v="12"/>
    <x v="12"/>
    <m/>
    <m/>
    <m/>
    <m/>
    <s v="Hipertension esencial (primaria)"/>
    <s v="Procedimiento"/>
    <n v="1"/>
    <s v="00Q0000395"/>
    <s v="PAQUETE HIPERTENSION ARTERIAL Y/O  DIABETES MELLITUS CON ENFERMEDAD RENAL CRONICA ESTADIOS 3A - 3B - 4 Y 5 SIN DIALISIS"/>
    <d v="2022-02-28T00:00:00"/>
    <n v="57800"/>
    <s v="Urgencias"/>
    <m/>
  </r>
  <r>
    <n v="2022"/>
    <d v="2021-10-31T00:00:00"/>
    <s v="Población con riesgo o alteraciones cardio – cerebro – vascular – metabólicas manifiestas"/>
    <s v="Crónicos"/>
    <s v="HTA"/>
    <s v="PASTO"/>
    <n v="52"/>
    <s v="52 - NARIÑO"/>
    <s v="52399"/>
    <s v="52399 - La Union"/>
    <s v="1,61969737594535"/>
    <s v="-77,14284621778"/>
    <s v="Cotizante docente"/>
    <s v="AC"/>
    <m/>
    <s v="CC"/>
    <n v="27294684"/>
    <s v="CC27294684"/>
    <s v="ZITA"/>
    <s v="BLANCA"/>
    <s v="RODRIGUEZ"/>
    <s v="ORTIZ"/>
    <d v="1953-07-29T00:00:00"/>
    <n v="68"/>
    <n v="6"/>
    <s v="Persona mayor"/>
    <s v="Ninguno"/>
    <s v="Ninguno"/>
    <s v="Ninguno"/>
    <s v="Estudios Universitarios"/>
    <s v="Cotizante docente"/>
    <m/>
    <s v="Con discapacidad"/>
    <s v="Mestizo"/>
    <s v="LA UNION"/>
    <s v="BARRIO CARLOS LLERAS"/>
    <n v="3113758848"/>
    <s v="Urbana"/>
    <m/>
    <x v="0"/>
    <x v="8"/>
    <s v="NARIÑO"/>
    <x v="8"/>
    <x v="8"/>
    <x v="8"/>
    <m/>
    <m/>
    <m/>
    <m/>
    <s v="Hipertension esencial (primaria)"/>
    <s v="Procedimiento"/>
    <n v="1"/>
    <s v="00Q0000775"/>
    <s v="PAQUETE HIPERTENSION ARTERIAL MAS DIABETES MELLITUS EN RIESGO DE ERCÃ‚Â YÃ‚Â ENFERMEDAD RENAL CRONICA ESTADIOS 1 - 2 EN IPS ESPECIALIZADA"/>
    <d v="2022-02-28T00:00:00"/>
    <n v="70900"/>
    <s v="Urgencias"/>
    <m/>
  </r>
  <r>
    <n v="2022"/>
    <d v="2021-10-31T00:00:00"/>
    <s v="Población con riesgo o alteraciones cardio – cerebro – vascular – metabólicas manifiestas"/>
    <s v="Crónicos"/>
    <s v="HTA"/>
    <s v="PASTO"/>
    <n v="52"/>
    <s v="52 - NARIÑO"/>
    <s v="52399"/>
    <s v="52399 - La Union"/>
    <s v="1,61969737594535"/>
    <s v="-77,14284621778"/>
    <s v="Cotizante Pensionado"/>
    <s v="AC"/>
    <m/>
    <s v="CC"/>
    <n v="27293871"/>
    <s v="CC27293871"/>
    <s v="HERMILDA"/>
    <s v="JANINA"/>
    <s v="MARTINEZ"/>
    <s v="TORO"/>
    <d v="1949-01-04T00:00:00"/>
    <n v="72"/>
    <n v="6"/>
    <s v="Persona mayor"/>
    <s v="Ninguno"/>
    <s v="Ninguno"/>
    <s v="Ninguno"/>
    <s v="Estudios Universitarios"/>
    <s v="Cotizante Pensionado"/>
    <m/>
    <s v="Con discapacidad"/>
    <s v="Mestizo"/>
    <s v="LA UNION"/>
    <s v="LA UNION"/>
    <n v="3117339016"/>
    <s v="Urbana"/>
    <m/>
    <x v="0"/>
    <x v="7"/>
    <s v="NARIÑO"/>
    <x v="7"/>
    <x v="7"/>
    <x v="7"/>
    <m/>
    <m/>
    <m/>
    <m/>
    <s v="Hipertension esencial (primaria)"/>
    <s v="Procedimiento"/>
    <n v="1"/>
    <s v="00Q0000395"/>
    <s v="PAQUETE HIPERTENSION ARTERIAL Y/O  DIABETES MELLITUS CON ENFERMEDAD RENAL CRONICA ESTADIOS 3A - 3B - 4 Y 5 SIN DIALISIS"/>
    <d v="2022-02-09T00:00:00"/>
    <n v="800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37040030"/>
    <s v="CC37040030"/>
    <s v="MARITZA"/>
    <s v="NONE "/>
    <s v="MONCAYO"/>
    <s v="LASSO"/>
    <d v="1958-12-12T00:00:00"/>
    <n v="62"/>
    <n v="6"/>
    <s v="Persona mayor"/>
    <s v="Ninguno"/>
    <s v="Ninguno"/>
    <s v="Ninguno"/>
    <s v="Estudios Secundarios"/>
    <s v="Beneficiario"/>
    <m/>
    <s v="Con discapacidad"/>
    <s v="Mestizo"/>
    <s v="LA UNION"/>
    <s v="CORREGIMIENTO LA CALDERA "/>
    <n v="3146025354"/>
    <s v="Rural"/>
    <m/>
    <x v="0"/>
    <x v="12"/>
    <s v="NARIÑO"/>
    <x v="12"/>
    <x v="12"/>
    <x v="12"/>
    <m/>
    <m/>
    <m/>
    <m/>
    <s v="Hipertension esencial (primaria)"/>
    <s v="Procedimiento"/>
    <n v="1"/>
    <s v="00Q0000773"/>
    <s v="PAQUETE HIPERTENSION ARTERIAL SIN O CON ENFERMEDAD RENAL CRONICA ESTADIOS 1 - 2 - IPS ESPECIALIZADA"/>
    <d v="2022-02-28T00:00:00"/>
    <n v="88800"/>
    <s v="Urgencias"/>
    <m/>
  </r>
  <r>
    <n v="2022"/>
    <d v="2021-10-31T00:00:00"/>
    <s v="Población con riesgo o alteraciones cardio – cerebro – vascular – metabólicas manifiestas"/>
    <s v="Crónicos"/>
    <s v="HTA"/>
    <s v="PASTO"/>
    <n v="52"/>
    <s v="52 - NARIÑO"/>
    <s v="52399"/>
    <s v="52399 - La Union"/>
    <s v="1,61969737594535"/>
    <s v="-77,14284621778"/>
    <s v="Beneficiario"/>
    <s v="AC"/>
    <m/>
    <s v="CC"/>
    <n v="27118709"/>
    <s v="CC27118709"/>
    <s v="MERCEDES"/>
    <s v="NONE "/>
    <s v="ESPAÑA "/>
    <s v="GRIJALBA"/>
    <d v="1931-12-31T00:00:00"/>
    <n v="89"/>
    <n v="6"/>
    <s v="Persona mayor"/>
    <s v="Ninguno"/>
    <s v="Ninguno"/>
    <s v="Ninguno"/>
    <s v="Estudios Primarios"/>
    <s v="Beneficiario"/>
    <m/>
    <s v="Con discapacidad"/>
    <s v="Mestizo"/>
    <s v="LA UNION"/>
    <s v="BARRIO LA CAPILLA"/>
    <n v="3117330824"/>
    <s v="Urbana"/>
    <m/>
    <x v="0"/>
    <x v="12"/>
    <s v="NARIÑO"/>
    <x v="12"/>
    <x v="12"/>
    <x v="12"/>
    <m/>
    <m/>
    <m/>
    <m/>
    <s v="Hipertension esencial (primaria)"/>
    <s v="Procedimiento"/>
    <n v="1"/>
    <s v="00Q0000774"/>
    <s v="PAQUETE DIABETES MELLITUS SIN O CON ENFERMEDAD RENAL CRONICA ESTADIOS 1 - 2 - IPS ESPECIALIZADA"/>
    <d v="2022-02-28T00:00:00"/>
    <n v="102200"/>
    <s v="Urgencias"/>
    <m/>
  </r>
  <r>
    <n v="2022"/>
    <d v="2021-10-31T00:00:00"/>
    <s v="Población con riesgo o alteraciones cardio – cerebro – vascular – metabólicas manifiestas"/>
    <s v="Crónicos"/>
    <s v="HTA"/>
    <s v="PASTO"/>
    <n v="52"/>
    <s v="52 - NARIÑO"/>
    <s v="52490"/>
    <s v="52490 - Olaya Herrera"/>
    <s v="2,28989293390596"/>
    <s v="-78,2947162276316"/>
    <s v="Cotizante docente"/>
    <s v="AC"/>
    <m/>
    <s v="CC"/>
    <n v="94442053"/>
    <s v="CC94442053"/>
    <s v="ELPIDIO "/>
    <s v="SOCRATES"/>
    <s v="MINOTA"/>
    <s v="CALZADA"/>
    <d v="1978-02-05T00:00:00"/>
    <n v="43"/>
    <n v="5"/>
    <s v="Adultez"/>
    <s v="Ninguno"/>
    <s v="Ninguno"/>
    <s v="Ninguno"/>
    <s v="Estudios Universitarios"/>
    <s v="Cotizante docente"/>
    <m/>
    <s v="Con discapacidad"/>
    <s v="Afrodescendiente"/>
    <s v="OLAYA HERERA "/>
    <s v="ESPERANZA 2"/>
    <n v="3167184042"/>
    <s v="Urbana"/>
    <m/>
    <x v="0"/>
    <x v="7"/>
    <s v="NARIÑO"/>
    <x v="7"/>
    <x v="7"/>
    <x v="7"/>
    <m/>
    <m/>
    <m/>
    <m/>
    <s v="Hipertension esencial (primaria)"/>
    <s v="Procedimiento"/>
    <n v="1"/>
    <s v="00Q0000395"/>
    <s v="PAQUETE HIPERTENSION ARTERIAL Y/O  DIABETES MELLITUS CON ENFERMEDAD RENAL CRONICA ESTADIOS 3A - 3B - 4 Y 5 SIN DIALISIS"/>
    <d v="2022-02-22T00:00:00"/>
    <n v="114900"/>
    <s v="Urgencias"/>
    <m/>
  </r>
  <r>
    <n v="2022"/>
    <d v="2021-10-31T00:00:00"/>
    <s v="Población con riesgo o alteraciones cardio – cerebro – vascular – metabólicas manifiestas"/>
    <s v="Crónicos"/>
    <s v="HTA"/>
    <s v="PASTO"/>
    <n v="52"/>
    <s v="52 - NARIÑO"/>
    <s v="52490"/>
    <s v="52490 - Olaya Herrera"/>
    <s v="2,28989293390596"/>
    <s v="-78,2947162276316"/>
    <s v="Cotizante docente"/>
    <s v="AC"/>
    <m/>
    <s v="CC"/>
    <n v="12795378"/>
    <s v="CC12795378"/>
    <s v="MIGUEL"/>
    <s v="TIMOTEO "/>
    <s v="SALAZAR"/>
    <s v="CORTES "/>
    <d v="1957-05-08T00:00:00"/>
    <n v="64"/>
    <n v="6"/>
    <s v="Persona mayor"/>
    <s v="Ninguno"/>
    <s v="Desplazamiento"/>
    <s v="Desplazamiento forzado"/>
    <s v="Otro"/>
    <s v="Cotizante docente"/>
    <m/>
    <s v="Con discapacidad"/>
    <s v="Afrodescendiente"/>
    <s v="OLAYA HERERA "/>
    <s v="B/EL NATAL "/>
    <n v="3165521431"/>
    <s v="Urbana"/>
    <m/>
    <x v="0"/>
    <x v="7"/>
    <s v="NARIÑO"/>
    <x v="7"/>
    <x v="7"/>
    <x v="7"/>
    <m/>
    <m/>
    <m/>
    <m/>
    <s v="Hipertension esencial (primaria)"/>
    <s v="Procedimiento"/>
    <n v="1"/>
    <s v="00Q0000773"/>
    <s v="PAQUETE HIPERTENSION ARTERIAL SIN O CON ENFERMEDAD RENAL CRONICA ESTADIOS 1 - 2 - IPS ESPECIALIZADA"/>
    <d v="2022-02-24T00:00:00"/>
    <n v="149600"/>
    <s v="Urgencias"/>
    <m/>
  </r>
  <r>
    <n v="2022"/>
    <d v="2021-10-31T00:00:00"/>
    <s v="Población con riesgo o alteraciones cardio – cerebro – vascular – metabólicas manifiestas"/>
    <s v="Crónicos"/>
    <s v="HTA"/>
    <s v="PASTO"/>
    <n v="52"/>
    <s v="52 - NARIÑO"/>
    <s v="52490"/>
    <s v="52490 - Olaya Herrera"/>
    <s v="2,28989293390596"/>
    <s v="-78,2947162276316"/>
    <s v="Cotizante docente"/>
    <s v="AC"/>
    <m/>
    <s v="CC"/>
    <n v="36810096"/>
    <s v="CC36810096"/>
    <s v="MARIA "/>
    <s v="NA"/>
    <s v="PERLAZA "/>
    <s v="OROBIO"/>
    <d v="1962-10-22T00:00:00"/>
    <n v="59"/>
    <n v="5"/>
    <s v="Adultez"/>
    <s v="Ninguno"/>
    <s v="Ninguno"/>
    <s v="Ninguno"/>
    <s v="Estudios Secundarios"/>
    <s v="Cotizante docente"/>
    <m/>
    <s v="Con discapacidad"/>
    <s v="Afrodescendiente"/>
    <s v="OLAYA HERERA "/>
    <s v="B/PROGRESO"/>
    <n v="3112036999"/>
    <s v="Urbana"/>
    <m/>
    <x v="0"/>
    <x v="9"/>
    <s v="NARIÑO"/>
    <x v="9"/>
    <x v="9"/>
    <x v="9"/>
    <m/>
    <m/>
    <m/>
    <m/>
    <s v="Hipertension esencial (primaria)"/>
    <s v="Procedimiento"/>
    <n v="1"/>
    <s v="00Q0000773"/>
    <s v="PAQUETE HIPERTENSION ARTERIAL SIN O CON ENFERMEDAD RENAL CRONICA ESTADIOS 1 - 2 - IPS ESPECIALIZADA"/>
    <d v="2022-02-28T00:00:00"/>
    <n v="174700"/>
    <s v="Urgencias"/>
    <m/>
  </r>
  <r>
    <n v="2022"/>
    <d v="2021-10-31T00:00:00"/>
    <s v="Población con riesgo o alteraciones cardio – cerebro – vascular – metabólicas manifiestas"/>
    <s v="Crónicos"/>
    <s v="HTA"/>
    <s v="PASTO"/>
    <n v="52"/>
    <s v="52 - NARIÑO"/>
    <s v="52490"/>
    <s v="52490 - Olaya Herrera"/>
    <s v="2,28989293390596"/>
    <s v="-78,2947162276316"/>
    <s v="Cotizante docente"/>
    <s v="AC"/>
    <m/>
    <s v="CC"/>
    <n v="36810343"/>
    <s v="CC36810343"/>
    <s v="EMERITA "/>
    <s v="NA"/>
    <s v="VALLECILLA "/>
    <s v="SANCHEZ "/>
    <d v="1966-03-22T00:00:00"/>
    <n v="55"/>
    <n v="5"/>
    <s v="Adultez"/>
    <s v="Ninguno"/>
    <s v="Ninguno"/>
    <s v="Ninguno"/>
    <s v="Estudios Universitarios"/>
    <s v="Cotizante docente"/>
    <m/>
    <s v="Con discapacidad"/>
    <s v="Afrodescendiente"/>
    <s v="OLAYA HERERA "/>
    <s v="B/SAN MARTIN 1"/>
    <n v="3185351275"/>
    <s v="Urbana"/>
    <m/>
    <x v="0"/>
    <x v="14"/>
    <s v="NARIÑO"/>
    <x v="14"/>
    <x v="14"/>
    <x v="14"/>
    <m/>
    <m/>
    <m/>
    <m/>
    <s v="Hipertension esencial (primaria)"/>
    <s v="Procedimiento"/>
    <n v="1"/>
    <s v="00Q0000395"/>
    <s v="PAQUETE HIPERTENSION ARTERIAL Y/O  DIABETES MELLITUS CON ENFERMEDAD RENAL CRONICA ESTADIOS 3A - 3B - 4 Y 5 SIN DIALISIS"/>
    <d v="2022-02-01T00:00:00"/>
    <n v="2744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87550223"/>
    <s v="CC87550223"/>
    <s v="GERMAN "/>
    <s v="ENRIQUE"/>
    <s v="BURBANO"/>
    <s v="ARAUJO"/>
    <d v="1964-01-07T00:00:00"/>
    <n v="57"/>
    <n v="5"/>
    <s v="Adultez"/>
    <s v="Ninguno"/>
    <s v="Ninguno"/>
    <s v="Ninguno"/>
    <s v="Estudios Universitarios"/>
    <s v="Cotizante docente"/>
    <m/>
    <s v="Con discapacidad"/>
    <s v="Mestizo"/>
    <s v="RICAURTE"/>
    <s v="BARRIO AV LOS ESTUDIANTES"/>
    <n v="3168017738"/>
    <s v="Urbana"/>
    <m/>
    <x v="0"/>
    <x v="15"/>
    <s v="NARIÑO"/>
    <x v="15"/>
    <x v="15"/>
    <x v="15"/>
    <m/>
    <m/>
    <m/>
    <m/>
    <s v="Hipertension esencial (primaria)"/>
    <s v="Procedimiento"/>
    <n v="1"/>
    <s v="00Q0000395"/>
    <s v="PAQUETE HIPERTENSION ARTERIAL Y/O  DIABETES MELLITUS CON ENFERMEDAD RENAL CRONICA ESTADIOS 3A - 3B - 4 Y 5 SIN DIALISIS"/>
    <d v="2022-02-28T00:00:00"/>
    <n v="137600"/>
    <s v="Urgencias"/>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30706923"/>
    <s v="CC30706923"/>
    <s v="MARY"/>
    <s v="LUCY "/>
    <s v="ALVAREZ"/>
    <s v="NOAP"/>
    <d v="1953-12-02T00:00:00"/>
    <n v="68"/>
    <n v="6"/>
    <s v="Persona mayor"/>
    <s v="Ninguno"/>
    <s v="Desplazamiento"/>
    <s v="Desplazamiento forzado"/>
    <s v="Estudios Universitarios"/>
    <s v="Cotizante docente"/>
    <m/>
    <s v="Con discapacidad"/>
    <s v="Mestizo"/>
    <s v="BARBACOAS"/>
    <s v="CORREGIMIENTO DE ALTAQUER"/>
    <n v="3233656534"/>
    <s v="Rural"/>
    <m/>
    <x v="0"/>
    <x v="15"/>
    <s v="NARIÑO"/>
    <x v="15"/>
    <x v="15"/>
    <x v="15"/>
    <m/>
    <m/>
    <m/>
    <m/>
    <s v="Hipertension esencial (primaria)"/>
    <s v="Medicamento"/>
    <n v="1"/>
    <s v="19942545-01"/>
    <s v="CALCITRIOL 0.5 MCG"/>
    <d v="2022-02-11T00:00:00"/>
    <n v="33300"/>
    <s v="Urgencias"/>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87550456"/>
    <s v="CC87550456"/>
    <s v="JORGE "/>
    <s v="ALBERTO"/>
    <s v="VELASCO"/>
    <s v="FAJARDO"/>
    <d v="1967-01-22T00:00:00"/>
    <n v="54"/>
    <n v="5"/>
    <s v="Adultez"/>
    <s v="Ninguno"/>
    <s v="Desplazamiento"/>
    <s v="Lesiones Personales Psicologicas"/>
    <s v="Estudios Universitarios"/>
    <s v="Cotizante docente"/>
    <m/>
    <s v="Con discapacidad"/>
    <s v="Mestizo"/>
    <s v="BARBACOAS"/>
    <s v="VEREDA ALTAQUER"/>
    <n v="3122690491"/>
    <s v="Rural"/>
    <m/>
    <x v="0"/>
    <x v="9"/>
    <s v="NARIÑO"/>
    <x v="9"/>
    <x v="9"/>
    <x v="9"/>
    <m/>
    <m/>
    <m/>
    <m/>
    <s v="Hipertension esencial (primaria)"/>
    <s v="Procedimiento"/>
    <n v="1"/>
    <n v="1890301"/>
    <s v="CONSULTA DE CONTROL O DE SEGUIMIENTO POR MEDICINA GENERAL"/>
    <d v="2022-02-15T00:00:00"/>
    <n v="25000"/>
    <s v="Urgencias"/>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41182319"/>
    <s v="CC41182319"/>
    <s v="LORENY"/>
    <s v="DEL PILAR"/>
    <s v="CASTILLO"/>
    <s v="ORTIZ"/>
    <d v="1978-07-28T00:00:00"/>
    <n v="43"/>
    <n v="5"/>
    <s v="Adultez"/>
    <s v="Ninguno"/>
    <s v="Ninguno"/>
    <s v="Ninguno"/>
    <s v="Estudios Universitarios"/>
    <s v="Cotizante docente"/>
    <m/>
    <s v="Con discapacidad"/>
    <s v="Afrodescendiente"/>
    <s v="BARBACOAS"/>
    <s v="VEREDA EL PEJE"/>
    <n v="31282319000"/>
    <s v="Rural"/>
    <m/>
    <x v="0"/>
    <x v="9"/>
    <s v="NARIÑO"/>
    <x v="9"/>
    <x v="9"/>
    <x v="9"/>
    <m/>
    <m/>
    <m/>
    <m/>
    <s v="Hipertension esencial (primaria)"/>
    <s v="Medicamento"/>
    <n v="1"/>
    <s v="19932984-12"/>
    <s v="LOSARTAN 50 MG"/>
    <d v="2022-02-15T00:00:00"/>
    <n v="24500"/>
    <s v="Urgencias"/>
    <m/>
  </r>
  <r>
    <n v="2022"/>
    <d v="2021-10-31T00:00:00"/>
    <s v="Población con riesgo o alteraciones cardio – cerebro – vascular – metabólicas manifiestas"/>
    <s v="Crónicos"/>
    <s v="HTA"/>
    <s v="PASTO"/>
    <n v="52"/>
    <s v="52 - NARIÑO"/>
    <s v="52435"/>
    <s v="52435 - Mallama"/>
    <s v="1,15594701597527"/>
    <s v="-77,8466464635107"/>
    <s v="Cotizante Pensionado"/>
    <s v="AC"/>
    <m/>
    <s v="CC"/>
    <n v="5314321"/>
    <s v="CC5314321"/>
    <s v="HERNAN "/>
    <s v="ARTURO"/>
    <s v="CUACES"/>
    <s v="ORBES"/>
    <d v="1955-01-01T00:00:00"/>
    <n v="66"/>
    <n v="6"/>
    <s v="Persona mayor"/>
    <s v="Ninguno"/>
    <s v="Ninguno"/>
    <s v="Ninguno"/>
    <s v="Estudios Universitarios"/>
    <s v="Cotizante Pensionado"/>
    <m/>
    <s v="Con discapacidad"/>
    <s v="Indígena"/>
    <s v="MALLAMA"/>
    <s v="VEREDA CHUCUNES"/>
    <n v="3206863670"/>
    <s v="Rural"/>
    <m/>
    <x v="0"/>
    <x v="9"/>
    <s v="NARIÑO"/>
    <x v="9"/>
    <x v="9"/>
    <x v="9"/>
    <m/>
    <m/>
    <m/>
    <m/>
    <s v="Hipertension esencial (primaria)"/>
    <s v="Medicamento"/>
    <n v="1"/>
    <s v="46783-01"/>
    <s v="AMLODIPINO 5 MG."/>
    <d v="2022-02-15T00:00:00"/>
    <n v="316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1865068"/>
    <s v="CC1865068"/>
    <s v="CARLOS "/>
    <s v="ERNESTO"/>
    <s v="REALPE"/>
    <s v="CUASPUD"/>
    <d v="1961-11-08T00:00:00"/>
    <n v="60"/>
    <n v="6"/>
    <s v="Persona mayor"/>
    <s v="Ninguno"/>
    <s v="Desplazamiento"/>
    <s v="Perdida de Bienes Muebles o Inmuebles"/>
    <s v="Estudios Universitarios"/>
    <s v="Cotizante docente"/>
    <m/>
    <s v="Con discapacidad"/>
    <s v="Indígena"/>
    <s v="MALLAMA"/>
    <s v="VEREDA SAN MIGUEL"/>
    <n v="3136535236"/>
    <s v="Rural"/>
    <m/>
    <x v="0"/>
    <x v="9"/>
    <s v="NARIÑO"/>
    <x v="9"/>
    <x v="9"/>
    <x v="9"/>
    <m/>
    <m/>
    <m/>
    <m/>
    <s v="Hipertension esencial (primaria)"/>
    <s v="Medicamento"/>
    <n v="1"/>
    <s v="20072968-06"/>
    <s v="HIDROCLOROTIAZIDA TABLETAS 25 MG"/>
    <d v="2022-02-15T00:00:00"/>
    <n v="33800"/>
    <s v="Urgencias"/>
    <m/>
  </r>
  <r>
    <n v="2022"/>
    <d v="2021-10-31T00:00:00"/>
    <s v="Población con riesgo o alteraciones cardio – cerebro – vascular – metabólicas manifiestas"/>
    <s v="Crónicos"/>
    <s v="HTA"/>
    <s v="PASTO"/>
    <n v="52"/>
    <s v="52 - NARIÑO"/>
    <s v="52612"/>
    <s v="52612 - Ricaurte"/>
    <s v="1,20275508429953"/>
    <s v="-78,04765035903"/>
    <s v="Cotizante Pensionado"/>
    <s v="AC"/>
    <m/>
    <s v="CC"/>
    <n v="27399238"/>
    <s v="CC27399238"/>
    <s v="SARA "/>
    <s v="CONCEPCION"/>
    <s v="MORAN "/>
    <s v="GUERRERO"/>
    <d v="1942-01-28T00:00:00"/>
    <n v="79"/>
    <n v="6"/>
    <s v="Persona mayor"/>
    <s v="Ninguno"/>
    <s v="Ninguno"/>
    <s v="Ninguno"/>
    <s v="Estudios Universitarios"/>
    <s v="Cotizante Pensionado"/>
    <m/>
    <s v="Con discapacidad"/>
    <s v="Mestizo"/>
    <s v="RICAURTE"/>
    <s v="BARRIO LA POLA"/>
    <n v="3146749560"/>
    <s v="Urbana"/>
    <m/>
    <x v="0"/>
    <x v="9"/>
    <s v="NARIÑO"/>
    <x v="9"/>
    <x v="9"/>
    <x v="9"/>
    <m/>
    <m/>
    <m/>
    <m/>
    <s v="Hipertension esencial (primaria)"/>
    <s v="Medicamento"/>
    <n v="1"/>
    <s v="20085383-15"/>
    <s v="ATORVASTATINATABLETASRECUBIERTASPOR 40 MG"/>
    <d v="2022-02-09T00:00:00"/>
    <n v="234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5314191"/>
    <s v="CC5314191"/>
    <s v="PABLO"/>
    <s v="SALVADOR"/>
    <s v="ROSERO"/>
    <s v="ALVAREZ"/>
    <d v="1954-01-07T00:00:00"/>
    <n v="67"/>
    <n v="6"/>
    <s v="Persona mayor"/>
    <s v="Ninguno"/>
    <s v="Desplazamiento"/>
    <s v="Perdida de Bienes Muebles o Inmuebles"/>
    <s v="Estudios Primarios"/>
    <s v="Beneficiario"/>
    <m/>
    <s v="Con discapacidad"/>
    <s v="Mestizo"/>
    <s v="RICAURTE"/>
    <s v="BARRIO SANTANDER"/>
    <n v="3167597292"/>
    <s v="Urbana"/>
    <m/>
    <x v="0"/>
    <x v="10"/>
    <s v="NARIÑO"/>
    <x v="10"/>
    <x v="10"/>
    <x v="10"/>
    <m/>
    <m/>
    <m/>
    <m/>
    <s v="Hipertension esencial (primaria)"/>
    <s v="Procedimiento"/>
    <n v="1"/>
    <s v="00Q0000395"/>
    <s v="PAQUETE HIPERTENSION ARTERIAL Y/O  DIABETES MELLITUS CON ENFERMEDAD RENAL CRONICA ESTADIOS 3A - 3B - 4 Y 5 SIN DIALISIS"/>
    <d v="2022-02-28T00:00:00"/>
    <n v="686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27400628"/>
    <s v="CC27400628"/>
    <s v="MERCY "/>
    <s v="GENITH"/>
    <s v="ARIAS"/>
    <s v="MARTINEZ"/>
    <d v="1975-01-26T00:00:00"/>
    <n v="46"/>
    <n v="5"/>
    <s v="Adultez"/>
    <s v="Ninguno"/>
    <s v="Ninguno"/>
    <s v="Ninguno"/>
    <s v="Estudios Universitarios"/>
    <s v="Cotizante docente"/>
    <m/>
    <s v="Con discapacidad"/>
    <s v="Indígena"/>
    <s v="RICAURTE"/>
    <s v="BARRIO LA POLA"/>
    <n v="3163809294"/>
    <s v="Urbana"/>
    <m/>
    <x v="0"/>
    <x v="11"/>
    <s v="NARIÑO"/>
    <x v="11"/>
    <x v="11"/>
    <x v="11"/>
    <m/>
    <m/>
    <m/>
    <m/>
    <s v="Hipertension esencial (primaria)"/>
    <s v="Procedimiento"/>
    <n v="1"/>
    <s v="00Q0000395"/>
    <s v="PAQUETE HIPERTENSION ARTERIAL Y/O  DIABETES MELLITUS CON ENFERMEDAD RENAL CRONICA ESTADIOS 3A - 3B - 4 Y 5 SIN DIALISIS"/>
    <d v="2022-02-28T00:00:00"/>
    <n v="245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30719018"/>
    <s v="CC30719018"/>
    <s v="LUZ "/>
    <s v="STELLA "/>
    <s v="BURGOS"/>
    <s v="CARVAJAL"/>
    <d v="1960-03-13T00:00:00"/>
    <n v="61"/>
    <n v="6"/>
    <s v="Persona mayor"/>
    <s v="Ninguno"/>
    <s v="Ninguno"/>
    <s v="Ninguno"/>
    <s v="Estudios Universitarios"/>
    <s v="Cotizante docente"/>
    <m/>
    <s v="Con discapacidad"/>
    <s v="Mestizo"/>
    <s v="RICAURTE"/>
    <s v="BARRIO LAS PALMAS"/>
    <n v="3116276602"/>
    <s v="Urbana"/>
    <m/>
    <x v="0"/>
    <x v="9"/>
    <s v="NARIÑO"/>
    <x v="9"/>
    <x v="9"/>
    <x v="9"/>
    <m/>
    <m/>
    <m/>
    <m/>
    <s v="Hipertension esencial (primaria)"/>
    <s v="Procedimiento"/>
    <n v="1"/>
    <n v="1904904"/>
    <s v="HORMONA ESTIMULANTE DEL TIROIDES ULTRASENSIBLE"/>
    <d v="2022-02-04T00:00:00"/>
    <n v="245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98073151"/>
    <s v="CC98073151"/>
    <s v="JOSE "/>
    <s v="VIRGILIO "/>
    <s v="HUERTAS "/>
    <s v="CHAVES"/>
    <d v="1971-06-27T00:00:00"/>
    <n v="50"/>
    <n v="5"/>
    <s v="Adultez"/>
    <s v="Ninguno"/>
    <s v="Ninguno"/>
    <s v="Ninguno"/>
    <s v="Estudios Universitarios"/>
    <s v="Cotizante docente"/>
    <m/>
    <s v="Con discapacidad"/>
    <s v="Indígena"/>
    <s v="MALLAMA"/>
    <s v="VEREDA SAN MIGUEL"/>
    <n v="3122573233"/>
    <s v="Rural"/>
    <m/>
    <x v="0"/>
    <x v="9"/>
    <s v="NARIÑO"/>
    <x v="9"/>
    <x v="9"/>
    <x v="9"/>
    <m/>
    <m/>
    <m/>
    <m/>
    <s v="Hipertension esencial (primaria)"/>
    <s v="Procedimiento"/>
    <n v="1"/>
    <n v="1890301"/>
    <s v="CONSULTA DE CONTROL O DE SEGUIMIENTO POR MEDICINA GENERAL"/>
    <d v="2022-02-03T00:00:00"/>
    <n v="245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79376272"/>
    <s v="CC79376272"/>
    <s v="SIMON"/>
    <s v="ATILANO"/>
    <s v="URBANO"/>
    <s v="GUALPAS"/>
    <d v="1961-11-18T00:00:00"/>
    <n v="60"/>
    <n v="6"/>
    <s v="Persona mayor"/>
    <s v="Ninguno"/>
    <s v="Desplazamiento"/>
    <s v="Desplazamiento forzado"/>
    <s v="Estudios Secundarios"/>
    <s v="Cotizante docente"/>
    <m/>
    <s v="Con discapacidad"/>
    <s v="Indígena"/>
    <s v="RICAURTE"/>
    <s v="RESGUARDO NULPE MEDIO"/>
    <n v="3207315898"/>
    <s v="Rural"/>
    <m/>
    <x v="0"/>
    <x v="7"/>
    <s v="NARIÑO"/>
    <x v="7"/>
    <x v="7"/>
    <x v="7"/>
    <m/>
    <m/>
    <m/>
    <m/>
    <s v="Hipertension esencial (primaria)"/>
    <s v="Medicamento"/>
    <n v="1"/>
    <s v="55895-06"/>
    <s v="AMLODIPINO TABLETAS 5 MG"/>
    <d v="2022-02-11T00:00:00"/>
    <n v="316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87550062"/>
    <s v="CC87550062"/>
    <s v="ALVARO "/>
    <s v="SALVADOR"/>
    <s v="CARVAJAL"/>
    <s v="MENESES"/>
    <d v="1960-11-20T00:00:00"/>
    <n v="61"/>
    <n v="6"/>
    <s v="Persona mayor"/>
    <s v="Ninguno"/>
    <s v="Ninguno"/>
    <s v="Ninguno"/>
    <s v="Estudios Universitarios"/>
    <s v="Cotizante docente"/>
    <m/>
    <s v="Con discapacidad"/>
    <s v="Mestizo"/>
    <s v="RICAURTE"/>
    <s v="VEREDA CHAMBU"/>
    <n v="3113832386"/>
    <s v="Rural"/>
    <m/>
    <x v="0"/>
    <x v="10"/>
    <s v="NARIÑO"/>
    <x v="10"/>
    <x v="10"/>
    <x v="10"/>
    <m/>
    <m/>
    <m/>
    <m/>
    <s v="Hipertension esencial (primaria)"/>
    <s v="Procedimiento"/>
    <n v="1"/>
    <s v="00Q0000395"/>
    <s v="PAQUETE HIPERTENSION ARTERIAL Y/O  DIABETES MELLITUS CON ENFERMEDAD RENAL CRONICA ESTADIOS 3A - 3B - 4 Y 5 SIN DIALISIS"/>
    <d v="2022-02-28T00:00:00"/>
    <n v="199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30726008"/>
    <s v="CC30726008"/>
    <s v="GILMA"/>
    <s v="ALDENIS"/>
    <s v="MUÑOZ"/>
    <s v="IBARRA"/>
    <d v="1963-12-22T00:00:00"/>
    <n v="57"/>
    <n v="5"/>
    <s v="Adultez"/>
    <s v="Ninguno"/>
    <s v="Desplazamiento"/>
    <s v="Perdida de Bienes Muebles o Inmuebles"/>
    <s v="Estudios Universitarios"/>
    <s v="Cotizante docente"/>
    <m/>
    <s v="Con discapacidad"/>
    <s v="Mestizo"/>
    <s v="MALLAMA"/>
    <s v="VEREDA CHUCUNES"/>
    <n v="3167148427"/>
    <s v="Rural"/>
    <m/>
    <x v="0"/>
    <x v="11"/>
    <s v="NARIÑO"/>
    <x v="11"/>
    <x v="11"/>
    <x v="11"/>
    <m/>
    <m/>
    <m/>
    <m/>
    <s v="Hipertension esencial (primaria)"/>
    <s v="Procedimiento"/>
    <n v="1"/>
    <s v="00Q0000773"/>
    <s v="PAQUETE HIPERTENSION ARTERIAL SIN O CON ENFERMEDAD RENAL CRONICA ESTADIOS 1 - 2 - IPS ESPECIALIZADA"/>
    <d v="2022-02-28T00:00:00"/>
    <n v="287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39700793"/>
    <s v="CC39700793"/>
    <s v="MARIA "/>
    <s v="CLEOTILDE"/>
    <s v="ZUÑIGA"/>
    <s v="NOGUERA"/>
    <d v="1963-11-06T00:00:00"/>
    <n v="58"/>
    <n v="5"/>
    <s v="Adultez"/>
    <s v="Ninguno"/>
    <s v="Ninguno"/>
    <s v="Ninguno"/>
    <s v="Estudios Universitarios"/>
    <s v="Cotizante docente"/>
    <m/>
    <s v="Con discapacidad"/>
    <s v="Mestizo"/>
    <s v="MALLAMA"/>
    <s v="VEREDA SAN ISIDRO"/>
    <n v="3136605835"/>
    <s v="Rural"/>
    <m/>
    <x v="0"/>
    <x v="15"/>
    <s v="NARIÑO"/>
    <x v="15"/>
    <x v="15"/>
    <x v="15"/>
    <m/>
    <m/>
    <m/>
    <m/>
    <s v="Hipertension esencial (primaria)"/>
    <s v="Procedimiento"/>
    <n v="1"/>
    <n v="1890208"/>
    <s v="CONSULTA DE PRIMERA VEZ POR PSICOLOGIA"/>
    <d v="2022-02-01T00:00:00"/>
    <n v="57800"/>
    <s v="Urgencias"/>
    <m/>
  </r>
  <r>
    <n v="2022"/>
    <d v="2021-10-31T00:00:00"/>
    <s v="Población con riesgo o alteraciones cardio – cerebro – vascular – metabólicas manifiestas"/>
    <s v="Crónicos"/>
    <s v="HTA"/>
    <s v="PASTO"/>
    <n v="52"/>
    <s v="52 - NARIÑO"/>
    <s v="52435"/>
    <s v="52435 - Mallama"/>
    <s v="1,15594701597527"/>
    <s v="-77,8466464635107"/>
    <s v="Beneficiario"/>
    <s v="AC"/>
    <m/>
    <s v="CC"/>
    <n v="1865003"/>
    <s v="CC1865003"/>
    <s v="HUGO"/>
    <s v="RAUL"/>
    <s v="MORENO"/>
    <s v="VELASQUEZ"/>
    <d v="1939-12-07T00:00:00"/>
    <n v="82"/>
    <n v="6"/>
    <s v="Persona mayor"/>
    <s v="Ninguno"/>
    <s v="Desplazamiento"/>
    <s v="Sin informacion"/>
    <s v="Estudios Primarios"/>
    <s v="Beneficiario"/>
    <m/>
    <s v="Con discapacidad"/>
    <s v="Mestizo"/>
    <s v="MALLAMA"/>
    <s v="VEREDA SAN MIGUEL"/>
    <n v="3164231551"/>
    <s v="Rural"/>
    <m/>
    <x v="0"/>
    <x v="9"/>
    <s v="NARIÑO"/>
    <x v="9"/>
    <x v="9"/>
    <x v="9"/>
    <m/>
    <m/>
    <m/>
    <m/>
    <s v="Hipertension esencial (primaria)"/>
    <s v="Procedimiento"/>
    <n v="1"/>
    <s v="00Q0000395"/>
    <s v="PAQUETE HIPERTENSION ARTERIAL Y/O  DIABETES MELLITUS CON ENFERMEDAD RENAL CRONICA ESTADIOS 3A - 3B - 4 Y 5 SIN DIALISIS"/>
    <d v="2022-02-18T00:00:00"/>
    <n v="326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30702665"/>
    <s v="CC30702665"/>
    <s v="NORA "/>
    <s v="AMPARO "/>
    <s v="JARAMILLO"/>
    <s v="NOAP"/>
    <d v="1952-02-26T00:00:00"/>
    <n v="69"/>
    <n v="6"/>
    <s v="Persona mayor"/>
    <s v="Ninguno"/>
    <s v="Ninguno"/>
    <s v="Ninguno"/>
    <s v="Estudios Universitarios"/>
    <s v="Cotizante docente"/>
    <m/>
    <s v="Con discapacidad"/>
    <s v="Mestizo"/>
    <s v="RICAURTE"/>
    <s v="BARRIO LAS PALMAS"/>
    <n v="3136953196"/>
    <s v="Urbana"/>
    <m/>
    <x v="0"/>
    <x v="12"/>
    <s v="NARIÑO"/>
    <x v="12"/>
    <x v="12"/>
    <x v="12"/>
    <m/>
    <m/>
    <m/>
    <m/>
    <s v="Hipertension esencial (primaria)"/>
    <s v="Procedimiento"/>
    <n v="1"/>
    <n v="1890301"/>
    <s v="CONSULTA DE CONTROL O DE SEGUIMIENTO POR MEDICINA GENERAL"/>
    <d v="2022-02-28T00:00:00"/>
    <n v="93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27126091"/>
    <s v="CC27126091"/>
    <s v="BLANCA "/>
    <s v="GUADALUPE"/>
    <s v="GARCIA"/>
    <s v="NOAP"/>
    <d v="1950-09-14T00:00:00"/>
    <n v="71"/>
    <n v="6"/>
    <s v="Persona mayor"/>
    <s v="Ninguno"/>
    <s v="Ninguno"/>
    <s v="Ninguno"/>
    <s v="Estudios Primarios"/>
    <s v="Beneficiario"/>
    <m/>
    <s v="Con discapacidad"/>
    <s v="Mestizo"/>
    <s v="RICAURTE"/>
    <s v="VEREDA NEMBI"/>
    <n v="3142483040"/>
    <s v="Rural"/>
    <m/>
    <x v="0"/>
    <x v="11"/>
    <s v="NARIÑO"/>
    <x v="11"/>
    <x v="11"/>
    <x v="11"/>
    <m/>
    <m/>
    <m/>
    <m/>
    <s v="Hipertension esencial (primaria)"/>
    <s v="Procedimiento"/>
    <n v="1"/>
    <s v="00Q0000395"/>
    <s v="PAQUETE HIPERTENSION ARTERIAL Y/O  DIABETES MELLITUS CON ENFERMEDAD RENAL CRONICA ESTADIOS 3A - 3B - 4 Y 5 SIN DIALISIS"/>
    <d v="2022-02-15T00:00:00"/>
    <n v="33300"/>
    <s v="Urgencias"/>
    <m/>
  </r>
  <r>
    <n v="2022"/>
    <d v="2021-10-31T00:00:00"/>
    <s v="Población con riesgo o alteraciones cardio – cerebro – vascular – metabólicas manifiestas"/>
    <s v="Crónicos"/>
    <s v="HTA"/>
    <s v="PASTO"/>
    <n v="52"/>
    <s v="52 - NARIÑO"/>
    <s v="52001"/>
    <s v="52001 - Pasto"/>
    <s v="1,08360549665305"/>
    <s v="-77,2061007433657"/>
    <s v="Cotizante docente"/>
    <s v="AC"/>
    <m/>
    <s v="CC"/>
    <n v="87552815"/>
    <s v="CC87552815"/>
    <s v="HERLEN"/>
    <s v="JAIME"/>
    <s v="PALMA"/>
    <s v="ARIZALA"/>
    <d v="1976-07-12T00:00:00"/>
    <n v="45"/>
    <n v="5"/>
    <s v="Adultez"/>
    <s v="Ninguno"/>
    <s v="Desplazamiento"/>
    <s v="Amenaza"/>
    <s v="Estudios Universitarios"/>
    <s v="Cotizante docente"/>
    <m/>
    <s v="Con discapacidad"/>
    <s v="Mestizo"/>
    <s v="PASTO"/>
    <s v="PASTO"/>
    <n v="3144657622"/>
    <s v="Urbana"/>
    <m/>
    <x v="0"/>
    <x v="7"/>
    <s v="NARIÑO"/>
    <x v="7"/>
    <x v="7"/>
    <x v="7"/>
    <m/>
    <m/>
    <m/>
    <m/>
    <s v="Hipertension esencial (primaria)"/>
    <s v="Procedimiento"/>
    <n v="1"/>
    <s v="00Q0000773"/>
    <s v="PAQUETE HIPERTENSION ARTERIAL SIN O CON ENFERMEDAD RENAL CRONICA ESTADIOS 1 - 2 - IPS ESPECIALIZADA"/>
    <d v="2022-02-24T00:00:00"/>
    <n v="677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27314062"/>
    <s v="CC27314062"/>
    <s v="MARGOTH"/>
    <s v="SENIRIA"/>
    <s v="RODRIGUEZ"/>
    <s v="GUEVARA"/>
    <d v="1959-01-19T00:00:00"/>
    <n v="62"/>
    <n v="6"/>
    <s v="Persona mayor"/>
    <s v="Ninguno"/>
    <s v="Desplazamiento"/>
    <s v="Amenaza"/>
    <s v="Estudios Universitarios"/>
    <s v="Cotizante docente"/>
    <m/>
    <s v="Con discapacidad"/>
    <s v="Mestizo"/>
    <s v="MALLAMA"/>
    <s v="VEREDA ANDALUCIA"/>
    <n v="3147772720"/>
    <s v="Rural"/>
    <m/>
    <x v="0"/>
    <x v="14"/>
    <s v="NARIÑO"/>
    <x v="14"/>
    <x v="14"/>
    <x v="14"/>
    <m/>
    <m/>
    <m/>
    <m/>
    <s v="Hipertension esencial (primaria)"/>
    <s v="Procedimiento"/>
    <n v="1"/>
    <s v="00Q0000395"/>
    <s v="PAQUETE HIPERTENSION ARTERIAL Y/O  DIABETES MELLITUS CON ENFERMEDAD RENAL CRONICA ESTADIOS 3A - 3B - 4 Y 5 SIN DIALISIS"/>
    <d v="2022-02-28T00:00:00"/>
    <n v="677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27400776"/>
    <s v="CC27400776"/>
    <s v="LIDA"/>
    <s v="MARITZA"/>
    <s v="BURGOS"/>
    <s v="ARAUJO"/>
    <d v="1976-10-31T00:00:00"/>
    <n v="45"/>
    <n v="5"/>
    <s v="Adultez"/>
    <s v="Ninguno"/>
    <s v="Ninguno"/>
    <s v="Ninguno"/>
    <s v="Técnico"/>
    <s v="Beneficiario"/>
    <m/>
    <s v="Con discapacidad"/>
    <s v="Mestizo"/>
    <s v="RICAURTE"/>
    <s v="BARRIO LA POLA"/>
    <n v="3135106484"/>
    <s v="Urbana"/>
    <m/>
    <x v="0"/>
    <x v="7"/>
    <s v="NARIÑO"/>
    <x v="7"/>
    <x v="7"/>
    <x v="7"/>
    <m/>
    <m/>
    <m/>
    <m/>
    <s v="Hipertension esencial (primaria)"/>
    <s v="Procedimiento"/>
    <n v="1"/>
    <n v="1890366"/>
    <s v="CONSULTA DE CONTROL O DE SEGUIMIENTO POR ESPECIALISTA EN MEDICINA INTERNA"/>
    <d v="2022-02-04T00:00:00"/>
    <n v="67700"/>
    <s v="Urgencias"/>
    <m/>
  </r>
  <r>
    <n v="2022"/>
    <d v="2021-10-31T00:00:00"/>
    <s v="Población con riesgo o alteraciones cardio – cerebro – vascular – metabólicas manifiestas"/>
    <s v="Crónicos"/>
    <s v="HTA"/>
    <s v="PASTO"/>
    <n v="52"/>
    <s v="52 - NARIÑO"/>
    <s v="52612"/>
    <s v="52612 - Ricaurte"/>
    <s v="1,20275508429953"/>
    <s v="-78,04765035903"/>
    <s v="Cotizante Pensionado"/>
    <s v="AC"/>
    <m/>
    <s v="CC"/>
    <n v="27399487"/>
    <s v="CC27399487"/>
    <s v="CECILIA"/>
    <s v="MARLETH"/>
    <s v="GARCIA"/>
    <s v="GARCIA"/>
    <d v="1948-12-16T00:00:00"/>
    <n v="72"/>
    <n v="6"/>
    <s v="Persona mayor"/>
    <s v="Ninguno"/>
    <s v="Desplazamiento"/>
    <s v="Homicidio"/>
    <s v="Estudios Universitarios"/>
    <s v="Cotizante Pensionado"/>
    <m/>
    <s v="Con discapacidad"/>
    <s v="Mestizo"/>
    <s v="RICAURTE"/>
    <s v="BARRIO COMERCIO"/>
    <n v="3108365475"/>
    <s v="Urbana"/>
    <m/>
    <x v="0"/>
    <x v="8"/>
    <s v="NARIÑO"/>
    <x v="8"/>
    <x v="8"/>
    <x v="8"/>
    <m/>
    <m/>
    <m/>
    <m/>
    <s v="Hipertension esencial (primaria)"/>
    <s v="Procedimiento"/>
    <n v="1"/>
    <s v="00Q0000395"/>
    <s v="PAQUETE HIPERTENSION ARTERIAL Y/O  DIABETES MELLITUS CON ENFERMEDAD RENAL CRONICA ESTADIOS 3A - 3B - 4 Y 5 SIN DIALISIS"/>
    <d v="2022-02-28T00:00:00"/>
    <n v="140000"/>
    <s v="Urgencias"/>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12917037"/>
    <s v="CC12917037"/>
    <s v="JESUS"/>
    <s v="NONE "/>
    <s v="BISBICUS"/>
    <s v="NOAP"/>
    <d v="1968-12-15T00:00:00"/>
    <n v="52"/>
    <n v="5"/>
    <s v="Adultez"/>
    <s v="Ninguno"/>
    <s v="Ninguno"/>
    <s v="Ninguno"/>
    <s v="Estudios Universitarios"/>
    <s v="Cotizante docente"/>
    <m/>
    <s v="Con discapacidad"/>
    <s v="Indígena"/>
    <s v="BARBACOAS"/>
    <s v="VEREDA ELDIVISO"/>
    <n v="3125127833"/>
    <s v="Rural"/>
    <m/>
    <x v="0"/>
    <x v="7"/>
    <s v="NARIÑO"/>
    <x v="7"/>
    <x v="7"/>
    <x v="7"/>
    <m/>
    <m/>
    <m/>
    <m/>
    <s v="Hipertension esencial (primaria)"/>
    <s v="Procedimiento"/>
    <n v="1"/>
    <s v="00Q0000395"/>
    <s v="PAQUETE HIPERTENSION ARTERIAL Y/O  DIABETES MELLITUS CON ENFERMEDAD RENAL CRONICA ESTADIOS 3A - 3B - 4 Y 5 SIN DIALISIS"/>
    <d v="2022-02-01T00:00:00"/>
    <n v="67700"/>
    <s v="Urgencias"/>
    <m/>
  </r>
  <r>
    <n v="2022"/>
    <d v="2021-10-31T00:00:00"/>
    <s v="Población con riesgo o alteraciones cardio – cerebro – vascular – metabólicas manifiestas"/>
    <s v="Crónicos"/>
    <s v="HTA"/>
    <s v="PASTO"/>
    <n v="52"/>
    <s v="52 - NARIÑO"/>
    <s v="52435"/>
    <s v="52435 - Mallama"/>
    <s v="1,15594701597527"/>
    <s v="-77,8466464635107"/>
    <s v="Beneficiario"/>
    <s v="AC"/>
    <m/>
    <s v="CC"/>
    <n v="27337686"/>
    <s v="CC27337686"/>
    <s v="MARIELA "/>
    <s v="DEL CARMEN"/>
    <s v="NOGUERA"/>
    <s v="NOAP"/>
    <d v="1948-04-21T00:00:00"/>
    <n v="73"/>
    <n v="6"/>
    <s v="Persona mayor"/>
    <s v="Ninguno"/>
    <s v="Desplazamiento"/>
    <s v="Acto terrorista / Atentados / Combates / Enfrentamientos / Hostigamientos"/>
    <s v="Estudios Universitarios"/>
    <s v="Beneficiario"/>
    <m/>
    <s v="Con discapacidad"/>
    <s v="Mestizo"/>
    <s v="MALLAMA"/>
    <s v="VEREDA CHUCUNES"/>
    <n v="3127450778"/>
    <s v="Rural"/>
    <m/>
    <x v="0"/>
    <x v="7"/>
    <s v="NARIÑO"/>
    <x v="7"/>
    <x v="7"/>
    <x v="7"/>
    <m/>
    <m/>
    <m/>
    <m/>
    <s v="Hipertension esencial (primaria)"/>
    <s v="Procedimiento"/>
    <n v="1"/>
    <s v="00Q0000395"/>
    <s v="PAQUETE HIPERTENSION ARTERIAL Y/O  DIABETES MELLITUS CON ENFERMEDAD RENAL CRONICA ESTADIOS 3A - 3B - 4 Y 5 SIN DIALISIS"/>
    <d v="2022-02-01T00:00:00"/>
    <n v="65100"/>
    <s v="Urgencias"/>
    <m/>
  </r>
  <r>
    <n v="2022"/>
    <d v="2021-10-31T00:00:00"/>
    <s v="Población con riesgo o alteraciones cardio – cerebro – vascular – metabólicas manifiestas"/>
    <s v="Crónicos"/>
    <s v="HTA"/>
    <s v="PASTO"/>
    <n v="52"/>
    <s v="52 - NARIÑO"/>
    <s v="52612"/>
    <s v="52612 - Ricaurte"/>
    <s v="1,20275508429953"/>
    <s v="-78,04765035903"/>
    <s v="Cotizante Pensionado"/>
    <s v="AC"/>
    <m/>
    <s v="CC"/>
    <n v="27399725"/>
    <s v="CC27399725"/>
    <s v="ROSA ANGELICA"/>
    <s v="DEL SOCORRO"/>
    <s v="MORAN "/>
    <s v="MEDINA"/>
    <d v="1954-03-06T00:00:00"/>
    <n v="67"/>
    <n v="6"/>
    <s v="Persona mayor"/>
    <s v="Ninguno"/>
    <s v="Ninguno"/>
    <s v="Ninguno"/>
    <s v="Estudios Universitarios"/>
    <s v="Cotizante Pensionado"/>
    <m/>
    <s v="Con discapacidad"/>
    <s v="Mestizo"/>
    <s v="RICAURTE"/>
    <s v="BARRIO EL COMERCIO"/>
    <n v="3206315938"/>
    <s v="Urbana"/>
    <m/>
    <x v="0"/>
    <x v="13"/>
    <s v="NARIÑO"/>
    <x v="13"/>
    <x v="13"/>
    <x v="13"/>
    <m/>
    <m/>
    <m/>
    <m/>
    <s v="Hipertension esencial (primaria)"/>
    <s v="Procedimiento"/>
    <n v="1"/>
    <s v="00Q0000395"/>
    <s v="PAQUETE HIPERTENSION ARTERIAL Y/O  DIABETES MELLITUS CON ENFERMEDAD RENAL CRONICA ESTADIOS 3A - 3B - 4 Y 5 SIN DIALISIS"/>
    <d v="2022-02-15T00:00:00"/>
    <n v="52200"/>
    <s v="Urgencias"/>
    <m/>
  </r>
  <r>
    <n v="2022"/>
    <d v="2021-10-31T00:00:00"/>
    <s v="Población con riesgo o alteraciones cardio – cerebro – vascular – metabólicas manifiestas"/>
    <s v="Crónicos"/>
    <s v="HTA"/>
    <s v="PASTO"/>
    <n v="52"/>
    <s v="52 - NARIÑO"/>
    <s v="52079"/>
    <s v="52079 - Barbacoas"/>
    <s v="1,44563773953553"/>
    <s v="-78,1562107237595"/>
    <s v="Cotizante docente"/>
    <s v="AC"/>
    <m/>
    <s v="CC"/>
    <n v="27399947"/>
    <s v="CC27399947"/>
    <s v="TERESA"/>
    <s v="DE JESUS"/>
    <s v="FLOREZ"/>
    <s v="PAI"/>
    <d v="1960-09-12T00:00:00"/>
    <n v="61"/>
    <n v="6"/>
    <s v="Persona mayor"/>
    <s v="Ninguno"/>
    <s v="Ninguno"/>
    <s v="Ninguno"/>
    <s v="Estudios Universitarios"/>
    <s v="Cotizante docente"/>
    <m/>
    <s v="Con discapacidad"/>
    <s v="Mestizo"/>
    <s v="BARBACOAS"/>
    <s v="VEREDA EL DIVISO"/>
    <n v="3226083008"/>
    <s v="Rural"/>
    <m/>
    <x v="0"/>
    <x v="7"/>
    <s v="NARIÑO"/>
    <x v="7"/>
    <x v="7"/>
    <x v="7"/>
    <m/>
    <m/>
    <m/>
    <m/>
    <s v="Hipertension esencial (primaria)"/>
    <s v="Procedimiento"/>
    <n v="1"/>
    <s v="00Q0000773"/>
    <s v="PAQUETE HIPERTENSION ARTERIAL SIN O CON ENFERMEDAD RENAL CRONICA ESTADIOS 1 - 2 - IPS ESPECIALIZADA"/>
    <d v="2022-02-28T00:00:00"/>
    <n v="301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5314315"/>
    <s v="CC5314315"/>
    <s v="HECTOR"/>
    <s v="ALTUVE"/>
    <s v="ROSERO"/>
    <s v="NOAP"/>
    <d v="1954-02-08T00:00:00"/>
    <n v="67"/>
    <n v="6"/>
    <s v="Persona mayor"/>
    <s v="Ninguno"/>
    <s v="Desplazamiento"/>
    <s v="Secuestro"/>
    <s v="Estudios Secundarios"/>
    <s v="Beneficiario"/>
    <m/>
    <s v="Con discapacidad"/>
    <s v="Mestizo"/>
    <s v="RICAURTE"/>
    <s v="BARRIO CARTAGENA"/>
    <n v="3205811763"/>
    <s v="Urbana"/>
    <m/>
    <x v="0"/>
    <x v="15"/>
    <s v="NARIÑO"/>
    <x v="15"/>
    <x v="15"/>
    <x v="15"/>
    <m/>
    <m/>
    <m/>
    <m/>
    <s v="Hipertension esencial (primaria)"/>
    <s v="Procedimiento"/>
    <n v="1"/>
    <s v="00Q0001283"/>
    <s v="PAQUETE HIPERTENSION ARTERIAL MAS DIABETES MELLITUS SIN O CON ENFERMEDAD RENAL CRONICA ESTADIOS 1 - 2 - IPS PRIMARIA"/>
    <d v="2022-02-25T00:00:00"/>
    <n v="81800"/>
    <s v="Urgencias"/>
    <m/>
  </r>
  <r>
    <n v="2022"/>
    <d v="2021-10-31T00:00:00"/>
    <s v="Población con riesgo o alteraciones cardio – cerebro – vascular – metabólicas manifiestas"/>
    <s v="Crónicos"/>
    <s v="HTA"/>
    <s v="PASTO"/>
    <n v="52"/>
    <s v="52 - NARIÑO"/>
    <s v="52435"/>
    <s v="52435 - Mallama"/>
    <s v="1,15594701597527"/>
    <s v="-77,8466464635107"/>
    <s v="Cotizante docente"/>
    <s v="AC"/>
    <m/>
    <s v="CC"/>
    <n v="59821194"/>
    <s v="CC59821194"/>
    <s v="YENNY"/>
    <s v="DEL CARMEN"/>
    <s v="MORENO"/>
    <s v="NARVAEZ"/>
    <d v="1972-05-12T00:00:00"/>
    <n v="49"/>
    <n v="5"/>
    <s v="Adultez"/>
    <s v="Ninguno"/>
    <s v="Desplazamiento"/>
    <s v="Desaparición forzada"/>
    <s v="Estudios Secundarios"/>
    <s v="Cotizante docente"/>
    <m/>
    <s v="Con discapacidad"/>
    <s v="Indígena"/>
    <s v="MALLAMA"/>
    <s v="VEREDA SAN MIGUEL"/>
    <n v="3207526894"/>
    <s v="Rural"/>
    <m/>
    <x v="0"/>
    <x v="14"/>
    <s v="NARIÑO"/>
    <x v="14"/>
    <x v="14"/>
    <x v="14"/>
    <m/>
    <m/>
    <m/>
    <m/>
    <s v="Hipertension esencial (primaria)"/>
    <s v="Procedimiento"/>
    <n v="1"/>
    <s v="00Q0000773"/>
    <s v="PAQUETE HIPERTENSION ARTERIAL SIN O CON ENFERMEDAD RENAL CRONICA ESTADIOS 1 - 2 - IPS ESPECIALIZADA"/>
    <d v="2022-02-28T00:00:00"/>
    <n v="729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27500511"/>
    <s v="CC27500511"/>
    <s v="TERESA"/>
    <s v="NONE "/>
    <s v="MORIANO"/>
    <s v="PADILLA"/>
    <d v="1951-12-14T00:00:00"/>
    <n v="69"/>
    <n v="6"/>
    <s v="Persona mayor"/>
    <s v="Ninguno"/>
    <s v="Desplazamiento"/>
    <s v="Perdida de Bienes Muebles o Inmuebles"/>
    <s v="Estudios Universitarios"/>
    <s v="Cotizante docente"/>
    <m/>
    <s v="Con discapacidad"/>
    <s v="Mestizo"/>
    <s v="RICAURTE"/>
    <s v="BARRIO LA POLA"/>
    <n v="3136528244"/>
    <s v="Urbana"/>
    <m/>
    <x v="0"/>
    <x v="7"/>
    <s v="NARIÑO"/>
    <x v="7"/>
    <x v="7"/>
    <x v="7"/>
    <m/>
    <m/>
    <m/>
    <m/>
    <s v="Hipertension esencial (primaria)"/>
    <s v="Procedimiento"/>
    <n v="1"/>
    <s v="00Q0000773"/>
    <s v="PAQUETE HIPERTENSION ARTERIAL SIN O CON ENFERMEDAD RENAL CRONICA ESTADIOS 1 - 2 - IPS ESPECIALIZADA"/>
    <d v="2022-02-24T00:00:00"/>
    <n v="2329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79305838"/>
    <s v="CC79305838"/>
    <s v="JAVIER"/>
    <s v="HERNANDO"/>
    <s v="VIVAS"/>
    <s v="NARVAEZ"/>
    <d v="1963-08-15T00:00:00"/>
    <n v="58"/>
    <n v="5"/>
    <s v="Adultez"/>
    <s v="Ninguno"/>
    <s v="Ninguno"/>
    <s v="Ninguno"/>
    <s v="Estudios Universitarios"/>
    <s v="Cotizante docente"/>
    <m/>
    <s v="Con discapacidad"/>
    <s v="Mestizo"/>
    <s v="RICAURTE"/>
    <s v="BARRIO CARTAGENA"/>
    <n v="3176721543"/>
    <s v="Urbana"/>
    <m/>
    <x v="0"/>
    <x v="10"/>
    <s v="NARIÑO"/>
    <x v="10"/>
    <x v="10"/>
    <x v="10"/>
    <m/>
    <m/>
    <m/>
    <m/>
    <s v="Hipertension esencial (primaria)"/>
    <s v="Procedimiento"/>
    <n v="1"/>
    <s v="00Q0000773"/>
    <s v="PAQUETE HIPERTENSION ARTERIAL SIN O CON ENFERMEDAD RENAL CRONICA ESTADIOS 1 - 2 - IPS ESPECIALIZADA"/>
    <d v="2022-02-28T00:00:00"/>
    <n v="272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87550187"/>
    <s v="CC87550187"/>
    <s v="JULIO"/>
    <s v="ARTURO"/>
    <s v="ACOSTA"/>
    <s v="NOAP"/>
    <d v="1963-07-04T00:00:00"/>
    <n v="58"/>
    <n v="5"/>
    <s v="Adultez"/>
    <s v="Ninguno"/>
    <s v="Ninguno"/>
    <s v="Ninguno"/>
    <s v="Estudios Universitarios"/>
    <s v="Beneficiario"/>
    <m/>
    <s v="Con discapacidad"/>
    <s v="Mestizo"/>
    <s v="RICAURTE"/>
    <s v="VEREDA SAN PABLO"/>
    <n v="3105827773"/>
    <s v="Rural"/>
    <m/>
    <x v="0"/>
    <x v="7"/>
    <s v="NARIÑO"/>
    <x v="7"/>
    <x v="7"/>
    <x v="7"/>
    <m/>
    <m/>
    <m/>
    <m/>
    <s v="Hipertension esencial (primaria)"/>
    <s v="Procedimiento"/>
    <n v="1"/>
    <s v="00Q0001231"/>
    <s v="PAQUETE ENFERMEDAD RENAL CRONICA ESTADIOS 1 A 5 - OTRAS ETIOLOGIAS DIFERENTES A HIPERTENSION Y DIABETES"/>
    <d v="2022-02-28T00:00:00"/>
    <n v="11800"/>
    <s v="Urgencias"/>
    <m/>
  </r>
  <r>
    <n v="2022"/>
    <d v="2021-10-31T00:00:00"/>
    <s v="Población con riesgo o alteraciones cardio – cerebro – vascular – metabólicas manifiestas"/>
    <s v="Crónicos"/>
    <s v="HTA"/>
    <s v="PASTO"/>
    <n v="52"/>
    <s v="52 - NARIÑO"/>
    <s v="52612"/>
    <s v="52612 - Ricaurte"/>
    <s v="1,20275508429953"/>
    <s v="-78,04765035903"/>
    <s v="Cotizante docente"/>
    <s v="AC"/>
    <m/>
    <s v="CC"/>
    <n v="13010942"/>
    <s v="CC13010942"/>
    <s v="JESUS"/>
    <s v="ENRIQUE"/>
    <s v="ROSERO"/>
    <s v="RUEDA"/>
    <d v="1962-02-26T00:00:00"/>
    <n v="59"/>
    <n v="5"/>
    <s v="Adultez"/>
    <s v="Ninguno"/>
    <s v="Ninguno"/>
    <s v="Ninguno"/>
    <s v="Estudios Universitarios"/>
    <s v="Cotizante docente"/>
    <m/>
    <s v="Con discapacidad"/>
    <s v="Mestizo"/>
    <s v="RICAURTE"/>
    <s v="VEREDA CHUCUNES"/>
    <n v="3127319298"/>
    <s v="Rural"/>
    <m/>
    <x v="0"/>
    <x v="7"/>
    <s v="NARIÑO"/>
    <x v="7"/>
    <x v="7"/>
    <x v="7"/>
    <m/>
    <m/>
    <m/>
    <m/>
    <s v="Hipertension esencial (primaria)"/>
    <s v="Procedimiento"/>
    <n v="1"/>
    <s v="00Q0000773"/>
    <s v="PAQUETE HIPERTENSION ARTERIAL SIN O CON ENFERMEDAD RENAL CRONICA ESTADIOS 1 - 2 - IPS ESPECIALIZADA"/>
    <d v="2022-02-28T00:00:00"/>
    <n v="80200"/>
    <s v="Urgencias"/>
    <m/>
  </r>
  <r>
    <n v="2022"/>
    <d v="2021-10-31T00:00:00"/>
    <s v="Población con riesgo o alteraciones cardio – cerebro – vascular – metabólicas manifiestas"/>
    <s v="Crónicos"/>
    <s v="HTA"/>
    <s v="PASTO"/>
    <n v="52"/>
    <s v="52 - NARIÑO"/>
    <s v="52612"/>
    <s v="52612 - Ricaurte"/>
    <s v="1,20275508429953"/>
    <s v="-78,04765035903"/>
    <s v="Beneficiario"/>
    <s v="AC"/>
    <m/>
    <s v="CC"/>
    <n v="87550420"/>
    <s v="CC87550420"/>
    <s v="MANUEL "/>
    <s v="ANTONIO"/>
    <s v="MEDINA"/>
    <s v="ARAUJO"/>
    <d v="1966-06-06T00:00:00"/>
    <n v="55"/>
    <n v="5"/>
    <s v="Adultez"/>
    <s v="Ninguno"/>
    <s v="Ninguno"/>
    <s v="Ninguno"/>
    <s v="Estudios Secundarios"/>
    <s v="Beneficiario"/>
    <m/>
    <s v="Con discapacidad"/>
    <s v="Mestizo"/>
    <s v="RICAURTE"/>
    <s v="BARRIO LA POLA"/>
    <n v="3163809294"/>
    <s v="Urbana"/>
    <m/>
    <x v="0"/>
    <x v="13"/>
    <s v="NARIÑO"/>
    <x v="13"/>
    <x v="13"/>
    <x v="13"/>
    <m/>
    <m/>
    <m/>
    <m/>
    <s v="Hipertension esencial (primaria)"/>
    <s v="Medicamento"/>
    <n v="1"/>
    <s v="20089355-25"/>
    <s v="ROSUVASTATINA TABLETAS RECUBIERTAS POR 40 MG"/>
    <d v="2022-02-23T00:00:00"/>
    <n v="98900"/>
    <s v="Urgencias"/>
    <m/>
  </r>
  <r>
    <n v="2022"/>
    <d v="2021-10-31T00:00:00"/>
    <s v="Población con riesgo o alteraciones cardio – cerebro – vascular – metabólicas manifiestas"/>
    <s v="Crónicos"/>
    <s v="HTA"/>
    <s v="PASTO"/>
    <n v="52"/>
    <s v="52 - NARIÑO"/>
    <s v="52435"/>
    <s v="52435 - Mallama"/>
    <s v="1,15594701597527"/>
    <s v="-77,8466464635107"/>
    <s v="Cotizante Pensionado"/>
    <s v="AC"/>
    <m/>
    <s v="CC"/>
    <n v="5295541"/>
    <s v="CC5295541"/>
    <s v="LAURO"/>
    <s v="JAVIER"/>
    <s v="RODRIGUEZ"/>
    <s v="MARCILLO"/>
    <d v="1956-11-15T00:00:00"/>
    <n v="65"/>
    <n v="6"/>
    <s v="Persona mayor"/>
    <s v="Ninguno"/>
    <s v="Desplazamiento"/>
    <s v="Amenaza"/>
    <s v="Estudios Universitarios"/>
    <s v="Cotizante Pensionado"/>
    <m/>
    <s v="Con discapacidad"/>
    <s v="Mestizo"/>
    <s v="MALLAMA"/>
    <s v="VEREDA ANDALUCIA"/>
    <n v="3147772720"/>
    <s v="Rural"/>
    <m/>
    <x v="0"/>
    <x v="7"/>
    <s v="NARIÑO"/>
    <x v="7"/>
    <x v="7"/>
    <x v="7"/>
    <m/>
    <m/>
    <m/>
    <m/>
    <s v="Hipertension esencial (primaria)"/>
    <s v="Procedimiento"/>
    <n v="1"/>
    <s v="00Q0000775"/>
    <s v="PAQUETE HIPERTENSION ARTERIAL MAS DIABETES MELLITUS EN RIESGO DE ERCÃ‚Â YÃ‚Â ENFERMEDAD RENAL CRONICA ESTADIOS 1 - 2 EN IPS ESPECIALIZADA"/>
    <d v="2022-02-15T00:00:00"/>
    <n v="126000"/>
    <s v="Urgencias"/>
    <m/>
  </r>
  <r>
    <n v="2022"/>
    <d v="2021-10-31T00:00:00"/>
    <s v="Población con riesgo o alteraciones cardio – cerebro – vascular – metabólicas manifiestas"/>
    <s v="Crónicos"/>
    <s v="HTA"/>
    <s v="PASTO"/>
    <n v="52"/>
    <s v="52 - NARIÑO"/>
    <s v="52678"/>
    <s v="52678 - Samaniego"/>
    <s v="1,43055526182111"/>
    <s v="-77,6917955914696"/>
    <s v="Beneficiario"/>
    <s v="AC"/>
    <m/>
    <s v="CC"/>
    <n v="27421076"/>
    <s v="CC27421076"/>
    <s v="MARIA "/>
    <s v="CLAUDIA"/>
    <s v="IBARRA"/>
    <s v="VILLACORTE"/>
    <d v="1932-11-26T00:00:00"/>
    <n v="89"/>
    <n v="6"/>
    <s v="Persona mayor"/>
    <s v="Ninguno"/>
    <s v="Ninguno"/>
    <s v="Ninguno"/>
    <s v="Estudios Universitarios"/>
    <s v="Beneficiario"/>
    <m/>
    <s v="Con discapacidad"/>
    <s v="Ninguna"/>
    <s v="SAMANIEGO"/>
    <s v="BARRIO BETANIA"/>
    <n v="3218012384"/>
    <s v="Urbana"/>
    <m/>
    <x v="0"/>
    <x v="7"/>
    <s v="NARIÑO"/>
    <x v="7"/>
    <x v="7"/>
    <x v="7"/>
    <m/>
    <m/>
    <m/>
    <m/>
    <s v="Hipertension esencial (primaria)"/>
    <s v="Medicamento"/>
    <n v="1"/>
    <s v="20080792-20"/>
    <s v="SULFATO FERROSO 300 MG TABLETAS RECUBIERTAS"/>
    <d v="2022-02-11T00:00:00"/>
    <n v="173100"/>
    <s v="Urgencias"/>
    <m/>
  </r>
  <r>
    <n v="2022"/>
    <d v="2021-10-31T00:00:00"/>
    <s v="Población con riesgo o alteraciones cardio – cerebro – vascular – metabólicas manifiestas"/>
    <s v="Crónicos"/>
    <s v="HTA"/>
    <s v="PASTO"/>
    <n v="52"/>
    <s v="52 - NARIÑO"/>
    <s v="52678"/>
    <s v="52678 - Samaniego"/>
    <s v="1,43055526182111"/>
    <s v="-77,6917955914696"/>
    <s v="Beneficiario"/>
    <s v="AC"/>
    <m/>
    <s v="CC"/>
    <n v="59793136"/>
    <s v="CC59793136"/>
    <s v="ALBA "/>
    <s v="NELLY"/>
    <s v="BASTIDAS"/>
    <s v="CIFUENTES"/>
    <d v="1961-09-08T00:00:00"/>
    <n v="60"/>
    <n v="6"/>
    <s v="Persona mayor"/>
    <s v="Ninguno"/>
    <s v="Desplazamiento"/>
    <s v="Desplazamiento forzado"/>
    <s v="Estudios Universitarios"/>
    <s v="Beneficiario"/>
    <m/>
    <s v="Con discapacidad"/>
    <s v="Ninguna"/>
    <s v="SAMANIEGO"/>
    <s v="NUEVO SAMANIEGO"/>
    <s v="3206560845 "/>
    <s v="Urbana"/>
    <m/>
    <x v="0"/>
    <x v="7"/>
    <s v="NARIÑO"/>
    <x v="7"/>
    <x v="7"/>
    <x v="7"/>
    <m/>
    <m/>
    <m/>
    <m/>
    <s v="Hipertension esencial (primaria)"/>
    <s v="Medicamento"/>
    <n v="1"/>
    <s v="32623-08"/>
    <s v="ACIDO FOLICO TABLETAS 5MG"/>
    <d v="2022-02-11T00:00:00"/>
    <n v="250600"/>
    <s v="Urgencias"/>
    <m/>
  </r>
  <r>
    <n v="2022"/>
    <d v="2021-10-31T00:00:00"/>
    <s v="Población con riesgo o alteraciones cardio – cerebro – vascular – metabólicas manifiestas"/>
    <s v="Crónicos"/>
    <s v="HTA"/>
    <s v="PASTO"/>
    <n v="52"/>
    <s v="52 - NARIÑO"/>
    <s v="52678"/>
    <s v="52678 - Samaniego"/>
    <s v="1,43055526182111"/>
    <s v="-77,6917955914696"/>
    <s v="Beneficiario"/>
    <s v="AC"/>
    <m/>
    <s v="CC"/>
    <n v="59794130"/>
    <s v="CC59794130"/>
    <s v="VIVIANA "/>
    <s v="PATRICIA"/>
    <s v="OÑATE"/>
    <s v="DIAZ"/>
    <d v="1967-02-10T00:00:00"/>
    <n v="54"/>
    <n v="5"/>
    <s v="Adultez"/>
    <s v="Ninguno"/>
    <s v="Ninguno"/>
    <s v="Ninguno"/>
    <s v="Estudios Universitarios"/>
    <s v="Beneficiario"/>
    <m/>
    <s v="Con discapacidad"/>
    <s v="Ninguna"/>
    <s v="SAMANIEGO"/>
    <s v="BARRIO ORIENTAL"/>
    <n v="3122916449"/>
    <s v="Urbana"/>
    <m/>
    <x v="0"/>
    <x v="10"/>
    <s v="NARIÑO"/>
    <x v="10"/>
    <x v="10"/>
    <x v="10"/>
    <m/>
    <m/>
    <m/>
    <m/>
    <s v="Hipertension esencial (primaria)"/>
    <s v="Procedimiento"/>
    <n v="1"/>
    <s v="00Q0000395"/>
    <s v="PAQUETE HIPERTENSION ARTERIAL Y/O  DIABETES MELLITUS CON ENFERMEDAD RENAL CRONICA ESTADIOS 3A - 3B - 4 Y 5 SIN DIALISIS"/>
    <d v="2022-02-28T00:00:00"/>
    <n v="279600"/>
    <s v="Urgencias"/>
    <m/>
  </r>
  <r>
    <n v="2022"/>
    <d v="2021-10-31T00:00:00"/>
    <s v="Población con riesgo o alteraciones cardio – cerebro – vascular – metabólicas manifiestas"/>
    <s v="Crónicos"/>
    <s v="HTA"/>
    <s v="PASTO"/>
    <n v="52"/>
    <s v="52 - NARIÑO"/>
    <s v="52678"/>
    <s v="52678 - Samaniego"/>
    <s v="1,43055526182111"/>
    <s v="-77,6917955914696"/>
    <s v="Cotizante Pensionado"/>
    <s v="AC"/>
    <m/>
    <s v="CC"/>
    <n v="27422545"/>
    <s v="CC27422545"/>
    <s v="ROSALBA"/>
    <s v="NONE"/>
    <s v="ALOMIA"/>
    <s v="VIUDA DE RUIZ"/>
    <d v="1948-02-18T00:00:00"/>
    <n v="73"/>
    <n v="6"/>
    <s v="Persona mayor"/>
    <s v="Ninguno"/>
    <s v="Ninguno"/>
    <s v="Ninguno"/>
    <s v="Estudios Universitarios"/>
    <s v="Cotizante Pensionado"/>
    <m/>
    <s v="Con discapacidad"/>
    <s v="Ninguna"/>
    <s v="SAMANIEGO"/>
    <s v="BARRIO PROGRESO"/>
    <n v="3127607262"/>
    <s v="Urbana"/>
    <m/>
    <x v="0"/>
    <x v="7"/>
    <s v="NARIÑO"/>
    <x v="7"/>
    <x v="7"/>
    <x v="7"/>
    <m/>
    <m/>
    <m/>
    <m/>
    <s v="Hipertension esencial (primaria)"/>
    <s v="Procedimiento"/>
    <n v="1"/>
    <s v="00Q0000395"/>
    <s v="PAQUETE HIPERTENSION ARTERIAL Y/O  DIABETES MELLITUS CON ENFERMEDAD RENAL CRONICA ESTADIOS 3A - 3B - 4 Y 5 SIN DIALISIS"/>
    <d v="2022-02-28T00:00:00"/>
    <n v="306600"/>
    <s v="Urgencias"/>
    <m/>
  </r>
  <r>
    <n v="2022"/>
    <d v="2021-10-31T00:00:00"/>
    <s v="Población con riesgo o alteraciones cardio – cerebro – vascular – metabólicas manifiestas"/>
    <s v="Crónicos"/>
    <s v="HTA"/>
    <s v="PASTO"/>
    <n v="52"/>
    <s v="52 - NARIÑO"/>
    <s v="52678"/>
    <s v="52678 - Samaniego"/>
    <s v="1,43055526182111"/>
    <s v="-77,6917955914696"/>
    <s v="Cotizante docente"/>
    <s v="AC"/>
    <m/>
    <s v="CC"/>
    <n v="87450440"/>
    <s v="CC87450440"/>
    <s v="HUGO "/>
    <s v="ENRRIQUE"/>
    <s v="PANTOJA"/>
    <s v="ANDRADE"/>
    <d v="1959-07-07T00:00:00"/>
    <n v="62"/>
    <n v="6"/>
    <s v="Persona mayor"/>
    <s v="Ninguno"/>
    <s v="Ninguno"/>
    <s v="Ninguno"/>
    <s v="Estudios Universitarios"/>
    <s v="Cotizante docente"/>
    <m/>
    <s v="Con discapacidad"/>
    <s v="Ninguna"/>
    <s v="SAMANIEGO"/>
    <s v="BARRIO PROGRESO"/>
    <n v="3217229554"/>
    <s v="Urbana"/>
    <m/>
    <x v="0"/>
    <x v="13"/>
    <s v="NARIÑO"/>
    <x v="13"/>
    <x v="13"/>
    <x v="13"/>
    <m/>
    <m/>
    <m/>
    <m/>
    <s v="Hipertension esencial (primaria)"/>
    <s v="Procedimiento"/>
    <n v="1"/>
    <n v="1904902"/>
    <s v="HORMONA ESTIMULANTE DEL TIROIDES"/>
    <d v="2022-02-02T00:00:00"/>
    <n v="349500"/>
    <s v="Urgencias"/>
    <m/>
  </r>
  <r>
    <n v="2022"/>
    <d v="2021-10-31T00:00:00"/>
    <s v="Población con riesgo o alteraciones cardio – cerebro – vascular – metabólicas manifiestas"/>
    <s v="Crónicos"/>
    <s v="HTA"/>
    <s v="PASTO"/>
    <n v="52"/>
    <s v="52 - NARIÑO"/>
    <s v="52678"/>
    <s v="52678 - Samaniego"/>
    <s v="1,43055526182111"/>
    <s v="-77,6917955914696"/>
    <s v="Cotizante docente"/>
    <s v="AC"/>
    <m/>
    <s v="CC"/>
    <n v="59794268"/>
    <s v="CC59794268"/>
    <s v="YADIRA"/>
    <s v="ALEYDA"/>
    <s v="BENAVIDES"/>
    <s v="RUALES"/>
    <d v="1969-09-28T00:00:00"/>
    <n v="52"/>
    <n v="5"/>
    <s v="Adultez"/>
    <s v="Ninguno"/>
    <s v="Ninguno"/>
    <s v="Ninguno"/>
    <s v="Estudios Universitarios"/>
    <s v="Cotizante docente"/>
    <m/>
    <s v="Con discapacidad"/>
    <s v="Ninguna"/>
    <s v="SAMANIEGO"/>
    <s v="BARRIO PROGRESO"/>
    <n v="3147933381"/>
    <s v="Urbana"/>
    <m/>
    <x v="0"/>
    <x v="8"/>
    <s v="NARIÑO"/>
    <x v="8"/>
    <x v="8"/>
    <x v="8"/>
    <m/>
    <m/>
    <m/>
    <m/>
    <s v="Hipertension esencial (primaria)"/>
    <s v="Procedimiento"/>
    <n v="1"/>
    <s v="00Q0000775"/>
    <s v="PAQUETE HIPERTENSION ARTERIAL MAS DIABETES MELLITUS EN RIESGO DE ERCÃ‚Â YÃ‚Â ENFERMEDAD RENAL CRONICA ESTADIOS 1 - 2 EN IPS ESPECIALIZADA"/>
    <d v="2022-02-28T00:00:00"/>
    <n v="465100"/>
    <s v="Urgencias"/>
    <m/>
  </r>
  <r>
    <n v="2022"/>
    <d v="2021-10-31T00:00:00"/>
    <s v="Población con riesgo o alteraciones cardio – cerebro – vascular – metabólicas manifiestas"/>
    <s v="Crónicos"/>
    <s v="HTA"/>
    <s v="PASTO"/>
    <n v="52"/>
    <s v="52 - NARIÑO"/>
    <s v="52678"/>
    <s v="52678 - Samaniego"/>
    <s v="1,43055526182111"/>
    <s v="-77,6917955914696"/>
    <s v="Sustituto Pensional"/>
    <s v="AC"/>
    <m/>
    <s v="CC"/>
    <n v="59672424"/>
    <s v="CC59672424"/>
    <s v="LUZ "/>
    <s v="DARLY"/>
    <s v="VALENCIA"/>
    <s v="SANCHEZ"/>
    <d v="1975-08-13T00:00:00"/>
    <n v="46"/>
    <n v="5"/>
    <s v="Adultez"/>
    <s v="Ninguno"/>
    <s v="Ninguno"/>
    <s v="Ninguno"/>
    <s v="Estudios Universitarios"/>
    <s v="Beneficiario"/>
    <m/>
    <s v="Con discapacidad"/>
    <s v="Ninguna"/>
    <s v="SAMANIEGO"/>
    <s v="BARRIO SHUMACHER"/>
    <n v="3226098840"/>
    <s v="Urbana"/>
    <m/>
    <x v="0"/>
    <x v="7"/>
    <s v="NARIÑO"/>
    <x v="7"/>
    <x v="7"/>
    <x v="7"/>
    <m/>
    <m/>
    <m/>
    <m/>
    <s v="Hipertension esencial (primaria)"/>
    <s v="Procedimiento"/>
    <n v="1"/>
    <s v="00Q0000773"/>
    <s v="PAQUETE HIPERTENSION ARTERIAL SIN O CON ENFERMEDAD RENAL CRONICA ESTADIOS 1 - 2 - IPS ESPECIALIZADA"/>
    <d v="2022-02-15T00:00:00"/>
    <n v="4961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49720"/>
    <s v="CC27449720"/>
    <s v="CLEMENCIA"/>
    <s v="NONE"/>
    <s v="MUÑOZ"/>
    <s v="LOPEZ"/>
    <d v="1943-05-03T00:00:00"/>
    <n v="78"/>
    <n v="6"/>
    <s v="Persona mayor"/>
    <s v="Ninguno"/>
    <s v="Ninguno"/>
    <s v="Ninguno"/>
    <s v="Ninguno"/>
    <s v="Beneficiario"/>
    <m/>
    <s v="Con discapacidad"/>
    <s v="Ninguna"/>
    <s v="SAN PABLO"/>
    <s v="B AV PLAYA"/>
    <n v="3128724227"/>
    <s v="Urbana"/>
    <m/>
    <x v="0"/>
    <x v="8"/>
    <s v="NARIÑO"/>
    <x v="8"/>
    <x v="8"/>
    <x v="8"/>
    <m/>
    <m/>
    <m/>
    <m/>
    <s v="Hipertension esencial (primaria)"/>
    <s v="Medicamento"/>
    <n v="1"/>
    <s v="20086955-04"/>
    <s v="CARVEDILOL 6.25 MG TABLETAS RECUBIERTAS."/>
    <d v="2022-02-22T00:00:00"/>
    <n v="521200"/>
    <s v="Urgencias"/>
    <m/>
  </r>
  <r>
    <n v="2022"/>
    <d v="2021-10-31T00:00:00"/>
    <s v="Población con riesgo o alteraciones cardio – cerebro – vascular – metabólicas manifiestas"/>
    <s v="Crónicos"/>
    <s v="HTA"/>
    <s v="PASTO"/>
    <n v="52"/>
    <s v="52 - NARIÑO"/>
    <s v="52693"/>
    <s v="52693 - San Pablo"/>
    <s v="1,68157662671088"/>
    <s v="-76,9752797932534"/>
    <s v="Cotizante Pensionado"/>
    <s v="AC"/>
    <m/>
    <s v="CC"/>
    <n v="5338925"/>
    <s v="CC5338925"/>
    <s v="HAROLD"/>
    <s v="HERNAN"/>
    <s v="CERON "/>
    <s v="GOMEZ"/>
    <d v="1946-10-27T00:00:00"/>
    <n v="75"/>
    <n v="6"/>
    <s v="Persona mayor"/>
    <s v="Ninguno"/>
    <s v="Ninguno"/>
    <s v="Ninguno"/>
    <s v="Estudios Universitarios"/>
    <s v="Cotizante Pensionado"/>
    <m/>
    <s v="Con discapacidad"/>
    <s v="Ninguna"/>
    <s v="SAN PABLO"/>
    <s v="B FATIMA"/>
    <n v="3013215671"/>
    <s v="Urbana"/>
    <m/>
    <x v="0"/>
    <x v="8"/>
    <s v="NARIÑO"/>
    <x v="8"/>
    <x v="8"/>
    <x v="8"/>
    <m/>
    <m/>
    <m/>
    <m/>
    <s v="Hipertension esencial (primaria)"/>
    <s v="Medicamento"/>
    <n v="1"/>
    <s v="20089355-25"/>
    <s v="ROSUVASTATINA TABLETAS RECUBIERTAS POR 40 MG"/>
    <d v="2022-02-22T00:00:00"/>
    <n v="549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807"/>
    <s v="CC27449807"/>
    <s v="MARGARITA"/>
    <s v="DE FATIMA"/>
    <s v="REALPE"/>
    <s v="DE ROSERO"/>
    <d v="1951-06-10T00:00:00"/>
    <n v="70"/>
    <n v="6"/>
    <s v="Persona mayor"/>
    <s v="Ninguno"/>
    <s v="Ninguno"/>
    <s v="Ninguno"/>
    <s v="Estudios Universitarios"/>
    <s v="Cotizante docente"/>
    <m/>
    <s v="Con discapacidad"/>
    <s v="Ninguna"/>
    <s v="SAN PABLO"/>
    <s v="B FATIMA"/>
    <n v="3122971721"/>
    <s v="Urbana"/>
    <m/>
    <x v="0"/>
    <x v="9"/>
    <s v="NARIÑO"/>
    <x v="9"/>
    <x v="9"/>
    <x v="9"/>
    <m/>
    <m/>
    <m/>
    <m/>
    <s v="Hipertension esencial (primaria)"/>
    <s v="Procedimiento"/>
    <n v="1"/>
    <s v="00Q0000395"/>
    <s v="PAQUETE HIPERTENSION ARTERIAL Y/O  DIABETES MELLITUS CON ENFERMEDAD RENAL CRONICA ESTADIOS 3A - 3B - 4 Y 5 SIN DIALISIS"/>
    <d v="2022-02-28T00:00:00"/>
    <n v="5767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340037"/>
    <s v="CC5340037"/>
    <s v="MAXIMINO"/>
    <s v="NONE"/>
    <s v="BRAVO"/>
    <s v="HOYOS"/>
    <d v="1934-04-13T00:00:00"/>
    <n v="87"/>
    <n v="6"/>
    <s v="Persona mayor"/>
    <s v="Ninguno"/>
    <s v="Ninguno"/>
    <s v="Ninguno"/>
    <s v="Primaria Incompleta"/>
    <s v="Beneficiario"/>
    <m/>
    <s v="Con discapacidad"/>
    <s v="Ninguna"/>
    <s v="SAN PABLO"/>
    <s v="BRICEÑO"/>
    <n v="3157404876"/>
    <s v="Rural"/>
    <m/>
    <x v="0"/>
    <x v="11"/>
    <s v="NARIÑO"/>
    <x v="11"/>
    <x v="11"/>
    <x v="11"/>
    <m/>
    <m/>
    <m/>
    <m/>
    <s v="Hipertension esencial (primaria)"/>
    <s v="Procedimiento"/>
    <n v="1"/>
    <s v="00Q0000775"/>
    <s v="PAQUETE HIPERTENSION ARTERIAL MAS DIABETES MELLITUS EN RIESGO DE ERCÃ‚Â YÃ‚Â ENFERMEDAD RENAL CRONICA ESTADIOS 1 - 2 EN IPS ESPECIALIZADA"/>
    <d v="2022-02-28T00:00:00"/>
    <n v="6047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10523834"/>
    <s v="CC10523834"/>
    <s v="OSCAR "/>
    <s v="FERNARDO"/>
    <s v="ROSERO"/>
    <s v="CASTRO"/>
    <d v="1950-09-17T00:00:00"/>
    <n v="71"/>
    <n v="6"/>
    <s v="Persona mayor"/>
    <s v="Ninguno"/>
    <s v="Ninguno"/>
    <s v="Ninguno"/>
    <s v="Estudios Secundarios"/>
    <s v="Beneficiario"/>
    <m/>
    <s v="Con discapacidad"/>
    <s v="Ninguna"/>
    <s v="SAN PABLO"/>
    <s v="B FATIMA"/>
    <n v="3122857202"/>
    <s v="Urbana"/>
    <m/>
    <x v="0"/>
    <x v="10"/>
    <s v="NARIÑO"/>
    <x v="10"/>
    <x v="10"/>
    <x v="10"/>
    <m/>
    <m/>
    <m/>
    <m/>
    <s v="Hipertension esencial (primaria)"/>
    <s v="Procedimiento"/>
    <n v="1"/>
    <s v="00Q0000773"/>
    <s v="PAQUETE HIPERTENSION ARTERIAL SIN O CON ENFERMEDAD RENAL CRONICA ESTADIOS 1 - 2 - IPS ESPECIALIZADA"/>
    <d v="2022-02-28T00:00:00"/>
    <n v="635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505"/>
    <s v="CC27449505"/>
    <s v="MARIA "/>
    <s v="ESPERANZA "/>
    <s v="FARINANGO"/>
    <s v="DE CERON"/>
    <d v="1944-12-11T00:00:00"/>
    <n v="76"/>
    <n v="6"/>
    <s v="Persona mayor"/>
    <s v="Ninguno"/>
    <s v="Ninguno"/>
    <s v="Ninguno"/>
    <s v="Estudios Primarios"/>
    <s v="Cotizante docente"/>
    <m/>
    <s v="Con discapacidad"/>
    <s v="Ninguna"/>
    <s v="SAN PABLO"/>
    <s v="B LOS ANGELES"/>
    <n v="3218244270"/>
    <s v="Urbana"/>
    <m/>
    <x v="0"/>
    <x v="13"/>
    <s v="NARIÑO"/>
    <x v="13"/>
    <x v="13"/>
    <x v="13"/>
    <m/>
    <m/>
    <m/>
    <m/>
    <s v="Hipertension esencial (primaria)"/>
    <s v="Procedimiento"/>
    <n v="1"/>
    <s v="00Q0000395"/>
    <s v="PAQUETE HIPERTENSION ARTERIAL Y/O  DIABETES MELLITUS CON ENFERMEDAD RENAL CRONICA ESTADIOS 3A - 3B - 4 Y 5 SIN DIALISIS"/>
    <d v="2022-02-28T00:00:00"/>
    <n v="7962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1094"/>
    <s v="CC27451094"/>
    <s v="RUTH"/>
    <s v="IRAYDA"/>
    <s v="CEBALLOS "/>
    <s v="CERON"/>
    <d v="1968-07-22T00:00:00"/>
    <n v="53"/>
    <n v="5"/>
    <s v="Adultez"/>
    <s v="Ninguno"/>
    <s v="Ninguno"/>
    <s v="Ninguno"/>
    <s v="Bachillerato Incompleto"/>
    <s v="Beneficiario"/>
    <m/>
    <s v="Con discapacidad"/>
    <s v="Ninguna"/>
    <s v="SAN PABLO"/>
    <s v="B AV LOS ESTUDIANTES"/>
    <n v="3152081703"/>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280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429"/>
    <s v="CC27450429"/>
    <s v="LUZ "/>
    <s v="DARIS"/>
    <s v="LARA"/>
    <s v="BOLAÑOS"/>
    <d v="1960-05-10T00:00:00"/>
    <n v="61"/>
    <n v="6"/>
    <s v="Persona mayor"/>
    <s v="Ninguno"/>
    <s v="Ninguno"/>
    <s v="Ninguno"/>
    <s v="Estudios Universitarios"/>
    <s v="Cotizante docente"/>
    <m/>
    <s v="Con discapacidad"/>
    <s v="Ninguna"/>
    <s v="SAN PABLO"/>
    <s v="B PORVENIR"/>
    <n v="3225190128"/>
    <s v="Urbana"/>
    <m/>
    <x v="0"/>
    <x v="10"/>
    <s v="NARIÑO"/>
    <x v="10"/>
    <x v="10"/>
    <x v="10"/>
    <m/>
    <m/>
    <m/>
    <m/>
    <s v="Hipertension esencial (primaria)"/>
    <s v="Procedimiento"/>
    <n v="1"/>
    <s v="00Q0000395"/>
    <s v="PAQUETE HIPERTENSION ARTERIAL Y/O  DIABETES MELLITUS CON ENFERMEDAD RENAL CRONICA ESTADIOS 3A - 3B - 4 Y 5 SIN DIALISIS"/>
    <d v="2022-02-28T00:00:00"/>
    <n v="38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279915"/>
    <s v="CC5279915"/>
    <s v="SANTOS"/>
    <s v="NONE"/>
    <s v="MUÑOZ"/>
    <s v="ORDOÑEZ"/>
    <d v="1937-02-13T00:00:00"/>
    <n v="84"/>
    <n v="6"/>
    <s v="Persona mayor"/>
    <s v="Ninguno"/>
    <s v="Ninguno"/>
    <s v="Ninguno"/>
    <s v="Estudios Secundarios"/>
    <s v="Cotizante docente"/>
    <m/>
    <s v="Con discapacidad"/>
    <s v="Ninguna"/>
    <s v="SAN PABLO"/>
    <s v="B FATIMA"/>
    <n v="3136153451"/>
    <s v="Urbana"/>
    <m/>
    <x v="0"/>
    <x v="13"/>
    <s v="NARIÑO"/>
    <x v="13"/>
    <x v="13"/>
    <x v="13"/>
    <m/>
    <m/>
    <m/>
    <m/>
    <s v="Hipertension esencial (primaria)"/>
    <s v="Procedimiento"/>
    <n v="1"/>
    <n v="1903862"/>
    <s v="PROTEINAS EN ORINA DE 24 HORAS"/>
    <d v="2022-02-23T00:00:00"/>
    <n v="52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405"/>
    <s v="CC98322405"/>
    <s v="OSCAR "/>
    <s v="FERNANDO"/>
    <s v="CEBALLOS "/>
    <s v="MARTINEZ"/>
    <d v="1964-06-29T00:00:00"/>
    <n v="57"/>
    <n v="5"/>
    <s v="Adultez"/>
    <s v="Ninguno"/>
    <s v="Ninguno"/>
    <s v="Ninguno"/>
    <s v="Estudios Universitarios"/>
    <s v="Cotizante docente"/>
    <m/>
    <s v="Con discapacidad"/>
    <s v="Ninguna"/>
    <s v="SAN PABLO"/>
    <s v="B VILLACRISTINA"/>
    <n v="3022773694"/>
    <s v="Urbana"/>
    <m/>
    <x v="0"/>
    <x v="7"/>
    <s v="NARIÑO"/>
    <x v="7"/>
    <x v="7"/>
    <x v="7"/>
    <m/>
    <m/>
    <m/>
    <m/>
    <s v="Hipertension esencial (primaria)"/>
    <s v="Medicamento"/>
    <n v="1"/>
    <s v="20123645-04"/>
    <s v="LOSARTAN POTASICO 50 MG TABLETAS"/>
    <d v="2022-02-04T00:00:00"/>
    <n v="522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9435027"/>
    <s v="CC59435027"/>
    <s v="GRACIELA"/>
    <s v="NONE"/>
    <s v="CORDOBA"/>
    <s v="NAVIA"/>
    <d v="1967-01-23T00:00:00"/>
    <n v="54"/>
    <n v="5"/>
    <s v="Adultez"/>
    <s v="Ninguno"/>
    <s v="Ninguno"/>
    <s v="Ninguno"/>
    <s v="Estudios Primarios"/>
    <s v="Beneficiario"/>
    <m/>
    <s v="Con discapacidad"/>
    <s v="Ninguna"/>
    <s v="SAN PABLO"/>
    <s v="V FRANCIA"/>
    <n v="3175302322"/>
    <s v="Rural"/>
    <m/>
    <x v="0"/>
    <x v="13"/>
    <s v="NARIÑO"/>
    <x v="13"/>
    <x v="13"/>
    <x v="13"/>
    <m/>
    <m/>
    <m/>
    <m/>
    <s v="Hipertension esencial (primaria)"/>
    <s v="Procedimiento"/>
    <n v="1"/>
    <n v="1903823"/>
    <s v="CREATININA DEPURACION"/>
    <d v="2022-02-23T00:00:00"/>
    <n v="37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856"/>
    <s v="CC27451856"/>
    <s v="BLANCA "/>
    <s v="NELLY"/>
    <s v="LOPEZ"/>
    <s v="GAMEZ"/>
    <d v="1968-10-25T00:00:00"/>
    <n v="53"/>
    <n v="5"/>
    <s v="Adultez"/>
    <s v="Ninguno"/>
    <s v="Ninguno"/>
    <s v="Ninguno"/>
    <s v="Estudios Universitarios"/>
    <s v="Cotizante docente"/>
    <m/>
    <s v="Con discapacidad"/>
    <s v="Ninguna"/>
    <s v="SAN PABLO"/>
    <s v="B VILLACRISTINA"/>
    <n v="3172347220"/>
    <s v="Urbana"/>
    <m/>
    <x v="0"/>
    <x v="13"/>
    <s v="NARIÑO"/>
    <x v="13"/>
    <x v="13"/>
    <x v="13"/>
    <m/>
    <m/>
    <m/>
    <m/>
    <s v="Hipertension esencial (primaria)"/>
    <s v="Procedimiento"/>
    <n v="1"/>
    <n v="1904902"/>
    <s v="HORMONA ESTIMULANTE DEL TIROIDES"/>
    <d v="2022-02-23T00:00:00"/>
    <n v="70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30708613"/>
    <s v="CC30708613"/>
    <s v="ALBA "/>
    <s v="DORIS"/>
    <s v="MUÑOZ"/>
    <s v="ORTEGA"/>
    <d v="1951-12-03T00:00:00"/>
    <n v="70"/>
    <n v="6"/>
    <s v="Persona mayor"/>
    <s v="Ninguno"/>
    <s v="Ninguno"/>
    <s v="Ninguno"/>
    <s v="Estudios Universitarios"/>
    <s v="Cotizante docente"/>
    <m/>
    <s v="Con discapacidad"/>
    <s v="Ninguna"/>
    <s v="SAN PABLO"/>
    <s v="BRICEÑO"/>
    <n v="3147978229"/>
    <s v="Rural"/>
    <m/>
    <x v="0"/>
    <x v="7"/>
    <s v="NARIÑO"/>
    <x v="7"/>
    <x v="7"/>
    <x v="7"/>
    <m/>
    <m/>
    <m/>
    <m/>
    <s v="Hipertension esencial (primaria)"/>
    <s v="Procedimiento"/>
    <n v="1"/>
    <s v="00Q0000395"/>
    <s v="PAQUETE HIPERTENSION ARTERIAL Y/O  DIABETES MELLITUS CON ENFERMEDAD RENAL CRONICA ESTADIOS 3A - 3B - 4 Y 5 SIN DIALISIS"/>
    <d v="2022-02-28T00:00:00"/>
    <n v="1643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1236"/>
    <s v="CC27451236"/>
    <s v="MARIA "/>
    <s v="LUCERO"/>
    <s v="ORTEGA"/>
    <s v="VALDEZ"/>
    <d v="1970-01-21T00:00:00"/>
    <n v="51"/>
    <n v="5"/>
    <s v="Adultez"/>
    <s v="Ninguno"/>
    <s v="Ninguno"/>
    <s v="Ninguno"/>
    <s v="Estudios Universitarios"/>
    <s v="Beneficiario"/>
    <m/>
    <s v="Con discapacidad"/>
    <s v="Ninguna"/>
    <s v="SAN PABLO"/>
    <s v="B PORVENIR"/>
    <n v="3107561570"/>
    <s v="Urbana"/>
    <m/>
    <x v="0"/>
    <x v="8"/>
    <s v="NARIÑO"/>
    <x v="8"/>
    <x v="8"/>
    <x v="8"/>
    <m/>
    <m/>
    <m/>
    <m/>
    <s v="Hipertension esencial (primaria)"/>
    <s v="Procedimiento"/>
    <n v="1"/>
    <s v="00Q0000773"/>
    <s v="PAQUETE HIPERTENSION ARTERIAL SIN O CON ENFERMEDAD RENAL CRONICA ESTADIOS 1 - 2 - IPS ESPECIALIZADA"/>
    <d v="2022-02-28T00:00:00"/>
    <n v="260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276446"/>
    <s v="CC27276446"/>
    <s v="LIDIA"/>
    <s v="NONE"/>
    <s v="NOGUERA"/>
    <s v="URBANO"/>
    <d v="1967-04-19T00:00:00"/>
    <n v="54"/>
    <n v="5"/>
    <s v="Adultez"/>
    <s v="Ninguno"/>
    <s v="Ninguno"/>
    <s v="Ninguno"/>
    <s v="Estudios Universitarios"/>
    <s v="Cotizante docente"/>
    <m/>
    <s v="Con discapacidad"/>
    <s v="Ninguna"/>
    <s v="SAN PABLO"/>
    <s v="V CAÑADA"/>
    <n v="3105169916"/>
    <s v="Rural"/>
    <m/>
    <x v="0"/>
    <x v="8"/>
    <s v="NARIÑO"/>
    <x v="8"/>
    <x v="8"/>
    <x v="8"/>
    <m/>
    <m/>
    <m/>
    <m/>
    <s v="Hipertension esencial (primaria)"/>
    <s v="Procedimiento"/>
    <n v="1"/>
    <s v="00Q0000773"/>
    <s v="PAQUETE HIPERTENSION ARTERIAL SIN O CON ENFERMEDAD RENAL CRONICA ESTADIOS 1 - 2 - IPS ESPECIALIZADA"/>
    <d v="2022-02-28T00:00:00"/>
    <n v="38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504"/>
    <s v="CC27449504"/>
    <s v="NIVIA"/>
    <s v="MARY"/>
    <s v="MUÑOZ"/>
    <s v="DE LASSO"/>
    <d v="1944-04-11T00:00:00"/>
    <n v="77"/>
    <n v="6"/>
    <s v="Persona mayor"/>
    <s v="Ninguno"/>
    <s v="Ninguno"/>
    <s v="Ninguno"/>
    <s v="Estudios Secundarios"/>
    <s v="Cotizante docente"/>
    <m/>
    <s v="Con discapacidad"/>
    <s v="Ninguna"/>
    <s v="SAN PABLO"/>
    <s v="B PORVENIR"/>
    <n v="3128142426"/>
    <s v="Urbana"/>
    <m/>
    <x v="0"/>
    <x v="11"/>
    <s v="NARIÑO"/>
    <x v="11"/>
    <x v="11"/>
    <x v="11"/>
    <m/>
    <m/>
    <m/>
    <m/>
    <s v="Hipertension esencial (primaria)"/>
    <s v="Procedimiento"/>
    <n v="1"/>
    <s v="00Q0000395"/>
    <s v="PAQUETE HIPERTENSION ARTERIAL Y/O  DIABETES MELLITUS CON ENFERMEDAD RENAL CRONICA ESTADIOS 3A - 3B - 4 Y 5 SIN DIALISIS"/>
    <d v="2022-02-28T00:00:00"/>
    <n v="61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841"/>
    <s v="CC27450841"/>
    <s v="MARIA "/>
    <s v="ENELDA"/>
    <s v="PORTILLA"/>
    <s v="RUIZ"/>
    <d v="1964-08-07T00:00:00"/>
    <n v="57"/>
    <n v="5"/>
    <s v="Adultez"/>
    <s v="Ninguno"/>
    <s v="Ninguno"/>
    <s v="Ninguno"/>
    <s v="Estudios Universitarios"/>
    <s v="Cotizante docente"/>
    <m/>
    <s v="Con discapacidad"/>
    <s v="Ninguna"/>
    <s v="SAN PABLO"/>
    <s v="B VILLACRISTINA"/>
    <n v="3122851585"/>
    <s v="Urbana"/>
    <m/>
    <x v="0"/>
    <x v="12"/>
    <s v="NARIÑO"/>
    <x v="12"/>
    <x v="12"/>
    <x v="12"/>
    <m/>
    <m/>
    <m/>
    <m/>
    <s v="Hipertension esencial (primaria)"/>
    <s v="Procedimiento"/>
    <n v="1"/>
    <s v="00Q0000395"/>
    <s v="PAQUETE HIPERTENSION ARTERIAL Y/O  DIABETES MELLITUS CON ENFERMEDAD RENAL CRONICA ESTADIOS 3A - 3B - 4 Y 5 SIN DIALISIS"/>
    <d v="2022-02-04T00:00:00"/>
    <n v="255200"/>
    <s v="Urgencias"/>
    <m/>
  </r>
  <r>
    <n v="2022"/>
    <d v="2021-10-31T00:00:00"/>
    <s v="Población con riesgo o alteraciones cardio – cerebro – vascular – metabólicas manifiestas"/>
    <s v="Crónicos"/>
    <s v="HTA"/>
    <s v="PASTO"/>
    <n v="52"/>
    <s v="52 - NARIÑO"/>
    <s v="52693"/>
    <s v="52693 - San Pablo"/>
    <s v="1,68157662671088"/>
    <s v="-76,9752797932534"/>
    <s v="Cotizante Pensionado"/>
    <s v="AC"/>
    <m/>
    <s v="CC"/>
    <n v="27077542"/>
    <s v="CC27077542"/>
    <s v="GUIOMAR"/>
    <s v="NONE"/>
    <s v="CERON "/>
    <s v="MUÑOZ"/>
    <d v="1946-11-14T00:00:00"/>
    <n v="75"/>
    <n v="6"/>
    <s v="Persona mayor"/>
    <s v="Ninguno"/>
    <s v="Ninguno"/>
    <s v="Ninguno"/>
    <s v="Estudios Primarios"/>
    <s v="Cotizante Pensionado"/>
    <m/>
    <s v="Con discapacidad"/>
    <s v="Ninguna"/>
    <s v="SAN PABLO"/>
    <s v="B PORVENIR"/>
    <n v="3175833585"/>
    <s v="Urbana"/>
    <m/>
    <x v="0"/>
    <x v="11"/>
    <s v="NARIÑO"/>
    <x v="11"/>
    <x v="11"/>
    <x v="11"/>
    <m/>
    <m/>
    <m/>
    <m/>
    <s v="Hipertension esencial (primaria)"/>
    <s v="Procedimiento"/>
    <n v="1"/>
    <n v="1890266"/>
    <s v="CONSULTA DE PRIMERA VEZ POR ESPECIALISTA EN MEDICINA INTERNA"/>
    <d v="2022-02-08T00:00:00"/>
    <n v="534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814"/>
    <s v="CC27449814"/>
    <s v="BERTHA"/>
    <s v="ELENA"/>
    <s v="LASSO"/>
    <s v="CERON"/>
    <d v="1951-10-13T00:00:00"/>
    <n v="70"/>
    <n v="6"/>
    <s v="Persona mayor"/>
    <s v="Ninguno"/>
    <s v="Ninguno"/>
    <s v="Ninguno"/>
    <s v="Estudios Universitarios"/>
    <s v="Cotizante docente"/>
    <m/>
    <s v="Con discapacidad"/>
    <s v="Ninguna"/>
    <s v="SAN PABLO"/>
    <s v="B FATIMA"/>
    <n v="3128876833"/>
    <s v="Urbana"/>
    <m/>
    <x v="0"/>
    <x v="8"/>
    <s v="NARIÑO"/>
    <x v="8"/>
    <x v="8"/>
    <x v="8"/>
    <m/>
    <m/>
    <m/>
    <m/>
    <s v="Hipertension esencial (primaria)"/>
    <s v="Procedimiento"/>
    <n v="1"/>
    <s v="00Q0000395"/>
    <s v="PAQUETE HIPERTENSION ARTERIAL Y/O  DIABETES MELLITUS CON ENFERMEDAD RENAL CRONICA ESTADIOS 3A - 3B - 4 Y 5 SIN DIALISIS"/>
    <d v="2022-02-28T00:00:00"/>
    <n v="464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274322"/>
    <s v="CC27274322"/>
    <s v="EMMA"/>
    <s v="GLORIA"/>
    <s v="PARDO"/>
    <s v="BRAVO"/>
    <d v="1946-10-15T00:00:00"/>
    <n v="75"/>
    <n v="6"/>
    <s v="Persona mayor"/>
    <s v="Ninguno"/>
    <s v="Ninguno"/>
    <s v="Ninguno"/>
    <s v="Estudios Universitarios"/>
    <s v="Cotizante docente"/>
    <m/>
    <s v="Con discapacidad"/>
    <s v="Ninguna"/>
    <s v="SAN PABLO"/>
    <s v="B EL PINO"/>
    <n v="3117497178"/>
    <s v="Urbana"/>
    <m/>
    <x v="0"/>
    <x v="10"/>
    <s v="NARIÑO"/>
    <x v="10"/>
    <x v="10"/>
    <x v="10"/>
    <m/>
    <m/>
    <m/>
    <m/>
    <s v="Hipertension esencial (primaria)"/>
    <s v="Procedimiento"/>
    <n v="1"/>
    <s v="00Q0000395"/>
    <s v="PAQUETE HIPERTENSION ARTERIAL Y/O  DIABETES MELLITUS CON ENFERMEDAD RENAL CRONICA ESTADIOS 3A - 3B - 4 Y 5 SIN DIALISIS"/>
    <d v="2022-02-28T00:00:00"/>
    <n v="1446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856"/>
    <s v="CC27449856"/>
    <s v="SONIA"/>
    <s v="AMPARO"/>
    <s v="PAREJA"/>
    <s v="BOLAÑOS"/>
    <d v="1949-09-15T00:00:00"/>
    <n v="72"/>
    <n v="6"/>
    <s v="Persona mayor"/>
    <s v="Ninguno"/>
    <s v="Ninguno"/>
    <s v="Ninguno"/>
    <s v="Estudios Universitarios"/>
    <s v="Cotizante docente"/>
    <m/>
    <s v="Con discapacidad"/>
    <s v="Ninguna"/>
    <s v="SAN PABLO"/>
    <s v="B FATIMA"/>
    <n v="3113097413"/>
    <s v="Urbana"/>
    <m/>
    <x v="0"/>
    <x v="7"/>
    <s v="NARIÑO"/>
    <x v="7"/>
    <x v="7"/>
    <x v="7"/>
    <m/>
    <m/>
    <m/>
    <m/>
    <s v="Hipertension esencial (primaria)"/>
    <s v="Medicamento"/>
    <n v="1"/>
    <s v="35662-18"/>
    <s v="ACIDO FOLICO TABLETAS 1 MG."/>
    <d v="2022-02-21T00:00:00"/>
    <n v="16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158"/>
    <s v="CC27451158"/>
    <s v="HILDA"/>
    <s v="LUCRECIA"/>
    <s v="CERON "/>
    <s v="DIAZ"/>
    <d v="1966-04-28T00:00:00"/>
    <n v="55"/>
    <n v="5"/>
    <s v="Adultez"/>
    <s v="Ninguno"/>
    <s v="Ninguno"/>
    <s v="Ninguno"/>
    <s v="Estudios Universitarios"/>
    <s v="Cotizante docente"/>
    <m/>
    <s v="Con discapacidad"/>
    <s v="Ninguna"/>
    <s v="SAN PABLO"/>
    <s v="B SAGRADO CORAZON DE JESUS"/>
    <n v="3122469728"/>
    <s v="Urbana"/>
    <m/>
    <x v="0"/>
    <x v="7"/>
    <s v="NARIÑO"/>
    <x v="7"/>
    <x v="7"/>
    <x v="7"/>
    <m/>
    <m/>
    <m/>
    <m/>
    <s v="Hipertension esencial (primaria)"/>
    <s v="Medicamento"/>
    <n v="1"/>
    <s v="20044615-04"/>
    <s v="OROCALÂ® D TABLETAS"/>
    <d v="2022-02-21T00:00:00"/>
    <n v="10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3614"/>
    <s v="CC27453614"/>
    <s v="MAURA"/>
    <s v="DIVA"/>
    <s v="ORTEGA"/>
    <s v="NAÑEZ"/>
    <d v="1955-03-19T00:00:00"/>
    <n v="66"/>
    <n v="6"/>
    <s v="Persona mayor"/>
    <s v="Ninguno"/>
    <s v="Ninguno"/>
    <s v="Ninguno"/>
    <s v="Estudios Universitarios"/>
    <s v="Cotizante docente"/>
    <m/>
    <s v="Con discapacidad"/>
    <s v="Ninguna"/>
    <s v="SAN PABLO"/>
    <s v="BRICEÑO"/>
    <n v="3153866562"/>
    <s v="Rural"/>
    <m/>
    <x v="0"/>
    <x v="7"/>
    <s v="NARIÑO"/>
    <x v="7"/>
    <x v="7"/>
    <x v="7"/>
    <m/>
    <m/>
    <m/>
    <m/>
    <s v="Hipertension esencial (primaria)"/>
    <s v="Medicamento"/>
    <n v="1"/>
    <s v="19942545-01"/>
    <s v="CALCITRIOL 0.5 MCG"/>
    <d v="2022-02-21T00:00:00"/>
    <n v="8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520"/>
    <s v="CC27450520"/>
    <s v="VICTORIA "/>
    <s v="NONE"/>
    <s v="MUTIZ"/>
    <s v="CERON"/>
    <d v="1961-04-16T00:00:00"/>
    <n v="60"/>
    <n v="6"/>
    <s v="Persona mayor"/>
    <s v="Ninguno"/>
    <s v="Ninguno"/>
    <s v="Ninguno"/>
    <s v="Estudios Universitarios"/>
    <s v="Cotizante docente"/>
    <m/>
    <s v="Con discapacidad"/>
    <s v="Ninguna"/>
    <s v="SAN PABLO"/>
    <s v="B PORVENIR"/>
    <n v="3217784221"/>
    <s v="Urbana"/>
    <m/>
    <x v="0"/>
    <x v="7"/>
    <s v="NARIÑO"/>
    <x v="7"/>
    <x v="7"/>
    <x v="7"/>
    <m/>
    <m/>
    <m/>
    <m/>
    <s v="Hipertension esencial (primaria)"/>
    <s v="Procedimiento"/>
    <n v="1"/>
    <s v="00Q0000395"/>
    <s v="PAQUETE HIPERTENSION ARTERIAL Y/O  DIABETES MELLITUS CON ENFERMEDAD RENAL CRONICA ESTADIOS 3A - 3B - 4 Y 5 SIN DIALISIS"/>
    <d v="2022-02-28T00:00:00"/>
    <n v="5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506"/>
    <s v="CC27449506"/>
    <s v="AURA"/>
    <s v="NIDIA"/>
    <s v="ARCOS"/>
    <s v="DE MUÑOZ"/>
    <d v="1945-04-28T00:00:00"/>
    <n v="76"/>
    <n v="6"/>
    <s v="Persona mayor"/>
    <s v="Ninguno"/>
    <s v="Ninguno"/>
    <s v="Ninguno"/>
    <s v="Estudios Universitarios"/>
    <s v="Cotizante Pensionado"/>
    <m/>
    <s v="Con discapacidad"/>
    <s v="Ninguna"/>
    <s v="SAN PABLO"/>
    <s v="B LAS CUADRAS"/>
    <n v="3113989488"/>
    <s v="Urbana"/>
    <m/>
    <x v="0"/>
    <x v="10"/>
    <s v="NARIÑO"/>
    <x v="10"/>
    <x v="10"/>
    <x v="10"/>
    <m/>
    <m/>
    <m/>
    <m/>
    <s v="Hipertension esencial (primaria)"/>
    <s v="Procedimiento"/>
    <n v="1"/>
    <s v="00Q0000395"/>
    <s v="PAQUETE HIPERTENSION ARTERIAL Y/O  DIABETES MELLITUS CON ENFERMEDAD RENAL CRONICA ESTADIOS 3A - 3B - 4 Y 5 SIN DIALISIS"/>
    <d v="2022-02-28T00:00:00"/>
    <n v="18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821"/>
    <s v="CC27450821"/>
    <s v="WALDINA"/>
    <s v="NONE"/>
    <s v="MUÑOZ"/>
    <s v="QUINTERO"/>
    <d v="1961-07-27T00:00:00"/>
    <n v="60"/>
    <n v="6"/>
    <s v="Persona mayor"/>
    <s v="Ninguno"/>
    <s v="Ninguno"/>
    <s v="Ninguno"/>
    <s v="Estudios Universitarios"/>
    <s v="Cotizante docente"/>
    <m/>
    <s v="Con discapacidad"/>
    <s v="Ninguna"/>
    <s v="SAN PABLO"/>
    <s v="B LOS ANGELES"/>
    <n v="3203704988"/>
    <s v="Urbana"/>
    <m/>
    <x v="0"/>
    <x v="7"/>
    <s v="NARIÑO"/>
    <x v="7"/>
    <x v="7"/>
    <x v="7"/>
    <m/>
    <m/>
    <m/>
    <m/>
    <s v="Hipertension esencial (primaria)"/>
    <s v="Medicamento"/>
    <n v="1"/>
    <s v="40927-14"/>
    <s v="NIDIPÂ® 30 MG"/>
    <d v="2022-02-01T00:00:00"/>
    <n v="121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443"/>
    <s v="CC98322443"/>
    <s v="AICARDO"/>
    <s v="NONE"/>
    <s v="RODRIGUEZ"/>
    <s v="NONE"/>
    <d v="1964-03-23T00:00:00"/>
    <n v="57"/>
    <n v="5"/>
    <s v="Adultez"/>
    <s v="Ninguno"/>
    <s v="Ninguno"/>
    <s v="Ninguno"/>
    <s v="Estudios Universitarios"/>
    <s v="Cotizante docente"/>
    <m/>
    <s v="Con discapacidad"/>
    <s v="Ninguna"/>
    <s v="SAN PABLO"/>
    <s v="B VILLACRISTINA"/>
    <n v="3128167130"/>
    <s v="Urbana"/>
    <m/>
    <x v="0"/>
    <x v="11"/>
    <s v="NARIÑO"/>
    <x v="11"/>
    <x v="11"/>
    <x v="11"/>
    <m/>
    <m/>
    <m/>
    <m/>
    <s v="Hipertension esencial (primaria)"/>
    <s v="Medicamento"/>
    <n v="1"/>
    <s v="20070385-02"/>
    <s v="OMEPRAZOL 40 MG"/>
    <d v="2022-02-14T00:00:00"/>
    <n v="93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98322373"/>
    <s v="CC98322373"/>
    <s v="SEGUNDO"/>
    <s v="ARQUIMEDES"/>
    <s v="BRAVO"/>
    <s v="NONE"/>
    <d v="1965-10-17T00:00:00"/>
    <n v="56"/>
    <n v="5"/>
    <s v="Adultez"/>
    <s v="Ninguno"/>
    <s v="Ninguno"/>
    <s v="Ninguno"/>
    <s v="Estudios Primarios"/>
    <s v="Beneficiario"/>
    <m/>
    <s v="Con discapacidad"/>
    <s v="Ninguna"/>
    <s v="SAN PABLO"/>
    <s v="B VILLACRISTINA"/>
    <n v="3107229748"/>
    <s v="Urbana"/>
    <m/>
    <x v="0"/>
    <x v="11"/>
    <s v="NARIÑO"/>
    <x v="11"/>
    <x v="11"/>
    <x v="11"/>
    <m/>
    <m/>
    <m/>
    <m/>
    <s v="Hipertension esencial (primaria)"/>
    <s v="Medicamento"/>
    <n v="1"/>
    <s v="20011983-01"/>
    <s v="SALBUTAMOL 100MCG/DOSIS"/>
    <d v="2022-02-14T00:00:00"/>
    <n v="6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338780"/>
    <s v="CC5338780"/>
    <s v="TAURINO"/>
    <s v="HERMES"/>
    <s v="PAREJA"/>
    <s v="GONZALES"/>
    <d v="1941-03-31T00:00:00"/>
    <n v="80"/>
    <n v="6"/>
    <s v="Persona mayor"/>
    <s v="Ninguno"/>
    <s v="Ninguno"/>
    <s v="Ninguno"/>
    <s v="Estudios Primarios"/>
    <s v="Cotizante Pensionado"/>
    <m/>
    <s v="Con discapacidad"/>
    <s v="Ninguna"/>
    <s v="SAN PABLO"/>
    <s v="B LOS ANGELES"/>
    <n v="3177877379"/>
    <s v="Urbana"/>
    <m/>
    <x v="0"/>
    <x v="11"/>
    <s v="NARIÑO"/>
    <x v="11"/>
    <x v="11"/>
    <x v="11"/>
    <m/>
    <m/>
    <m/>
    <m/>
    <s v="Hipertension esencial (primaria)"/>
    <s v="Insumo"/>
    <n v="1"/>
    <n v="0"/>
    <s v="DURAPREP SOLUCION PARA LAVADO PREQUIRURGICO"/>
    <d v="2022-02-14T00:00:00"/>
    <n v="18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860"/>
    <s v="CC98322860"/>
    <s v="SIMEON"/>
    <s v="NONE"/>
    <s v="URBANO"/>
    <s v="NONE"/>
    <d v="1968-08-13T00:00:00"/>
    <n v="53"/>
    <n v="5"/>
    <s v="Adultez"/>
    <s v="Ninguno"/>
    <s v="Ninguno"/>
    <s v="Ninguno"/>
    <s v="Primaria Incompleta"/>
    <s v="Cotizante docente"/>
    <m/>
    <s v="Con discapacidad"/>
    <s v="Ninguna"/>
    <s v="SAN PABLO"/>
    <s v="B LOS SAMANES"/>
    <n v="3127504905"/>
    <s v="Urbana"/>
    <m/>
    <x v="0"/>
    <x v="11"/>
    <s v="NARIÑO"/>
    <x v="11"/>
    <x v="11"/>
    <x v="11"/>
    <m/>
    <m/>
    <m/>
    <m/>
    <s v="Hipertension esencial (primaria)"/>
    <s v="Insumo"/>
    <n v="1"/>
    <n v="0"/>
    <s v="DURAPREP SOLUCION PARA LAVADO PREQUIRURGICO"/>
    <d v="2022-02-14T00:00:00"/>
    <n v="121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927"/>
    <s v="CC27450927"/>
    <s v="JULIANA"/>
    <s v="ANDREA"/>
    <s v="MUÑOZ"/>
    <s v="PABON"/>
    <d v="1966-03-03T00:00:00"/>
    <n v="55"/>
    <n v="5"/>
    <s v="Adultez"/>
    <s v="Ninguno"/>
    <s v="Desplazamiento"/>
    <s v="Desplazamiento forzado"/>
    <s v="Estudios Universitarios"/>
    <s v="Cotizante docente"/>
    <m/>
    <s v="Con discapacidad"/>
    <s v="Ninguna"/>
    <s v="SAN PABLO"/>
    <s v="B AV LOS ESTUDIANTES"/>
    <n v="3113775039"/>
    <s v="Urbana"/>
    <m/>
    <x v="0"/>
    <x v="11"/>
    <s v="NARIÑO"/>
    <x v="11"/>
    <x v="11"/>
    <x v="11"/>
    <m/>
    <m/>
    <m/>
    <m/>
    <s v="Hipertension esencial (primaria)"/>
    <s v="Insumo"/>
    <n v="1"/>
    <n v="0"/>
    <s v="DURAPREP SOLUCION PARA LAVADO PREQUIRURGICO"/>
    <d v="2022-02-14T00:00:00"/>
    <n v="9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264"/>
    <s v="CC27450264"/>
    <s v="MARLY"/>
    <s v="PIEDAD"/>
    <s v="ERAZO"/>
    <s v="DE PARRA"/>
    <d v="1958-05-20T00:00:00"/>
    <n v="63"/>
    <n v="6"/>
    <s v="Persona mayor"/>
    <s v="Ninguno"/>
    <s v="Ninguno"/>
    <s v="Ninguno"/>
    <s v="Estudios Universitarios"/>
    <s v="Cotizante docente"/>
    <m/>
    <s v="Con discapacidad"/>
    <s v="Ninguna"/>
    <s v="SAN PABLO"/>
    <s v="B EL PINO"/>
    <n v="3146315652"/>
    <s v="Urbana"/>
    <m/>
    <x v="0"/>
    <x v="11"/>
    <s v="NARIÑO"/>
    <x v="11"/>
    <x v="11"/>
    <x v="11"/>
    <m/>
    <m/>
    <m/>
    <m/>
    <s v="Hipertension esencial (primaria)"/>
    <s v="Procedimiento"/>
    <n v="1"/>
    <s v="0110M003"/>
    <s v="INTERNACION COMPLEJIDAD MEDIANA HABITACION TRES CAMAS"/>
    <d v="2022-02-14T00:00:00"/>
    <n v="6600"/>
    <s v="Urgencias"/>
    <m/>
  </r>
  <r>
    <n v="2022"/>
    <d v="2021-10-31T00:00:00"/>
    <s v="Población con riesgo o alteraciones cardio – cerebro – vascular – metabólicas manifiestas"/>
    <s v="Crónicos"/>
    <s v="HTA"/>
    <s v="PASTO"/>
    <n v="52"/>
    <s v="52 - NARIÑO"/>
    <s v="52693"/>
    <s v="52693 - San Pablo"/>
    <s v="1,68157662671088"/>
    <s v="-76,9752797932534"/>
    <s v="Cotizante Pensionado"/>
    <s v="AC"/>
    <m/>
    <s v="CC"/>
    <n v="31266661"/>
    <s v="CC31266661"/>
    <s v="MARIA "/>
    <s v="AMILVIA"/>
    <s v="BOLAÑOS"/>
    <s v="PABON"/>
    <d v="1954-08-17T00:00:00"/>
    <n v="67"/>
    <n v="6"/>
    <s v="Persona mayor"/>
    <s v="Ninguno"/>
    <s v="Ninguno"/>
    <s v="Ninguno"/>
    <s v="Estudios Universitarios"/>
    <s v="Cotizante Pensionado"/>
    <m/>
    <s v="Con discapacidad"/>
    <s v="Ninguna"/>
    <s v="SAN PABLO"/>
    <s v="B LOS ANGELES"/>
    <n v="3147373768"/>
    <s v="Urbana"/>
    <m/>
    <x v="0"/>
    <x v="11"/>
    <s v="NARIÑO"/>
    <x v="11"/>
    <x v="11"/>
    <x v="11"/>
    <m/>
    <m/>
    <m/>
    <m/>
    <s v="Hipertension esencial (primaria)"/>
    <s v="Insumo"/>
    <n v="1"/>
    <n v="0"/>
    <s v="DURAPREP SOLUCION PARA LAVADO PREQUIRURGICO"/>
    <d v="2022-02-14T00:00:00"/>
    <n v="801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3651"/>
    <s v="CC27453651"/>
    <s v="EMILCE"/>
    <s v="DE JESUS"/>
    <s v="MOLINA "/>
    <s v="DE ORDOÑEZ"/>
    <d v="1960-01-21T00:00:00"/>
    <n v="61"/>
    <n v="6"/>
    <s v="Persona mayor"/>
    <s v="Ninguno"/>
    <s v="Desplazamiento"/>
    <s v="Lesiones Personales Fisicas"/>
    <s v="Estudios Universitarios"/>
    <s v="Cotizante docente"/>
    <m/>
    <s v="Con discapacidad"/>
    <s v="Ninguna"/>
    <s v="SAN PABLO"/>
    <s v="V CHILCAL"/>
    <n v="3155423466"/>
    <s v="Rural"/>
    <m/>
    <x v="0"/>
    <x v="11"/>
    <s v="NARIÑO"/>
    <x v="11"/>
    <x v="11"/>
    <x v="11"/>
    <m/>
    <m/>
    <m/>
    <m/>
    <s v="Hipertension esencial (primaria)"/>
    <s v="Insumo"/>
    <n v="1"/>
    <n v="0"/>
    <s v="DURAPREP SOLUCION PARA LAVADO PREQUIRURGICO"/>
    <d v="2022-02-14T00:00:00"/>
    <n v="3030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2145"/>
    <s v="CC27452145"/>
    <s v="AURA"/>
    <s v="AZUCENA"/>
    <s v="ROSERO"/>
    <s v="BOLAÑOS"/>
    <d v="1978-04-01T00:00:00"/>
    <n v="43"/>
    <n v="5"/>
    <s v="Adultez"/>
    <s v="Ninguno"/>
    <s v="Ninguno"/>
    <s v="Ninguno"/>
    <s v="Estudios Universitarios"/>
    <s v="Cotizante docente"/>
    <m/>
    <s v="Con discapacidad"/>
    <s v="Ninguna"/>
    <s v="SAN PABLO"/>
    <s v="V CHORRERA"/>
    <n v="3123548187"/>
    <s v="Rural"/>
    <m/>
    <x v="0"/>
    <x v="11"/>
    <s v="NARIÑO"/>
    <x v="11"/>
    <x v="11"/>
    <x v="11"/>
    <m/>
    <m/>
    <m/>
    <m/>
    <s v="Hipertension esencial (primaria)"/>
    <s v="Insumo"/>
    <n v="1"/>
    <n v="0"/>
    <s v="DURAPREP SOLUCION PARA LAVADO PREQUIRURGICO"/>
    <d v="2022-02-14T00:00:00"/>
    <n v="1039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145"/>
    <s v="CC27450145"/>
    <s v="ALBA "/>
    <s v="CLARA"/>
    <s v="CARVAJAL"/>
    <s v="CERON"/>
    <d v="1953-01-24T00:00:00"/>
    <n v="68"/>
    <n v="6"/>
    <s v="Persona mayor"/>
    <s v="Ninguno"/>
    <s v="Ninguno"/>
    <s v="Ninguno"/>
    <s v="Estudios Universitarios"/>
    <s v="Cotizante docente"/>
    <m/>
    <s v="Con discapacidad"/>
    <s v="Ninguna"/>
    <s v="SAN PABLO"/>
    <s v="B PORVENIR"/>
    <n v="3127941655"/>
    <s v="Urbana"/>
    <m/>
    <x v="0"/>
    <x v="11"/>
    <s v="NARIÑO"/>
    <x v="11"/>
    <x v="11"/>
    <x v="11"/>
    <m/>
    <m/>
    <m/>
    <m/>
    <s v="Hipertension esencial (primaria)"/>
    <s v="Procedimiento"/>
    <n v="1"/>
    <n v="1903883"/>
    <s v="GLUCOSA SEMIAUTOMATIZADA [GLUCOMETRIA]"/>
    <d v="2022-02-14T00:00:00"/>
    <n v="2536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387"/>
    <s v="CC98322387"/>
    <s v="JOSE "/>
    <s v="FLORENCIO"/>
    <s v="ZAMBRANO"/>
    <s v="MUÑOZ"/>
    <d v="1964-09-03T00:00:00"/>
    <n v="57"/>
    <n v="5"/>
    <s v="Adultez"/>
    <s v="Ninguno"/>
    <s v="Ninguno"/>
    <s v="Ninguno"/>
    <s v="Estudios Universitarios"/>
    <s v="Cotizante docente"/>
    <m/>
    <s v="Con discapacidad"/>
    <s v="Ninguna"/>
    <s v="SAN PABLO"/>
    <s v="B URBANIZACION ZAMBRANO"/>
    <n v="3127577038"/>
    <s v="Urbana"/>
    <m/>
    <x v="0"/>
    <x v="11"/>
    <s v="NARIÑO"/>
    <x v="11"/>
    <x v="11"/>
    <x v="11"/>
    <m/>
    <m/>
    <m/>
    <m/>
    <s v="Hipertension esencial (primaria)"/>
    <s v="Medicamento"/>
    <n v="1"/>
    <s v="20070385-02"/>
    <s v="OMEPRAZOL 40 MG"/>
    <d v="2022-02-14T00:00:00"/>
    <n v="15389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98322253"/>
    <s v="CC98322253"/>
    <s v="FRANCISCO "/>
    <s v="MAXLINDER"/>
    <s v="MUÑOZ"/>
    <s v="ERAZO"/>
    <d v="1963-12-24T00:00:00"/>
    <n v="57"/>
    <n v="5"/>
    <s v="Adultez"/>
    <s v="Ninguno"/>
    <s v="Desplazamiento"/>
    <s v="Homicidio"/>
    <s v="Primaria Incompleta"/>
    <s v="Beneficiario"/>
    <m/>
    <s v="Con discapacidad"/>
    <s v="Ninguna"/>
    <s v="SAN PABLO"/>
    <s v="B PORVENIR"/>
    <n v="3137949123"/>
    <s v="Urbana"/>
    <m/>
    <x v="0"/>
    <x v="11"/>
    <s v="NARIÑO"/>
    <x v="11"/>
    <x v="11"/>
    <x v="11"/>
    <m/>
    <m/>
    <m/>
    <m/>
    <s v="Hipertension esencial (primaria)"/>
    <s v="Medicamento"/>
    <n v="1"/>
    <s v="54973-01"/>
    <s v="CAPTOPRIL TABLETAS 50 MG"/>
    <d v="2022-02-14T00:00:00"/>
    <n v="2140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1884353"/>
    <s v="CC1884353"/>
    <s v="DAGOBERTO"/>
    <s v="NONE"/>
    <s v="LASSO"/>
    <s v="CERON"/>
    <d v="1937-05-15T00:00:00"/>
    <n v="84"/>
    <n v="6"/>
    <s v="Persona mayor"/>
    <s v="Ninguno"/>
    <s v="Ninguno"/>
    <s v="Ninguno"/>
    <s v="Primaria Incompleta"/>
    <s v="Cotizante docente"/>
    <m/>
    <s v="Con discapacidad"/>
    <s v="Ninguna"/>
    <s v="SAN PABLO"/>
    <s v="B VALENCIA"/>
    <n v="3117804029"/>
    <s v="Urbana"/>
    <m/>
    <x v="0"/>
    <x v="11"/>
    <s v="NARIÑO"/>
    <x v="11"/>
    <x v="11"/>
    <x v="11"/>
    <m/>
    <m/>
    <m/>
    <m/>
    <s v="Hipertension esencial (primaria)"/>
    <s v="Medicamento"/>
    <n v="1"/>
    <s v="20142571-02"/>
    <s v="CLORURO DE SODIO 0.9% SOLUCION INYECTABLE"/>
    <d v="2022-02-14T00:00:00"/>
    <n v="2074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5271770"/>
    <s v="CC25271770"/>
    <s v="MARIA "/>
    <s v="GEOMAR"/>
    <s v="ÑAÑEZ"/>
    <s v="MUÑOZ"/>
    <d v="1950-06-13T00:00:00"/>
    <n v="71"/>
    <n v="6"/>
    <s v="Persona mayor"/>
    <s v="Ninguno"/>
    <s v="Ninguno"/>
    <s v="Ninguno"/>
    <s v="Estudios Primarios"/>
    <s v="Cotizante docente"/>
    <m/>
    <s v="Con discapacidad"/>
    <s v="Ninguna"/>
    <s v="SAN PABLO"/>
    <s v="B SAN CARLOS"/>
    <n v="3113391291"/>
    <s v="Urbana"/>
    <m/>
    <x v="0"/>
    <x v="11"/>
    <s v="NARIÑO"/>
    <x v="11"/>
    <x v="11"/>
    <x v="11"/>
    <m/>
    <m/>
    <m/>
    <m/>
    <s v="Hipertension esencial (primaria)"/>
    <s v="Medicamento"/>
    <n v="1"/>
    <s v="54972-01"/>
    <s v="CAPTOPRIL 25 MG TABLETAS"/>
    <d v="2022-02-14T00:00:00"/>
    <n v="4746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629"/>
    <s v="CC27449629"/>
    <s v="DOLLY"/>
    <s v="GEOMAR"/>
    <s v="BERMUDEZ"/>
    <s v="ARCOS"/>
    <d v="1949-09-02T00:00:00"/>
    <n v="72"/>
    <n v="6"/>
    <s v="Persona mayor"/>
    <s v="Ninguno"/>
    <s v="Ninguno"/>
    <s v="Ninguno"/>
    <s v="Estudios Primarios"/>
    <s v="Cotizante docente"/>
    <m/>
    <s v="Con discapacidad"/>
    <s v="Ninguna"/>
    <s v="SAN PABLO"/>
    <s v="B AV LOS ESTUDIANTES"/>
    <n v="3122569981"/>
    <s v="Urbana"/>
    <m/>
    <x v="0"/>
    <x v="11"/>
    <s v="NARIÑO"/>
    <x v="11"/>
    <x v="11"/>
    <x v="11"/>
    <m/>
    <m/>
    <m/>
    <m/>
    <s v="Hipertension esencial (primaria)"/>
    <s v="Medicamento"/>
    <n v="1"/>
    <s v="9813-10"/>
    <s v="HIDROCLOROTIAZIDA 25 MG TABLETAS"/>
    <d v="2022-02-14T00:00:00"/>
    <n v="3402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87246533"/>
    <s v="CC87246533"/>
    <s v="NARES"/>
    <s v="AFRANIO"/>
    <s v="CORDOBA"/>
    <s v="MUÑOZ"/>
    <d v="1967-12-05T00:00:00"/>
    <n v="54"/>
    <n v="5"/>
    <s v="Adultez"/>
    <s v="Ninguno"/>
    <s v="Ninguno"/>
    <s v="Ninguno"/>
    <s v="Estudios Universitarios"/>
    <s v="Cotizante docente"/>
    <m/>
    <s v="Con discapacidad"/>
    <s v="Ninguna"/>
    <s v="SAN PABLO"/>
    <s v="B VILLACRISTINA"/>
    <n v="3117715169"/>
    <s v="Urbana"/>
    <m/>
    <x v="0"/>
    <x v="11"/>
    <s v="NARIÑO"/>
    <x v="11"/>
    <x v="11"/>
    <x v="11"/>
    <m/>
    <m/>
    <m/>
    <m/>
    <s v="Hipertension esencial (primaria)"/>
    <s v="Medicamento"/>
    <n v="1"/>
    <s v="20142571-02"/>
    <s v="CLORURO DE SODIO 0.9% SOLUCION INYECTABLE"/>
    <d v="2022-02-14T00:00:00"/>
    <n v="3228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275101"/>
    <s v="CC5275101"/>
    <s v="HUMBERTO"/>
    <s v="ANGEL"/>
    <s v="ROSADA"/>
    <s v="MENESES"/>
    <d v="1948-04-21T00:00:00"/>
    <n v="73"/>
    <n v="6"/>
    <s v="Persona mayor"/>
    <s v="Ninguno"/>
    <s v="Ninguno"/>
    <s v="Ninguno"/>
    <s v="Estudios Secundarios"/>
    <s v="Cotizante docente"/>
    <m/>
    <s v="Con discapacidad"/>
    <s v="Ninguna"/>
    <s v="SAN PABLO"/>
    <s v="B VILLACRISTINA"/>
    <n v="3146223647"/>
    <s v="Urbana"/>
    <m/>
    <x v="0"/>
    <x v="11"/>
    <s v="NARIÑO"/>
    <x v="11"/>
    <x v="11"/>
    <x v="11"/>
    <m/>
    <m/>
    <m/>
    <m/>
    <s v="Hipertension esencial (primaria)"/>
    <s v="Medicamento"/>
    <n v="1"/>
    <s v="20142571-02"/>
    <s v="CLORURO DE SODIO 0.9% SOLUCION INYECTABLE"/>
    <d v="2022-02-14T00:00:00"/>
    <n v="1695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34526707"/>
    <s v="CC34526707"/>
    <s v="MARIA "/>
    <s v="STELLA"/>
    <s v="CERON "/>
    <s v="GOMEZ"/>
    <d v="1954-02-17T00:00:00"/>
    <n v="67"/>
    <n v="6"/>
    <s v="Persona mayor"/>
    <s v="Ninguno"/>
    <s v="Ninguno"/>
    <s v="Ninguno"/>
    <s v="Estudios Secundarios"/>
    <s v="Cotizante Pensionado"/>
    <m/>
    <s v="Con discapacidad"/>
    <s v="Ninguna"/>
    <s v="SAN PABLO"/>
    <s v="B FATIMA"/>
    <n v="3006158008"/>
    <s v="Urbana"/>
    <m/>
    <x v="0"/>
    <x v="11"/>
    <s v="NARIÑO"/>
    <x v="11"/>
    <x v="11"/>
    <x v="11"/>
    <m/>
    <m/>
    <m/>
    <m/>
    <s v="Hipertension esencial (primaria)"/>
    <s v="Medicamento"/>
    <n v="1"/>
    <s v="54972-01"/>
    <s v="CAPTOPRIL 25 MG TABLETAS"/>
    <d v="2022-02-14T00:00:00"/>
    <n v="1551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239"/>
    <s v="CC27450239"/>
    <s v="BLANCA "/>
    <s v="ALICIA"/>
    <s v="CERON "/>
    <s v="NONE"/>
    <d v="1955-05-31T00:00:00"/>
    <n v="66"/>
    <n v="6"/>
    <s v="Persona mayor"/>
    <s v="Ninguno"/>
    <s v="Desplazamiento"/>
    <s v="Perdida de Bienes Muebles o Inmuebles"/>
    <s v="Estudios Universitarios"/>
    <s v="Cotizante docente"/>
    <m/>
    <s v="Con discapacidad"/>
    <s v="Ninguna"/>
    <s v="SAN PABLO"/>
    <s v="B PORVENIR"/>
    <n v="3106476562"/>
    <s v="Urbana"/>
    <m/>
    <x v="0"/>
    <x v="11"/>
    <s v="NARIÑO"/>
    <x v="11"/>
    <x v="11"/>
    <x v="11"/>
    <m/>
    <m/>
    <m/>
    <m/>
    <s v="Hipertension esencial (primaria)"/>
    <s v="Medicamento"/>
    <n v="1"/>
    <s v="19971851-02"/>
    <s v="DIPIRONA X 1 G / 2ML SOLUCION INYECTABLE"/>
    <d v="2022-02-14T00:00:00"/>
    <n v="1431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457"/>
    <s v="CC27451457"/>
    <s v="DARY"/>
    <s v="NONE"/>
    <s v="BOLAÑOS"/>
    <s v="SOLARTE"/>
    <d v="1973-04-03T00:00:00"/>
    <n v="48"/>
    <n v="5"/>
    <s v="Adultez"/>
    <s v="Ninguno"/>
    <s v="Ninguno"/>
    <s v="Ninguno"/>
    <s v="Estudios Universitarios"/>
    <s v="Cotizante docente"/>
    <m/>
    <s v="Con discapacidad"/>
    <s v="Ninguna"/>
    <s v="SAN PABLO"/>
    <s v="B VILLACRISTINA"/>
    <n v="3163275824"/>
    <s v="Urbana"/>
    <m/>
    <x v="0"/>
    <x v="11"/>
    <s v="NARIÑO"/>
    <x v="11"/>
    <x v="11"/>
    <x v="11"/>
    <m/>
    <m/>
    <m/>
    <m/>
    <s v="Hipertension esencial (primaria)"/>
    <s v="Medicamento"/>
    <n v="1"/>
    <s v="20142571-02"/>
    <s v="CLORURO DE SODIO 0.9% SOLUCION INYECTABLE"/>
    <d v="2022-02-14T00:00:00"/>
    <n v="4465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339244"/>
    <s v="CC5339244"/>
    <s v="ROGER"/>
    <s v="OSWALDO"/>
    <s v="GONZALES"/>
    <s v="BERMUDEZ"/>
    <d v="1952-05-26T00:00:00"/>
    <n v="69"/>
    <n v="6"/>
    <s v="Persona mayor"/>
    <s v="Ninguno"/>
    <s v="Ninguno"/>
    <s v="Ninguno"/>
    <s v="Primaria Incompleta"/>
    <s v="Cotizante docente"/>
    <m/>
    <s v="Con discapacidad"/>
    <s v="Ninguna"/>
    <s v="SAN PABLO"/>
    <s v="B LOS ANGELES"/>
    <n v="3147263615"/>
    <s v="Urbana"/>
    <m/>
    <x v="0"/>
    <x v="11"/>
    <s v="NARIÑO"/>
    <x v="11"/>
    <x v="11"/>
    <x v="11"/>
    <m/>
    <m/>
    <m/>
    <m/>
    <s v="Hipertension esencial (primaria)"/>
    <s v="Medicamento"/>
    <n v="1"/>
    <s v="9813-10"/>
    <s v="HIDROCLOROTIAZIDA 25 MG TABLETAS"/>
    <d v="2022-02-14T00:00:00"/>
    <n v="15082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0410"/>
    <s v="CC27450410"/>
    <s v="LAURA"/>
    <s v="HELENA"/>
    <s v="BOLAÑOS"/>
    <s v="DELGADO"/>
    <d v="1960-01-05T00:00:00"/>
    <n v="61"/>
    <n v="6"/>
    <s v="Persona mayor"/>
    <s v="Ninguno"/>
    <s v="Ninguno"/>
    <s v="Ninguno"/>
    <s v="Estudios Primarios"/>
    <s v="Beneficiario"/>
    <m/>
    <s v="Con discapacidad"/>
    <s v="Ninguna"/>
    <s v="SAN PABLO"/>
    <s v="B LOS ANGELES"/>
    <n v="3105365050"/>
    <s v="Urbana"/>
    <m/>
    <x v="0"/>
    <x v="11"/>
    <s v="NARIÑO"/>
    <x v="11"/>
    <x v="11"/>
    <x v="11"/>
    <m/>
    <m/>
    <m/>
    <m/>
    <s v="Hipertension esencial (primaria)"/>
    <s v="Medicamento"/>
    <n v="1"/>
    <s v="54973-01"/>
    <s v="CAPTOPRIL TABLETAS 50 MG"/>
    <d v="2022-02-14T00:00:00"/>
    <n v="1913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30716686"/>
    <s v="CC30716686"/>
    <s v="RUTH"/>
    <s v="AMPARO"/>
    <s v="SOLARTE"/>
    <s v="SOLARTE"/>
    <d v="1956-01-30T00:00:00"/>
    <n v="65"/>
    <n v="6"/>
    <s v="Persona mayor"/>
    <s v="Ninguno"/>
    <s v="Ninguno"/>
    <s v="Ninguno"/>
    <s v="Estudios Universitarios"/>
    <s v="Cotizante docente"/>
    <m/>
    <s v="Con discapacidad"/>
    <s v="Ninguna"/>
    <s v="SAN PABLO"/>
    <s v="B FATIMA"/>
    <n v="3136263664"/>
    <s v="Urbana"/>
    <m/>
    <x v="0"/>
    <x v="11"/>
    <s v="NARIÑO"/>
    <x v="11"/>
    <x v="11"/>
    <x v="11"/>
    <m/>
    <m/>
    <m/>
    <m/>
    <s v="Hipertension esencial (primaria)"/>
    <s v="Procedimiento"/>
    <n v="1"/>
    <n v="1890602"/>
    <s v="CUIDADO ( MANEJO ) INTRAHOSPITALARIO POR MEDICINA ESPECIALIZADA"/>
    <d v="2022-02-14T00:00:00"/>
    <n v="4467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585"/>
    <s v="CC98322585"/>
    <s v="ADRIANO"/>
    <s v="NONE"/>
    <s v="MUÑOZ"/>
    <s v="URBANO"/>
    <d v="1966-10-24T00:00:00"/>
    <n v="55"/>
    <n v="5"/>
    <s v="Adultez"/>
    <s v="Ninguno"/>
    <s v="Ninguno"/>
    <s v="Ninguno"/>
    <s v="Estudios Universitarios"/>
    <s v="Cotizante docente"/>
    <m/>
    <s v="Con discapacidad"/>
    <s v="Ninguna"/>
    <s v="SAN PABLO"/>
    <s v="V CAÑADA"/>
    <n v="3104896737"/>
    <s v="Rural"/>
    <m/>
    <x v="0"/>
    <x v="11"/>
    <s v="NARIÑO"/>
    <x v="11"/>
    <x v="11"/>
    <x v="11"/>
    <m/>
    <m/>
    <m/>
    <m/>
    <s v="Hipertension esencial (primaria)"/>
    <s v="Medicamento"/>
    <n v="1"/>
    <s v="20011983-01"/>
    <s v="SALBUTAMOL 100MCG/DOSIS"/>
    <d v="2022-02-14T00:00:00"/>
    <n v="41182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5517294"/>
    <s v="CC25517294"/>
    <s v="DACIER"/>
    <s v="NIEVES"/>
    <s v="SANDOVAL"/>
    <s v="GILOM"/>
    <d v="1955-11-20T00:00:00"/>
    <n v="66"/>
    <n v="6"/>
    <s v="Persona mayor"/>
    <s v="Ninguno"/>
    <s v="Ninguno"/>
    <s v="Ninguno"/>
    <s v="Estudios Primarios"/>
    <s v="Beneficiario"/>
    <m/>
    <s v="Con discapacidad"/>
    <s v="Ninguna"/>
    <s v="SAN PABLO"/>
    <s v="B LOS ANGELES"/>
    <n v="3108599297"/>
    <s v="Urbana"/>
    <m/>
    <x v="0"/>
    <x v="11"/>
    <s v="NARIÑO"/>
    <x v="11"/>
    <x v="11"/>
    <x v="11"/>
    <m/>
    <m/>
    <m/>
    <m/>
    <s v="Hipertension esencial (primaria)"/>
    <s v="Procedimiento"/>
    <n v="1"/>
    <n v="1902210"/>
    <s v="HEMOGRAMA IV ( HEMOGLOBINA HEMATOCRITO RECUENTO DE ERITROCITOS INDICES ERITROCITARIOS LEUCOGRAMA RECUENTO DE PLAQUETAS INDICES PLAQUETARIOS Y MORFOLOGIA ELECTRONICA E HISTOGRAMA ) AUTOMATIZADO"/>
    <d v="2022-02-12T00:00:00"/>
    <n v="2980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713"/>
    <s v="CC27450713"/>
    <s v="SOCORRO"/>
    <s v="AMPARO"/>
    <s v="GONZALES"/>
    <s v="DE GRIJALBA"/>
    <d v="1960-02-06T00:00:00"/>
    <n v="61"/>
    <n v="6"/>
    <s v="Persona mayor"/>
    <s v="Ninguno"/>
    <s v="Ninguno"/>
    <s v="Ninguno"/>
    <s v="Estudios Universitarios"/>
    <s v="Cotizante docente"/>
    <m/>
    <s v="Con discapacidad"/>
    <s v="Ninguna"/>
    <s v="SAN PABLO"/>
    <s v="B FATIMA"/>
    <n v="3165129091"/>
    <s v="Urbana"/>
    <m/>
    <x v="0"/>
    <x v="11"/>
    <s v="NARIÑO"/>
    <x v="11"/>
    <x v="11"/>
    <x v="11"/>
    <m/>
    <m/>
    <m/>
    <m/>
    <s v="Hipertension esencial (primaria)"/>
    <s v="Procedimiento"/>
    <n v="1"/>
    <n v="1871121"/>
    <s v="RADIOGRAFIA DE TORAX ( P. A. O A. P. Y LATERAL - DECUBITO LATERAL - OBLICUAS O LATERAL )"/>
    <d v="2022-02-12T00:00:00"/>
    <n v="10491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276799"/>
    <s v="CC27276799"/>
    <s v="DORIS"/>
    <s v="CECILIA"/>
    <s v="CORDOBA"/>
    <s v="MUÑOZ"/>
    <d v="1966-05-01T00:00:00"/>
    <n v="55"/>
    <n v="5"/>
    <s v="Adultez"/>
    <s v="Ninguno"/>
    <s v="Ninguno"/>
    <s v="Ninguno"/>
    <s v="Estudios Universitarios"/>
    <s v="Cotizante docente"/>
    <m/>
    <s v="Con discapacidad"/>
    <s v="Ninguna"/>
    <s v="SAN PABLO"/>
    <s v="V FRANCIA"/>
    <n v="3147866449"/>
    <s v="Rural"/>
    <m/>
    <x v="0"/>
    <x v="11"/>
    <s v="NARIÑO"/>
    <x v="11"/>
    <x v="11"/>
    <x v="11"/>
    <m/>
    <m/>
    <m/>
    <m/>
    <s v="Hipertension esencial (primaria)"/>
    <s v="Procedimiento"/>
    <n v="1"/>
    <n v="1903895"/>
    <s v="CREATININA EN SUERO U OTROS FLUIDOS"/>
    <d v="2022-02-12T00:00:00"/>
    <n v="14165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213644"/>
    <s v="CC5213644"/>
    <s v="JULIO"/>
    <s v="HOMERO"/>
    <s v="RUALES"/>
    <s v="RUALES"/>
    <d v="1949-09-18T00:00:00"/>
    <n v="72"/>
    <n v="6"/>
    <s v="Persona mayor"/>
    <s v="Ninguno"/>
    <s v="Ninguno"/>
    <s v="Ninguno"/>
    <s v="Primaria Incompleta"/>
    <s v="Beneficiario"/>
    <m/>
    <s v="Con discapacidad"/>
    <s v="Ninguna"/>
    <s v="SAN PABLO"/>
    <s v="B FATIMA"/>
    <n v="3173202420"/>
    <s v="Urbana"/>
    <m/>
    <x v="0"/>
    <x v="11"/>
    <s v="NARIÑO"/>
    <x v="11"/>
    <x v="11"/>
    <x v="11"/>
    <m/>
    <m/>
    <m/>
    <m/>
    <s v="Hipertension esencial (primaria)"/>
    <s v="Procedimiento"/>
    <n v="1"/>
    <n v="1903856"/>
    <s v="NITROGENO UREICO"/>
    <d v="2022-02-12T00:00:00"/>
    <n v="1546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679"/>
    <s v="CC27450679"/>
    <s v="LUZ "/>
    <s v="MARINA"/>
    <s v="CRUZ"/>
    <s v="LARA"/>
    <d v="1957-04-23T00:00:00"/>
    <n v="64"/>
    <n v="6"/>
    <s v="Persona mayor"/>
    <s v="Ninguno"/>
    <s v="Ninguno"/>
    <s v="Ninguno"/>
    <s v="Estudios Universitarios"/>
    <s v="Cotizante docente"/>
    <m/>
    <s v="Con discapacidad"/>
    <s v="Ninguna"/>
    <s v="SAN PABLO"/>
    <s v="B VILLACRISTINA"/>
    <n v="3113022481"/>
    <s v="Urbana"/>
    <m/>
    <x v="0"/>
    <x v="11"/>
    <s v="NARIÑO"/>
    <x v="11"/>
    <x v="11"/>
    <x v="11"/>
    <m/>
    <m/>
    <m/>
    <m/>
    <s v="Hipertension esencial (primaria)"/>
    <s v="Procedimiento"/>
    <n v="1"/>
    <n v="1890466"/>
    <s v="INTERCONSULTA POR ESPECIALISTA EN MEDICINA INTERNA"/>
    <d v="2022-02-12T00:00:00"/>
    <n v="35649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1924"/>
    <s v="CC27451924"/>
    <s v="TERESA"/>
    <s v="DEL SOCORRO"/>
    <s v="ORTEGA"/>
    <s v="BOLAÑOS"/>
    <d v="1974-03-17T00:00:00"/>
    <n v="47"/>
    <n v="5"/>
    <s v="Adultez"/>
    <s v="Ninguno"/>
    <s v="Ninguno"/>
    <s v="Ninguno"/>
    <s v="Estudios Secundarios"/>
    <s v="Beneficiario"/>
    <m/>
    <s v="Con discapacidad"/>
    <s v="Ninguna"/>
    <s v="SAN PABLO"/>
    <s v="BRICEÑO"/>
    <n v="3147223641"/>
    <s v="Rural"/>
    <m/>
    <x v="0"/>
    <x v="7"/>
    <s v="NARIÑO"/>
    <x v="7"/>
    <x v="7"/>
    <x v="7"/>
    <m/>
    <m/>
    <m/>
    <m/>
    <s v="Hipertension esencial (primaria)"/>
    <s v="Procedimiento"/>
    <n v="1"/>
    <s v="00Q0000773"/>
    <s v="PAQUETE HIPERTENSION ARTERIAL SIN O CON ENFERMEDAD RENAL CRONICA ESTADIOS 1 - 2 - IPS ESPECIALIZADA"/>
    <d v="2022-02-28T00:00:00"/>
    <n v="4422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260"/>
    <s v="CC27450260"/>
    <s v="DORIS"/>
    <s v="NONE"/>
    <s v="BOLAÑOS"/>
    <s v="MURIEL"/>
    <d v="1956-08-14T00:00:00"/>
    <n v="65"/>
    <n v="6"/>
    <s v="Persona mayor"/>
    <s v="Ninguno"/>
    <s v="Ninguno"/>
    <s v="Ninguno"/>
    <s v="Estudios Universitarios"/>
    <s v="Cotizante docente"/>
    <m/>
    <s v="Con discapacidad"/>
    <s v="Ninguna"/>
    <s v="SAN PABLO"/>
    <s v="B VILLACRISTINA"/>
    <n v="3113910622"/>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3514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075798"/>
    <s v="CC27075798"/>
    <s v="LUZMILA"/>
    <s v="NONE"/>
    <s v="CERON "/>
    <s v="MUÑOZ"/>
    <d v="1946-07-22T00:00:00"/>
    <n v="75"/>
    <n v="6"/>
    <s v="Persona mayor"/>
    <s v="Ninguno"/>
    <s v="Ninguno"/>
    <s v="Ninguno"/>
    <s v="Bachillerato Incompleto"/>
    <s v="Cotizante docente"/>
    <m/>
    <s v="Con discapacidad"/>
    <s v="Ninguna"/>
    <s v="SAN PABLO"/>
    <s v="B FATIMA"/>
    <n v="3124505989"/>
    <s v="Urbana"/>
    <m/>
    <x v="0"/>
    <x v="7"/>
    <s v="NARIÑO"/>
    <x v="7"/>
    <x v="7"/>
    <x v="7"/>
    <m/>
    <m/>
    <m/>
    <m/>
    <s v="Hipertension esencial (primaria)"/>
    <s v="Medicamento"/>
    <n v="1"/>
    <s v="20123645-04"/>
    <s v="LOSARTAN POTASICO 50 MG TABLETAS"/>
    <d v="2022-02-04T00:00:00"/>
    <n v="1881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339708"/>
    <s v="CC5339708"/>
    <s v="JAVIER"/>
    <s v="ELIUTH"/>
    <s v="GOMEZ"/>
    <s v="LASSO"/>
    <d v="1955-10-15T00:00:00"/>
    <n v="66"/>
    <n v="6"/>
    <s v="Persona mayor"/>
    <s v="Ninguno"/>
    <s v="Ninguno"/>
    <s v="Ninguno"/>
    <s v="Estudios Universitarios"/>
    <s v="Cotizante docente"/>
    <m/>
    <s v="Con discapacidad"/>
    <s v="Ninguna"/>
    <s v="SAN PABLO"/>
    <s v="B LOS ANGELES"/>
    <n v="3108599297"/>
    <s v="Urbana"/>
    <m/>
    <x v="0"/>
    <x v="7"/>
    <s v="NARIÑO"/>
    <x v="7"/>
    <x v="7"/>
    <x v="7"/>
    <m/>
    <m/>
    <m/>
    <m/>
    <s v="Hipertension esencial (primaria)"/>
    <s v="Procedimiento"/>
    <n v="1"/>
    <n v="1890366"/>
    <s v="CONSULTA DE CONTROL O DE SEGUIMIENTO POR ESPECIALISTA EN MEDICINA INTERNA"/>
    <d v="2022-02-01T00:00:00"/>
    <n v="27806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36991734"/>
    <s v="CC36991734"/>
    <s v="AYDA"/>
    <s v="MIRIAM"/>
    <s v="MOREANO"/>
    <s v="DE CORAL"/>
    <d v="1951-01-12T00:00:00"/>
    <n v="70"/>
    <n v="6"/>
    <s v="Persona mayor"/>
    <s v="Ninguno"/>
    <s v="Ninguno"/>
    <s v="Ninguno"/>
    <s v="Estudios Primarios"/>
    <s v="Beneficiario"/>
    <m/>
    <s v="Con discapacidad"/>
    <s v="Ninguna"/>
    <s v="SAN PABLO"/>
    <s v="B SAGRADO CORAZON DE JESUS"/>
    <n v="3146168049"/>
    <s v="Urbana"/>
    <m/>
    <x v="0"/>
    <x v="7"/>
    <s v="NARIÑO"/>
    <x v="7"/>
    <x v="7"/>
    <x v="7"/>
    <m/>
    <m/>
    <m/>
    <m/>
    <s v="Hipertension esencial (primaria)"/>
    <s v="Medicamento"/>
    <n v="1"/>
    <s v="32623-08"/>
    <s v="ACIDO FOLICO TABLETAS 5MG"/>
    <d v="2022-02-16T00:00:00"/>
    <n v="1641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339617"/>
    <s v="CC5339617"/>
    <s v="JOSE "/>
    <s v="OMAR"/>
    <s v="GONZALES"/>
    <s v="BERMUDEZ"/>
    <d v="1957-03-19T00:00:00"/>
    <n v="64"/>
    <n v="6"/>
    <s v="Persona mayor"/>
    <s v="Ninguno"/>
    <s v="Desplazamiento"/>
    <s v="Desplazamiento forzado"/>
    <s v="Estudios Universitarios"/>
    <s v="Cotizante docente"/>
    <m/>
    <s v="Con discapacidad"/>
    <s v="Ninguna"/>
    <s v="SAN PABLO"/>
    <s v="B EL PINO"/>
    <n v="3136145226"/>
    <s v="Urbana"/>
    <m/>
    <x v="0"/>
    <x v="7"/>
    <s v="NARIÑO"/>
    <x v="7"/>
    <x v="7"/>
    <x v="7"/>
    <m/>
    <m/>
    <m/>
    <m/>
    <s v="Hipertension esencial (primaria)"/>
    <s v="Procedimiento"/>
    <n v="1"/>
    <s v="00Q0000395"/>
    <s v="PAQUETE HIPERTENSION ARTERIAL Y/O  DIABETES MELLITUS CON ENFERMEDAD RENAL CRONICA ESTADIOS 3A - 3B - 4 Y 5 SIN DIALISIS"/>
    <d v="2022-02-28T00:00:00"/>
    <n v="1004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293683"/>
    <s v="CC27293683"/>
    <s v="RAQUEL"/>
    <s v="NONE"/>
    <s v="ARBOLEDA"/>
    <s v="SOLANO"/>
    <d v="1947-03-15T00:00:00"/>
    <n v="74"/>
    <n v="6"/>
    <s v="Persona mayor"/>
    <s v="Ninguno"/>
    <s v="Desplazamiento"/>
    <s v="Perdida de Bienes Muebles o Inmuebles"/>
    <s v="Estudios Primarios"/>
    <s v="Cotizante docente"/>
    <m/>
    <s v="Con discapacidad"/>
    <s v="Ninguna"/>
    <s v="SAN PABLO"/>
    <s v="B PORVENIR"/>
    <n v="3113759310"/>
    <s v="Urbana"/>
    <m/>
    <x v="0"/>
    <x v="7"/>
    <s v="NARIÑO"/>
    <x v="7"/>
    <x v="7"/>
    <x v="7"/>
    <m/>
    <m/>
    <m/>
    <m/>
    <s v="Hipertension esencial (primaria)"/>
    <s v="Medicamento"/>
    <n v="1"/>
    <s v="20086955-04"/>
    <s v="CARVEDILOL 6.25 MG TABLETAS RECUBIERTAS."/>
    <d v="2022-02-22T00:00:00"/>
    <n v="909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148966"/>
    <s v="CC27148966"/>
    <s v="BETTY"/>
    <s v="LUCIA"/>
    <s v="BASTIDAS"/>
    <s v="BOLAÑOS"/>
    <d v="1958-07-19T00:00:00"/>
    <n v="63"/>
    <n v="6"/>
    <s v="Persona mayor"/>
    <s v="Ninguno"/>
    <s v="Ninguno"/>
    <s v="Ninguno"/>
    <s v="Estudios Universitarios"/>
    <s v="Cotizante docente"/>
    <m/>
    <s v="Con discapacidad"/>
    <s v="Ninguna"/>
    <s v="SAN PABLO"/>
    <s v="B FATIMA"/>
    <n v="3218193998"/>
    <s v="Urbana"/>
    <m/>
    <x v="0"/>
    <x v="7"/>
    <s v="NARIÑO"/>
    <x v="7"/>
    <x v="7"/>
    <x v="7"/>
    <m/>
    <m/>
    <m/>
    <m/>
    <s v="Hipertension esencial (primaria)"/>
    <s v="Medicamento"/>
    <n v="1"/>
    <s v="40113-27"/>
    <s v="ENALAPRIL 5MG"/>
    <d v="2022-02-22T00:00:00"/>
    <n v="13288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1511937"/>
    <s v="CC1511937"/>
    <s v="ABELARDO"/>
    <s v="NONE"/>
    <s v="SOLARTE"/>
    <s v="ORDOÑEZ"/>
    <d v="1937-01-31T00:00:00"/>
    <n v="84"/>
    <n v="6"/>
    <s v="Persona mayor"/>
    <s v="Ninguno"/>
    <s v="Ninguno"/>
    <s v="Ninguno"/>
    <s v="Ninguno"/>
    <s v="Beneficiario"/>
    <m/>
    <s v="Con discapacidad"/>
    <s v="Ninguna"/>
    <s v="SAN PABLO"/>
    <s v="B FATIMA"/>
    <n v="3166487041"/>
    <s v="Urbana"/>
    <m/>
    <x v="0"/>
    <x v="7"/>
    <s v="NARIÑO"/>
    <x v="7"/>
    <x v="7"/>
    <x v="7"/>
    <m/>
    <m/>
    <m/>
    <m/>
    <s v="Hipertension esencial (primaria)"/>
    <s v="Medicamento"/>
    <n v="1"/>
    <s v="20085383-15"/>
    <s v="ATORVASTATINATABLETASRECUBIERTASPOR 40 MG"/>
    <d v="2022-02-22T00:00:00"/>
    <n v="24710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1744"/>
    <s v="CC27451744"/>
    <s v="MARIA "/>
    <s v="LUISA"/>
    <s v="VALDEZ"/>
    <s v="PABON"/>
    <d v="1965-05-23T00:00:00"/>
    <n v="56"/>
    <n v="5"/>
    <s v="Adultez"/>
    <s v="Ninguno"/>
    <s v="Desplazamiento"/>
    <s v="Homicidio"/>
    <s v="Primaria Incompleta"/>
    <s v="Beneficiario"/>
    <m/>
    <s v="Con discapacidad"/>
    <s v="Ninguna"/>
    <s v="SAN PABLO"/>
    <s v="V CAÑADA"/>
    <n v="3178132248"/>
    <s v="Rural"/>
    <m/>
    <x v="0"/>
    <x v="7"/>
    <s v="NARIÑO"/>
    <x v="7"/>
    <x v="7"/>
    <x v="7"/>
    <m/>
    <m/>
    <m/>
    <m/>
    <s v="Hipertension esencial (primaria)"/>
    <s v="Medicamento"/>
    <n v="1"/>
    <s v="42216-13"/>
    <s v="FUROSEMIDA TABLETAS 40MG"/>
    <d v="2022-02-22T00:00:00"/>
    <n v="2542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3275"/>
    <s v="CC98323275"/>
    <s v="JAMER "/>
    <s v="ALEXANDER"/>
    <s v="MUÑOZ"/>
    <s v="BURBANO"/>
    <d v="1973-08-22T00:00:00"/>
    <n v="48"/>
    <n v="5"/>
    <s v="Adultez"/>
    <s v="Ninguno"/>
    <s v="Ninguno"/>
    <s v="Ninguno"/>
    <s v="Estudios Universitarios"/>
    <s v="Cotizante docente"/>
    <m/>
    <s v="Con discapacidad"/>
    <s v="Ninguna"/>
    <s v="SAN PABLO"/>
    <s v="BRICEÑO"/>
    <n v="3127292224"/>
    <s v="Rural"/>
    <m/>
    <x v="0"/>
    <x v="7"/>
    <s v="NARIÑO"/>
    <x v="7"/>
    <x v="7"/>
    <x v="7"/>
    <m/>
    <m/>
    <m/>
    <m/>
    <s v="Hipertension esencial (primaria)"/>
    <s v="Medicamento"/>
    <n v="1"/>
    <s v="19973061-05"/>
    <s v="ESPIRONOLACTONA 25MG TABLETAS"/>
    <d v="2022-02-22T00:00:00"/>
    <n v="1666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309"/>
    <s v="CC27451309"/>
    <s v="LENNY"/>
    <s v="JANETH"/>
    <s v="MUÑOZ"/>
    <s v="BURBANO"/>
    <d v="1970-03-21T00:00:00"/>
    <n v="51"/>
    <n v="5"/>
    <s v="Adultez"/>
    <s v="Ninguno"/>
    <s v="Ninguno"/>
    <s v="Ninguno"/>
    <s v="Estudios Universitarios"/>
    <s v="Cotizante docente"/>
    <m/>
    <s v="Con discapacidad"/>
    <s v="Ninguna"/>
    <s v="SAN PABLO"/>
    <s v="BRICEÑO"/>
    <n v="3147263822"/>
    <s v="Rural"/>
    <m/>
    <x v="0"/>
    <x v="13"/>
    <s v="NARIÑO"/>
    <x v="13"/>
    <x v="13"/>
    <x v="13"/>
    <m/>
    <m/>
    <m/>
    <m/>
    <s v="Hipertension esencial (primaria)"/>
    <s v="Medicamento"/>
    <n v="1"/>
    <s v="54972-03"/>
    <s v="CAPTOPRIL 25 MG TABLETAS"/>
    <d v="2022-02-21T00:00:00"/>
    <n v="2896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641"/>
    <s v="CC27450641"/>
    <s v="MILAGROS"/>
    <s v="NONE"/>
    <s v="FERNANDEZ"/>
    <s v="NONE"/>
    <d v="1962-04-09T00:00:00"/>
    <n v="59"/>
    <n v="5"/>
    <s v="Adultez"/>
    <s v="Ninguno"/>
    <s v="Ninguno"/>
    <s v="Ninguno"/>
    <s v="Estudios Universitarios"/>
    <s v="Cotizante docente"/>
    <m/>
    <s v="Con discapacidad"/>
    <s v="Ninguna"/>
    <s v="SAN PABLO"/>
    <s v="B BOLIVAR"/>
    <n v="3127868022"/>
    <s v="Urbana"/>
    <m/>
    <x v="0"/>
    <x v="13"/>
    <s v="NARIÑO"/>
    <x v="13"/>
    <x v="13"/>
    <x v="13"/>
    <m/>
    <m/>
    <m/>
    <m/>
    <s v="Hipertension esencial (primaria)"/>
    <s v="Medicamento"/>
    <n v="1"/>
    <s v="19900625-01"/>
    <s v="VENTILANÂ® OSP INHALADOR"/>
    <d v="2022-02-21T00:00:00"/>
    <n v="2113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293377"/>
    <s v="CC27293377"/>
    <s v="MARIA "/>
    <s v="CELIA"/>
    <s v="REALPE"/>
    <s v="GONZALES"/>
    <d v="1943-08-09T00:00:00"/>
    <n v="78"/>
    <n v="6"/>
    <s v="Persona mayor"/>
    <s v="Ninguno"/>
    <s v="Ninguno"/>
    <s v="Ninguno"/>
    <s v="Estudios Primarios"/>
    <s v="Cotizante docente"/>
    <m/>
    <s v="Con discapacidad"/>
    <s v="Ninguna"/>
    <s v="SAN PABLO"/>
    <s v="B SAN CARLOS"/>
    <n v="3113211975"/>
    <s v="Urbana"/>
    <m/>
    <x v="0"/>
    <x v="13"/>
    <s v="NARIÑO"/>
    <x v="13"/>
    <x v="13"/>
    <x v="13"/>
    <m/>
    <m/>
    <m/>
    <m/>
    <s v="Hipertension esencial (primaria)"/>
    <s v="Medicamento"/>
    <n v="1"/>
    <s v="19966171-01"/>
    <s v="GALAC Â®"/>
    <d v="2022-02-21T00:00:00"/>
    <n v="1894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87247076"/>
    <s v="CC87247076"/>
    <s v="EIDER"/>
    <s v="ORLEY"/>
    <s v="BOLAÑOS"/>
    <s v="BOLAÑOS"/>
    <d v="1973-02-03T00:00:00"/>
    <n v="48"/>
    <n v="5"/>
    <s v="Adultez"/>
    <s v="Ninguno"/>
    <s v="Ninguno"/>
    <s v="Ninguno"/>
    <s v="Estudios Universitarios"/>
    <s v="Cotizante docente"/>
    <m/>
    <s v="Con discapacidad"/>
    <s v="Ninguna"/>
    <s v="SAN PABLO"/>
    <s v="V CHILCAL"/>
    <n v="3156160674"/>
    <s v="Rural"/>
    <m/>
    <x v="0"/>
    <x v="13"/>
    <s v="NARIÑO"/>
    <x v="13"/>
    <x v="13"/>
    <x v="13"/>
    <m/>
    <m/>
    <m/>
    <m/>
    <s v="Hipertension esencial (primaria)"/>
    <s v="Medicamento"/>
    <n v="1"/>
    <s v="20066836-01"/>
    <s v="ASPROMIOÂ® INHALADOR"/>
    <d v="2022-02-21T00:00:00"/>
    <n v="1532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913"/>
    <s v="CC27450913"/>
    <s v="YOLANDA "/>
    <s v="ARGENIS"/>
    <s v="GALLARDO"/>
    <s v="CERON"/>
    <d v="1966-11-30T00:00:00"/>
    <n v="55"/>
    <n v="5"/>
    <s v="Adultez"/>
    <s v="Ninguno"/>
    <s v="Ninguno"/>
    <s v="Ninguno"/>
    <s v="Estudios Universitarios"/>
    <s v="Cotizante docente"/>
    <m/>
    <s v="Con discapacidad"/>
    <s v="Ninguna"/>
    <s v="SAN PABLO"/>
    <s v="B AV LA PLAYA"/>
    <n v="3117813034"/>
    <s v="Urbana"/>
    <m/>
    <x v="0"/>
    <x v="13"/>
    <s v="NARIÑO"/>
    <x v="13"/>
    <x v="13"/>
    <x v="13"/>
    <m/>
    <m/>
    <m/>
    <m/>
    <s v="Hipertension esencial (primaria)"/>
    <s v="Medicamento"/>
    <n v="1"/>
    <s v="34162-09"/>
    <s v="HIDROCLOROTIAZIDA 25 MG"/>
    <d v="2022-02-21T00:00:00"/>
    <n v="1904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149191"/>
    <s v="CC27149191"/>
    <s v="MAURA"/>
    <s v="NONE"/>
    <s v="LASSO"/>
    <s v="NAÑEZ"/>
    <d v="1963-05-03T00:00:00"/>
    <n v="58"/>
    <n v="5"/>
    <s v="Adultez"/>
    <s v="Ninguno"/>
    <s v="Ninguno"/>
    <s v="Ninguno"/>
    <s v="Estudios Universitarios"/>
    <s v="Cotizante docente"/>
    <m/>
    <s v="Con discapacidad"/>
    <s v="Ninguna"/>
    <s v="SAN PABLO"/>
    <s v="B VILLACRISTINA"/>
    <n v="3182609239"/>
    <s v="Urbana"/>
    <m/>
    <x v="0"/>
    <x v="13"/>
    <s v="NARIÑO"/>
    <x v="13"/>
    <x v="13"/>
    <x v="13"/>
    <m/>
    <m/>
    <m/>
    <m/>
    <s v="Hipertension esencial (primaria)"/>
    <s v="Medicamento"/>
    <n v="1"/>
    <s v="20066117-11"/>
    <s v="ESOMEPRAZOL 20 MG"/>
    <d v="2022-02-21T00:00:00"/>
    <n v="15124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12964275"/>
    <s v="CC12964275"/>
    <s v="JAIRO"/>
    <s v="EDMUNDO"/>
    <s v="BOLAÑOS"/>
    <s v="ORTIZ"/>
    <d v="1958-06-12T00:00:00"/>
    <n v="63"/>
    <n v="6"/>
    <s v="Persona mayor"/>
    <s v="Ninguno"/>
    <s v="Ninguno"/>
    <s v="Ninguno"/>
    <s v="Estudios Universitarios"/>
    <s v="Cotizante docente"/>
    <m/>
    <s v="Con discapacidad"/>
    <s v="Ninguna"/>
    <s v="SAN PABLO"/>
    <s v="B FATIMA"/>
    <n v="3233269119"/>
    <s v="Urbana"/>
    <m/>
    <x v="0"/>
    <x v="13"/>
    <s v="NARIÑO"/>
    <x v="13"/>
    <x v="13"/>
    <x v="13"/>
    <m/>
    <m/>
    <m/>
    <m/>
    <s v="Hipertension esencial (primaria)"/>
    <s v="Procedimiento"/>
    <n v="1"/>
    <n v="1890205"/>
    <s v="CONSULTA DE PRIMERA VEZ POR ENFERMERIA"/>
    <d v="2022-02-21T00:00:00"/>
    <n v="1756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658"/>
    <s v="CC27450658"/>
    <s v="MARIELA"/>
    <s v="NONE"/>
    <s v="LASSO"/>
    <s v="DE NOGUERA"/>
    <d v="1960-03-01T00:00:00"/>
    <n v="61"/>
    <n v="6"/>
    <s v="Persona mayor"/>
    <s v="Ninguno"/>
    <s v="Ninguno"/>
    <s v="Ninguno"/>
    <s v="Estudios Universitarios"/>
    <s v="Cotizante docente"/>
    <m/>
    <s v="Con discapacidad"/>
    <s v="Ninguna"/>
    <s v="SAN PABLO"/>
    <s v="V VILLANUEVA"/>
    <n v="3147117572"/>
    <s v="Rural"/>
    <m/>
    <x v="0"/>
    <x v="8"/>
    <s v="NARIÑO"/>
    <x v="8"/>
    <x v="8"/>
    <x v="8"/>
    <m/>
    <m/>
    <m/>
    <m/>
    <s v="Hipertension esencial (primaria)"/>
    <s v="Medicamento"/>
    <n v="1"/>
    <s v="19934690-01"/>
    <s v="CALCITRIOL 0.25 MCG CAPSULA BLANDA"/>
    <d v="2022-02-15T00:00:00"/>
    <n v="1240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180"/>
    <s v="CC27450180"/>
    <s v="MARIA "/>
    <s v="TERESA"/>
    <s v="ESPINOSA"/>
    <s v="DE CERON"/>
    <d v="1954-05-31T00:00:00"/>
    <n v="67"/>
    <n v="6"/>
    <s v="Persona mayor"/>
    <s v="Ninguno"/>
    <s v="Ninguno"/>
    <s v="Ninguno"/>
    <s v="Estudios Universitarios"/>
    <s v="Cotizante docente"/>
    <m/>
    <s v="Con discapacidad"/>
    <s v="Ninguna"/>
    <s v="SAN PABLO"/>
    <s v="B EL PINO"/>
    <n v="3137689364"/>
    <s v="Urbana"/>
    <m/>
    <x v="0"/>
    <x v="12"/>
    <s v="NARIÑO"/>
    <x v="12"/>
    <x v="12"/>
    <x v="12"/>
    <m/>
    <m/>
    <m/>
    <m/>
    <s v="Hipertension esencial (primaria)"/>
    <s v="Procedimiento"/>
    <n v="1"/>
    <s v="00Q0000395"/>
    <s v="PAQUETE HIPERTENSION ARTERIAL Y/O  DIABETES MELLITUS CON ENFERMEDAD RENAL CRONICA ESTADIOS 3A - 3B - 4 Y 5 SIN DIALISIS"/>
    <d v="2022-02-07T00:00:00"/>
    <n v="44588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98323346"/>
    <s v="CC98323346"/>
    <s v="ARY"/>
    <s v="ERNEY"/>
    <s v="DIAZ"/>
    <s v="PERAFAN"/>
    <d v="1974-10-29T00:00:00"/>
    <n v="47"/>
    <n v="5"/>
    <s v="Adultez"/>
    <s v="Ninguno"/>
    <s v="Desplazamiento"/>
    <s v="Homicidio"/>
    <s v="Estudios Primarios"/>
    <s v="Beneficiario"/>
    <m/>
    <s v="Con discapacidad"/>
    <s v="Ninguna"/>
    <s v="SAN PABLO"/>
    <s v="V FRANCIA"/>
    <n v="3194171732"/>
    <s v="Rural"/>
    <m/>
    <x v="0"/>
    <x v="7"/>
    <s v="NARIÑO"/>
    <x v="7"/>
    <x v="7"/>
    <x v="7"/>
    <m/>
    <m/>
    <m/>
    <m/>
    <s v="Hipertension esencial (primaria)"/>
    <s v="Procedimiento"/>
    <n v="1"/>
    <s v="00Q0000773"/>
    <s v="PAQUETE HIPERTENSION ARTERIAL SIN O CON ENFERMEDAD RENAL CRONICA ESTADIOS 1 - 2 - IPS ESPECIALIZADA"/>
    <d v="2022-02-11T00:00:00"/>
    <n v="5376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12954935"/>
    <s v="CC12954935"/>
    <s v="JORGE"/>
    <s v="ENRIQUE"/>
    <s v="ESTUPIÑAN"/>
    <s v="VALLEJO"/>
    <d v="1950-02-24T00:00:00"/>
    <n v="71"/>
    <n v="6"/>
    <s v="Persona mayor"/>
    <s v="Ninguno"/>
    <s v="Ninguno"/>
    <s v="Ninguno"/>
    <s v="Estudios Universitarios"/>
    <s v="Cotizante docente"/>
    <m/>
    <s v="Con discapacidad"/>
    <s v="Ninguna"/>
    <s v="SAN PABLO"/>
    <s v="B FATIMA"/>
    <n v="3103961787"/>
    <s v="Urbana"/>
    <m/>
    <x v="0"/>
    <x v="8"/>
    <s v="NARIÑO"/>
    <x v="8"/>
    <x v="8"/>
    <x v="8"/>
    <m/>
    <m/>
    <m/>
    <m/>
    <s v="Hipertension esencial (primaria)"/>
    <s v="Procedimiento"/>
    <n v="1"/>
    <s v="00Q0000774"/>
    <s v="PAQUETE DIABETES MELLITUS SIN O CON ENFERMEDAD RENAL CRONICA ESTADIOS 1 - 2 - IPS ESPECIALIZADA"/>
    <d v="2022-02-28T00:00:00"/>
    <n v="4010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8902"/>
    <s v="CC27448902"/>
    <s v="MARTHA "/>
    <s v="CECILIA"/>
    <s v="MUÑOZ"/>
    <s v="MUÑOZ"/>
    <d v="1940-12-02T00:00:00"/>
    <n v="81"/>
    <n v="6"/>
    <s v="Persona mayor"/>
    <s v="Ninguno"/>
    <s v="Ninguno"/>
    <s v="Ninguno"/>
    <s v="Estudios Primarios"/>
    <s v="Cotizante docente"/>
    <m/>
    <s v="Con discapacidad"/>
    <s v="Ninguna"/>
    <s v="SAN PABLO"/>
    <s v="V FRANCIA"/>
    <n v="3166895787"/>
    <s v="Rural"/>
    <m/>
    <x v="0"/>
    <x v="8"/>
    <s v="NARIÑO"/>
    <x v="8"/>
    <x v="8"/>
    <x v="8"/>
    <m/>
    <m/>
    <m/>
    <m/>
    <s v="Hipertension esencial (primaria)"/>
    <s v="Procedimiento"/>
    <n v="1"/>
    <s v="00Q0000395"/>
    <s v="PAQUETE HIPERTENSION ARTERIAL Y/O  DIABETES MELLITUS CON ENFERMEDAD RENAL CRONICA ESTADIOS 3A - 3B - 4 Y 5 SIN DIALISIS"/>
    <d v="2022-02-24T00:00:00"/>
    <n v="5603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053"/>
    <s v="CC27451053"/>
    <s v="CONSUELO"/>
    <s v="HERMINIA"/>
    <s v="CERON "/>
    <s v="CERON"/>
    <d v="1962-01-23T00:00:00"/>
    <n v="59"/>
    <n v="5"/>
    <s v="Adultez"/>
    <s v="Ninguno"/>
    <s v="Desplazamiento"/>
    <s v="Perdida de Bienes Muebles o Inmuebles"/>
    <s v="Estudios Universitarios"/>
    <s v="Cotizante docente"/>
    <m/>
    <s v="Con discapacidad"/>
    <s v="Ninguna"/>
    <s v="SAN PABLO"/>
    <s v="B SAGRADO CORAZON DE JESUS"/>
    <n v="3226376653"/>
    <s v="Rural"/>
    <m/>
    <x v="0"/>
    <x v="10"/>
    <s v="NARIÑO"/>
    <x v="10"/>
    <x v="10"/>
    <x v="10"/>
    <m/>
    <m/>
    <m/>
    <m/>
    <s v="Hipertension esencial (primaria)"/>
    <s v="Medicamento"/>
    <n v="1"/>
    <s v="34162-07"/>
    <s v="HIDROCLOROTIAZIDA 25 MG"/>
    <d v="2022-02-16T00:00:00"/>
    <n v="1983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5338940"/>
    <s v="CC5338940"/>
    <s v="JOSE "/>
    <s v="ANTONIO"/>
    <s v="ORDOÑEZ"/>
    <s v="BOLAÑOS"/>
    <d v="1944-03-05T00:00:00"/>
    <n v="77"/>
    <n v="6"/>
    <s v="Persona mayor"/>
    <s v="Ninguno"/>
    <s v="Ninguno"/>
    <s v="Ninguno"/>
    <s v="Estudios Primarios"/>
    <s v="Cotizante docente"/>
    <m/>
    <s v="Con discapacidad"/>
    <s v="Ninguna"/>
    <s v="SAN PABLO"/>
    <s v="B LOS ANGELES"/>
    <n v="3113819371"/>
    <s v="Urbana"/>
    <m/>
    <x v="0"/>
    <x v="10"/>
    <s v="NARIÑO"/>
    <x v="10"/>
    <x v="10"/>
    <x v="10"/>
    <m/>
    <m/>
    <m/>
    <m/>
    <s v="Hipertension esencial (primaria)"/>
    <s v="Procedimiento"/>
    <n v="1"/>
    <n v="1903859"/>
    <s v="POTASIO EN SUERO U OTROS FLUIDOS"/>
    <d v="2022-02-01T00:00:00"/>
    <n v="39301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340127"/>
    <s v="CC5340127"/>
    <s v="GUILLERMO"/>
    <s v="LEON"/>
    <s v="MUÑOZ"/>
    <s v="MUÑOZ"/>
    <d v="1938-11-07T00:00:00"/>
    <n v="83"/>
    <n v="6"/>
    <s v="Persona mayor"/>
    <s v="Ninguno"/>
    <s v="Ninguno"/>
    <s v="Ninguno"/>
    <s v="Primaria Incompleta"/>
    <s v="Beneficiario"/>
    <m/>
    <s v="Con discapacidad"/>
    <s v="Ninguna"/>
    <s v="SAN PABLO"/>
    <s v="B 14 DE AGOSTO"/>
    <n v="3128918498"/>
    <s v="Urbana"/>
    <m/>
    <x v="0"/>
    <x v="7"/>
    <s v="NARIÑO"/>
    <x v="7"/>
    <x v="7"/>
    <x v="7"/>
    <m/>
    <m/>
    <m/>
    <m/>
    <s v="Hipertension esencial (primaria)"/>
    <s v="Medicamento"/>
    <n v="1"/>
    <s v="19942545-01"/>
    <s v="CALCITRIOL 0.5 MCG"/>
    <d v="2022-02-08T00:00:00"/>
    <n v="39306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339798"/>
    <s v="CC5339798"/>
    <s v="JORGE"/>
    <s v="ELIECER"/>
    <s v="NOGUERA"/>
    <s v="MUÑOZ"/>
    <d v="1956-05-30T00:00:00"/>
    <n v="65"/>
    <n v="6"/>
    <s v="Persona mayor"/>
    <s v="Ninguno"/>
    <s v="Ninguno"/>
    <s v="Ninguno"/>
    <s v="Primaria Incompleta"/>
    <s v="Beneficiario"/>
    <m/>
    <s v="Con discapacidad"/>
    <s v="Ninguna"/>
    <s v="SAN PABLO"/>
    <s v="V VILLANUEVA"/>
    <n v="3117592623"/>
    <s v="Rural"/>
    <m/>
    <x v="0"/>
    <x v="10"/>
    <s v="NARIÑO"/>
    <x v="10"/>
    <x v="10"/>
    <x v="10"/>
    <m/>
    <m/>
    <m/>
    <m/>
    <s v="Hipertension esencial (primaria)"/>
    <s v="Procedimiento"/>
    <n v="1"/>
    <n v="1903426"/>
    <s v="HEMOGLOBINA GLICOSILADA AUTOMATIZADA"/>
    <d v="2022-02-01T00:00:00"/>
    <n v="42403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48524"/>
    <s v="CC27448524"/>
    <s v="DEYANIRA"/>
    <s v="NONE"/>
    <s v="BOLAÑOS"/>
    <s v="DE LARA"/>
    <d v="1930-01-25T00:00:00"/>
    <n v="91"/>
    <n v="6"/>
    <s v="Persona mayor"/>
    <s v="Ninguno"/>
    <s v="Ninguno"/>
    <s v="Ninguno"/>
    <s v="Ninguno"/>
    <s v="Beneficiario"/>
    <m/>
    <s v="Con discapacidad"/>
    <s v="Ninguna"/>
    <s v="SAN PABLO"/>
    <s v="B PORVENIR"/>
    <n v="3128091470"/>
    <s v="Urbana"/>
    <m/>
    <x v="0"/>
    <x v="10"/>
    <s v="NARIÑO"/>
    <x v="10"/>
    <x v="10"/>
    <x v="10"/>
    <m/>
    <m/>
    <m/>
    <m/>
    <s v="Hipertension esencial (primaria)"/>
    <s v="Procedimiento"/>
    <n v="1"/>
    <n v="1903843"/>
    <s v="GLUCOSA PRE Y POST PRANDIAL"/>
    <d v="2022-02-01T00:00:00"/>
    <n v="2464400"/>
    <s v="Urgencias"/>
    <m/>
  </r>
  <r>
    <n v="2022"/>
    <d v="2021-10-31T00:00:00"/>
    <s v="Población con riesgo o alteraciones cardio – cerebro – vascular – metabólicas manifiestas"/>
    <s v="Crónicos"/>
    <s v="HTA"/>
    <s v="PASTO"/>
    <n v="52"/>
    <s v="52 - NARIÑO"/>
    <s v="52693"/>
    <s v="52693 - San Pablo"/>
    <s v="1,68157662671088"/>
    <s v="-76,9752797932534"/>
    <s v="Cotizante Pensionado"/>
    <s v="AC"/>
    <m/>
    <s v="CC"/>
    <n v="16621228"/>
    <s v="CC16621228"/>
    <s v="GUILLERMO"/>
    <s v="DIOMEDES"/>
    <s v="GOMEZ"/>
    <s v="CABEZAS"/>
    <d v="1955-12-21T00:00:00"/>
    <n v="65"/>
    <n v="6"/>
    <s v="Persona mayor"/>
    <s v="Ninguno"/>
    <s v="Ninguno"/>
    <s v="Ninguno"/>
    <s v="Estudios Universitarios"/>
    <s v="Cotizante Pensionado"/>
    <m/>
    <s v="Con discapacidad"/>
    <s v="Ninguna"/>
    <s v="SAN PABLO"/>
    <s v="B SAN CARLOS"/>
    <n v="3103904747"/>
    <s v="Urbana"/>
    <m/>
    <x v="0"/>
    <x v="7"/>
    <s v="NARIÑO"/>
    <x v="7"/>
    <x v="7"/>
    <x v="7"/>
    <m/>
    <m/>
    <m/>
    <m/>
    <s v="Hipertension esencial (primaria)"/>
    <s v="Procedimiento"/>
    <n v="1"/>
    <s v="00Q0000395"/>
    <s v="PAQUETE HIPERTENSION ARTERIAL Y/O  DIABETES MELLITUS CON ENFERMEDAD RENAL CRONICA ESTADIOS 3A - 3B - 4 Y 5 SIN DIALISIS"/>
    <d v="2022-02-15T00:00:00"/>
    <n v="19708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1625"/>
    <s v="CC27451625"/>
    <s v="BETTY"/>
    <s v="YOLANDA"/>
    <s v="REALPE"/>
    <s v="BOLAÑOS"/>
    <d v="1973-10-11T00:00:00"/>
    <n v="48"/>
    <n v="5"/>
    <s v="Adultez"/>
    <s v="Ninguno"/>
    <s v="Ninguno"/>
    <s v="Ninguno"/>
    <s v="Estudios Universitarios"/>
    <s v="Cotizante docente"/>
    <m/>
    <s v="Con discapacidad"/>
    <s v="Ninguna"/>
    <s v="SAN PABLO"/>
    <s v="B BALCONES DE MAYO"/>
    <n v="3113415018"/>
    <s v="Urbana"/>
    <m/>
    <x v="0"/>
    <x v="16"/>
    <s v="NARIÑO"/>
    <x v="16"/>
    <x v="16"/>
    <x v="16"/>
    <m/>
    <m/>
    <m/>
    <m/>
    <s v="Hipertension esencial (primaria)"/>
    <s v="Procedimiento"/>
    <n v="1"/>
    <s v="00Q0000395"/>
    <s v="PAQUETE HIPERTENSION ARTERIAL Y/O  DIABETES MELLITUS CON ENFERMEDAD RENAL CRONICA ESTADIOS 3A - 3B - 4 Y 5 SIN DIALISIS"/>
    <d v="2022-02-28T00:00:00"/>
    <n v="2401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49451"/>
    <s v="CC27449451"/>
    <s v="NHUR"/>
    <s v="EVILA"/>
    <s v="CERON "/>
    <s v="DE CERON"/>
    <d v="1945-03-11T00:00:00"/>
    <n v="76"/>
    <n v="6"/>
    <s v="Persona mayor"/>
    <s v="Ninguno"/>
    <s v="Ninguno"/>
    <s v="Ninguno"/>
    <s v="Primaria Incompleta"/>
    <s v="Cotizante docente"/>
    <m/>
    <s v="Con discapacidad"/>
    <s v="Ninguna"/>
    <s v="SAN PABLO"/>
    <s v="B FATIMA"/>
    <n v="3006158008"/>
    <s v="Urbana"/>
    <m/>
    <x v="0"/>
    <x v="16"/>
    <s v="NARIÑO"/>
    <x v="16"/>
    <x v="16"/>
    <x v="16"/>
    <m/>
    <m/>
    <m/>
    <m/>
    <s v="Hipertension esencial (primaria)"/>
    <s v="Procedimiento"/>
    <n v="1"/>
    <s v="00Q0000395"/>
    <s v="PAQUETE HIPERTENSION ARTERIAL Y/O  DIABETES MELLITUS CON ENFERMEDAD RENAL CRONICA ESTADIOS 3A - 3B - 4 Y 5 SIN DIALISIS"/>
    <d v="2022-02-28T00:00:00"/>
    <n v="2136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98322072"/>
    <s v="CC98322072"/>
    <s v="JUAN"/>
    <s v="CRISTOBAL"/>
    <s v="MUÑOZ"/>
    <s v="CERON"/>
    <d v="1961-04-25T00:00:00"/>
    <n v="60"/>
    <n v="6"/>
    <s v="Persona mayor"/>
    <s v="Ninguno"/>
    <s v="Ninguno"/>
    <s v="Ninguno"/>
    <s v="Estudios Universitarios"/>
    <s v="Cotizante docente"/>
    <m/>
    <s v="Con discapacidad"/>
    <s v="Ninguna"/>
    <s v="SAN PABLO"/>
    <s v="B VILLACRISTINA"/>
    <n v="3183270131"/>
    <s v="Urbana"/>
    <m/>
    <x v="0"/>
    <x v="12"/>
    <s v="NARIÑO"/>
    <x v="12"/>
    <x v="12"/>
    <x v="12"/>
    <m/>
    <m/>
    <m/>
    <m/>
    <s v="Hipertension esencial (primaria)"/>
    <s v="Medicamento"/>
    <n v="1"/>
    <s v="32623-08"/>
    <s v="ACIDO FOLICO TABLETAS 5MG"/>
    <d v="2022-02-09T00:00:00"/>
    <n v="23617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781"/>
    <s v="CC27450781"/>
    <s v="MARIA "/>
    <s v="EUGENIA"/>
    <s v="IBARRA"/>
    <s v="IMBACHI"/>
    <d v="1965-04-03T00:00:00"/>
    <n v="56"/>
    <n v="5"/>
    <s v="Adultez"/>
    <s v="Ninguno"/>
    <s v="Ninguno"/>
    <s v="Ninguno"/>
    <s v="Estudios Universitarios"/>
    <s v="Cotizante docente"/>
    <m/>
    <s v="Con discapacidad"/>
    <s v="Ninguna"/>
    <s v="SAN PABLO"/>
    <s v="B AV LOS ESTUDIANTES"/>
    <n v="3218259799"/>
    <s v="Urbana"/>
    <m/>
    <x v="0"/>
    <x v="7"/>
    <s v="NARIÑO"/>
    <x v="7"/>
    <x v="7"/>
    <x v="7"/>
    <m/>
    <m/>
    <m/>
    <m/>
    <s v="Hipertension esencial (primaria)"/>
    <s v="Procedimiento"/>
    <n v="1"/>
    <s v="00Q0000773"/>
    <s v="PAQUETE HIPERTENSION ARTERIAL SIN O CON ENFERMEDAD RENAL CRONICA ESTADIOS 1 - 2 - IPS ESPECIALIZADA"/>
    <d v="2022-02-28T00:00:00"/>
    <n v="17469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138"/>
    <s v="CC27450138"/>
    <s v="JULIA"/>
    <s v="LEONOR DEL SOCORRO"/>
    <s v="CALVACHE"/>
    <s v="DE CERON"/>
    <d v="1956-10-26T00:00:00"/>
    <n v="65"/>
    <n v="6"/>
    <s v="Persona mayor"/>
    <s v="Ninguno"/>
    <s v="Ninguno"/>
    <s v="Ninguno"/>
    <s v="Estudios Universitarios"/>
    <s v="Cotizante docente"/>
    <m/>
    <s v="Con discapacidad"/>
    <s v="Ninguna"/>
    <s v="SAN PABLO"/>
    <s v="B FATIMA"/>
    <n v="3122797181"/>
    <s v="Urbana"/>
    <m/>
    <x v="0"/>
    <x v="10"/>
    <s v="NARIÑO"/>
    <x v="10"/>
    <x v="10"/>
    <x v="10"/>
    <m/>
    <m/>
    <m/>
    <m/>
    <s v="Hipertension esencial (primaria)"/>
    <s v="Procedimiento"/>
    <n v="1"/>
    <s v="00Q0000395"/>
    <s v="PAQUETE HIPERTENSION ARTERIAL Y/O  DIABETES MELLITUS CON ENFERMEDAD RENAL CRONICA ESTADIOS 3A - 3B - 4 Y 5 SIN DIALISIS"/>
    <d v="2022-02-23T00:00:00"/>
    <n v="17336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98323135"/>
    <s v="CC98323135"/>
    <s v="ANGEL"/>
    <s v="JANNIER"/>
    <s v="ALVARADO"/>
    <s v="MUÑOZ"/>
    <d v="1973-04-12T00:00:00"/>
    <n v="48"/>
    <n v="5"/>
    <s v="Adultez"/>
    <s v="Ninguno"/>
    <s v="Ninguno"/>
    <s v="Ninguno"/>
    <s v="Estudios Primarios"/>
    <s v="Beneficiario"/>
    <m/>
    <s v="Con discapacidad"/>
    <s v="Ninguna"/>
    <s v="SAN PABLO"/>
    <s v="V FRANCIA"/>
    <n v="3182554884"/>
    <s v="Rural"/>
    <m/>
    <x v="0"/>
    <x v="7"/>
    <s v="NARIÑO"/>
    <x v="7"/>
    <x v="7"/>
    <x v="7"/>
    <m/>
    <m/>
    <m/>
    <m/>
    <s v="Hipertension esencial (primaria)"/>
    <s v="Medicamento"/>
    <n v="1"/>
    <s v="20085383-15"/>
    <s v="ATORVASTATINATABLETASRECUBIERTASPOR 40 MG"/>
    <d v="2022-02-16T00:00:00"/>
    <n v="3866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784"/>
    <s v="CC27450784"/>
    <s v="LIDA"/>
    <s v="ISMENIA"/>
    <s v="CERON "/>
    <s v="ZAMBRANO"/>
    <d v="1963-07-23T00:00:00"/>
    <n v="58"/>
    <n v="5"/>
    <s v="Adultez"/>
    <s v="Ninguno"/>
    <s v="Ninguno"/>
    <s v="Ninguno"/>
    <s v="Estudios Universitarios"/>
    <s v="Cotizante docente"/>
    <m/>
    <s v="Con discapacidad"/>
    <s v="Ninguna"/>
    <s v="SAN PABLO"/>
    <s v="B AV LOS ESTUDIANTES"/>
    <n v="3152204404"/>
    <s v="Urbana"/>
    <m/>
    <x v="0"/>
    <x v="7"/>
    <s v="NARIÑO"/>
    <x v="7"/>
    <x v="7"/>
    <x v="7"/>
    <m/>
    <m/>
    <m/>
    <m/>
    <s v="Hipertension esencial (primaria)"/>
    <s v="Medicamento"/>
    <n v="1"/>
    <s v="19936296-08"/>
    <s v="ACIDO ACETILSALICILICO 100 MG"/>
    <d v="2022-02-16T00:00:00"/>
    <n v="67387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98323215"/>
    <s v="CC98323215"/>
    <s v="JAIRO"/>
    <s v="ANIBAL"/>
    <s v="MUÑOZ"/>
    <s v="MUÑOZ"/>
    <d v="1972-11-16T00:00:00"/>
    <n v="49"/>
    <n v="5"/>
    <s v="Adultez"/>
    <s v="Ninguno"/>
    <s v="Ninguno"/>
    <s v="Ninguno"/>
    <s v="Bachillerato Incompleto"/>
    <s v="Beneficiario"/>
    <m/>
    <s v="Con discapacidad"/>
    <s v="Ninguna"/>
    <s v="SAN PABLO"/>
    <s v="B VILLACRISTINA"/>
    <n v="3147642998"/>
    <s v="Urbana"/>
    <m/>
    <x v="0"/>
    <x v="7"/>
    <s v="NARIÑO"/>
    <x v="7"/>
    <x v="7"/>
    <x v="7"/>
    <m/>
    <m/>
    <m/>
    <m/>
    <s v="Hipertension esencial (primaria)"/>
    <s v="Procedimiento"/>
    <n v="1"/>
    <s v="00Q0000773"/>
    <s v="PAQUETE HIPERTENSION ARTERIAL SIN O CON ENFERMEDAD RENAL CRONICA ESTADIOS 1 - 2 - IPS ESPECIALIZADA"/>
    <d v="2022-02-28T00:00:00"/>
    <n v="78098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48825"/>
    <s v="CC27448825"/>
    <s v="AURELIA"/>
    <s v="NONE"/>
    <s v="CERON "/>
    <s v="GRIJALBA"/>
    <d v="1926-07-25T00:00:00"/>
    <n v="95"/>
    <n v="6"/>
    <s v="Persona mayor"/>
    <s v="Ninguno"/>
    <s v="Ninguno"/>
    <s v="Ninguno"/>
    <s v="Ninguno"/>
    <s v="Beneficiario"/>
    <m/>
    <s v="Con discapacidad"/>
    <s v="Ninguna"/>
    <s v="SAN PABLO"/>
    <s v="B LAS BRISAS"/>
    <n v="3208285809"/>
    <s v="Urbana"/>
    <m/>
    <x v="0"/>
    <x v="11"/>
    <s v="NARIÑO"/>
    <x v="11"/>
    <x v="11"/>
    <x v="11"/>
    <m/>
    <m/>
    <m/>
    <m/>
    <s v="Hipertension esencial (primaria)"/>
    <s v="Procedimiento"/>
    <n v="1"/>
    <s v="00Q0000775"/>
    <s v="PAQUETE HIPERTENSION ARTERIAL MAS DIABETES MELLITUS EN RIESGO DE ERCÃ‚Â YÃ‚Â ENFERMEDAD RENAL CRONICA ESTADIOS 1 - 2 EN IPS ESPECIALIZADA"/>
    <d v="2022-02-28T00:00:00"/>
    <n v="81018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339790"/>
    <s v="CC5339790"/>
    <s v="RAUL"/>
    <s v="NONE"/>
    <s v="DAVID"/>
    <s v="PABON"/>
    <d v="1959-03-03T00:00:00"/>
    <n v="62"/>
    <n v="6"/>
    <s v="Persona mayor"/>
    <s v="Ninguno"/>
    <s v="Ninguno"/>
    <s v="Ninguno"/>
    <s v="Primaria Incompleta"/>
    <s v="Beneficiario"/>
    <m/>
    <s v="Con discapacidad"/>
    <s v="Ninguna"/>
    <s v="SAN PABLO"/>
    <s v="B VALENCIA"/>
    <n v="3117434805"/>
    <s v="Urbana"/>
    <m/>
    <x v="0"/>
    <x v="16"/>
    <s v="NARIÑO"/>
    <x v="16"/>
    <x v="16"/>
    <x v="16"/>
    <m/>
    <m/>
    <m/>
    <m/>
    <s v="Hipertension esencial (primaria)"/>
    <s v="Procedimiento"/>
    <n v="1"/>
    <s v="00Q0000395"/>
    <s v="PAQUETE HIPERTENSION ARTERIAL Y/O  DIABETES MELLITUS CON ENFERMEDAD RENAL CRONICA ESTADIOS 3A - 3B - 4 Y 5 SIN DIALISIS"/>
    <d v="2022-02-28T00:00:00"/>
    <n v="1565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14956809"/>
    <s v="CC14956809"/>
    <s v="JORGE"/>
    <s v="EDUARDO"/>
    <s v="PABON"/>
    <s v="MUÑOZ"/>
    <d v="1948-11-23T00:00:00"/>
    <n v="73"/>
    <n v="6"/>
    <s v="Persona mayor"/>
    <s v="Ninguno"/>
    <s v="Ninguno"/>
    <s v="Ninguno"/>
    <s v="Estudios Universitarios"/>
    <s v="Cotizante Pensionado"/>
    <m/>
    <s v="Con discapacidad"/>
    <s v="Ninguna"/>
    <s v="SAN PABLO"/>
    <s v="B FATIMA"/>
    <n v="3016563393"/>
    <s v="Urbana"/>
    <m/>
    <x v="0"/>
    <x v="16"/>
    <s v="NARIÑO"/>
    <x v="16"/>
    <x v="16"/>
    <x v="16"/>
    <m/>
    <m/>
    <m/>
    <m/>
    <s v="Hipertension esencial (primaria)"/>
    <s v="Procedimiento"/>
    <n v="1"/>
    <s v="00Q0000773"/>
    <s v="PAQUETE HIPERTENSION ARTERIAL SIN O CON ENFERMEDAD RENAL CRONICA ESTADIOS 1 - 2 - IPS ESPECIALIZADA"/>
    <d v="2022-02-28T00:00:00"/>
    <n v="26391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49920"/>
    <s v="CC27449920"/>
    <s v="CLEMENCIA"/>
    <s v="NONE"/>
    <s v="URBANO"/>
    <s v="DE CERON"/>
    <d v="1949-01-01T00:00:00"/>
    <n v="72"/>
    <n v="6"/>
    <s v="Persona mayor"/>
    <s v="Ninguno"/>
    <s v="Desplazamiento"/>
    <s v="Homicidio"/>
    <s v="Estudios Universitarios"/>
    <s v="Beneficiario"/>
    <m/>
    <s v="Con discapacidad"/>
    <s v="Ninguna"/>
    <s v="SAN PABLO"/>
    <s v="B LOS ANGELES"/>
    <n v="3116456898"/>
    <s v="Urbana"/>
    <m/>
    <x v="0"/>
    <x v="9"/>
    <s v="NARIÑO"/>
    <x v="9"/>
    <x v="9"/>
    <x v="9"/>
    <m/>
    <m/>
    <m/>
    <m/>
    <s v="Hipertension esencial (primaria)"/>
    <s v="Procedimiento"/>
    <n v="1"/>
    <s v="00Q0000773"/>
    <s v="PAQUETE HIPERTENSION ARTERIAL SIN O CON ENFERMEDAD RENAL CRONICA ESTADIOS 1 - 2 - IPS ESPECIALIZADA"/>
    <d v="2022-02-28T00:00:00"/>
    <n v="2304100"/>
    <s v="Urgencias"/>
    <m/>
  </r>
  <r>
    <n v="2022"/>
    <d v="2021-10-31T00:00:00"/>
    <s v="Población con riesgo o alteraciones cardio – cerebro – vascular – metabólicas manifiestas"/>
    <s v="Crónicos"/>
    <s v="HTA"/>
    <s v="PASTO"/>
    <n v="52"/>
    <s v="52 - NARIÑO"/>
    <s v="52693"/>
    <s v="52693 - San Pablo"/>
    <s v="1,68157662671088"/>
    <s v="-76,9752797932534"/>
    <s v="Sustituto Pensional"/>
    <s v="AC"/>
    <m/>
    <s v="CC"/>
    <n v="17113191"/>
    <s v="CC17113191"/>
    <s v="EDUARDO"/>
    <s v="NONE"/>
    <s v="RIVAS"/>
    <s v="MAJE"/>
    <d v="1945-02-06T00:00:00"/>
    <n v="76"/>
    <n v="6"/>
    <s v="Persona mayor"/>
    <s v="Ninguno"/>
    <s v="Ninguno"/>
    <s v="Ninguno"/>
    <s v="Estudios Primarios"/>
    <s v="Sustituto Pensional"/>
    <m/>
    <s v="Con discapacidad"/>
    <s v="Ninguna"/>
    <s v="SAN PABLO"/>
    <s v="B SAN CARLOS"/>
    <n v="3205741427"/>
    <s v="Urbana"/>
    <m/>
    <x v="0"/>
    <x v="7"/>
    <s v="NARIÑO"/>
    <x v="7"/>
    <x v="7"/>
    <x v="7"/>
    <m/>
    <m/>
    <m/>
    <m/>
    <s v="Hipertension esencial (primaria)"/>
    <s v="Procedimiento"/>
    <n v="1"/>
    <s v="00Q0000773"/>
    <s v="PAQUETE HIPERTENSION ARTERIAL SIN O CON ENFERMEDAD RENAL CRONICA ESTADIOS 1 - 2 - IPS ESPECIALIZADA"/>
    <d v="2022-02-28T00:00:00"/>
    <n v="16593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531"/>
    <s v="CC27450531"/>
    <s v="ZOILA "/>
    <s v="BERNARDITA"/>
    <s v="SOLARTE "/>
    <s v="DE DAVID"/>
    <d v="1958-02-11T00:00:00"/>
    <n v="63"/>
    <n v="6"/>
    <s v="Persona mayor"/>
    <s v="Ninguno"/>
    <s v="Ninguno"/>
    <s v="Ninguno"/>
    <s v="Estudios Universitarios"/>
    <s v="Cotizante docente"/>
    <m/>
    <s v="Con discapacidad"/>
    <s v="Ninguna"/>
    <s v="SAN PABLO"/>
    <s v="B PORVENIR"/>
    <n v="3117434805"/>
    <s v="Urbana"/>
    <m/>
    <x v="0"/>
    <x v="11"/>
    <s v="NARIÑO"/>
    <x v="11"/>
    <x v="11"/>
    <x v="11"/>
    <m/>
    <m/>
    <m/>
    <m/>
    <s v="Hipertension esencial (primaria)"/>
    <s v="Procedimiento"/>
    <n v="1"/>
    <s v="00Q0000395"/>
    <s v="PAQUETE HIPERTENSION ARTERIAL Y/O  DIABETES MELLITUS CON ENFERMEDAD RENAL CRONICA ESTADIOS 3A - 3B - 4 Y 5 SIN DIALISIS"/>
    <d v="2022-02-21T00:00:00"/>
    <n v="21345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1821240"/>
    <s v="CC1821240"/>
    <s v="FLORESMILO"/>
    <s v="NONE"/>
    <s v="ERAZO"/>
    <s v="NONE"/>
    <d v="1949-09-18T00:00:00"/>
    <n v="72"/>
    <n v="6"/>
    <s v="Persona mayor"/>
    <s v="Ninguno"/>
    <s v="Ninguno"/>
    <s v="Ninguno"/>
    <s v="Estudios Primarios"/>
    <s v="Cotizante Pensionado"/>
    <m/>
    <s v="Con discapacidad"/>
    <s v="Ninguna"/>
    <s v="SAN PABLO"/>
    <s v="GENOVA"/>
    <n v="3113041108"/>
    <s v="Urbana"/>
    <m/>
    <x v="0"/>
    <x v="7"/>
    <s v="NARIÑO"/>
    <x v="7"/>
    <x v="7"/>
    <x v="7"/>
    <m/>
    <m/>
    <m/>
    <m/>
    <s v="Hipertension esencial (primaria)"/>
    <s v="Procedimiento"/>
    <n v="1"/>
    <s v="00Q0000773"/>
    <s v="PAQUETE HIPERTENSION ARTERIAL SIN O CON ENFERMEDAD RENAL CRONICA ESTADIOS 1 - 2 - IPS ESPECIALIZADA"/>
    <d v="2022-02-28T00:00:00"/>
    <n v="20202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5340194"/>
    <s v="CC5340194"/>
    <s v="JESUS"/>
    <s v="ANTONIO "/>
    <s v="MUÑOZ"/>
    <s v="ORTEGA"/>
    <d v="1949-12-25T00:00:00"/>
    <n v="71"/>
    <n v="6"/>
    <s v="Persona mayor"/>
    <s v="Ninguno"/>
    <s v="Ninguno"/>
    <s v="Ninguno"/>
    <s v="Estudios Primarios"/>
    <s v="Beneficiario"/>
    <m/>
    <s v="Con discapacidad"/>
    <s v="Ninguna"/>
    <s v="SAN PABLO"/>
    <s v="BRICEÑO"/>
    <n v="3166253371"/>
    <s v="Rural"/>
    <m/>
    <x v="0"/>
    <x v="10"/>
    <s v="NARIÑO"/>
    <x v="10"/>
    <x v="10"/>
    <x v="10"/>
    <m/>
    <m/>
    <m/>
    <m/>
    <s v="Hipertension esencial (primaria)"/>
    <s v="Medicamento"/>
    <n v="1"/>
    <s v="35662-18"/>
    <s v="ACIDO FOLICO TABLETAS 1 MG."/>
    <d v="2022-02-14T00:00:00"/>
    <n v="19412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3518"/>
    <s v="CC27453518"/>
    <s v="GLADYS"/>
    <s v="AMPARO"/>
    <s v="ORTEGA"/>
    <s v="ÑAÑEZ"/>
    <d v="1953-01-17T00:00:00"/>
    <n v="68"/>
    <n v="6"/>
    <s v="Persona mayor"/>
    <s v="Ninguno"/>
    <s v="Ninguno"/>
    <s v="Ninguno"/>
    <s v="Estudios Universitarios"/>
    <s v="Cotizante docente"/>
    <m/>
    <s v="Con discapacidad"/>
    <s v="Ninguna"/>
    <s v="SAN PABLO"/>
    <s v="BRICEÑO"/>
    <n v="3166253371"/>
    <s v="Rural"/>
    <m/>
    <x v="0"/>
    <x v="10"/>
    <s v="NARIÑO"/>
    <x v="10"/>
    <x v="10"/>
    <x v="10"/>
    <m/>
    <m/>
    <m/>
    <m/>
    <s v="Hipertension esencial (primaria)"/>
    <s v="Procedimiento"/>
    <n v="1"/>
    <s v="00Q0000773"/>
    <s v="PAQUETE HIPERTENSION ARTERIAL SIN O CON ENFERMEDAD RENAL CRONICA ESTADIOS 1 - 2 - IPS ESPECIALIZADA"/>
    <d v="2022-02-28T00:00:00"/>
    <n v="12296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101"/>
    <s v="CC27450101"/>
    <s v="ROSA"/>
    <s v="ELENA"/>
    <s v="ROSADA"/>
    <s v="ARCOS"/>
    <d v="1953-10-28T00:00:00"/>
    <n v="68"/>
    <n v="6"/>
    <s v="Persona mayor"/>
    <s v="Ninguno"/>
    <s v="Ninguno"/>
    <s v="Ninguno"/>
    <s v="Estudios Universitarios"/>
    <s v="Cotizante docente"/>
    <m/>
    <s v="Con discapacidad"/>
    <s v="Ninguna"/>
    <s v="SAN PABLO"/>
    <s v="B LOS ANGELES"/>
    <n v="3214526578"/>
    <s v="Urbana"/>
    <m/>
    <x v="0"/>
    <x v="11"/>
    <s v="NARIÑO"/>
    <x v="11"/>
    <x v="11"/>
    <x v="11"/>
    <m/>
    <m/>
    <m/>
    <m/>
    <s v="Hipertension esencial (primaria)"/>
    <s v="Procedimiento"/>
    <n v="1"/>
    <s v="00Q0000395"/>
    <s v="PAQUETE HIPERTENSION ARTERIAL Y/O  DIABETES MELLITUS CON ENFERMEDAD RENAL CRONICA ESTADIOS 3A - 3B - 4 Y 5 SIN DIALISIS"/>
    <d v="2022-02-28T00:00:00"/>
    <n v="26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450125"/>
    <s v="CC27450125"/>
    <s v="MARIA"/>
    <s v="NANCY"/>
    <s v="FERNANDEZ"/>
    <s v="CERON"/>
    <d v="1954-07-04T00:00:00"/>
    <n v="67"/>
    <n v="6"/>
    <s v="Persona mayor"/>
    <s v="Ninguno"/>
    <s v="Ninguno"/>
    <s v="Ninguno"/>
    <s v="Estudios Universitarios"/>
    <s v="Cotizante docente"/>
    <m/>
    <s v="Con discapacidad"/>
    <s v="Ninguna"/>
    <s v="SAN PABLO"/>
    <s v="B SAN CARLOS"/>
    <n v="3178546226"/>
    <s v="Urbana"/>
    <m/>
    <x v="0"/>
    <x v="13"/>
    <s v="NARIÑO"/>
    <x v="13"/>
    <x v="13"/>
    <x v="13"/>
    <m/>
    <m/>
    <m/>
    <m/>
    <s v="Hipertension esencial (primaria)"/>
    <s v="Medicamento"/>
    <n v="1"/>
    <s v="20085383-15"/>
    <s v="ATORVASTATINATABLETASRECUBIERTASPOR 40 MG"/>
    <d v="2022-02-09T00:00:00"/>
    <n v="69900"/>
    <s v="Urgencias"/>
    <m/>
  </r>
  <r>
    <n v="2022"/>
    <d v="2021-10-31T00:00:00"/>
    <s v="Población con riesgo o alteraciones cardio – cerebro – vascular – metabólicas manifiestas"/>
    <s v="Crónicos"/>
    <s v="HTA"/>
    <s v="PASTO"/>
    <n v="52"/>
    <s v="52 - NARIÑO"/>
    <s v="52693"/>
    <s v="52693 - San Pablo"/>
    <s v="1,68157662671088"/>
    <s v="-76,9752797932534"/>
    <s v="Beneficiario"/>
    <s v="AC"/>
    <m/>
    <s v="CC"/>
    <n v="27451517"/>
    <s v="CC27451517"/>
    <s v="MARIA"/>
    <s v="EUGENIA"/>
    <s v="CERON"/>
    <s v="MUÑOZ"/>
    <d v="1963-10-10T00:00:00"/>
    <n v="58"/>
    <n v="5"/>
    <s v="Adultez"/>
    <s v="Ninguno"/>
    <s v="Ninguno"/>
    <s v="Ninguno"/>
    <s v="Estudios Primarios"/>
    <s v="Beneficiario"/>
    <m/>
    <s v="Con discapacidad"/>
    <s v="Ninguna"/>
    <s v="SAN PABLO"/>
    <s v="B BALCONES DE MAYO"/>
    <n v="3022773694"/>
    <s v="Urbana"/>
    <m/>
    <x v="0"/>
    <x v="11"/>
    <s v="NARIÑO"/>
    <x v="11"/>
    <x v="11"/>
    <x v="11"/>
    <m/>
    <m/>
    <m/>
    <m/>
    <s v="Hipertension esencial (primaria)"/>
    <s v="Procedimiento"/>
    <n v="1"/>
    <s v="00Q0000395"/>
    <s v="PAQUETE HIPERTENSION ARTERIAL Y/O  DIABETES MELLITUS CON ENFERMEDAD RENAL CRONICA ESTADIOS 3A - 3B - 4 Y 5 SIN DIALISIS"/>
    <d v="2022-02-28T00:00:00"/>
    <n v="8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40025416"/>
    <s v="CC40025416"/>
    <s v="LILIANA"/>
    <s v="DEL ROSARIO"/>
    <s v="MUÑOZ"/>
    <s v="CASTILLO"/>
    <d v="1954-12-05T00:00:00"/>
    <n v="67"/>
    <n v="6"/>
    <s v="Persona mayor"/>
    <s v="Ninguno"/>
    <s v="Ninguno"/>
    <s v="Ninguno"/>
    <s v="Estudios Universitarios"/>
    <s v="Cotizante docente"/>
    <m/>
    <s v="Con discapacidad"/>
    <s v="Ninguna"/>
    <s v="SAN PABLO"/>
    <s v="B FATIMA"/>
    <n v="3148753485"/>
    <s v="Urbana"/>
    <m/>
    <x v="0"/>
    <x v="16"/>
    <s v="NARIÑO"/>
    <x v="16"/>
    <x v="16"/>
    <x v="16"/>
    <m/>
    <m/>
    <m/>
    <m/>
    <s v="Hipertension esencial (primaria)"/>
    <s v="Procedimiento"/>
    <n v="1"/>
    <s v="00Q0000773"/>
    <s v="PAQUETE HIPERTENSION ARTERIAL SIN O CON ENFERMEDAD RENAL CRONICA ESTADIOS 1 - 2 - IPS ESPECIALIZADA"/>
    <d v="2022-02-28T00:00:00"/>
    <n v="28000"/>
    <s v="Urgencias"/>
    <m/>
  </r>
  <r>
    <n v="2022"/>
    <d v="2021-10-31T00:00:00"/>
    <s v="Población con riesgo o alteraciones cardio – cerebro – vascular – metabólicas manifiestas"/>
    <s v="Crónicos"/>
    <s v="HTA"/>
    <s v="PASTO"/>
    <n v="52"/>
    <s v="52 - NARIÑO"/>
    <s v="52693"/>
    <s v="52693 - San Pablo"/>
    <s v="1,68157662671088"/>
    <s v="-76,9752797932534"/>
    <s v="Cotizante docente"/>
    <s v="AC"/>
    <m/>
    <s v="CC"/>
    <n v="27148741"/>
    <s v="CC27148741"/>
    <s v="YOLANDA "/>
    <s v="NONE"/>
    <s v="LASSO"/>
    <s v="DE MUÑOZ"/>
    <d v="1945-08-08T00:00:00"/>
    <n v="76"/>
    <n v="6"/>
    <s v="Persona mayor"/>
    <s v="Ninguno"/>
    <s v="Ninguno"/>
    <s v="Ninguno"/>
    <s v="Estudios Universitarios"/>
    <s v="Cotizante docente"/>
    <m/>
    <s v="Con discapacidad"/>
    <s v="Ninguna"/>
    <s v="SAN PABLO"/>
    <s v="B CALLE COMERCIO"/>
    <n v="3146157822"/>
    <s v="Urbana"/>
    <m/>
    <x v="0"/>
    <x v="7"/>
    <s v="NARIÑO"/>
    <x v="7"/>
    <x v="7"/>
    <x v="7"/>
    <m/>
    <m/>
    <m/>
    <m/>
    <s v="Hipertension esencial (primaria)"/>
    <s v="Procedimiento"/>
    <n v="1"/>
    <s v="00Q0000773"/>
    <s v="PAQUETE HIPERTENSION ARTERIAL SIN O CON ENFERMEDAD RENAL CRONICA ESTADIOS 1 - 2 - IPS ESPECIALIZADA"/>
    <d v="2022-02-28T00:00:00"/>
    <n v="4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221"/>
    <s v="CC59663221"/>
    <s v="MARIA"/>
    <s v="TRINIDAD"/>
    <s v="CUERO QUIÑONES"/>
    <s v="NOAP"/>
    <d v="1963-06-09T00:00:00"/>
    <n v="58"/>
    <n v="5"/>
    <s v="Adultez"/>
    <s v="Ninguno"/>
    <s v="Ninguno"/>
    <s v="Ninguno"/>
    <s v="Estudios Universitarios"/>
    <s v="Cotizante docente"/>
    <m/>
    <s v="Con discapacidad"/>
    <s v="Afrodescendiente"/>
    <s v="TUMACO "/>
    <m/>
    <n v="0"/>
    <s v="Urbana"/>
    <m/>
    <x v="0"/>
    <x v="7"/>
    <s v="NARIÑO"/>
    <x v="7"/>
    <x v="7"/>
    <x v="7"/>
    <m/>
    <m/>
    <m/>
    <m/>
    <s v="Hipertension esencial (primaria)"/>
    <s v="Procedimiento"/>
    <n v="1"/>
    <s v="00Q0000773"/>
    <s v="PAQUETE HIPERTENSION ARTERIAL SIN O CON ENFERMEDAD RENAL CRONICA ESTADIOS 1 - 2 - IPS ESPECIALIZADA"/>
    <d v="2022-02-28T00:00:00"/>
    <n v="35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57513"/>
    <s v="CC12957513"/>
    <s v="SILVIO "/>
    <s v="EDUARDO"/>
    <s v="PONCE RODRIGUEZ"/>
    <s v="NOAP"/>
    <d v="1952-01-01T00:00:00"/>
    <n v="69"/>
    <n v="6"/>
    <s v="Persona mayor"/>
    <s v="Ninguno"/>
    <s v="Desplazamiento"/>
    <s v="Perdida de Bienes Muebles o Inmuebles"/>
    <s v="Estudios Universitarios"/>
    <s v="Cotizante docente"/>
    <m/>
    <s v="Con discapacidad"/>
    <s v="Afrodescendiente"/>
    <s v="TUMACO "/>
    <m/>
    <n v="0"/>
    <s v="Urbana"/>
    <m/>
    <x v="0"/>
    <x v="9"/>
    <s v="NARIÑO"/>
    <x v="9"/>
    <x v="9"/>
    <x v="9"/>
    <m/>
    <m/>
    <m/>
    <m/>
    <s v="Hipertension esencial (primaria)"/>
    <s v="Procedimiento"/>
    <n v="1"/>
    <n v="1890301"/>
    <s v="CONSULTA DE CONTROL O DE SEGUIMIENTO POR MEDICINA GENERAL"/>
    <d v="2022-02-08T00:00:00"/>
    <n v="28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9403173"/>
    <s v="CC19403173"/>
    <s v="JOSE"/>
    <s v="FELIPE"/>
    <s v="LUCAS GARCIA"/>
    <s v="NOAP"/>
    <d v="1960-01-26T00:00:00"/>
    <n v="61"/>
    <n v="6"/>
    <s v="Persona mayor"/>
    <s v="Ninguno"/>
    <s v="Ninguno"/>
    <s v="Ninguno"/>
    <s v="Estudios Universitarios"/>
    <s v="Cotizante docente"/>
    <m/>
    <s v="Con discapacidad"/>
    <s v="Afrodescendiente"/>
    <s v="TUMACO "/>
    <m/>
    <n v="0"/>
    <s v="Urbana"/>
    <m/>
    <x v="0"/>
    <x v="9"/>
    <s v="NARIÑO"/>
    <x v="9"/>
    <x v="9"/>
    <x v="9"/>
    <m/>
    <m/>
    <m/>
    <m/>
    <s v="Hipertension esencial (primaria)"/>
    <s v="Medicamento"/>
    <n v="1"/>
    <s v="19932984-12"/>
    <s v="LOSARTAN 50 MG"/>
    <d v="2022-02-08T00:00:00"/>
    <n v="23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4253078"/>
    <s v="CC54253078"/>
    <s v="MARIA "/>
    <s v="VICTORIA"/>
    <s v="MENA PALACIOS"/>
    <s v="NOAP"/>
    <d v="1965-08-02T00:00:00"/>
    <n v="56"/>
    <n v="5"/>
    <s v="Adultez"/>
    <s v="Ninguno"/>
    <s v="Ninguno"/>
    <s v="Ninguno"/>
    <s v="Estudios Universitarios"/>
    <s v="Cotizante docente"/>
    <m/>
    <s v="Con discapacidad"/>
    <s v="Afrodescendiente"/>
    <s v="TUMACO "/>
    <m/>
    <n v="0"/>
    <s v="Urbana"/>
    <m/>
    <x v="0"/>
    <x v="9"/>
    <s v="NARIÑO"/>
    <x v="9"/>
    <x v="9"/>
    <x v="9"/>
    <m/>
    <m/>
    <m/>
    <m/>
    <s v="Hipertension esencial (primaria)"/>
    <s v="Medicamento"/>
    <n v="1"/>
    <s v="20072968-06"/>
    <s v="HIDROCLOROTIAZIDA TABLETAS 25 MG"/>
    <d v="2022-02-08T00:00:00"/>
    <n v="60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3991"/>
    <s v="CC12903991"/>
    <s v="NORMAN "/>
    <s v="JESUS"/>
    <s v="CASTRO"/>
    <s v="NOAP"/>
    <d v="1949-11-09T00:00:00"/>
    <n v="72"/>
    <n v="6"/>
    <s v="Persona mayor"/>
    <s v="Ninguno"/>
    <s v="Ninguno"/>
    <s v="Ninguno"/>
    <s v="Estudios Universitarios"/>
    <s v="Cotizante docente"/>
    <m/>
    <s v="Con discapacidad"/>
    <s v="Afrodescendiente"/>
    <s v="TUMACO "/>
    <m/>
    <n v="0"/>
    <s v="Urbana"/>
    <m/>
    <x v="0"/>
    <x v="9"/>
    <s v="NARIÑO"/>
    <x v="9"/>
    <x v="9"/>
    <x v="9"/>
    <m/>
    <m/>
    <m/>
    <m/>
    <s v="Hipertension esencial (primaria)"/>
    <s v="Medicamento"/>
    <n v="1"/>
    <s v="46783-01"/>
    <s v="AMLODIPINO 5 MG."/>
    <d v="2022-02-08T00:00:00"/>
    <n v="24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373"/>
    <s v="CC59663373"/>
    <s v="FLORA "/>
    <s v="MAURA"/>
    <s v="MICOLTA"/>
    <s v="NOAP"/>
    <d v="1963-02-15T00:00:00"/>
    <n v="58"/>
    <n v="5"/>
    <s v="Adultez"/>
    <s v="Ninguno"/>
    <s v="Ninguno"/>
    <s v="Ninguno"/>
    <s v="Estudios Universitarios"/>
    <s v="Cotizante docente"/>
    <m/>
    <s v="Con discapacidad"/>
    <s v="Afrodescendiente"/>
    <s v="TUMACO "/>
    <m/>
    <n v="0"/>
    <s v="Urbana"/>
    <m/>
    <x v="0"/>
    <x v="16"/>
    <s v="NARIÑO"/>
    <x v="16"/>
    <x v="16"/>
    <x v="16"/>
    <m/>
    <m/>
    <m/>
    <m/>
    <s v="Hipertension esencial (primaria)"/>
    <s v="Procedimiento"/>
    <n v="1"/>
    <s v="00Q0000395"/>
    <s v="PAQUETE HIPERTENSION ARTERIAL Y/O  DIABETES MELLITUS CON ENFERMEDAD RENAL CRONICA ESTADIOS 3A - 3B - 4 Y 5 SIN DIALISIS"/>
    <d v="2022-02-28T00:00:00"/>
    <n v="14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209886"/>
    <s v="CC31209886"/>
    <s v="MARTHA"/>
    <s v="CECILIA"/>
    <s v="GUEVARA"/>
    <s v="NOAP"/>
    <d v="1949-09-24T00:00:00"/>
    <n v="72"/>
    <n v="6"/>
    <s v="Persona mayor"/>
    <s v="Ninguno"/>
    <s v="Ninguno"/>
    <s v="Ninguno"/>
    <s v="Estudios Universitarios"/>
    <s v="Cotizante docente"/>
    <m/>
    <s v="Con discapacidad"/>
    <s v="Afrodescendiente"/>
    <s v="TUMACO "/>
    <m/>
    <n v="0"/>
    <s v="Urbana"/>
    <m/>
    <x v="0"/>
    <x v="11"/>
    <s v="NARIÑO"/>
    <x v="11"/>
    <x v="11"/>
    <x v="11"/>
    <m/>
    <m/>
    <m/>
    <m/>
    <s v="Hipertension esencial (primaria)"/>
    <s v="Procedimiento"/>
    <n v="1"/>
    <s v="00Q0000395"/>
    <s v="PAQUETE HIPERTENSION ARTERIAL Y/O  DIABETES MELLITUS CON ENFERMEDAD RENAL CRONICA ESTADIOS 3A - 3B - 4 Y 5 SIN DIALISIS"/>
    <d v="2022-02-28T00:00:00"/>
    <n v="92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98430902"/>
    <s v="CC98430902"/>
    <s v="JOAQUIN"/>
    <s v="ALEJANDRO"/>
    <s v="ARBOLEDA GUTIERREZ"/>
    <s v="NOAP"/>
    <d v="1978-07-26T00:00:00"/>
    <n v="43"/>
    <n v="5"/>
    <s v="Adultez"/>
    <s v="Ninguno"/>
    <s v="Ninguno"/>
    <s v="Ninguno"/>
    <s v="Estudios Universitarios"/>
    <s v="Cotizante docente"/>
    <m/>
    <s v="Con discapacidad"/>
    <s v="Afrodescendiente"/>
    <s v="TUMACO "/>
    <m/>
    <n v="0"/>
    <s v="Urbana"/>
    <m/>
    <x v="0"/>
    <x v="13"/>
    <s v="NARIÑO"/>
    <x v="13"/>
    <x v="13"/>
    <x v="13"/>
    <m/>
    <m/>
    <m/>
    <m/>
    <s v="Hipertension esencial (primaria)"/>
    <s v="Procedimiento"/>
    <n v="1"/>
    <n v="1903026"/>
    <s v="MICROALBUMINURIA AUTOMATIZADA EN ORINA PARCIAL"/>
    <d v="2022-02-01T00:00:00"/>
    <n v="38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892"/>
    <s v="CC27498892"/>
    <s v="ELSA"/>
    <s v="MARIA"/>
    <s v="CABEZAS LANDAZURI"/>
    <s v="NOAP"/>
    <d v="1948-12-03T00:00:00"/>
    <n v="73"/>
    <n v="6"/>
    <s v="Persona mayor"/>
    <s v="Ninguno"/>
    <s v="Ninguno"/>
    <s v="Ninguno"/>
    <s v="Estudios Universitarios"/>
    <s v="Cotizante docente"/>
    <m/>
    <s v="Con discapacidad"/>
    <s v="Afrodescendiente"/>
    <s v="TUMACO "/>
    <m/>
    <n v="0"/>
    <s v="Urbana"/>
    <m/>
    <x v="0"/>
    <x v="13"/>
    <s v="NARIÑO"/>
    <x v="13"/>
    <x v="13"/>
    <x v="13"/>
    <m/>
    <m/>
    <m/>
    <m/>
    <s v="Hipertension esencial (primaria)"/>
    <s v="Procedimiento"/>
    <n v="1"/>
    <n v="1903876"/>
    <s v="CREATININA EN ORINA PARCIAL"/>
    <d v="2022-02-01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8764"/>
    <s v="CC27498764"/>
    <s v="MARIA "/>
    <s v="AMPARO"/>
    <s v="VALENCIA DE CORTES"/>
    <s v="NOAP"/>
    <d v="1948-10-30T00:00:00"/>
    <n v="73"/>
    <n v="6"/>
    <s v="Persona mayor"/>
    <s v="Ninguno"/>
    <s v="Desplazamiento"/>
    <s v="Desplazamiento forzado"/>
    <s v="Estudios Universitarios"/>
    <s v="Beneficiario"/>
    <m/>
    <s v="Con discapacidad"/>
    <s v="Afrodescendiente"/>
    <s v="TUMACO "/>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25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1394"/>
    <s v="CC27491394"/>
    <s v="JUANA "/>
    <s v="ALTAGRACIA"/>
    <s v="CORTES CUERO"/>
    <s v="NOAP"/>
    <d v="1933-01-21T00:00:00"/>
    <n v="88"/>
    <n v="6"/>
    <s v="Persona mayor"/>
    <s v="Ninguno"/>
    <s v="Ninguno"/>
    <s v="Ninguno"/>
    <s v="Estudios Universitarios"/>
    <s v="Cotizante docente"/>
    <m/>
    <s v="Con discapacidad"/>
    <s v="Afrodescendiente"/>
    <s v="TUMACO "/>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08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5594"/>
    <s v="CC12915594"/>
    <s v="JULIO "/>
    <s v="CESAR"/>
    <s v="CASTILLO VALDEZ"/>
    <s v="NOAP"/>
    <d v="1967-10-29T00:00:00"/>
    <n v="54"/>
    <n v="5"/>
    <s v="Adultez"/>
    <s v="Ninguno"/>
    <s v="Ninguno"/>
    <s v="Ninguno"/>
    <s v="Estudios Universitarios"/>
    <s v="Cotizante docente"/>
    <m/>
    <s v="Con discapacidad"/>
    <s v="Afrodescendiente"/>
    <s v="TUMACO "/>
    <m/>
    <n v="0"/>
    <s v="Urbana"/>
    <m/>
    <x v="0"/>
    <x v="12"/>
    <s v="NARIÑO"/>
    <x v="12"/>
    <x v="12"/>
    <x v="12"/>
    <m/>
    <m/>
    <m/>
    <m/>
    <s v="Hipertension esencial (primaria)"/>
    <s v="Procedimiento"/>
    <n v="1"/>
    <s v="00Q0000395"/>
    <s v="PAQUETE HIPERTENSION ARTERIAL Y/O  DIABETES MELLITUS CON ENFERMEDAD RENAL CRONICA ESTADIOS 3A - 3B - 4 Y 5 SIN DIALISIS"/>
    <d v="2022-02-28T00:00:00"/>
    <n v="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972315"/>
    <s v="CC66972315"/>
    <s v="LUCY"/>
    <s v="NONE"/>
    <s v="BANGUERA HURTADO"/>
    <s v="NOAP"/>
    <d v="1976-01-04T00:00:00"/>
    <n v="45"/>
    <n v="5"/>
    <s v="Adultez"/>
    <s v="Ninguno"/>
    <s v="Desplazamiento"/>
    <s v="Desplazamiento forzado"/>
    <s v="Estudios Universitarios"/>
    <s v="Cotizante docente"/>
    <m/>
    <s v="Con discapacidad"/>
    <s v="Afrodescendiente"/>
    <s v="TUMACO "/>
    <m/>
    <n v="0"/>
    <s v="Urbana"/>
    <m/>
    <x v="0"/>
    <x v="11"/>
    <s v="NARIÑO"/>
    <x v="11"/>
    <x v="11"/>
    <x v="11"/>
    <m/>
    <m/>
    <m/>
    <m/>
    <s v="Hipertension esencial (primaria)"/>
    <s v="Procedimiento"/>
    <n v="1"/>
    <s v="00Q0000773"/>
    <s v="PAQUETE HIPERTENSION ARTERIAL SIN O CON ENFERMEDAD RENAL CRONICA ESTADIOS 1 - 2 - IPS ESPECIALIZADA"/>
    <d v="2022-02-28T00:00:00"/>
    <n v="34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5249"/>
    <s v="CC12915249"/>
    <s v="LEONARDO "/>
    <s v="NINE"/>
    <s v="TELLO VALENCIA"/>
    <s v="NOAP"/>
    <d v="1966-11-06T00:00:00"/>
    <n v="55"/>
    <n v="5"/>
    <s v="Adultez"/>
    <s v="Ninguno"/>
    <s v="Ninguno"/>
    <s v="Ninguno"/>
    <s v="Estudios Universitarios"/>
    <s v="Beneficiario"/>
    <m/>
    <s v="Con discapacidad"/>
    <s v="Afrodescendiente"/>
    <s v="TUMACO "/>
    <m/>
    <n v="0"/>
    <s v="Urbana"/>
    <m/>
    <x v="0"/>
    <x v="12"/>
    <s v="NARIÑO"/>
    <x v="12"/>
    <x v="12"/>
    <x v="12"/>
    <m/>
    <m/>
    <m/>
    <m/>
    <s v="Hipertension esencial (primaria)"/>
    <s v="Procedimiento"/>
    <n v="1"/>
    <s v="00Q0000773"/>
    <s v="PAQUETE HIPERTENSION ARTERIAL SIN O CON ENFERMEDAD RENAL CRONICA ESTADIOS 1 - 2 - IPS ESPECIALIZADA"/>
    <d v="2022-02-28T00:00:00"/>
    <n v="5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061"/>
    <s v="CC59666061"/>
    <s v="YOLI"/>
    <s v="DEL CARMEN"/>
    <s v="CASANOVA QUIÑONES"/>
    <s v="NOAP"/>
    <d v="1967-12-05T00:00:00"/>
    <n v="54"/>
    <n v="5"/>
    <s v="Adultez"/>
    <s v="Ninguno"/>
    <s v="Ninguno"/>
    <s v="Ninguno"/>
    <s v="Estudios Universitarios"/>
    <s v="Cotizante docente"/>
    <m/>
    <s v="Con discapacidad"/>
    <s v="Afrodescendiente"/>
    <s v="TUMACO "/>
    <m/>
    <n v="0"/>
    <s v="Urbana"/>
    <m/>
    <x v="0"/>
    <x v="14"/>
    <s v="NARIÑO"/>
    <x v="14"/>
    <x v="14"/>
    <x v="14"/>
    <m/>
    <m/>
    <m/>
    <m/>
    <s v="Hipertension esencial (primaria)"/>
    <s v="Procedimiento"/>
    <n v="1"/>
    <s v="00Q0000395"/>
    <s v="PAQUETE HIPERTENSION ARTERIAL Y/O  DIABETES MELLITUS CON ENFERMEDAD RENAL CRONICA ESTADIOS 3A - 3B - 4 Y 5 SIN DIALISIS"/>
    <d v="2022-02-28T00:00:00"/>
    <n v="9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764"/>
    <s v="CC59662764"/>
    <s v="CARMEN"/>
    <s v="NONE"/>
    <s v="TORRES"/>
    <s v="NOAP"/>
    <d v="1961-06-30T00:00:00"/>
    <n v="60"/>
    <n v="6"/>
    <s v="Persona mayor"/>
    <s v="Ninguno"/>
    <s v="Ninguno"/>
    <s v="Ninguno"/>
    <s v="Estudios Universitarios"/>
    <s v="Cotizante docente"/>
    <m/>
    <s v="Con discapacidad"/>
    <s v="Afrodescendiente"/>
    <s v="TUMACO "/>
    <m/>
    <n v="0"/>
    <s v="Urbana"/>
    <m/>
    <x v="0"/>
    <x v="13"/>
    <s v="NARIÑO"/>
    <x v="13"/>
    <x v="13"/>
    <x v="13"/>
    <m/>
    <m/>
    <m/>
    <m/>
    <s v="Hipertension esencial (primaria)"/>
    <s v="Procedimiento"/>
    <n v="1"/>
    <s v="00Q0000773"/>
    <s v="PAQUETE HIPERTENSION ARTERIAL SIN O CON ENFERMEDAD RENAL CRONICA ESTADIOS 1 - 2 - IPS ESPECIALIZADA"/>
    <d v="2022-02-28T00:00:00"/>
    <n v="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574"/>
    <s v="CC59661574"/>
    <s v="EUFROCINA"/>
    <s v="NONE"/>
    <s v="GARCIA LASTRE"/>
    <s v="NOAP"/>
    <d v="1953-03-07T00:00:00"/>
    <n v="68"/>
    <n v="6"/>
    <s v="Persona mayor"/>
    <s v="Ninguno"/>
    <s v="Desplazamiento"/>
    <s v="Desplazamiento forzado"/>
    <s v="Estudios Universitarios"/>
    <s v="Cotizante docente"/>
    <m/>
    <s v="Con discapacidad"/>
    <s v="Afrodescendiente"/>
    <s v="TUMACO "/>
    <m/>
    <n v="0"/>
    <s v="Urbana"/>
    <m/>
    <x v="0"/>
    <x v="14"/>
    <s v="NARIÑO"/>
    <x v="14"/>
    <x v="14"/>
    <x v="14"/>
    <m/>
    <m/>
    <m/>
    <m/>
    <s v="Hipertension esencial (primaria)"/>
    <s v="Medicamento"/>
    <n v="1"/>
    <s v="35662-18"/>
    <s v="ACIDO FOLICO TABLETAS 1 MG."/>
    <d v="2022-02-02T00:00:00"/>
    <n v="37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909"/>
    <s v="CC27497909"/>
    <s v="MARILUZ"/>
    <s v="NONE"/>
    <s v="GARCIA "/>
    <s v="NOAP"/>
    <d v="1946-12-09T00:00:00"/>
    <n v="75"/>
    <n v="6"/>
    <s v="Persona mayor"/>
    <s v="Ninguno"/>
    <s v="Ninguno"/>
    <s v="Ninguno"/>
    <s v="Estudios Universitarios"/>
    <s v="Cotizante docente"/>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8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448"/>
    <s v="CC59660448"/>
    <s v="DILIA"/>
    <s v="NONE"/>
    <s v="MIDEROS"/>
    <s v="NOAP"/>
    <d v="1959-08-01T00:00:00"/>
    <n v="62"/>
    <n v="6"/>
    <s v="Persona mayor"/>
    <s v="Ninguno"/>
    <s v="Ninguno"/>
    <s v="Ninguno"/>
    <s v="Estudios Universitarios"/>
    <s v="Cotizante docente"/>
    <m/>
    <s v="Con discapacidad"/>
    <s v="Afrodescendiente"/>
    <s v="TUMACO "/>
    <m/>
    <n v="0"/>
    <s v="Urbana"/>
    <m/>
    <x v="0"/>
    <x v="9"/>
    <s v="NARIÑO"/>
    <x v="9"/>
    <x v="9"/>
    <x v="9"/>
    <m/>
    <m/>
    <m/>
    <m/>
    <s v="Hipertension esencial (primaria)"/>
    <s v="Procedimiento"/>
    <n v="1"/>
    <n v="1890366"/>
    <s v="CONSULTA DE CONTROL O DE SEGUIMIENTO POR ESPECIALISTA EN MEDICINA INTERNA"/>
    <d v="2022-02-28T00:00:00"/>
    <n v="1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236"/>
    <s v="CC59664236"/>
    <s v="MARICELA"/>
    <s v="NONE"/>
    <s v="CASTILLO  "/>
    <s v="NOAP"/>
    <d v="1965-03-21T00:00:00"/>
    <n v="56"/>
    <n v="5"/>
    <s v="Adultez"/>
    <s v="Ninguno"/>
    <s v="Desplazamiento"/>
    <s v="Homicidio"/>
    <s v="Estudios Universitarios"/>
    <s v="Cotizante docente"/>
    <m/>
    <s v="Con discapacidad"/>
    <s v="Afrodescendiente"/>
    <s v="TUMACO "/>
    <m/>
    <n v="0"/>
    <s v="Urbana"/>
    <m/>
    <x v="0"/>
    <x v="9"/>
    <s v="NARIÑO"/>
    <x v="9"/>
    <x v="9"/>
    <x v="9"/>
    <m/>
    <m/>
    <m/>
    <m/>
    <s v="Hipertension esencial (primaria)"/>
    <s v="Procedimiento"/>
    <n v="1"/>
    <n v="1901236"/>
    <s v="UROCULTIVO ( ANTIBIOGRAMA CONCENTRACION MINIMA INHIBITORIA AUTOMATIZADO ). -- INCY : RECUENTO DE COLONIAS - IDENTIFICACION GENERO O ESPECIE"/>
    <d v="2022-02-16T00:00:00"/>
    <n v="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889"/>
    <s v="CC27497889"/>
    <s v="ADELINA "/>
    <s v="LIDIA"/>
    <s v="GONGORA QUIÑONES"/>
    <s v="NOAP"/>
    <d v="1948-01-14T00:00:00"/>
    <n v="73"/>
    <n v="6"/>
    <s v="Persona mayor"/>
    <s v="Ninguno"/>
    <s v="Ninguno"/>
    <s v="Ninguno"/>
    <s v="Estudios Universitarios"/>
    <s v="Cotizante docente"/>
    <m/>
    <s v="Con discapacidad"/>
    <s v="Afrodescendiente"/>
    <s v="TUMACO "/>
    <m/>
    <n v="0"/>
    <s v="Urbana"/>
    <m/>
    <x v="0"/>
    <x v="9"/>
    <s v="NARIÑO"/>
    <x v="9"/>
    <x v="9"/>
    <x v="9"/>
    <m/>
    <m/>
    <m/>
    <m/>
    <s v="Hipertension esencial (primaria)"/>
    <s v="Procedimiento"/>
    <n v="1"/>
    <n v="1907106"/>
    <s v="UROANALISIS"/>
    <d v="2022-02-16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169"/>
    <s v="CC12907169"/>
    <s v="LUIS "/>
    <s v="ALFONSO"/>
    <s v="DIAZ AREVALO"/>
    <s v="NOAP"/>
    <d v="1958-01-01T00:00:00"/>
    <n v="63"/>
    <n v="6"/>
    <s v="Persona mayor"/>
    <s v="Ninguno"/>
    <s v="Ninguno"/>
    <s v="Ninguno"/>
    <s v="Estudios Universitarios"/>
    <s v="Cotizante docente"/>
    <m/>
    <s v="Con discapacidad"/>
    <s v="Afrodescendiente"/>
    <s v="TUMACO "/>
    <m/>
    <n v="0"/>
    <s v="Urbana"/>
    <m/>
    <x v="0"/>
    <x v="12"/>
    <s v="NARIÑO"/>
    <x v="12"/>
    <x v="12"/>
    <x v="12"/>
    <m/>
    <m/>
    <m/>
    <m/>
    <s v="Hipertension esencial (primaria)"/>
    <s v="Procedimiento"/>
    <n v="1"/>
    <n v="1890201"/>
    <s v="CONSULTA DE PRIMERA VEZ POR MEDICINA GENERAL"/>
    <d v="2022-02-22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167"/>
    <s v="CC59665167"/>
    <s v="MARIA "/>
    <s v="INES"/>
    <s v="BONE GUERRERO"/>
    <s v="NOAP"/>
    <d v="1966-01-28T00:00:00"/>
    <n v="55"/>
    <n v="5"/>
    <s v="Adultez"/>
    <s v="Ninguno"/>
    <s v="Desplazamiento"/>
    <s v="Desplazamiento forzado"/>
    <s v="Estudios Universitarios"/>
    <s v="Cotizante docente"/>
    <m/>
    <s v="Con discapacidad"/>
    <s v="Afrodescendiente"/>
    <s v="TUMACO "/>
    <m/>
    <n v="0"/>
    <s v="Urbana"/>
    <m/>
    <x v="0"/>
    <x v="10"/>
    <s v="NARIÑO"/>
    <x v="10"/>
    <x v="10"/>
    <x v="10"/>
    <m/>
    <m/>
    <m/>
    <m/>
    <s v="Hipertension esencial (primaria)"/>
    <s v="Procedimiento"/>
    <n v="1"/>
    <s v="00Q0000395"/>
    <s v="PAQUETE HIPERTENSION ARTERIAL Y/O  DIABETES MELLITUS CON ENFERMEDAD RENAL CRONICA ESTADIOS 3A - 3B - 4 Y 5 SIN DIALISIS"/>
    <d v="2022-02-28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846"/>
    <s v="CC59669846"/>
    <s v="MARIA "/>
    <s v="CECILIA"/>
    <s v="CUERO  "/>
    <s v="NOAP"/>
    <d v="1972-03-17T00:00:00"/>
    <n v="49"/>
    <n v="5"/>
    <s v="Adultez"/>
    <s v="Ninguno"/>
    <s v="Desplazamiento"/>
    <s v="Desplazamiento forzado"/>
    <s v="Estudios Universitarios"/>
    <s v="Cotizante docente"/>
    <m/>
    <s v="Con discapacidad"/>
    <s v="Afrodescendiente"/>
    <s v="TUMACO "/>
    <m/>
    <n v="0"/>
    <s v="Urbana"/>
    <m/>
    <x v="0"/>
    <x v="7"/>
    <s v="NARIÑO"/>
    <x v="7"/>
    <x v="7"/>
    <x v="7"/>
    <m/>
    <m/>
    <m/>
    <m/>
    <s v="Hipertension esencial (primaria)"/>
    <s v="Medicamento"/>
    <n v="1"/>
    <s v="20123645-04"/>
    <s v="LOSARTAN POTASICO 50 MG TABLETAS"/>
    <d v="2022-02-10T00:00:00"/>
    <n v="2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8168"/>
    <s v="CC27498168"/>
    <s v="CENEIDA"/>
    <s v="NONE"/>
    <s v="ZUÑIGA DE CENTENO"/>
    <s v="NOAP"/>
    <d v="1946-07-30T00:00:00"/>
    <n v="75"/>
    <n v="6"/>
    <s v="Persona mayor"/>
    <s v="Ninguno"/>
    <s v="Ninguno"/>
    <s v="Ninguno"/>
    <s v="Estudios Universitarios"/>
    <s v="Beneficiario"/>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8T00:00:00"/>
    <n v="2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74621"/>
    <s v="CC2774621"/>
    <s v="JORGE"/>
    <s v="IGNACIO"/>
    <s v="AMAYA JIMENEZ"/>
    <s v="NOAP"/>
    <d v="1958-06-18T00:00:00"/>
    <n v="63"/>
    <n v="6"/>
    <s v="Persona mayor"/>
    <s v="Ninguno"/>
    <s v="Ninguno"/>
    <s v="Ninguno"/>
    <s v="Estudios Universitarios"/>
    <s v="Beneficiario"/>
    <m/>
    <s v="Con discapacidad"/>
    <s v="Afrodescendiente"/>
    <s v="TUMACO "/>
    <m/>
    <n v="0"/>
    <s v="Urbana"/>
    <m/>
    <x v="0"/>
    <x v="16"/>
    <s v="NARIÑO"/>
    <x v="16"/>
    <x v="16"/>
    <x v="16"/>
    <m/>
    <m/>
    <m/>
    <m/>
    <s v="Hipertension esencial (primaria)"/>
    <s v="Procedimiento"/>
    <n v="1"/>
    <s v="00Q0000395"/>
    <s v="PAQUETE HIPERTENSION ARTERIAL Y/O  DIABETES MELLITUS CON ENFERMEDAD RENAL CRONICA ESTADIOS 3A - 3B - 4 Y 5 SIN DIALISIS"/>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692"/>
    <s v="CC27496692"/>
    <s v="AURA"/>
    <s v="JACINTA"/>
    <s v="CASTILLO ANGULO"/>
    <s v="NOAP"/>
    <d v="1942-08-24T00:00:00"/>
    <n v="79"/>
    <n v="6"/>
    <s v="Persona mayor"/>
    <s v="Ninguno"/>
    <s v="Ninguno"/>
    <s v="Ninguno"/>
    <s v="Estudios Universitarios"/>
    <s v="Cotizante docente"/>
    <m/>
    <s v="Con discapacidad"/>
    <s v="Afrodescendiente"/>
    <s v="TUMACO "/>
    <m/>
    <n v="0"/>
    <s v="Urbana"/>
    <m/>
    <x v="0"/>
    <x v="7"/>
    <s v="NARIÑO"/>
    <x v="7"/>
    <x v="7"/>
    <x v="7"/>
    <m/>
    <m/>
    <m/>
    <m/>
    <s v="Hipertension esencial (primaria)"/>
    <s v="Procedimiento"/>
    <n v="1"/>
    <s v="00Q0000773"/>
    <s v="PAQUETE HIPERTENSION ARTERIAL SIN O CON ENFERMEDAD RENAL CRONICA ESTADIOS 1 - 2 - IPS ESPECIALIZADA"/>
    <d v="2022-02-18T00:00:00"/>
    <n v="74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215"/>
    <s v="CC27499215"/>
    <s v="LUZ "/>
    <s v="COLOMBIA"/>
    <s v="ARISMENDI CHEVEZ"/>
    <s v="NOAP"/>
    <d v="1949-06-25T00:00:00"/>
    <n v="72"/>
    <n v="6"/>
    <s v="Persona mayor"/>
    <s v="Ninguno"/>
    <s v="Ninguno"/>
    <s v="Ninguno"/>
    <s v="Estudios Universitarios"/>
    <s v="Cotizante docente"/>
    <m/>
    <s v="Con discapacidad"/>
    <s v="Afrodescendiente"/>
    <s v="TUMACO "/>
    <m/>
    <n v="0"/>
    <s v="Urbana"/>
    <m/>
    <x v="0"/>
    <x v="16"/>
    <s v="NARIÑO"/>
    <x v="16"/>
    <x v="16"/>
    <x v="16"/>
    <m/>
    <m/>
    <m/>
    <m/>
    <s v="Hipertension esencial (primaria)"/>
    <s v="Procedimiento"/>
    <n v="1"/>
    <n v="1890266"/>
    <s v="CONSULTA DE PRIMERA VEZ POR ESPECIALISTA EN MEDICINA INTERNA"/>
    <d v="2022-02-14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5622"/>
    <s v="CC27495622"/>
    <s v="AUREA "/>
    <s v="EDITA"/>
    <s v="RINCON VASQUEZ"/>
    <s v="NOAP"/>
    <d v="1941-09-03T00:00:00"/>
    <n v="80"/>
    <n v="6"/>
    <s v="Persona mayor"/>
    <s v="Ninguno"/>
    <s v="Ninguno"/>
    <s v="Ninguno"/>
    <s v="Estudios Universitarios"/>
    <s v="Cotizante docente"/>
    <m/>
    <s v="Con discapacidad"/>
    <s v="Afrodescendiente"/>
    <s v="TUMACO "/>
    <m/>
    <n v="0"/>
    <s v="Urbana"/>
    <m/>
    <x v="0"/>
    <x v="9"/>
    <s v="NARIÑO"/>
    <x v="9"/>
    <x v="9"/>
    <x v="9"/>
    <m/>
    <m/>
    <m/>
    <m/>
    <s v="Hipertension esencial (primaria)"/>
    <s v="Procedimiento"/>
    <n v="1"/>
    <s v="00Q0000773"/>
    <s v="PAQUETE HIPERTENSION ARTERIAL SIN O CON ENFERMEDAD RENAL CRONICA ESTADIOS 1 - 2 - IPS ESPECIALIZADA"/>
    <d v="2022-02-28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909"/>
    <s v="CC59665909"/>
    <s v="AURA"/>
    <s v="MARGARITA"/>
    <s v="ANCHICO CABEZAS"/>
    <s v="NOAP"/>
    <d v="1967-06-14T00:00:00"/>
    <n v="54"/>
    <n v="5"/>
    <s v="Adultez"/>
    <s v="Ninguno"/>
    <s v="Ninguno"/>
    <s v="Ninguno"/>
    <s v="Estudios Universitarios"/>
    <s v="Cotizante docente"/>
    <m/>
    <s v="Con discapacidad"/>
    <s v="Afrodescendiente"/>
    <s v="TUMACO "/>
    <m/>
    <n v="0"/>
    <s v="Urbana"/>
    <m/>
    <x v="0"/>
    <x v="8"/>
    <s v="NARIÑO"/>
    <x v="8"/>
    <x v="8"/>
    <x v="8"/>
    <m/>
    <m/>
    <m/>
    <m/>
    <s v="Hipertension esencial (primaria)"/>
    <s v="Procedimiento"/>
    <n v="1"/>
    <s v="00Q0000395"/>
    <s v="PAQUETE HIPERTENSION ARTERIAL Y/O  DIABETES MELLITUS CON ENFERMEDAD RENAL CRONICA ESTADIOS 3A - 3B - 4 Y 5 SIN DIALISIS"/>
    <d v="2022-02-28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816"/>
    <s v="CC59661816"/>
    <s v="SEGUNDA"/>
    <s v="LUCILA"/>
    <s v="CABEZAS ORTIZ"/>
    <s v="NOAP"/>
    <d v="1957-06-30T00:00:00"/>
    <n v="64"/>
    <n v="6"/>
    <s v="Persona mayor"/>
    <s v="Ninguno"/>
    <s v="Desplazamiento"/>
    <s v="Desplazamiento forzado"/>
    <s v="Estudios Universitarios"/>
    <s v="Cotizante docente"/>
    <m/>
    <s v="Con discapacidad"/>
    <s v="Afrodescendiente"/>
    <s v="TUMACO "/>
    <m/>
    <n v="0"/>
    <s v="Urbana"/>
    <m/>
    <x v="0"/>
    <x v="9"/>
    <s v="NARIÑO"/>
    <x v="9"/>
    <x v="9"/>
    <x v="9"/>
    <m/>
    <m/>
    <m/>
    <m/>
    <s v="Hipertension esencial (primaria)"/>
    <s v="Procedimiento"/>
    <n v="1"/>
    <s v="00Q0000395"/>
    <s v="PAQUETE HIPERTENSION ARTERIAL Y/O  DIABETES MELLITUS CON ENFERMEDAD RENAL CRONICA ESTADIOS 3A - 3B - 4 Y 5 SIN DIALISIS"/>
    <d v="2022-02-03T00:00:00"/>
    <n v="1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849"/>
    <s v="CC59673849"/>
    <s v="IBONI"/>
    <s v="NONE"/>
    <s v="ARMERO MOLANO"/>
    <s v="NOAP"/>
    <d v="1975-04-22T00:00:00"/>
    <n v="46"/>
    <n v="5"/>
    <s v="Adultez"/>
    <s v="Ninguno"/>
    <s v="Desplazamiento"/>
    <s v="Desplazamiento forzado"/>
    <s v="Estudios Universitarios"/>
    <s v="Cotizante docente"/>
    <m/>
    <s v="Con discapacidad"/>
    <s v="Afrodescendiente"/>
    <s v="TUMACO "/>
    <m/>
    <n v="0"/>
    <s v="Urbana"/>
    <m/>
    <x v="0"/>
    <x v="7"/>
    <s v="NARIÑO"/>
    <x v="7"/>
    <x v="7"/>
    <x v="7"/>
    <m/>
    <m/>
    <m/>
    <m/>
    <s v="Hipertension esencial (primaria)"/>
    <s v="Procedimiento"/>
    <n v="1"/>
    <s v="00Q0000773"/>
    <s v="PAQUETE HIPERTENSION ARTERIAL SIN O CON ENFERMEDAD RENAL CRONICA ESTADIOS 1 - 2 - IPS ESPECIALIZADA"/>
    <d v="2022-02-28T00:00:00"/>
    <n v="4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122832"/>
    <s v="CC27122832"/>
    <s v="MARIA"/>
    <s v="ADELA"/>
    <s v="LANDAZURI MOREANO"/>
    <s v="NOAP"/>
    <d v="1952-09-25T00:00:00"/>
    <n v="69"/>
    <n v="6"/>
    <s v="Persona mayor"/>
    <s v="Ninguno"/>
    <s v="Ninguno"/>
    <s v="Ninguno"/>
    <s v="Estudios Universitarios"/>
    <s v="Cotizante Pensionado"/>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3T00:00:00"/>
    <n v="60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2635"/>
    <s v="CC12902635"/>
    <s v="JOSE"/>
    <s v="FELIX"/>
    <s v="GONZALEZ "/>
    <s v="NOAP"/>
    <d v="1947-10-07T00:00:00"/>
    <n v="74"/>
    <n v="6"/>
    <s v="Persona mayor"/>
    <s v="Ninguno"/>
    <s v="Ninguno"/>
    <s v="Ninguno"/>
    <s v="Estudios Universitarios"/>
    <s v="Beneficiario"/>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8T00:00:00"/>
    <n v="27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7513364"/>
    <s v="CC7513364"/>
    <s v="FERNANDO "/>
    <s v="NONE"/>
    <s v="CORREA"/>
    <s v="NOAP"/>
    <d v="1951-12-27T00:00:00"/>
    <n v="69"/>
    <n v="6"/>
    <s v="Persona mayor"/>
    <s v="Ninguno"/>
    <s v="Ninguno"/>
    <s v="Ninguno"/>
    <s v="Estudios Universitarios"/>
    <s v="Cotizante docente"/>
    <m/>
    <s v="Con discapacidad"/>
    <s v="Afrodescendiente"/>
    <s v="TUMACO "/>
    <m/>
    <n v="0"/>
    <s v="Urbana"/>
    <m/>
    <x v="0"/>
    <x v="7"/>
    <s v="NARIÑO"/>
    <x v="7"/>
    <x v="7"/>
    <x v="7"/>
    <m/>
    <m/>
    <m/>
    <m/>
    <s v="Hipertension esencial (primaria)"/>
    <s v="Procedimiento"/>
    <n v="1"/>
    <n v="1890201"/>
    <s v="CONSULTA DE PRIMERA VEZ POR MEDICINA GENERAL"/>
    <d v="2022-02-07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103"/>
    <s v="CC59661103"/>
    <s v="DAIRA "/>
    <s v="MARIA"/>
    <s v="BENAVIDEZ "/>
    <s v="NOAP"/>
    <d v="1959-07-19T00:00:00"/>
    <n v="62"/>
    <n v="6"/>
    <s v="Persona mayor"/>
    <s v="Ninguno"/>
    <s v="Ninguno"/>
    <s v="Ninguno"/>
    <s v="Estudios Universitarios"/>
    <s v="Beneficiario"/>
    <m/>
    <s v="Con discapacidad"/>
    <s v="Afrodescendiente"/>
    <s v="TUMACO "/>
    <m/>
    <n v="0"/>
    <s v="Urbana"/>
    <m/>
    <x v="0"/>
    <x v="7"/>
    <s v="NARIÑO"/>
    <x v="7"/>
    <x v="7"/>
    <x v="7"/>
    <m/>
    <m/>
    <m/>
    <m/>
    <s v="Hipertension esencial (primaria)"/>
    <s v="Medicamento"/>
    <n v="1"/>
    <s v="19935303-04"/>
    <s v="ACETAMINOFEN 500 MG"/>
    <d v="2022-02-07T00:00:00"/>
    <n v="1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923"/>
    <s v="CC27502923"/>
    <s v="SILVERIA"/>
    <s v="NONE"/>
    <s v="CORTES ANGULO"/>
    <s v="NOAP"/>
    <d v="1956-09-14T00:00:00"/>
    <n v="65"/>
    <n v="6"/>
    <s v="Persona mayor"/>
    <s v="Ninguno"/>
    <s v="Ninguno"/>
    <s v="Ninguno"/>
    <s v="Estudios Universitarios"/>
    <s v="Cotizante docente"/>
    <m/>
    <s v="Con discapacidad"/>
    <s v="Afrodescendiente"/>
    <s v="TUMACO "/>
    <m/>
    <n v="0"/>
    <s v="Urbana"/>
    <m/>
    <x v="0"/>
    <x v="7"/>
    <s v="NARIÑO"/>
    <x v="7"/>
    <x v="7"/>
    <x v="7"/>
    <m/>
    <m/>
    <m/>
    <m/>
    <s v="Hipertension esencial (primaria)"/>
    <s v="Medicamento"/>
    <n v="1"/>
    <s v="34162-06"/>
    <s v="HIDROCLOROTIAZIDA 25 MG"/>
    <d v="2022-02-07T00:00:00"/>
    <n v="41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2060"/>
    <s v="CC12912060"/>
    <s v="CESAR "/>
    <s v="LEONARDO"/>
    <s v="QUIÑONES QUIÑONES"/>
    <s v="NOAP"/>
    <d v="1963-11-13T00:00:00"/>
    <n v="58"/>
    <n v="5"/>
    <s v="Adultez"/>
    <s v="Ninguno"/>
    <s v="Desplazamiento"/>
    <s v="Perdida de Bienes Muebles o Inmuebles"/>
    <s v="Estudios Universitarios"/>
    <s v="Cotizante docente"/>
    <m/>
    <s v="Con discapacidad"/>
    <s v="Afrodescendiente"/>
    <s v="TUMACO "/>
    <m/>
    <n v="0"/>
    <s v="Urbana"/>
    <m/>
    <x v="0"/>
    <x v="7"/>
    <s v="NARIÑO"/>
    <x v="7"/>
    <x v="7"/>
    <x v="7"/>
    <m/>
    <m/>
    <m/>
    <m/>
    <s v="Hipertension esencial (primaria)"/>
    <s v="Medicamento"/>
    <n v="1"/>
    <s v="19965499-11"/>
    <s v="LOSARTAN 50MG TABLETAS RECUBIERTAS"/>
    <d v="2022-02-07T00:00:00"/>
    <n v="1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4821"/>
    <s v="CC12904821"/>
    <s v="HECTOR"/>
    <s v="NONE"/>
    <s v="PERLAZA SANCHEZ"/>
    <s v="NOAP"/>
    <d v="1951-10-03T00:00:00"/>
    <n v="70"/>
    <n v="6"/>
    <s v="Persona mayor"/>
    <s v="Ninguno"/>
    <s v="Ninguno"/>
    <s v="Ninguno"/>
    <s v="Estudios Universitarios"/>
    <s v="Cotizante docente"/>
    <m/>
    <s v="Con discapacidad"/>
    <s v="Afrodescendiente"/>
    <s v="TUMACO "/>
    <m/>
    <n v="0"/>
    <s v="Urbana"/>
    <m/>
    <x v="0"/>
    <x v="7"/>
    <s v="NARIÑO"/>
    <x v="7"/>
    <x v="7"/>
    <x v="7"/>
    <m/>
    <m/>
    <m/>
    <m/>
    <s v="Hipertension esencial (primaria)"/>
    <s v="Medicamento"/>
    <n v="1"/>
    <s v="20025310-08"/>
    <s v="NIFEDIPINO 30 MG CAPSULAS DE LIBERACION CONTROLADA"/>
    <d v="2022-02-07T00:00:00"/>
    <n v="3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8272"/>
    <s v="CC59678272"/>
    <s v="HANNER "/>
    <s v="YESENIA"/>
    <s v="DELGADO ARAUJO"/>
    <s v="NOAP"/>
    <d v="1979-12-04T00:00:00"/>
    <n v="42"/>
    <n v="5"/>
    <s v="Adultez"/>
    <s v="Ninguno"/>
    <s v="Desplazamiento"/>
    <s v="Amenaza"/>
    <s v="Estudios Universitarios"/>
    <s v="Cotizante docente"/>
    <m/>
    <s v="Con discapacidad"/>
    <s v="Afrodescendiente"/>
    <s v="TUMACO "/>
    <m/>
    <n v="0"/>
    <s v="Urbana"/>
    <m/>
    <x v="0"/>
    <x v="10"/>
    <s v="NARIÑO"/>
    <x v="10"/>
    <x v="10"/>
    <x v="10"/>
    <m/>
    <m/>
    <m/>
    <m/>
    <s v="Hipertension esencial (primaria)"/>
    <s v="Procedimiento"/>
    <n v="1"/>
    <s v="00Q0000395"/>
    <s v="PAQUETE HIPERTENSION ARTERIAL Y/O  DIABETES MELLITUS CON ENFERMEDAD RENAL CRONICA ESTADIOS 3A - 3B - 4 Y 5 SIN DIALISIS"/>
    <d v="2022-02-28T00:00:00"/>
    <n v="28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871"/>
    <s v="CC59666871"/>
    <s v="NANY "/>
    <s v="LUCIEN"/>
    <s v="CORTEZ VALENCIA"/>
    <s v="NOAP"/>
    <d v="1967-08-01T00:00:00"/>
    <n v="54"/>
    <n v="5"/>
    <s v="Adultez"/>
    <s v="Ninguno"/>
    <s v="Ninguno"/>
    <s v="Ninguno"/>
    <s v="Estudios Universitarios"/>
    <s v="Cotizante docente"/>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8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516"/>
    <s v="CC27502516"/>
    <s v="ESMIRNA "/>
    <s v="NONE"/>
    <s v="ESCOBAR"/>
    <s v="NOAP"/>
    <d v="1954-08-03T00:00:00"/>
    <n v="67"/>
    <n v="6"/>
    <s v="Persona mayor"/>
    <s v="Ninguno"/>
    <s v="Ninguno"/>
    <s v="Ninguno"/>
    <s v="Estudios Universitarios"/>
    <s v="Cotizante docente"/>
    <m/>
    <s v="Con discapacidad"/>
    <s v="Afrodescendiente"/>
    <s v="TUMACO "/>
    <m/>
    <n v="0"/>
    <s v="Urbana"/>
    <m/>
    <x v="0"/>
    <x v="7"/>
    <s v="NARIÑO"/>
    <x v="7"/>
    <x v="7"/>
    <x v="7"/>
    <m/>
    <m/>
    <m/>
    <m/>
    <s v="Hipertension esencial (primaria)"/>
    <s v="Procedimiento"/>
    <n v="1"/>
    <s v="00Q0000395"/>
    <s v="PAQUETE HIPERTENSION ARTERIAL Y/O  DIABETES MELLITUS CON ENFERMEDAD RENAL CRONICA ESTADIOS 3A - 3B - 4 Y 5 SIN DIALISIS"/>
    <d v="2022-02-28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636"/>
    <s v="CC59660636"/>
    <s v="ELODIA "/>
    <s v="MERCEDES"/>
    <s v="QUIÑONES LANDAZURY"/>
    <s v="NOAP"/>
    <d v="1956-09-24T00:00:00"/>
    <n v="65"/>
    <n v="6"/>
    <s v="Persona mayor"/>
    <s v="Ninguno"/>
    <s v="Ninguno"/>
    <s v="Ninguno"/>
    <s v="Estudios Universitarios"/>
    <s v="Cotizante docente"/>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21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6094"/>
    <s v="CC59676094"/>
    <s v="GINA "/>
    <s v="PAOLA"/>
    <s v="VASQUEZ BENITEZ"/>
    <s v="NOAP"/>
    <d v="1978-05-18T00:00:00"/>
    <n v="43"/>
    <n v="5"/>
    <s v="Adultez"/>
    <s v="Ninguno"/>
    <s v="Desplazamiento"/>
    <s v="Desplazamiento forzado"/>
    <s v="Estudios Universitarios"/>
    <s v="Cotizante docente"/>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4T00:00:00"/>
    <n v="70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718"/>
    <s v="CC59661718"/>
    <s v="CRUZ "/>
    <s v="DEL CARMEN"/>
    <s v="MENESES"/>
    <s v="NOAP"/>
    <d v="1956-09-17T00:00:00"/>
    <n v="65"/>
    <n v="6"/>
    <s v="Persona mayor"/>
    <s v="Ninguno"/>
    <s v="Ninguno"/>
    <s v="Ninguno"/>
    <s v="Estudios Universitarios"/>
    <s v="Cotizante docente"/>
    <m/>
    <s v="Con discapacidad"/>
    <s v="Afrodescendiente"/>
    <s v="TUMACO"/>
    <m/>
    <n v="0"/>
    <s v="Urbana"/>
    <m/>
    <x v="0"/>
    <x v="7"/>
    <s v="NARIÑO"/>
    <x v="7"/>
    <x v="7"/>
    <x v="7"/>
    <m/>
    <m/>
    <m/>
    <m/>
    <s v="Hipertension esencial (primaria)"/>
    <s v="Medicamento"/>
    <n v="1"/>
    <s v="32623-08"/>
    <s v="ACIDO FOLICO TABLETAS 5MG"/>
    <d v="2022-02-16T00:00:00"/>
    <n v="4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755"/>
    <s v="CC59665755"/>
    <s v="MARTHA  "/>
    <s v="NONE"/>
    <s v="HURTADO OLAYA"/>
    <s v="NOAP"/>
    <d v="1967-11-11T00:00:00"/>
    <n v="54"/>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5T00:00:00"/>
    <n v="34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956"/>
    <s v="CC59666956"/>
    <s v="MARGARITA"/>
    <s v="NONE"/>
    <s v="ANGULO IZQUIERDO"/>
    <s v="NOAP"/>
    <d v="1968-10-20T00:00:00"/>
    <n v="53"/>
    <n v="5"/>
    <s v="Adultez"/>
    <s v="Ninguno"/>
    <s v="Desplazamiento"/>
    <s v="Desplazamiento forzad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768"/>
    <s v="CC59665768"/>
    <s v="MARGARITA"/>
    <s v="NONE"/>
    <s v="ARBOLEDA CORTES"/>
    <s v="NOAP"/>
    <d v="1965-07-29T00:00:00"/>
    <n v="56"/>
    <n v="5"/>
    <s v="Adultez"/>
    <s v="Ninguno"/>
    <s v="Ninguno"/>
    <s v="Ningun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11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809292"/>
    <s v="CC66809292"/>
    <s v="MAURA"/>
    <s v="NONE"/>
    <s v="ESTACIO ESTUPIÑAN"/>
    <s v="NOAP"/>
    <d v="1966-08-22T00:00:00"/>
    <n v="55"/>
    <n v="5"/>
    <s v="Adultez"/>
    <s v="Ninguno"/>
    <s v="Desplazamiento"/>
    <s v="Desplazamiento forzado"/>
    <s v="Estudios Universitarios"/>
    <s v="Cotizante docente"/>
    <m/>
    <s v="Con discapacidad"/>
    <s v="Afrodescendiente"/>
    <s v="TUMACO"/>
    <m/>
    <n v="0"/>
    <s v="Urbana"/>
    <m/>
    <x v="0"/>
    <x v="7"/>
    <s v="NARIÑO"/>
    <x v="7"/>
    <x v="7"/>
    <x v="7"/>
    <m/>
    <m/>
    <m/>
    <m/>
    <s v="Hipertension esencial (primaria)"/>
    <s v="Medicamento"/>
    <n v="1"/>
    <s v="19961372-07"/>
    <s v="PRATENÂ® 1 MG TABLETA"/>
    <d v="2022-02-04T00:00:00"/>
    <n v="38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057945"/>
    <s v="CC13057945"/>
    <s v="JUAN "/>
    <s v="CARLOS"/>
    <s v="QUIÑONES"/>
    <s v="NOAP"/>
    <d v="1975-01-06T00:00:00"/>
    <n v="4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03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973"/>
    <s v="CC27502973"/>
    <s v="ROSA HITA"/>
    <s v="NONE "/>
    <s v="QUIÑONES RIVERA"/>
    <s v="NOAP"/>
    <d v="1957-04-10T00:00:00"/>
    <n v="64"/>
    <n v="6"/>
    <s v="Persona mayor"/>
    <s v="Ninguno"/>
    <s v="Ninguno"/>
    <s v="Ninguno"/>
    <s v="Estudios Universitarios"/>
    <s v="Cotizante docente"/>
    <m/>
    <s v="Con discapacidad"/>
    <s v="Afrodescendiente"/>
    <s v="TUMACO"/>
    <m/>
    <n v="0"/>
    <s v="Urbana"/>
    <m/>
    <x v="0"/>
    <x v="10"/>
    <s v="NARIÑO"/>
    <x v="10"/>
    <x v="10"/>
    <x v="10"/>
    <m/>
    <m/>
    <m/>
    <m/>
    <s v="Hipertension esencial (primaria)"/>
    <s v="Medicamento"/>
    <n v="1"/>
    <s v="32623-08"/>
    <s v="ACIDO FOLICO TABLETAS 5MG"/>
    <d v="2022-02-18T00:00:00"/>
    <n v="6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9474"/>
    <s v="CC12909474"/>
    <s v="LUIS ALBERTO"/>
    <s v="NONE "/>
    <s v="ARBOLEDA CASTAÑEDA"/>
    <s v="NOAP"/>
    <d v="1955-04-28T00:00:00"/>
    <n v="66"/>
    <n v="6"/>
    <s v="Persona mayor"/>
    <s v="Ninguno"/>
    <s v="Desplazamiento"/>
    <s v="Desplazamiento forzado"/>
    <s v="Estudios Universitarios"/>
    <s v="Cotizante docente"/>
    <m/>
    <s v="Con discapacidad"/>
    <s v="Afrodescendiente"/>
    <s v="TUMACO"/>
    <m/>
    <n v="0"/>
    <s v="Urbana"/>
    <m/>
    <x v="0"/>
    <x v="10"/>
    <s v="NARIÑO"/>
    <x v="10"/>
    <x v="10"/>
    <x v="10"/>
    <m/>
    <m/>
    <m/>
    <m/>
    <s v="Hipertension esencial (primaria)"/>
    <s v="Medicamento"/>
    <n v="1"/>
    <s v="19942545-01"/>
    <s v="CALCITRIOL 0.5 MCG"/>
    <d v="2022-02-02T00:00:00"/>
    <n v="3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724"/>
    <s v="CC59670724"/>
    <s v="CRUZ AYDEE"/>
    <s v="NONE "/>
    <s v="BENAVIDEZ PRECIADO"/>
    <s v="NOAP"/>
    <d v="1970-01-25T00:00:00"/>
    <n v="51"/>
    <n v="5"/>
    <s v="Adultez"/>
    <s v="Ninguno"/>
    <s v="Ninguno"/>
    <s v="Ninguno"/>
    <s v="Estudios Universitarios"/>
    <s v="Cotizante docente"/>
    <m/>
    <s v="Con discapacidad"/>
    <s v="Afrodescendiente"/>
    <s v="TUMACO"/>
    <m/>
    <n v="0"/>
    <s v="Urbana"/>
    <m/>
    <x v="0"/>
    <x v="8"/>
    <s v="NARIÑO"/>
    <x v="8"/>
    <x v="8"/>
    <x v="8"/>
    <m/>
    <m/>
    <m/>
    <m/>
    <s v="Hipertension esencial (primaria)"/>
    <s v="Procedimiento"/>
    <n v="1"/>
    <n v="1903028"/>
    <s v="MICROALBUMINURIA SEMIAUTOMATIZADA"/>
    <d v="2022-02-03T00:00:00"/>
    <n v="57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911"/>
    <s v="CC27499911"/>
    <s v="LIDIA MARITZA"/>
    <s v="NONE "/>
    <s v="MEDINA RODRIGUEZ"/>
    <s v="NOAP"/>
    <d v="1950-04-26T00:00:00"/>
    <n v="71"/>
    <n v="6"/>
    <s v="Persona mayor"/>
    <s v="Ninguno"/>
    <s v="Ninguno"/>
    <s v="Ninguno"/>
    <s v="Estudios Universitarios"/>
    <s v="Cotizante docente"/>
    <m/>
    <s v="Con discapacidad"/>
    <s v="Afrodescendiente"/>
    <s v="TUMACO"/>
    <m/>
    <n v="0"/>
    <s v="Urbana"/>
    <m/>
    <x v="0"/>
    <x v="8"/>
    <s v="NARIÑO"/>
    <x v="8"/>
    <x v="8"/>
    <x v="8"/>
    <m/>
    <m/>
    <m/>
    <m/>
    <s v="Hipertension esencial (primaria)"/>
    <s v="Procedimiento"/>
    <n v="1"/>
    <n v="1903868"/>
    <s v="TRIGLICERIDOS"/>
    <d v="2022-02-03T00:00:00"/>
    <n v="4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891013"/>
    <s v="CC1891013"/>
    <s v="HERMINIO"/>
    <s v="NONE "/>
    <s v="VALENCIA  "/>
    <s v="NOAP"/>
    <d v="1937-07-12T00:00:00"/>
    <n v="84"/>
    <n v="6"/>
    <s v="Persona mayor"/>
    <s v="Ninguno"/>
    <s v="Ninguno"/>
    <s v="Ninguno"/>
    <s v="Estudios Universitarios"/>
    <s v="Cotizante docente"/>
    <m/>
    <s v="Con discapacidad"/>
    <s v="Afrodescendiente"/>
    <s v="TUMACO"/>
    <m/>
    <n v="0"/>
    <s v="Urbana"/>
    <m/>
    <x v="0"/>
    <x v="8"/>
    <s v="NARIÑO"/>
    <x v="8"/>
    <x v="8"/>
    <x v="8"/>
    <m/>
    <m/>
    <m/>
    <m/>
    <s v="Hipertension esencial (primaria)"/>
    <s v="Procedimiento"/>
    <n v="1"/>
    <n v="1903895"/>
    <s v="CREATININA EN SUERO U OTROS FLUIDOS"/>
    <d v="2022-02-03T00:00:00"/>
    <n v="69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1845865"/>
    <s v="CC31845865"/>
    <s v="ELVIA DE JESUS "/>
    <s v="NONE "/>
    <s v="PRADO"/>
    <s v="NOAP"/>
    <d v="1959-02-05T00:00:00"/>
    <n v="62"/>
    <n v="6"/>
    <s v="Persona mayor"/>
    <s v="Ninguno"/>
    <s v="Ninguno"/>
    <s v="Ninguno"/>
    <s v="Estudios Universitarios"/>
    <s v="Beneficiario"/>
    <m/>
    <s v="Con discapacidad"/>
    <s v="Afrodescendiente"/>
    <s v="TUMACO"/>
    <m/>
    <n v="0"/>
    <s v="Urbana"/>
    <m/>
    <x v="0"/>
    <x v="8"/>
    <s v="NARIÑO"/>
    <x v="8"/>
    <x v="8"/>
    <x v="8"/>
    <m/>
    <m/>
    <m/>
    <m/>
    <s v="Hipertension esencial (primaria)"/>
    <s v="Procedimiento"/>
    <n v="1"/>
    <n v="1902210"/>
    <s v="HEMOGRAMA IV ( HEMOGLOBINA HEMATOCRITO RECUENTO DE ERITROCITOS INDICES ERITROCITARIOS LEUCOGRAMA RECUENTO DE PLAQUETAS INDICES PLAQUETARIOS Y MORFOLOGIA ELECTRONICA E HISTOGRAMA ) AUTOMATIZADO"/>
    <d v="2022-02-03T00:00:00"/>
    <n v="4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467"/>
    <s v="CC59664467"/>
    <s v="HELEN"/>
    <s v="ZOBEIDA"/>
    <s v="BENITEZ"/>
    <s v="RODRIGUEZ"/>
    <d v="1956-08-01T00:00:00"/>
    <n v="65"/>
    <n v="6"/>
    <s v="Persona mayor"/>
    <s v="Ninguno"/>
    <s v="Ninguno"/>
    <s v="Ninguno"/>
    <s v="Estudios Universitarios"/>
    <s v="Cotizante docente"/>
    <m/>
    <s v="Con discapacidad"/>
    <s v="Afrodescendiente"/>
    <s v="TUMACO"/>
    <s v="AV. LA PLAYA"/>
    <n v="3165867171"/>
    <s v="Urbana"/>
    <m/>
    <x v="0"/>
    <x v="8"/>
    <s v="NARIÑO"/>
    <x v="8"/>
    <x v="8"/>
    <x v="8"/>
    <m/>
    <m/>
    <m/>
    <m/>
    <s v="Hipertension esencial (primaria)"/>
    <s v="Procedimiento"/>
    <n v="1"/>
    <n v="1903815"/>
    <s v="COLESTEROL DE ALTA DENSIDAD"/>
    <d v="2022-02-03T00:00:00"/>
    <n v="5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16036"/>
    <s v="CC30716036"/>
    <s v="JULIA ESTHER"/>
    <s v="NONE "/>
    <s v="CASTILLO IBARRA"/>
    <s v="NOAP"/>
    <d v="1956-08-01T00:00:00"/>
    <n v="65"/>
    <n v="6"/>
    <s v="Persona mayor"/>
    <s v="Ninguno"/>
    <s v="Ninguno"/>
    <s v="Ninguno"/>
    <s v="Estudios Universitarios"/>
    <s v="Cotizante docente"/>
    <m/>
    <s v="Con discapacidad"/>
    <s v="Afrodescendiente"/>
    <s v="TUMACO"/>
    <m/>
    <n v="0"/>
    <s v="Urbana"/>
    <m/>
    <x v="0"/>
    <x v="8"/>
    <s v="NARIÑO"/>
    <x v="8"/>
    <x v="8"/>
    <x v="8"/>
    <m/>
    <m/>
    <m/>
    <m/>
    <s v="Hipertension esencial (primaria)"/>
    <s v="Procedimiento"/>
    <n v="1"/>
    <n v="1903818"/>
    <s v="COLESTEROL TOTAL"/>
    <d v="2022-02-03T00:00:00"/>
    <n v="44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496736"/>
    <s v="CC27496736"/>
    <s v="JUANA "/>
    <s v="NONE "/>
    <s v="DE ARCO CUERO"/>
    <s v="NOAP"/>
    <d v="1943-05-30T00:00:00"/>
    <n v="78"/>
    <n v="6"/>
    <s v="Persona mayor"/>
    <s v="Ninguno"/>
    <s v="Ninguno"/>
    <s v="Ninguno"/>
    <s v="Estudios Universitarios"/>
    <s v="Cotizante Pensionado"/>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174"/>
    <s v="CC27123174"/>
    <s v="AURA DALIA"/>
    <s v="NONE "/>
    <s v="QUIÑONES QUIJANO"/>
    <s v="NOAP"/>
    <d v="1957-05-07T00:00:00"/>
    <n v="64"/>
    <n v="6"/>
    <s v="Persona mayor"/>
    <s v="Ninguno"/>
    <s v="Desplazamiento"/>
    <s v="Homicidi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4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363253"/>
    <s v="CC5363253"/>
    <s v="HECTOR "/>
    <s v="NONE"/>
    <s v="BURGOS"/>
    <s v="GARCIA"/>
    <d v="1963-10-25T00:00:00"/>
    <n v="58"/>
    <n v="5"/>
    <s v="Adultez"/>
    <s v="Ninguno"/>
    <s v="Desplazamiento"/>
    <s v="Acto terrorista / Atentados / Combates / Enfrentamientos / Hostigamientos"/>
    <s v="Estudios Universitarios"/>
    <s v="Beneficiario"/>
    <m/>
    <s v="Con discapacidad"/>
    <s v="Afrodescendiente"/>
    <s v="TUMACO"/>
    <s v="LA GUAYACANA"/>
    <n v="7274312"/>
    <s v="Rural"/>
    <m/>
    <x v="0"/>
    <x v="16"/>
    <s v="NARIÑO"/>
    <x v="16"/>
    <x v="16"/>
    <x v="16"/>
    <m/>
    <m/>
    <m/>
    <m/>
    <s v="Hipertension esencial (primaria)"/>
    <s v="Procedimiento"/>
    <n v="1"/>
    <s v="00Q0000773"/>
    <s v="PAQUETE HIPERTENSION ARTERIAL SIN O CON ENFERMEDAD RENAL CRONICA ESTADIOS 1 - 2 - IPS ESPECIALIZADA"/>
    <d v="2022-02-28T00:00:00"/>
    <n v="4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324"/>
    <s v="CC59663324"/>
    <s v="ANTONIA ISABEL"/>
    <s v="NONE "/>
    <s v="CORTES CASTILLO"/>
    <s v="NOAP"/>
    <d v="1964-06-13T00:00:00"/>
    <n v="57"/>
    <n v="5"/>
    <s v="Adultez"/>
    <s v="Ninguno"/>
    <s v="Ninguno"/>
    <s v="Ninguno"/>
    <s v="Estudios Universitarios"/>
    <s v="Cotizante docente"/>
    <m/>
    <s v="Con discapacidad"/>
    <s v="Afrodescendiente"/>
    <s v="TUMACO"/>
    <m/>
    <n v="0"/>
    <s v="Urbana"/>
    <m/>
    <x v="0"/>
    <x v="7"/>
    <s v="NARIÑO"/>
    <x v="7"/>
    <x v="7"/>
    <x v="7"/>
    <m/>
    <m/>
    <m/>
    <m/>
    <s v="Hipertension esencial (primaria)"/>
    <s v="Medicamento"/>
    <n v="1"/>
    <s v="19934690-01"/>
    <s v="CALCITRIOL 0.25 MCG CAPSULA BLANDA"/>
    <d v="2022-02-18T00:00:00"/>
    <n v="28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6483659"/>
    <s v="CC16483659"/>
    <s v="GENARA"/>
    <s v="NONE "/>
    <s v="GONZALEZ CASTILLO"/>
    <s v="NOAP"/>
    <d v="1963-10-25T00:00:00"/>
    <n v="58"/>
    <n v="5"/>
    <s v="Adultez"/>
    <s v="Ninguno"/>
    <s v="Ninguno"/>
    <s v="Ninguno"/>
    <s v="Estudios Universitarios"/>
    <s v="Beneficiario"/>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366"/>
    <s v="CC59673366"/>
    <s v="ATALA"/>
    <s v="NONE "/>
    <s v="ARIZALA"/>
    <s v="NOAP"/>
    <d v="1973-10-17T00:00:00"/>
    <n v="48"/>
    <n v="5"/>
    <s v="Adultez"/>
    <s v="Ninguno"/>
    <s v="Ninguno"/>
    <s v="Ninguno"/>
    <s v="Estudios Universitarios"/>
    <s v="Cotizante docente"/>
    <m/>
    <s v="Con discapacidad"/>
    <s v="Afrodescendiente"/>
    <s v="TUMACO"/>
    <m/>
    <n v="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39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863643"/>
    <s v="CC31863643"/>
    <s v="NOHORA"/>
    <s v="NONE "/>
    <s v="CAICEDO CAICEDO"/>
    <s v="NOAP"/>
    <d v="1962-09-12T00:00:00"/>
    <n v="59"/>
    <n v="5"/>
    <s v="Adultez"/>
    <s v="Ninguno"/>
    <s v="Ninguno"/>
    <s v="Ninguno"/>
    <s v="Estudios Universitarios"/>
    <s v="Cotizante docente"/>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84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004"/>
    <s v="CC12906004"/>
    <s v="MIGUEL HENRRY"/>
    <s v="NONE "/>
    <s v="RIASCOS"/>
    <s v="NOAP"/>
    <d v="1957-05-20T00:00:00"/>
    <n v="64"/>
    <n v="6"/>
    <s v="Persona mayor"/>
    <s v="Ninguno"/>
    <s v="Ninguno"/>
    <s v="Ninguno"/>
    <s v="Estudios Universitarios"/>
    <s v="Cotizante docente"/>
    <m/>
    <s v="Con discapacidad"/>
    <s v="Afrodescendiente"/>
    <s v="TUMACO"/>
    <m/>
    <n v="0"/>
    <s v="Urbana"/>
    <m/>
    <x v="0"/>
    <x v="7"/>
    <s v="NARIÑO"/>
    <x v="7"/>
    <x v="7"/>
    <x v="7"/>
    <m/>
    <m/>
    <m/>
    <m/>
    <s v="Hipertension esencial (primaria)"/>
    <s v="Medicamento"/>
    <n v="1"/>
    <s v="30969-02"/>
    <s v="OSTEOCALÂ® 600 MG TABLETAS RECUBIERTAS"/>
    <d v="2022-02-14T00:00:00"/>
    <n v="2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111"/>
    <s v="CC27123111"/>
    <s v="CARMEN INES"/>
    <s v="NONE "/>
    <s v="CABEZAS CORTES"/>
    <s v="NOAP"/>
    <d v="1956-07-16T00:00:00"/>
    <n v="65"/>
    <n v="6"/>
    <s v="Persona mayor"/>
    <s v="Ninguno"/>
    <s v="Ninguno"/>
    <s v="Ninguno"/>
    <s v="Estudios Universitarios"/>
    <s v="Cotizante docente"/>
    <m/>
    <s v="Con discapacidad"/>
    <s v="Afrodescendiente"/>
    <s v="TUMACO"/>
    <m/>
    <n v="0"/>
    <s v="Urbana"/>
    <m/>
    <x v="0"/>
    <x v="13"/>
    <s v="NARIÑO"/>
    <x v="13"/>
    <x v="13"/>
    <x v="13"/>
    <m/>
    <m/>
    <m/>
    <m/>
    <s v="Hipertension esencial (primaria)"/>
    <s v="Medicamento"/>
    <n v="1"/>
    <s v="34162-07"/>
    <s v="HIDROCLOROTIAZIDA 25 MG"/>
    <d v="2022-02-18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797"/>
    <s v="CC27499797"/>
    <s v="MARIS MERCEDES"/>
    <s v="NONE "/>
    <s v="RODRIGUEZ ANGULO"/>
    <s v="NOAP"/>
    <d v="1949-09-20T00:00:00"/>
    <n v="72"/>
    <n v="6"/>
    <s v="Persona mayor"/>
    <s v="Ninguno"/>
    <s v="Ninguno"/>
    <s v="Ninguno"/>
    <s v="Estudios Universitarios"/>
    <s v="Cotizante docente"/>
    <m/>
    <s v="Con discapacidad"/>
    <s v="Afrodescendiente"/>
    <s v="TUMACO"/>
    <m/>
    <n v="0"/>
    <s v="Urbana"/>
    <m/>
    <x v="0"/>
    <x v="13"/>
    <s v="NARIÑO"/>
    <x v="13"/>
    <x v="13"/>
    <x v="13"/>
    <m/>
    <m/>
    <m/>
    <m/>
    <s v="Hipertension esencial (primaria)"/>
    <s v="Procedimiento"/>
    <n v="1"/>
    <n v="1890266"/>
    <s v="CONSULTA DE PRIMERA VEZ POR ESPECIALISTA EN MEDICINA INTERNA"/>
    <d v="2022-02-18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841"/>
    <s v="CC59661841"/>
    <s v="MELBA"/>
    <s v="NONE "/>
    <s v="CASTAÑEDA CARVAJAL"/>
    <s v="NOAP"/>
    <d v="1960-12-21T00:00:00"/>
    <n v="60"/>
    <n v="6"/>
    <s v="Persona mayor"/>
    <s v="Ninguno"/>
    <s v="Desplazamiento"/>
    <s v="Desplazamiento forzado"/>
    <s v="Estudios Universitarios"/>
    <s v="Beneficiario"/>
    <m/>
    <s v="Con discapacidad"/>
    <s v="Afrodescendiente"/>
    <s v="TUMACO"/>
    <m/>
    <n v="0"/>
    <s v="Urbana"/>
    <m/>
    <x v="0"/>
    <x v="13"/>
    <s v="NARIÑO"/>
    <x v="13"/>
    <x v="13"/>
    <x v="13"/>
    <m/>
    <m/>
    <m/>
    <m/>
    <s v="Hipertension esencial (primaria)"/>
    <s v="Procedimiento"/>
    <n v="1"/>
    <n v="1903859"/>
    <s v="POTASIO EN SUERO U OTROS FLUIDOS"/>
    <d v="2022-02-17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5318"/>
    <s v="CC27495318"/>
    <s v="MANUELA"/>
    <s v="NONE "/>
    <s v="SANCHEZ VELAZCO"/>
    <s v="NOAP"/>
    <d v="1939-07-28T00:00:00"/>
    <n v="82"/>
    <n v="6"/>
    <s v="Persona mayor"/>
    <s v="Ninguno"/>
    <s v="Ninguno"/>
    <s v="Ninguno"/>
    <s v="Estudios Universitarios"/>
    <s v="Beneficiario"/>
    <m/>
    <s v="Con discapacidad"/>
    <s v="Afrodescendiente"/>
    <s v="TUMACO"/>
    <m/>
    <n v="0"/>
    <s v="Urbana"/>
    <m/>
    <x v="0"/>
    <x v="13"/>
    <s v="NARIÑO"/>
    <x v="13"/>
    <x v="13"/>
    <x v="13"/>
    <m/>
    <m/>
    <m/>
    <m/>
    <s v="Hipertension esencial (primaria)"/>
    <s v="Procedimiento"/>
    <n v="1"/>
    <s v="00Q0000773"/>
    <s v="PAQUETE HIPERTENSION ARTERIAL SIN O CON ENFERMEDAD RENAL CRONICA ESTADIOS 1 - 2 - IPS ESPECIALIZADA"/>
    <d v="2022-02-25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443"/>
    <s v="CC59667443"/>
    <s v="AURA NELLY"/>
    <s v="NONE "/>
    <s v="CASTRO"/>
    <s v="NOAP"/>
    <d v="1968-07-04T00:00:00"/>
    <n v="53"/>
    <n v="5"/>
    <s v="Adultez"/>
    <s v="Ninguno"/>
    <s v="Desplazamiento"/>
    <s v="Desplazamiento forzado"/>
    <s v="Estudios Universitarios"/>
    <s v="Cotizante docente"/>
    <m/>
    <s v="Co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08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085"/>
    <s v="CC59671085"/>
    <s v="MILENA PETRONILA"/>
    <s v="NONE "/>
    <s v="FERRIN ORTIZ"/>
    <s v="NOAP"/>
    <d v="1964-02-18T00:00:00"/>
    <n v="57"/>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02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808"/>
    <s v="CC12906808"/>
    <s v="CARLOS ARTURO"/>
    <s v="NONE "/>
    <s v="VIVEROS CASTAÑEDA"/>
    <s v="NOAP"/>
    <d v="1956-10-23T00:00:00"/>
    <n v="65"/>
    <n v="6"/>
    <s v="Persona mayor"/>
    <s v="Ninguno"/>
    <s v="Ninguno"/>
    <s v="Ninguno"/>
    <s v="Estudios Universitarios"/>
    <s v="Cotizante docente"/>
    <m/>
    <s v="Co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28T00:00:00"/>
    <n v="6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125"/>
    <s v="CC59666125"/>
    <s v="CLAUDIA INES"/>
    <s v="NONE "/>
    <s v="REYNEL DEL CASTILLO"/>
    <s v="NOAP"/>
    <d v="1968-09-11T00:00:00"/>
    <n v="53"/>
    <n v="5"/>
    <s v="Adultez"/>
    <s v="Ninguno"/>
    <s v="Ninguno"/>
    <s v="Ninguno"/>
    <s v="Estudios Universitarios"/>
    <s v="Cotizante docente"/>
    <m/>
    <s v="Co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35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3344"/>
    <s v="CC27503344"/>
    <s v="YOLANDA "/>
    <s v="NONE "/>
    <s v="CABEZAS SALAZAR"/>
    <s v="NOAP"/>
    <d v="1945-06-26T00:00:00"/>
    <n v="76"/>
    <n v="6"/>
    <s v="Persona mayor"/>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40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6400"/>
    <s v="CC12906400"/>
    <s v="LUIS SEGUNDO"/>
    <s v="NONE "/>
    <s v="PRECIADO"/>
    <s v="NOAP"/>
    <d v="1957-09-28T00:00:00"/>
    <n v="64"/>
    <n v="6"/>
    <s v="Persona mayor"/>
    <s v="Ninguno"/>
    <s v="Ninguno"/>
    <s v="Ninguno"/>
    <s v="Estudios Universitarios"/>
    <s v="Beneficiario"/>
    <m/>
    <s v="Co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40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0544"/>
    <s v="CC12910544"/>
    <s v="LUIS ALBERTO"/>
    <s v="NONE "/>
    <s v="MONTAÑO"/>
    <s v="NOAP"/>
    <d v="1961-06-19T00:00:00"/>
    <n v="60"/>
    <n v="6"/>
    <s v="Persona mayor"/>
    <s v="Ninguno"/>
    <s v="Desplazamiento"/>
    <s v="Desplazamiento forzado"/>
    <s v="Estudios Universitarios"/>
    <s v="Beneficiario"/>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16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213"/>
    <s v="CC59671213"/>
    <s v="ROCIO DEL PILAR"/>
    <s v="NONE "/>
    <s v="MIDEROS DIAZ"/>
    <s v="NOAP"/>
    <d v="1972-06-18T00:00:00"/>
    <n v="49"/>
    <n v="5"/>
    <s v="Adultez"/>
    <s v="Ninguno"/>
    <s v="Ninguno"/>
    <s v="Ninguno"/>
    <s v="Estudios Universitarios"/>
    <s v="Cotizante docente"/>
    <m/>
    <s v="Con discapacidad"/>
    <s v="Afrodescendiente"/>
    <s v="TUMACO"/>
    <m/>
    <n v="0"/>
    <s v="Urbana"/>
    <m/>
    <x v="0"/>
    <x v="13"/>
    <s v="NARIÑO"/>
    <x v="13"/>
    <x v="13"/>
    <x v="13"/>
    <m/>
    <m/>
    <m/>
    <m/>
    <s v="Hipertension esencial (primaria)"/>
    <s v="Medicamento"/>
    <n v="1"/>
    <s v="20085383-15"/>
    <s v="ATORVASTATINATABLETASRECUBIERTASPOR 40 MG"/>
    <d v="2022-02-11T00:00:00"/>
    <n v="1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803"/>
    <s v="CC12910803"/>
    <s v="HUGO OMAR"/>
    <s v="NONE "/>
    <s v="VALLEJO RACINEZ"/>
    <s v="NOAP"/>
    <d v="1962-07-01T00:00:00"/>
    <n v="59"/>
    <n v="5"/>
    <s v="Adultez"/>
    <s v="Ninguno"/>
    <s v="Ninguno"/>
    <s v="Ninguno"/>
    <s v="Estudios Universitarios"/>
    <s v="Cotizante docente"/>
    <m/>
    <s v="Con discapacidad"/>
    <s v="Afrodescendiente"/>
    <s v="TUMACO"/>
    <m/>
    <n v="0"/>
    <s v="Urbana"/>
    <m/>
    <x v="0"/>
    <x v="13"/>
    <s v="NARIÑO"/>
    <x v="13"/>
    <x v="13"/>
    <x v="13"/>
    <m/>
    <m/>
    <m/>
    <m/>
    <s v="Hipertension esencial (primaria)"/>
    <s v="Medicamento"/>
    <n v="1"/>
    <s v="19936296-08"/>
    <s v="ACIDO ACETILSALICILICO 100 MG"/>
    <d v="2022-02-11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895"/>
    <s v="CC12910895"/>
    <s v="CAMILO"/>
    <s v="NONE "/>
    <s v="RIVERA"/>
    <s v="NOAP"/>
    <d v="1962-10-09T00:00:00"/>
    <n v="59"/>
    <n v="5"/>
    <s v="Adultez"/>
    <s v="Ninguno"/>
    <s v="Ninguno"/>
    <s v="Ninguno"/>
    <s v="Estudios Universitarios"/>
    <s v="Cotizante docente"/>
    <m/>
    <s v="Con discapacidad"/>
    <s v="Afrodescendiente"/>
    <s v="TUMACO"/>
    <m/>
    <n v="0"/>
    <s v="Urbana"/>
    <m/>
    <x v="0"/>
    <x v="7"/>
    <s v="NARIÑO"/>
    <x v="7"/>
    <x v="7"/>
    <x v="7"/>
    <m/>
    <m/>
    <m/>
    <m/>
    <s v="Hipertension esencial (primaria)"/>
    <s v="Medicamento"/>
    <n v="1"/>
    <s v="19963352-15"/>
    <s v="ATORVASTATINA 20 MG TABLETAS RECUBIERTAS"/>
    <d v="2022-02-10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6660152"/>
    <s v="CC16660152"/>
    <s v="JOSE MARIO"/>
    <s v="NONE "/>
    <s v="SOL QUIÑONES"/>
    <s v="NOAP"/>
    <d v="1961-04-30T00:00:00"/>
    <n v="60"/>
    <n v="6"/>
    <s v="Persona mayor"/>
    <s v="Ninguno"/>
    <s v="Ninguno"/>
    <s v="Ninguno"/>
    <s v="Estudios Universitarios"/>
    <s v="Beneficiario"/>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5T00:00:00"/>
    <n v="2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371070"/>
    <s v="CC27371070"/>
    <s v="EUFEMIA"/>
    <s v="NONE "/>
    <s v="RODRIGUEZ VALLECILLA"/>
    <s v="NOAP"/>
    <d v="1952-03-21T00:00:00"/>
    <n v="69"/>
    <n v="6"/>
    <s v="Persona mayor"/>
    <s v="Ninguno"/>
    <s v="Ninguno"/>
    <s v="Ningun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06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399946"/>
    <s v="CC27399946"/>
    <s v="RUTH"/>
    <s v="NONE "/>
    <s v="PAI QUELAL"/>
    <s v="NOAP"/>
    <d v="1961-09-26T00:00:00"/>
    <n v="60"/>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8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930"/>
    <s v="CC27496930"/>
    <s v="CONCEPCION DE JESUS"/>
    <s v="NONE "/>
    <s v="ROSALES DE JIMENEZ"/>
    <s v="NOAP"/>
    <d v="1941-12-05T00:00:00"/>
    <n v="80"/>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0T00:00:00"/>
    <n v="8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955"/>
    <s v="CC27499955"/>
    <s v="MARIA INDAURA"/>
    <s v="NONE "/>
    <s v="CABEZAS"/>
    <s v="NOAP"/>
    <d v="1953-07-21T00:00:00"/>
    <n v="68"/>
    <n v="6"/>
    <s v="Persona mayor"/>
    <s v="Ninguno"/>
    <s v="Ninguno"/>
    <s v="Ninguno"/>
    <s v="Estudios Universitarios"/>
    <s v="Cotizante docente"/>
    <m/>
    <s v="Con discapacidad"/>
    <s v="Afrodescendiente"/>
    <s v="TUMACO"/>
    <m/>
    <n v="0"/>
    <s v="Urbana"/>
    <m/>
    <x v="0"/>
    <x v="15"/>
    <s v="NARIÑO"/>
    <x v="15"/>
    <x v="15"/>
    <x v="15"/>
    <m/>
    <m/>
    <m/>
    <m/>
    <s v="Hipertension esencial (primaria)"/>
    <s v="Procedimiento"/>
    <n v="1"/>
    <n v="1890366"/>
    <s v="CONSULTA DE CONTROL O DE SEGUIMIENTO POR ESPECIALISTA EN MEDICINA INTERNA"/>
    <d v="2022-02-22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31218206"/>
    <s v="CC31218206"/>
    <s v="TERESA DE JESUS"/>
    <s v="NONE "/>
    <s v="TORRES ORTIZ"/>
    <s v="NOAP"/>
    <d v="1949-05-02T00:00:00"/>
    <n v="72"/>
    <n v="6"/>
    <s v="Persona mayor"/>
    <s v="Ninguno"/>
    <s v="Ninguno"/>
    <s v="Ninguno"/>
    <s v="Estudios Universitarios"/>
    <s v="Beneficiario"/>
    <m/>
    <s v="Con discapacidad"/>
    <s v="Afrodescendiente"/>
    <s v="TUMACO"/>
    <m/>
    <n v="0"/>
    <s v="Urbana"/>
    <m/>
    <x v="0"/>
    <x v="15"/>
    <s v="NARIÑO"/>
    <x v="15"/>
    <x v="15"/>
    <x v="15"/>
    <m/>
    <m/>
    <m/>
    <m/>
    <s v="Hipertension esencial (primaria)"/>
    <s v="Medicamento"/>
    <n v="1"/>
    <s v="20085383-15"/>
    <s v="ATORVASTATINATABLETASRECUBIERTASPOR 40 MG"/>
    <d v="2022-02-22T00:00:00"/>
    <n v="70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0395"/>
    <s v="CC59660395"/>
    <s v="MARIA CATALINA"/>
    <s v="NONE "/>
    <s v="ANGULO SALAZAR"/>
    <s v="NOAP"/>
    <d v="1957-03-10T00:00:00"/>
    <n v="64"/>
    <n v="6"/>
    <s v="Persona mayor"/>
    <s v="Ninguno"/>
    <s v="Desplazamiento"/>
    <s v="Desplazamiento forzado"/>
    <s v="Estudios Universitarios"/>
    <s v="Beneficiario"/>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85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482"/>
    <s v="CC59668482"/>
    <s v="MARIA ELIA"/>
    <s v="NONE "/>
    <s v="LANDAZURI QUIÑONES"/>
    <s v="NOAP"/>
    <d v="1967-11-16T00:00:00"/>
    <n v="54"/>
    <n v="5"/>
    <s v="Adultez"/>
    <s v="Ninguno"/>
    <s v="Desplazamiento"/>
    <s v="Desplazamiento forzado"/>
    <s v="Estudios Universitarios"/>
    <s v="Cotizante docente"/>
    <m/>
    <s v="Con discapacidad"/>
    <s v="Afrodescendiente"/>
    <s v="TUMACO"/>
    <m/>
    <n v="0"/>
    <s v="Urbana"/>
    <m/>
    <x v="0"/>
    <x v="7"/>
    <s v="NARIÑO"/>
    <x v="7"/>
    <x v="7"/>
    <x v="7"/>
    <m/>
    <m/>
    <m/>
    <m/>
    <s v="Hipertension esencial (primaria)"/>
    <s v="Medicamento"/>
    <n v="1"/>
    <s v="19936296-08"/>
    <s v="ACIDO ACETILSALICILICO 100 MG"/>
    <d v="2022-02-11T00:00:00"/>
    <n v="34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620"/>
    <s v="CC59660620"/>
    <s v="ELSY MARIELA"/>
    <s v="NONE "/>
    <s v="ANGULO"/>
    <s v="NOAP"/>
    <d v="1960-02-11T00:00:00"/>
    <n v="61"/>
    <n v="6"/>
    <s v="Persona mayor"/>
    <s v="Ninguno"/>
    <s v="Ninguno"/>
    <s v="Ninguno"/>
    <s v="Estudios Universitarios"/>
    <s v="Cotizante docente"/>
    <m/>
    <s v="Co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40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454"/>
    <s v="CC59661454"/>
    <s v="TERESITA DE JESUS"/>
    <s v="NONE "/>
    <s v="CABEZAS QUIÑONES"/>
    <s v="NOAP"/>
    <d v="1954-02-05T00:00:00"/>
    <n v="67"/>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8T00:00:00"/>
    <n v="72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222"/>
    <s v="CC59662222"/>
    <s v="MARIA OLEYSA"/>
    <s v="NONE "/>
    <s v="ANGULO QUIÑONES"/>
    <s v="NOAP"/>
    <d v="1962-07-02T00:00:00"/>
    <n v="59"/>
    <n v="5"/>
    <s v="Adultez"/>
    <s v="Ninguno"/>
    <s v="Ninguno"/>
    <s v="Ninguno"/>
    <s v="Estudios Universitarios"/>
    <s v="Cotizante docente"/>
    <m/>
    <s v="Con discapacidad"/>
    <s v="Afrodescendiente"/>
    <s v="TUMACO"/>
    <m/>
    <n v="0"/>
    <s v="Urbana"/>
    <m/>
    <x v="0"/>
    <x v="12"/>
    <s v="NARIÑO"/>
    <x v="12"/>
    <x v="12"/>
    <x v="12"/>
    <m/>
    <m/>
    <m/>
    <m/>
    <s v="Hipertension esencial (primaria)"/>
    <s v="Procedimiento"/>
    <n v="1"/>
    <n v="1904902"/>
    <s v="HORMONA ESTIMULANTE DEL TIROIDES"/>
    <d v="2022-02-23T00:00:00"/>
    <n v="5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416"/>
    <s v="CC59662416"/>
    <s v="ADA MAGDALENA"/>
    <s v="NONE "/>
    <s v="LEDESMA ANCHICO"/>
    <s v="NOAP"/>
    <d v="1960-01-15T00:00:00"/>
    <n v="61"/>
    <n v="6"/>
    <s v="Persona mayor"/>
    <s v="Ninguno"/>
    <s v="Ninguno"/>
    <s v="Ninguno"/>
    <s v="Estudios Universitarios"/>
    <s v="Cotizante docente"/>
    <m/>
    <s v="Con discapacidad"/>
    <s v="Afrodescendiente"/>
    <s v="TUMACO"/>
    <m/>
    <n v="0"/>
    <s v="Urbana"/>
    <m/>
    <x v="0"/>
    <x v="12"/>
    <s v="NARIÑO"/>
    <x v="12"/>
    <x v="12"/>
    <x v="12"/>
    <m/>
    <m/>
    <m/>
    <m/>
    <s v="Hipertension esencial (primaria)"/>
    <s v="Procedimiento"/>
    <n v="1"/>
    <n v="1904921"/>
    <s v="TIROXINA LIBRE"/>
    <d v="2022-02-23T00:00:00"/>
    <n v="119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151"/>
    <s v="CC59663151"/>
    <s v="NUBIA DEL CARMEN"/>
    <s v="NONE "/>
    <s v="FRANCO"/>
    <s v="NOAP"/>
    <d v="1963-10-04T00:00:00"/>
    <n v="58"/>
    <n v="5"/>
    <s v="Adultez"/>
    <s v="Ninguno"/>
    <s v="Ninguno"/>
    <s v="Ninguno"/>
    <s v="Estudios Universitarios"/>
    <s v="Cotizante docente"/>
    <m/>
    <s v="Co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6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790"/>
    <s v="CC59663790"/>
    <s v="ELCY"/>
    <s v="NONE "/>
    <s v="PERLAZA CUERO"/>
    <s v="NOAP"/>
    <d v="1963-11-30T00:00:00"/>
    <n v="58"/>
    <n v="5"/>
    <s v="Adultez"/>
    <s v="Ninguno"/>
    <s v="Ninguno"/>
    <s v="Ninguno"/>
    <s v="Estudios Universitarios"/>
    <s v="Cotizante docente"/>
    <m/>
    <s v="Con discapacidad"/>
    <s v="Afrodescendiente"/>
    <s v="TUMACO"/>
    <m/>
    <n v="0"/>
    <s v="Urbana"/>
    <m/>
    <x v="0"/>
    <x v="7"/>
    <s v="NARIÑO"/>
    <x v="7"/>
    <x v="7"/>
    <x v="7"/>
    <m/>
    <m/>
    <m/>
    <m/>
    <s v="Hipertension esencial (primaria)"/>
    <s v="Medicamento"/>
    <n v="1"/>
    <s v="20123645-04"/>
    <s v="LOSARTAN POTASICO 50 MG TABLETAS"/>
    <d v="2022-02-10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005"/>
    <s v="CC59664005"/>
    <s v="GLADYS HERMENCIA "/>
    <s v="NONE "/>
    <s v="VIVEROS CABEZAS"/>
    <s v="NOAP"/>
    <d v="1964-08-21T00:00:00"/>
    <n v="57"/>
    <n v="5"/>
    <s v="Adultez"/>
    <s v="Ninguno"/>
    <s v="Ninguno"/>
    <s v="Ningun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2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6920010"/>
    <s v="CC36920010"/>
    <s v="RAMONA"/>
    <s v="NONE "/>
    <s v="SINISTERRA CASTRO"/>
    <s v="NOAP"/>
    <d v="1948-08-31T00:00:00"/>
    <n v="73"/>
    <n v="6"/>
    <s v="Persona mayor"/>
    <s v="Ninguno"/>
    <s v="Desplazamiento"/>
    <s v="Desplazamiento forzado"/>
    <s v="Estudios Universitarios"/>
    <s v="Beneficiario"/>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9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304"/>
    <s v="CC12906304"/>
    <s v="DIOMEDES"/>
    <s v="NONE "/>
    <s v="VALENCIA QUIÑONES"/>
    <s v="NOAP"/>
    <d v="1957-08-20T00:00:00"/>
    <n v="64"/>
    <n v="6"/>
    <s v="Persona mayor"/>
    <s v="Ninguno"/>
    <s v="Ninguno"/>
    <s v="Ninguno"/>
    <s v="Estudios Universitarios"/>
    <s v="Cotizante docente"/>
    <m/>
    <s v="Con discapacidad"/>
    <s v="Afrodescendiente"/>
    <s v="TUMACO"/>
    <m/>
    <n v="0"/>
    <s v="Urbana"/>
    <m/>
    <x v="0"/>
    <x v="11"/>
    <s v="NARIÑO"/>
    <x v="11"/>
    <x v="11"/>
    <x v="11"/>
    <m/>
    <m/>
    <m/>
    <m/>
    <s v="Hipertension esencial (primaria)"/>
    <s v="Medicamento"/>
    <n v="1"/>
    <s v="35662-18"/>
    <s v="ACIDO FOLICO TABLETAS 1 MG."/>
    <d v="2022-02-07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773855"/>
    <s v="CC6773855"/>
    <s v="HERNANDO"/>
    <s v="NONE"/>
    <s v="RENDON  "/>
    <s v="RAMOS"/>
    <d v="1966-06-23T00:00:00"/>
    <n v="55"/>
    <n v="5"/>
    <s v="Adultez"/>
    <s v="Ninguno"/>
    <s v="Ninguno"/>
    <s v="Ninguno"/>
    <s v="Estudios Universitarios"/>
    <s v="Cotizante docente"/>
    <m/>
    <s v="Con discapacidad"/>
    <s v="Afrodescendiente"/>
    <s v="TUMACO"/>
    <m/>
    <n v="0"/>
    <s v="Urbana"/>
    <m/>
    <x v="0"/>
    <x v="11"/>
    <s v="NARIÑO"/>
    <x v="11"/>
    <x v="11"/>
    <x v="11"/>
    <m/>
    <m/>
    <m/>
    <m/>
    <s v="Hipertension esencial (primaria)"/>
    <s v="Medicamento"/>
    <n v="1"/>
    <s v="20080792-20"/>
    <s v="SULFATO FERROSO 300 MG TABLETAS RECUBIERTAS"/>
    <d v="2022-02-07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0779"/>
    <s v="CC12900779"/>
    <s v="HAROLD ANTONIO"/>
    <s v="NONE "/>
    <s v="DEL CASTILLO MINOTA"/>
    <s v="NOAP"/>
    <d v="1941-05-02T00:00:00"/>
    <n v="80"/>
    <n v="6"/>
    <s v="Persona mayor"/>
    <s v="Ninguno"/>
    <s v="Ninguno"/>
    <s v="Ninguno"/>
    <s v="Estudios Universitarios"/>
    <s v="Cotizante docente"/>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2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21331"/>
    <s v="CC27521331"/>
    <s v="ELSY PAULA"/>
    <s v="NONE "/>
    <s v="KLINGER PASQUEL"/>
    <s v="NOAP"/>
    <d v="1952-06-29T00:00:00"/>
    <n v="69"/>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6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5834"/>
    <s v="CC12905834"/>
    <s v="FRANKLIN "/>
    <s v="NONE "/>
    <s v="DELGADO BASTIDAS"/>
    <s v="NOAP"/>
    <d v="1955-06-14T00:00:00"/>
    <n v="66"/>
    <n v="6"/>
    <s v="Persona mayor"/>
    <s v="Ninguno"/>
    <s v="Ninguno"/>
    <s v="Ninguno"/>
    <s v="Estudios Universitarios"/>
    <s v="Cotizante docente"/>
    <m/>
    <s v="Con discapacidad"/>
    <s v="Afrodescendiente"/>
    <s v="TUMACO"/>
    <m/>
    <n v="0"/>
    <s v="Urbana"/>
    <m/>
    <x v="0"/>
    <x v="7"/>
    <s v="NARIÑO"/>
    <x v="7"/>
    <x v="7"/>
    <x v="7"/>
    <m/>
    <m/>
    <m/>
    <m/>
    <s v="Hipertension esencial (primaria)"/>
    <s v="Procedimiento"/>
    <n v="1"/>
    <n v="1871121"/>
    <s v="RADIOGRAFIA DE TORAX ( P. A. O A. P. Y LATERAL - DECUBITO LATERAL - OBLICUAS O LATERAL )"/>
    <d v="2022-02-22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347"/>
    <s v="CC59668347"/>
    <s v="LIBIA RUBIELA"/>
    <s v="NONE "/>
    <s v="CABEZAS MONTAÑO"/>
    <s v="NOAP"/>
    <d v="1969-11-01T00:00:00"/>
    <n v="52"/>
    <n v="5"/>
    <s v="Adultez"/>
    <s v="Ninguno"/>
    <s v="Ninguno"/>
    <s v="Ninguno"/>
    <s v="Estudios Universitarios"/>
    <s v="Cotizante docente"/>
    <m/>
    <s v="Con discapacidad"/>
    <s v="Afrodescendiente"/>
    <s v="TUMACO"/>
    <m/>
    <n v="0"/>
    <s v="Urbana"/>
    <m/>
    <x v="0"/>
    <x v="7"/>
    <s v="NARIÑO"/>
    <x v="7"/>
    <x v="7"/>
    <x v="7"/>
    <m/>
    <m/>
    <m/>
    <m/>
    <s v="Hipertension esencial (primaria)"/>
    <s v="Procedimiento"/>
    <n v="1"/>
    <n v="1876802"/>
    <s v="MAMOGRAFIA BILATERAL"/>
    <d v="2022-02-22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826"/>
    <s v="CC12911826"/>
    <s v="CARLOS GUSTAVO"/>
    <s v="NONE "/>
    <s v="GARCIA GRUESO"/>
    <s v="NOAP"/>
    <d v="1961-09-12T00:00:00"/>
    <n v="60"/>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482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6038"/>
    <s v="CC12916038"/>
    <s v="ROQUE ALFREDO"/>
    <s v="NONE "/>
    <s v="PARRA ROSERO"/>
    <s v="NOAP"/>
    <d v="1967-07-15T00:00:00"/>
    <n v="54"/>
    <n v="5"/>
    <s v="Adultez"/>
    <s v="Ninguno"/>
    <s v="Desplazamiento"/>
    <s v="Desplazamiento forzado"/>
    <s v="Estudios Universitarios"/>
    <s v="Beneficiario"/>
    <m/>
    <s v="Co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2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04651"/>
    <s v="CC27404651"/>
    <s v="ZOILA"/>
    <s v="NONE "/>
    <s v="ANGULO QUIÑONES"/>
    <s v="NOAP"/>
    <d v="1967-06-27T00:00:00"/>
    <n v="54"/>
    <n v="5"/>
    <s v="Adultez"/>
    <s v="Ninguno"/>
    <s v="Ninguno"/>
    <s v="Ninguno"/>
    <s v="Estudios Universitarios"/>
    <s v="Cotizante docente"/>
    <m/>
    <s v="Con discapacidad"/>
    <s v="Afrodescendiente"/>
    <s v="TUMACO"/>
    <m/>
    <n v="0"/>
    <s v="Urbana"/>
    <m/>
    <x v="0"/>
    <x v="9"/>
    <s v="NARIÑO"/>
    <x v="9"/>
    <x v="9"/>
    <x v="9"/>
    <m/>
    <m/>
    <m/>
    <m/>
    <s v="Hipertension esencial (primaria)"/>
    <s v="Medicamento"/>
    <n v="1"/>
    <s v="35662-18"/>
    <s v="ACIDO FOLICO TABLETAS 1 MG."/>
    <d v="2022-02-03T00:00:00"/>
    <n v="35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849"/>
    <s v="CC59664849"/>
    <s v="INSITA DEL PILAR"/>
    <s v="NONE "/>
    <s v="MINA"/>
    <s v="NOAP"/>
    <d v="1965-06-05T00:00:00"/>
    <n v="5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878"/>
    <s v="CC59665878"/>
    <s v="LILIANA"/>
    <s v="NONE "/>
    <s v="BOTINA RIASCOS"/>
    <s v="NOAP"/>
    <d v="1967-10-07T00:00:00"/>
    <n v="54"/>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2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4703"/>
    <s v="CC12904703"/>
    <s v="JOSE JORGE"/>
    <s v="NONE "/>
    <s v="PERLAZA CIFUENTES"/>
    <s v="NOAP"/>
    <d v="1952-12-13T00:00:00"/>
    <n v="68"/>
    <n v="6"/>
    <s v="Persona mayor"/>
    <s v="Ninguno"/>
    <s v="Ninguno"/>
    <s v="Ninguno"/>
    <s v="Estudios Universitarios"/>
    <s v="Beneficiario"/>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17T00:00:00"/>
    <n v="21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4468"/>
    <s v="CC12914468"/>
    <s v="WASHINGTON RAMIRO"/>
    <s v="NONE "/>
    <s v="ORTIZ CABEZAS"/>
    <s v="NOAP"/>
    <d v="1965-07-05T00:00:00"/>
    <n v="56"/>
    <n v="5"/>
    <s v="Adultez"/>
    <s v="Ninguno"/>
    <s v="Desplazamiento"/>
    <s v="Amenaza"/>
    <s v="Estudios Universitarios"/>
    <s v="Beneficiario"/>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38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569"/>
    <s v="CC59669569"/>
    <s v="CARMEN ALICIA"/>
    <s v="NONE "/>
    <s v="TENORIO QUIÑONES"/>
    <s v="NOAP"/>
    <d v="1969-02-08T00:00:00"/>
    <n v="52"/>
    <n v="5"/>
    <s v="Adultez"/>
    <s v="Ninguno"/>
    <s v="Ninguno"/>
    <s v="Ninguno"/>
    <s v="Estudios Universitarios"/>
    <s v="Cotizante docente"/>
    <m/>
    <s v="Con discapacidad"/>
    <s v="Afrodescendiente"/>
    <s v="TUMACO"/>
    <m/>
    <n v="0"/>
    <s v="Urbana"/>
    <m/>
    <x v="0"/>
    <x v="9"/>
    <s v="NARIÑO"/>
    <x v="9"/>
    <x v="9"/>
    <x v="9"/>
    <m/>
    <m/>
    <m/>
    <m/>
    <s v="Hipertension esencial (primaria)"/>
    <s v="Medicamento"/>
    <n v="1"/>
    <s v="19942545-01"/>
    <s v="CALCITRIOL 0.5 MCG"/>
    <d v="2022-02-15T00:00:00"/>
    <n v="3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146"/>
    <s v="CC59660146"/>
    <s v="ROSA INES"/>
    <s v="NONE "/>
    <s v="SEGURA PEREZ"/>
    <s v="NOAP"/>
    <d v="1959-08-15T00:00:00"/>
    <n v="62"/>
    <n v="6"/>
    <s v="Persona mayor"/>
    <s v="Ninguno"/>
    <s v="Ninguno"/>
    <s v="Ninguno"/>
    <s v="Estudios Universitarios"/>
    <s v="Cotizante docente"/>
    <m/>
    <s v="Con discapacidad"/>
    <s v="Afrodescendiente"/>
    <s v="TUMACO"/>
    <m/>
    <n v="0"/>
    <s v="Urbana"/>
    <m/>
    <x v="0"/>
    <x v="9"/>
    <s v="NARIÑO"/>
    <x v="9"/>
    <x v="9"/>
    <x v="9"/>
    <m/>
    <m/>
    <m/>
    <m/>
    <s v="Hipertension esencial (primaria)"/>
    <s v="Medicamento"/>
    <n v="1"/>
    <s v="35662-18"/>
    <s v="ACIDO FOLICO TABLETAS 1 MG."/>
    <d v="2022-02-15T00:00:00"/>
    <n v="69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913"/>
    <s v="CC27496913"/>
    <s v="LILIA VICTORIA"/>
    <s v="NONE "/>
    <s v="ARBOLEDA DE ZAMBRANO"/>
    <s v="NOAP"/>
    <d v="1944-07-28T00:00:00"/>
    <n v="77"/>
    <n v="6"/>
    <s v="Persona mayor"/>
    <s v="Ninguno"/>
    <s v="Ninguno"/>
    <s v="Ninguno"/>
    <s v="Estudios Universitarios"/>
    <s v="Cotizante docente"/>
    <m/>
    <s v="Con discapacidad"/>
    <s v="Afrodescendiente"/>
    <s v="TUMACO"/>
    <m/>
    <n v="0"/>
    <s v="Urbana"/>
    <m/>
    <x v="0"/>
    <x v="9"/>
    <s v="NARIÑO"/>
    <x v="9"/>
    <x v="9"/>
    <x v="9"/>
    <m/>
    <m/>
    <m/>
    <m/>
    <s v="Hipertension esencial (primaria)"/>
    <s v="Medicamento"/>
    <n v="1"/>
    <s v="19942545-01"/>
    <s v="CALCITRIOL 0.5 MCG"/>
    <d v="2022-02-15T00:00:00"/>
    <n v="5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335"/>
    <s v="CC59669335"/>
    <s v="MIREYA"/>
    <s v="NONE "/>
    <s v="BATALLA ERAZO"/>
    <s v="NOAP"/>
    <d v="1971-02-16T00:00:00"/>
    <n v="50"/>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9T00:00:00"/>
    <n v="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894"/>
    <s v="CC12910894"/>
    <s v="WILSON "/>
    <s v="NONE "/>
    <s v="CASTILLO SOL"/>
    <s v="NOAP"/>
    <d v="1962-09-11T00:00:00"/>
    <n v="59"/>
    <n v="5"/>
    <s v="Adultez"/>
    <s v="Ninguno"/>
    <s v="Desplazamiento"/>
    <s v="Amenaza"/>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070327"/>
    <s v="CC27070327"/>
    <s v="FELIPA MAMERTA"/>
    <s v="NONE "/>
    <s v="ESPAÑA DE ANGULO"/>
    <s v="NOAP"/>
    <d v="1944-05-14T00:00:00"/>
    <n v="77"/>
    <n v="6"/>
    <s v="Persona mayor"/>
    <s v="Ninguno"/>
    <s v="Desplazamiento"/>
    <s v="Perdida de Bienes Muebles o Inmuebles"/>
    <s v="Estudios Universitarios"/>
    <s v="Cotizante Pensionado"/>
    <m/>
    <s v="Co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2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19881"/>
    <s v="CC5219881"/>
    <s v="JUSTO WALBERTO"/>
    <s v="NONE "/>
    <s v="ORTIZ SEVILLANO"/>
    <s v="NOAP"/>
    <d v="1955-07-12T00:00:00"/>
    <n v="66"/>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3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300146"/>
    <s v="CC31300146"/>
    <s v="NEYLA ENRIQUETA"/>
    <s v="NONE "/>
    <s v="ANGULO CASTILLO"/>
    <s v="NOAP"/>
    <d v="1957-02-08T00:00:00"/>
    <n v="64"/>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209"/>
    <s v="CC27499209"/>
    <s v="SAURA OFELIA"/>
    <s v="NONE "/>
    <s v="SEGURA GONZALEZ"/>
    <s v="NOAP"/>
    <d v="1948-05-07T00:00:00"/>
    <n v="73"/>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8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103389"/>
    <s v="CC13103389"/>
    <s v="RODRIGO ANTONIO"/>
    <s v="NONE "/>
    <s v="OBANDO ROSALES"/>
    <s v="NOAP"/>
    <d v="1955-09-05T00:00:00"/>
    <n v="66"/>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4T00:00:00"/>
    <n v="18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806"/>
    <s v="CC27496806"/>
    <s v="ELIA "/>
    <s v="NONE "/>
    <s v="ORDOÑEZ BOLAÑOS"/>
    <s v="NOAP"/>
    <d v="1942-12-03T00:00:00"/>
    <n v="79"/>
    <n v="6"/>
    <s v="Persona mayor"/>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3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7075001"/>
    <s v="CC37075001"/>
    <s v="NIDIA ANTONIA"/>
    <s v="NONE "/>
    <s v="PAZ PAZ"/>
    <s v="NOAP"/>
    <d v="1958-08-21T00:00:00"/>
    <n v="63"/>
    <n v="6"/>
    <s v="Persona mayor"/>
    <s v="Ninguno"/>
    <s v="Ninguno"/>
    <s v="Ninguno"/>
    <s v="Estudios Universitarios"/>
    <s v="Cotizante docente"/>
    <m/>
    <s v="Sin discapacidad"/>
    <s v="Afrodescendiente"/>
    <s v="TUMACO"/>
    <m/>
    <n v="0"/>
    <s v="Urbana"/>
    <m/>
    <x v="0"/>
    <x v="7"/>
    <s v="NARIÑO"/>
    <x v="7"/>
    <x v="7"/>
    <x v="7"/>
    <m/>
    <m/>
    <m/>
    <m/>
    <s v="Hipertension esencial (primaria)"/>
    <s v="Procedimiento"/>
    <n v="1"/>
    <n v="1890266"/>
    <s v="CONSULTA DE PRIMERA VEZ POR ESPECIALISTA EN MEDICINA INTERNA"/>
    <d v="2022-02-18T00:00:00"/>
    <n v="1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112"/>
    <s v="CC59666112"/>
    <s v="SANDRA JANETH"/>
    <s v="NONE "/>
    <s v="VALVERDE PALACIOS"/>
    <s v="NOAP"/>
    <d v="1967-09-05T00:00:00"/>
    <n v="54"/>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4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195"/>
    <s v="CC59668195"/>
    <s v="SARA"/>
    <s v="NONE "/>
    <s v="LANDAZURY BENITEZ"/>
    <s v="NOAP"/>
    <d v="1970-03-09T00:00:00"/>
    <n v="51"/>
    <n v="5"/>
    <s v="Adultez"/>
    <s v="Ninguno"/>
    <s v="Desplazamiento"/>
    <s v="Desplazamiento forzado"/>
    <s v="Estudios Universitarios"/>
    <s v="Cotizante docente"/>
    <m/>
    <s v="Sin discapacidad"/>
    <s v="Afrodescendiente"/>
    <s v="TUMACO"/>
    <m/>
    <n v="0"/>
    <s v="Urbana"/>
    <m/>
    <x v="0"/>
    <x v="9"/>
    <s v="NARIÑO"/>
    <x v="9"/>
    <x v="9"/>
    <x v="9"/>
    <m/>
    <m/>
    <m/>
    <m/>
    <s v="Hipertension esencial (primaria)"/>
    <s v="Medicamento"/>
    <n v="1"/>
    <s v="19973061-05"/>
    <s v="ESPIRONOLACTONA 25MG TABLETAS"/>
    <d v="2022-02-03T00:00:00"/>
    <n v="51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1566169"/>
    <s v="CC31566169"/>
    <s v="LUISA MARISOL"/>
    <s v="NONE "/>
    <s v="CASTILLO ORDOÑEZ"/>
    <s v="NOAP"/>
    <d v="1976-05-07T00:00:00"/>
    <n v="45"/>
    <n v="5"/>
    <s v="Adultez"/>
    <s v="Ninguno"/>
    <s v="Ninguno"/>
    <s v="Ninguno"/>
    <s v="Estudios Universitarios"/>
    <s v="Beneficiario"/>
    <m/>
    <s v="Sin discapacidad"/>
    <s v="Afrodescendiente"/>
    <s v="TUMACO"/>
    <m/>
    <n v="0"/>
    <s v="Urbana"/>
    <m/>
    <x v="0"/>
    <x v="9"/>
    <s v="NARIÑO"/>
    <x v="9"/>
    <x v="9"/>
    <x v="9"/>
    <m/>
    <m/>
    <m/>
    <m/>
    <s v="Hipertension esencial (primaria)"/>
    <s v="Medicamento"/>
    <n v="1"/>
    <s v="20005109-07"/>
    <s v="CARVEDILOL 12.5 MG TABLETAS"/>
    <d v="2022-02-03T00:00:00"/>
    <n v="18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330364"/>
    <s v="CC52330364"/>
    <s v="LUZ OBEIDA"/>
    <s v="NONE "/>
    <s v="MONTAÑO SEGURA"/>
    <s v="NOAP"/>
    <d v="1975-03-22T00:00:00"/>
    <n v="46"/>
    <n v="5"/>
    <s v="Adultez"/>
    <s v="Ninguno"/>
    <s v="Desplazamiento"/>
    <s v="Desaparición forzada"/>
    <s v="Estudios Universitarios"/>
    <s v="Cotizante docente"/>
    <m/>
    <s v="Sin discapacidad"/>
    <s v="Afrodescendiente"/>
    <s v="TUMACO"/>
    <m/>
    <n v="0"/>
    <s v="Urbana"/>
    <m/>
    <x v="0"/>
    <x v="9"/>
    <s v="NARIÑO"/>
    <x v="9"/>
    <x v="9"/>
    <x v="9"/>
    <m/>
    <m/>
    <m/>
    <m/>
    <s v="Hipertension esencial (primaria)"/>
    <s v="Medicamento"/>
    <n v="1"/>
    <s v="40113-27"/>
    <s v="ENALAPRIL 5MG"/>
    <d v="2022-02-03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87190671"/>
    <s v="CC87190671"/>
    <s v="HERNAN "/>
    <s v="NONE "/>
    <s v="ARDILA CAICEDO"/>
    <s v="NOAP"/>
    <d v="1972-06-06T00:00:00"/>
    <n v="49"/>
    <n v="5"/>
    <s v="Adultez"/>
    <s v="Ninguno"/>
    <s v="Desplazamiento"/>
    <s v="Desplazamiento forzado"/>
    <s v="Estudios Universitarios"/>
    <s v="Cotizante docente"/>
    <m/>
    <s v="Si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754"/>
    <s v="CC59662754"/>
    <s v="ESLI ARLENI"/>
    <s v="NONE "/>
    <s v="GUEVARA"/>
    <s v="NOAP"/>
    <d v="1962-12-13T00:00:00"/>
    <n v="58"/>
    <n v="5"/>
    <s v="Adultez"/>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4T00:00:00"/>
    <n v="21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00826"/>
    <s v="CC27500826"/>
    <s v="LUZ ALBA"/>
    <s v="NONE "/>
    <s v="QUIÑONES"/>
    <s v="NOAP"/>
    <d v="1955-12-05T00:00:00"/>
    <n v="66"/>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138"/>
    <s v="CC59665138"/>
    <s v="GLORIA"/>
    <s v="NONE "/>
    <s v="CASTILLO SUAREZ"/>
    <s v="NOAP"/>
    <d v="1966-05-19T00:00:00"/>
    <n v="55"/>
    <n v="5"/>
    <s v="Adultez"/>
    <s v="Ninguno"/>
    <s v="Ninguno"/>
    <s v="Ninguno"/>
    <s v="Estudios Universitarios"/>
    <s v="Cotizante docente"/>
    <m/>
    <s v="Sin discapacidad"/>
    <s v="Afrodescendiente"/>
    <s v="TUMACO"/>
    <m/>
    <n v="0"/>
    <s v="Urbana"/>
    <m/>
    <x v="0"/>
    <x v="7"/>
    <s v="NARIÑO"/>
    <x v="7"/>
    <x v="7"/>
    <x v="7"/>
    <m/>
    <m/>
    <m/>
    <m/>
    <s v="Hipertension esencial (primaria)"/>
    <s v="Medicamento"/>
    <n v="1"/>
    <s v="30969-02"/>
    <s v="OSTEOCALÂ® 600 MG TABLETAS RECUBIERTAS"/>
    <d v="2022-02-09T00:00:00"/>
    <n v="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106"/>
    <s v="CC59663106"/>
    <s v="AXA ARACELI"/>
    <s v="NONE "/>
    <s v="QUINTERO"/>
    <s v="NOAP"/>
    <d v="1959-08-30T00:00:00"/>
    <n v="62"/>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7194"/>
    <s v="CC59677194"/>
    <s v="VICKY YAMILE"/>
    <s v="NONE "/>
    <s v="BASTIDAS"/>
    <s v="NOAP"/>
    <d v="1979-07-23T00:00:00"/>
    <n v="42"/>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5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2423"/>
    <s v="CC27122423"/>
    <s v="FELICIANA"/>
    <s v="NONE "/>
    <s v="ARIZALA"/>
    <s v="NOAP"/>
    <d v="1943-01-23T00:00:00"/>
    <n v="78"/>
    <n v="6"/>
    <s v="Persona mayor"/>
    <s v="Ninguno"/>
    <s v="Ninguno"/>
    <s v="Ninguno"/>
    <s v="Estudios Universitarios"/>
    <s v="Cotizante docente"/>
    <m/>
    <s v="Si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35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994"/>
    <s v="CC27498994"/>
    <s v="ADELA "/>
    <s v="NONE "/>
    <s v="ORTIZ"/>
    <s v="NOAP"/>
    <d v="1948-05-13T00:00:00"/>
    <n v="73"/>
    <n v="6"/>
    <s v="Persona mayor"/>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3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352"/>
    <s v="CC27497352"/>
    <s v="YOLANDA "/>
    <s v="NONE "/>
    <s v="GONZALEZ"/>
    <s v="NOAP"/>
    <d v="1944-12-14T00:00:00"/>
    <n v="76"/>
    <n v="6"/>
    <s v="Persona mayor"/>
    <s v="Ninguno"/>
    <s v="Ninguno"/>
    <s v="Ninguno"/>
    <s v="Estudios Universitarios"/>
    <s v="Cotizante docente"/>
    <m/>
    <s v="Sin discapacidad"/>
    <s v="Afrodescendiente"/>
    <s v="TUMACO"/>
    <m/>
    <n v="0"/>
    <s v="Urbana"/>
    <m/>
    <x v="0"/>
    <x v="7"/>
    <s v="NARIÑO"/>
    <x v="7"/>
    <x v="7"/>
    <x v="7"/>
    <m/>
    <m/>
    <m/>
    <m/>
    <s v="Hipertension esencial (primaria)"/>
    <s v="Medicamento"/>
    <n v="1"/>
    <s v="40927-14"/>
    <s v="NIDIPÂ® 30 MG"/>
    <d v="2022-02-01T00:00:00"/>
    <n v="3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8912"/>
    <s v="CC12918912"/>
    <s v="MARCO OLIVER"/>
    <s v="NONE "/>
    <s v="ANGULO"/>
    <s v="NOAP"/>
    <d v="1970-10-04T00:00:00"/>
    <n v="51"/>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1T00:00:00"/>
    <n v="36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17951"/>
    <s v="CC27517951"/>
    <s v="EUSEBIA "/>
    <s v="NONE "/>
    <s v="MICOLTA"/>
    <s v="NOAP"/>
    <d v="1960-08-14T00:00:00"/>
    <n v="61"/>
    <n v="6"/>
    <s v="Persona mayor"/>
    <s v="Ninguno"/>
    <s v="Ninguno"/>
    <s v="Ninguno"/>
    <s v="Estudios Universitarios"/>
    <s v="Beneficiario"/>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7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594"/>
    <s v="CC59665594"/>
    <s v="LIBIA  "/>
    <s v="NONE "/>
    <s v="VALENCIA CAICEDO"/>
    <s v="NOAP"/>
    <d v="1966-01-10T00:00:00"/>
    <n v="55"/>
    <n v="5"/>
    <s v="Adultez"/>
    <s v="Ninguno"/>
    <s v="Ninguno"/>
    <s v="Ninguno"/>
    <s v="Estudios Universitarios"/>
    <s v="Cotizante docente"/>
    <m/>
    <s v="Sin discapacidad"/>
    <s v="Afrodescendiente"/>
    <s v="TUMACO"/>
    <m/>
    <n v="0"/>
    <s v="Urbana"/>
    <m/>
    <x v="0"/>
    <x v="7"/>
    <s v="NARIÑO"/>
    <x v="7"/>
    <x v="7"/>
    <x v="7"/>
    <m/>
    <m/>
    <m/>
    <m/>
    <s v="Hipertension esencial (primaria)"/>
    <s v="Procedimiento"/>
    <n v="1"/>
    <n v="1990104"/>
    <s v="EDUCACION GRUPAL EN SALUD - POR ENFERMERIA"/>
    <d v="2022-02-28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856"/>
    <s v="CC27496856"/>
    <s v="ANGELICA"/>
    <s v="NONE "/>
    <s v="GUANGA"/>
    <s v="NOAP"/>
    <d v="1942-09-03T00:00:00"/>
    <n v="79"/>
    <n v="6"/>
    <s v="Persona mayor"/>
    <s v="Ninguno"/>
    <s v="Ninguno"/>
    <s v="Ninguno"/>
    <s v="Estudios Universitarios"/>
    <s v="Beneficiario"/>
    <m/>
    <s v="Sin discapacidad"/>
    <s v="Afrodescendiente"/>
    <s v="TUMACO"/>
    <m/>
    <n v="0"/>
    <s v="Urbana"/>
    <m/>
    <x v="0"/>
    <x v="7"/>
    <s v="NARIÑO"/>
    <x v="7"/>
    <x v="7"/>
    <x v="7"/>
    <m/>
    <m/>
    <m/>
    <m/>
    <s v="Hipertension esencial (primaria)"/>
    <s v="Procedimiento"/>
    <n v="1"/>
    <n v="1990104"/>
    <s v="EDUCACION GRUPAL EN SALUD - POR ENFERMERIA"/>
    <d v="2022-02-22T00:00:00"/>
    <n v="3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65391"/>
    <s v="CC5365391"/>
    <s v="JESUS MARIA"/>
    <s v="NONE "/>
    <s v="ROSERO"/>
    <s v="NOAP"/>
    <d v="1958-08-23T00:00:00"/>
    <n v="63"/>
    <n v="6"/>
    <s v="Persona mayor"/>
    <s v="Ninguno"/>
    <s v="Ninguno"/>
    <s v="Ninguno"/>
    <s v="Estudios Universitarios"/>
    <s v="Cotizante docente"/>
    <m/>
    <s v="Sin discapacidad"/>
    <s v="Afrodescendiente"/>
    <s v="TUMACO"/>
    <m/>
    <n v="0"/>
    <s v="Urbana"/>
    <m/>
    <x v="0"/>
    <x v="7"/>
    <s v="NARIÑO"/>
    <x v="7"/>
    <x v="7"/>
    <x v="7"/>
    <m/>
    <m/>
    <m/>
    <m/>
    <s v="Hipertension esencial (primaria)"/>
    <s v="Procedimiento"/>
    <n v="1"/>
    <n v="1990104"/>
    <s v="EDUCACION GRUPAL EN SALUD - POR ENFERMERIA"/>
    <d v="2022-02-21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991"/>
    <s v="CC59662991"/>
    <s v="CLARA MANUELA"/>
    <s v="NONE "/>
    <s v="CASTILLO"/>
    <s v="NOAP"/>
    <d v="1963-08-10T00:00:00"/>
    <n v="58"/>
    <n v="5"/>
    <s v="Adultez"/>
    <s v="Ninguno"/>
    <s v="Ninguno"/>
    <s v="Ninguno"/>
    <s v="Estudios Universitarios"/>
    <s v="Cotizante docente"/>
    <m/>
    <s v="Sin discapacidad"/>
    <s v="Afrodescendiente"/>
    <s v="TUMACO"/>
    <m/>
    <n v="0"/>
    <s v="Urbana"/>
    <m/>
    <x v="0"/>
    <x v="7"/>
    <s v="NARIÑO"/>
    <x v="7"/>
    <x v="7"/>
    <x v="7"/>
    <m/>
    <m/>
    <m/>
    <m/>
    <s v="Hipertension esencial (primaria)"/>
    <s v="Procedimiento"/>
    <n v="1"/>
    <n v="1990104"/>
    <s v="EDUCACION GRUPAL EN SALUD - POR ENFERMERIA"/>
    <d v="2022-02-21T00:00:00"/>
    <n v="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4101"/>
    <s v="CC12904101"/>
    <s v="HUGO DANIEL"/>
    <s v="NONE "/>
    <s v="GOMEZ"/>
    <s v="NOAP"/>
    <d v="1951-07-21T00:00:00"/>
    <n v="70"/>
    <n v="6"/>
    <s v="Persona mayor"/>
    <s v="Ninguno"/>
    <s v="Ninguno"/>
    <s v="Ninguno"/>
    <s v="Estudios Universitarios"/>
    <s v="Cotizante Pensionado"/>
    <m/>
    <s v="Sin discapacidad"/>
    <s v="Afrodescendiente"/>
    <s v="TUMACO"/>
    <m/>
    <n v="0"/>
    <s v="Urbana"/>
    <m/>
    <x v="0"/>
    <x v="7"/>
    <s v="NARIÑO"/>
    <x v="7"/>
    <x v="7"/>
    <x v="7"/>
    <m/>
    <m/>
    <m/>
    <m/>
    <s v="Hipertension esencial (primaria)"/>
    <s v="Procedimiento"/>
    <n v="1"/>
    <n v="1990104"/>
    <s v="EDUCACION GRUPAL EN SALUD - POR ENFERMERIA"/>
    <d v="2022-02-17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436"/>
    <s v="CC59663436"/>
    <s v="YENNY MARIA "/>
    <s v="NONE "/>
    <s v="JIMENEZ"/>
    <s v="NOAP"/>
    <d v="1961-09-08T00:00:00"/>
    <n v="60"/>
    <n v="6"/>
    <s v="Persona mayor"/>
    <s v="Ninguno"/>
    <s v="Ninguno"/>
    <s v="Ninguno"/>
    <s v="Estudios Universitarios"/>
    <s v="Cotizante docente"/>
    <m/>
    <s v="Sin discapacidad"/>
    <s v="Afrodescendiente"/>
    <s v="TUMACO"/>
    <m/>
    <n v="0"/>
    <s v="Urbana"/>
    <m/>
    <x v="0"/>
    <x v="7"/>
    <s v="NARIÑO"/>
    <x v="7"/>
    <x v="7"/>
    <x v="7"/>
    <m/>
    <m/>
    <m/>
    <m/>
    <s v="Hipertension esencial (primaria)"/>
    <s v="Procedimiento"/>
    <n v="1"/>
    <n v="1990104"/>
    <s v="EDUCACION GRUPAL EN SALUD - POR ENFERMERIA"/>
    <d v="2022-02-16T00:00:00"/>
    <n v="9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365499"/>
    <s v="CC5365499"/>
    <s v="CESAR AUGUSTO"/>
    <s v="NONE "/>
    <s v="QUIÑONES"/>
    <s v="NOAP"/>
    <d v="1960-08-10T00:00:00"/>
    <n v="61"/>
    <n v="6"/>
    <s v="Persona mayor"/>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8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8997994"/>
    <s v="CC38997994"/>
    <s v="MELBA LIDIA"/>
    <s v="NONE "/>
    <s v="QUIÑONES"/>
    <s v="NOAP"/>
    <d v="1946-04-17T00:00:00"/>
    <n v="75"/>
    <n v="6"/>
    <s v="Persona mayor"/>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0924"/>
    <s v="CC12900924"/>
    <s v="EVELIO"/>
    <s v="NONE "/>
    <s v="QUIÑONES"/>
    <s v="NOAP"/>
    <d v="1943-03-08T00:00:00"/>
    <n v="78"/>
    <n v="6"/>
    <s v="Persona mayor"/>
    <s v="Ninguno"/>
    <s v="Ninguno"/>
    <s v="Ninguno"/>
    <s v="Estudios Universitarios"/>
    <s v="Cotizante Pensionad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2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683"/>
    <s v="CC59663683"/>
    <s v="ROSA ELENA"/>
    <s v="NONE "/>
    <s v="CASTILLO"/>
    <s v="NOAP"/>
    <d v="1961-05-22T00:00:00"/>
    <n v="60"/>
    <n v="6"/>
    <s v="Persona mayor"/>
    <s v="Ninguno"/>
    <s v="Desplazamiento"/>
    <s v="Desplazamiento forzado"/>
    <s v="Estudios Universitarios"/>
    <s v="Cotizante docente"/>
    <m/>
    <s v="Sin discapacidad"/>
    <s v="Afrodescendiente"/>
    <s v="TUMACO"/>
    <m/>
    <n v="0"/>
    <s v="Urbana"/>
    <m/>
    <x v="0"/>
    <x v="7"/>
    <s v="NARIÑO"/>
    <x v="7"/>
    <x v="7"/>
    <x v="7"/>
    <m/>
    <m/>
    <m/>
    <m/>
    <s v="Hipertension esencial (primaria)"/>
    <s v="Medicamento"/>
    <n v="1"/>
    <s v="35662-18"/>
    <s v="ACIDO FOLICO TABLETAS 1 MG."/>
    <d v="2022-02-05T00:00:00"/>
    <n v="3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650"/>
    <s v="CC59671650"/>
    <s v="JACKELINE"/>
    <s v="NONE "/>
    <s v="VALENCIA QUIÑONES"/>
    <s v="NOAP"/>
    <d v="1973-06-08T00:00:00"/>
    <n v="48"/>
    <n v="5"/>
    <s v="Adultez"/>
    <s v="Ninguno"/>
    <s v="Desplazamiento"/>
    <s v="Perdida de Bienes Muebles o Inmuebles"/>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6013"/>
    <s v="CC12916013"/>
    <s v="ALEXANDER"/>
    <s v="NONE "/>
    <s v="SALAZAR ESPAÑA"/>
    <s v="NOAP"/>
    <d v="1967-03-09T00:00:00"/>
    <n v="54"/>
    <n v="5"/>
    <s v="Adultez"/>
    <s v="Ninguno"/>
    <s v="Ninguno"/>
    <s v="Ninguno"/>
    <s v="Estudios Universitarios"/>
    <s v="Cotizante docente"/>
    <m/>
    <s v="Si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45450160"/>
    <s v="CC45450160"/>
    <s v="LIBIA DEL CARMEN"/>
    <s v="NONE "/>
    <s v="MALAMBO MACEA"/>
    <s v="NOAP"/>
    <d v="1960-05-07T00:00:00"/>
    <n v="61"/>
    <n v="6"/>
    <s v="Persona mayor"/>
    <s v="Ninguno"/>
    <s v="Ninguno"/>
    <s v="Ninguno"/>
    <s v="Estudios Universitarios"/>
    <s v="Cotizante docente"/>
    <m/>
    <s v="Si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16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5608"/>
    <s v="CC12905608"/>
    <s v="JOHNNY"/>
    <s v="NONE "/>
    <s v="CASTILLO PERLAZA"/>
    <s v="NOAP"/>
    <d v="1956-07-20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612536"/>
    <s v="CC2612536"/>
    <s v="TOMAS"/>
    <s v="NONE "/>
    <s v="VALENCIA RUA"/>
    <s v="NOAP"/>
    <d v="1941-12-24T00:00:00"/>
    <n v="79"/>
    <n v="6"/>
    <s v="Persona mayor"/>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855"/>
    <s v="CC59664855"/>
    <s v="CARMEN DEL SOCORRO"/>
    <s v="NONE "/>
    <s v="AREVALO RAMIREZ"/>
    <s v="NOAP"/>
    <d v="1965-11-19T00:00:00"/>
    <n v="56"/>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3055484"/>
    <s v="CC13055484"/>
    <s v="PERBIS ANTONIO"/>
    <s v="NONE "/>
    <s v="ANDRADE VALENCIA"/>
    <s v="NOAP"/>
    <d v="1972-09-20T00:00:00"/>
    <n v="49"/>
    <n v="5"/>
    <s v="Adultez"/>
    <s v="Ninguno"/>
    <s v="Ninguno"/>
    <s v="Ninguno"/>
    <s v="Estudios Universitarios"/>
    <s v="Beneficiario"/>
    <m/>
    <s v="Si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60116"/>
    <s v="CC5360116"/>
    <s v="MANUEL ANTONIO"/>
    <s v="NONE "/>
    <s v="ANGULO CUERO"/>
    <s v="NOAP"/>
    <d v="1944-11-04T00:00:00"/>
    <n v="77"/>
    <n v="6"/>
    <s v="Persona mayor"/>
    <s v="Ninguno"/>
    <s v="Desplazamiento"/>
    <s v="Perdida de Bienes Muebles o Inmuebles"/>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5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099"/>
    <s v="CC59669099"/>
    <s v="ALBA CECILIA "/>
    <s v="NONE "/>
    <s v="RENTERIA VALENTIERRA"/>
    <s v="NOAP"/>
    <d v="1972-03-16T00:00:00"/>
    <n v="49"/>
    <n v="5"/>
    <s v="Adultez"/>
    <s v="Ninguno"/>
    <s v="Ninguno"/>
    <s v="Ninguno"/>
    <s v="Estudios Universitarios"/>
    <s v="Cotizante docente"/>
    <m/>
    <s v="Sin discapacidad"/>
    <s v="Afrodescendiente"/>
    <s v="TUMACO"/>
    <m/>
    <n v="0"/>
    <s v="Urbana"/>
    <m/>
    <x v="0"/>
    <x v="11"/>
    <s v="NARIÑO"/>
    <x v="11"/>
    <x v="11"/>
    <x v="11"/>
    <m/>
    <m/>
    <m/>
    <m/>
    <s v="Hipertension esencial (primaria)"/>
    <s v="Medicamento"/>
    <n v="1"/>
    <s v="19936296-08"/>
    <s v="ACIDO ACETILSALICILICO 100 MG"/>
    <d v="2022-02-12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122548"/>
    <s v="CC27122548"/>
    <s v="MERCEDES"/>
    <s v="NONE "/>
    <s v="ARIZALA DE YELA"/>
    <s v="NOAP"/>
    <d v="1945-08-09T00:00:00"/>
    <n v="76"/>
    <n v="6"/>
    <s v="Persona mayor"/>
    <s v="Ninguno"/>
    <s v="Ninguno"/>
    <s v="Ninguno"/>
    <s v="Estudios Universitarios"/>
    <s v="Cotizante Pensionado"/>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0T00:00:00"/>
    <n v="9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27949"/>
    <s v="CC30727949"/>
    <s v="NANCY DE MARIA"/>
    <s v="NONE "/>
    <s v="JIMENEZ RAMOS"/>
    <s v="NOAP"/>
    <d v="1961-05-15T00:00:00"/>
    <n v="60"/>
    <n v="6"/>
    <s v="Persona mayor"/>
    <s v="Ninguno"/>
    <s v="Desplazamiento"/>
    <s v="Perdida de Bienes Muebles o Inmuebles"/>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5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023"/>
    <s v="CC27500023"/>
    <s v="ORFILIA"/>
    <s v="NONE "/>
    <s v="NIEVAS GODOY"/>
    <s v="NOAP"/>
    <d v="1952-09-06T00:00:00"/>
    <n v="69"/>
    <n v="6"/>
    <s v="Persona mayor"/>
    <s v="Ninguno"/>
    <s v="Ninguno"/>
    <s v="Ninguno"/>
    <s v="Estudios Universitarios"/>
    <s v="Cotizante docente"/>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9945"/>
    <s v="CC59669945"/>
    <s v="NANCY PATRICIA"/>
    <s v="NONE "/>
    <s v="RINCON OLIVEROS"/>
    <s v="NOAP"/>
    <d v="1970-09-09T00:00:00"/>
    <n v="51"/>
    <n v="5"/>
    <s v="Adultez"/>
    <s v="Ninguno"/>
    <s v="Ninguno"/>
    <s v="Ninguno"/>
    <s v="Estudios Universitarios"/>
    <s v="Beneficiari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7T00:00:00"/>
    <n v="42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040"/>
    <s v="CC27123040"/>
    <s v="LEYVA MARIELA"/>
    <s v="NONE "/>
    <s v="CASTILLO DE SANCHEZ"/>
    <s v="NOAP"/>
    <d v="1954-12-29T00:00:00"/>
    <n v="66"/>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1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044"/>
    <s v="CC27502044"/>
    <s v="DAISYS EUFEMIA"/>
    <s v="NONE "/>
    <s v="CUERO CASTILLO"/>
    <s v="NOAP"/>
    <d v="1957-03-20T00:00:00"/>
    <n v="64"/>
    <n v="6"/>
    <s v="Persona mayor"/>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6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87950063"/>
    <s v="CC87950063"/>
    <s v="MIGUEL ANGEL"/>
    <s v="NONE "/>
    <s v="RENTERIA CEBALLOS"/>
    <s v="NOAP"/>
    <d v="1968-05-05T00:00:00"/>
    <n v="53"/>
    <n v="5"/>
    <s v="Adultez"/>
    <s v="Ninguno"/>
    <s v="Ninguno"/>
    <s v="Ninguno"/>
    <s v="Estudios Universitarios"/>
    <s v="Beneficiario"/>
    <m/>
    <s v="Sin discapacidad"/>
    <s v="Afrodescendiente"/>
    <s v="TUMACO"/>
    <m/>
    <n v="0"/>
    <s v="Urbana"/>
    <m/>
    <x v="0"/>
    <x v="11"/>
    <s v="NARIÑO"/>
    <x v="11"/>
    <x v="11"/>
    <x v="11"/>
    <m/>
    <m/>
    <m/>
    <m/>
    <s v="Hipertension esencial (primaria)"/>
    <s v="Procedimiento"/>
    <n v="1"/>
    <s v="00Q0000775"/>
    <s v="PAQUETE HIPERTENSION ARTERIAL MAS DIABETES MELLITUS EN RIESGO DE ERCÃ‚Â YÃ‚Â ENFERMEDAD RENAL CRONICA ESTADIOS 1 - 2 EN IPS ESPECIALIZADA"/>
    <d v="2022-02-28T00:00:00"/>
    <n v="1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655"/>
    <s v="CC59665655"/>
    <s v="NEMESIA"/>
    <s v="NONE "/>
    <s v="CUELLAR GALLO"/>
    <s v="NOAP"/>
    <d v="1967-02-10T00:00:00"/>
    <n v="54"/>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4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9159958"/>
    <s v="CC19159958"/>
    <s v="JUAN SIXTO"/>
    <s v="NONE "/>
    <s v="GONZALEZ PARDO"/>
    <s v="NOAP"/>
    <d v="1950-01-31T00:00:00"/>
    <n v="71"/>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5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077"/>
    <s v="CC59671077"/>
    <s v="OLGA LEONOR"/>
    <s v="NONE "/>
    <s v="OVIEDO"/>
    <s v="NOAP"/>
    <d v="1974-05-06T00:00:00"/>
    <n v="47"/>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4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906"/>
    <s v="CC59670906"/>
    <s v="MARIA FERNANDA"/>
    <s v="NONE "/>
    <s v="SOLIS ORTIZ"/>
    <s v="NOAP"/>
    <d v="1972-07-04T00:00:00"/>
    <n v="49"/>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684"/>
    <s v="CC59665684"/>
    <s v="FLOR DEL CARMEN "/>
    <s v="NONE "/>
    <s v="TENORIO CASTILLO"/>
    <s v="NOAP"/>
    <d v="1967-11-23T00:00:00"/>
    <n v="54"/>
    <n v="5"/>
    <s v="Adultez"/>
    <s v="Ninguno"/>
    <s v="Ninguno"/>
    <s v="Ninguno"/>
    <s v="Estudios Universitarios"/>
    <s v="Cotizante docente"/>
    <m/>
    <s v="Sin discapacidad"/>
    <s v="Afrodescendiente"/>
    <s v="TUMACO"/>
    <m/>
    <n v="0"/>
    <s v="Urbana"/>
    <m/>
    <x v="0"/>
    <x v="7"/>
    <s v="NARIÑO"/>
    <x v="7"/>
    <x v="7"/>
    <x v="7"/>
    <m/>
    <m/>
    <m/>
    <m/>
    <s v="Hipertension esencial (primaria)"/>
    <s v="Medicamento"/>
    <n v="1"/>
    <s v="35662-18"/>
    <s v="ACIDO FOLICO TABLETAS 1 MG."/>
    <d v="2022-02-11T00:00:00"/>
    <n v="21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718"/>
    <s v="CC12907718"/>
    <s v="OSCAR FILOTEO"/>
    <s v="NONE "/>
    <s v="CABALLERO"/>
    <s v="NOAP"/>
    <d v="1957-10-21T00:00:00"/>
    <n v="64"/>
    <n v="6"/>
    <s v="Persona mayor"/>
    <s v="Ninguno"/>
    <s v="Ninguno"/>
    <s v="Ninguno"/>
    <s v="Estudios Universitarios"/>
    <s v="Cotizante docente"/>
    <m/>
    <s v="Sin discapacidad"/>
    <s v="Afrodescendiente"/>
    <s v="TUMACO"/>
    <m/>
    <n v="0"/>
    <s v="Urbana"/>
    <m/>
    <x v="0"/>
    <x v="7"/>
    <s v="NARIÑO"/>
    <x v="7"/>
    <x v="7"/>
    <x v="7"/>
    <m/>
    <m/>
    <m/>
    <m/>
    <s v="Hipertension esencial (primaria)"/>
    <s v="Medicamento"/>
    <n v="1"/>
    <s v="19942545-01"/>
    <s v="CALCITRIOL 0.5 MCG"/>
    <d v="2022-02-11T00:00:00"/>
    <n v="21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6811088"/>
    <s v="CC36811088"/>
    <s v="MARIA OBDULIA"/>
    <s v="NONE "/>
    <s v="MINA CIFUENTES"/>
    <s v="NOAP"/>
    <d v="1976-01-25T00:00:00"/>
    <n v="45"/>
    <n v="5"/>
    <s v="Adultez"/>
    <s v="Ninguno"/>
    <s v="Ninguno"/>
    <s v="Ninguno"/>
    <s v="Estudios Universitarios"/>
    <s v="Cotizante docente"/>
    <m/>
    <s v="Sin discapacidad"/>
    <s v="Afrodescendiente"/>
    <s v="TUMACO"/>
    <m/>
    <n v="0"/>
    <s v="Urbana"/>
    <m/>
    <x v="0"/>
    <x v="7"/>
    <s v="NARIÑO"/>
    <x v="7"/>
    <x v="7"/>
    <x v="7"/>
    <m/>
    <m/>
    <m/>
    <m/>
    <s v="Hipertension esencial (primaria)"/>
    <s v="Medicamento"/>
    <n v="1"/>
    <s v="19936296-08"/>
    <s v="ACIDO ACETILSALICILICO 100 MG"/>
    <d v="2022-02-23T00:00:00"/>
    <n v="3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569"/>
    <s v="CC59660569"/>
    <s v="DIONICIA "/>
    <s v="NONE "/>
    <s v="VALENCIA OROBIO"/>
    <s v="NOAP"/>
    <d v="1960-02-14T00:00:00"/>
    <n v="61"/>
    <n v="6"/>
    <s v="Persona mayor"/>
    <s v="Ninguno"/>
    <s v="Ninguno"/>
    <s v="Ninguno"/>
    <s v="Estudios Universitarios"/>
    <s v="Cotizante docente"/>
    <m/>
    <s v="Sin discapacidad"/>
    <s v="Afrodescendiente"/>
    <s v="TUMACO"/>
    <m/>
    <n v="0"/>
    <s v="Urbana"/>
    <m/>
    <x v="0"/>
    <x v="7"/>
    <s v="NARIÑO"/>
    <x v="7"/>
    <x v="7"/>
    <x v="7"/>
    <m/>
    <m/>
    <m/>
    <m/>
    <s v="Hipertension esencial (primaria)"/>
    <s v="Medicamento"/>
    <n v="1"/>
    <s v="34162-07"/>
    <s v="HIDROCLOROTIAZIDA 25 MG"/>
    <d v="2022-02-23T00:00:00"/>
    <n v="5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087"/>
    <s v="CC59662087"/>
    <s v="ALBA FELISA"/>
    <s v="NONE "/>
    <s v="GONGORA NAZARENO"/>
    <s v="NOAP"/>
    <d v="1961-08-26T00:00:00"/>
    <n v="60"/>
    <n v="6"/>
    <s v="Persona mayor"/>
    <s v="Ninguno"/>
    <s v="Ninguno"/>
    <s v="Ninguno"/>
    <s v="Estudios Universitarios"/>
    <s v="Cotizante docente"/>
    <m/>
    <s v="Sin discapacidad"/>
    <s v="Afrodescendiente"/>
    <s v="TUMACO"/>
    <m/>
    <n v="0"/>
    <s v="Urbana"/>
    <m/>
    <x v="0"/>
    <x v="7"/>
    <s v="NARIÑO"/>
    <x v="7"/>
    <x v="7"/>
    <x v="7"/>
    <m/>
    <m/>
    <m/>
    <m/>
    <s v="Hipertension esencial (primaria)"/>
    <s v="Medicamento"/>
    <n v="1"/>
    <s v="19976470-03"/>
    <s v="METOPROLOL 50 MG TABLETAS"/>
    <d v="2022-02-23T00:00:00"/>
    <n v="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575"/>
    <s v="CC27500575"/>
    <s v="MIRIAM"/>
    <s v="NONE "/>
    <s v="VALENCIA QUIÑONES"/>
    <s v="NOAP"/>
    <d v="1952-06-24T00:00:00"/>
    <n v="69"/>
    <n v="6"/>
    <s v="Persona mayor"/>
    <s v="Ninguno"/>
    <s v="Ninguno"/>
    <s v="Ninguno"/>
    <s v="Estudios Universitarios"/>
    <s v="Cotizante docente"/>
    <m/>
    <s v="Sin discapacidad"/>
    <s v="Afrodescendiente"/>
    <s v="TUMACO"/>
    <m/>
    <n v="0"/>
    <s v="Urbana"/>
    <m/>
    <x v="0"/>
    <x v="7"/>
    <s v="NARIÑO"/>
    <x v="7"/>
    <x v="7"/>
    <x v="7"/>
    <m/>
    <m/>
    <m/>
    <m/>
    <s v="Hipertension esencial (primaria)"/>
    <s v="Medicamento"/>
    <n v="1"/>
    <s v="20089355-25"/>
    <s v="ROSUVASTATINA TABLETAS RECUBIERTAS POR 40 MG"/>
    <d v="2022-02-23T00:00:00"/>
    <n v="12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379767"/>
    <s v="CC31379767"/>
    <s v="BETTY AMPARO"/>
    <s v="NONE "/>
    <s v="GOVEA"/>
    <s v="NOAP"/>
    <d v="1958-03-22T00:00:00"/>
    <n v="63"/>
    <n v="6"/>
    <s v="Persona mayor"/>
    <s v="Ninguno"/>
    <s v="Ninguno"/>
    <s v="Ninguno"/>
    <s v="Estudios Universitarios"/>
    <s v="Cotizante docente"/>
    <m/>
    <s v="Sin discapacidad"/>
    <s v="Afrodescendiente"/>
    <s v="TUMACO"/>
    <m/>
    <n v="0"/>
    <s v="Urbana"/>
    <m/>
    <x v="0"/>
    <x v="8"/>
    <s v="NARIÑO"/>
    <x v="8"/>
    <x v="8"/>
    <x v="8"/>
    <m/>
    <m/>
    <m/>
    <m/>
    <s v="Hipertension esencial (primaria)"/>
    <s v="Medicamento"/>
    <n v="1"/>
    <s v="34162-07"/>
    <s v="HIDROCLOROTIAZIDA 25 MG"/>
    <d v="2022-02-14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464"/>
    <s v="CC27502464"/>
    <s v="BERENICE"/>
    <s v="NONE "/>
    <s v="CAMACHO SOLIS"/>
    <s v="NOAP"/>
    <d v="1957-05-26T00:00:00"/>
    <n v="64"/>
    <n v="6"/>
    <s v="Persona mayor"/>
    <s v="Ninguno"/>
    <s v="Ninguno"/>
    <s v="Ninguno"/>
    <s v="Estudios Universitarios"/>
    <s v="Cotizante docente"/>
    <m/>
    <s v="Sin discapacidad"/>
    <s v="Afrodescendiente"/>
    <s v="TUMACO"/>
    <m/>
    <n v="0"/>
    <s v="Urbana"/>
    <m/>
    <x v="0"/>
    <x v="8"/>
    <s v="NARIÑO"/>
    <x v="8"/>
    <x v="8"/>
    <x v="8"/>
    <m/>
    <m/>
    <m/>
    <m/>
    <s v="Hipertension esencial (primaria)"/>
    <s v="Medicamento"/>
    <n v="1"/>
    <s v="19936296-08"/>
    <s v="ACIDO ACETILSALICILICO 100 MG"/>
    <d v="2022-02-14T00:00:00"/>
    <n v="17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709836"/>
    <s v="CC66709836"/>
    <s v="ALEJANDRINA"/>
    <s v="NONE"/>
    <s v="BARREIRO"/>
    <s v="VALENCIA"/>
    <d v="1966-01-11T00:00:00"/>
    <n v="55"/>
    <n v="5"/>
    <s v="Adultez"/>
    <s v="Ninguno"/>
    <s v="Ninguno"/>
    <s v="Ninguno"/>
    <s v="Estudios Universitarios"/>
    <s v="Cotizante docente"/>
    <m/>
    <s v="Sin discapacidad"/>
    <s v="Afrodescendiente"/>
    <s v="TUMACO"/>
    <m/>
    <n v="3178844627"/>
    <s v="Urbana"/>
    <m/>
    <x v="0"/>
    <x v="8"/>
    <s v="NARIÑO"/>
    <x v="8"/>
    <x v="8"/>
    <x v="8"/>
    <m/>
    <m/>
    <m/>
    <m/>
    <s v="Hipertension esencial (primaria)"/>
    <s v="Medicamento"/>
    <n v="1"/>
    <s v="37897-04"/>
    <s v="VERAPAMILO 120 MG TABLETA RECUBIERTA"/>
    <d v="2022-02-14T00:00:00"/>
    <n v="12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517"/>
    <s v="CC59661517"/>
    <s v="MARIA LUISA "/>
    <s v="NONE "/>
    <s v="RAMOS VALLECILLA"/>
    <s v="NOAP"/>
    <d v="1960-03-13T00:00:00"/>
    <n v="61"/>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762"/>
    <s v="CC27499762"/>
    <s v="MARIA BONIFACIA"/>
    <s v="NONE "/>
    <s v="RODRIGUEZ OBREGON"/>
    <s v="NOAP"/>
    <d v="1950-10-12T00:00:00"/>
    <n v="71"/>
    <n v="6"/>
    <s v="Persona mayor"/>
    <s v="Ninguno"/>
    <s v="Desplazamiento"/>
    <s v="Desplazamiento forzado"/>
    <s v="Estudios Universitarios"/>
    <s v="Cotizante docente"/>
    <m/>
    <s v="Sin discapacidad"/>
    <s v="Afrodescendiente"/>
    <s v="TUMACO"/>
    <m/>
    <n v="0"/>
    <s v="Urbana"/>
    <m/>
    <x v="0"/>
    <x v="15"/>
    <s v="NARIÑO"/>
    <x v="15"/>
    <x v="15"/>
    <x v="15"/>
    <m/>
    <m/>
    <m/>
    <m/>
    <s v="Hipertension esencial (primaria)"/>
    <s v="Procedimiento"/>
    <n v="1"/>
    <n v="1890108"/>
    <s v="ATENCION ( VISITA ) DOMICILIARIA - POR PSICOLOGIA"/>
    <d v="2022-02-09T00:00:00"/>
    <n v="109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6478895"/>
    <s v="CC16478895"/>
    <s v="OSCAR OSWALDO"/>
    <s v="NONE "/>
    <s v="ORDOÑEZ ORTIZ"/>
    <s v="NOAP"/>
    <d v="1960-08-05T00:00:00"/>
    <n v="61"/>
    <n v="6"/>
    <s v="Persona mayor"/>
    <s v="Ninguno"/>
    <s v="Ninguno"/>
    <s v="Ninguno"/>
    <s v="Estudios Universitarios"/>
    <s v="Cotizante docente"/>
    <m/>
    <s v="Sin discapacidad"/>
    <s v="Afrodescendiente"/>
    <s v="TUMACO"/>
    <m/>
    <n v="0"/>
    <s v="Urbana"/>
    <m/>
    <x v="0"/>
    <x v="13"/>
    <s v="NARIÑO"/>
    <x v="13"/>
    <x v="13"/>
    <x v="13"/>
    <m/>
    <m/>
    <m/>
    <m/>
    <s v="Hipertension esencial (primaria)"/>
    <s v="Medicamento"/>
    <n v="1"/>
    <s v="20005109-07"/>
    <s v="CARVEDILOL 12.5 MG TABLETAS"/>
    <d v="2022-02-18T00:00:00"/>
    <n v="5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379"/>
    <s v="CC12910379"/>
    <s v="JOSE ALFREDO"/>
    <s v="NONE "/>
    <s v="MINOTTA BACCA"/>
    <s v="NOAP"/>
    <d v="1962-05-25T00:00:00"/>
    <n v="59"/>
    <n v="5"/>
    <s v="Adultez"/>
    <s v="Ninguno"/>
    <s v="Ninguno"/>
    <s v="Ninguno"/>
    <s v="Estudios Universitarios"/>
    <s v="Cotizante docente"/>
    <m/>
    <s v="Sin discapacidad"/>
    <s v="Afrodescendiente"/>
    <s v="TUMACO"/>
    <m/>
    <n v="0"/>
    <s v="Urbana"/>
    <m/>
    <x v="0"/>
    <x v="13"/>
    <s v="NARIÑO"/>
    <x v="13"/>
    <x v="13"/>
    <x v="13"/>
    <m/>
    <m/>
    <m/>
    <m/>
    <s v="Hipertension esencial (primaria)"/>
    <s v="Medicamento"/>
    <n v="1"/>
    <s v="19973061-05"/>
    <s v="ESPIRONOLACTONA 25MG TABLETAS"/>
    <d v="2022-02-18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633"/>
    <s v="CC27502633"/>
    <s v="EIDA MELBA"/>
    <s v="NONE "/>
    <s v="RIASCOS"/>
    <s v="NOAP"/>
    <d v="1959-02-25T00:00:00"/>
    <n v="62"/>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364"/>
    <s v="CC59665364"/>
    <s v="NILGEN"/>
    <s v="FILENA"/>
    <s v="ANGULO"/>
    <s v="OROBIO"/>
    <d v="1960-07-26T00:00:00"/>
    <n v="61"/>
    <n v="6"/>
    <s v="Persona mayor"/>
    <s v="Ninguno"/>
    <s v="Ninguno"/>
    <s v="Ninguno"/>
    <s v="Estudios Universitarios"/>
    <s v="Cotizante docente"/>
    <m/>
    <s v="Sin discapacidad"/>
    <s v="Afrodescendiente"/>
    <s v="TUMACO"/>
    <s v="PUENTE EL PROGRESO"/>
    <n v="0"/>
    <s v="Urbana"/>
    <m/>
    <x v="0"/>
    <x v="11"/>
    <s v="NARIÑO"/>
    <x v="11"/>
    <x v="11"/>
    <x v="11"/>
    <m/>
    <m/>
    <m/>
    <m/>
    <s v="Hipertension esencial (primaria)"/>
    <s v="Procedimiento"/>
    <n v="1"/>
    <s v="00Q0000773"/>
    <s v="PAQUETE HIPERTENSION ARTERIAL SIN O CON ENFERMEDAD RENAL CRONICA ESTADIOS 1 - 2 - IPS ESPECIALIZADA"/>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000389"/>
    <s v="CC52000389"/>
    <s v="PATRICIA "/>
    <s v="NONE "/>
    <s v="LANDAZURI SAYA"/>
    <s v="NOAP"/>
    <d v="1967-11-28T00:00:00"/>
    <n v="54"/>
    <n v="5"/>
    <s v="Adultez"/>
    <s v="Ninguno"/>
    <s v="Desplazamiento"/>
    <s v="Desplazamiento forzado"/>
    <s v="Estudios Universitarios"/>
    <s v="Cotizante docente"/>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21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414"/>
    <s v="CC59669414"/>
    <s v="BERTHA ROCIO"/>
    <s v="NONE "/>
    <s v="QUIÑONES ORTIZ"/>
    <s v="NOAP"/>
    <d v="1970-04-02T00:00:00"/>
    <n v="51"/>
    <n v="5"/>
    <s v="Adultez"/>
    <s v="Ninguno"/>
    <s v="Ninguno"/>
    <s v="Ninguno"/>
    <s v="Estudios Universitarios"/>
    <s v="Cotizante docente"/>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10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6652759"/>
    <s v="CC16652759"/>
    <s v="JAIRO FELIPE"/>
    <s v="NONE "/>
    <s v="OLAYA MARTINEZ"/>
    <s v="NOAP"/>
    <d v="1957-10-22T00:00:00"/>
    <n v="64"/>
    <n v="6"/>
    <s v="Persona mayor"/>
    <s v="Ninguno"/>
    <s v="Desplazamiento"/>
    <s v="Desplazamiento forzado"/>
    <s v="Estudios Universitarios"/>
    <s v="Beneficiario"/>
    <m/>
    <s v="Sin discapacidad"/>
    <s v="Afrodescendiente"/>
    <s v="TUMACO"/>
    <m/>
    <n v="0"/>
    <s v="Urbana"/>
    <m/>
    <x v="0"/>
    <x v="7"/>
    <s v="NARIÑO"/>
    <x v="7"/>
    <x v="7"/>
    <x v="7"/>
    <m/>
    <m/>
    <m/>
    <m/>
    <s v="Hipertension esencial (primaria)"/>
    <s v="Medicamento"/>
    <n v="1"/>
    <s v="19934690-01"/>
    <s v="CALCITRIOL 0.25 MCG CAPSULA BLANDA"/>
    <d v="2022-02-11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59675192"/>
    <s v="CC59675192"/>
    <s v="LUZ VIVIANA"/>
    <s v="NONE "/>
    <s v="MEJIA QUIÑONES"/>
    <s v="NOAP"/>
    <d v="1977-11-27T00:00:00"/>
    <n v="44"/>
    <n v="5"/>
    <s v="Adultez"/>
    <s v="Ninguno"/>
    <s v="Ninguno"/>
    <s v="Ninguno"/>
    <s v="Estudios Universitarios"/>
    <s v="Beneficiario"/>
    <m/>
    <s v="Sin discapacidad"/>
    <s v="Afrodescendiente"/>
    <s v="TUMACO"/>
    <m/>
    <n v="0"/>
    <s v="Urbana"/>
    <m/>
    <x v="0"/>
    <x v="13"/>
    <s v="NARIÑO"/>
    <x v="13"/>
    <x v="13"/>
    <x v="13"/>
    <m/>
    <m/>
    <m/>
    <m/>
    <s v="Hipertension esencial (primaria)"/>
    <s v="Medicamento"/>
    <n v="1"/>
    <s v="19936296-08"/>
    <s v="ACIDO ACETILSALICILICO 100 MG"/>
    <d v="2022-02-09T00:00:00"/>
    <n v="13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06101"/>
    <s v="CC27506101"/>
    <s v="BERTILDA"/>
    <s v="NONE "/>
    <s v="QUIÑONES CEBALLOS"/>
    <s v="NOAP"/>
    <d v="1928-06-11T00:00:00"/>
    <n v="93"/>
    <n v="6"/>
    <s v="Persona mayor"/>
    <s v="Ninguno"/>
    <s v="Ninguno"/>
    <s v="Ninguno"/>
    <s v="Estudios Universitarios"/>
    <s v="Beneficiario"/>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7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5368"/>
    <s v="CC12905368"/>
    <s v="AUGUSTIN"/>
    <s v="FRANCISCO"/>
    <s v="TENORIO"/>
    <s v="ANGULO"/>
    <d v="1952-10-04T00:00:00"/>
    <n v="69"/>
    <n v="6"/>
    <s v="Persona mayor"/>
    <s v="Ninguno"/>
    <s v="Ninguno"/>
    <s v="Ninguno"/>
    <s v="Estudios Universitarios"/>
    <s v="Cotizante Pensionado"/>
    <m/>
    <s v="Sin discapacidad"/>
    <s v="Afrodescendiente"/>
    <s v="TUMACO"/>
    <s v="AV. LOS ESTUDIANTES"/>
    <n v="3186693016"/>
    <s v="Urbana"/>
    <m/>
    <x v="0"/>
    <x v="8"/>
    <s v="NARIÑO"/>
    <x v="8"/>
    <x v="8"/>
    <x v="8"/>
    <m/>
    <m/>
    <m/>
    <m/>
    <s v="Hipertension esencial (primaria)"/>
    <s v="Procedimiento"/>
    <n v="1"/>
    <s v="00Q0000773"/>
    <s v="PAQUETE HIPERTENSION ARTERIAL SIN O CON ENFERMEDAD RENAL CRONICA ESTADIOS 1 - 2 - IPS ESPECIALIZADA"/>
    <d v="2022-02-28T00:00:00"/>
    <n v="3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6810140"/>
    <s v="CC36810140"/>
    <s v="LUZ MARIN"/>
    <s v="NONE "/>
    <s v="SALAZAR CUERO"/>
    <s v="NOAP"/>
    <d v="1963-06-08T00:00:00"/>
    <n v="58"/>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2907928"/>
    <s v="CC12907928"/>
    <s v="LINO ANDRES"/>
    <s v="NONE "/>
    <s v="ARAUJO CUERO"/>
    <s v="NOAP"/>
    <d v="1959-09-23T00:00:00"/>
    <n v="62"/>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6T00:00:00"/>
    <n v="3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158335"/>
    <s v="CC6158335"/>
    <s v="JACOBO"/>
    <s v="NONE "/>
    <s v="PEÑA ARAUJO"/>
    <s v="NOAP"/>
    <d v="1949-01-12T00:00:00"/>
    <n v="72"/>
    <n v="6"/>
    <s v="Persona mayor"/>
    <s v="Ninguno"/>
    <s v="Desplazamiento"/>
    <s v="Amenaza"/>
    <s v="Estudios Universitarios"/>
    <s v="Cotizante docente"/>
    <m/>
    <s v="Sin discapacidad"/>
    <s v="Afrodescendiente"/>
    <s v="TUMACO"/>
    <m/>
    <n v="0"/>
    <s v="Urbana"/>
    <m/>
    <x v="0"/>
    <x v="7"/>
    <s v="NARIÑO"/>
    <x v="7"/>
    <x v="7"/>
    <x v="7"/>
    <m/>
    <m/>
    <m/>
    <m/>
    <s v="Hipertension esencial (primaria)"/>
    <s v="Medicamento"/>
    <n v="1"/>
    <s v="40260-09"/>
    <s v="VITAMINA B12 SOLUCION INYECTABLE"/>
    <d v="2022-02-04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249"/>
    <s v="CC59665249"/>
    <s v="LUZ MARIA DEL SOCORRO "/>
    <s v="NONE "/>
    <s v="LANDAZURY QUIÑONES"/>
    <s v="NOAP"/>
    <d v="1965-09-28T00:00:00"/>
    <n v="56"/>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7T00:00:00"/>
    <n v="12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4867"/>
    <s v="CC12904867"/>
    <s v="JOSE LINDER "/>
    <s v="NONE "/>
    <s v="PERLAZA CAICEDO"/>
    <s v="NOAP"/>
    <d v="1953-01-27T00:00:00"/>
    <n v="68"/>
    <n v="6"/>
    <s v="Persona mayor"/>
    <s v="Ninguno"/>
    <s v="Ninguno"/>
    <s v="Ninguno"/>
    <s v="Estudios Universitarios"/>
    <s v="Cotizante Pensionad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3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6835154"/>
    <s v="CC36835154"/>
    <s v="DELLY "/>
    <s v="NONE "/>
    <s v="ORDOÑEZ NOGUERA"/>
    <s v="NOAP"/>
    <d v="1960-05-20T00:00:00"/>
    <n v="61"/>
    <n v="6"/>
    <s v="Persona mayor"/>
    <s v="Ninguno"/>
    <s v="Desplazamiento"/>
    <s v="Desplazamiento forzado"/>
    <s v="Estudios Universitarios"/>
    <s v="Beneficiari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321"/>
    <s v="CC59664321"/>
    <s v="NELLY VICTORIA "/>
    <s v="NONE "/>
    <s v="ANGULO HURTADO"/>
    <s v="NOAP"/>
    <d v="1965-09-20T00:00:00"/>
    <n v="56"/>
    <n v="5"/>
    <s v="Adultez"/>
    <s v="Ninguno"/>
    <s v="Desplazamiento"/>
    <s v="Desplazamiento forzad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89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195"/>
    <s v="CC59663195"/>
    <s v="TERESITA DE JESUS"/>
    <s v="NONE "/>
    <s v=" PAZ GARCIA"/>
    <s v="NOAP"/>
    <d v="1963-06-09T00:00:00"/>
    <n v="58"/>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15T00:00:00"/>
    <n v="167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153"/>
    <s v="CC59667153"/>
    <s v="SANDRA INES "/>
    <s v="NONE "/>
    <s v="ANGULO CALZADA"/>
    <s v="NOAP"/>
    <d v="1967-07-02T00:00:00"/>
    <n v="54"/>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9112"/>
    <s v="CC27499112"/>
    <s v="CLEOTILDE OLIVA "/>
    <s v="NONE "/>
    <s v="GARCES LANDAZURI"/>
    <s v="NOAP"/>
    <d v="1951-06-02T00:00:00"/>
    <n v="70"/>
    <n v="6"/>
    <s v="Persona mayor"/>
    <s v="Ninguno"/>
    <s v="Desplazamiento"/>
    <s v="Desplazamiento forzado"/>
    <s v="Estudios Universitarios"/>
    <s v="Beneficiario"/>
    <m/>
    <s v="Sin discapacidad"/>
    <s v="Afrodescendiente"/>
    <s v="TUMACO"/>
    <m/>
    <n v="0"/>
    <s v="Urbana"/>
    <m/>
    <x v="0"/>
    <x v="15"/>
    <s v="NARIÑO"/>
    <x v="15"/>
    <x v="15"/>
    <x v="15"/>
    <m/>
    <m/>
    <m/>
    <m/>
    <s v="Hipertension esencial (primaria)"/>
    <s v="Medicamento"/>
    <n v="1"/>
    <s v="20010197-01"/>
    <s v="LOSARTAN POTASICO TABLETAS RECUBIERTAS 50MG"/>
    <d v="2022-02-10T00:00:00"/>
    <n v="38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65416"/>
    <s v="CC5365416"/>
    <s v="JUAN EVANGELISTA "/>
    <s v="NONE "/>
    <s v="YEPES MARQUINES"/>
    <s v="NOAP"/>
    <d v="1958-01-02T00:00:00"/>
    <n v="63"/>
    <n v="6"/>
    <s v="Persona mayor"/>
    <s v="Ninguno"/>
    <s v="Ninguno"/>
    <s v="Ninguno"/>
    <s v="Estudios Universitarios"/>
    <s v="Cotizante docente"/>
    <m/>
    <s v="Sin discapacidad"/>
    <s v="Afrodescendiente"/>
    <s v="TUMACO"/>
    <m/>
    <n v="0"/>
    <s v="Urbana"/>
    <m/>
    <x v="0"/>
    <x v="15"/>
    <s v="NARIÑO"/>
    <x v="15"/>
    <x v="15"/>
    <x v="15"/>
    <m/>
    <m/>
    <m/>
    <m/>
    <s v="Hipertension esencial (primaria)"/>
    <s v="Medicamento"/>
    <n v="1"/>
    <s v="19908144-02"/>
    <s v="ATORVASTATINA 20 MG."/>
    <d v="2022-02-10T00:00:00"/>
    <n v="6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868"/>
    <s v="CC59663868"/>
    <s v="BERTILDA"/>
    <s v="NONE "/>
    <s v="ROJAS"/>
    <s v="NOAP"/>
    <d v="1961-01-07T00:00:00"/>
    <n v="60"/>
    <n v="6"/>
    <s v="Persona mayor"/>
    <s v="Ninguno"/>
    <s v="Ninguno"/>
    <s v="Ninguno"/>
    <s v="Estudios Universitarios"/>
    <s v="Cotizante docente"/>
    <m/>
    <s v="Sin discapacidad"/>
    <s v="Afrodescendiente"/>
    <s v="TUMACO"/>
    <m/>
    <n v="0"/>
    <s v="Urbana"/>
    <m/>
    <x v="0"/>
    <x v="15"/>
    <s v="NARIÑO"/>
    <x v="15"/>
    <x v="15"/>
    <x v="15"/>
    <m/>
    <m/>
    <m/>
    <m/>
    <s v="Hipertension esencial (primaria)"/>
    <s v="Procedimiento"/>
    <n v="1"/>
    <n v="1890301"/>
    <s v="CONSULTA DE CONTROL O DE SEGUIMIENTO POR MEDICINA GENERAL"/>
    <d v="2022-02-10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845"/>
    <s v="CC12907845"/>
    <s v="JESUS OTILIO"/>
    <s v="NONE "/>
    <s v="CASTILLO RODRIGUEZ"/>
    <s v="NOAP"/>
    <d v="1957-12-25T00:00:00"/>
    <n v="63"/>
    <n v="6"/>
    <s v="Persona mayor"/>
    <s v="Ninguno"/>
    <s v="Ninguno"/>
    <s v="Ninguno"/>
    <s v="Estudios Universitarios"/>
    <s v="Cotizante docente"/>
    <m/>
    <s v="Sin discapacidad"/>
    <s v="Afrodescendiente"/>
    <s v="TUMACO"/>
    <m/>
    <n v="0"/>
    <s v="Urbana"/>
    <m/>
    <x v="0"/>
    <x v="15"/>
    <s v="NARIÑO"/>
    <x v="15"/>
    <x v="15"/>
    <x v="15"/>
    <m/>
    <m/>
    <m/>
    <m/>
    <s v="Hipertension esencial (primaria)"/>
    <s v="Procedimiento"/>
    <n v="1"/>
    <n v="1903815"/>
    <s v="COLESTEROL DE ALTA DENSIDAD"/>
    <d v="2022-02-01T00:00:00"/>
    <n v="341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273160"/>
    <s v="CC273160"/>
    <s v="AUGUSTO ANTONIO "/>
    <s v="NONE "/>
    <s v="TORRES PEÑALOSA"/>
    <s v="NOAP"/>
    <d v="1942-10-07T00:00:00"/>
    <n v="79"/>
    <n v="6"/>
    <s v="Persona mayor"/>
    <s v="Ninguno"/>
    <s v="Ninguno"/>
    <s v="Ninguno"/>
    <s v="Estudios Universitarios"/>
    <s v="Beneficiario"/>
    <m/>
    <s v="Sin discapacidad"/>
    <s v="Afrodescendiente"/>
    <s v="TUMACO"/>
    <m/>
    <n v="0"/>
    <s v="Urbana"/>
    <m/>
    <x v="0"/>
    <x v="15"/>
    <s v="NARIÑO"/>
    <x v="15"/>
    <x v="15"/>
    <x v="15"/>
    <m/>
    <m/>
    <m/>
    <m/>
    <s v="Hipertension esencial (primaria)"/>
    <s v="Procedimiento"/>
    <n v="1"/>
    <n v="1903818"/>
    <s v="COLESTEROL TOTAL"/>
    <d v="2022-02-01T00:00:00"/>
    <n v="98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65740636"/>
    <s v="CC65740636"/>
    <s v="SANDRA "/>
    <s v="NONE "/>
    <s v="ARTEAGA HERNANDEZ"/>
    <s v="NOAP"/>
    <d v="1966-10-10T00:00:00"/>
    <n v="55"/>
    <n v="5"/>
    <s v="Adultez"/>
    <s v="Ninguno"/>
    <s v="Ninguno"/>
    <s v="Ninguno"/>
    <s v="Estudios Universitarios"/>
    <s v="Beneficiario"/>
    <m/>
    <s v="Sin discapacidad"/>
    <s v="Afrodescendiente"/>
    <s v="TUMACO"/>
    <m/>
    <n v="0"/>
    <s v="Urbana"/>
    <m/>
    <x v="0"/>
    <x v="15"/>
    <s v="NARIÑO"/>
    <x v="15"/>
    <x v="15"/>
    <x v="15"/>
    <m/>
    <m/>
    <m/>
    <m/>
    <s v="Hipertension esencial (primaria)"/>
    <s v="Procedimiento"/>
    <n v="1"/>
    <n v="1903817"/>
    <s v="COLESTEROL DE BAJA DENSIDAD [LDL] AUTOMATIZADO"/>
    <d v="2022-02-01T00:00:00"/>
    <n v="3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55712"/>
    <s v="CC5355712"/>
    <s v="LUIS"/>
    <s v="NONE "/>
    <s v="CORTES CUERO"/>
    <s v="NOAP"/>
    <d v="1938-04-08T00:00:00"/>
    <n v="83"/>
    <n v="6"/>
    <s v="Persona mayor"/>
    <s v="Ninguno"/>
    <s v="Ninguno"/>
    <s v="Ninguno"/>
    <s v="Estudios Universitarios"/>
    <s v="Cotizante docente"/>
    <m/>
    <s v="Sin discapacidad"/>
    <s v="Afrodescendiente"/>
    <s v="TUMACO"/>
    <m/>
    <n v="0"/>
    <s v="Urbana"/>
    <m/>
    <x v="0"/>
    <x v="15"/>
    <s v="NARIÑO"/>
    <x v="15"/>
    <x v="15"/>
    <x v="15"/>
    <m/>
    <m/>
    <m/>
    <m/>
    <s v="Hipertension esencial (primaria)"/>
    <s v="Procedimiento"/>
    <n v="1"/>
    <n v="1903873"/>
    <s v="CALCIO EN ORINA PARCIAL"/>
    <d v="2022-02-01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494"/>
    <s v="CC59660494"/>
    <s v="NEREIDA"/>
    <s v="NONE "/>
    <s v="LARA QUIÑONES"/>
    <s v="NOAP"/>
    <d v="1956-01-22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3T00:00:00"/>
    <n v="3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7133545"/>
    <s v="CC17133545"/>
    <s v="JOSE"/>
    <s v="NONE "/>
    <s v="ESCOBAR CASTILLO"/>
    <s v="NOAP"/>
    <d v="1945-06-09T00:00:00"/>
    <n v="76"/>
    <n v="6"/>
    <s v="Persona mayor"/>
    <s v="Ninguno"/>
    <s v="Ninguno"/>
    <s v="Ninguno"/>
    <s v="Estudios Universitarios"/>
    <s v="Beneficiario"/>
    <m/>
    <s v="Sin discapacidad"/>
    <s v="Afrodescendiente"/>
    <s v="TUMACO"/>
    <m/>
    <n v="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42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186"/>
    <s v="CC27500186"/>
    <s v="GERMANIA STELLA"/>
    <s v="NONE "/>
    <s v="QUINTERO VALENCIA"/>
    <s v="NOAP"/>
    <d v="1953-05-13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9321"/>
    <s v="CC59669321"/>
    <s v="BERTHA LILIANA"/>
    <s v="NONE "/>
    <s v="CABEZAS"/>
    <s v="NOAP"/>
    <d v="1971-04-19T00:00:00"/>
    <n v="50"/>
    <n v="5"/>
    <s v="Adultez"/>
    <s v="Ninguno"/>
    <s v="Ninguno"/>
    <s v="Ninguno"/>
    <s v="Estudios Universitarios"/>
    <s v="Beneficiario"/>
    <m/>
    <s v="Si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6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941"/>
    <s v="CC27496941"/>
    <s v="NORA"/>
    <s v="NONE "/>
    <s v="SALCEDO VASQUEZ"/>
    <s v="NOAP"/>
    <d v="1944-08-26T00:00:00"/>
    <n v="77"/>
    <n v="6"/>
    <s v="Persona mayor"/>
    <s v="Ninguno"/>
    <s v="Desplazamiento"/>
    <s v="Desplazamiento forzado"/>
    <s v="Estudios Universitarios"/>
    <s v="Beneficiario"/>
    <m/>
    <s v="Sin discapacidad"/>
    <s v="Afrodescendiente"/>
    <s v="TUMACO"/>
    <m/>
    <n v="0"/>
    <s v="Urbana"/>
    <m/>
    <x v="0"/>
    <x v="14"/>
    <s v="NARIÑO"/>
    <x v="14"/>
    <x v="14"/>
    <x v="14"/>
    <m/>
    <m/>
    <m/>
    <m/>
    <s v="Hipertension esencial (primaria)"/>
    <s v="Medicamento"/>
    <n v="1"/>
    <s v="35662-18"/>
    <s v="ACIDO FOLICO TABLETAS 1 MG."/>
    <d v="2022-02-08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6650"/>
    <s v="CC59676650"/>
    <s v="EVA MONICA"/>
    <s v="NONE "/>
    <s v="GAMEZ CRESPIN"/>
    <s v="NOAP"/>
    <d v="1961-05-10T00:00:00"/>
    <n v="60"/>
    <n v="6"/>
    <s v="Persona mayor"/>
    <s v="Ninguno"/>
    <s v="Ninguno"/>
    <s v="Ninguno"/>
    <s v="Estudios Universitarios"/>
    <s v="Cotizante docente"/>
    <m/>
    <s v="Sin discapacidad"/>
    <s v="Afrodescendiente"/>
    <s v="TUMACO"/>
    <m/>
    <n v="0"/>
    <s v="Urbana"/>
    <m/>
    <x v="0"/>
    <x v="14"/>
    <s v="NARIÑO"/>
    <x v="14"/>
    <x v="14"/>
    <x v="14"/>
    <m/>
    <m/>
    <m/>
    <m/>
    <s v="Hipertension esencial (primaria)"/>
    <s v="Medicamento"/>
    <n v="1"/>
    <s v="19942545-01"/>
    <s v="CALCITRIOL 0.5 MCG"/>
    <d v="2022-02-08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124"/>
    <s v="CC59661124"/>
    <s v="FELISA VALENTINA"/>
    <s v="NONE "/>
    <s v="MARTINEZ"/>
    <s v="NOAP"/>
    <d v="1956-11-11T00:00:00"/>
    <n v="65"/>
    <n v="6"/>
    <s v="Persona mayor"/>
    <s v="Ninguno"/>
    <s v="Desplazamiento"/>
    <s v="Desplazamiento forzado"/>
    <s v="Estudios Universitarios"/>
    <s v="Beneficiario"/>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973578"/>
    <s v="CC66973578"/>
    <s v="ROCIO DEL PILAR"/>
    <s v="NONE "/>
    <s v="AVILA GRUESO"/>
    <s v="NOAP"/>
    <d v="1976-08-06T00:00:00"/>
    <n v="45"/>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3T00:00:00"/>
    <n v="2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905"/>
    <s v="CC59660905"/>
    <s v="AMELIA"/>
    <s v="NONE "/>
    <s v="QUIÑONES DE BUSTOS"/>
    <s v="NOAP"/>
    <d v="1951-10-15T00:00:00"/>
    <n v="70"/>
    <n v="6"/>
    <s v="Persona mayor"/>
    <s v="Ninguno"/>
    <s v="Desplazamiento"/>
    <s v="Desplazamiento forzad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10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7937"/>
    <s v="CC12907937"/>
    <s v="OLVER MARCELINO"/>
    <s v="NONE "/>
    <s v="SEVILLANO ANGULO"/>
    <s v="NOAP"/>
    <d v="1956-07-24T00:00:00"/>
    <n v="65"/>
    <n v="6"/>
    <s v="Persona mayor"/>
    <s v="Ninguno"/>
    <s v="Desplazamiento"/>
    <s v="Homicidio"/>
    <s v="Estudios Universitarios"/>
    <s v="Beneficiario"/>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1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379586"/>
    <s v="CC31379586"/>
    <s v="NANCY "/>
    <s v="NONE "/>
    <s v="SANCHEZ"/>
    <s v="NOAP"/>
    <d v="1958-07-15T00:00:00"/>
    <n v="63"/>
    <n v="6"/>
    <s v="Persona mayor"/>
    <s v="Ninguno"/>
    <s v="Desplazamiento"/>
    <s v="Amenaza"/>
    <s v="Estudios Universitarios"/>
    <s v="Cotizante docente"/>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30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808"/>
    <s v="CC59664808"/>
    <s v="NIEVES"/>
    <s v="NONE "/>
    <s v="CORTES"/>
    <s v="NOAP"/>
    <d v="1961-11-01T00:00:00"/>
    <n v="60"/>
    <n v="6"/>
    <s v="Persona mayor"/>
    <s v="Ninguno"/>
    <s v="Ninguno"/>
    <s v="Ninguno"/>
    <s v="Estudios Universitarios"/>
    <s v="Cotizante docente"/>
    <m/>
    <s v="Sin discapacidad"/>
    <s v="Afrodescendiente"/>
    <s v="TUMACO"/>
    <m/>
    <n v="0"/>
    <s v="Urbana"/>
    <m/>
    <x v="0"/>
    <x v="7"/>
    <s v="NARIÑO"/>
    <x v="7"/>
    <x v="7"/>
    <x v="7"/>
    <m/>
    <m/>
    <m/>
    <m/>
    <s v="Hipertension esencial (primaria)"/>
    <s v="Medicamento"/>
    <n v="1"/>
    <s v="30969-02"/>
    <s v="OSTEOCALÂ® 600 MG TABLETAS RECUBIERTAS"/>
    <d v="2022-02-23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2544"/>
    <s v="CC12912544"/>
    <s v="JUAN"/>
    <s v=" EVANGELISTA "/>
    <s v="CAICEDO"/>
    <s v="DAJOME"/>
    <d v="1958-12-28T00:00:00"/>
    <n v="62"/>
    <n v="6"/>
    <s v="Persona mayor"/>
    <s v="Ninguno"/>
    <s v="Ninguno"/>
    <s v="Ninguno"/>
    <s v="Estudios Universitarios"/>
    <s v="Cotizante docente"/>
    <m/>
    <s v="Sin discapacidad"/>
    <s v="Afrodescendiente"/>
    <s v="TUMACO"/>
    <s v="BARRIO TRES CRUCES"/>
    <n v="3163315054"/>
    <s v="Urbana"/>
    <m/>
    <x v="0"/>
    <x v="11"/>
    <s v="NARIÑO"/>
    <x v="11"/>
    <x v="11"/>
    <x v="11"/>
    <m/>
    <m/>
    <m/>
    <m/>
    <s v="Hipertension esencial (primaria)"/>
    <s v="Procedimiento"/>
    <n v="1"/>
    <s v="00Q0000395"/>
    <s v="PAQUETE HIPERTENSION ARTERIAL Y/O  DIABETES MELLITUS CON ENFERMEDAD RENAL CRONICA ESTADIOS 3A - 3B - 4 Y 5 SIN DIALISIS"/>
    <d v="2022-02-23T00:00:00"/>
    <n v="186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8346"/>
    <s v="CC12918346"/>
    <s v="VICTOR HUGO"/>
    <s v="NONE "/>
    <s v="JIMENEZ"/>
    <s v="NOAP"/>
    <d v="1969-05-08T00:00:00"/>
    <n v="52"/>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1T00:00:00"/>
    <n v="186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377"/>
    <s v="CC59670377"/>
    <s v="MARIA EUGENIA"/>
    <s v="NONE "/>
    <s v="ESTACIO SINISTERRA"/>
    <s v="NOAP"/>
    <d v="1972-08-05T00:00:00"/>
    <n v="49"/>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86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9775181"/>
    <s v="CC9775181"/>
    <s v="LUIS CARLOS"/>
    <s v="NONE "/>
    <s v="AGUIRRE GARZON"/>
    <s v="NOAP"/>
    <d v="1949-12-20T00:00:00"/>
    <n v="71"/>
    <n v="6"/>
    <s v="Persona mayor"/>
    <s v="Ninguno"/>
    <s v="Ninguno"/>
    <s v="Ninguno"/>
    <s v="Estudios Universitarios"/>
    <s v="Beneficiario"/>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28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308"/>
    <s v="CC59673308"/>
    <s v="GRACIELA"/>
    <s v="NONE "/>
    <s v="CARABALI"/>
    <s v="NOAP"/>
    <d v="1974-11-12T00:00:00"/>
    <n v="47"/>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186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393"/>
    <s v="CC59661393"/>
    <s v="ROSINDA "/>
    <s v="NONE "/>
    <s v="QUIÑONES BANGUERA"/>
    <s v="NOAP"/>
    <d v="1955-06-03T00:00:00"/>
    <n v="66"/>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01T00:00:00"/>
    <n v="28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7338"/>
    <s v="CC27507338"/>
    <s v="MARIA CIELO"/>
    <s v="NONE "/>
    <s v="QUIÑONES DE VIVAS"/>
    <s v="NOAP"/>
    <d v="1952-07-13T00:00:00"/>
    <n v="69"/>
    <n v="6"/>
    <s v="Persona mayor"/>
    <s v="Ninguno"/>
    <s v="Ninguno"/>
    <s v="Ninguno"/>
    <s v="Estudios Universitarios"/>
    <s v="Cotizante docente"/>
    <m/>
    <s v="Si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77816"/>
    <s v="CC59677816"/>
    <s v="CECILIA "/>
    <s v="NONE "/>
    <s v="NAZARENO ZAMBRANO"/>
    <s v="NOAP"/>
    <d v="1965-11-01T00:00:00"/>
    <n v="56"/>
    <n v="5"/>
    <s v="Adultez"/>
    <s v="Ninguno"/>
    <s v="Desplazamiento"/>
    <s v="Desplazamiento forzado"/>
    <s v="Estudios Universitarios"/>
    <s v="Beneficiario"/>
    <m/>
    <s v="Sin discapacidad"/>
    <s v="Afrodescendiente"/>
    <s v="TUMACO"/>
    <m/>
    <n v="0"/>
    <s v="Urbana"/>
    <m/>
    <x v="0"/>
    <x v="11"/>
    <s v="NARIÑO"/>
    <x v="11"/>
    <x v="11"/>
    <x v="11"/>
    <m/>
    <m/>
    <m/>
    <m/>
    <s v="Hipertension esencial (primaria)"/>
    <s v="Procedimiento"/>
    <n v="1"/>
    <s v="00Q0001281"/>
    <s v="PAQUETE HIPERTENSION ARTERIAL SIN O CON ENFERMEDAD RENAL CRONICA ESTADIOS 1 - 2 - IPS PRIMARIA"/>
    <d v="2022-02-28T00:00:00"/>
    <n v="39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898106"/>
    <s v="CC1898106"/>
    <s v="PABLO HILARIO"/>
    <s v="NONE "/>
    <s v="BANGUERA OROBIO"/>
    <s v="NOAP"/>
    <d v="1944-01-12T00:00:00"/>
    <n v="77"/>
    <n v="6"/>
    <s v="Persona mayor"/>
    <s v="Ninguno"/>
    <s v="Ninguno"/>
    <s v="Ninguno"/>
    <s v="Estudios Universitarios"/>
    <s v="Beneficiario"/>
    <m/>
    <s v="Sin discapacidad"/>
    <s v="Afrodescendiente"/>
    <s v="TUMACO"/>
    <m/>
    <n v="0"/>
    <s v="Urbana"/>
    <m/>
    <x v="0"/>
    <x v="7"/>
    <s v="NARIÑO"/>
    <x v="7"/>
    <x v="7"/>
    <x v="7"/>
    <m/>
    <m/>
    <m/>
    <m/>
    <s v="Hipertension esencial (primaria)"/>
    <s v="Procedimiento"/>
    <n v="1"/>
    <s v="00T0000003"/>
    <s v="TRANSPORTE COMERCIAL ACUATICO - SIMPLE FRANCISCO PIZARRO ( SALAHONDA ) ( NARIÃƒÂ‘O ) A TUMACO ( NARIÃƒÂ‘O )"/>
    <d v="2022-02-10T00:00:00"/>
    <n v="26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151"/>
    <s v="CC27500151"/>
    <s v="MARIELA "/>
    <s v="NONE "/>
    <s v="MARINEZ"/>
    <s v="NOAP"/>
    <d v="1953-04-23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T0000007"/>
    <s v="TRANSPORTE COMERCIAL ACUATICO - SIMPLE TUMACO ( NARIÃƒÂ‘O ) A FRANCISCO PIZARRO ( SALAHONDA ) ( NARIÃƒÂ‘O )"/>
    <d v="2022-02-10T00:00:00"/>
    <n v="3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132"/>
    <s v="CC27499132"/>
    <s v="RITH DOMINGA "/>
    <s v="NONE "/>
    <s v="TENORIO DE SANCHEZ"/>
    <s v="NOAP"/>
    <d v="1950-09-15T00:00:00"/>
    <n v="71"/>
    <n v="6"/>
    <s v="Persona mayor"/>
    <s v="Ninguno"/>
    <s v="Ninguno"/>
    <s v="Ninguno"/>
    <s v="Estudios Universitarios"/>
    <s v="Cotizante docente"/>
    <m/>
    <s v="Sin discapacidad"/>
    <s v="Afrodescendiente"/>
    <s v="TUMACO"/>
    <m/>
    <n v="0"/>
    <s v="Urbana"/>
    <m/>
    <x v="0"/>
    <x v="7"/>
    <s v="NARIÑO"/>
    <x v="7"/>
    <x v="7"/>
    <x v="7"/>
    <m/>
    <m/>
    <m/>
    <m/>
    <s v="Hipertension esencial (primaria)"/>
    <s v="Medicamento"/>
    <n v="1"/>
    <s v="35662-18"/>
    <s v="ACIDO FOLICO TABLETAS 1 MG."/>
    <d v="2022-02-10T00:00:00"/>
    <n v="52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882"/>
    <s v="CC59667882"/>
    <s v="DOLY FABIOLA"/>
    <s v="NONE "/>
    <s v="CASTAÑEDA GUERRA"/>
    <s v="NOAP"/>
    <d v="1968-02-23T00:00:00"/>
    <n v="53"/>
    <n v="5"/>
    <s v="Adultez"/>
    <s v="Ninguno"/>
    <s v="Desplazamiento"/>
    <s v="Desplazamiento forzado"/>
    <s v="Estudios Universitarios"/>
    <s v="Cotizante docente"/>
    <m/>
    <s v="Sin discapacidad"/>
    <s v="Afrodescendiente"/>
    <s v="TUMACO"/>
    <m/>
    <n v="0"/>
    <s v="Urbana"/>
    <m/>
    <x v="0"/>
    <x v="7"/>
    <s v="NARIÑO"/>
    <x v="7"/>
    <x v="7"/>
    <x v="7"/>
    <m/>
    <m/>
    <m/>
    <m/>
    <s v="Hipertension esencial (primaria)"/>
    <s v="Medicamento"/>
    <n v="1"/>
    <s v="55895-06"/>
    <s v="AMLODIPINO TABLETAS 5 MG"/>
    <d v="2022-02-10T00:00:00"/>
    <n v="2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9883"/>
    <s v="CC12919883"/>
    <s v="ROBERT ANTONIO"/>
    <s v="NONE "/>
    <s v="ESTUPIÑAN SEVILLANO"/>
    <s v="NOAP"/>
    <d v="1970-04-22T00:00:00"/>
    <n v="51"/>
    <n v="5"/>
    <s v="Adultez"/>
    <s v="Ninguno"/>
    <s v="Ninguno"/>
    <s v="Ninguno"/>
    <s v="Estudios Universitarios"/>
    <s v="Cotizante docente"/>
    <m/>
    <s v="Sin discapacidad"/>
    <s v="Afrodescendiente"/>
    <s v="TUMACO"/>
    <m/>
    <n v="0"/>
    <s v="Urbana"/>
    <m/>
    <x v="0"/>
    <x v="7"/>
    <s v="NARIÑO"/>
    <x v="7"/>
    <x v="7"/>
    <x v="7"/>
    <m/>
    <m/>
    <m/>
    <m/>
    <s v="Hipertension esencial (primaria)"/>
    <s v="Medicamento"/>
    <n v="1"/>
    <s v="20123645-04"/>
    <s v="LOSARTAN POTASICO 50 MG TABLETAS"/>
    <d v="2022-02-10T00:00:00"/>
    <n v="2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28686"/>
    <s v="CC30728686"/>
    <s v="OLGA ELIZABETH"/>
    <s v="NONE "/>
    <s v="REINEL CORDOBA"/>
    <s v="NOAP"/>
    <d v="1964-10-08T00:00:00"/>
    <n v="57"/>
    <n v="5"/>
    <s v="Adultez"/>
    <s v="Ninguno"/>
    <s v="Ninguno"/>
    <s v="Ninguno"/>
    <s v="Estudios Universitarios"/>
    <s v="Cotizante docente"/>
    <m/>
    <s v="Sin discapacidad"/>
    <s v="Afrodescendiente"/>
    <s v="TUMACO"/>
    <m/>
    <n v="0"/>
    <s v="Urbana"/>
    <m/>
    <x v="0"/>
    <x v="7"/>
    <s v="NARIÑO"/>
    <x v="7"/>
    <x v="7"/>
    <x v="7"/>
    <m/>
    <m/>
    <m/>
    <m/>
    <s v="Hipertension esencial (primaria)"/>
    <s v="Procedimiento"/>
    <n v="1"/>
    <n v="1890266"/>
    <s v="CONSULTA DE PRIMERA VEZ POR ESPECIALISTA EN MEDICINA INTERNA"/>
    <d v="2022-02-09T00:00:00"/>
    <n v="42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484"/>
    <s v="CC12910484"/>
    <s v="SIGIFREDO"/>
    <s v="NONE "/>
    <s v="REYNOLDS SOLIS"/>
    <s v="NOAP"/>
    <d v="1958-11-10T00:00:00"/>
    <n v="63"/>
    <n v="6"/>
    <s v="Persona mayor"/>
    <s v="Ninguno"/>
    <s v="Ninguno"/>
    <s v="Ninguno"/>
    <s v="Estudios Universitarios"/>
    <s v="Cotizante docente"/>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03T00:00:00"/>
    <n v="45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6503"/>
    <s v="CC12916503"/>
    <s v="ALEXIS "/>
    <s v="NONE "/>
    <s v="MORENO ZAPATA"/>
    <s v="NOAP"/>
    <d v="1969-06-03T00:00:00"/>
    <n v="52"/>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17T00:00:00"/>
    <n v="2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292"/>
    <s v="CC59672292"/>
    <s v="LUZ BEYANIRA "/>
    <s v="NONE "/>
    <s v="CASTILLO CORTES"/>
    <s v="NOAP"/>
    <d v="1971-02-10T00:00:00"/>
    <n v="50"/>
    <n v="5"/>
    <s v="Adultez"/>
    <s v="Ninguno"/>
    <s v="Desplazamiento"/>
    <s v="Desplazamiento forzado"/>
    <s v="Estudios Universitarios"/>
    <s v="Cotizante docente"/>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402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27502029"/>
    <s v="CC27502029"/>
    <s v="DELFINA"/>
    <s v="NONE "/>
    <s v="QUIÑONES QUIÑONES"/>
    <s v="NOAP"/>
    <d v="1960-05-10T00:00:00"/>
    <n v="61"/>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44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3575"/>
    <s v="CC59663575"/>
    <s v="MARIA "/>
    <s v="NONE "/>
    <s v="OROBIO RIASCOS"/>
    <s v="NOAP"/>
    <d v="1958-04-09T00:00:00"/>
    <n v="63"/>
    <n v="6"/>
    <s v="Persona mayor"/>
    <s v="Ninguno"/>
    <s v="Desplazamiento"/>
    <s v="Desplazamiento forzado"/>
    <s v="Estudios Universitarios"/>
    <s v="Beneficiario"/>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16T00:00:00"/>
    <n v="2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406734"/>
    <s v="CC30406734"/>
    <s v="LUZ FANNY"/>
    <s v="NONE "/>
    <s v="JIMENEZ"/>
    <s v="NOAP"/>
    <d v="1979-05-31T00:00:00"/>
    <n v="42"/>
    <n v="5"/>
    <s v="Adultez"/>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8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289"/>
    <s v="CC59663289"/>
    <s v="LUZ ADIELA"/>
    <s v="NONE "/>
    <s v="SEGURA CUERO"/>
    <s v="NOAP"/>
    <d v="1962-10-20T00:00:00"/>
    <n v="59"/>
    <n v="5"/>
    <s v="Adultez"/>
    <s v="Ninguno"/>
    <s v="Desplazamiento"/>
    <s v="Desplazamiento forzado"/>
    <s v="Estudios Universitarios"/>
    <s v="Cotizante docente"/>
    <m/>
    <s v="Sin discapacidad"/>
    <s v="Afrodescendiente"/>
    <s v="TUMACO"/>
    <m/>
    <n v="0"/>
    <s v="Urbana"/>
    <m/>
    <x v="0"/>
    <x v="7"/>
    <s v="NARIÑO"/>
    <x v="7"/>
    <x v="7"/>
    <x v="7"/>
    <m/>
    <m/>
    <m/>
    <m/>
    <s v="Hipertension esencial (primaria)"/>
    <s v="Medicamento"/>
    <n v="1"/>
    <s v="34162-07"/>
    <s v="HIDROCLOROTIAZIDA 25 MG"/>
    <d v="2022-02-17T00:00:00"/>
    <n v="1120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8277"/>
    <s v="CC12908277"/>
    <s v="JAIME SANTIAGO "/>
    <s v="NONE "/>
    <s v="ZUÑIGA CASTAÑEDA"/>
    <s v="NOAP"/>
    <d v="1953-10-21T00:00:00"/>
    <n v="68"/>
    <n v="6"/>
    <s v="Persona mayor"/>
    <s v="Ninguno"/>
    <s v="Ninguno"/>
    <s v="Ninguno"/>
    <s v="Estudios Universitarios"/>
    <s v="Beneficiario"/>
    <m/>
    <s v="Sin discapacidad"/>
    <s v="Afrodescendiente"/>
    <s v="TUMACO"/>
    <m/>
    <n v="0"/>
    <s v="Urbana"/>
    <m/>
    <x v="0"/>
    <x v="7"/>
    <s v="NARIÑO"/>
    <x v="7"/>
    <x v="7"/>
    <x v="7"/>
    <m/>
    <m/>
    <m/>
    <m/>
    <s v="Hipertension esencial (primaria)"/>
    <s v="Medicamento"/>
    <n v="1"/>
    <s v="34162-07"/>
    <s v="HIDROCLOROTIAZIDA 25 MG"/>
    <d v="2022-02-17T00:00:00"/>
    <n v="24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5408"/>
    <s v="CC27495408"/>
    <s v="ELVIRA MARIA"/>
    <s v="NONE "/>
    <s v="GRUESO DE MARQUINEZ"/>
    <s v="NOAP"/>
    <d v="1941-05-03T00:00:00"/>
    <n v="80"/>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434"/>
    <s v="CC27496434"/>
    <s v="ALBERTINA"/>
    <s v="NONE "/>
    <s v="VIDAL DE QUIÑONES"/>
    <s v="NOAP"/>
    <d v="1939-07-09T00:00:00"/>
    <n v="82"/>
    <n v="6"/>
    <s v="Persona mayor"/>
    <s v="Ninguno"/>
    <s v="Ninguno"/>
    <s v="Ninguno"/>
    <s v="Estudios Universitarios"/>
    <s v="Beneficiario"/>
    <m/>
    <s v="Sin discapacidad"/>
    <s v="Afrodescendiente"/>
    <s v="TUMACO"/>
    <m/>
    <n v="0"/>
    <s v="Urbana"/>
    <m/>
    <x v="0"/>
    <x v="7"/>
    <s v="NARIÑO"/>
    <x v="7"/>
    <x v="7"/>
    <x v="7"/>
    <m/>
    <m/>
    <m/>
    <m/>
    <s v="Hipertension esencial (primaria)"/>
    <s v="Procedimiento"/>
    <n v="1"/>
    <n v="1895100"/>
    <s v="ELECTROCARDIOGRAMA DE RITMO O DE SUPERFICIE SOD"/>
    <d v="2022-02-01T00:00:00"/>
    <n v="9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872762"/>
    <s v="CC31872762"/>
    <s v="GLORIA "/>
    <s v="NONE "/>
    <s v="OMIR VIVEROS"/>
    <s v="NOAP"/>
    <d v="1961-05-28T00:00:00"/>
    <n v="60"/>
    <n v="6"/>
    <s v="Persona mayor"/>
    <s v="Ninguno"/>
    <s v="Ninguno"/>
    <s v="Ninguno"/>
    <s v="Estudios Universitarios"/>
    <s v="Cotizante docente"/>
    <m/>
    <s v="Sin discapacidad"/>
    <s v="Afrodescendiente"/>
    <s v="TUMACO"/>
    <m/>
    <n v="0"/>
    <s v="Urbana"/>
    <m/>
    <x v="0"/>
    <x v="7"/>
    <s v="NARIÑO"/>
    <x v="7"/>
    <x v="7"/>
    <x v="7"/>
    <m/>
    <m/>
    <m/>
    <m/>
    <s v="Hipertension esencial (primaria)"/>
    <s v="Procedimiento"/>
    <n v="1"/>
    <n v="1895100"/>
    <s v="ELECTROCARDIOGRAMA DE RITMO O DE SUPERFICIE SOD"/>
    <d v="2022-02-01T00:00:00"/>
    <n v="1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783"/>
    <s v="CC59660783"/>
    <s v="RUTH OFELIA"/>
    <s v="NONE "/>
    <s v="AGUIÑO DE GARCIA"/>
    <s v="NOAP"/>
    <d v="1960-03-27T00:00:00"/>
    <n v="61"/>
    <n v="6"/>
    <s v="Persona mayor"/>
    <s v="Ninguno"/>
    <s v="Ninguno"/>
    <s v="Ninguno"/>
    <s v="Estudios Universitarios"/>
    <s v="Cotizante docente"/>
    <m/>
    <s v="Sin discapacidad"/>
    <s v="Afrodescendiente"/>
    <s v="TUMACO"/>
    <m/>
    <n v="0"/>
    <s v="Urbana"/>
    <m/>
    <x v="0"/>
    <x v="12"/>
    <s v="NARIÑO"/>
    <x v="12"/>
    <x v="12"/>
    <x v="12"/>
    <m/>
    <m/>
    <m/>
    <m/>
    <s v="Hipertension esencial (primaria)"/>
    <s v="Procedimiento"/>
    <n v="1"/>
    <s v="00Q0000774"/>
    <s v="PAQUETE DIABETES MELLITUS SIN O CON ENFERMEDAD RENAL CRONICA ESTADIOS 1 - 2 - IPS ESPECIALIZADA"/>
    <d v="2022-02-28T00:00:00"/>
    <n v="14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473"/>
    <s v="CC59660473"/>
    <s v="SIXTA JANINA "/>
    <s v="NONE "/>
    <s v="GARZON QUIÑONES"/>
    <s v="NOAP"/>
    <d v="1957-03-28T00:00:00"/>
    <n v="64"/>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197"/>
    <s v="CC27500197"/>
    <s v="DORA LUCIA"/>
    <s v="NONE "/>
    <s v="ALEGRIA BERMUDEZ"/>
    <s v="NOAP"/>
    <d v="1953-05-21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6915288"/>
    <s v="CC36915288"/>
    <s v="CARMEN"/>
    <s v="NONE "/>
    <s v="VILLAREAL QUIÑONES"/>
    <s v="NOAP"/>
    <d v="1952-10-17T00:00:00"/>
    <n v="69"/>
    <n v="6"/>
    <s v="Persona mayor"/>
    <s v="Ninguno"/>
    <s v="Ninguno"/>
    <s v="Ninguno"/>
    <s v="Estudios Universitarios"/>
    <s v="Cotizante docente"/>
    <m/>
    <s v="Si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7149"/>
    <s v="CC59677149"/>
    <s v="DAISY OFELIA"/>
    <s v="NONE "/>
    <s v="ANGULO QUIÑONES"/>
    <s v="NOAP"/>
    <d v="1975-08-27T00:00:00"/>
    <n v="46"/>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4846770"/>
    <s v="CC4846770"/>
    <s v="BYRON "/>
    <s v="NONE "/>
    <s v="RODRIGUEZ MOSQUERA"/>
    <s v="NOAP"/>
    <d v="1974-10-17T00:00:00"/>
    <n v="47"/>
    <n v="5"/>
    <s v="Adultez"/>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87064288"/>
    <s v="CC87064288"/>
    <s v="DIEGO ARMANDO"/>
    <s v="NONE "/>
    <s v="TORO PEREZ"/>
    <s v="NOAP"/>
    <d v="1983-10-30T00:00:00"/>
    <n v="38"/>
    <n v="5"/>
    <s v="Adultez"/>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8635"/>
    <s v="CC27508635"/>
    <s v="NINFA CONSUELO"/>
    <s v="NONE "/>
    <s v="OLAYA RAMIREZ"/>
    <s v="NOAP"/>
    <d v="1955-02-28T00:00:00"/>
    <n v="66"/>
    <n v="6"/>
    <s v="Persona mayor"/>
    <s v="Ninguno"/>
    <s v="Ninguno"/>
    <s v="Ninguno"/>
    <s v="Estudios Universitarios"/>
    <s v="Cotizante docente"/>
    <m/>
    <s v="Sin discapacidad"/>
    <s v="Afrodescendiente"/>
    <s v="TUMACO"/>
    <m/>
    <n v="0"/>
    <s v="Urbana"/>
    <m/>
    <x v="0"/>
    <x v="12"/>
    <s v="NARIÑO"/>
    <x v="12"/>
    <x v="12"/>
    <x v="12"/>
    <m/>
    <m/>
    <m/>
    <m/>
    <s v="Hipertension esencial (primaria)"/>
    <s v="Medicamento"/>
    <n v="1"/>
    <s v="34162-07"/>
    <s v="HIDROCLOROTIAZIDA 25 MG"/>
    <d v="2022-02-23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157"/>
    <s v="CC59669157"/>
    <s v="ROSA EMILIANA"/>
    <s v="NONE "/>
    <s v="CORTES ESTACIO"/>
    <s v="NOAP"/>
    <d v="1965-10-30T00:00:00"/>
    <n v="56"/>
    <n v="5"/>
    <s v="Adultez"/>
    <s v="Ninguno"/>
    <s v="Desplazamiento"/>
    <s v="Homicidi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4412"/>
    <s v="CC59664412"/>
    <s v="MARIA DORIS"/>
    <s v="NONE "/>
    <s v="PRADO"/>
    <s v="NOAP"/>
    <d v="1963-12-06T00:00:00"/>
    <n v="58"/>
    <n v="5"/>
    <s v="Adultez"/>
    <s v="Ninguno"/>
    <s v="Desplazamiento"/>
    <s v="Desplazamiento forzado"/>
    <s v="Estudios Universitarios"/>
    <s v="Beneficiario"/>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3680"/>
    <s v="CC12903680"/>
    <s v="MAX RAMIRO"/>
    <s v="NONE "/>
    <s v="TRIVIÑO TORRES"/>
    <s v="NOAP"/>
    <d v="1950-12-20T00:00:00"/>
    <n v="70"/>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5T00:00:00"/>
    <n v="4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71590164"/>
    <s v="CC71590164"/>
    <s v="SEGUNDO MARIO "/>
    <s v="NONE "/>
    <s v="PRECIADO HURTADO"/>
    <s v="NOAP"/>
    <d v="1958-07-24T00:00:00"/>
    <n v="63"/>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863"/>
    <s v="CC59661863"/>
    <s v="ANA LIDIA"/>
    <s v="NONE "/>
    <s v="VALENCIA LANDAZURI"/>
    <s v="NOAP"/>
    <d v="1958-10-01T00:00:00"/>
    <n v="63"/>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4T00:00:00"/>
    <n v="18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876"/>
    <s v="CC59662876"/>
    <s v="GERTRUDIS"/>
    <s v="LEONOR"/>
    <s v="ARIZALA"/>
    <s v="TORRES"/>
    <d v="1959-11-18T00:00:00"/>
    <n v="62"/>
    <n v="6"/>
    <s v="Persona mayor"/>
    <s v="Ninguno"/>
    <s v="Ninguno"/>
    <s v="Ninguno"/>
    <s v="Estudios Universitarios"/>
    <s v="Cotizante docente"/>
    <m/>
    <s v="Sin discapacidad"/>
    <s v="Afrodescendiente"/>
    <s v="TUMACO"/>
    <s v="PUENTE VENECIA"/>
    <n v="3157703640"/>
    <s v="Urbana"/>
    <m/>
    <x v="0"/>
    <x v="12"/>
    <s v="NARIÑO"/>
    <x v="12"/>
    <x v="12"/>
    <x v="12"/>
    <m/>
    <m/>
    <m/>
    <m/>
    <s v="Hipertension esencial (primaria)"/>
    <s v="Medicamento"/>
    <n v="1"/>
    <s v="19963352-15"/>
    <s v="ATORVASTATINA 20 MG TABLETAS RECUBIERTAS"/>
    <d v="2022-02-23T00:00:00"/>
    <n v="1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17476"/>
    <s v="CC30717476"/>
    <s v="AURA MARIA"/>
    <s v="NONE "/>
    <s v="CHILLAMBO ARAUJO"/>
    <s v="NOAP"/>
    <d v="1956-03-05T00:00:00"/>
    <n v="65"/>
    <n v="6"/>
    <s v="Persona mayor"/>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1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293"/>
    <s v="CC27498293"/>
    <s v="MARIA DEL CARMEN"/>
    <s v="NONE "/>
    <s v="OBANDO PAZ"/>
    <s v="NOAP"/>
    <d v="1948-06-11T00:00:00"/>
    <n v="73"/>
    <n v="6"/>
    <s v="Persona mayor"/>
    <s v="Ninguno"/>
    <s v="Ninguno"/>
    <s v="Ninguno"/>
    <s v="Estudios Universitarios"/>
    <s v="Cotizante docente"/>
    <m/>
    <s v="Sin discapacidad"/>
    <s v="Afrodescendiente"/>
    <s v="TUMACO"/>
    <m/>
    <n v="0"/>
    <s v="Urbana"/>
    <m/>
    <x v="0"/>
    <x v="10"/>
    <s v="NARIÑO"/>
    <x v="10"/>
    <x v="10"/>
    <x v="10"/>
    <m/>
    <m/>
    <m/>
    <m/>
    <s v="Hipertension esencial (primaria)"/>
    <s v="Medicamento"/>
    <n v="1"/>
    <s v="19942545-01"/>
    <s v="CALCITRIOL 0.5 MCG"/>
    <d v="2022-02-1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357"/>
    <s v="CC12907357"/>
    <s v="TITO JESUS"/>
    <s v="NONE "/>
    <s v="ANTE ORTIZ"/>
    <s v="NOAP"/>
    <d v="1954-01-03T00:00:00"/>
    <n v="67"/>
    <n v="6"/>
    <s v="Persona mayor"/>
    <s v="Ninguno"/>
    <s v="Desplazamiento"/>
    <s v="Acto terrorista / Atentados / Combates / Enfrentamientos / Hostigamientos"/>
    <s v="Estudios Universitarios"/>
    <s v="Cotizante docente"/>
    <m/>
    <s v="Sin discapacidad"/>
    <s v="Afrodescendiente"/>
    <s v="TUMACO"/>
    <m/>
    <n v="0"/>
    <s v="Urbana"/>
    <m/>
    <x v="0"/>
    <x v="13"/>
    <s v="NARIÑO"/>
    <x v="13"/>
    <x v="13"/>
    <x v="13"/>
    <m/>
    <m/>
    <m/>
    <m/>
    <s v="Hipertension esencial (primaria)"/>
    <s v="Procedimiento"/>
    <n v="1"/>
    <n v="1903815"/>
    <s v="COLESTEROL DE ALTA DENSIDAD"/>
    <d v="2022-02-18T00:00:00"/>
    <n v="54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927190"/>
    <s v="CC66927190"/>
    <s v="MARIA HORTENCIA"/>
    <s v="NONE "/>
    <s v="LANDAZURY MOREANO"/>
    <s v="NOAP"/>
    <d v="1974-01-15T00:00:00"/>
    <n v="47"/>
    <n v="5"/>
    <s v="Adultez"/>
    <s v="Ninguno"/>
    <s v="Ninguno"/>
    <s v="Ninguno"/>
    <s v="Estudios Universitarios"/>
    <s v="Cotizante docente"/>
    <m/>
    <s v="Sin discapacidad"/>
    <s v="Afrodescendiente"/>
    <s v="TUMACO"/>
    <m/>
    <n v="0"/>
    <s v="Urbana"/>
    <m/>
    <x v="0"/>
    <x v="13"/>
    <s v="NARIÑO"/>
    <x v="13"/>
    <x v="13"/>
    <x v="13"/>
    <m/>
    <m/>
    <m/>
    <m/>
    <s v="Hipertension esencial (primaria)"/>
    <s v="Procedimiento"/>
    <n v="1"/>
    <n v="1903816"/>
    <s v="COLESTEROL DE BAJA DENSIDAD SEMIAUTOMATIZADO"/>
    <d v="2022-02-18T00:00:00"/>
    <n v="54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9269"/>
    <s v="CC12919269"/>
    <s v="PEDRO NEL"/>
    <s v="NONE "/>
    <s v="QUIÑONES GUANGA"/>
    <s v="NOAP"/>
    <d v="1970-11-04T00:00:00"/>
    <n v="51"/>
    <n v="5"/>
    <s v="Adultez"/>
    <s v="Ninguno"/>
    <s v="Ninguno"/>
    <s v="Ninguno"/>
    <s v="Estudios Universitarios"/>
    <s v="Cotizante docente"/>
    <m/>
    <s v="Sin discapacidad"/>
    <s v="Afrodescendiente"/>
    <s v="TUMACO"/>
    <m/>
    <n v="0"/>
    <s v="Urbana"/>
    <m/>
    <x v="0"/>
    <x v="13"/>
    <s v="NARIÑO"/>
    <x v="13"/>
    <x v="13"/>
    <x v="13"/>
    <m/>
    <m/>
    <m/>
    <m/>
    <s v="Hipertension esencial (primaria)"/>
    <s v="Procedimiento"/>
    <n v="1"/>
    <n v="1903868"/>
    <s v="TRIGLICERIDOS"/>
    <d v="2022-02-18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66808245"/>
    <s v="CC66808245"/>
    <s v="SERGIE CENIT"/>
    <s v="NONE "/>
    <s v=" BANGUERA DAJOME"/>
    <s v="NOAP"/>
    <d v="1968-06-06T00:00:00"/>
    <n v="53"/>
    <n v="5"/>
    <s v="Adultez"/>
    <s v="Ninguno"/>
    <s v="Desplazamiento"/>
    <s v="Desplazamiento forzado"/>
    <s v="Estudios Universitarios"/>
    <s v="Beneficiario"/>
    <m/>
    <s v="Sin discapacidad"/>
    <s v="Afrodescendiente"/>
    <s v="TUMACO"/>
    <m/>
    <n v="0"/>
    <s v="Urbana"/>
    <m/>
    <x v="0"/>
    <x v="13"/>
    <s v="NARIÑO"/>
    <x v="13"/>
    <x v="13"/>
    <x v="13"/>
    <m/>
    <m/>
    <m/>
    <m/>
    <s v="Hipertension esencial (primaria)"/>
    <s v="Procedimiento"/>
    <n v="1"/>
    <n v="1903426"/>
    <s v="HEMOGLOBINA GLICOSILADA AUTOMATIZADA"/>
    <d v="2022-02-18T00:00:00"/>
    <n v="3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426"/>
    <s v="CC59668426"/>
    <s v="SOLEDAD"/>
    <s v="NONE "/>
    <s v="GODOY CAJARES"/>
    <s v="NOAP"/>
    <d v="1971-09-23T00:00:00"/>
    <n v="50"/>
    <n v="5"/>
    <s v="Adultez"/>
    <s v="Ninguno"/>
    <s v="Ninguno"/>
    <s v="Ninguno"/>
    <s v="Estudios Universitarios"/>
    <s v="Cotizante docente"/>
    <m/>
    <s v="Sin discapacidad"/>
    <s v="Afrodescendiente"/>
    <s v="TUMACO"/>
    <m/>
    <n v="0"/>
    <s v="Urbana"/>
    <m/>
    <x v="0"/>
    <x v="13"/>
    <s v="NARIÑO"/>
    <x v="13"/>
    <x v="13"/>
    <x v="13"/>
    <m/>
    <m/>
    <m/>
    <m/>
    <s v="Hipertension esencial (primaria)"/>
    <s v="Procedimiento"/>
    <n v="1"/>
    <n v="1903843"/>
    <s v="GLUCOSA PRE Y POST PRANDIAL"/>
    <d v="2022-02-18T00:00:00"/>
    <n v="7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452"/>
    <s v="CC59665452"/>
    <s v="ALEIDA"/>
    <s v="NONE "/>
    <s v="SEVILLANO MONTAÑO"/>
    <s v="NOAP"/>
    <d v="1967-01-13T00:00:00"/>
    <n v="54"/>
    <n v="5"/>
    <s v="Adultez"/>
    <s v="Ninguno"/>
    <s v="Ninguno"/>
    <s v="Ninguno"/>
    <s v="Estudios Universitarios"/>
    <s v="Cotizante docente"/>
    <m/>
    <s v="Sin discapacidad"/>
    <s v="Afrodescendiente"/>
    <s v="TUMACO"/>
    <m/>
    <n v="0"/>
    <s v="Urbana"/>
    <m/>
    <x v="0"/>
    <x v="13"/>
    <s v="NARIÑO"/>
    <x v="13"/>
    <x v="13"/>
    <x v="13"/>
    <m/>
    <m/>
    <m/>
    <m/>
    <s v="Hipertension esencial (primaria)"/>
    <s v="Procedimiento"/>
    <n v="1"/>
    <n v="1903818"/>
    <s v="COLESTEROL TOTAL"/>
    <d v="2022-02-18T00:00:00"/>
    <n v="12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7810"/>
    <s v="CC12917810"/>
    <s v="JIMMY EDUARDO"/>
    <s v="NONE "/>
    <s v="RAMIREZ GUERRA"/>
    <s v="NOAP"/>
    <d v="1970-02-09T00:00:00"/>
    <n v="51"/>
    <n v="5"/>
    <s v="Adultez"/>
    <s v="Ninguno"/>
    <s v="Ninguno"/>
    <s v="Ninguno"/>
    <s v="Estudios Universitarios"/>
    <s v="Cotizante docente"/>
    <m/>
    <s v="Sin discapacidad"/>
    <s v="Afrodescendiente"/>
    <s v="TUMACO"/>
    <m/>
    <n v="0"/>
    <s v="Urbana"/>
    <m/>
    <x v="0"/>
    <x v="13"/>
    <s v="NARIÑO"/>
    <x v="13"/>
    <x v="13"/>
    <x v="13"/>
    <m/>
    <m/>
    <m/>
    <m/>
    <s v="Hipertension esencial (primaria)"/>
    <s v="Procedimiento"/>
    <n v="1"/>
    <n v="1907106"/>
    <s v="UROANALISIS"/>
    <d v="2022-02-18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476"/>
    <s v="CC27502476"/>
    <s v="LUZ EVA"/>
    <s v="NONE "/>
    <s v="ORTIZ"/>
    <s v="NOAP"/>
    <d v="1955-09-15T00:00:00"/>
    <n v="66"/>
    <n v="6"/>
    <s v="Persona mayor"/>
    <s v="Ninguno"/>
    <s v="Desplazamiento"/>
    <s v="Perdida de Bienes Muebles o Inmuebles"/>
    <s v="Estudios Universitarios"/>
    <s v="Cotizante docente"/>
    <m/>
    <s v="Sin discapacidad"/>
    <s v="Afrodescendiente"/>
    <s v="TUMACO"/>
    <m/>
    <n v="0"/>
    <s v="Urbana"/>
    <m/>
    <x v="0"/>
    <x v="13"/>
    <s v="NARIÑO"/>
    <x v="13"/>
    <x v="13"/>
    <x v="13"/>
    <m/>
    <m/>
    <m/>
    <m/>
    <s v="Hipertension esencial (primaria)"/>
    <s v="Procedimiento"/>
    <n v="1"/>
    <n v="1904902"/>
    <s v="HORMONA ESTIMULANTE DEL TIROIDES"/>
    <d v="2022-02-18T00:00:00"/>
    <n v="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837"/>
    <s v="CC27500837"/>
    <s v="MARTHA IRENE"/>
    <s v="NONE "/>
    <s v="GONZALES DE MARTINEZ"/>
    <s v="NOAP"/>
    <d v="1956-10-20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73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216368"/>
    <s v="CC31216368"/>
    <s v="EMERITA"/>
    <s v="NONE "/>
    <s v="RINCON LEITON"/>
    <s v="NOAP"/>
    <d v="1949-09-22T00:00:00"/>
    <n v="72"/>
    <n v="6"/>
    <s v="Persona mayor"/>
    <s v="Ninguno"/>
    <s v="Ninguno"/>
    <s v="Ninguno"/>
    <s v="Estudios Universitarios"/>
    <s v="Cotizante docente"/>
    <m/>
    <s v="Sin discapacidad"/>
    <s v="Afrodescendiente"/>
    <s v="TUMACO"/>
    <m/>
    <n v="0"/>
    <s v="Urbana"/>
    <m/>
    <x v="0"/>
    <x v="7"/>
    <s v="NARIÑO"/>
    <x v="7"/>
    <x v="7"/>
    <x v="7"/>
    <m/>
    <m/>
    <m/>
    <m/>
    <s v="Hipertension esencial (primaria)"/>
    <s v="Medicamento"/>
    <n v="1"/>
    <s v="19963352-15"/>
    <s v="ATORVASTATINA 20 MG TABLETAS RECUBIERTAS"/>
    <d v="2022-02-09T00:00:00"/>
    <n v="466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17850"/>
    <s v="CC27517850"/>
    <s v="MIRIAM "/>
    <s v="NONE "/>
    <s v="PEÑA VASQUEZ"/>
    <s v="NOAP"/>
    <d v="1962-08-12T00:00:00"/>
    <n v="59"/>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4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956651"/>
    <s v="CC66956651"/>
    <s v="FANNY PATRICIA"/>
    <s v="NONE "/>
    <s v="FERRIN ORTIZ"/>
    <s v="NOAP"/>
    <d v="1971-07-16T00:00:00"/>
    <n v="50"/>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2660"/>
    <s v="CC12912660"/>
    <s v="GUSTAVO DANIEL"/>
    <s v="NONE "/>
    <s v="HURTADO OBANDO"/>
    <s v="NOAP"/>
    <d v="1964-09-04T00:00:00"/>
    <n v="57"/>
    <n v="5"/>
    <s v="Adultez"/>
    <s v="Ninguno"/>
    <s v="Ninguno"/>
    <s v="Ninguno"/>
    <s v="Estudios Universitarios"/>
    <s v="Beneficiario"/>
    <m/>
    <s v="Sin discapacidad"/>
    <s v="Afrodescendiente"/>
    <s v="TUMACO"/>
    <m/>
    <n v="0"/>
    <s v="Urbana"/>
    <m/>
    <x v="0"/>
    <x v="7"/>
    <s v="NARIÑO"/>
    <x v="7"/>
    <x v="7"/>
    <x v="7"/>
    <m/>
    <m/>
    <m/>
    <m/>
    <s v="Hipertension esencial (primaria)"/>
    <s v="Medicamento"/>
    <n v="1"/>
    <s v="32623-08"/>
    <s v="ACIDO FOLICO TABLETAS 5MG"/>
    <d v="2022-02-08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494"/>
    <s v="CC59666494"/>
    <s v="DORIS MATILDE"/>
    <s v="NONE "/>
    <s v="ANGULO CASTILLO"/>
    <s v="NOAP"/>
    <d v="1967-03-14T00:00:00"/>
    <n v="54"/>
    <n v="5"/>
    <s v="Adultez"/>
    <s v="Ninguno"/>
    <s v="Ninguno"/>
    <s v="Ninguno"/>
    <s v="Estudios Universitarios"/>
    <s v="Cotizante docente"/>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690"/>
    <s v="CC59670690"/>
    <s v="ALBA LEDIS"/>
    <s v="NONE "/>
    <s v="MOSQUERA GARCIA"/>
    <s v="NOAP"/>
    <d v="1973-03-14T00:00:00"/>
    <n v="48"/>
    <n v="5"/>
    <s v="Adultez"/>
    <s v="Ninguno"/>
    <s v="Ninguno"/>
    <s v="Ninguno"/>
    <s v="Estudios Universitarios"/>
    <s v="Cotizante docente"/>
    <m/>
    <s v="Si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19382"/>
    <s v="CC27519382"/>
    <s v="DILSA EVERGITA"/>
    <s v="NONE "/>
    <s v="TENORIO ANGULO"/>
    <s v="NOAP"/>
    <d v="1971-08-28T00:00:00"/>
    <n v="50"/>
    <n v="5"/>
    <s v="Adultez"/>
    <s v="Ninguno"/>
    <s v="Ninguno"/>
    <s v="Ninguno"/>
    <s v="Estudios Universitarios"/>
    <s v="Cotizante docente"/>
    <m/>
    <s v="Sin discapacidad"/>
    <s v="Afrodescendiente"/>
    <s v="TUMACO"/>
    <m/>
    <n v="0"/>
    <s v="Urbana"/>
    <m/>
    <x v="0"/>
    <x v="15"/>
    <s v="NARIÑO"/>
    <x v="15"/>
    <x v="15"/>
    <x v="15"/>
    <m/>
    <m/>
    <m/>
    <m/>
    <s v="Hipertension esencial (primaria)"/>
    <s v="Procedimiento"/>
    <n v="1"/>
    <s v="00Q0000773"/>
    <s v="PAQUETE HIPERTENSION ARTERIAL SIN O CON ENFERMEDAD RENAL CRONICA ESTADIOS 1 - 2 - IPS ESPECIALIZADA"/>
    <d v="2022-02-24T00:00:00"/>
    <n v="1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5023"/>
    <s v="CC12905023"/>
    <s v="JULIO "/>
    <s v="NONE "/>
    <s v="VASQUEZ ANGULO"/>
    <s v="NOAP"/>
    <d v="1953-04-12T00:00:00"/>
    <n v="68"/>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18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2190"/>
    <s v="CC12912190"/>
    <s v="LUIS HERNANDO"/>
    <s v="NONE "/>
    <s v="CASTILLO CABEZAS"/>
    <s v="NOAP"/>
    <d v="1964-08-29T00:00:00"/>
    <n v="57"/>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3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898094"/>
    <s v="CC1898094"/>
    <s v="JESUS MARIA"/>
    <s v="NONE "/>
    <s v="ESTASIO"/>
    <s v="NOAP"/>
    <d v="1943-07-09T00:00:00"/>
    <n v="78"/>
    <n v="6"/>
    <s v="Persona mayor"/>
    <s v="Ninguno"/>
    <s v="Desplazamiento"/>
    <s v="Desplazamiento forzado"/>
    <s v="Estudios Universitarios"/>
    <s v="Beneficiario"/>
    <m/>
    <s v="Sin discapacidad"/>
    <s v="Afrodescendiente"/>
    <s v="TUMACO"/>
    <m/>
    <n v="0"/>
    <s v="Urbana"/>
    <m/>
    <x v="0"/>
    <x v="7"/>
    <s v="NARIÑO"/>
    <x v="7"/>
    <x v="7"/>
    <x v="7"/>
    <m/>
    <m/>
    <m/>
    <m/>
    <s v="Hipertension esencial (primaria)"/>
    <s v="Medicamento"/>
    <n v="1"/>
    <s v="19942545-01"/>
    <s v="CALCITRIOL 0.5 MCG"/>
    <d v="2022-02-22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079"/>
    <s v="CC27123079"/>
    <s v="ROSA MARIA "/>
    <s v="NONE "/>
    <s v="RINCON GARCIA"/>
    <s v="NOAP"/>
    <d v="1955-10-23T00:00:00"/>
    <n v="66"/>
    <n v="6"/>
    <s v="Persona mayor"/>
    <s v="Ninguno"/>
    <s v="Ninguno"/>
    <s v="Ninguno"/>
    <s v="Estudios Universitarios"/>
    <s v="Cotizante docente"/>
    <m/>
    <s v="Sin discapacidad"/>
    <s v="Afrodescendiente"/>
    <s v="TUMACO"/>
    <m/>
    <n v="0"/>
    <s v="Urbana"/>
    <m/>
    <x v="0"/>
    <x v="9"/>
    <s v="NARIÑO"/>
    <x v="9"/>
    <x v="9"/>
    <x v="9"/>
    <m/>
    <m/>
    <m/>
    <m/>
    <s v="Hipertension esencial (primaria)"/>
    <s v="Procedimiento"/>
    <n v="1"/>
    <n v="1890301"/>
    <s v="CONSULTA DE CONTROL O DE SEGUIMIENTO POR MEDICINA GENERAL"/>
    <d v="2022-02-19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786"/>
    <s v="CC59660786"/>
    <s v="LUZ DARY"/>
    <s v="NONE "/>
    <s v="MOSQUERA  "/>
    <s v="NOAP"/>
    <d v="1960-06-26T00:00:00"/>
    <n v="61"/>
    <n v="6"/>
    <s v="Persona mayor"/>
    <s v="Ninguno"/>
    <s v="Ninguno"/>
    <s v="Ninguno"/>
    <s v="Estudios Universitarios"/>
    <s v="Cotizante docente"/>
    <m/>
    <s v="Sin discapacidad"/>
    <s v="Afrodescendiente"/>
    <s v="TUMACO"/>
    <m/>
    <n v="0"/>
    <s v="Urbana"/>
    <m/>
    <x v="0"/>
    <x v="9"/>
    <s v="NARIÑO"/>
    <x v="9"/>
    <x v="9"/>
    <x v="9"/>
    <m/>
    <m/>
    <m/>
    <m/>
    <s v="Hipertension esencial (primaria)"/>
    <s v="Medicamento"/>
    <n v="1"/>
    <s v="38384-01"/>
    <s v="SUSPENSION DE HIDROXIDO DE ALUMINIO Y MAGNESIO + SIMETICONA"/>
    <d v="2022-02-19T00:00:00"/>
    <n v="6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960"/>
    <s v="CC59665960"/>
    <s v="MIRYAM ZORAIDA"/>
    <s v="NONE "/>
    <s v="GOMEZ ESPAÑA"/>
    <s v="NOAP"/>
    <d v="1966-09-29T00:00:00"/>
    <n v="55"/>
    <n v="5"/>
    <s v="Adultez"/>
    <s v="Ninguno"/>
    <s v="Ninguno"/>
    <s v="Ninguno"/>
    <s v="Estudios Universitarios"/>
    <s v="Cotizante docente"/>
    <m/>
    <s v="Sin discapacidad"/>
    <s v="Afrodescendiente"/>
    <s v="TUMACO"/>
    <m/>
    <n v="0"/>
    <s v="Urbana"/>
    <m/>
    <x v="0"/>
    <x v="9"/>
    <s v="NARIÑO"/>
    <x v="9"/>
    <x v="9"/>
    <x v="9"/>
    <m/>
    <m/>
    <m/>
    <m/>
    <s v="Hipertension esencial (primaria)"/>
    <s v="Medicamento"/>
    <n v="1"/>
    <s v="40432-11"/>
    <s v="OMEPRAZOL 20 MG"/>
    <d v="2022-02-19T00:00:00"/>
    <n v="6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905601"/>
    <s v="CC66905601"/>
    <s v="GLADYS ALICIA"/>
    <s v="NONE "/>
    <s v="ALVAREZ ARBOLEDA"/>
    <s v="NOAP"/>
    <d v="1972-01-29T00:00:00"/>
    <n v="49"/>
    <n v="5"/>
    <s v="Adultez"/>
    <s v="Ninguno"/>
    <s v="Desplazamiento"/>
    <s v="Homicidio"/>
    <s v="Estudios Universitarios"/>
    <s v="Cotizante docente"/>
    <m/>
    <s v="Sin discapacidad"/>
    <s v="Afrodescendiente"/>
    <s v="TUMACO"/>
    <m/>
    <n v="0"/>
    <s v="Urbana"/>
    <m/>
    <x v="0"/>
    <x v="9"/>
    <s v="NARIÑO"/>
    <x v="9"/>
    <x v="9"/>
    <x v="9"/>
    <m/>
    <m/>
    <m/>
    <m/>
    <s v="Hipertension esencial (primaria)"/>
    <s v="Medicamento"/>
    <n v="1"/>
    <s v="20123645-04"/>
    <s v="LOSARTAN POTASICO 50 MG TABLETAS"/>
    <d v="2022-02-19T00:00:00"/>
    <n v="11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378"/>
    <s v="CC12906378"/>
    <s v="SEGUNDO OTONIEL"/>
    <s v="NONE "/>
    <s v="QUIÑONES ORTIZ"/>
    <s v="NOAP"/>
    <d v="1957-08-03T00:00:00"/>
    <n v="64"/>
    <n v="6"/>
    <s v="Persona mayor"/>
    <s v="Ninguno"/>
    <s v="Ninguno"/>
    <s v="Ninguno"/>
    <s v="Estudios Universitarios"/>
    <s v="Cotizante docente"/>
    <m/>
    <s v="Sin discapacidad"/>
    <s v="Afrodescendiente"/>
    <s v="TUMACO"/>
    <m/>
    <n v="0"/>
    <s v="Urbana"/>
    <m/>
    <x v="0"/>
    <x v="9"/>
    <s v="NARIÑO"/>
    <x v="9"/>
    <x v="9"/>
    <x v="9"/>
    <m/>
    <m/>
    <m/>
    <m/>
    <s v="Hipertension esencial (primaria)"/>
    <s v="Medicamento"/>
    <n v="1"/>
    <s v="20072968-06"/>
    <s v="HIDROCLOROTIAZIDA TABLETAS 25 MG"/>
    <d v="2022-02-19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257"/>
    <s v="CC12907257"/>
    <s v="MARCO AURELIO"/>
    <s v="NONE "/>
    <s v="ORTIZ ANGULO"/>
    <s v="NOAP"/>
    <d v="1954-08-17T00:00:00"/>
    <n v="67"/>
    <n v="6"/>
    <s v="Persona mayor"/>
    <s v="Ninguno"/>
    <s v="Ninguno"/>
    <s v="Ninguno"/>
    <s v="Estudios Universitarios"/>
    <s v="Cotizante docente"/>
    <m/>
    <s v="Si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1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02796"/>
    <s v="CC27502796"/>
    <s v="DELIA SUSANA"/>
    <s v="NONE "/>
    <s v="NOGUERA RODRIGUEZ"/>
    <s v="NOAP"/>
    <d v="1951-05-24T00:00:00"/>
    <n v="70"/>
    <n v="6"/>
    <s v="Persona mayor"/>
    <s v="Ninguno"/>
    <s v="Desplazamiento"/>
    <s v="Desplazamiento forzado"/>
    <s v="Estudios Universitarios"/>
    <s v="Beneficiario"/>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12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055372"/>
    <s v="CC13055372"/>
    <s v="YONNY ADRIANO"/>
    <s v="NONE "/>
    <s v="ORTIZ ANGULO"/>
    <s v="NOAP"/>
    <d v="1973-06-08T00:00:00"/>
    <n v="48"/>
    <n v="5"/>
    <s v="Adultez"/>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6T00:00:00"/>
    <n v="15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938"/>
    <s v="CC59662938"/>
    <s v="MARIELA "/>
    <s v="NONE "/>
    <s v="SEVILLANO GUEVARA"/>
    <s v="NOAP"/>
    <d v="1963-02-21T00:00:00"/>
    <n v="58"/>
    <n v="5"/>
    <s v="Adultez"/>
    <s v="Ninguno"/>
    <s v="Ninguno"/>
    <s v="Ninguno"/>
    <s v="Estudios Universitarios"/>
    <s v="Cotizante docente"/>
    <m/>
    <s v="Sin discapacidad"/>
    <s v="Afrodescendiente"/>
    <s v="TUMACO"/>
    <m/>
    <n v="0"/>
    <s v="Urbana"/>
    <m/>
    <x v="0"/>
    <x v="13"/>
    <s v="NARIÑO"/>
    <x v="13"/>
    <x v="13"/>
    <x v="13"/>
    <m/>
    <m/>
    <m/>
    <m/>
    <s v="Hipertension esencial (primaria)"/>
    <s v="Procedimiento"/>
    <n v="1"/>
    <s v="00Q0000773"/>
    <s v="PAQUETE HIPERTENSION ARTERIAL SIN O CON ENFERMEDAD RENAL CRONICA ESTADIOS 1 - 2 - IPS ESPECIALIZADA"/>
    <d v="2022-02-09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434"/>
    <s v="CC12906434"/>
    <s v="JESUS MARIA"/>
    <s v="NONE "/>
    <s v="RODRIGUEZ MARIN"/>
    <s v="NOAP"/>
    <d v="1957-01-01T00:00:00"/>
    <n v="64"/>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1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357"/>
    <s v="CC59669357"/>
    <s v="DORALID "/>
    <s v="NONE "/>
    <s v="CHALA AGUDELO"/>
    <s v="NOAP"/>
    <d v="1972-05-23T00:00:00"/>
    <n v="49"/>
    <n v="5"/>
    <s v="Adultez"/>
    <s v="Ninguno"/>
    <s v="Desplazamiento"/>
    <s v="Desplazamiento forzado"/>
    <s v="Estudios Universitarios"/>
    <s v="Cotizante docente"/>
    <m/>
    <s v="Sin discapacidad"/>
    <s v="Afrodescendiente"/>
    <s v="TUMACO"/>
    <m/>
    <n v="0"/>
    <s v="Urbana"/>
    <m/>
    <x v="0"/>
    <x v="7"/>
    <s v="NARIÑO"/>
    <x v="7"/>
    <x v="7"/>
    <x v="7"/>
    <m/>
    <m/>
    <m/>
    <m/>
    <s v="Hipertension esencial (primaria)"/>
    <s v="Medicamento"/>
    <n v="1"/>
    <s v="19942545-01"/>
    <s v="CALCITRIOL 0.5 MCG"/>
    <d v="2022-02-21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83399"/>
    <s v="CC59683399"/>
    <s v="DORELYS"/>
    <s v="NONE "/>
    <s v="VALENCIA ARAUJO"/>
    <s v="NOAP"/>
    <d v="1983-08-18T00:00:00"/>
    <n v="38"/>
    <n v="5"/>
    <s v="Adultez"/>
    <s v="Ninguno"/>
    <s v="Desplazamiento"/>
    <s v="Desplazamiento forzado"/>
    <s v="Estudios Universitarios"/>
    <s v="Beneficiari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7T00:00:00"/>
    <n v="45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397"/>
    <s v="CC27502397"/>
    <s v="MARIA FRANCELINA"/>
    <s v="NONE "/>
    <s v="LEDESMA DE CAMPAZ"/>
    <s v="NOAP"/>
    <d v="1958-02-12T00:00:00"/>
    <n v="63"/>
    <n v="6"/>
    <s v="Persona mayor"/>
    <s v="Ninguno"/>
    <s v="Ninguno"/>
    <s v="Ninguno"/>
    <s v="Estudios Universitarios"/>
    <s v="Cotizante docente"/>
    <m/>
    <s v="Sin discapacidad"/>
    <s v="Afrodescendiente"/>
    <s v="TUMACO"/>
    <m/>
    <n v="0"/>
    <s v="Urbana"/>
    <m/>
    <x v="0"/>
    <x v="7"/>
    <s v="NARIÑO"/>
    <x v="7"/>
    <x v="7"/>
    <x v="7"/>
    <m/>
    <m/>
    <m/>
    <m/>
    <s v="Hipertension esencial (primaria)"/>
    <s v="Medicamento"/>
    <n v="1"/>
    <s v="19934690-01"/>
    <s v="CALCITRIOL 0.25 MCG CAPSULA BLANDA"/>
    <d v="2022-02-07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7937668"/>
    <s v="CC37937668"/>
    <s v="MARISELA"/>
    <s v="NONE "/>
    <s v="TELLO LANDAZURY"/>
    <s v="NOAP"/>
    <d v="1967-09-27T00:00:00"/>
    <n v="54"/>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4T00:00:00"/>
    <n v="76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63198"/>
    <s v="CC5363198"/>
    <s v="LUCIO ERASMO "/>
    <s v="NONE "/>
    <s v="ROSERO LOPEZ"/>
    <s v="NOAP"/>
    <d v="1950-06-21T00:00:00"/>
    <n v="71"/>
    <n v="6"/>
    <s v="Persona mayor"/>
    <s v="Ninguno"/>
    <s v="Desplazamiento"/>
    <s v="Perdida de Bienes Muebles o Inmuebles"/>
    <s v="Estudios Universitarios"/>
    <s v="Cotizante docente"/>
    <m/>
    <s v="Sin discapacidad"/>
    <s v="Afrodescendiente"/>
    <s v="TUMACO"/>
    <m/>
    <n v="0"/>
    <s v="Urbana"/>
    <m/>
    <x v="0"/>
    <x v="9"/>
    <s v="NARIÑO"/>
    <x v="9"/>
    <x v="9"/>
    <x v="9"/>
    <m/>
    <m/>
    <m/>
    <m/>
    <s v="Hipertension esencial (primaria)"/>
    <s v="Medicamento"/>
    <n v="1"/>
    <s v="19942545-01"/>
    <s v="CALCITRIOL 0.5 MCG"/>
    <d v="2022-02-01T00:00:00"/>
    <n v="3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612"/>
    <s v="CC27498612"/>
    <s v="CONCEPCION  "/>
    <s v="NONE "/>
    <s v="VALENCIA QUIÑONEZ"/>
    <s v="NOAP"/>
    <d v="1946-12-08T00:00:00"/>
    <n v="75"/>
    <n v="6"/>
    <s v="Persona mayor"/>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6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365695"/>
    <s v="CC27365695"/>
    <s v="IVON "/>
    <s v="NONE "/>
    <s v="RODRIGUEZ RODRIGUEZ"/>
    <s v="NOAP"/>
    <d v="1963-05-29T00:00:00"/>
    <n v="58"/>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40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5858"/>
    <s v="CC12905858"/>
    <s v="JAIRO  "/>
    <s v="NONE "/>
    <s v="CUERO ROSERO"/>
    <s v="NOAP"/>
    <d v="1955-05-09T00:00:00"/>
    <n v="66"/>
    <n v="6"/>
    <s v="Persona mayor"/>
    <s v="Ninguno"/>
    <s v="Ninguno"/>
    <s v="Ninguno"/>
    <s v="Estudios Universitarios"/>
    <s v="Beneficiari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67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485020"/>
    <s v="CC59485020"/>
    <s v="WALIER GERMANIA"/>
    <s v="NONE "/>
    <s v="ESCARRIA PALACIOS"/>
    <s v="NOAP"/>
    <d v="1960-10-11T00:00:00"/>
    <n v="61"/>
    <n v="6"/>
    <s v="Persona mayor"/>
    <s v="Ninguno"/>
    <s v="Ninguno"/>
    <s v="Ninguno"/>
    <s v="Estudios Universitarios"/>
    <s v="Cotizante docente"/>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6989"/>
    <s v="CC59676989"/>
    <s v="MIRIAM "/>
    <s v="NONE "/>
    <s v="ALBAN VILLARREAL  "/>
    <s v="NOAP"/>
    <d v="1973-03-07T00:00:00"/>
    <n v="48"/>
    <n v="5"/>
    <s v="Adultez"/>
    <s v="Ninguno"/>
    <s v="Desplazamiento"/>
    <s v="Desplazamiento forzad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2T00:00:00"/>
    <n v="62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9863"/>
    <s v="CC12909863"/>
    <s v="BENJAMIN "/>
    <s v="NONE "/>
    <s v="RIVERA QUIÑONES"/>
    <s v="NOAP"/>
    <d v="1960-10-21T00:00:00"/>
    <n v="61"/>
    <n v="6"/>
    <s v="Persona mayor"/>
    <s v="Ninguno"/>
    <s v="Ninguno"/>
    <s v="Ninguno"/>
    <s v="Estudios Universitarios"/>
    <s v="Cotizante docente"/>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3T00:00:00"/>
    <n v="3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28627"/>
    <s v="CC30728627"/>
    <s v="MARIA HELENA"/>
    <s v="NONE "/>
    <s v="SALCEDO ZAMBRANO"/>
    <s v="NOAP"/>
    <d v="1959-12-04T00:00:00"/>
    <n v="62"/>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21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924"/>
    <s v="CC12906924"/>
    <s v="DANIEL AGUSTIN"/>
    <s v="NONE "/>
    <s v="CORTES CHAVES"/>
    <s v="NOAP"/>
    <d v="1955-08-28T00:00:00"/>
    <n v="66"/>
    <n v="6"/>
    <s v="Persona mayor"/>
    <s v="Ninguno"/>
    <s v="Ninguno"/>
    <s v="Ninguno"/>
    <s v="Estudios Universitarios"/>
    <s v="Cotizante docente"/>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1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3441"/>
    <s v="CC12903441"/>
    <s v="AGUSTIN  "/>
    <s v="NONE "/>
    <s v="ANGULO"/>
    <s v="NOAP"/>
    <d v="1950-04-08T00:00:00"/>
    <n v="71"/>
    <n v="6"/>
    <s v="Persona mayor"/>
    <s v="Ninguno"/>
    <s v="Ninguno"/>
    <s v="Ninguno"/>
    <s v="Estudios Universitarios"/>
    <s v="Cotizante Pensionad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119"/>
    <s v="CC59668119"/>
    <s v="LUZ ADELA "/>
    <s v="NONE "/>
    <s v="BIOJO ESTACIO "/>
    <s v="NOAP"/>
    <d v="1963-12-28T00:00:00"/>
    <n v="57"/>
    <n v="5"/>
    <s v="Adultez"/>
    <s v="Ninguno"/>
    <s v="Ninguno"/>
    <s v="Ninguno"/>
    <s v="Estudios Universitarios"/>
    <s v="Cotizante docente"/>
    <m/>
    <s v="Sin discapacidad"/>
    <s v="Afrodescendiente"/>
    <s v="TUMACO"/>
    <m/>
    <n v="0"/>
    <s v="Urbana"/>
    <m/>
    <x v="0"/>
    <x v="16"/>
    <s v="NARIÑO"/>
    <x v="16"/>
    <x v="16"/>
    <x v="16"/>
    <m/>
    <m/>
    <m/>
    <m/>
    <s v="Hipertension esencial (primaria)"/>
    <s v="Procedimiento"/>
    <n v="1"/>
    <n v="1871121"/>
    <s v="RADIOGRAFIA DE TORAX ( P. A. O A. P. Y LATERAL - DECUBITO LATERAL - OBLICUAS O LATERAL )"/>
    <d v="2022-02-08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940"/>
    <s v="CC27496940"/>
    <s v="IDIA MANUELA"/>
    <s v="NONE "/>
    <s v="HIDALGO CAICEDO"/>
    <s v="NOAP"/>
    <d v="1944-08-30T00:00:00"/>
    <n v="77"/>
    <n v="6"/>
    <s v="Persona mayor"/>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14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806"/>
    <s v="CC59663806"/>
    <s v="MARTA MIRYAM"/>
    <s v="NONE "/>
    <s v="VIVEROS ITURRI"/>
    <s v="NOAP"/>
    <d v="1963-01-16T00:00:00"/>
    <n v="58"/>
    <n v="5"/>
    <s v="Adultez"/>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8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768301"/>
    <s v="CC66768301"/>
    <s v="YOLANDA "/>
    <s v="NONE "/>
    <s v="SOLIS GONGORA"/>
    <s v="NOAP"/>
    <d v="1971-06-08T00:00:00"/>
    <n v="50"/>
    <n v="5"/>
    <s v="Adultez"/>
    <s v="Ninguno"/>
    <s v="Desplazamiento"/>
    <s v="Perdida de Bienes Muebles o Inmuebles"/>
    <s v="Estudios Universitarios"/>
    <s v="Cotizante docente"/>
    <m/>
    <s v="Sin discapacidad"/>
    <s v="Afrodescendiente"/>
    <s v="TUMACO"/>
    <m/>
    <n v="0"/>
    <s v="Urbana"/>
    <m/>
    <x v="0"/>
    <x v="16"/>
    <s v="NARIÑO"/>
    <x v="16"/>
    <x v="16"/>
    <x v="16"/>
    <m/>
    <m/>
    <m/>
    <m/>
    <s v="Hipertension esencial (primaria)"/>
    <s v="Medicamento"/>
    <n v="1"/>
    <s v="19936296-08"/>
    <s v="ACIDO ACETILSALICILICO 100 MG"/>
    <d v="2022-02-08T00:00:00"/>
    <n v="2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205"/>
    <s v="CC59660205"/>
    <s v="MARLENI"/>
    <s v="NONE "/>
    <s v="SOLIS BATALLA"/>
    <s v="NOAP"/>
    <d v="1957-07-29T00:00:00"/>
    <n v="64"/>
    <n v="6"/>
    <s v="Persona mayor"/>
    <s v="Ninguno"/>
    <s v="Desplazamiento"/>
    <s v="Amenaza"/>
    <s v="Estudios Universitarios"/>
    <s v="Cotizante docente"/>
    <m/>
    <s v="Sin discapacidad"/>
    <s v="Afrodescendiente"/>
    <s v="TUMACO"/>
    <m/>
    <n v="0"/>
    <s v="Urbana"/>
    <m/>
    <x v="0"/>
    <x v="16"/>
    <s v="NARIÑO"/>
    <x v="16"/>
    <x v="16"/>
    <x v="16"/>
    <m/>
    <m/>
    <m/>
    <m/>
    <s v="Hipertension esencial (primaria)"/>
    <s v="Medicamento"/>
    <n v="1"/>
    <s v="42216-13"/>
    <s v="FUROSEMIDA TABLETAS 40MG"/>
    <d v="2022-02-08T00:00:00"/>
    <n v="17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103"/>
    <s v="CC59664103"/>
    <s v="VELCY LETICIA "/>
    <s v="NONE "/>
    <s v="CASTILLO CASTILLO"/>
    <s v="NOAP"/>
    <d v="1963-11-27T00:00:00"/>
    <n v="58"/>
    <n v="5"/>
    <s v="Adultez"/>
    <s v="Ninguno"/>
    <s v="Ninguno"/>
    <s v="Ninguno"/>
    <s v="Estudios Universitarios"/>
    <s v="Cotizante docente"/>
    <m/>
    <s v="Sin discapacidad"/>
    <s v="Afrodescendiente"/>
    <s v="TUMACO"/>
    <m/>
    <n v="0"/>
    <s v="Urbana"/>
    <m/>
    <x v="0"/>
    <x v="16"/>
    <s v="NARIÑO"/>
    <x v="16"/>
    <x v="16"/>
    <x v="16"/>
    <m/>
    <m/>
    <m/>
    <m/>
    <s v="Hipertension esencial (primaria)"/>
    <s v="Medicamento"/>
    <n v="1"/>
    <s v="44569-25"/>
    <s v="ENALAPRIL 20 MG TABLETAS"/>
    <d v="2022-02-08T00:00:00"/>
    <n v="7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98430056"/>
    <s v="CC98430056"/>
    <s v="ALEXANDER "/>
    <s v="NONE "/>
    <s v="MARQUINEZ VIVEROS"/>
    <s v="NOAP"/>
    <d v="1977-11-05T00:00:00"/>
    <n v="44"/>
    <n v="5"/>
    <s v="Adultez"/>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1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45908"/>
    <s v="CC30745908"/>
    <s v="LILIANA DEL CARMEN "/>
    <s v="NONE "/>
    <s v="BOLAÑOS TACAN"/>
    <s v="NOAP"/>
    <d v="1970-05-31T00:00:00"/>
    <n v="51"/>
    <n v="5"/>
    <s v="Adultez"/>
    <s v="Ninguno"/>
    <s v="Ninguno"/>
    <s v="Ninguno"/>
    <s v="Estudios Universitarios"/>
    <s v="Cotizante docente"/>
    <m/>
    <s v="Sin discapacidad"/>
    <s v="Afrodescendiente"/>
    <s v="TUMACO"/>
    <m/>
    <n v="0"/>
    <s v="Urbana"/>
    <m/>
    <x v="0"/>
    <x v="16"/>
    <s v="NARIÑO"/>
    <x v="16"/>
    <x v="16"/>
    <x v="16"/>
    <m/>
    <m/>
    <m/>
    <m/>
    <s v="Hipertension esencial (primaria)"/>
    <s v="Medicamento"/>
    <n v="1"/>
    <s v="20085383-15"/>
    <s v="ATORVASTATINATABLETASRECUBIERTASPOR 40 MG"/>
    <d v="2022-02-08T00:00:00"/>
    <n v="3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5547"/>
    <s v="CC59675547"/>
    <s v="CLAUDIA LUCIA"/>
    <s v="NONE "/>
    <s v="PAZ ORTIZ"/>
    <s v="NOAP"/>
    <d v="1978-04-09T00:00:00"/>
    <n v="43"/>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29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069"/>
    <s v="CC59671069"/>
    <s v="IRIS MABEL"/>
    <s v="NONE "/>
    <s v="SINISTERRA ANGULO"/>
    <s v="NOAP"/>
    <d v="1974-05-03T00:00:00"/>
    <n v="47"/>
    <n v="5"/>
    <s v="Adultez"/>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2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895"/>
    <s v="CC59672895"/>
    <s v="MAXIMA HORTENCIA "/>
    <s v="NONE "/>
    <s v="VALENCIA QUIÑONES"/>
    <s v="NOAP"/>
    <d v="1974-11-27T00:00:00"/>
    <n v="47"/>
    <n v="5"/>
    <s v="Adultez"/>
    <s v="Ninguno"/>
    <s v="Ninguno"/>
    <s v="Ninguno"/>
    <s v="Estudios Universitarios"/>
    <s v="Cotizante docente"/>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962"/>
    <s v="CC59663962"/>
    <s v="MARIA EBLIN"/>
    <s v="NONE "/>
    <s v="MONTAÑO LANDAZURY"/>
    <s v="NOAP"/>
    <d v="1964-03-20T00:00:00"/>
    <n v="57"/>
    <n v="5"/>
    <s v="Adultez"/>
    <s v="Ninguno"/>
    <s v="Ninguno"/>
    <s v="Ninguno"/>
    <s v="Estudios Universitarios"/>
    <s v="Cotizante docente"/>
    <m/>
    <s v="Si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28T00:00:00"/>
    <n v="18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87430052"/>
    <s v="CC87430052"/>
    <s v="MARIANO HENRY"/>
    <s v="NONE "/>
    <s v="SANCHEZ FLORES"/>
    <s v="NOAP"/>
    <d v="1958-07-21T00:00:00"/>
    <n v="63"/>
    <n v="6"/>
    <s v="Persona mayor"/>
    <s v="Ninguno"/>
    <s v="Ninguno"/>
    <s v="Ninguno"/>
    <s v="Estudios Universitarios"/>
    <s v="Beneficiario"/>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55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2392971"/>
    <s v="CC52392971"/>
    <s v="DENIS JAZMINDA"/>
    <s v="NONE "/>
    <s v="PRECIADO QUIÑONES"/>
    <s v="NOAP"/>
    <d v="1970-11-19T00:00:00"/>
    <n v="51"/>
    <n v="5"/>
    <s v="Adultez"/>
    <s v="Ninguno"/>
    <s v="Ninguno"/>
    <s v="Ninguno"/>
    <s v="Estudios Universitarios"/>
    <s v="Beneficiario"/>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30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9639"/>
    <s v="CC12919639"/>
    <s v="HUGO  "/>
    <s v="NONE "/>
    <s v="ROSERO QUIÑONES"/>
    <s v="NOAP"/>
    <d v="1971-05-03T00:00:00"/>
    <n v="50"/>
    <n v="5"/>
    <s v="Adultez"/>
    <s v="Ninguno"/>
    <s v="Ninguno"/>
    <s v="Ninguno"/>
    <s v="Estudios Universitarios"/>
    <s v="Beneficiario"/>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03T00:00:00"/>
    <n v="2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830"/>
    <s v="CC27123830"/>
    <s v="JESUS HORTENCIA"/>
    <s v="NONE "/>
    <s v="QUIÑONES"/>
    <s v="NOAP"/>
    <d v="1965-02-28T00:00:00"/>
    <n v="56"/>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3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991"/>
    <s v="CC59668991"/>
    <s v="ESNEI MARIELA"/>
    <s v="NONE "/>
    <s v="CASTILLO GARCIA"/>
    <s v="NOAP"/>
    <d v="1970-08-24T00:00:00"/>
    <n v="51"/>
    <n v="5"/>
    <s v="Adultez"/>
    <s v="Ninguno"/>
    <s v="Desplazamiento"/>
    <s v="Desplazamiento forzado"/>
    <s v="Estudios Universitarios"/>
    <s v="Cotizante docente"/>
    <m/>
    <s v="Sin discapacidad"/>
    <s v="Afrodescendiente"/>
    <s v="TUMACO"/>
    <m/>
    <n v="0"/>
    <s v="Urbana"/>
    <m/>
    <x v="0"/>
    <x v="12"/>
    <s v="NARIÑO"/>
    <x v="12"/>
    <x v="12"/>
    <x v="12"/>
    <m/>
    <m/>
    <m/>
    <m/>
    <s v="Hipertension esencial (primaria)"/>
    <s v="Procedimiento"/>
    <n v="1"/>
    <s v="00Q0000774"/>
    <s v="PAQUETE DIABETES MELLITUS SIN O CON ENFERMEDAD RENAL CRONICA ESTADIOS 1 - 2 - IPS ESPECIALIZADA"/>
    <d v="2022-02-28T00:00:00"/>
    <n v="10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80051"/>
    <s v="CC59680051"/>
    <s v="MARISELA"/>
    <s v="NONE "/>
    <s v="GUERRA TENORIO"/>
    <s v="NOAP"/>
    <d v="1981-10-20T00:00:00"/>
    <n v="40"/>
    <n v="5"/>
    <s v="Adultez"/>
    <s v="Ninguno"/>
    <s v="Desplazamiento"/>
    <s v="Homicidi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1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998"/>
    <s v="CC59664998"/>
    <s v="ELSY ADILA"/>
    <s v="NONE "/>
    <s v="RIASCOS ESTACIO"/>
    <s v="NOAP"/>
    <d v="1965-01-09T00:00:00"/>
    <n v="56"/>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01T00:00:00"/>
    <n v="17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812"/>
    <s v="CC59661812"/>
    <s v="ENIS"/>
    <s v="MARIA"/>
    <s v="CABEZAS"/>
    <s v="CASTILLO"/>
    <d v="1961-01-20T00:00:00"/>
    <n v="60"/>
    <n v="6"/>
    <s v="Persona mayor"/>
    <s v="Ninguno"/>
    <s v="Ninguno"/>
    <s v="Ninguno"/>
    <s v="Estudios Universitarios"/>
    <s v="Cotizante docente"/>
    <m/>
    <s v="Sin discapacidad"/>
    <s v="Afrodescendiente"/>
    <s v="TUMACO"/>
    <s v="BARRIO PORVENIR"/>
    <n v="3166604091"/>
    <s v="Urbana"/>
    <m/>
    <x v="0"/>
    <x v="13"/>
    <s v="NARIÑO"/>
    <x v="13"/>
    <x v="13"/>
    <x v="13"/>
    <m/>
    <m/>
    <m/>
    <m/>
    <s v="Hipertension esencial (primaria)"/>
    <s v="Procedimiento"/>
    <n v="1"/>
    <s v="00Q0000773"/>
    <s v="PAQUETE HIPERTENSION ARTERIAL SIN O CON ENFERMEDAD RENAL CRONICA ESTADIOS 1 - 2 - IPS ESPECIALIZADA"/>
    <d v="2022-02-28T00:00:00"/>
    <n v="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056890"/>
    <s v="CC13056890"/>
    <s v="EDER"/>
    <s v="NONE "/>
    <s v="CARDENAS SALAZAR"/>
    <s v="NOAP"/>
    <d v="1973-05-08T00:00:00"/>
    <n v="48"/>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6T00:00:00"/>
    <n v="3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571"/>
    <s v="CC59672571"/>
    <s v="MARTHA ELVIRA"/>
    <s v="NONE "/>
    <s v="QUIÑONES QUIÑONES"/>
    <s v="NOAP"/>
    <d v="1971-12-09T00:00:00"/>
    <n v="50"/>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053240"/>
    <s v="CC13053240"/>
    <s v="JIMMY RICARDO"/>
    <s v="NONE "/>
    <s v="REINEL VASQUEZ"/>
    <s v="NOAP"/>
    <d v="1971-03-16T00:00:00"/>
    <n v="50"/>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138"/>
    <s v="CC27502138"/>
    <s v="MARIA DAISSY"/>
    <s v="NONE "/>
    <s v="PAI DELGADO"/>
    <s v="NOAP"/>
    <d v="1956-01-10T00:00:00"/>
    <n v="65"/>
    <n v="6"/>
    <s v="Persona mayor"/>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48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666"/>
    <s v="CC59661666"/>
    <s v="CLEMENTINA"/>
    <s v="NONE "/>
    <s v="QUIÑONES"/>
    <s v="NOAP"/>
    <d v="1954-11-24T00:00:00"/>
    <n v="67"/>
    <n v="6"/>
    <s v="Persona mayor"/>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6749"/>
    <s v="CC12916749"/>
    <s v="WILBER SANTIAGO"/>
    <s v="NONE "/>
    <s v="SICARD CUERO"/>
    <s v="NOAP"/>
    <d v="1969-08-25T00:00:00"/>
    <n v="52"/>
    <n v="5"/>
    <s v="Adultez"/>
    <s v="Ninguno"/>
    <s v="Ninguno"/>
    <s v="Ninguno"/>
    <s v="Estudios Universitarios"/>
    <s v="Cotizante docente"/>
    <m/>
    <s v="Sin discapacidad"/>
    <s v="Afrodescendiente"/>
    <s v="TUMACO"/>
    <m/>
    <n v="0"/>
    <s v="Urbana"/>
    <m/>
    <x v="0"/>
    <x v="7"/>
    <s v="NARIÑO"/>
    <x v="7"/>
    <x v="7"/>
    <x v="7"/>
    <m/>
    <m/>
    <m/>
    <m/>
    <s v="Hipertension esencial (primaria)"/>
    <s v="Medicamento"/>
    <n v="1"/>
    <s v="20123645-04"/>
    <s v="LOSARTAN POTASICO 50 MG TABLETAS"/>
    <d v="2022-02-01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327335"/>
    <s v="CC27327335"/>
    <s v="DAISY MARIA"/>
    <s v="NONE "/>
    <s v="CASTILLO QUIÑONES"/>
    <s v="NOAP"/>
    <d v="1956-03-09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1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460"/>
    <s v="CC59662460"/>
    <s v="ENEIDA"/>
    <s v="NONE "/>
    <s v="ORTIZ CHARLAR"/>
    <s v="NOAP"/>
    <d v="1962-03-19T00:00:00"/>
    <n v="59"/>
    <n v="5"/>
    <s v="Adultez"/>
    <s v="Ninguno"/>
    <s v="Ninguno"/>
    <s v="Ninguno"/>
    <s v="Estudios Universitarios"/>
    <s v="Cotizante docente"/>
    <m/>
    <s v="Si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28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66846984"/>
    <s v="CC66846984"/>
    <s v="ESPERANZA"/>
    <s v="NONE "/>
    <s v="QUIÑONES SEVILLANO"/>
    <s v="NOAP"/>
    <d v="1971-12-21T00:00:00"/>
    <n v="49"/>
    <n v="5"/>
    <s v="Adultez"/>
    <s v="Ninguno"/>
    <s v="Desplazamiento"/>
    <s v="Desplazamiento forzado"/>
    <s v="Estudios Universitarios"/>
    <s v="Beneficiario"/>
    <m/>
    <s v="Si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514"/>
    <s v="CC27500514"/>
    <s v="EDITH OBDULIA"/>
    <s v="NONE "/>
    <s v="MINA  "/>
    <s v="NOAP"/>
    <d v="1953-09-10T00:00:00"/>
    <n v="68"/>
    <n v="6"/>
    <s v="Persona mayor"/>
    <s v="Ninguno"/>
    <s v="Desplazamiento"/>
    <s v="Perdida de Bienes Muebles o Inmuebles"/>
    <s v="Estudios Universitarios"/>
    <s v="Cotizante docente"/>
    <m/>
    <s v="Sin discapacidad"/>
    <s v="Afrodescendiente"/>
    <s v="TUMACO"/>
    <m/>
    <n v="0"/>
    <s v="Urbana"/>
    <m/>
    <x v="0"/>
    <x v="15"/>
    <s v="NARIÑO"/>
    <x v="15"/>
    <x v="15"/>
    <x v="15"/>
    <m/>
    <m/>
    <m/>
    <m/>
    <s v="Hipertension esencial (primaria)"/>
    <s v="Procedimiento"/>
    <n v="1"/>
    <s v="00Q0000773"/>
    <s v="PAQUETE HIPERTENSION ARTERIAL SIN O CON ENFERMEDAD RENAL CRONICA ESTADIOS 1 - 2 - IPS ESPECIALIZADA"/>
    <d v="2022-02-22T00:00:00"/>
    <n v="105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197"/>
    <s v="CC27499197"/>
    <s v="MARIA ROSAMELIA"/>
    <s v="NONE "/>
    <s v="SOLARTE"/>
    <s v="NOAP"/>
    <d v="1950-05-13T00:00:00"/>
    <n v="71"/>
    <n v="6"/>
    <s v="Persona mayor"/>
    <s v="Ninguno"/>
    <s v="Ninguno"/>
    <s v="Ninguno"/>
    <s v="Estudios Universitarios"/>
    <s v="Cotizante docente"/>
    <m/>
    <s v="Sin discapacidad"/>
    <s v="Afrodescendiente"/>
    <s v="TUMACO"/>
    <m/>
    <n v="0"/>
    <s v="Urbana"/>
    <m/>
    <x v="0"/>
    <x v="7"/>
    <s v="NARIÑO"/>
    <x v="7"/>
    <x v="7"/>
    <x v="7"/>
    <m/>
    <m/>
    <m/>
    <m/>
    <s v="Hipertension esencial (primaria)"/>
    <s v="Procedimiento"/>
    <n v="1"/>
    <n v="1890301"/>
    <s v="CONSULTA DE CONTROL O DE SEGUIMIENTO POR MEDICINA GENERAL"/>
    <d v="2022-02-03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ependiente"/>
    <s v="AC"/>
    <m/>
    <s v="CC"/>
    <n v="59674054"/>
    <s v="CC59674054"/>
    <s v="MARIA FANNY"/>
    <s v="NONE "/>
    <s v="CLEVEL CORTES"/>
    <s v="NOAP"/>
    <d v="1968-03-30T00:00:00"/>
    <n v="53"/>
    <n v="5"/>
    <s v="Adultez"/>
    <s v="Ninguno"/>
    <s v="Desplazamiento"/>
    <s v="Homicidio"/>
    <s v="Estudios Universitarios"/>
    <s v="Cotizante Dependiente"/>
    <m/>
    <s v="Sin discapacidad"/>
    <s v="Afrodescendiente"/>
    <s v="TUMACO"/>
    <m/>
    <n v="0"/>
    <s v="Urbana"/>
    <m/>
    <x v="0"/>
    <x v="7"/>
    <s v="NARIÑO"/>
    <x v="7"/>
    <x v="7"/>
    <x v="7"/>
    <m/>
    <m/>
    <m/>
    <m/>
    <s v="Hipertension esencial (primaria)"/>
    <s v="Medicamento"/>
    <n v="1"/>
    <s v="41072-05"/>
    <s v="OMEPRAZOL 20 MG CAPSULAS"/>
    <d v="2022-02-03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245"/>
    <s v="CC59663245"/>
    <s v="ADIELA"/>
    <s v="NONE"/>
    <s v="GUAGUA"/>
    <s v="SANCHEZ"/>
    <d v="1962-08-03T00:00:00"/>
    <n v="59"/>
    <n v="5"/>
    <s v="Adultez"/>
    <s v="Ninguno"/>
    <s v="Ninguno"/>
    <s v="Ninguno"/>
    <s v="Estudios Universitarios"/>
    <s v="Cotizante docente"/>
    <m/>
    <s v="Sin discapacidad"/>
    <s v="Afrodescendiente"/>
    <s v="TUMACO"/>
    <m/>
    <n v="3158018394"/>
    <s v="Urbana"/>
    <m/>
    <x v="0"/>
    <x v="7"/>
    <s v="NARIÑO"/>
    <x v="7"/>
    <x v="7"/>
    <x v="7"/>
    <m/>
    <m/>
    <m/>
    <m/>
    <s v="Hipertension esencial (primaria)"/>
    <s v="Procedimiento"/>
    <n v="1"/>
    <s v="00Q0000773"/>
    <s v="PAQUETE HIPERTENSION ARTERIAL SIN O CON ENFERMEDAD RENAL CRONICA ESTADIOS 1 - 2 - IPS ESPECIALIZADA"/>
    <d v="2022-02-28T00:00:00"/>
    <n v="59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0583"/>
    <s v="CC59660583"/>
    <s v="ROSARIO TULIA"/>
    <s v="NONE "/>
    <s v="MONTAÑO"/>
    <s v="NOAP"/>
    <d v="1960-05-02T00:00:00"/>
    <n v="61"/>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5T00:00:00"/>
    <n v="48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245"/>
    <s v="CC59661245"/>
    <s v="LUZ MARIELA"/>
    <s v="NONE "/>
    <s v="MARTINEZ DE BANGUERA"/>
    <s v="NOAP"/>
    <d v="1948-08-09T00:00:00"/>
    <n v="73"/>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1T00:00:00"/>
    <n v="48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04398"/>
    <s v="CC27404398"/>
    <s v="COLOMBIA"/>
    <s v="NONE "/>
    <s v="CORTES CABEZAS"/>
    <s v="NOAP"/>
    <d v="1957-02-08T00:00:00"/>
    <n v="64"/>
    <n v="6"/>
    <s v="Persona mayor"/>
    <s v="Ninguno"/>
    <s v="Ninguno"/>
    <s v="Ninguno"/>
    <s v="Estudios Universitarios"/>
    <s v="Cotizante docente"/>
    <m/>
    <s v="Sin discapacidad"/>
    <s v="Afrodescendiente"/>
    <s v="TUMACO"/>
    <m/>
    <n v="0"/>
    <s v="Urbana"/>
    <m/>
    <x v="0"/>
    <x v="16"/>
    <s v="NARIÑO"/>
    <x v="16"/>
    <x v="16"/>
    <x v="16"/>
    <m/>
    <m/>
    <m/>
    <m/>
    <s v="Hipertension esencial (primaria)"/>
    <s v="Procedimiento"/>
    <n v="1"/>
    <n v="1886012"/>
    <s v="OSTEODENSITOMETRIA POR ABSORCION DUAL"/>
    <d v="2022-02-01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9244271"/>
    <s v="CC19244271"/>
    <s v="WILSON ANDRES"/>
    <s v="NONE "/>
    <s v="QUIÑONES"/>
    <s v="NOAP"/>
    <d v="1949-11-12T00:00:00"/>
    <n v="72"/>
    <n v="6"/>
    <s v="Persona mayor"/>
    <s v="Ninguno"/>
    <s v="Ninguno"/>
    <s v="Ninguno"/>
    <s v="Estudios Universitarios"/>
    <s v="Beneficiario"/>
    <m/>
    <s v="Sin discapacidad"/>
    <s v="Afrodescendiente"/>
    <s v="TUMACO"/>
    <m/>
    <n v="0"/>
    <s v="Urbana"/>
    <m/>
    <x v="0"/>
    <x v="13"/>
    <s v="NARIÑO"/>
    <x v="13"/>
    <x v="13"/>
    <x v="13"/>
    <m/>
    <m/>
    <m/>
    <m/>
    <s v="Hipertension esencial (primaria)"/>
    <s v="Medicamento"/>
    <n v="1"/>
    <s v="54972-03"/>
    <s v="CAPTOPRIL 25 MG TABLETAS"/>
    <d v="2022-02-21T00:00:00"/>
    <n v="52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F"/>
    <m/>
    <s v="CC"/>
    <n v="87940172"/>
    <s v="CC87940172"/>
    <s v="GERSON ARLET"/>
    <s v="NONE "/>
    <s v="MARTINEZ ESTUPIÑAN"/>
    <s v="NOAP"/>
    <d v="1980-01-19T00:00:00"/>
    <n v="41"/>
    <n v="5"/>
    <s v="Adultez"/>
    <s v="Ninguno"/>
    <s v="Ninguno"/>
    <s v="Ninguno"/>
    <s v="Estudios Universitarios"/>
    <s v="Cotizante Fallecido"/>
    <m/>
    <s v="Sin discapacidad"/>
    <s v="Afrodescendiente"/>
    <s v="TUMACO"/>
    <m/>
    <n v="0"/>
    <s v="Urbana"/>
    <m/>
    <x v="0"/>
    <x v="13"/>
    <s v="NARIÑO"/>
    <x v="13"/>
    <x v="13"/>
    <x v="13"/>
    <m/>
    <m/>
    <m/>
    <m/>
    <s v="Hipertension esencial (primaria)"/>
    <s v="Medicamento"/>
    <n v="1"/>
    <s v="20011084-05"/>
    <s v="PREDNISOLONA TABLETAS X 5 MG"/>
    <d v="2022-02-21T00:00:00"/>
    <n v="52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4539"/>
    <s v="CC27124539"/>
    <s v="MAURA ELVIRA"/>
    <s v="NONE "/>
    <s v="QUIÑONES QUIÑONES"/>
    <s v="NOAP"/>
    <d v="1968-12-27T00:00:00"/>
    <n v="52"/>
    <n v="5"/>
    <s v="Adultez"/>
    <s v="Ninguno"/>
    <s v="Ninguno"/>
    <s v="Ninguno"/>
    <s v="Estudios Universitarios"/>
    <s v="Cotizante docente"/>
    <m/>
    <s v="Sin discapacidad"/>
    <s v="Afrodescendiente"/>
    <s v="TUMACO"/>
    <m/>
    <n v="0"/>
    <s v="Urbana"/>
    <m/>
    <x v="0"/>
    <x v="13"/>
    <s v="NARIÑO"/>
    <x v="13"/>
    <x v="13"/>
    <x v="13"/>
    <m/>
    <m/>
    <m/>
    <m/>
    <s v="Hipertension esencial (primaria)"/>
    <s v="Medicamento"/>
    <n v="1"/>
    <s v="19966171-01"/>
    <s v="GALAC Â®"/>
    <d v="2022-02-21T00:00:00"/>
    <n v="527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98429806"/>
    <s v="CC98429806"/>
    <s v="WILLIAM "/>
    <s v="NONE "/>
    <s v="PRECIADO ANGULO"/>
    <s v="NOAP"/>
    <d v="1977-08-14T00:00:00"/>
    <n v="44"/>
    <n v="5"/>
    <s v="Adultez"/>
    <s v="Ninguno"/>
    <s v="Ninguno"/>
    <s v="Ninguno"/>
    <s v="Estudios Universitarios"/>
    <s v="Cotizante docente"/>
    <m/>
    <s v="Sin discapacidad"/>
    <s v="Afrodescendiente"/>
    <s v="TUMACO"/>
    <m/>
    <n v="0"/>
    <s v="Urbana"/>
    <m/>
    <x v="0"/>
    <x v="13"/>
    <s v="NARIÑO"/>
    <x v="13"/>
    <x v="13"/>
    <x v="13"/>
    <m/>
    <m/>
    <m/>
    <m/>
    <s v="Hipertension esencial (primaria)"/>
    <s v="Medicamento"/>
    <n v="1"/>
    <s v="34162-09"/>
    <s v="HIDROCLOROTIAZIDA 25 MG"/>
    <d v="2022-02-21T00:00:00"/>
    <n v="37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186"/>
    <s v="CC59668186"/>
    <s v="ELVIA PATRICIA"/>
    <s v="NONE "/>
    <s v="QUIÑONES TELLO"/>
    <s v="NOAP"/>
    <d v="1970-06-15T00:00:00"/>
    <n v="51"/>
    <n v="5"/>
    <s v="Adultez"/>
    <s v="Ninguno"/>
    <s v="Ninguno"/>
    <s v="Ninguno"/>
    <s v="Estudios Universitarios"/>
    <s v="Cotizante docente"/>
    <m/>
    <s v="Sin discapacidad"/>
    <s v="Afrodescendiente"/>
    <s v="TUMACO"/>
    <m/>
    <n v="0"/>
    <s v="Urbana"/>
    <m/>
    <x v="0"/>
    <x v="13"/>
    <s v="NARIÑO"/>
    <x v="13"/>
    <x v="13"/>
    <x v="13"/>
    <m/>
    <m/>
    <m/>
    <m/>
    <s v="Hipertension esencial (primaria)"/>
    <s v="Procedimiento"/>
    <n v="1"/>
    <n v="1890205"/>
    <s v="CONSULTA DE PRIMERA VEZ POR ENFERMERIA"/>
    <d v="2022-02-21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330"/>
    <s v="CC59663330"/>
    <s v="RUTH MELBA"/>
    <s v="NONE "/>
    <s v="ARAGON GUERRERO"/>
    <s v="NOAP"/>
    <d v="1964-01-11T00:00:00"/>
    <n v="57"/>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6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136"/>
    <s v="CC59670136"/>
    <s v="LUCY VIALIS"/>
    <s v="NONE "/>
    <s v="CANDELO PRECIADO"/>
    <s v="NOAP"/>
    <d v="1973-02-27T00:00:00"/>
    <n v="48"/>
    <n v="5"/>
    <s v="Adultez"/>
    <s v="Ninguno"/>
    <s v="Ninguno"/>
    <s v="Ninguno"/>
    <s v="Estudios Universitarios"/>
    <s v="Cotizante docente"/>
    <m/>
    <s v="Sin discapacidad"/>
    <s v="Afrodescendiente"/>
    <s v="TUMACO"/>
    <m/>
    <n v="0"/>
    <s v="Urbana"/>
    <m/>
    <x v="0"/>
    <x v="7"/>
    <s v="NARIÑO"/>
    <x v="7"/>
    <x v="7"/>
    <x v="7"/>
    <m/>
    <m/>
    <m/>
    <m/>
    <s v="Hipertension esencial (primaria)"/>
    <s v="Medicamento"/>
    <n v="1"/>
    <s v="34162-07"/>
    <s v="HIDROCLOROTIAZIDA 25 MG"/>
    <d v="2022-02-22T00:00:00"/>
    <n v="18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24973"/>
    <s v="CC30724973"/>
    <s v="AMANDA "/>
    <s v="NONE "/>
    <s v="RODRIGUEZ CHAVEZ"/>
    <s v="NOAP"/>
    <d v="1962-03-20T00:00:00"/>
    <n v="59"/>
    <n v="5"/>
    <s v="Adultez"/>
    <s v="Ninguno"/>
    <s v="Desplazamiento"/>
    <s v="Desplazamiento forzado"/>
    <s v="Estudios Universitarios"/>
    <s v="Cotizante docente"/>
    <m/>
    <s v="Sin discapacidad"/>
    <s v="Afrodescendiente"/>
    <s v="TUMACO"/>
    <m/>
    <n v="0"/>
    <s v="Urbana"/>
    <m/>
    <x v="0"/>
    <x v="7"/>
    <s v="NARIÑO"/>
    <x v="7"/>
    <x v="7"/>
    <x v="7"/>
    <m/>
    <m/>
    <m/>
    <m/>
    <s v="Hipertension esencial (primaria)"/>
    <s v="Medicamento"/>
    <n v="1"/>
    <s v="20025310-08"/>
    <s v="NIFEDIPINO 30 MG CAPSULAS DE LIBERACION CONTROLADA"/>
    <d v="2022-02-22T00:00:00"/>
    <n v="2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501"/>
    <s v="CC12906501"/>
    <s v="JAIME HERNANDO"/>
    <s v="NONE "/>
    <s v="CORTES BANGUERA"/>
    <s v="NOAP"/>
    <d v="1954-11-02T00:00:00"/>
    <n v="67"/>
    <n v="6"/>
    <s v="Persona mayor"/>
    <s v="Ninguno"/>
    <s v="Ninguno"/>
    <s v="Ninguno"/>
    <s v="Estudios Universitarios"/>
    <s v="Cotizante docente"/>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14T00:00:00"/>
    <n v="13433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5360682"/>
    <s v="CC5360682"/>
    <s v="CARLOS"/>
    <s v="NONE "/>
    <s v="PRECIADO CORTES"/>
    <s v="NOAP"/>
    <d v="1947-08-23T00:00:00"/>
    <n v="74"/>
    <n v="6"/>
    <s v="Persona mayor"/>
    <s v="Ninguno"/>
    <s v="Ninguno"/>
    <s v="Ninguno"/>
    <s v="Estudios Universitarios"/>
    <s v="Beneficiario"/>
    <m/>
    <s v="Sin discapacidad"/>
    <s v="Afrodescendiente"/>
    <s v="TUMACO"/>
    <m/>
    <n v="0"/>
    <s v="Urbana"/>
    <m/>
    <x v="0"/>
    <x v="7"/>
    <s v="NARIÑO"/>
    <x v="7"/>
    <x v="7"/>
    <x v="7"/>
    <m/>
    <m/>
    <m/>
    <m/>
    <s v="Hipertension esencial (primaria)"/>
    <s v="Medicamento"/>
    <n v="1"/>
    <s v="20123645-04"/>
    <s v="LOSARTAN POTASICO 50 MG TABLETAS"/>
    <d v="2022-02-01T00:00:00"/>
    <n v="36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5853"/>
    <s v="CC12905853"/>
    <s v="WILSON MANUEL"/>
    <s v="NONE "/>
    <s v="PRECIADO"/>
    <s v="NOAP"/>
    <d v="1956-07-04T00:00:00"/>
    <n v="65"/>
    <n v="6"/>
    <s v="Persona mayor"/>
    <s v="Ninguno"/>
    <s v="Ninguno"/>
    <s v="Ninguno"/>
    <s v="Estudios Universitarios"/>
    <s v="Cotizante docente"/>
    <m/>
    <s v="Sin discapacidad"/>
    <s v="Afrodescendiente"/>
    <s v="TUMACO"/>
    <m/>
    <n v="0"/>
    <s v="Urbana"/>
    <m/>
    <x v="0"/>
    <x v="8"/>
    <s v="NARIÑO"/>
    <x v="8"/>
    <x v="8"/>
    <x v="8"/>
    <m/>
    <m/>
    <m/>
    <m/>
    <s v="Hipertension esencial (primaria)"/>
    <s v="Procedimiento"/>
    <n v="1"/>
    <n v="1890366"/>
    <s v="CONSULTA DE CONTROL O DE SEGUIMIENTO POR ESPECIALISTA EN MEDICINA INTERNA"/>
    <d v="2022-02-25T00:00:00"/>
    <n v="159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6940002"/>
    <s v="CC36940002"/>
    <s v="MARIANA DE JESUS"/>
    <s v="NONE "/>
    <s v="QUIÑONES VALENCIA"/>
    <s v="NOAP"/>
    <d v="1945-06-02T00:00:00"/>
    <n v="76"/>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7T00:00:00"/>
    <n v="21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4469693"/>
    <s v="CC4469693"/>
    <s v="JOSE JULIAN"/>
    <s v="NONE "/>
    <s v="TABARES GALVIS"/>
    <s v="NOAP"/>
    <d v="1953-06-01T00:00:00"/>
    <n v="68"/>
    <n v="6"/>
    <s v="Persona mayor"/>
    <s v="Ninguno"/>
    <s v="Ninguno"/>
    <s v="Ninguno"/>
    <s v="Estudios Universitarios"/>
    <s v="Beneficiario"/>
    <m/>
    <s v="Sin discapacidad"/>
    <s v="Afrodescendiente"/>
    <s v="TUMACO"/>
    <m/>
    <n v="0"/>
    <s v="Urbana"/>
    <m/>
    <x v="0"/>
    <x v="7"/>
    <s v="NARIÑO"/>
    <x v="7"/>
    <x v="7"/>
    <x v="7"/>
    <m/>
    <m/>
    <m/>
    <m/>
    <s v="Hipertension esencial (primaria)"/>
    <s v="Procedimiento"/>
    <n v="1"/>
    <s v="00Q0001231"/>
    <s v="PAQUETE ENFERMEDAD RENAL CRONICA ESTADIOS 1 A 5 - OTRAS ETIOLOGIAS DIFERENTES A HIPERTENSION Y DIABETES"/>
    <d v="2022-02-28T00:00:00"/>
    <n v="4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497"/>
    <s v="CC59671497"/>
    <s v="RUTH DEL CARMEN"/>
    <s v="NONE "/>
    <s v="BAEZ GALLO"/>
    <s v="NOAP"/>
    <d v="1974-10-06T00:00:00"/>
    <n v="47"/>
    <n v="5"/>
    <s v="Adultez"/>
    <s v="Ninguno"/>
    <s v="Desplazamiento"/>
    <s v="Homicidio"/>
    <s v="Estudios Universitarios"/>
    <s v="Cotizante docente"/>
    <m/>
    <s v="Sin discapacidad"/>
    <s v="Afrodescendiente"/>
    <s v="TUMACO"/>
    <m/>
    <n v="0"/>
    <s v="Urbana"/>
    <m/>
    <x v="0"/>
    <x v="7"/>
    <s v="NARIÑO"/>
    <x v="7"/>
    <x v="7"/>
    <x v="7"/>
    <m/>
    <m/>
    <m/>
    <m/>
    <s v="Hipertension esencial (primaria)"/>
    <s v="Medicamento"/>
    <n v="1"/>
    <s v="35662-18"/>
    <s v="ACIDO FOLICO TABLETAS 1 MG."/>
    <d v="2022-02-17T00:00:00"/>
    <n v="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757"/>
    <s v="CC59664757"/>
    <s v="GERMANIA  "/>
    <s v="NONE "/>
    <s v="BORJA"/>
    <s v="NOAP"/>
    <d v="1964-12-27T00:00:00"/>
    <n v="56"/>
    <n v="5"/>
    <s v="Adultez"/>
    <s v="Ninguno"/>
    <s v="Ninguno"/>
    <s v="Ninguno"/>
    <s v="Estudios Universitarios"/>
    <s v="Cotizante docente"/>
    <m/>
    <s v="Si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1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24709"/>
    <s v="CC30724709"/>
    <s v="LUZ STELLA"/>
    <s v="NONE "/>
    <s v="REQUENET ORDOÑEZ"/>
    <s v="NOAP"/>
    <d v="1961-07-19T00:00:00"/>
    <n v="60"/>
    <n v="6"/>
    <s v="Persona mayor"/>
    <s v="Ninguno"/>
    <s v="Desplazamiento"/>
    <s v="Amenaza"/>
    <s v="Estudios Universitarios"/>
    <s v="Cotizante docente"/>
    <m/>
    <s v="Sin discapacidad"/>
    <s v="Afrodescendiente"/>
    <s v="TUMACO"/>
    <m/>
    <n v="0"/>
    <s v="Urbana"/>
    <m/>
    <x v="0"/>
    <x v="9"/>
    <s v="NARIÑO"/>
    <x v="9"/>
    <x v="9"/>
    <x v="9"/>
    <m/>
    <m/>
    <m/>
    <m/>
    <s v="Hipertension esencial (primaria)"/>
    <s v="Procedimiento"/>
    <n v="1"/>
    <n v="1890208"/>
    <s v="CONSULTA DE PRIMERA VEZ POR PSICOLOGIA"/>
    <d v="2022-02-02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2178"/>
    <s v="CC59662178"/>
    <s v="MARIA HELENA"/>
    <s v="NONE "/>
    <s v="AREVALO DE ACEVEDO"/>
    <s v="NOAP"/>
    <d v="1961-04-13T00:00:00"/>
    <n v="60"/>
    <n v="6"/>
    <s v="Persona mayor"/>
    <s v="Ninguno"/>
    <s v="Desplazamiento"/>
    <s v="Desplazamiento forzado"/>
    <s v="Estudios Universitarios"/>
    <s v="Beneficiario"/>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0T00:00:00"/>
    <n v="162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365512"/>
    <s v="CC27365512"/>
    <s v="MARIA PIEDAD"/>
    <s v="NONE "/>
    <s v="AGUIRRE RENGIFO"/>
    <s v="NOAP"/>
    <d v="1956-10-19T00:00:00"/>
    <n v="65"/>
    <n v="6"/>
    <s v="Persona mayor"/>
    <s v="Ninguno"/>
    <s v="Ninguno"/>
    <s v="Ninguno"/>
    <s v="Estudios Universitarios"/>
    <s v="Beneficiario"/>
    <m/>
    <s v="Sin discapacidad"/>
    <s v="Afrodescendiente"/>
    <s v="TUMACO"/>
    <m/>
    <n v="0"/>
    <s v="Urbana"/>
    <m/>
    <x v="0"/>
    <x v="7"/>
    <s v="NARIÑO"/>
    <x v="7"/>
    <x v="7"/>
    <x v="7"/>
    <m/>
    <m/>
    <m/>
    <m/>
    <s v="Hipertension esencial (primaria)"/>
    <s v="Medicamento"/>
    <n v="1"/>
    <s v="19934690-01"/>
    <s v="CALCITRIOL 0.25 MCG CAPSULA BLANDA"/>
    <d v="2022-02-18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411"/>
    <s v="CC59661411"/>
    <s v="ELSA"/>
    <s v="NONE "/>
    <s v="ARIZALA NAZARENO"/>
    <s v="NOAP"/>
    <d v="1959-07-22T00:00:00"/>
    <n v="62"/>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4T00:00:00"/>
    <n v="6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4997"/>
    <s v="CC59674997"/>
    <s v="NANCY "/>
    <s v="NONE "/>
    <s v="DIAZ QUIROZ"/>
    <s v="NOAP"/>
    <d v="1967-03-26T00:00:00"/>
    <n v="54"/>
    <n v="5"/>
    <s v="Adultez"/>
    <s v="Ninguno"/>
    <s v="Desplazamiento"/>
    <s v="Homicidi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3T00:00:00"/>
    <n v="2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804"/>
    <s v="CC59662804"/>
    <s v="EMILSE"/>
    <s v="NONE "/>
    <s v="ARBOLEDA VILLARREAL"/>
    <s v="NOAP"/>
    <d v="1962-09-15T00:00:00"/>
    <n v="59"/>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26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1825"/>
    <s v="CC12911825"/>
    <s v="VIDAL"/>
    <s v="NONE "/>
    <s v="VALENCIA"/>
    <s v="NOAP"/>
    <d v="1961-05-06T00:00:00"/>
    <n v="60"/>
    <n v="6"/>
    <s v="Persona mayor"/>
    <s v="Ninguno"/>
    <s v="Desplazamiento"/>
    <s v="Desplazamiento forzado"/>
    <s v="Estudios Universitarios"/>
    <s v="Beneficiario"/>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2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50746"/>
    <s v="CC12950746"/>
    <s v="EVER SANTIAGO"/>
    <s v="NONE "/>
    <s v="LEUSSON OLAYA"/>
    <s v="NOAP"/>
    <d v="1947-11-24T00:00:00"/>
    <n v="74"/>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54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7656"/>
    <s v="CC59667656"/>
    <s v="RUTH BEATRIZ"/>
    <s v="NONE "/>
    <s v="RIASCOS BISBICUTH"/>
    <s v="NOAP"/>
    <d v="1966-08-18T00:00:00"/>
    <n v="55"/>
    <n v="5"/>
    <s v="Adultez"/>
    <s v="Ninguno"/>
    <s v="Desplazamiento"/>
    <s v="Desplazamiento forzado"/>
    <s v="Estudios Universitarios"/>
    <s v="Beneficiario"/>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2736"/>
    <s v="CC27122736"/>
    <s v="GEMMA CELINA "/>
    <s v="NONE "/>
    <s v="CASTILLO DE CALZADA"/>
    <s v="NOAP"/>
    <d v="1952-06-03T00:00:00"/>
    <n v="69"/>
    <n v="6"/>
    <s v="Persona mayor"/>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82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8379"/>
    <s v="CC27498379"/>
    <s v="ARMINDA"/>
    <s v="NONE"/>
    <s v="VALENCIA"/>
    <s v="VALENCIA"/>
    <d v="1948-10-08T00:00:00"/>
    <n v="73"/>
    <n v="6"/>
    <s v="Persona mayor"/>
    <s v="Ninguno"/>
    <s v="Ninguno"/>
    <s v="Ninguno"/>
    <s v="Estudios Universitarios"/>
    <s v="Beneficiario"/>
    <m/>
    <s v="Sin discapacidad"/>
    <s v="Afrodescendiente"/>
    <s v="TUMACO"/>
    <s v="AV. LA PLAYA"/>
    <n v="3024136524"/>
    <s v="Urbana"/>
    <m/>
    <x v="0"/>
    <x v="15"/>
    <s v="NARIÑO"/>
    <x v="15"/>
    <x v="15"/>
    <x v="15"/>
    <m/>
    <m/>
    <m/>
    <m/>
    <s v="Hipertension esencial (primaria)"/>
    <s v="Medicamento"/>
    <n v="1"/>
    <s v="20086955-04"/>
    <s v="CARVEDILOL 6.25 MG TABLETAS RECUBIERTAS."/>
    <d v="2022-02-09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4936"/>
    <s v="CC12914936"/>
    <s v="ALDEMAR"/>
    <s v="NONE "/>
    <s v="RODRIGUEZ PEREIRA"/>
    <s v="NOAP"/>
    <d v="1967-09-19T00:00:00"/>
    <n v="54"/>
    <n v="5"/>
    <s v="Adultez"/>
    <s v="Ninguno"/>
    <s v="Ninguno"/>
    <s v="Ninguno"/>
    <s v="Estudios Universitarios"/>
    <s v="Beneficiari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3239"/>
    <s v="CC59663239"/>
    <s v="FLOR DELIS"/>
    <s v="NONE "/>
    <s v="PRECIADO ARAUJO"/>
    <s v="NOAP"/>
    <d v="1963-04-16T00:00:00"/>
    <n v="58"/>
    <n v="5"/>
    <s v="Adultez"/>
    <s v="Ninguno"/>
    <s v="Desplazamiento"/>
    <s v="Desplazamiento forzado"/>
    <s v="Estudios Universitarios"/>
    <s v="Beneficiario"/>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07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87940645"/>
    <s v="CC87940645"/>
    <s v="LUIS GUILLERMO"/>
    <s v="NONE "/>
    <s v="VALENTIERRA MONTAÑO"/>
    <s v="NOAP"/>
    <d v="1980-06-10T00:00:00"/>
    <n v="41"/>
    <n v="5"/>
    <s v="Adultez"/>
    <s v="Ninguno"/>
    <s v="Ninguno"/>
    <s v="Ninguno"/>
    <s v="Estudios Universitarios"/>
    <s v="Cotizante docente"/>
    <m/>
    <s v="Si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4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021"/>
    <s v="CC59669021"/>
    <s v="MIRIAM ROCIO"/>
    <s v="NONE "/>
    <s v="QUIÑONES ZAMBRANO"/>
    <s v="NOAP"/>
    <d v="1972-05-07T00:00:00"/>
    <n v="49"/>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14T00:00:00"/>
    <n v="65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274"/>
    <s v="CC59664274"/>
    <s v="MARIA"/>
    <s v="DEL CARMEN"/>
    <s v="VALLECILLA"/>
    <s v="CABEZAS"/>
    <d v="1964-08-11T00:00:00"/>
    <n v="57"/>
    <n v="5"/>
    <s v="Adultez"/>
    <s v="Ninguno"/>
    <s v="Ninguno"/>
    <s v="Ninguno"/>
    <s v="Estudios Universitarios"/>
    <s v="Cotizante docente"/>
    <m/>
    <s v="Sin discapacidad"/>
    <s v="Afrodescendiente"/>
    <s v="TUMACO"/>
    <s v="PUENTE ORTIZ"/>
    <n v="3166961119"/>
    <s v="Urbana"/>
    <m/>
    <x v="0"/>
    <x v="16"/>
    <s v="NARIÑO"/>
    <x v="16"/>
    <x v="16"/>
    <x v="16"/>
    <m/>
    <m/>
    <m/>
    <m/>
    <s v="Hipertension esencial (primaria)"/>
    <s v="Procedimiento"/>
    <n v="1"/>
    <s v="00Q0000395"/>
    <s v="PAQUETE HIPERTENSION ARTERIAL Y/O  DIABETES MELLITUS CON ENFERMEDAD RENAL CRONICA ESTADIOS 3A - 3B - 4 Y 5 SIN DIALISIS"/>
    <d v="2022-02-28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914"/>
    <s v="CC12906914"/>
    <s v="JIMMY JAVIER"/>
    <s v="NONE "/>
    <s v="MEJIA"/>
    <s v="NOAP"/>
    <d v="1958-01-26T00:00:00"/>
    <n v="63"/>
    <n v="6"/>
    <s v="Persona mayor"/>
    <s v="Ninguno"/>
    <s v="Desplazamiento"/>
    <s v="Desplazamiento forzado"/>
    <s v="Estudios Universitarios"/>
    <s v="Cotizante docente"/>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29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262"/>
    <s v="CC59663262"/>
    <s v="GEORGINA BASILIA"/>
    <s v="NONE "/>
    <s v="ANGULO CORTES"/>
    <s v="NOAP"/>
    <d v="1963-04-15T00:00:00"/>
    <n v="58"/>
    <n v="5"/>
    <s v="Adultez"/>
    <s v="Ninguno"/>
    <s v="Desplazamiento"/>
    <s v="Desplazamiento forzado"/>
    <s v="Estudios Universitarios"/>
    <s v="Cotizante docente"/>
    <m/>
    <s v="Sin discapacidad"/>
    <s v="Afrodescendiente"/>
    <s v="TUMACO"/>
    <m/>
    <n v="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154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3057434"/>
    <s v="CC13057434"/>
    <s v="FERNANDO "/>
    <s v="NONE "/>
    <s v="MONA MONTOYA"/>
    <s v="NOAP"/>
    <d v="1974-08-05T00:00:00"/>
    <n v="47"/>
    <n v="5"/>
    <s v="Adultez"/>
    <s v="Ninguno"/>
    <s v="Ninguno"/>
    <s v="Ninguno"/>
    <s v="Estudios Universitarios"/>
    <s v="Beneficiari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2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6244"/>
    <s v="CC12916244"/>
    <s v="OLMES CICERON"/>
    <s v="NONE "/>
    <s v="CHAVARRO ISAZA"/>
    <s v="NOAP"/>
    <d v="1967-05-08T00:00:00"/>
    <n v="54"/>
    <n v="5"/>
    <s v="Adultez"/>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9275"/>
    <s v="CC59679275"/>
    <s v="ANA JULI"/>
    <s v="NONE "/>
    <s v="MONTAÑO ORTIZ"/>
    <s v="NOAP"/>
    <d v="1980-04-07T00:00:00"/>
    <n v="41"/>
    <n v="5"/>
    <s v="Adultez"/>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16T00:00:00"/>
    <n v="34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907"/>
    <s v="CC59670907"/>
    <s v="IRIS GREGORIA"/>
    <s v="NONE "/>
    <s v="HURTADO  "/>
    <s v="NOAP"/>
    <d v="1974-01-02T00:00:00"/>
    <n v="47"/>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40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422"/>
    <s v="CC27123422"/>
    <s v="SENEIDA JUDITH"/>
    <s v="NONE "/>
    <s v="BASTIDAS VALENCIA"/>
    <s v="NOAP"/>
    <d v="1961-07-30T00:00:00"/>
    <n v="60"/>
    <n v="6"/>
    <s v="Persona mayor"/>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3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728"/>
    <s v="CC12911728"/>
    <s v="JESUS ALBERTO"/>
    <s v="NONE "/>
    <s v="CORTES PEREZ"/>
    <s v="NOAP"/>
    <d v="1963-03-26T00:00:00"/>
    <n v="58"/>
    <n v="5"/>
    <s v="Adultez"/>
    <s v="Ninguno"/>
    <s v="Ninguno"/>
    <s v="Ninguno"/>
    <s v="Estudios Universitarios"/>
    <s v="Cotizante docente"/>
    <m/>
    <s v="Sin discapacidad"/>
    <s v="Afrodescendiente"/>
    <s v="TUMACO"/>
    <m/>
    <n v="0"/>
    <s v="Urbana"/>
    <m/>
    <x v="0"/>
    <x v="13"/>
    <s v="NARIÑO"/>
    <x v="13"/>
    <x v="13"/>
    <x v="13"/>
    <m/>
    <m/>
    <m/>
    <m/>
    <s v="Hipertension esencial (primaria)"/>
    <s v="Medicamento"/>
    <n v="1"/>
    <s v="44569-25"/>
    <s v="ENALAPRIL 20 MG TABLETAS"/>
    <d v="2022-02-17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87430476"/>
    <s v="CC87430476"/>
    <s v="JOSE FLORENCIO"/>
    <s v="NONE "/>
    <s v="LARA MORAN"/>
    <s v="NOAP"/>
    <d v="1961-02-23T00:00:00"/>
    <n v="60"/>
    <n v="6"/>
    <s v="Persona mayor"/>
    <s v="Ninguno"/>
    <s v="Desplazamiento"/>
    <s v="Sin informacion"/>
    <s v="Estudios Universitarios"/>
    <s v="Beneficiario"/>
    <m/>
    <s v="Sin discapacidad"/>
    <s v="Afrodescendiente"/>
    <s v="TUMACO"/>
    <m/>
    <n v="0"/>
    <s v="Urbana"/>
    <m/>
    <x v="0"/>
    <x v="13"/>
    <s v="NARIÑO"/>
    <x v="13"/>
    <x v="13"/>
    <x v="13"/>
    <m/>
    <m/>
    <m/>
    <m/>
    <s v="Hipertension esencial (primaria)"/>
    <s v="Procedimiento"/>
    <n v="1"/>
    <n v="1890301"/>
    <s v="CONSULTA DE CONTROL O DE SEGUIMIENTO POR MEDICINA GENERAL"/>
    <d v="2022-02-17T00:00:00"/>
    <n v="6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509"/>
    <s v="CC12906509"/>
    <s v="JUAN JESUS"/>
    <s v="NONE "/>
    <s v="VEIRA RODRIGUEZ"/>
    <s v="NOAP"/>
    <d v="1957-06-22T00:00:00"/>
    <n v="64"/>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6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4539"/>
    <s v="CC59674539"/>
    <s v="LILIANA NATIVIDAD"/>
    <s v="NONE "/>
    <s v="SEVILLANO RIVERA"/>
    <s v="NOAP"/>
    <d v="1975-09-27T00:00:00"/>
    <n v="46"/>
    <n v="5"/>
    <s v="Adultez"/>
    <s v="Ninguno"/>
    <s v="Ninguno"/>
    <s v="Ninguno"/>
    <s v="Estudios Universitarios"/>
    <s v="Cotizante docente"/>
    <m/>
    <s v="Sin discapacidad"/>
    <s v="Afrodescendiente"/>
    <s v="TUMACO"/>
    <m/>
    <n v="0"/>
    <s v="Urbana"/>
    <m/>
    <x v="0"/>
    <x v="15"/>
    <s v="NARIÑO"/>
    <x v="15"/>
    <x v="15"/>
    <x v="15"/>
    <m/>
    <m/>
    <m/>
    <m/>
    <s v="Hipertension esencial (primaria)"/>
    <s v="Procedimiento"/>
    <n v="1"/>
    <s v="00T0000115"/>
    <s v="TRANSPORTE COMERCIAL TERRESTRE - SIMPLE PASTO ( NARIÃƒÂ‘O ) A BARBACOAS ( NARIÃƒÂ‘O )"/>
    <d v="2022-02-07T00:00:00"/>
    <n v="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3106"/>
    <s v="CC12903106"/>
    <s v="FLAVIO TEMISTOCLES"/>
    <s v="NONE "/>
    <s v="BOLAÑOS GUERRERO"/>
    <s v="NOAP"/>
    <d v="1949-10-01T00:00:00"/>
    <n v="72"/>
    <n v="6"/>
    <s v="Persona mayor"/>
    <s v="Ninguno"/>
    <s v="Ninguno"/>
    <s v="Ninguno"/>
    <s v="Estudios Universitarios"/>
    <s v="Cotizante Pensionado"/>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08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442"/>
    <s v="CC59660442"/>
    <s v="MIRIAM OTILIA"/>
    <s v="NONE "/>
    <s v="VASQUEZ VALENCIA"/>
    <s v="NOAP"/>
    <d v="1959-08-16T00:00:00"/>
    <n v="62"/>
    <n v="6"/>
    <s v="Persona mayor"/>
    <s v="Ninguno"/>
    <s v="Desplazamiento"/>
    <s v="Perdida de Bienes Muebles o Inmuebles"/>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3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463"/>
    <s v="CC27496463"/>
    <s v="ELSY  "/>
    <s v="NONE "/>
    <s v="PINEDA ZAMBRANO"/>
    <s v="NOAP"/>
    <d v="1941-06-22T00:00:00"/>
    <n v="80"/>
    <n v="6"/>
    <s v="Persona mayor"/>
    <s v="Ninguno"/>
    <s v="Desplazamiento"/>
    <s v="Desplazamiento forzado"/>
    <s v="Estudios Universitarios"/>
    <s v="Beneficiario"/>
    <m/>
    <s v="Sin discapacidad"/>
    <s v="Afrodescendiente"/>
    <s v="TUMACO"/>
    <m/>
    <n v="0"/>
    <s v="Urbana"/>
    <m/>
    <x v="0"/>
    <x v="15"/>
    <s v="NARIÑO"/>
    <x v="15"/>
    <x v="15"/>
    <x v="15"/>
    <m/>
    <m/>
    <m/>
    <m/>
    <s v="Hipertension esencial (primaria)"/>
    <s v="Procedimiento"/>
    <n v="1"/>
    <s v="00T0000185"/>
    <s v="TRANSPORTE COMERCIAL TERRESTRE - SIMPLE BARBACOAS ( NARIÃƒÂ‘O ) A PASTO ( NARIÃƒÂ‘O )"/>
    <d v="2022-02-05T00:00:00"/>
    <n v="4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447"/>
    <s v="CC27502447"/>
    <s v="LEONOR "/>
    <s v="NONE "/>
    <s v="GONGORA CUENU"/>
    <s v="NOAP"/>
    <d v="1956-04-17T00:00:00"/>
    <n v="65"/>
    <n v="6"/>
    <s v="Persona mayor"/>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445"/>
    <s v="CC27500445"/>
    <s v="CARMEN ALICIA"/>
    <s v="NONE "/>
    <s v="CAMPUS ARROYO "/>
    <s v="NOAP"/>
    <d v="1953-11-09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908"/>
    <s v="CC59660908"/>
    <s v="MARITZA "/>
    <s v="NONE "/>
    <s v="CORTES RODRIGUEZ"/>
    <s v="NOAP"/>
    <d v="1960-02-17T00:00:00"/>
    <n v="61"/>
    <n v="6"/>
    <s v="Persona mayor"/>
    <s v="Ninguno"/>
    <s v="Ninguno"/>
    <s v="Ninguno"/>
    <s v="Estudios Universitarios"/>
    <s v="Cotizante docente"/>
    <m/>
    <s v="Sin discapacidad"/>
    <s v="Afrodescendiente"/>
    <s v="TUMACO"/>
    <m/>
    <n v="0"/>
    <s v="Urbana"/>
    <m/>
    <x v="0"/>
    <x v="9"/>
    <s v="NARIÑO"/>
    <x v="9"/>
    <x v="9"/>
    <x v="9"/>
    <m/>
    <m/>
    <m/>
    <m/>
    <s v="Hipertension esencial (primaria)"/>
    <s v="Procedimiento"/>
    <n v="1"/>
    <n v="1881202"/>
    <s v="ECOCARDIOGRAMA TRANSTORACICO"/>
    <d v="2022-02-04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8108508"/>
    <s v="CC18108508"/>
    <s v="JOSE LUIS"/>
    <s v="NONE "/>
    <s v="CHAN CORTEZ"/>
    <s v="NOAP"/>
    <d v="1959-07-21T00:00:00"/>
    <n v="62"/>
    <n v="6"/>
    <s v="Persona mayor"/>
    <s v="Ninguno"/>
    <s v="Ninguno"/>
    <s v="Ninguno"/>
    <s v="Estudios Universitarios"/>
    <s v="Beneficiario"/>
    <m/>
    <s v="Si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186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003"/>
    <s v="CC59664003"/>
    <s v="MARCIANA "/>
    <s v="NONE "/>
    <s v="ANGULO CORREA"/>
    <s v="NOAP"/>
    <d v="1962-02-05T00:00:00"/>
    <n v="59"/>
    <n v="5"/>
    <s v="Adultez"/>
    <s v="Ninguno"/>
    <s v="Desplazamiento"/>
    <s v="Desplazamiento forzado"/>
    <s v="Estudios Universitarios"/>
    <s v="Cotizante docente"/>
    <m/>
    <s v="Sin discapacidad"/>
    <s v="Afrodescendiente"/>
    <s v="TUMACO"/>
    <m/>
    <n v="0"/>
    <s v="Urbana"/>
    <m/>
    <x v="0"/>
    <x v="11"/>
    <s v="NARIÑO"/>
    <x v="11"/>
    <x v="11"/>
    <x v="11"/>
    <m/>
    <m/>
    <m/>
    <m/>
    <s v="Hipertension esencial (primaria)"/>
    <s v="Procedimiento"/>
    <n v="1"/>
    <n v="1903859"/>
    <s v="POTASIO EN SUERO U OTROS FLUIDOS"/>
    <d v="2022-02-10T00:00:00"/>
    <n v="2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23780"/>
    <s v="CC5223780"/>
    <s v="JUSTINO "/>
    <s v="NONE "/>
    <s v="PERLAZA ZAMBRANO"/>
    <s v="NOAP"/>
    <d v="1959-04-14T00:00:00"/>
    <n v="62"/>
    <n v="6"/>
    <s v="Persona mayor"/>
    <s v="Ninguno"/>
    <s v="Ninguno"/>
    <s v="Ninguno"/>
    <s v="Estudios Universitarios"/>
    <s v="Cotizante docente"/>
    <m/>
    <s v="Si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28T00:00:00"/>
    <n v="4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756"/>
    <s v="CC59672756"/>
    <s v="GLORIA FABIOLA"/>
    <s v="NONE "/>
    <s v="QUIÑONES PRECIADO"/>
    <s v="NOAP"/>
    <d v="1973-12-04T00:00:00"/>
    <n v="48"/>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70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F"/>
    <m/>
    <s v="CC"/>
    <n v="27498207"/>
    <s v="CC27498207"/>
    <s v="DELFA MARIETH"/>
    <s v="NONE "/>
    <s v="CABEZAS DE CABEZAS"/>
    <s v="NOAP"/>
    <d v="1948-06-18T00:00:00"/>
    <n v="73"/>
    <n v="6"/>
    <s v="Persona mayor"/>
    <s v="Ninguno"/>
    <s v="Ninguno"/>
    <s v="Ninguno"/>
    <s v="Estudios Universitarios"/>
    <s v="Cotizante Fallecido"/>
    <m/>
    <s v="Sin discapacidad"/>
    <s v="Afrodescendiente"/>
    <s v="TUMACO"/>
    <m/>
    <n v="0"/>
    <s v="Urbana"/>
    <m/>
    <x v="0"/>
    <x v="11"/>
    <s v="NARIÑO"/>
    <x v="11"/>
    <x v="11"/>
    <x v="11"/>
    <m/>
    <m/>
    <m/>
    <m/>
    <s v="Hipertension esencial (primaria)"/>
    <s v="Procedimiento"/>
    <n v="1"/>
    <s v="00P0001554"/>
    <s v="COCIENTE DE ALBUMINURIA CREATINURIA"/>
    <d v="2022-02-10T00:00:00"/>
    <n v="70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907"/>
    <s v="CC27502907"/>
    <s v="CECILIA CRUZ"/>
    <s v="NONE "/>
    <s v="MONTAÑO BERMUDEZ"/>
    <s v="NOAP"/>
    <d v="1956-06-12T00:00:00"/>
    <n v="65"/>
    <n v="6"/>
    <s v="Persona mayor"/>
    <s v="Ninguno"/>
    <s v="Desplazamiento"/>
    <s v="Desplazamiento forzado"/>
    <s v="Estudios Universitarios"/>
    <s v="Cotizante docente"/>
    <m/>
    <s v="Si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70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7955"/>
    <s v="CC12917955"/>
    <s v="JOSE DANIEL "/>
    <s v="NONE "/>
    <s v="NAZARENO MOLINEROS"/>
    <s v="NOAP"/>
    <d v="1970-08-30T00:00:00"/>
    <n v="51"/>
    <n v="5"/>
    <s v="Adultez"/>
    <s v="Ninguno"/>
    <s v="Ninguno"/>
    <s v="Ninguno"/>
    <s v="Estudios Universitarios"/>
    <s v="Cotizante docente"/>
    <m/>
    <s v="Sin discapacidad"/>
    <s v="Afrodescendiente"/>
    <s v="TUMACO"/>
    <m/>
    <n v="0"/>
    <s v="Urbana"/>
    <m/>
    <x v="0"/>
    <x v="7"/>
    <s v="NARIÑO"/>
    <x v="7"/>
    <x v="7"/>
    <x v="7"/>
    <m/>
    <m/>
    <m/>
    <m/>
    <s v="Hipertension esencial (primaria)"/>
    <s v="Medicamento"/>
    <n v="1"/>
    <s v="19942545-01"/>
    <s v="CALCITRIOL 0.5 MCG"/>
    <d v="2022-02-23T00:00:00"/>
    <n v="84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633"/>
    <s v="CC12906633"/>
    <s v="LUIS"/>
    <s v="DAVID"/>
    <s v="VALDEZ"/>
    <s v="NONE"/>
    <d v="1956-12-23T00:00:00"/>
    <n v="64"/>
    <n v="6"/>
    <s v="Persona mayor"/>
    <s v="Ninguno"/>
    <s v="Ninguno"/>
    <s v="Ninguno"/>
    <s v="Estudios Universitarios"/>
    <s v="Cotizante docente"/>
    <m/>
    <s v="Sin discapacidad"/>
    <s v="Afrodescendiente"/>
    <s v="TUMACO"/>
    <s v="BARRIO PEDRO ARIZALA"/>
    <n v="7272794"/>
    <s v="Urbana"/>
    <m/>
    <x v="0"/>
    <x v="14"/>
    <s v="NARIÑO"/>
    <x v="14"/>
    <x v="14"/>
    <x v="14"/>
    <m/>
    <m/>
    <m/>
    <m/>
    <s v="Hipertension esencial (primaria)"/>
    <s v="Procedimiento"/>
    <n v="1"/>
    <s v="00Q0000775"/>
    <s v="PAQUETE HIPERTENSION ARTERIAL MAS DIABETES MELLITUS EN RIESGO DE ERCÃ‚Â YÃ‚Â ENFERMEDAD RENAL CRONICA ESTADIOS 1 - 2 EN IPS ESPECIALIZADA"/>
    <d v="2022-02-28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6470021"/>
    <s v="CC16470021"/>
    <s v="SEGUNDO FRANCISCO"/>
    <s v="NONE "/>
    <s v="QUIÑONES SALCEDO"/>
    <s v="NOAP"/>
    <d v="1957-03-08T00:00:00"/>
    <n v="64"/>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09T00:00:00"/>
    <n v="4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534"/>
    <s v="CC27500534"/>
    <s v="JUANA"/>
    <s v="NONE "/>
    <s v="CORTES CHAVEZ"/>
    <s v="NOAP"/>
    <d v="1953-12-10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5T00:00:00"/>
    <n v="21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416"/>
    <s v="CC59663416"/>
    <s v="CONSTANZA DOLORES"/>
    <s v="NONE "/>
    <s v="CORTES ESPAÑA"/>
    <s v="NOAP"/>
    <d v="1963-09-18T00:00:00"/>
    <n v="58"/>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08T00:00:00"/>
    <n v="4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414"/>
    <s v="CC27499414"/>
    <s v="LUZ ELIA"/>
    <s v="NONE "/>
    <s v="CORTES LERMA"/>
    <s v="NOAP"/>
    <d v="1954-12-15T00:00:00"/>
    <n v="66"/>
    <n v="6"/>
    <s v="Persona mayor"/>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2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413"/>
    <s v="CC59665413"/>
    <s v="NINFA CENEIDA"/>
    <s v="NONE "/>
    <s v="CUERO RIASCOS"/>
    <s v="NOAP"/>
    <d v="1965-10-17T00:00:00"/>
    <n v="56"/>
    <n v="5"/>
    <s v="Adultez"/>
    <s v="Ninguno"/>
    <s v="Desplazamiento"/>
    <s v="Desplazamiento forzado"/>
    <s v="Estudios Universitarios"/>
    <s v="Cotizante Pensionad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5281"/>
    <s v="CC12905281"/>
    <s v="ANTONIO POLICARPO"/>
    <s v="NONE "/>
    <s v="CASTILLO RODRIGUEZ"/>
    <s v="NOAP"/>
    <d v="1953-06-12T00:00:00"/>
    <n v="68"/>
    <n v="6"/>
    <s v="Persona mayor"/>
    <s v="Ninguno"/>
    <s v="Ninguno"/>
    <s v="Ninguno"/>
    <s v="Estudios Universitarios"/>
    <s v="Cotizante Pensionado"/>
    <m/>
    <s v="Sin discapacidad"/>
    <s v="Afrodescendiente"/>
    <s v="TUMACO"/>
    <m/>
    <n v="0"/>
    <s v="Urbana"/>
    <m/>
    <x v="0"/>
    <x v="9"/>
    <s v="NARIÑO"/>
    <x v="9"/>
    <x v="9"/>
    <x v="9"/>
    <m/>
    <m/>
    <m/>
    <m/>
    <s v="Hipertension esencial (primaria)"/>
    <s v="Procedimiento"/>
    <n v="1"/>
    <n v="1890308"/>
    <s v="CONSULTA DE CONTROL O DE SEGUIMIENTO POR PSICOLOGIA"/>
    <d v="2022-02-26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7790"/>
    <s v="CC59667790"/>
    <s v="FLORA ALICIA"/>
    <s v="NONE "/>
    <s v="CHURTA ORTIZ"/>
    <s v="NOAP"/>
    <d v="1968-11-27T00:00:00"/>
    <n v="53"/>
    <n v="5"/>
    <s v="Adultez"/>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8209"/>
    <s v="CC12918209"/>
    <s v="GREGORIO"/>
    <s v="NONE "/>
    <s v="ARBOLEDA QUIÑONES"/>
    <s v="NOAP"/>
    <d v="1969-09-14T00:00:00"/>
    <n v="52"/>
    <n v="5"/>
    <s v="Adultez"/>
    <s v="Ninguno"/>
    <s v="Desplazamiento"/>
    <s v="Delitos contra la libertad y la integridad sexual en desarrollo del conflicto armado"/>
    <s v="Estudios Universitarios"/>
    <s v="Cotizante docente"/>
    <m/>
    <s v="Sin discapacidad"/>
    <s v="Afrodescendiente"/>
    <s v="TUMACO"/>
    <m/>
    <n v="0"/>
    <s v="Urbana"/>
    <m/>
    <x v="0"/>
    <x v="15"/>
    <s v="NARIÑO"/>
    <x v="15"/>
    <x v="15"/>
    <x v="15"/>
    <m/>
    <m/>
    <m/>
    <m/>
    <s v="Hipertension esencial (primaria)"/>
    <s v="Medicamento"/>
    <n v="1"/>
    <s v="19963352-15"/>
    <s v="ATORVASTATINA 20 MG TABLETAS RECUBIERTAS"/>
    <d v="2022-02-10T00:00:00"/>
    <n v="321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29208280"/>
    <s v="CC29208280"/>
    <s v="EUGENIA"/>
    <s v="NONE "/>
    <s v="LANDAZURY ESTUPIÑAN"/>
    <s v="NOAP"/>
    <d v="1937-02-22T00:00:00"/>
    <n v="84"/>
    <n v="6"/>
    <s v="Persona mayor"/>
    <s v="Ninguno"/>
    <s v="Ninguno"/>
    <s v="Ninguno"/>
    <s v="Estudios Universitarios"/>
    <s v="Beneficiario"/>
    <m/>
    <s v="Sin discapacidad"/>
    <s v="Afrodescendiente"/>
    <s v="TUMACO"/>
    <m/>
    <n v="0"/>
    <s v="Urbana"/>
    <m/>
    <x v="0"/>
    <x v="15"/>
    <s v="NARIÑO"/>
    <x v="15"/>
    <x v="15"/>
    <x v="15"/>
    <m/>
    <m/>
    <m/>
    <m/>
    <s v="Hipertension esencial (primaria)"/>
    <s v="Medicamento"/>
    <n v="1"/>
    <s v="20123645-04"/>
    <s v="LOSARTAN POTASICO 50 MG TABLETAS"/>
    <d v="2022-02-10T00:00:00"/>
    <n v="32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6911"/>
    <s v="CC27496911"/>
    <s v="DALILA EMERITA"/>
    <s v="NONE "/>
    <s v="QUIÑONES ANGULO"/>
    <s v="NOAP"/>
    <d v="1943-07-02T00:00:00"/>
    <n v="78"/>
    <n v="6"/>
    <s v="Persona mayor"/>
    <s v="Ninguno"/>
    <s v="Ninguno"/>
    <s v="Ninguno"/>
    <s v="Estudios Universitarios"/>
    <s v="Cotizante docente"/>
    <m/>
    <s v="Si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03T00:00:00"/>
    <n v="3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061"/>
    <s v="CC59663061"/>
    <s v="BERTHA  "/>
    <s v="NONE "/>
    <s v="SOLIS GOMEZ"/>
    <s v="NOAP"/>
    <d v="1961-10-14T00:00:00"/>
    <n v="60"/>
    <n v="6"/>
    <s v="Persona mayor"/>
    <s v="Ninguno"/>
    <s v="Ninguno"/>
    <s v="Ninguno"/>
    <s v="Estudios Universitarios"/>
    <s v="Cotizante docente"/>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987"/>
    <s v="CC27496987"/>
    <s v="MARIA DEL CARMEN"/>
    <s v="NONE "/>
    <s v="RINCON GARCIA"/>
    <s v="NOAP"/>
    <d v="1931-10-20T00:00:00"/>
    <n v="90"/>
    <n v="6"/>
    <s v="Persona mayor"/>
    <s v="Ninguno"/>
    <s v="Ninguno"/>
    <s v="Ninguno"/>
    <s v="Estudios Universitarios"/>
    <s v="Beneficiario"/>
    <m/>
    <s v="Si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547"/>
    <s v="CC12911547"/>
    <s v="JORGE ENRIQUE"/>
    <s v="NONE "/>
    <s v="MARINEZ BOLAÑOS"/>
    <s v="NOAP"/>
    <d v="1962-11-11T00:00:00"/>
    <n v="59"/>
    <n v="5"/>
    <s v="Adultez"/>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1453"/>
    <s v="CC12901453"/>
    <s v="SANTIAGO"/>
    <s v="NONE "/>
    <s v="SEVILLANO AGRACE "/>
    <s v="NOAP"/>
    <d v="1944-11-16T00:00:00"/>
    <n v="77"/>
    <n v="6"/>
    <s v="Persona mayor"/>
    <s v="Ninguno"/>
    <s v="Ninguno"/>
    <s v="Ninguno"/>
    <s v="Estudios Universitarios"/>
    <s v="Cotizante docente"/>
    <m/>
    <s v="Sin discapacidad"/>
    <s v="Afrodescendiente"/>
    <s v="TUMACO"/>
    <m/>
    <n v="0"/>
    <s v="Urbana"/>
    <m/>
    <x v="0"/>
    <x v="10"/>
    <s v="NARIÑO"/>
    <x v="10"/>
    <x v="10"/>
    <x v="10"/>
    <m/>
    <m/>
    <m/>
    <m/>
    <s v="Hipertension esencial (primaria)"/>
    <s v="Medicamento"/>
    <n v="1"/>
    <s v="20086955-04"/>
    <s v="CARVEDILOL 6.25 MG TABLETAS RECUBIERTAS."/>
    <d v="2022-02-11T00:00:00"/>
    <n v="24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215"/>
    <s v="CC27502215"/>
    <s v="MARTHA IRENE"/>
    <s v="NONE "/>
    <s v="GARCIA GONGORA"/>
    <s v="NOAP"/>
    <d v="1956-05-07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5T00:00:00"/>
    <n v="13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103038"/>
    <s v="CC13103038"/>
    <s v="JUAN"/>
    <s v="SEBASTIAN"/>
    <s v="PORTOCARRERO"/>
    <s v="QUIROZ"/>
    <d v="1950-11-13T00:00:00"/>
    <n v="71"/>
    <n v="6"/>
    <s v="Persona mayor"/>
    <s v="Ninguno"/>
    <s v="Desplazamiento"/>
    <s v="Homicidio"/>
    <s v="Estudios Universitarios"/>
    <s v="Cotizante docente"/>
    <m/>
    <s v="Sin discapacidad"/>
    <s v="Afrodescendiente"/>
    <s v="TUMACO"/>
    <s v="BARRIO BUENOS AIRES"/>
    <n v="3177625336"/>
    <s v="Urbana"/>
    <m/>
    <x v="0"/>
    <x v="16"/>
    <s v="NARIÑO"/>
    <x v="16"/>
    <x v="16"/>
    <x v="16"/>
    <m/>
    <m/>
    <m/>
    <m/>
    <s v="Hipertension esencial (primaria)"/>
    <s v="Procedimiento"/>
    <n v="1"/>
    <s v="00Q0000395"/>
    <s v="PAQUETE HIPERTENSION ARTERIAL Y/O  DIABETES MELLITUS CON ENFERMEDAD RENAL CRONICA ESTADIOS 3A - 3B - 4 Y 5 SIN DIALISIS"/>
    <d v="2022-02-28T00:00:00"/>
    <n v="28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17559"/>
    <s v="CC27517559"/>
    <s v="LUZ MARINA"/>
    <s v="NONE "/>
    <s v="RIVERA DE SEVILLANO"/>
    <s v="NOAP"/>
    <d v="1956-02-16T00:00:00"/>
    <n v="65"/>
    <n v="6"/>
    <s v="Persona mayor"/>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4T00:00:00"/>
    <n v="57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3151"/>
    <s v="CC12903151"/>
    <s v="PEDRO NEL"/>
    <s v="NONE "/>
    <s v="ESTACIO  "/>
    <s v="NOAP"/>
    <d v="1949-06-14T00:00:00"/>
    <n v="72"/>
    <n v="6"/>
    <s v="Persona mayor"/>
    <s v="Ninguno"/>
    <s v="Ninguno"/>
    <s v="Ninguno"/>
    <s v="Estudios Universitarios"/>
    <s v="Cotizante Pensionad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8T00:00:00"/>
    <n v="12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1266"/>
    <s v="CC12911266"/>
    <s v="RUMALDO"/>
    <s v="NONE "/>
    <s v="RUIZ CORTES"/>
    <s v="NOAP"/>
    <d v="1958-03-17T00:00:00"/>
    <n v="63"/>
    <n v="6"/>
    <s v="Persona mayor"/>
    <s v="Ninguno"/>
    <s v="Ninguno"/>
    <s v="Ninguno"/>
    <s v="Estudios Universitarios"/>
    <s v="Beneficiario"/>
    <m/>
    <s v="Sin discapacidad"/>
    <s v="Afrodescendiente"/>
    <s v="TUMACO"/>
    <m/>
    <n v="0"/>
    <s v="Urbana"/>
    <m/>
    <x v="0"/>
    <x v="7"/>
    <s v="NARIÑO"/>
    <x v="7"/>
    <x v="7"/>
    <x v="7"/>
    <m/>
    <m/>
    <m/>
    <m/>
    <s v="Hipertension esencial (primaria)"/>
    <s v="Medicamento"/>
    <n v="1"/>
    <s v="34162-07"/>
    <s v="HIDROCLOROTIAZIDA 25 MG"/>
    <d v="2022-02-22T00:00:00"/>
    <n v="7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73064"/>
    <s v="CC12973064"/>
    <s v="JORGE HUMBERTO"/>
    <s v="NONE "/>
    <s v="BURGOS REVELO"/>
    <s v="NOAP"/>
    <d v="1957-10-20T00:00:00"/>
    <n v="64"/>
    <n v="6"/>
    <s v="Persona mayor"/>
    <s v="Ninguno"/>
    <s v="Ninguno"/>
    <s v="Ninguno"/>
    <s v="Estudios Universitarios"/>
    <s v="Cotizante docente"/>
    <m/>
    <s v="Sin discapacidad"/>
    <s v="Afrodescendiente"/>
    <s v="TUMACO"/>
    <m/>
    <n v="0"/>
    <s v="Urbana"/>
    <m/>
    <x v="0"/>
    <x v="7"/>
    <s v="NARIÑO"/>
    <x v="7"/>
    <x v="7"/>
    <x v="7"/>
    <m/>
    <m/>
    <m/>
    <m/>
    <s v="Hipertension esencial (primaria)"/>
    <s v="Medicamento"/>
    <n v="1"/>
    <s v="35662-18"/>
    <s v="ACIDO FOLICO TABLETAS 1 MG."/>
    <d v="2022-02-22T00:00:00"/>
    <n v="265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2911703"/>
    <s v="CC12911703"/>
    <s v="CARLOS ARTURO"/>
    <s v="NONE "/>
    <s v="RAMIREZ ESCOBAR"/>
    <s v="NOAP"/>
    <d v="1964-03-10T00:00:00"/>
    <n v="57"/>
    <n v="5"/>
    <s v="Adultez"/>
    <s v="Ninguno"/>
    <s v="Ninguno"/>
    <s v="Ninguno"/>
    <s v="Estudios Universitarios"/>
    <s v="Cotizante docente"/>
    <m/>
    <s v="Sin discapacidad"/>
    <s v="Afrodescendiente"/>
    <s v="TUMACO"/>
    <m/>
    <n v="0"/>
    <s v="Urbana"/>
    <m/>
    <x v="0"/>
    <x v="7"/>
    <s v="NARIÑO"/>
    <x v="7"/>
    <x v="7"/>
    <x v="7"/>
    <m/>
    <m/>
    <m/>
    <m/>
    <s v="Hipertension esencial (primaria)"/>
    <s v="Medicamento"/>
    <n v="1"/>
    <s v="32897-22"/>
    <s v="SULFATO FERROSO GRAGEAS"/>
    <d v="2022-02-22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8862742"/>
    <s v="CC38862742"/>
    <s v="MARIA AMANDA"/>
    <s v="NONE "/>
    <s v="ANGULO PALOMINO"/>
    <s v="NOAP"/>
    <d v="1959-01-19T00:00:00"/>
    <n v="62"/>
    <n v="6"/>
    <s v="Persona mayor"/>
    <s v="Ninguno"/>
    <s v="Desplazamiento"/>
    <s v="Homicidio"/>
    <s v="Estudios Universitarios"/>
    <s v="Beneficiari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4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560065"/>
    <s v="CC59560065"/>
    <s v="FLORALBA"/>
    <s v="NONE "/>
    <s v="GARCIA CORTES"/>
    <s v="NOAP"/>
    <d v="1971-07-05T00:00:00"/>
    <n v="50"/>
    <n v="5"/>
    <s v="Adultez"/>
    <s v="Ninguno"/>
    <s v="Desplazamiento"/>
    <s v="Desplazamiento forzado"/>
    <s v="Estudios Universitarios"/>
    <s v="Cotizante docente"/>
    <m/>
    <s v="Sin discapacidad"/>
    <s v="Afrodescendiente"/>
    <s v="TUMACO"/>
    <m/>
    <n v="0"/>
    <s v="Urbana"/>
    <m/>
    <x v="0"/>
    <x v="10"/>
    <s v="NARIÑO"/>
    <x v="10"/>
    <x v="10"/>
    <x v="10"/>
    <m/>
    <m/>
    <m/>
    <m/>
    <s v="Hipertension esencial (primaria)"/>
    <s v="Procedimiento"/>
    <n v="1"/>
    <s v="00Q0000774"/>
    <s v="PAQUETE DIABETES MELLITUS SIN O CON ENFERMEDAD RENAL CRONICA ESTADIOS 1 - 2 - IPS ESPECIALIZADA"/>
    <d v="2022-02-28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0710016"/>
    <s v="CC30710016"/>
    <s v="ALBA ESTELLA"/>
    <s v="NONE "/>
    <s v="BRAVO PADILLA"/>
    <s v="NOAP"/>
    <d v="1953-11-24T00:00:00"/>
    <n v="68"/>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04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7228"/>
    <s v="CC12917228"/>
    <s v="HENRY"/>
    <s v="NONE "/>
    <s v="FRANCO YANEZ"/>
    <s v="NOAP"/>
    <d v="1969-09-08T00:00:00"/>
    <n v="52"/>
    <n v="5"/>
    <s v="Adultez"/>
    <s v="Ninguno"/>
    <s v="Ninguno"/>
    <s v="Ninguno"/>
    <s v="Estudios Universitarios"/>
    <s v="Cotizante docente"/>
    <m/>
    <s v="Sin discapacidad"/>
    <s v="Afrodescendiente"/>
    <s v="TUMACO"/>
    <m/>
    <n v="0"/>
    <s v="Urbana"/>
    <m/>
    <x v="0"/>
    <x v="7"/>
    <s v="NARIÑO"/>
    <x v="7"/>
    <x v="7"/>
    <x v="7"/>
    <m/>
    <m/>
    <m/>
    <m/>
    <s v="Hipertension esencial (primaria)"/>
    <s v="Medicamento"/>
    <n v="1"/>
    <s v="55895-06"/>
    <s v="AMLODIPINO TABLETAS 5 MG"/>
    <d v="2022-02-08T00:00:00"/>
    <n v="2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19368"/>
    <s v="CC5219368"/>
    <s v="LUIS TEMISTOCLES"/>
    <s v="NONE "/>
    <s v="SANCHEZ"/>
    <s v="NOAP"/>
    <d v="1948-06-15T00:00:00"/>
    <n v="73"/>
    <n v="6"/>
    <s v="Persona mayor"/>
    <s v="Ninguno"/>
    <s v="Ninguno"/>
    <s v="Ninguno"/>
    <s v="Estudios Universitarios"/>
    <s v="Cotizante docente"/>
    <m/>
    <s v="Sin discapacidad"/>
    <s v="Afrodescendiente"/>
    <s v="TUMACO"/>
    <m/>
    <n v="0"/>
    <s v="Urbana"/>
    <m/>
    <x v="0"/>
    <x v="7"/>
    <s v="NARIÑO"/>
    <x v="7"/>
    <x v="7"/>
    <x v="7"/>
    <m/>
    <m/>
    <m/>
    <m/>
    <s v="Hipertension esencial (primaria)"/>
    <s v="Procedimiento"/>
    <n v="1"/>
    <n v="1890366"/>
    <s v="CONSULTA DE CONTROL O DE SEGUIMIENTO POR ESPECIALISTA EN MEDICINA INTERNA"/>
    <d v="2022-02-08T00:00:00"/>
    <n v="17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773"/>
    <s v="CC59672773"/>
    <s v="ISMENIA"/>
    <s v="NONE "/>
    <s v="MOSQUERA AGUIÑO"/>
    <s v="NOAP"/>
    <d v="1973-03-15T00:00:00"/>
    <n v="48"/>
    <n v="5"/>
    <s v="Adultez"/>
    <s v="Ninguno"/>
    <s v="Ninguno"/>
    <s v="Ninguno"/>
    <s v="Estudios Universitarios"/>
    <s v="Cotizante docente"/>
    <m/>
    <s v="Sin discapacidad"/>
    <s v="Afrodescendiente"/>
    <s v="TUMACO"/>
    <m/>
    <n v="0"/>
    <s v="Urbana"/>
    <m/>
    <x v="0"/>
    <x v="7"/>
    <s v="NARIÑO"/>
    <x v="7"/>
    <x v="7"/>
    <x v="7"/>
    <m/>
    <m/>
    <m/>
    <m/>
    <s v="Hipertension esencial (primaria)"/>
    <s v="Medicamento"/>
    <n v="1"/>
    <s v="20089355-25"/>
    <s v="ROSUVASTATINA TABLETAS RECUBIERTAS POR 40 MG"/>
    <d v="2022-02-08T00:00:00"/>
    <n v="219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087106372"/>
    <s v="CC1087106372"/>
    <s v="MARIA CAMILA"/>
    <s v="NONE "/>
    <s v="VALLEJO ORTIZ"/>
    <s v="NOAP"/>
    <d v="2003-08-22T00:00:00"/>
    <n v="18"/>
    <n v="4"/>
    <s v="Juventud"/>
    <s v="Ninguno"/>
    <s v="Ninguno"/>
    <s v="Ninguno"/>
    <s v="Estudios Universitarios"/>
    <s v="Beneficiario"/>
    <m/>
    <s v="Si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709"/>
    <s v="CC59665709"/>
    <s v="ROSA ELANTINE"/>
    <s v="NONE "/>
    <s v="TENORIO ORTIZ"/>
    <s v="NOAP"/>
    <d v="1965-10-03T00:00:00"/>
    <n v="56"/>
    <n v="5"/>
    <s v="Adultez"/>
    <s v="Ninguno"/>
    <s v="Ninguno"/>
    <s v="Ninguno"/>
    <s v="Estudios Universitarios"/>
    <s v="Cotizante docente"/>
    <m/>
    <s v="Sin discapacidad"/>
    <s v="Afrodescendiente"/>
    <s v="TUMACO"/>
    <m/>
    <n v="0"/>
    <s v="Urbana"/>
    <m/>
    <x v="0"/>
    <x v="15"/>
    <s v="NARIÑO"/>
    <x v="15"/>
    <x v="15"/>
    <x v="15"/>
    <m/>
    <m/>
    <m/>
    <m/>
    <s v="Hipertension esencial (primaria)"/>
    <s v="Medicamento"/>
    <n v="1"/>
    <s v="30969-02"/>
    <s v="OSTEOCALÂ® 600 MG TABLETAS RECUBIERTAS"/>
    <d v="2022-02-16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475"/>
    <s v="CC27502475"/>
    <s v="FANNY LEONOR"/>
    <s v="NONE "/>
    <s v="GARCIA CORTES"/>
    <s v="NOAP"/>
    <d v="1954-01-29T00:00:00"/>
    <n v="67"/>
    <n v="6"/>
    <s v="Persona mayor"/>
    <s v="Ninguno"/>
    <s v="Desplazamiento"/>
    <s v="Acto terrorista / Atentados / Combates / Enfrentamientos / Hostigamientos"/>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19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503"/>
    <s v="CC59667503"/>
    <s v="DELLY MARIA"/>
    <s v="NONE "/>
    <s v="RAMIREZ CABEZAS"/>
    <s v="NOAP"/>
    <d v="1968-06-12T00:00:00"/>
    <n v="53"/>
    <n v="5"/>
    <s v="Adultez"/>
    <s v="Ninguno"/>
    <s v="Ninguno"/>
    <s v="Ninguno"/>
    <s v="Estudios Universitarios"/>
    <s v="Cotizante docente"/>
    <m/>
    <s v="Sin discapacidad"/>
    <s v="Afrodescendiente"/>
    <s v="TUMACO"/>
    <m/>
    <n v="0"/>
    <s v="Urbana"/>
    <m/>
    <x v="0"/>
    <x v="16"/>
    <s v="NARIÑO"/>
    <x v="16"/>
    <x v="16"/>
    <x v="16"/>
    <m/>
    <m/>
    <m/>
    <m/>
    <s v="Hipertension esencial (primaria)"/>
    <s v="Medicamento"/>
    <n v="1"/>
    <s v="30969-02"/>
    <s v="OSTEOCALÂ® 600 MG TABLETAS RECUBIERTAS"/>
    <d v="2022-02-14T00:00:00"/>
    <n v="45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4982"/>
    <s v="CC12904982"/>
    <s v="LUIS ALBERTO"/>
    <s v="NONE "/>
    <s v="ORTIZ"/>
    <s v="NOAP"/>
    <d v="1953-06-06T00:00:00"/>
    <n v="68"/>
    <n v="6"/>
    <s v="Persona mayor"/>
    <s v="Ninguno"/>
    <s v="Ninguno"/>
    <s v="Ninguno"/>
    <s v="Estudios Universitarios"/>
    <s v="Beneficiario"/>
    <m/>
    <s v="Sin discapacidad"/>
    <s v="Afrodescendiente"/>
    <s v="TUMACO"/>
    <m/>
    <n v="0"/>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006"/>
    <s v="CC59667006"/>
    <s v="HILSA"/>
    <s v="NATIVIDAD"/>
    <s v="ARMERO"/>
    <s v="MOLANO"/>
    <d v="1967-12-24T00:00:00"/>
    <n v="53"/>
    <n v="5"/>
    <s v="Adultez"/>
    <s v="Ninguno"/>
    <s v="Desplazamiento"/>
    <s v="Desplazamiento forzado"/>
    <s v="Estudios Universitarios"/>
    <s v="Cotizante docente"/>
    <m/>
    <s v="Sin discapacidad"/>
    <s v="Afrodescendiente"/>
    <s v="TUMACO"/>
    <s v="AV. LA PLAYA"/>
    <n v="3105081497"/>
    <s v="Urbana"/>
    <m/>
    <x v="0"/>
    <x v="7"/>
    <s v="NARIÑO"/>
    <x v="7"/>
    <x v="7"/>
    <x v="7"/>
    <m/>
    <m/>
    <m/>
    <m/>
    <s v="Hipertension esencial (primaria)"/>
    <s v="Procedimiento"/>
    <n v="1"/>
    <s v="00Q0000395"/>
    <s v="PAQUETE HIPERTENSION ARTERIAL Y/O  DIABETES MELLITUS CON ENFERMEDAD RENAL CRONICA ESTADIOS 3A - 3B - 4 Y 5 SIN DIALISIS"/>
    <d v="2022-02-28T00:00:00"/>
    <n v="17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796720"/>
    <s v="CC12796720"/>
    <s v="JOSE LENY"/>
    <s v="NONE "/>
    <s v="REINA BENITES"/>
    <s v="NOAP"/>
    <d v="1969-02-04T00:00:00"/>
    <n v="52"/>
    <n v="5"/>
    <s v="Adultez"/>
    <s v="Ninguno"/>
    <s v="Ninguno"/>
    <s v="Ninguno"/>
    <s v="Estudios Universitarios"/>
    <s v="Cotizante docente"/>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1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865183"/>
    <s v="CC66865183"/>
    <s v="LUZ VIRGINIA"/>
    <s v="NONE "/>
    <s v="CUERO CABEZAS"/>
    <s v="NOAP"/>
    <d v="1973-11-07T00:00:00"/>
    <n v="48"/>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6T00:00:00"/>
    <n v="4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122610"/>
    <s v="CC27122610"/>
    <s v="ROSA MARIA "/>
    <s v="NONE "/>
    <s v="ANGULO"/>
    <s v="NOAP"/>
    <d v="1950-02-27T00:00:00"/>
    <n v="71"/>
    <n v="6"/>
    <s v="Persona mayor"/>
    <s v="Ninguno"/>
    <s v="Ninguno"/>
    <s v="Ninguno"/>
    <s v="Estudios Universitarios"/>
    <s v="Cotizante Pensionado"/>
    <m/>
    <s v="Con discapacidad"/>
    <s v="Afrodescendiente"/>
    <s v="TUMACO"/>
    <m/>
    <n v="0"/>
    <s v="Urbana"/>
    <m/>
    <x v="0"/>
    <x v="9"/>
    <s v="NARIÑO"/>
    <x v="9"/>
    <x v="9"/>
    <x v="9"/>
    <m/>
    <m/>
    <m/>
    <m/>
    <s v="Hipertension esencial (primaria)"/>
    <s v="Medicamento"/>
    <n v="1"/>
    <s v="35662-18"/>
    <s v="ACIDO FOLICO TABLETAS 1 MG."/>
    <d v="2022-02-16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568"/>
    <s v="CC59665568"/>
    <s v="SUSANA BEATRIZ"/>
    <s v="NONE "/>
    <s v="ARROYO ANGULO"/>
    <s v="NOAP"/>
    <d v="1966-02-23T00:00:00"/>
    <n v="55"/>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4T00:00:00"/>
    <n v="5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025"/>
    <s v="CC27502025"/>
    <s v="GLORIA MARLENY"/>
    <s v="NONE "/>
    <s v="LANDAZURY DE  MUÑOZ"/>
    <s v="NOAP"/>
    <d v="1952-01-07T00:00:00"/>
    <n v="69"/>
    <n v="6"/>
    <s v="Persona mayor"/>
    <s v="Ninguno"/>
    <s v="Ninguno"/>
    <s v="Ninguno"/>
    <s v="Estudios Universitarios"/>
    <s v="Cotizante docente"/>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18T00:00:00"/>
    <n v="4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266"/>
    <s v="CC27502266"/>
    <s v="MARIA NATIVIDAD"/>
    <s v="NONE "/>
    <s v="VALENCIA FERRIN"/>
    <s v="NOAP"/>
    <d v="1956-12-25T00:00:00"/>
    <n v="64"/>
    <n v="6"/>
    <s v="Persona mayor"/>
    <s v="Ninguno"/>
    <s v="Ninguno"/>
    <s v="Ninguno"/>
    <s v="Estudios Universitarios"/>
    <s v="Cotizante docente"/>
    <m/>
    <s v="Con discapacidad"/>
    <s v="Afrodescendiente"/>
    <s v="TUMACO"/>
    <m/>
    <n v="0"/>
    <s v="Urbana"/>
    <m/>
    <x v="0"/>
    <x v="11"/>
    <s v="NARIÑO"/>
    <x v="11"/>
    <x v="11"/>
    <x v="11"/>
    <m/>
    <m/>
    <m/>
    <m/>
    <s v="Hipertension esencial (primaria)"/>
    <s v="Procedimiento"/>
    <n v="1"/>
    <s v="00Q0000775"/>
    <s v="PAQUETE HIPERTENSION ARTERIAL MAS DIABETES MELLITUS EN RIESGO DE ERCÃ‚Â YÃ‚Â ENFERMEDAD RENAL CRONICA ESTADIOS 1 - 2 EN IPS ESPECIALIZADA"/>
    <d v="2022-02-28T00:00:00"/>
    <n v="45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763"/>
    <s v="CC59663763"/>
    <s v="REIBY MARIA"/>
    <s v="NONE "/>
    <s v="CASTILLO QUIÑONES"/>
    <s v="NOAP"/>
    <d v="1963-05-01T00:00:00"/>
    <n v="58"/>
    <n v="5"/>
    <s v="Adultez"/>
    <s v="Ninguno"/>
    <s v="Ninguno"/>
    <s v="Ninguno"/>
    <s v="Estudios Universitarios"/>
    <s v="Cotizante docente"/>
    <m/>
    <s v="Con discapacidad"/>
    <s v="Afrodescendiente"/>
    <s v="TUMACO"/>
    <m/>
    <n v="0"/>
    <s v="Urbana"/>
    <m/>
    <x v="0"/>
    <x v="7"/>
    <s v="NARIÑO"/>
    <x v="7"/>
    <x v="7"/>
    <x v="7"/>
    <m/>
    <m/>
    <m/>
    <m/>
    <s v="Hipertension esencial (primaria)"/>
    <s v="Procedimiento"/>
    <n v="1"/>
    <n v="1890366"/>
    <s v="CONSULTA DE CONTROL O DE SEGUIMIENTO POR ESPECIALISTA EN MEDICINA INTERNA"/>
    <d v="2022-02-15T00:00:00"/>
    <n v="56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265"/>
    <s v="CC27502265"/>
    <s v="ALICIA LEONOR"/>
    <s v="NONE "/>
    <s v="YANEZ MICOLTA"/>
    <s v="NOAP"/>
    <d v="1956-05-25T00:00:00"/>
    <n v="65"/>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09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668"/>
    <s v="CC27498668"/>
    <s v="CEREFINA"/>
    <s v="NONE "/>
    <s v="CASTILLO OROBIO"/>
    <s v="NOAP"/>
    <d v="1950-01-08T00:00:00"/>
    <n v="71"/>
    <n v="6"/>
    <s v="Persona mayor"/>
    <s v="Ninguno"/>
    <s v="Desplazamiento"/>
    <s v="Homicidio"/>
    <s v="Estudios Universitarios"/>
    <s v="Cotizante docente"/>
    <m/>
    <s v="Con discapacidad"/>
    <s v="Afrodescendiente"/>
    <s v="TUMACO"/>
    <m/>
    <n v="0"/>
    <s v="Urbana"/>
    <m/>
    <x v="0"/>
    <x v="9"/>
    <s v="NARIÑO"/>
    <x v="9"/>
    <x v="9"/>
    <x v="9"/>
    <m/>
    <m/>
    <m/>
    <m/>
    <s v="Hipertension esencial (primaria)"/>
    <s v="Procedimiento"/>
    <n v="1"/>
    <n v="1895100"/>
    <s v="ELECTROCARDIOGRAMA DE RITMO O DE SUPERFICIE SOD"/>
    <d v="2022-02-04T00:00:00"/>
    <n v="1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7647"/>
    <s v="CC59677647"/>
    <s v="JENNY ROCIO"/>
    <s v="NONE "/>
    <s v="HURTADO MONTAÑO"/>
    <s v="NOAP"/>
    <d v="1979-10-17T00:00:00"/>
    <n v="42"/>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185"/>
    <s v="CC59664185"/>
    <s v="LUZ DARYS "/>
    <s v="NONE "/>
    <s v="MEJIA GARCIAS"/>
    <s v="NOAP"/>
    <d v="1965-03-12T00:00:00"/>
    <n v="56"/>
    <n v="5"/>
    <s v="Adultez"/>
    <s v="Ninguno"/>
    <s v="Ninguno"/>
    <s v="Ninguno"/>
    <s v="Estudios Universitarios"/>
    <s v="Cotizante docente"/>
    <m/>
    <s v="Co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28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7530"/>
    <s v="CC12917530"/>
    <s v="CARLOS ALBERTO"/>
    <s v="NONE "/>
    <s v="SEVILLANO PALACIOS"/>
    <s v="NOAP"/>
    <d v="1970-04-13T00:00:00"/>
    <n v="51"/>
    <n v="5"/>
    <s v="Adultez"/>
    <s v="Ninguno"/>
    <s v="Ninguno"/>
    <s v="Ninguno"/>
    <s v="Estudios Universitarios"/>
    <s v="Beneficiario"/>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559"/>
    <s v="CC12911559"/>
    <s v="FRANK HERNANDO"/>
    <s v="NONE "/>
    <s v="MONTAÑO CUERO"/>
    <s v="NOAP"/>
    <d v="1962-10-03T00:00:00"/>
    <n v="59"/>
    <n v="5"/>
    <s v="Adultez"/>
    <s v="Ninguno"/>
    <s v="Ninguno"/>
    <s v="Ninguno"/>
    <s v="Estudios Universitarios"/>
    <s v="Cotizante docente"/>
    <m/>
    <s v="Co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30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710"/>
    <s v="CC59669710"/>
    <s v="MARISOL"/>
    <s v="NONE "/>
    <s v="RODRIGUEZ CABEZAS"/>
    <s v="NOAP"/>
    <d v="1970-05-16T00:00:00"/>
    <n v="51"/>
    <n v="5"/>
    <s v="Adultez"/>
    <s v="Ninguno"/>
    <s v="Ninguno"/>
    <s v="Ninguno"/>
    <s v="Estudios Universitarios"/>
    <s v="Cotizante docente"/>
    <m/>
    <s v="Con discapacidad"/>
    <s v="Afrodescendiente"/>
    <s v="TUMACO"/>
    <m/>
    <n v="0"/>
    <s v="Urbana"/>
    <m/>
    <x v="0"/>
    <x v="13"/>
    <s v="NARIÑO"/>
    <x v="13"/>
    <x v="13"/>
    <x v="13"/>
    <m/>
    <m/>
    <m/>
    <m/>
    <s v="Hipertension esencial (primaria)"/>
    <s v="Procedimiento"/>
    <n v="1"/>
    <s v="00Q0000773"/>
    <s v="PAQUETE HIPERTENSION ARTERIAL SIN O CON ENFERMEDAD RENAL CRONICA ESTADIOS 1 - 2 - IPS ESPECIALIZADA"/>
    <d v="2022-02-28T00:00:00"/>
    <n v="6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5767"/>
    <s v="CC59665767"/>
    <s v="RUBI DEL CARMEN "/>
    <s v="NONE "/>
    <s v="CABRERA ORDOÑEZ"/>
    <s v="NOAP"/>
    <d v="1957-11-23T00:00:00"/>
    <n v="64"/>
    <n v="6"/>
    <s v="Persona mayor"/>
    <s v="Ninguno"/>
    <s v="Ninguno"/>
    <s v="Ninguno"/>
    <s v="Estudios Universitarios"/>
    <s v="Beneficiario"/>
    <m/>
    <s v="Co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10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1135"/>
    <s v="CC12901135"/>
    <s v="SIXTO ENRIQUE"/>
    <s v="NONE "/>
    <s v="AGUIÑO RAMIREZ"/>
    <s v="NOAP"/>
    <d v="1944-04-27T00:00:00"/>
    <n v="77"/>
    <n v="6"/>
    <s v="Persona mayor"/>
    <s v="Ninguno"/>
    <s v="Ninguno"/>
    <s v="Ninguno"/>
    <s v="Estudios Universitarios"/>
    <s v="Cotizante Pensionado"/>
    <m/>
    <s v="Co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101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59675278"/>
    <s v="CC59675278"/>
    <s v="GLORIA ALICIA"/>
    <s v="NONE "/>
    <s v="SEVILLANO AGRACE "/>
    <s v="NOAP"/>
    <d v="1958-03-20T00:00:00"/>
    <n v="63"/>
    <n v="6"/>
    <s v="Persona mayor"/>
    <s v="Ninguno"/>
    <s v="Ninguno"/>
    <s v="Ninguno"/>
    <s v="Estudios Universitarios"/>
    <s v="Cotizante Pensionado"/>
    <m/>
    <s v="Con discapacidad"/>
    <s v="Afrodescendiente"/>
    <s v="TUMACO"/>
    <m/>
    <n v="0"/>
    <s v="Urbana"/>
    <m/>
    <x v="0"/>
    <x v="9"/>
    <s v="NARIÑO"/>
    <x v="9"/>
    <x v="9"/>
    <x v="9"/>
    <m/>
    <m/>
    <m/>
    <m/>
    <s v="Hipertension esencial (primaria)"/>
    <s v="Procedimiento"/>
    <n v="1"/>
    <n v="1890208"/>
    <s v="CONSULTA DE PRIMERA VEZ POR PSICOLOGIA"/>
    <d v="2022-02-17T00:00:00"/>
    <n v="30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430"/>
    <s v="CC27500430"/>
    <s v="NELLY BENILDA"/>
    <s v="NONE "/>
    <s v="AGUIRRE ESTRADA"/>
    <s v="NOAP"/>
    <d v="1953-11-06T00:00:00"/>
    <n v="68"/>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45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8983"/>
    <s v="CC12908983"/>
    <s v="HECTOR HERNANDO"/>
    <s v="NONE "/>
    <s v="ERAZO BOLAÑOS"/>
    <s v="NOAP"/>
    <d v="1958-09-06T00:00:00"/>
    <n v="63"/>
    <n v="6"/>
    <s v="Persona mayor"/>
    <s v="Ninguno"/>
    <s v="Desplazamiento"/>
    <s v="Perdida de Bienes Muebles o Inmuebles"/>
    <s v="Estudios Universitarios"/>
    <s v="Cotizante docente"/>
    <m/>
    <s v="Con discapacidad"/>
    <s v="Afrodescendiente"/>
    <s v="TUMACO"/>
    <m/>
    <n v="0"/>
    <s v="Urbana"/>
    <m/>
    <x v="0"/>
    <x v="7"/>
    <s v="NARIÑO"/>
    <x v="7"/>
    <x v="7"/>
    <x v="7"/>
    <m/>
    <m/>
    <m/>
    <m/>
    <s v="Hipertension esencial (primaria)"/>
    <s v="Medicamento"/>
    <n v="1"/>
    <s v="20123645-04"/>
    <s v="LOSARTAN POTASICO 50 MG TABLETAS"/>
    <d v="2022-02-02T00:00:00"/>
    <n v="32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4649"/>
    <s v="CC12914649"/>
    <s v="MELVIN"/>
    <s v="NONE "/>
    <s v="MEZA GONZALEZ"/>
    <s v="NOAP"/>
    <d v="1967-07-01T00:00:00"/>
    <n v="54"/>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4T00:00:00"/>
    <n v="2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059"/>
    <s v="CC27499059"/>
    <s v="STELLA "/>
    <s v="NONE "/>
    <s v="SOLIS OLMEDO"/>
    <s v="NOAP"/>
    <d v="1949-03-04T00:00:00"/>
    <n v="72"/>
    <n v="6"/>
    <s v="Persona mayor"/>
    <s v="Ninguno"/>
    <s v="Desplazamiento"/>
    <s v="Acto terrorista / Atentados / Combates / Enfrentamientos / Hostigamientos"/>
    <s v="Estudios Universitarios"/>
    <s v="Cotizante docente"/>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3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473"/>
    <s v="CC59662473"/>
    <s v="MARIA ELODIA"/>
    <s v="NONE "/>
    <s v="ORTIZ DE GARCIA"/>
    <s v="NOAP"/>
    <d v="1961-06-05T00:00:00"/>
    <n v="60"/>
    <n v="6"/>
    <s v="Persona mayor"/>
    <s v="Ninguno"/>
    <s v="Ninguno"/>
    <s v="Ningun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255"/>
    <s v="CC27502255"/>
    <s v="GLADYS ALIDA"/>
    <s v="NONE "/>
    <s v="ANGULO VALDEZ"/>
    <s v="NOAP"/>
    <d v="1958-04-13T00:00:00"/>
    <n v="63"/>
    <n v="6"/>
    <s v="Persona mayor"/>
    <s v="Ninguno"/>
    <s v="Ninguno"/>
    <s v="Ninguno"/>
    <s v="Estudios Universitarios"/>
    <s v="Cotizante docente"/>
    <m/>
    <s v="Con discapacidad"/>
    <s v="Afrodescendiente"/>
    <s v="TUMACO"/>
    <m/>
    <n v="0"/>
    <s v="Urbana"/>
    <m/>
    <x v="0"/>
    <x v="14"/>
    <s v="NARIÑO"/>
    <x v="14"/>
    <x v="14"/>
    <x v="14"/>
    <m/>
    <m/>
    <m/>
    <m/>
    <s v="Hipertension esencial (primaria)"/>
    <s v="Procedimiento"/>
    <n v="1"/>
    <s v="00Q0000775"/>
    <s v="PAQUETE HIPERTENSION ARTERIAL MAS DIABETES MELLITUS EN RIESGO DE ERCÃ‚Â YÃ‚Â ENFERMEDAD RENAL CRONICA ESTADIOS 1 - 2 EN IPS ESPECIALIZADA"/>
    <d v="2022-02-28T00:00:00"/>
    <n v="6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66536"/>
    <s v="CC12966536"/>
    <s v="JESUS EDUARDO"/>
    <s v="NONE "/>
    <s v="CACERES CALDERON"/>
    <s v="NOAP"/>
    <d v="1956-01-25T00:00:00"/>
    <n v="65"/>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1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9172348"/>
    <s v="CC19172348"/>
    <s v="ENRIQUE "/>
    <s v="NONE "/>
    <s v="RAMIREZ ENRIQUEZ"/>
    <s v="NOAP"/>
    <d v="1952-07-16T00:00:00"/>
    <n v="69"/>
    <n v="6"/>
    <s v="Persona mayor"/>
    <s v="Ninguno"/>
    <s v="Ninguno"/>
    <s v="Ninguno"/>
    <s v="Estudios Universitarios"/>
    <s v="Cotizante Pensionado"/>
    <m/>
    <s v="Si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28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913"/>
    <s v="CC12907913"/>
    <s v="MARIO "/>
    <s v="NONE "/>
    <s v="MACUACE"/>
    <s v="NOAP"/>
    <d v="1959-09-30T00:00:00"/>
    <n v="62"/>
    <n v="6"/>
    <s v="Persona mayor"/>
    <s v="Ninguno"/>
    <s v="Ninguno"/>
    <s v="Ninguno"/>
    <s v="Estudios Universitarios"/>
    <s v="Cotizante docente"/>
    <m/>
    <s v="Sin discapacidad"/>
    <s v="Afrodescendiente"/>
    <s v="TUMACO"/>
    <m/>
    <n v="0"/>
    <s v="Urbana"/>
    <m/>
    <x v="0"/>
    <x v="9"/>
    <s v="NARIÑO"/>
    <x v="9"/>
    <x v="9"/>
    <x v="9"/>
    <m/>
    <m/>
    <m/>
    <m/>
    <s v="Hipertension esencial (primaria)"/>
    <s v="Procedimiento"/>
    <n v="1"/>
    <n v="1890301"/>
    <s v="CONSULTA DE CONTROL O DE SEGUIMIENTO POR MEDICINA GENERAL"/>
    <d v="2022-02-15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099"/>
    <s v="CC27499099"/>
    <s v="MARIELA "/>
    <s v="NONE "/>
    <s v="QUIÑONES MEZA"/>
    <s v="NOAP"/>
    <d v="1951-07-26T00:00:00"/>
    <n v="70"/>
    <n v="6"/>
    <s v="Persona mayor"/>
    <s v="Ninguno"/>
    <s v="Ninguno"/>
    <s v="Ninguno"/>
    <s v="Estudios Universitarios"/>
    <s v="Cotizante docente"/>
    <m/>
    <s v="Sin discapacidad"/>
    <s v="Afrodescendiente"/>
    <s v="TUMACO"/>
    <m/>
    <n v="0"/>
    <s v="Urbana"/>
    <m/>
    <x v="0"/>
    <x v="9"/>
    <s v="NARIÑO"/>
    <x v="9"/>
    <x v="9"/>
    <x v="9"/>
    <m/>
    <m/>
    <m/>
    <m/>
    <s v="Hipertension esencial (primaria)"/>
    <s v="Medicamento"/>
    <n v="1"/>
    <s v="19932984-12"/>
    <s v="LOSARTAN 50 MG"/>
    <d v="2022-02-15T00:00:00"/>
    <n v="5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98427688"/>
    <s v="CC98427688"/>
    <s v="NILSON ENRIQUE"/>
    <s v="NONE "/>
    <s v="OROBIO GONZALEZ"/>
    <s v="NOAP"/>
    <d v="1975-06-28T00:00:00"/>
    <n v="46"/>
    <n v="5"/>
    <s v="Adultez"/>
    <s v="Ninguno"/>
    <s v="Ninguno"/>
    <s v="Ninguno"/>
    <s v="Estudios Universitarios"/>
    <s v="Cotizante docente"/>
    <m/>
    <s v="Sin discapacidad"/>
    <s v="Afrodescendiente"/>
    <s v="TUMACO"/>
    <m/>
    <n v="0"/>
    <s v="Urbana"/>
    <m/>
    <x v="0"/>
    <x v="9"/>
    <s v="NARIÑO"/>
    <x v="9"/>
    <x v="9"/>
    <x v="9"/>
    <m/>
    <m/>
    <m/>
    <m/>
    <s v="Hipertension esencial (primaria)"/>
    <s v="Medicamento"/>
    <n v="1"/>
    <s v="20072968-06"/>
    <s v="HIDROCLOROTIAZIDA TABLETAS 25 MG"/>
    <d v="2022-02-15T00:00:00"/>
    <n v="6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9043"/>
    <s v="CC12909043"/>
    <s v="RESERO"/>
    <s v="NONE "/>
    <s v="SEGUNDO ROMULO"/>
    <s v="NOAP"/>
    <d v="1958-02-08T00:00:00"/>
    <n v="63"/>
    <n v="6"/>
    <s v="Persona mayor"/>
    <s v="Ninguno"/>
    <s v="Ninguno"/>
    <s v="Ninguno"/>
    <s v="Estudios Universitarios"/>
    <s v="Sustituto Pensional"/>
    <m/>
    <s v="Sin discapacidad"/>
    <s v="Afrodescendiente"/>
    <s v="TUMACO"/>
    <m/>
    <n v="0"/>
    <s v="Urbana"/>
    <m/>
    <x v="0"/>
    <x v="7"/>
    <s v="NARIÑO"/>
    <x v="7"/>
    <x v="7"/>
    <x v="7"/>
    <m/>
    <m/>
    <m/>
    <m/>
    <s v="Hipertension esencial (primaria)"/>
    <s v="Medicamento"/>
    <n v="1"/>
    <s v="19978181-38"/>
    <s v="PROPRANOLOL 40 MG TABLETAS"/>
    <d v="2022-02-17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03417"/>
    <s v="CC27503417"/>
    <s v="OLIVA OFELIA"/>
    <s v="NONE "/>
    <s v="ORDOÑEZ VELASCO"/>
    <s v="NOAP"/>
    <d v="1944-12-17T00:00:00"/>
    <n v="76"/>
    <n v="6"/>
    <s v="Persona mayor"/>
    <s v="Ninguno"/>
    <s v="Ninguno"/>
    <s v="Ninguno"/>
    <s v="Estudios Universitarios"/>
    <s v="Beneficiario"/>
    <m/>
    <s v="Sin discapacidad"/>
    <s v="Afrodescendiente"/>
    <s v="TUMACO"/>
    <m/>
    <n v="0"/>
    <s v="Urbana"/>
    <m/>
    <x v="0"/>
    <x v="7"/>
    <s v="NARIÑO"/>
    <x v="7"/>
    <x v="7"/>
    <x v="7"/>
    <m/>
    <m/>
    <m/>
    <m/>
    <s v="Hipertension esencial (primaria)"/>
    <s v="Medicamento"/>
    <n v="1"/>
    <s v="40113-27"/>
    <s v="ENALAPRIL 5MG"/>
    <d v="2022-02-01T00:00:00"/>
    <n v="113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59676199"/>
    <s v="CC59676199"/>
    <s v="MARIA GENIT"/>
    <s v="NONE "/>
    <s v="GONGORA LOZANO"/>
    <s v="NOAP"/>
    <d v="1977-12-27T00:00:00"/>
    <n v="43"/>
    <n v="5"/>
    <s v="Adultez"/>
    <s v="Ninguno"/>
    <s v="Ninguno"/>
    <s v="Ninguno"/>
    <s v="Estudios Universitarios"/>
    <s v="Sustituto Pensional"/>
    <m/>
    <s v="Sin discapacidad"/>
    <s v="Afrodescendiente"/>
    <s v="TUMACO"/>
    <m/>
    <n v="0"/>
    <s v="Urbana"/>
    <m/>
    <x v="0"/>
    <x v="8"/>
    <s v="NARIÑO"/>
    <x v="8"/>
    <x v="8"/>
    <x v="8"/>
    <m/>
    <m/>
    <m/>
    <m/>
    <s v="Hipertension esencial (primaria)"/>
    <s v="Procedimiento"/>
    <n v="1"/>
    <s v="00Q0000775"/>
    <s v="PAQUETE HIPERTENSION ARTERIAL MAS DIABETES MELLITUS EN RIESGO DE ERCÃ‚Â YÃ‚Â ENFERMEDAD RENAL CRONICA ESTADIOS 1 - 2 EN IPS ESPECIALIZADA"/>
    <d v="2022-02-28T00:00:00"/>
    <n v="2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87940470"/>
    <s v="CC87940470"/>
    <s v="NORMAN"/>
    <s v="NONE "/>
    <s v="CASTRO ORDOÑEZ"/>
    <s v="NOAP"/>
    <d v="1980-02-29T00:00:00"/>
    <n v="41"/>
    <n v="5"/>
    <s v="Adultez"/>
    <s v="Ninguno"/>
    <s v="Ninguno"/>
    <s v="Ninguno"/>
    <s v="Estudios Universitarios"/>
    <s v="Cotizante docente"/>
    <m/>
    <s v="Sin discapacidad"/>
    <s v="Afrodescendiente"/>
    <s v="TUMACO"/>
    <m/>
    <n v="0"/>
    <s v="Urbana"/>
    <m/>
    <x v="0"/>
    <x v="12"/>
    <s v="NARIÑO"/>
    <x v="12"/>
    <x v="12"/>
    <x v="12"/>
    <m/>
    <m/>
    <m/>
    <m/>
    <s v="Hipertension esencial (primaria)"/>
    <s v="Medicamento"/>
    <n v="1"/>
    <s v="19936296-08"/>
    <s v="ACIDO ACETILSALICILICO 100 MG"/>
    <d v="2022-02-21T00:00:00"/>
    <n v="2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86532"/>
    <s v="CC27486532"/>
    <s v="LUCIA ADIELA"/>
    <s v="NONE "/>
    <s v="IBARRA ARGOY"/>
    <s v="NOAP"/>
    <d v="1958-07-28T00:00:00"/>
    <n v="63"/>
    <n v="6"/>
    <s v="Persona mayor"/>
    <s v="Ninguno"/>
    <s v="Ninguno"/>
    <s v="Ninguno"/>
    <s v="Estudios Universitarios"/>
    <s v="Cotizante docente"/>
    <m/>
    <s v="Sin discapacidad"/>
    <s v="Afrodescendiente"/>
    <s v="TUMACO"/>
    <m/>
    <n v="0"/>
    <s v="Urbana"/>
    <m/>
    <x v="0"/>
    <x v="12"/>
    <s v="NARIÑO"/>
    <x v="12"/>
    <x v="12"/>
    <x v="12"/>
    <m/>
    <m/>
    <m/>
    <m/>
    <s v="Hipertension esencial (primaria)"/>
    <s v="Medicamento"/>
    <n v="1"/>
    <s v="55894-14"/>
    <s v="AMLODIPINO TABLETAS POR 10 MG"/>
    <d v="2022-02-21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462"/>
    <s v="CC59661462"/>
    <s v="FELISA MARGOTH"/>
    <s v="NONE "/>
    <s v="CABEZAS BENITEZ"/>
    <s v="NOAP"/>
    <d v="1957-06-13T00:00:00"/>
    <n v="64"/>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27497089"/>
    <s v="CC27497089"/>
    <s v="EUFEMIA"/>
    <s v="NONE "/>
    <s v="CUERO DE SEGURA"/>
    <s v="NOAP"/>
    <d v="1945-08-18T00:00:00"/>
    <n v="76"/>
    <n v="6"/>
    <s v="Persona mayor"/>
    <s v="Ninguno"/>
    <s v="Ninguno"/>
    <s v="Ningun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3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70786"/>
    <s v="CC59670786"/>
    <s v="LUZ DARIS"/>
    <s v="NONE "/>
    <s v="QUINTERO LANDAZURY"/>
    <s v="NOAP"/>
    <d v="1964-11-29T00:00:00"/>
    <n v="57"/>
    <n v="5"/>
    <s v="Adultez"/>
    <s v="Ninguno"/>
    <s v="Desplazamiento"/>
    <s v="Desplazamiento forzado"/>
    <s v="Estudios Universitarios"/>
    <s v="Beneficiario"/>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4T00:00:00"/>
    <n v="13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117"/>
    <s v="CC27502117"/>
    <s v="ELSY MANOLI"/>
    <s v="NONE "/>
    <s v="SEGURA DE ANGULO"/>
    <s v="NOAP"/>
    <d v="1955-10-28T00:00:00"/>
    <n v="66"/>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7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007"/>
    <s v="CC27502007"/>
    <s v="MAXIMA  "/>
    <s v="NONE "/>
    <s v="SALAZAR BATIOJA"/>
    <s v="NOAP"/>
    <d v="1956-09-02T00:00:00"/>
    <n v="65"/>
    <n v="6"/>
    <s v="Persona mayor"/>
    <s v="Ninguno"/>
    <s v="Ninguno"/>
    <s v="Ningun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8989311"/>
    <s v="CC38989311"/>
    <s v="ISABEL TRANSITO"/>
    <s v="NONE "/>
    <s v="GONGORA FUENMAYOR"/>
    <s v="NOAP"/>
    <d v="1945-04-08T00:00:00"/>
    <n v="76"/>
    <n v="6"/>
    <s v="Persona mayor"/>
    <s v="Ninguno"/>
    <s v="Ninguno"/>
    <s v="Ninguno"/>
    <s v="Estudios Universitarios"/>
    <s v="Cotizante docente"/>
    <m/>
    <s v="Con discapacidad"/>
    <s v="Afrodescendiente"/>
    <s v="TUMACO"/>
    <m/>
    <n v="0"/>
    <s v="Urbana"/>
    <m/>
    <x v="0"/>
    <x v="7"/>
    <s v="NARIÑO"/>
    <x v="7"/>
    <x v="7"/>
    <x v="7"/>
    <m/>
    <m/>
    <m/>
    <m/>
    <s v="Hipertension esencial (primaria)"/>
    <s v="Medicamento"/>
    <n v="1"/>
    <s v="20085383-15"/>
    <s v="ATORVASTATINATABLETASRECUBIERTASPOR 40 MG"/>
    <d v="2022-02-22T00:00:00"/>
    <n v="19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387"/>
    <s v="CC12910387"/>
    <s v="LUIS ALBERTO"/>
    <s v="NONE "/>
    <s v="ORTIZ SALAZAR"/>
    <s v="NOAP"/>
    <d v="1962-02-05T00:00:00"/>
    <n v="59"/>
    <n v="5"/>
    <s v="Adultez"/>
    <s v="Ninguno"/>
    <s v="Ninguno"/>
    <s v="Ninguno"/>
    <s v="Estudios Universitarios"/>
    <s v="Cotizante docente"/>
    <m/>
    <s v="Con discapacidad"/>
    <s v="Afrodescendiente"/>
    <s v="TUMACO"/>
    <m/>
    <n v="0"/>
    <s v="Urbana"/>
    <m/>
    <x v="0"/>
    <x v="7"/>
    <s v="NARIÑO"/>
    <x v="7"/>
    <x v="7"/>
    <x v="7"/>
    <m/>
    <m/>
    <m/>
    <m/>
    <s v="Hipertension esencial (primaria)"/>
    <s v="Medicamento"/>
    <n v="1"/>
    <s v="55895-06"/>
    <s v="AMLODIPINO TABLETAS 5 MG"/>
    <d v="2022-02-22T00:00:00"/>
    <n v="52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332"/>
    <s v="CC27498332"/>
    <s v="TEODORA HERMENCIA"/>
    <s v="NONE "/>
    <s v="TENORIO ANGULO"/>
    <s v="NOAP"/>
    <d v="1948-07-17T00:00:00"/>
    <n v="73"/>
    <n v="6"/>
    <s v="Persona mayor"/>
    <s v="Ninguno"/>
    <s v="Ninguno"/>
    <s v="Ninguno"/>
    <s v="Estudios Universitarios"/>
    <s v="Cotizante docente"/>
    <m/>
    <s v="Con discapacidad"/>
    <s v="Afrodescendiente"/>
    <s v="TUMACO"/>
    <m/>
    <n v="0"/>
    <s v="Urbana"/>
    <m/>
    <x v="0"/>
    <x v="7"/>
    <s v="NARIÑO"/>
    <x v="7"/>
    <x v="7"/>
    <x v="7"/>
    <m/>
    <m/>
    <m/>
    <m/>
    <s v="Hipertension esencial (primaria)"/>
    <s v="Medicamento"/>
    <n v="1"/>
    <s v="44569-25"/>
    <s v="ENALAPRIL 20 MG TABLETAS"/>
    <d v="2022-02-22T00:00:00"/>
    <n v="34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6754770"/>
    <s v="CC16754770"/>
    <s v="ALCIS ARY"/>
    <s v="NONE "/>
    <s v="LEDESMA ANCHICO"/>
    <s v="NOAP"/>
    <d v="1968-07-31T00:00:00"/>
    <n v="53"/>
    <n v="5"/>
    <s v="Adultez"/>
    <s v="Ninguno"/>
    <s v="Ninguno"/>
    <s v="Ninguno"/>
    <s v="Estudios Universitarios"/>
    <s v="Beneficiario"/>
    <m/>
    <s v="Co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4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384"/>
    <s v="CC27502384"/>
    <s v="BERNARDA"/>
    <s v="NONE "/>
    <s v="HURTADO GUERRERO"/>
    <s v="NOAP"/>
    <d v="1955-03-20T00:00:00"/>
    <n v="66"/>
    <n v="6"/>
    <s v="Persona mayor"/>
    <s v="Ninguno"/>
    <s v="Ninguno"/>
    <s v="Ninguno"/>
    <s v="Estudios Universitarios"/>
    <s v="Cotizante docente"/>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1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043"/>
    <s v="CC59661043"/>
    <s v="ELIZABETH"/>
    <s v="NONE "/>
    <s v="DEL CASTILLO LUGO"/>
    <s v="NOAP"/>
    <d v="1960-03-29T00:00:00"/>
    <n v="61"/>
    <n v="6"/>
    <s v="Persona mayor"/>
    <s v="Ninguno"/>
    <s v="Ninguno"/>
    <s v="Ninguno"/>
    <s v="Estudios Universitarios"/>
    <s v="Cotizante docente"/>
    <m/>
    <s v="Con discapacidad"/>
    <s v="Afrodescendiente"/>
    <s v="TUMACO"/>
    <m/>
    <n v="0"/>
    <s v="Urbana"/>
    <m/>
    <x v="0"/>
    <x v="9"/>
    <s v="NARIÑO"/>
    <x v="9"/>
    <x v="9"/>
    <x v="9"/>
    <m/>
    <m/>
    <m/>
    <m/>
    <s v="Hipertension esencial (primaria)"/>
    <s v="Procedimiento"/>
    <n v="1"/>
    <n v="1895100"/>
    <s v="ELECTROCARDIOGRAMA DE RITMO O DE SUPERFICIE SOD"/>
    <d v="2022-02-12T00:00:00"/>
    <n v="4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7980"/>
    <s v="CC12917980"/>
    <s v="REMBERTO"/>
    <s v="NONE "/>
    <s v="CASTILLO PRECIADO"/>
    <s v="NOAP"/>
    <d v="1968-12-13T00:00:00"/>
    <n v="52"/>
    <n v="5"/>
    <s v="Adultez"/>
    <s v="Ninguno"/>
    <s v="Ninguno"/>
    <s v="Ninguno"/>
    <s v="Estudios Universitarios"/>
    <s v="Cotizante docente"/>
    <m/>
    <s v="Con discapacidad"/>
    <s v="Afrodescendiente"/>
    <s v="TUMACO"/>
    <m/>
    <n v="0"/>
    <s v="Urbana"/>
    <m/>
    <x v="0"/>
    <x v="12"/>
    <s v="NARIÑO"/>
    <x v="12"/>
    <x v="12"/>
    <x v="12"/>
    <m/>
    <m/>
    <m/>
    <m/>
    <s v="Hipertension esencial (primaria)"/>
    <s v="Procedimiento"/>
    <n v="1"/>
    <s v="01S31301"/>
    <s v="TRASLADO TERRESTRE BASICO DE PACIENTES - PRIMARIO"/>
    <d v="2022-02-26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3053039"/>
    <s v="CC13053039"/>
    <s v="MAURO EFREN"/>
    <s v="NONE "/>
    <s v="CASTRO GRUESO"/>
    <s v="NOAP"/>
    <d v="1951-03-04T00:00:00"/>
    <n v="70"/>
    <n v="6"/>
    <s v="Persona mayor"/>
    <s v="Ninguno"/>
    <s v="Ninguno"/>
    <s v="Ninguno"/>
    <s v="Estudios Universitarios"/>
    <s v="Beneficiario"/>
    <m/>
    <s v="Con discapacidad"/>
    <s v="Afrodescendiente"/>
    <s v="TUMACO"/>
    <m/>
    <n v="0"/>
    <s v="Urbana"/>
    <m/>
    <x v="0"/>
    <x v="12"/>
    <s v="NARIÑO"/>
    <x v="12"/>
    <x v="12"/>
    <x v="12"/>
    <m/>
    <m/>
    <m/>
    <m/>
    <s v="Hipertension esencial (primaria)"/>
    <s v="Procedimiento"/>
    <n v="1"/>
    <n v="1890101"/>
    <s v="ATENCION ( VISITA ) DOMICILIARIA - POR MEDICINA GENERAL"/>
    <d v="2022-02-14T00:00:00"/>
    <n v="30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866781"/>
    <s v="CC31866781"/>
    <s v="JENNY MARIA"/>
    <s v="NONE "/>
    <s v="ANDRADES VIVEROS"/>
    <s v="NOAP"/>
    <d v="1956-07-27T00:00:00"/>
    <n v="65"/>
    <n v="6"/>
    <s v="Persona mayor"/>
    <s v="Ninguno"/>
    <s v="Ninguno"/>
    <s v="Ninguno"/>
    <s v="Estudios Universitarios"/>
    <s v="Cotizante docente"/>
    <m/>
    <s v="Con discapacidad"/>
    <s v="Afrodescendiente"/>
    <s v="TUMACO"/>
    <m/>
    <n v="0"/>
    <s v="Urbana"/>
    <m/>
    <x v="0"/>
    <x v="7"/>
    <s v="NARIÑO"/>
    <x v="7"/>
    <x v="7"/>
    <x v="7"/>
    <m/>
    <m/>
    <m/>
    <m/>
    <s v="Hipertension esencial (primaria)"/>
    <s v="Procedimiento"/>
    <n v="1"/>
    <n v="1890206"/>
    <s v="CONSULTA DE PRIMERA VEZ POR NUTRICION Y DIETETICA"/>
    <d v="2022-02-28T00:00:00"/>
    <n v="34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343"/>
    <s v="CC59664343"/>
    <s v="ROCIO EDITA"/>
    <s v="NONE "/>
    <s v="CUERO RINCON"/>
    <s v="NOAP"/>
    <d v="1962-11-28T00:00:00"/>
    <n v="59"/>
    <n v="5"/>
    <s v="Adultez"/>
    <s v="Ninguno"/>
    <s v="Desplazamiento"/>
    <s v="Desplazamiento forzado"/>
    <s v="Estudios Universitarios"/>
    <s v="Cotizante docente"/>
    <m/>
    <s v="Con discapacidad"/>
    <s v="Afrodescendiente"/>
    <s v="TUMACO"/>
    <m/>
    <n v="0"/>
    <s v="Urbana"/>
    <m/>
    <x v="0"/>
    <x v="7"/>
    <s v="NARIÑO"/>
    <x v="7"/>
    <x v="7"/>
    <x v="7"/>
    <m/>
    <m/>
    <m/>
    <m/>
    <s v="Hipertension esencial (primaria)"/>
    <s v="Procedimiento"/>
    <n v="1"/>
    <n v="1890266"/>
    <s v="CONSULTA DE PRIMERA VEZ POR ESPECIALISTA EN MEDICINA INTERNA"/>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3024"/>
    <s v="CC12913024"/>
    <s v="FRANCISCO"/>
    <s v="NONE "/>
    <s v="HERMINSUL QUIÑONES"/>
    <s v="NOAP"/>
    <d v="1963-10-21T00:00:00"/>
    <n v="58"/>
    <n v="5"/>
    <s v="Adultez"/>
    <s v="Ninguno"/>
    <s v="Desplazamiento"/>
    <s v="Desplazamiento forzado"/>
    <s v="Estudios Universitarios"/>
    <s v="Beneficiario"/>
    <m/>
    <s v="Con discapacidad"/>
    <s v="Afrodescendiente"/>
    <s v="TUMACO"/>
    <m/>
    <n v="0"/>
    <s v="Urbana"/>
    <m/>
    <x v="0"/>
    <x v="7"/>
    <s v="NARIÑO"/>
    <x v="7"/>
    <x v="7"/>
    <x v="7"/>
    <m/>
    <m/>
    <m/>
    <m/>
    <s v="Hipertension esencial (primaria)"/>
    <s v="Procedimiento"/>
    <n v="1"/>
    <s v="00T0000003"/>
    <s v="TRANSPORTE COMERCIAL ACUATICO - SIMPLE FRANCISCO PIZARRO ( SALAHONDA ) ( NARIÃƒÂ‘O ) A TUMACO ( NARIÃƒÂ‘O )"/>
    <d v="2022-02-28T00:00:00"/>
    <n v="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784"/>
    <s v="CC59662784"/>
    <s v="DORIS"/>
    <s v="NONE "/>
    <s v="FERRIN CASTILLO"/>
    <s v="NOAP"/>
    <d v="1958-05-08T00:00:00"/>
    <n v="63"/>
    <n v="6"/>
    <s v="Persona mayor"/>
    <s v="Ninguno"/>
    <s v="Desplazamiento"/>
    <s v="Desplazamiento forzad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9T00:00:00"/>
    <n v="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802"/>
    <s v="CC59673802"/>
    <s v="KATHERINE"/>
    <s v="NONE "/>
    <s v="QUIÑONES RIASCOS"/>
    <s v="NOAP"/>
    <d v="1974-07-19T00:00:00"/>
    <n v="47"/>
    <n v="5"/>
    <s v="Adultez"/>
    <s v="Ninguno"/>
    <s v="Ninguno"/>
    <s v="Ninguno"/>
    <s v="Estudios Universitarios"/>
    <s v="Cotizante docente"/>
    <m/>
    <s v="Con discapacidad"/>
    <s v="Afrodescendiente"/>
    <s v="TUMACO"/>
    <m/>
    <n v="0"/>
    <s v="Urbana"/>
    <m/>
    <x v="0"/>
    <x v="7"/>
    <s v="NARIÑO"/>
    <x v="7"/>
    <x v="7"/>
    <x v="7"/>
    <m/>
    <m/>
    <m/>
    <m/>
    <s v="Hipertension esencial (primaria)"/>
    <s v="Medicamento"/>
    <n v="1"/>
    <s v="34162-07"/>
    <s v="HIDROCLOROTIAZIDA 25 MG"/>
    <d v="2022-02-07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522314"/>
    <s v="CC31522314"/>
    <s v="MARIA EMILSE"/>
    <s v="NONE "/>
    <s v="IBARRA CORTES"/>
    <s v="NOAP"/>
    <d v="1962-09-08T00:00:00"/>
    <n v="59"/>
    <n v="5"/>
    <s v="Adultez"/>
    <s v="Ninguno"/>
    <s v="Ninguno"/>
    <s v="Ninguno"/>
    <s v="Estudios Universitarios"/>
    <s v="Cotizante docente"/>
    <m/>
    <s v="Con discapacidad"/>
    <s v="Afrodescendiente"/>
    <s v="TUMACO"/>
    <m/>
    <n v="0"/>
    <s v="Urbana"/>
    <m/>
    <x v="0"/>
    <x v="7"/>
    <s v="NARIÑO"/>
    <x v="7"/>
    <x v="7"/>
    <x v="7"/>
    <m/>
    <m/>
    <m/>
    <m/>
    <s v="Hipertension esencial (primaria)"/>
    <s v="Medicamento"/>
    <n v="1"/>
    <s v="19976470-03"/>
    <s v="METOPROLOL 50 MG TABLETAS"/>
    <d v="2022-02-07T00:00:00"/>
    <n v="2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5306"/>
    <s v="CC59675306"/>
    <s v="EMILIDE ELIZABETH"/>
    <s v="NONE "/>
    <s v="TORRES CASTAÑEDA"/>
    <s v="NOAP"/>
    <d v="1977-12-10T00:00:00"/>
    <n v="44"/>
    <n v="5"/>
    <s v="Adultez"/>
    <s v="Ninguno"/>
    <s v="Desplazamiento"/>
    <s v="Perdida de Bienes Muebles o Inmuebles"/>
    <s v="Estudios Universitarios"/>
    <s v="Cotizante docente"/>
    <m/>
    <s v="Con discapacidad"/>
    <s v="Afrodescendiente"/>
    <s v="TUMACO"/>
    <m/>
    <n v="0"/>
    <s v="Urbana"/>
    <m/>
    <x v="0"/>
    <x v="7"/>
    <s v="NARIÑO"/>
    <x v="7"/>
    <x v="7"/>
    <x v="7"/>
    <m/>
    <m/>
    <m/>
    <m/>
    <s v="Hipertension esencial (primaria)"/>
    <s v="Medicamento"/>
    <n v="1"/>
    <s v="20123645-04"/>
    <s v="LOSARTAN POTASICO 50 MG TABLETAS"/>
    <d v="2022-02-07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2799"/>
    <s v="CC27122799"/>
    <s v="EMILIA TOMASA"/>
    <s v="NONE "/>
    <s v="ORTIZ DE BETANCOURTH"/>
    <s v="NOAP"/>
    <d v="1951-05-24T00:00:00"/>
    <n v="70"/>
    <n v="6"/>
    <s v="Persona mayor"/>
    <s v="Ninguno"/>
    <s v="Ninguno"/>
    <s v="Ninguno"/>
    <s v="Estudios Universitarios"/>
    <s v="Cotizante docente"/>
    <m/>
    <s v="Con discapacidad"/>
    <s v="Afrodescendiente"/>
    <s v="TUMACO"/>
    <m/>
    <n v="0"/>
    <s v="Urbana"/>
    <m/>
    <x v="0"/>
    <x v="8"/>
    <s v="NARIÑO"/>
    <x v="8"/>
    <x v="8"/>
    <x v="8"/>
    <m/>
    <m/>
    <m/>
    <m/>
    <s v="Hipertension esencial (primaria)"/>
    <s v="Medicamento"/>
    <n v="1"/>
    <s v="20078974-42"/>
    <s v="ROSUVASTATINA TABLETAS RECUBIERTAS 20 MG"/>
    <d v="2022-02-09T00:00:00"/>
    <n v="61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818638"/>
    <s v="CC59818638"/>
    <s v="MARIA ROCIO"/>
    <s v="NONE "/>
    <s v="CHILLAMBO QUIÑONES"/>
    <s v="NOAP"/>
    <d v="1971-04-02T00:00:00"/>
    <n v="50"/>
    <n v="5"/>
    <s v="Adultez"/>
    <s v="Ninguno"/>
    <s v="Desplazamiento"/>
    <s v="Desplazamiento forzado"/>
    <s v="Estudios Universitarios"/>
    <s v="Cotizante docente"/>
    <m/>
    <s v="Co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02T00:00:00"/>
    <n v="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0635"/>
    <s v="CC59670635"/>
    <s v="MARLENY JANETH"/>
    <s v="NONE "/>
    <s v="ANGULO SALAZAR"/>
    <s v="NOAP"/>
    <d v="1971-06-29T00:00:00"/>
    <n v="50"/>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926"/>
    <s v="CC12910926"/>
    <s v="LUIS ANTONIO"/>
    <s v="NONE "/>
    <s v="MARINEZ ROSERO"/>
    <s v="NOAP"/>
    <d v="1963-01-17T00:00:00"/>
    <n v="58"/>
    <n v="5"/>
    <s v="Adultez"/>
    <s v="Ninguno"/>
    <s v="Ninguno"/>
    <s v="Ninguno"/>
    <s v="Estudios Universitarios"/>
    <s v="Cotizante docente"/>
    <m/>
    <s v="Co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8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624"/>
    <s v="CC27499624"/>
    <s v="JUDITH"/>
    <s v="NONE "/>
    <s v="LANDAZURI CUABU"/>
    <s v="NOAP"/>
    <d v="1952-11-08T00:00:00"/>
    <n v="69"/>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T0000007"/>
    <s v="TRANSPORTE COMERCIAL ACUATICO - SIMPLE TUMACO ( NARIÃƒÂ‘O ) A FRANCISCO PIZARRO ( SALAHONDA ) ( NARIÃƒÂ‘O )"/>
    <d v="2022-02-28T00:00:00"/>
    <n v="2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8679"/>
    <s v="CC12918679"/>
    <s v="JOHN YURI"/>
    <s v="NONE "/>
    <s v="ORTIZ GUZMAN"/>
    <s v="NOAP"/>
    <d v="1971-05-06T00:00:00"/>
    <n v="50"/>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3T00:00:00"/>
    <n v="2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2840"/>
    <s v="CC27122840"/>
    <s v="ZOLIA ANDREA"/>
    <s v="NONE "/>
    <s v="CASTILLO  DE ROSALES"/>
    <s v="NOAP"/>
    <d v="1953-02-07T00:00:00"/>
    <n v="68"/>
    <n v="6"/>
    <s v="Persona mayor"/>
    <s v="Ninguno"/>
    <s v="Ninguno"/>
    <s v="Ninguno"/>
    <s v="Estudios Universitarios"/>
    <s v="Cotizante docente"/>
    <m/>
    <s v="Con discapacidad"/>
    <s v="Afrodescendiente"/>
    <s v="TUMACO"/>
    <m/>
    <n v="0"/>
    <s v="Urbana"/>
    <m/>
    <x v="0"/>
    <x v="7"/>
    <s v="NARIÑO"/>
    <x v="7"/>
    <x v="7"/>
    <x v="7"/>
    <m/>
    <m/>
    <m/>
    <m/>
    <s v="Hipertension esencial (primaria)"/>
    <s v="Medicamento"/>
    <n v="1"/>
    <s v="19934690-01"/>
    <s v="CALCITRIOL 0.25 MCG CAPSULA BLANDA"/>
    <d v="2022-02-07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347"/>
    <s v="CC27497347"/>
    <s v="ESNEDA PASTORA"/>
    <s v="NONE "/>
    <s v="OSPINA DE FLOREZ"/>
    <s v="NOAP"/>
    <d v="1937-10-19T00:00:00"/>
    <n v="84"/>
    <n v="6"/>
    <s v="Persona mayor"/>
    <s v="Ninguno"/>
    <s v="Desplazamiento"/>
    <s v="Perdida de Bienes Muebles o Inmuebles"/>
    <s v="Estudios Universitarios"/>
    <s v="Cotizante docente"/>
    <m/>
    <s v="Co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616"/>
    <s v="CC27497616"/>
    <s v="MELIDA GLORIA"/>
    <s v="NONE "/>
    <s v="OSPINA DE SANTACRUZ"/>
    <s v="NOAP"/>
    <d v="1944-04-15T00:00:00"/>
    <n v="77"/>
    <n v="6"/>
    <s v="Persona mayor"/>
    <s v="Ninguno"/>
    <s v="Desplazamiento"/>
    <s v="Perdida de Bienes Muebles o Inmuebles"/>
    <s v="Estudios Universitarios"/>
    <s v="Cotizante docente"/>
    <m/>
    <s v="Con discapacidad"/>
    <s v="Afrodescendiente"/>
    <s v="TUMACO"/>
    <m/>
    <n v="0"/>
    <s v="Urbana"/>
    <m/>
    <x v="0"/>
    <x v="7"/>
    <s v="NARIÑO"/>
    <x v="7"/>
    <x v="7"/>
    <x v="7"/>
    <m/>
    <m/>
    <m/>
    <m/>
    <s v="Hipertension esencial (primaria)"/>
    <s v="Medicamento"/>
    <n v="1"/>
    <s v="55895-06"/>
    <s v="AMLODIPINO TABLETAS 5 MG"/>
    <d v="2022-02-21T00:00:00"/>
    <n v="20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72099"/>
    <s v="CC59672099"/>
    <s v="JULI MILAGROS"/>
    <s v="NONE "/>
    <s v="ESTUPIÑAN GARCES"/>
    <s v="NOAP"/>
    <d v="1974-08-26T00:00:00"/>
    <n v="47"/>
    <n v="5"/>
    <s v="Adultez"/>
    <s v="Ninguno"/>
    <s v="Desplazamiento"/>
    <s v="Desplazamiento forzado"/>
    <s v="Estudios Universitarios"/>
    <s v="Beneficiario"/>
    <m/>
    <s v="Con discapacidad"/>
    <s v="Afrodescendiente"/>
    <s v="TUMACO"/>
    <m/>
    <n v="0"/>
    <s v="Urbana"/>
    <m/>
    <x v="0"/>
    <x v="7"/>
    <s v="NARIÑO"/>
    <x v="7"/>
    <x v="7"/>
    <x v="7"/>
    <m/>
    <m/>
    <m/>
    <m/>
    <s v="Hipertension esencial (primaria)"/>
    <s v="Medicamento"/>
    <n v="1"/>
    <s v="19963352-15"/>
    <s v="ATORVASTATINA 20 MG TABLETAS RECUBIERTAS"/>
    <d v="2022-02-21T00:00:00"/>
    <n v="466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282"/>
    <s v="CC59672282"/>
    <s v="LUZ DARIS "/>
    <s v="NONE "/>
    <s v="CORREA ESTACIO"/>
    <s v="NOAP"/>
    <d v="1975-07-06T00:00:00"/>
    <n v="46"/>
    <n v="5"/>
    <s v="Adultez"/>
    <s v="Ninguno"/>
    <s v="Desplazamiento"/>
    <s v="Homicidio"/>
    <s v="Estudios Universitarios"/>
    <s v="Cotizante docente"/>
    <m/>
    <s v="Con discapacidad"/>
    <s v="Afrodescendiente"/>
    <s v="TUMACO"/>
    <m/>
    <n v="0"/>
    <s v="Urbana"/>
    <m/>
    <x v="0"/>
    <x v="7"/>
    <s v="NARIÑO"/>
    <x v="7"/>
    <x v="7"/>
    <x v="7"/>
    <m/>
    <m/>
    <m/>
    <m/>
    <s v="Hipertension esencial (primaria)"/>
    <s v="Medicamento"/>
    <n v="1"/>
    <s v="19995299-07"/>
    <s v="CLONIDINA TABLETAS POR 0.150 MG."/>
    <d v="2022-02-21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19203"/>
    <s v="CC5219203"/>
    <s v="AUGUSTO"/>
    <s v="NONE "/>
    <s v="BETANCOURTH QUIÑONES"/>
    <s v="NOAP"/>
    <d v="1946-01-14T00:00:00"/>
    <n v="75"/>
    <n v="6"/>
    <s v="Persona mayor"/>
    <s v="Ninguno"/>
    <s v="Ninguno"/>
    <s v="Ninguno"/>
    <s v="Estudios Universitarios"/>
    <s v="Cotizante docente"/>
    <m/>
    <s v="Co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21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196"/>
    <s v="CC59663196"/>
    <s v="ELVIA JULIANA"/>
    <s v="NONE "/>
    <s v="BIOJO LARA"/>
    <s v="NOAP"/>
    <d v="1963-11-24T00:00:00"/>
    <n v="58"/>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1T00:00:00"/>
    <n v="5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5154"/>
    <s v="CC59675154"/>
    <s v="TAMARA TATIANA"/>
    <s v="NONE "/>
    <s v="ANGULO CASTILLO"/>
    <s v="NOAP"/>
    <d v="1977-01-02T00:00:00"/>
    <n v="44"/>
    <n v="5"/>
    <s v="Adultez"/>
    <s v="Ninguno"/>
    <s v="Ninguno"/>
    <s v="Ninguno"/>
    <s v="Estudios Universitarios"/>
    <s v="Cotizante docente"/>
    <m/>
    <s v="Con discapacidad"/>
    <s v="Afrodescendiente"/>
    <s v="TUMACO"/>
    <m/>
    <n v="0"/>
    <s v="Urbana"/>
    <m/>
    <x v="0"/>
    <x v="11"/>
    <s v="NARIÑO"/>
    <x v="11"/>
    <x v="11"/>
    <x v="11"/>
    <m/>
    <m/>
    <m/>
    <m/>
    <s v="Hipertension esencial (primaria)"/>
    <s v="Medicamento"/>
    <n v="1"/>
    <s v="35662-18"/>
    <s v="ACIDO FOLICO TABLETAS 1 MG."/>
    <d v="2022-02-23T00:00:00"/>
    <n v="54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01123"/>
    <s v="CC27401123"/>
    <s v="LIDIA "/>
    <s v="NONE "/>
    <s v="MOREANO ORTIZ"/>
    <s v="NOAP"/>
    <d v="1978-06-15T00:00:00"/>
    <n v="43"/>
    <n v="5"/>
    <s v="Adultez"/>
    <s v="Ninguno"/>
    <s v="Ninguno"/>
    <s v="Ninguno"/>
    <s v="Estudios Universitarios"/>
    <s v="Cotizante docente"/>
    <m/>
    <s v="Con discapacidad"/>
    <s v="Afrodescendiente"/>
    <s v="TUMACO"/>
    <m/>
    <n v="0"/>
    <s v="Urbana"/>
    <m/>
    <x v="0"/>
    <x v="11"/>
    <s v="NARIÑO"/>
    <x v="11"/>
    <x v="11"/>
    <x v="11"/>
    <m/>
    <m/>
    <m/>
    <m/>
    <s v="Hipertension esencial (primaria)"/>
    <s v="Medicamento"/>
    <n v="1"/>
    <s v="30969-02"/>
    <s v="OSTEOCALÂ® 600 MG TABLETAS RECUBIERTAS"/>
    <d v="2022-02-23T00:00:00"/>
    <n v="464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2906277"/>
    <s v="CC12906277"/>
    <s v="MARCIAL ANTONIO"/>
    <s v="NONE "/>
    <s v="BASTIDAS  "/>
    <s v="NOAP"/>
    <d v="1954-07-30T00:00:00"/>
    <n v="67"/>
    <n v="6"/>
    <s v="Persona mayor"/>
    <s v="Ninguno"/>
    <s v="Ninguno"/>
    <s v="Ninguno"/>
    <s v="Estudios Universitarios"/>
    <s v="Beneficiario"/>
    <m/>
    <s v="Con discapacidad"/>
    <s v="Afrodescendiente"/>
    <s v="TUMACO"/>
    <m/>
    <n v="0"/>
    <s v="Urbana"/>
    <m/>
    <x v="0"/>
    <x v="11"/>
    <s v="NARIÑO"/>
    <x v="11"/>
    <x v="11"/>
    <x v="11"/>
    <m/>
    <m/>
    <m/>
    <m/>
    <s v="Hipertension esencial (primaria)"/>
    <s v="Medicamento"/>
    <n v="1"/>
    <s v="20080792-20"/>
    <s v="SULFATO FERROSO 300 MG TABLETAS RECUBIERTAS"/>
    <d v="2022-02-23T00:00:00"/>
    <n v="15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628"/>
    <s v="CC59660628"/>
    <s v="FANNY ENRIQUETA"/>
    <s v="NONE "/>
    <s v="AREVALO BADOS"/>
    <s v="NOAP"/>
    <d v="1959-11-15T00:00:00"/>
    <n v="62"/>
    <n v="6"/>
    <s v="Persona mayor"/>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3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836"/>
    <s v="CC59662836"/>
    <s v="FANNY DOROSY"/>
    <s v="NONE "/>
    <s v="CORREA CASTAÑEDA"/>
    <s v="NOAP"/>
    <d v="1962-01-04T00:00:00"/>
    <n v="59"/>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225"/>
    <s v="CC27502225"/>
    <s v="JACINTA "/>
    <s v="NONE "/>
    <s v="MARINES ARROYO"/>
    <s v="NOAP"/>
    <d v="1955-09-24T00:00:00"/>
    <n v="66"/>
    <n v="6"/>
    <s v="Persona mayor"/>
    <s v="Ninguno"/>
    <s v="Ninguno"/>
    <s v="Ninguno"/>
    <s v="Estudios Universitarios"/>
    <s v="Cotizante Pensionado"/>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081"/>
    <s v="CC59669081"/>
    <s v="MARIA MARCELA "/>
    <s v="NONE "/>
    <s v="TELLO VIVAS"/>
    <s v="NOAP"/>
    <d v="1971-11-06T00:00:00"/>
    <n v="50"/>
    <n v="5"/>
    <s v="Adultez"/>
    <s v="Ninguno"/>
    <s v="Ninguno"/>
    <s v="Ninguno"/>
    <s v="Estudios Universitarios"/>
    <s v="Cotizante docente"/>
    <m/>
    <s v="Co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17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327336"/>
    <s v="CC27327336"/>
    <s v="JUSTA PERSEVERANDA"/>
    <s v="NONE "/>
    <s v="GUERRERO LANDAZURY"/>
    <s v="NOAP"/>
    <d v="1960-06-26T00:00:00"/>
    <n v="61"/>
    <n v="6"/>
    <s v="Persona mayor"/>
    <s v="Ninguno"/>
    <s v="Desplazamiento"/>
    <s v="Desplazamiento forzad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4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394"/>
    <s v="CC59662394"/>
    <s v="JANETH MARIA"/>
    <s v="NONE "/>
    <s v="ANGULO HURTADO"/>
    <s v="NOAP"/>
    <d v="1962-06-13T00:00:00"/>
    <n v="59"/>
    <n v="5"/>
    <s v="Adultez"/>
    <s v="Ninguno"/>
    <s v="Desplazamiento"/>
    <s v="Acto terrorista / Atentados / Combates / Enfrentamientos / Hostigamientos"/>
    <s v="Estudios Universitarios"/>
    <s v="Cotizante docente"/>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4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653591"/>
    <s v="CC66653591"/>
    <s v="MARIA DEL CARMEN"/>
    <s v="NONE "/>
    <s v="CORTEZ CRIOLLO"/>
    <s v="NOAP"/>
    <d v="1967-11-29T00:00:00"/>
    <n v="54"/>
    <n v="5"/>
    <s v="Adultez"/>
    <s v="Ninguno"/>
    <s v="Ninguno"/>
    <s v="Ninguno"/>
    <s v="Estudios Universitarios"/>
    <s v="Cotizante docente"/>
    <m/>
    <s v="Co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03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797"/>
    <s v="CC59671797"/>
    <s v="CLAUDIA CECILIA"/>
    <s v="NONE "/>
    <s v="SEVILLANO PALACIOS"/>
    <s v="NOAP"/>
    <d v="1974-05-25T00:00:00"/>
    <n v="47"/>
    <n v="5"/>
    <s v="Adultez"/>
    <s v="Ninguno"/>
    <s v="Ninguno"/>
    <s v="Ninguno"/>
    <s v="Estudios Universitarios"/>
    <s v="Cotizante docente"/>
    <m/>
    <s v="Co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224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59674545"/>
    <s v="CC59674545"/>
    <s v="MARIA SOFIA CATALINA"/>
    <s v="NONE "/>
    <s v="CUERO LANDAZURI"/>
    <s v="NOAP"/>
    <d v="1971-09-15T00:00:00"/>
    <n v="50"/>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4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212"/>
    <s v="CC59667212"/>
    <s v="NUBIA "/>
    <s v="NONE "/>
    <s v="TENORIO ORTIZ"/>
    <s v="NOAP"/>
    <d v="1967-08-07T00:00:00"/>
    <n v="54"/>
    <n v="5"/>
    <s v="Adultez"/>
    <s v="Ninguno"/>
    <s v="Ninguno"/>
    <s v="Ningun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3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821"/>
    <s v="CC59665821"/>
    <s v="ADRIANA EDITH"/>
    <s v="NONE "/>
    <s v="MACIAS FRANCO"/>
    <s v="NOAP"/>
    <d v="1967-11-04T00:00:00"/>
    <n v="54"/>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2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6945215"/>
    <s v="CC36945215"/>
    <s v="AIDE "/>
    <s v="NONE "/>
    <s v="GONGORA ARBOLEDA"/>
    <s v="NOAP"/>
    <d v="1965-02-04T00:00:00"/>
    <n v="56"/>
    <n v="5"/>
    <s v="Adultez"/>
    <s v="Ninguno"/>
    <s v="Desplazamiento"/>
    <s v="Desplazamiento forzado"/>
    <s v="Estudios Universitarios"/>
    <s v="Cotizante docente"/>
    <m/>
    <s v="Co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17T00:00:00"/>
    <n v="1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251"/>
    <s v="CC59667251"/>
    <s v="DAIRA ENEIDA"/>
    <s v="NONE "/>
    <s v="CASTILLO CUERO"/>
    <s v="NOAP"/>
    <d v="1960-04-18T00:00:00"/>
    <n v="61"/>
    <n v="6"/>
    <s v="Persona mayor"/>
    <s v="Ninguno"/>
    <s v="Ninguno"/>
    <s v="Ninguno"/>
    <s v="Estudios Universitarios"/>
    <s v="Cotizante docente"/>
    <m/>
    <s v="Con discapacidad"/>
    <s v="Afrodescendiente"/>
    <s v="TUMACO"/>
    <m/>
    <n v="0"/>
    <s v="Urbana"/>
    <m/>
    <x v="0"/>
    <x v="7"/>
    <s v="NARIÑO"/>
    <x v="7"/>
    <x v="7"/>
    <x v="7"/>
    <m/>
    <m/>
    <m/>
    <m/>
    <s v="Hipertension esencial (primaria)"/>
    <s v="Procedimiento"/>
    <n v="1"/>
    <n v="1890366"/>
    <s v="CONSULTA DE CONTROL O DE SEGUIMIENTO POR ESPECIALISTA EN MEDICINA INTERNA"/>
    <d v="2022-02-24T00:00:00"/>
    <n v="2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963"/>
    <s v="CC59662963"/>
    <s v="CRUZ CECILIA"/>
    <s v="NONE "/>
    <s v="CAMACHO CASTILLO"/>
    <s v="NOAP"/>
    <d v="1961-08-04T00:00:00"/>
    <n v="60"/>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5T00:00:00"/>
    <n v="18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673"/>
    <s v="CC59661673"/>
    <s v="EDNA CONSUELO"/>
    <s v="NONE "/>
    <s v="TORRES RIVAS"/>
    <s v="NOAP"/>
    <d v="1956-08-28T00:00:00"/>
    <n v="65"/>
    <n v="6"/>
    <s v="Persona mayor"/>
    <s v="Ninguno"/>
    <s v="Ninguno"/>
    <s v="Ninguno"/>
    <s v="Estudios Universitarios"/>
    <s v="Cotizante docente"/>
    <m/>
    <s v="Con discapacidad"/>
    <s v="Afrodescendiente"/>
    <s v="TUMACO"/>
    <m/>
    <n v="0"/>
    <s v="Urbana"/>
    <m/>
    <x v="0"/>
    <x v="9"/>
    <s v="NARIÑO"/>
    <x v="9"/>
    <x v="9"/>
    <x v="9"/>
    <m/>
    <m/>
    <m/>
    <m/>
    <s v="Hipertension esencial (primaria)"/>
    <s v="Procedimiento"/>
    <n v="1"/>
    <s v="00Q0000775"/>
    <s v="PAQUETE HIPERTENSION ARTERIAL MAS DIABETES MELLITUS EN RIESGO DE ERCÃ‚Â YÃ‚Â ENFERMEDAD RENAL CRONICA ESTADIOS 1 - 2 EN IPS ESPECIALIZADA"/>
    <d v="2022-02-28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7868"/>
    <s v="CC12907868"/>
    <s v="LUIS ENRIQUE"/>
    <s v="NONE "/>
    <s v="RODRIGUEZ ANGULO"/>
    <s v="NOAP"/>
    <d v="1959-07-27T00:00:00"/>
    <n v="62"/>
    <n v="6"/>
    <s v="Persona mayor"/>
    <s v="Ninguno"/>
    <s v="Desplazamiento"/>
    <s v="Desplazamiento forzado"/>
    <s v="Estudios Universitarios"/>
    <s v="Beneficiario"/>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800"/>
    <s v="CC59662800"/>
    <s v="DAISY PATRICIA"/>
    <s v="NONE "/>
    <s v="RINCON ANGULO"/>
    <s v="NOAP"/>
    <d v="1962-10-19T00:00:00"/>
    <n v="59"/>
    <n v="5"/>
    <s v="Adultez"/>
    <s v="Ninguno"/>
    <s v="Ninguno"/>
    <s v="Ninguno"/>
    <s v="Estudios Universitarios"/>
    <s v="Cotizante docente"/>
    <m/>
    <s v="Con discapacidad"/>
    <s v="Afrodescendiente"/>
    <s v="TUMACO"/>
    <m/>
    <n v="0"/>
    <s v="Urbana"/>
    <m/>
    <x v="0"/>
    <x v="12"/>
    <s v="NARIÑO"/>
    <x v="12"/>
    <x v="12"/>
    <x v="12"/>
    <m/>
    <m/>
    <m/>
    <m/>
    <s v="Hipertension esencial (primaria)"/>
    <s v="Procedimiento"/>
    <n v="1"/>
    <s v="00Q0000775"/>
    <s v="PAQUETE HIPERTENSION ARTERIAL MAS DIABETES MELLITUS EN RIESGO DE ERCÃ‚Â YÃ‚Â ENFERMEDAD RENAL CRONICA ESTADIOS 1 - 2 EN IPS ESPECIALIZADA"/>
    <d v="2022-02-28T00:00:00"/>
    <n v="62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43093851"/>
    <s v="CC43093851"/>
    <s v="ADRIANA DEL SOCORRO"/>
    <s v="NONE "/>
    <s v="MUÑOZ ATEHORTUA"/>
    <s v="NOAP"/>
    <d v="1965-09-19T00:00:00"/>
    <n v="56"/>
    <n v="5"/>
    <s v="Adultez"/>
    <s v="Ninguno"/>
    <s v="Ninguno"/>
    <s v="Ninguno"/>
    <s v="Estudios Universitarios"/>
    <s v="Cotizante docente"/>
    <m/>
    <s v="Con discapacidad"/>
    <s v="Afrodescendiente"/>
    <s v="TUMACO"/>
    <m/>
    <n v="0"/>
    <s v="Urbana"/>
    <m/>
    <x v="0"/>
    <x v="14"/>
    <s v="NARIÑO"/>
    <x v="14"/>
    <x v="14"/>
    <x v="14"/>
    <m/>
    <m/>
    <m/>
    <m/>
    <s v="Hipertension esencial (primaria)"/>
    <s v="Procedimiento"/>
    <n v="1"/>
    <s v="00Q0000773"/>
    <s v="PAQUETE HIPERTENSION ARTERIAL SIN O CON ENFERMEDAD RENAL CRONICA ESTADIOS 1 - 2 - IPS ESPECIALIZADA"/>
    <d v="2022-02-28T00:00:00"/>
    <n v="231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5972"/>
    <s v="CC12905972"/>
    <s v="CARLOS HUMBERTO"/>
    <s v="NONE "/>
    <s v="MEZA MEZA"/>
    <s v="NOAP"/>
    <d v="1956-04-15T00:00:00"/>
    <n v="65"/>
    <n v="6"/>
    <s v="Persona mayor"/>
    <s v="Ninguno"/>
    <s v="Ninguno"/>
    <s v="Ninguno"/>
    <s v="Estudios Universitarios"/>
    <s v="Beneficiario"/>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54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545068"/>
    <s v="CC59545068"/>
    <s v="TERESA DE JESUS "/>
    <s v="NONE "/>
    <s v="MEZA QUIÑONES"/>
    <s v="NOAP"/>
    <d v="1964-06-17T00:00:00"/>
    <n v="57"/>
    <n v="5"/>
    <s v="Adultez"/>
    <s v="Ninguno"/>
    <s v="Ninguno"/>
    <s v="Ningun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01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338"/>
    <s v="CC27499338"/>
    <s v="MARIA DEL ROSARIO"/>
    <s v="NONE "/>
    <s v="AYOVI DE MENDEZ"/>
    <s v="NOAP"/>
    <d v="1952-04-09T00:00:00"/>
    <n v="69"/>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6T00:00:00"/>
    <n v="33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456"/>
    <s v="CC27502456"/>
    <s v="MARIA EUGENIA"/>
    <s v="NONE "/>
    <s v="ROA DE CRUZ"/>
    <s v="NOAP"/>
    <d v="1955-10-13T00:00:00"/>
    <n v="66"/>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926"/>
    <s v="CC59663926"/>
    <s v="MARISOL"/>
    <s v="NONE "/>
    <s v="QUIÑONES VILLARREAL"/>
    <s v="NOAP"/>
    <d v="1965-03-21T00:00:00"/>
    <n v="5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9T00:00:00"/>
    <n v="1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911"/>
    <s v="CC59665911"/>
    <s v="RAQUEL"/>
    <s v="NONE "/>
    <s v="CUERO QUIÑONES"/>
    <s v="NOAP"/>
    <d v="1965-10-15T00:00:00"/>
    <n v="5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82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5168"/>
    <s v="CC59675168"/>
    <s v="TANIA EREMA"/>
    <s v="NONE "/>
    <s v="CORTES MUÑOZ"/>
    <s v="NOAP"/>
    <d v="1977-09-11T00:00:00"/>
    <n v="44"/>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9T00:00:00"/>
    <n v="18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087122893"/>
    <s v="CC1087122893"/>
    <s v="PATRICIA "/>
    <s v="NONE "/>
    <s v="TOLOZA OBANDO"/>
    <s v="NOAP"/>
    <d v="1988-09-14T00:00:00"/>
    <n v="33"/>
    <n v="5"/>
    <s v="Adultez"/>
    <s v="Ninguno"/>
    <s v="Ninguno"/>
    <s v="Ninguno"/>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4T00:00:00"/>
    <n v="13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952"/>
    <s v="CC59669952"/>
    <s v="CLAUDIA PATRICIA"/>
    <s v="NONE "/>
    <s v="ARROYO MONTAÑO"/>
    <s v="NOAP"/>
    <d v="1973-02-22T00:00:00"/>
    <n v="48"/>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98432258"/>
    <s v="CC98432258"/>
    <s v="VICTOR LEONARDO"/>
    <s v="NONE "/>
    <s v="ARIZALA CABEZAS"/>
    <s v="NOAP"/>
    <d v="1965-04-22T00:00:00"/>
    <n v="56"/>
    <n v="5"/>
    <s v="Adultez"/>
    <s v="Ninguno"/>
    <s v="Ninguno"/>
    <s v="Ninguno"/>
    <s v="Estudios Universitarios"/>
    <s v="Beneficiario"/>
    <m/>
    <s v="Co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46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12908112"/>
    <s v="CC12908112"/>
    <s v="JUAN SALOMON"/>
    <s v="NONE "/>
    <s v="BATIOJA AGUIRRE"/>
    <s v="NOAP"/>
    <d v="1952-02-28T00:00:00"/>
    <n v="69"/>
    <n v="6"/>
    <s v="Persona mayor"/>
    <s v="Ninguno"/>
    <s v="Ninguno"/>
    <s v="Ninguno"/>
    <s v="Estudios Universitarios"/>
    <s v="Cotizante Pensionado"/>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29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116"/>
    <s v="CC59663116"/>
    <s v="FANNY LUZ"/>
    <s v="NONE "/>
    <s v="MONTAÑO MADRID"/>
    <s v="NOAP"/>
    <d v="1960-03-21T00:00:00"/>
    <n v="61"/>
    <n v="6"/>
    <s v="Persona mayor"/>
    <s v="Ninguno"/>
    <s v="Ninguno"/>
    <s v="Ninguno"/>
    <s v="Estudios Universitarios"/>
    <s v="Cotizante docente"/>
    <m/>
    <s v="Con discapacidad"/>
    <s v="Afrodescendiente"/>
    <s v="TUMACO"/>
    <m/>
    <n v="0"/>
    <s v="Urbana"/>
    <m/>
    <x v="0"/>
    <x v="8"/>
    <s v="NARIÑO"/>
    <x v="8"/>
    <x v="8"/>
    <x v="8"/>
    <m/>
    <m/>
    <m/>
    <m/>
    <s v="Hipertension esencial (primaria)"/>
    <s v="Medicamento"/>
    <n v="1"/>
    <s v="19934690-01"/>
    <s v="CALCITRIOL 0.25 MCG CAPSULA BLANDA"/>
    <d v="2022-02-01T00:00:00"/>
    <n v="5600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8082"/>
    <s v="CC59668082"/>
    <s v="MARIA JOSEFA"/>
    <s v="NONE "/>
    <s v="PRECIADO"/>
    <s v="NOAP"/>
    <d v="1969-05-19T00:00:00"/>
    <n v="52"/>
    <n v="5"/>
    <s v="Adultez"/>
    <s v="Ninguno"/>
    <s v="Ninguno"/>
    <s v="Ninguno"/>
    <s v="Estudios Universitarios"/>
    <s v="Beneficiario"/>
    <m/>
    <s v="Con discapacidad"/>
    <s v="Afrodescendiente"/>
    <s v="TUMACO"/>
    <m/>
    <n v="0"/>
    <s v="Urbana"/>
    <m/>
    <x v="0"/>
    <x v="7"/>
    <s v="NARIÑO"/>
    <x v="7"/>
    <x v="7"/>
    <x v="7"/>
    <m/>
    <m/>
    <m/>
    <m/>
    <s v="Hipertension esencial (primaria)"/>
    <s v="Medicamento"/>
    <n v="1"/>
    <s v="19936296-08"/>
    <s v="ACIDO ACETILSALICILICO 100 MG"/>
    <d v="2022-02-17T00:00:00"/>
    <n v="48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7506"/>
    <s v="CC59677506"/>
    <s v="MARIA LILIA"/>
    <s v="NONE "/>
    <s v="ROGALLEGO TENORIO"/>
    <s v="NOAP"/>
    <d v="1978-10-03T00:00:00"/>
    <n v="43"/>
    <n v="5"/>
    <s v="Adultez"/>
    <s v="Ninguno"/>
    <s v="Ninguno"/>
    <s v="Ninguno"/>
    <s v="Estudios Universitarios"/>
    <s v="Cotizante docente"/>
    <m/>
    <s v="Con discapacidad"/>
    <s v="Afrodescendiente"/>
    <s v="TUMACO"/>
    <m/>
    <n v="0"/>
    <s v="Urbana"/>
    <m/>
    <x v="0"/>
    <x v="7"/>
    <s v="NARIÑO"/>
    <x v="7"/>
    <x v="7"/>
    <x v="7"/>
    <m/>
    <m/>
    <m/>
    <m/>
    <s v="Hipertension esencial (primaria)"/>
    <s v="Medicamento"/>
    <n v="1"/>
    <s v="55895-06"/>
    <s v="AMLODIPINO TABLETAS 5 MG"/>
    <d v="2022-02-17T00:00:00"/>
    <n v="47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45731"/>
    <s v="CC5945731"/>
    <s v="RUBEN ALIRIO"/>
    <s v="NONE "/>
    <s v="GUERRA CARRILLO"/>
    <s v="NOAP"/>
    <d v="1953-03-31T00:00:00"/>
    <n v="68"/>
    <n v="6"/>
    <s v="Persona mayor"/>
    <s v="Ninguno"/>
    <s v="Ninguno"/>
    <s v="Ninguno"/>
    <s v="Estudios Universitarios"/>
    <s v="Cotizante docente"/>
    <m/>
    <s v="Con discapacidad"/>
    <s v="Afrodescendiente"/>
    <s v="TUMACO"/>
    <m/>
    <n v="0"/>
    <s v="Urbana"/>
    <m/>
    <x v="0"/>
    <x v="7"/>
    <s v="NARIÑO"/>
    <x v="7"/>
    <x v="7"/>
    <x v="7"/>
    <m/>
    <m/>
    <m/>
    <m/>
    <s v="Hipertension esencial (primaria)"/>
    <s v="Procedimiento"/>
    <n v="1"/>
    <n v="1881202"/>
    <s v="ECOCARDIOGRAMA TRANSTORACICO"/>
    <d v="2022-02-08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383"/>
    <s v="CC59668383"/>
    <s v="ISMENIA NANCY"/>
    <s v="NONE "/>
    <s v="BANGUERA MARTINEZ"/>
    <s v="NOAP"/>
    <d v="1970-02-01T00:00:00"/>
    <n v="51"/>
    <n v="5"/>
    <s v="Adultez"/>
    <s v="Ninguno"/>
    <s v="Desplazamiento"/>
    <s v="Desplazamiento forzad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6575"/>
    <s v="CC12916575"/>
    <s v="ANGEL "/>
    <s v="NONE "/>
    <s v="ARROYO PRADO"/>
    <s v="NOAP"/>
    <d v="1967-10-20T00:00:00"/>
    <n v="54"/>
    <n v="5"/>
    <s v="Adultez"/>
    <s v="Ninguno"/>
    <s v="Ninguno"/>
    <s v="Ninguno"/>
    <s v="Estudios Universitarios"/>
    <s v="Cotizante docente"/>
    <m/>
    <s v="Con discapacidad"/>
    <s v="Afrodescendiente"/>
    <s v="TUMACO"/>
    <m/>
    <n v="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07T00:00:00"/>
    <n v="4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420"/>
    <s v="CC59662420"/>
    <s v="STELLA ROCIO"/>
    <s v="NONE "/>
    <s v="RAMIREZ VILLEGAS"/>
    <s v="NOAP"/>
    <d v="1962-10-14T00:00:00"/>
    <n v="59"/>
    <n v="5"/>
    <s v="Adultez"/>
    <s v="Ninguno"/>
    <s v="Desplazamiento"/>
    <s v="Amenaza"/>
    <s v="Estudios Universitarios"/>
    <s v="Cotizante docente"/>
    <m/>
    <s v="Con discapacidad"/>
    <s v="Afrodescendiente"/>
    <s v="TUMACO"/>
    <m/>
    <n v="0"/>
    <s v="Urbana"/>
    <m/>
    <x v="0"/>
    <x v="9"/>
    <s v="NARIÑO"/>
    <x v="9"/>
    <x v="9"/>
    <x v="9"/>
    <m/>
    <m/>
    <m/>
    <m/>
    <s v="Hipertension esencial (primaria)"/>
    <s v="Medicamento"/>
    <n v="1"/>
    <s v="20005109-07"/>
    <s v="CARVEDILOL 12.5 MG TABLETAS"/>
    <d v="2022-02-21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98429515"/>
    <s v="CC98429515"/>
    <s v="ROBERTO"/>
    <s v="NONE "/>
    <s v="VALLECILLA TORRES"/>
    <s v="NOAP"/>
    <d v="1976-09-26T00:00:00"/>
    <n v="45"/>
    <n v="5"/>
    <s v="Adultez"/>
    <s v="Ninguno"/>
    <s v="Ninguno"/>
    <s v="Ninguno"/>
    <s v="Estudios Universitarios"/>
    <s v="Cotizante docente"/>
    <m/>
    <s v="Con discapacidad"/>
    <s v="Afrodescendiente"/>
    <s v="TUMACO"/>
    <m/>
    <n v="0"/>
    <s v="Urbana"/>
    <m/>
    <x v="0"/>
    <x v="9"/>
    <s v="NARIÑO"/>
    <x v="9"/>
    <x v="9"/>
    <x v="9"/>
    <m/>
    <m/>
    <m/>
    <m/>
    <s v="Hipertension esencial (primaria)"/>
    <s v="Medicamento"/>
    <n v="1"/>
    <s v="40113-27"/>
    <s v="ENALAPRIL 5MG"/>
    <d v="2022-02-21T00:00:00"/>
    <n v="9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5516"/>
    <s v="CC12915516"/>
    <s v="OSCAR IVAN"/>
    <s v="NONE "/>
    <s v="PAZ GARCIA"/>
    <s v="NOAP"/>
    <d v="1967-10-02T00:00:00"/>
    <n v="54"/>
    <n v="5"/>
    <s v="Adultez"/>
    <s v="Ninguno"/>
    <s v="Ninguno"/>
    <s v="Ninguno"/>
    <s v="Estudios Universitarios"/>
    <s v="Cotizante docente"/>
    <m/>
    <s v="Con discapacidad"/>
    <s v="Afrodescendiente"/>
    <s v="TUMACO"/>
    <m/>
    <n v="0"/>
    <s v="Urbana"/>
    <m/>
    <x v="0"/>
    <x v="9"/>
    <s v="NARIÑO"/>
    <x v="9"/>
    <x v="9"/>
    <x v="9"/>
    <m/>
    <m/>
    <m/>
    <m/>
    <s v="Hipertension esencial (primaria)"/>
    <s v="Medicamento"/>
    <n v="1"/>
    <s v="20085383-15"/>
    <s v="ATORVASTATINATABLETASRECUBIERTASPOR 40 MG"/>
    <d v="2022-02-21T00:00:00"/>
    <n v="140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3817"/>
    <s v="CC12913817"/>
    <s v="MANUEL ENRIQUE"/>
    <s v="NONE "/>
    <s v="PAYAN QUIÑONES"/>
    <s v="NOAP"/>
    <d v="1965-12-01T00:00:00"/>
    <n v="5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62988"/>
    <s v="CC12962988"/>
    <s v="EMILIO "/>
    <s v="NONE "/>
    <s v="TORRES QUINTERO"/>
    <s v="NOAP"/>
    <d v="1956-11-14T00:00:00"/>
    <n v="65"/>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2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416"/>
    <s v="CC12911416"/>
    <s v="HECTOR  "/>
    <s v="NONE "/>
    <s v="ANGULO ESTRADA"/>
    <s v="NOAP"/>
    <d v="1963-08-23T00:00:00"/>
    <n v="58"/>
    <n v="5"/>
    <s v="Adultez"/>
    <s v="Ninguno"/>
    <s v="Ninguno"/>
    <s v="Ninguno"/>
    <s v="Estudios Universitarios"/>
    <s v="Cotizante docente"/>
    <m/>
    <s v="Con discapacidad"/>
    <s v="Afrodescendiente"/>
    <s v="TUMACO"/>
    <m/>
    <n v="0"/>
    <s v="Urbana"/>
    <m/>
    <x v="0"/>
    <x v="8"/>
    <s v="NARIÑO"/>
    <x v="8"/>
    <x v="8"/>
    <x v="8"/>
    <m/>
    <m/>
    <m/>
    <m/>
    <s v="Hipertension esencial (primaria)"/>
    <s v="Medicamento"/>
    <n v="1"/>
    <s v="20080792-20"/>
    <s v="SULFATO FERROSO 300 MG TABLETAS RECUBIERTAS"/>
    <d v="2022-02-14T00:00:00"/>
    <n v="3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094"/>
    <s v="CC59660094"/>
    <s v="MARIA GLADYS"/>
    <s v="NONE "/>
    <s v="CUERO CASTILLO"/>
    <s v="NOAP"/>
    <d v="1955-10-28T00:00:00"/>
    <n v="66"/>
    <n v="6"/>
    <s v="Persona mayor"/>
    <s v="Ninguno"/>
    <s v="Desplazamiento"/>
    <s v="Amenaza"/>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325"/>
    <s v="CC12910325"/>
    <s v="HAROLD JESUS"/>
    <s v="NONE "/>
    <s v="CASTILLO ANGULO"/>
    <s v="NOAP"/>
    <d v="1961-09-11T00:00:00"/>
    <n v="60"/>
    <n v="6"/>
    <s v="Persona mayor"/>
    <s v="Ninguno"/>
    <s v="Ninguno"/>
    <s v="Ninguno"/>
    <s v="Estudios Universitarios"/>
    <s v="Cotizante docente"/>
    <m/>
    <s v="Con discapacidad"/>
    <s v="Afrodescendiente"/>
    <s v="TUMACO"/>
    <m/>
    <n v="0"/>
    <s v="Urbana"/>
    <m/>
    <x v="0"/>
    <x v="13"/>
    <s v="NARIÑO"/>
    <x v="13"/>
    <x v="13"/>
    <x v="13"/>
    <m/>
    <m/>
    <m/>
    <m/>
    <s v="Hipertension esencial (primaria)"/>
    <s v="Procedimiento"/>
    <n v="1"/>
    <s v="00Q0000773"/>
    <s v="PAQUETE HIPERTENSION ARTERIAL SIN O CON ENFERMEDAD RENAL CRONICA ESTADIOS 1 - 2 - IPS ESPECIALIZADA"/>
    <d v="2022-02-28T00:00:00"/>
    <n v="157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2916303"/>
    <s v="CC12916303"/>
    <s v="EDER ETIEL"/>
    <s v="NONE "/>
    <s v="CORTES SALAZAR"/>
    <s v="NOAP"/>
    <d v="1965-03-20T00:00:00"/>
    <n v="56"/>
    <n v="5"/>
    <s v="Adultez"/>
    <s v="Ninguno"/>
    <s v="Ninguno"/>
    <s v="Ninguno"/>
    <s v="Estudios Universitarios"/>
    <s v="Sustituto Pensional"/>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1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41797435"/>
    <s v="CC41797435"/>
    <s v="MARIA GLORIA"/>
    <s v="NONE "/>
    <s v="HINESTROZA"/>
    <s v="NOAP"/>
    <d v="1953-02-20T00:00:00"/>
    <n v="68"/>
    <n v="6"/>
    <s v="Persona mayor"/>
    <s v="Ninguno"/>
    <s v="Ninguno"/>
    <s v="Ninguno"/>
    <s v="Estudios Universitarios"/>
    <s v="Beneficiario"/>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23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845"/>
    <s v="CC27123845"/>
    <s v="DOLORES VISITACIÓN"/>
    <s v="NONE "/>
    <s v="CASTILLO CORTES"/>
    <s v="NOAP"/>
    <d v="1964-01-20T00:00:00"/>
    <n v="57"/>
    <n v="5"/>
    <s v="Adultez"/>
    <s v="Ninguno"/>
    <s v="Ninguno"/>
    <s v="Ninguno"/>
    <s v="Estudios Universitarios"/>
    <s v="Cotizante docente"/>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28T00:00:00"/>
    <n v="6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355874"/>
    <s v="CC5355874"/>
    <s v="FRANCO CESAR "/>
    <s v="NONE "/>
    <s v="ORTIZ GUERRA"/>
    <s v="NOAP"/>
    <d v="1937-10-16T00:00:00"/>
    <n v="84"/>
    <n v="6"/>
    <s v="Persona mayor"/>
    <s v="Ninguno"/>
    <s v="Desplazamiento"/>
    <s v="Perdida de Bienes Muebles o Inmuebles"/>
    <s v="Estudios Universitarios"/>
    <s v="Cotizante docente"/>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358715"/>
    <s v="CC5358715"/>
    <s v="ORLANDO"/>
    <s v="NONE "/>
    <s v="CAICEDO HURTADO"/>
    <s v="NOAP"/>
    <d v="1958-06-08T00:00:00"/>
    <n v="63"/>
    <n v="6"/>
    <s v="Persona mayor"/>
    <s v="Ninguno"/>
    <s v="Desplazamiento"/>
    <s v="Desplazamiento forzado"/>
    <s v="Estudios Universitarios"/>
    <s v="Beneficiario"/>
    <m/>
    <s v="Co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4T00:00:00"/>
    <n v="5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662"/>
    <s v="CC59666662"/>
    <s v="MIRLAN CERNELIA"/>
    <s v="NONE "/>
    <s v="ALEGRIA GONGORA"/>
    <s v="NOAP"/>
    <d v="1966-09-11T00:00:00"/>
    <n v="55"/>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396"/>
    <s v="CC59673396"/>
    <s v="TRISIS MERCEDES"/>
    <s v="NONE "/>
    <s v="BECERRA CAICEDO"/>
    <s v="NOAP"/>
    <d v="1975-08-15T00:00:00"/>
    <n v="46"/>
    <n v="5"/>
    <s v="Adultez"/>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4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366031"/>
    <s v="CC27366031"/>
    <s v="MARIELA "/>
    <s v="NONE "/>
    <s v="CASTILLO"/>
    <s v="NOAP"/>
    <d v="1967-11-09T00:00:00"/>
    <n v="54"/>
    <n v="5"/>
    <s v="Adultez"/>
    <s v="Ninguno"/>
    <s v="Ninguno"/>
    <s v="Ninguno"/>
    <s v="Estudios Universitarios"/>
    <s v="Beneficiario"/>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365540"/>
    <s v="CC27365540"/>
    <s v="ELSY MARIA"/>
    <s v="NONE "/>
    <s v="RENGIFO GUZMAN"/>
    <s v="NOAP"/>
    <d v="1954-04-12T00:00:00"/>
    <n v="67"/>
    <n v="6"/>
    <s v="Persona mayor"/>
    <s v="Ninguno"/>
    <s v="Ninguno"/>
    <s v="Ninguno"/>
    <s v="Estudios Universitarios"/>
    <s v="Cotizante Pensionado"/>
    <m/>
    <s v="Co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07T00:00:00"/>
    <n v="2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19672"/>
    <s v="CC5219672"/>
    <s v="HILADELFO MESIAS"/>
    <s v="NONE "/>
    <s v="ANGULO ORTIZ"/>
    <s v="NOAP"/>
    <d v="1952-07-31T00:00:00"/>
    <n v="69"/>
    <n v="6"/>
    <s v="Persona mayor"/>
    <s v="Ninguno"/>
    <s v="Desplazamiento"/>
    <s v="Desplazamiento forzado"/>
    <s v="Estudios Universitarios"/>
    <s v="Cotizante docente"/>
    <m/>
    <s v="Co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9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087796615"/>
    <s v="CC1087796615"/>
    <s v="EDUARDO GEORGINTO"/>
    <s v="NONE "/>
    <s v="GONZALES CABEZAS"/>
    <s v="NOAP"/>
    <d v="1958-10-13T00:00:00"/>
    <n v="63"/>
    <n v="6"/>
    <s v="Persona mayor"/>
    <s v="Ninguno"/>
    <s v="Ninguno"/>
    <s v="Ninguno"/>
    <s v="Estudios Universitarios"/>
    <s v="Beneficiario"/>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8T00:00:00"/>
    <n v="2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801"/>
    <s v="CC59660801"/>
    <s v="FLOR ESMERALDA"/>
    <s v="NONE "/>
    <s v="PRECIADO QUIÑONES"/>
    <s v="NOAP"/>
    <d v="1960-08-05T00:00:00"/>
    <n v="61"/>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9T00:00:00"/>
    <n v="38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31172095"/>
    <s v="CC31172095"/>
    <s v="SILIA ELISA"/>
    <s v="NONE "/>
    <s v="PASQUEL CABEZAS"/>
    <s v="NOAP"/>
    <d v="1966-05-16T00:00:00"/>
    <n v="55"/>
    <n v="5"/>
    <s v="Adultez"/>
    <s v="Ninguno"/>
    <s v="Ninguno"/>
    <s v="Ninguno"/>
    <s v="Estudios Universitarios"/>
    <s v="Beneficiario"/>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147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70501"/>
    <s v="CC59670501"/>
    <s v="ANGELICA"/>
    <s v="NONE "/>
    <s v="PERLAZA VENTE"/>
    <s v="NOAP"/>
    <d v="1971-02-09T00:00:00"/>
    <n v="50"/>
    <n v="5"/>
    <s v="Adultez"/>
    <s v="Ninguno"/>
    <s v="Desplazamiento"/>
    <s v="Desplazamiento forzado"/>
    <s v="Estudios Universitarios"/>
    <s v="Beneficiario"/>
    <m/>
    <s v="Con discapacidad"/>
    <s v="Afrodescendiente"/>
    <s v="TUMACO"/>
    <m/>
    <n v="0"/>
    <s v="Urbana"/>
    <m/>
    <x v="0"/>
    <x v="16"/>
    <s v="NARIÑO"/>
    <x v="16"/>
    <x v="16"/>
    <x v="16"/>
    <m/>
    <m/>
    <m/>
    <m/>
    <s v="Hipertension esencial (primaria)"/>
    <s v="Medicamento"/>
    <n v="1"/>
    <s v="19995299-07"/>
    <s v="CLONIDINA TABLETAS POR 0.150 MG."/>
    <d v="2022-02-17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399"/>
    <s v="CC12911399"/>
    <s v="JUAN PABLO"/>
    <s v="NONE "/>
    <s v="ATEHORTUA AGUIÑO"/>
    <s v="NOAP"/>
    <d v="1963-04-14T00:00:00"/>
    <n v="58"/>
    <n v="5"/>
    <s v="Adultez"/>
    <s v="Ninguno"/>
    <s v="Ninguno"/>
    <s v="Ninguno"/>
    <s v="Estudios Universitarios"/>
    <s v="Cotizante docente"/>
    <m/>
    <s v="Con discapacidad"/>
    <s v="Afrodescendiente"/>
    <s v="TUMACO"/>
    <m/>
    <n v="0"/>
    <s v="Urbana"/>
    <m/>
    <x v="0"/>
    <x v="13"/>
    <s v="NARIÑO"/>
    <x v="13"/>
    <x v="13"/>
    <x v="13"/>
    <m/>
    <m/>
    <m/>
    <m/>
    <s v="Hipertension esencial (primaria)"/>
    <s v="Procedimiento"/>
    <n v="1"/>
    <s v="00Q0000395"/>
    <s v="PAQUETE HIPERTENSION ARTERIAL Y/O  DIABETES MELLITUS CON ENFERMEDAD RENAL CRONICA ESTADIOS 3A - 3B - 4 Y 5 SIN DIALISIS"/>
    <d v="2022-02-28T00:00:00"/>
    <n v="325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087107456"/>
    <s v="CC1087107456"/>
    <s v="NUVIA ZAMIRA"/>
    <s v="NONE "/>
    <s v="ANGULO BETANCOURTH"/>
    <s v="NOAP"/>
    <d v="2004-04-22T00:00:00"/>
    <n v="17"/>
    <n v="3"/>
    <s v="Adolescencia"/>
    <s v="Ninguno"/>
    <s v="Ninguno"/>
    <s v="Ninguno"/>
    <s v="Estudios Universitarios"/>
    <s v="Beneficiario"/>
    <m/>
    <s v="Con discapacidad"/>
    <s v="Afrodescendiente"/>
    <s v="TUMACO"/>
    <m/>
    <n v="0"/>
    <s v="Urbana"/>
    <m/>
    <x v="0"/>
    <x v="14"/>
    <s v="NARIÑO"/>
    <x v="14"/>
    <x v="14"/>
    <x v="14"/>
    <m/>
    <m/>
    <m/>
    <m/>
    <s v="Hipertension esencial (primaria)"/>
    <s v="Medicamento"/>
    <n v="1"/>
    <s v="20123643-17"/>
    <s v="LOSARTAN POTASICO 100 MG TABLETAS"/>
    <d v="2022-02-04T00:00:00"/>
    <n v="3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77843"/>
    <s v="CC12977843"/>
    <s v="ARBEY"/>
    <s v="NONE "/>
    <s v="RUIZ  "/>
    <s v="NOAP"/>
    <d v="1963-01-16T00:00:00"/>
    <n v="58"/>
    <n v="5"/>
    <s v="Adultez"/>
    <s v="Ninguno"/>
    <s v="Ninguno"/>
    <s v="Ninguno"/>
    <s v="Estudios Universitarios"/>
    <s v="Beneficiario"/>
    <m/>
    <s v="Con discapacidad"/>
    <s v="Afrodescendiente"/>
    <s v="TUMACO"/>
    <m/>
    <n v="0"/>
    <s v="Urbana"/>
    <m/>
    <x v="0"/>
    <x v="14"/>
    <s v="NARIÑO"/>
    <x v="14"/>
    <x v="14"/>
    <x v="14"/>
    <m/>
    <m/>
    <m/>
    <m/>
    <s v="Hipertension esencial (primaria)"/>
    <s v="Procedimiento"/>
    <n v="1"/>
    <n v="1904902"/>
    <s v="HORMONA ESTIMULANTE DEL TIROIDES"/>
    <d v="2022-02-04T00:00:00"/>
    <n v="6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946"/>
    <s v="CC59665946"/>
    <s v="AURA SANDRA"/>
    <s v="NONE "/>
    <s v="GONZALEZ CAICEDO"/>
    <s v="NOAP"/>
    <d v="1966-12-28T00:00:00"/>
    <n v="54"/>
    <n v="5"/>
    <s v="Adultez"/>
    <s v="Ninguno"/>
    <s v="Ninguno"/>
    <s v="Ninguno"/>
    <s v="Estudios Universitarios"/>
    <s v="Cotizante docente"/>
    <m/>
    <s v="Con discapacidad"/>
    <s v="Afrodescendiente"/>
    <s v="TUMACO"/>
    <m/>
    <n v="0"/>
    <s v="Urbana"/>
    <m/>
    <x v="0"/>
    <x v="14"/>
    <s v="NARIÑO"/>
    <x v="14"/>
    <x v="14"/>
    <x v="14"/>
    <m/>
    <m/>
    <m/>
    <m/>
    <s v="Hipertension esencial (primaria)"/>
    <s v="Procedimiento"/>
    <n v="1"/>
    <n v="1904921"/>
    <s v="TIROXINA LIBRE"/>
    <d v="2022-02-04T00:00:00"/>
    <n v="16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80321"/>
    <s v="CC59680321"/>
    <s v="ELIZABETH"/>
    <s v="NONE "/>
    <s v="CAMPO PALACIOS"/>
    <s v="NOAP"/>
    <d v="1981-11-07T00:00:00"/>
    <n v="40"/>
    <n v="5"/>
    <s v="Adultez"/>
    <s v="Ninguno"/>
    <s v="Desplazamiento"/>
    <s v="Desplazamiento forzad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4T00:00:00"/>
    <n v="11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100"/>
    <s v="CC27497100"/>
    <s v="JULIA TRIFONIA"/>
    <s v="NONE "/>
    <s v="TENORIO"/>
    <s v="NOAP"/>
    <d v="1945-01-31T00:00:00"/>
    <n v="76"/>
    <n v="6"/>
    <s v="Persona mayor"/>
    <s v="Ninguno"/>
    <s v="Ninguno"/>
    <s v="Ninguno"/>
    <s v="Estudios Universitarios"/>
    <s v="Cotizante docente"/>
    <m/>
    <s v="Co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8T00:00:00"/>
    <n v="1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403"/>
    <s v="CC59660403"/>
    <s v="MARTHA HELEN "/>
    <s v="NONE "/>
    <s v="CRUEL ANGULO"/>
    <s v="NOAP"/>
    <d v="1959-08-21T00:00:00"/>
    <n v="62"/>
    <n v="6"/>
    <s v="Persona mayor"/>
    <s v="Ninguno"/>
    <s v="Ninguno"/>
    <s v="Ninguno"/>
    <s v="Estudios Universitarios"/>
    <s v="Cotizante docente"/>
    <m/>
    <s v="Con discapacidad"/>
    <s v="Afrodescendiente"/>
    <s v="TUMACO"/>
    <m/>
    <n v="0"/>
    <s v="Urbana"/>
    <m/>
    <x v="0"/>
    <x v="9"/>
    <s v="NARIÑO"/>
    <x v="9"/>
    <x v="9"/>
    <x v="9"/>
    <m/>
    <m/>
    <m/>
    <m/>
    <s v="Hipertension esencial (primaria)"/>
    <s v="Procedimiento"/>
    <n v="1"/>
    <s v="00Q0000395"/>
    <s v="PAQUETE HIPERTENSION ARTERIAL Y/O  DIABETES MELLITUS CON ENFERMEDAD RENAL CRONICA ESTADIOS 3A - 3B - 4 Y 5 SIN DIALISIS"/>
    <d v="2022-02-04T00:00:00"/>
    <n v="42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372445"/>
    <s v="CC31372445"/>
    <s v="LADY MIMY"/>
    <s v="NONE "/>
    <s v="QUIÑONES SOLIS"/>
    <s v="NOAP"/>
    <d v="1952-12-31T00:00:00"/>
    <n v="68"/>
    <n v="6"/>
    <s v="Persona mayor"/>
    <s v="Ninguno"/>
    <s v="Ninguno"/>
    <s v="Ningun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42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500955"/>
    <s v="CC27500955"/>
    <s v="NANCY LUISA"/>
    <s v="NONE "/>
    <s v="CASTILLO TORRES"/>
    <s v="NOAP"/>
    <d v="1951-08-22T00:00:00"/>
    <n v="70"/>
    <n v="6"/>
    <s v="Persona mayor"/>
    <s v="Ninguno"/>
    <s v="Desplazamiento"/>
    <s v="Perdida de Bienes Muebles o Inmuebles"/>
    <s v="Estudios Universitarios"/>
    <s v="Beneficiario"/>
    <m/>
    <s v="Con discapacidad"/>
    <s v="Afrodescendiente"/>
    <s v="TUMACO"/>
    <m/>
    <n v="0"/>
    <s v="Urbana"/>
    <m/>
    <x v="0"/>
    <x v="16"/>
    <s v="NARIÑO"/>
    <x v="16"/>
    <x v="16"/>
    <x v="16"/>
    <m/>
    <m/>
    <m/>
    <m/>
    <s v="Hipertension esencial (primaria)"/>
    <s v="Medicamento"/>
    <n v="1"/>
    <s v="20044615-04"/>
    <s v="OROCALÂ® D TABLETAS"/>
    <d v="2022-02-22T00:00:00"/>
    <n v="7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1049"/>
    <s v="CC27491049"/>
    <s v="DELIS DALILA"/>
    <s v="NONE "/>
    <s v="ARIZALA HURTADO"/>
    <s v="NOAP"/>
    <d v="1935-02-24T00:00:00"/>
    <n v="86"/>
    <n v="6"/>
    <s v="Persona mayor"/>
    <s v="Ninguno"/>
    <s v="Desplazamiento"/>
    <s v="Desplazamiento forzado"/>
    <s v="Estudios Universitarios"/>
    <s v="Beneficiario"/>
    <m/>
    <s v="Con discapacidad"/>
    <s v="Afrodescendiente"/>
    <s v="TUMACO"/>
    <m/>
    <n v="0"/>
    <s v="Urbana"/>
    <m/>
    <x v="0"/>
    <x v="7"/>
    <s v="NARIÑO"/>
    <x v="7"/>
    <x v="7"/>
    <x v="7"/>
    <m/>
    <m/>
    <m/>
    <m/>
    <s v="Hipertension esencial (primaria)"/>
    <s v="Medicamento"/>
    <n v="1"/>
    <s v="35662-18"/>
    <s v="ACIDO FOLICO TABLETAS 1 MG."/>
    <d v="2022-02-08T00:00:00"/>
    <n v="8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1641317"/>
    <s v="CC51641317"/>
    <s v="EVERGITA"/>
    <s v="NONE "/>
    <s v="CASTILLO RODRIGUEZ"/>
    <s v="NOAP"/>
    <d v="1960-03-09T00:00:00"/>
    <n v="61"/>
    <n v="6"/>
    <s v="Persona mayor"/>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319"/>
    <s v="CC59672319"/>
    <s v="LUZ EMMA"/>
    <s v="NONE "/>
    <s v="OBANDO CABEZAS"/>
    <s v="NOAP"/>
    <d v="1973-03-11T00:00:00"/>
    <n v="48"/>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17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9132"/>
    <s v="CC59669132"/>
    <s v="SANDRA MONICA"/>
    <s v="NONE "/>
    <s v="ORTIZ SOLIS"/>
    <s v="NOAP"/>
    <d v="1971-11-01T00:00:00"/>
    <n v="50"/>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2T00:00:00"/>
    <n v="34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19396"/>
    <s v="CC27519396"/>
    <s v="AMALIA"/>
    <s v="NONE "/>
    <s v="ANGULO BLANDON"/>
    <s v="NOAP"/>
    <d v="1970-10-13T00:00:00"/>
    <n v="51"/>
    <n v="5"/>
    <s v="Adultez"/>
    <s v="Ninguno"/>
    <s v="Ninguno"/>
    <s v="Ninguno"/>
    <s v="Estudios Universitarios"/>
    <s v="Cotizante docente"/>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7T00:00:00"/>
    <n v="2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9255244"/>
    <s v="CC19255244"/>
    <s v="SIGIFREDO"/>
    <s v="NONE "/>
    <s v="CAICEDO PADILLA"/>
    <s v="NOAP"/>
    <d v="1954-04-28T00:00:00"/>
    <n v="67"/>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01T00:00:00"/>
    <n v="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0790"/>
    <s v="CC27500790"/>
    <s v="ELENA INES"/>
    <s v="NONE "/>
    <s v="MONTAÑO"/>
    <s v="NOAP"/>
    <d v="1956-10-09T00:00:00"/>
    <n v="65"/>
    <n v="6"/>
    <s v="Persona mayor"/>
    <s v="Ninguno"/>
    <s v="Ninguno"/>
    <s v="Ninguno"/>
    <s v="Estudios Universitarios"/>
    <s v="Cotizante docente"/>
    <m/>
    <s v="Sin discapacidad"/>
    <s v="Afrodescendiente"/>
    <s v="TUMACO"/>
    <m/>
    <n v="0"/>
    <s v="Urbana"/>
    <m/>
    <x v="0"/>
    <x v="11"/>
    <s v="NARIÑO"/>
    <x v="11"/>
    <x v="11"/>
    <x v="11"/>
    <m/>
    <m/>
    <m/>
    <m/>
    <s v="Hipertension esencial (primaria)"/>
    <s v="Medicamento"/>
    <n v="1"/>
    <s v="20085383-15"/>
    <s v="ATORVASTATINATABLETASRECUBIERTASPOR 40 MG"/>
    <d v="2022-02-02T00:00:00"/>
    <n v="72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357226"/>
    <s v="CC5357226"/>
    <s v="JULIO LEONIDAS"/>
    <s v="NONE "/>
    <s v="CORTEZ ORTIZ"/>
    <s v="NOAP"/>
    <d v="1934-05-22T00:00:00"/>
    <n v="87"/>
    <n v="6"/>
    <s v="Persona mayor"/>
    <s v="Ninguno"/>
    <s v="Desplazamiento"/>
    <s v="Desplazamiento forzado"/>
    <s v="Estudios Universitarios"/>
    <s v="Beneficiario"/>
    <m/>
    <s v="Si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5T00:00:00"/>
    <n v="29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8340"/>
    <s v="CC59668340"/>
    <s v="EMMA LEIDER"/>
    <s v="NONE "/>
    <s v="VALENCIA CASTAÑEDA"/>
    <s v="NOAP"/>
    <d v="1969-10-24T00:00:00"/>
    <n v="52"/>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5T00:00:00"/>
    <n v="35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1496"/>
    <s v="CC12911496"/>
    <s v="GUSTAVO ANTONIO"/>
    <s v="NONE "/>
    <s v="QUIJANO AGUIRRE"/>
    <s v="NOAP"/>
    <d v="1961-09-22T00:00:00"/>
    <n v="60"/>
    <n v="6"/>
    <s v="Persona mayor"/>
    <s v="Ninguno"/>
    <s v="Ninguno"/>
    <s v="Ninguno"/>
    <s v="Estudios Universitarios"/>
    <s v="Beneficiario"/>
    <m/>
    <s v="Sin discapacidad"/>
    <s v="Afrodescendiente"/>
    <s v="TUMACO"/>
    <m/>
    <n v="0"/>
    <s v="Urbana"/>
    <m/>
    <x v="0"/>
    <x v="11"/>
    <s v="NARIÑO"/>
    <x v="11"/>
    <x v="11"/>
    <x v="11"/>
    <m/>
    <m/>
    <m/>
    <m/>
    <s v="Hipertension esencial (primaria)"/>
    <s v="Procedimiento"/>
    <n v="1"/>
    <s v="00Q0000773"/>
    <s v="PAQUETE HIPERTENSION ARTERIAL SIN O CON ENFERMEDAD RENAL CRONICA ESTADIOS 1 - 2 - IPS ESPECIALIZADA"/>
    <d v="2022-02-28T00:00:00"/>
    <n v="58800"/>
    <s v="Urgencias"/>
    <m/>
  </r>
  <r>
    <n v="2022"/>
    <d v="2021-10-31T00:00:00"/>
    <s v="Población con riesgo o alteraciones cardio – cerebro – vascular – metabólicas manifiestas"/>
    <s v="Crónicos"/>
    <s v="HTA"/>
    <s v="PASTO"/>
    <n v="52"/>
    <s v="52 - NARIÑO"/>
    <s v="52835"/>
    <s v="52835 - San Andres De Tumaco"/>
    <s v="1,63610339216144"/>
    <s v="-78,6139051370643"/>
    <s v="Sustituto Pensional"/>
    <s v="AC"/>
    <m/>
    <s v="CC"/>
    <n v="12918550"/>
    <s v="CC12918550"/>
    <s v="MARIO GERMAN"/>
    <s v="NONE "/>
    <s v="VELASQUEZ CORTES"/>
    <s v="NOAP"/>
    <d v="1970-12-04T00:00:00"/>
    <n v="51"/>
    <n v="5"/>
    <s v="Adultez"/>
    <s v="Ninguno"/>
    <s v="Ninguno"/>
    <s v="Ninguno"/>
    <s v="Estudios Universitarios"/>
    <s v="Beneficiario"/>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14T00:00:00"/>
    <n v="7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Pensionado"/>
    <s v="AC"/>
    <m/>
    <s v="CC"/>
    <n v="27498109"/>
    <s v="CC27498109"/>
    <s v="ATALA ESTER"/>
    <s v="NONE "/>
    <s v="YANEZ MICOLTA"/>
    <s v="NOAP"/>
    <d v="1948-03-26T00:00:00"/>
    <n v="73"/>
    <n v="6"/>
    <s v="Persona mayor"/>
    <s v="Ninguno"/>
    <s v="Ninguno"/>
    <s v="Ninguno"/>
    <s v="Estudios Universitarios"/>
    <s v="Cotizante Pensionado"/>
    <m/>
    <s v="Si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11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488"/>
    <s v="CC59666488"/>
    <s v="LIDIA PAULINA"/>
    <s v="NONE "/>
    <s v="GALLO CORNEJO"/>
    <s v="NOAP"/>
    <d v="1968-06-18T00:00:00"/>
    <n v="53"/>
    <n v="5"/>
    <s v="Adultez"/>
    <s v="Ninguno"/>
    <s v="Ninguno"/>
    <s v="Ninguno"/>
    <s v="Estudios Universitarios"/>
    <s v="Cotizante docente"/>
    <m/>
    <s v="Sin discapacidad"/>
    <s v="Afrodescendiente"/>
    <s v="TUMACO"/>
    <m/>
    <n v="0"/>
    <s v="Urbana"/>
    <m/>
    <x v="0"/>
    <x v="11"/>
    <s v="NARIÑO"/>
    <x v="11"/>
    <x v="11"/>
    <x v="11"/>
    <m/>
    <m/>
    <m/>
    <m/>
    <s v="Hipertension esencial (primaria)"/>
    <s v="Medicamento"/>
    <n v="1"/>
    <s v="20011983-01"/>
    <s v="SALBUTAMOL 100MCG/DOSIS"/>
    <d v="2022-02-22T00:00:00"/>
    <n v="164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2748"/>
    <s v="CC12902748"/>
    <s v="GERARDO ESTEBAN"/>
    <s v="NONE "/>
    <s v="PRECIADO BATALLA"/>
    <s v="NOAP"/>
    <d v="1970-01-19T00:00:00"/>
    <n v="51"/>
    <n v="5"/>
    <s v="Adultez"/>
    <s v="Ninguno"/>
    <s v="Desplazamiento"/>
    <s v="Desplazamiento forzado"/>
    <s v="Estudios Universitarios"/>
    <s v="Cotizante docente"/>
    <m/>
    <s v="Sin discapacidad"/>
    <s v="Afrodescendiente"/>
    <s v="TUMACO"/>
    <m/>
    <n v="0"/>
    <s v="Urbana"/>
    <m/>
    <x v="0"/>
    <x v="11"/>
    <s v="NARIÑO"/>
    <x v="11"/>
    <x v="11"/>
    <x v="11"/>
    <m/>
    <m/>
    <m/>
    <m/>
    <s v="Hipertension esencial (primaria)"/>
    <s v="Medicamento"/>
    <n v="1"/>
    <s v="19935303-04"/>
    <s v="ACETAMINOFEN 500 MG"/>
    <d v="2022-02-22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1895425"/>
    <s v="CC31895425"/>
    <s v="ROSARIO TULIA"/>
    <s v="NONE "/>
    <s v="ESTUPIÑAN ESTACIO"/>
    <s v="NOAP"/>
    <d v="1962-10-07T00:00:00"/>
    <n v="59"/>
    <n v="5"/>
    <s v="Adultez"/>
    <s v="Ninguno"/>
    <s v="Ninguno"/>
    <s v="Ninguno"/>
    <s v="Estudios Universitarios"/>
    <s v="Cotizante docente"/>
    <m/>
    <s v="Sin discapacidad"/>
    <s v="Afrodescendiente"/>
    <s v="TUMACO"/>
    <m/>
    <n v="0"/>
    <s v="Urbana"/>
    <m/>
    <x v="0"/>
    <x v="11"/>
    <s v="NARIÑO"/>
    <x v="11"/>
    <x v="11"/>
    <x v="11"/>
    <m/>
    <m/>
    <m/>
    <m/>
    <s v="Hipertension esencial (primaria)"/>
    <s v="Medicamento"/>
    <n v="1"/>
    <s v="9813-10"/>
    <s v="HIDROCLOROTIAZIDA 25 MG TABLETAS"/>
    <d v="2022-02-22T00:00:00"/>
    <n v="120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1909"/>
    <s v="CC12911909"/>
    <s v="EVER AUGUSTO"/>
    <s v="NONE "/>
    <s v="AGUIÑO RAMIREZ"/>
    <s v="NOAP"/>
    <d v="1963-05-15T00:00:00"/>
    <n v="58"/>
    <n v="5"/>
    <s v="Adultez"/>
    <s v="Ninguno"/>
    <s v="Desplazamiento"/>
    <s v="Homicidio"/>
    <s v="Estudios Universitarios"/>
    <s v="Beneficiario"/>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7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2377"/>
    <s v="CC27502377"/>
    <s v="ANA LIGIA"/>
    <s v="NONE "/>
    <s v="ROSERO CHAVEZ"/>
    <s v="NOAP"/>
    <d v="1956-09-11T00:00:00"/>
    <n v="65"/>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3T00:00:00"/>
    <n v="98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6858"/>
    <s v="CC12916858"/>
    <s v="OVERMAN"/>
    <s v="NONE "/>
    <s v="ESTACIO ORTIZ"/>
    <s v="NOAP"/>
    <d v="1965-03-06T00:00:00"/>
    <n v="56"/>
    <n v="5"/>
    <s v="Adultez"/>
    <s v="Ninguno"/>
    <s v="Ninguno"/>
    <s v="Ninguno"/>
    <s v="Estudios Universitarios"/>
    <s v="Beneficiario"/>
    <m/>
    <s v="Sin discapacidad"/>
    <s v="Afrodescendiente"/>
    <s v="TUMACO"/>
    <m/>
    <n v="0"/>
    <s v="Urbana"/>
    <m/>
    <x v="0"/>
    <x v="16"/>
    <s v="NARIÑO"/>
    <x v="16"/>
    <x v="16"/>
    <x v="16"/>
    <m/>
    <m/>
    <m/>
    <m/>
    <s v="Hipertension esencial (primaria)"/>
    <s v="Procedimiento"/>
    <n v="1"/>
    <s v="00Q0000775"/>
    <s v="PAQUETE HIPERTENSION ARTERIAL MAS DIABETES MELLITUS EN RIESGO DE ERCÃ‚Â YÃ‚Â ENFERMEDAD RENAL CRONICA ESTADIOS 1 - 2 EN IPS ESPECIALIZADA"/>
    <d v="2022-02-28T00:00:00"/>
    <n v="128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7536"/>
    <s v="CC12907536"/>
    <s v="JOSE HERMINIO"/>
    <s v="NONE "/>
    <s v="RENDON RAMOS"/>
    <s v="NOAP"/>
    <d v="1954-03-19T00:00:00"/>
    <n v="67"/>
    <n v="6"/>
    <s v="Persona mayor"/>
    <s v="Ninguno"/>
    <s v="Ninguno"/>
    <s v="Ninguno"/>
    <s v="Estudios Universitarios"/>
    <s v="Cotizante docente"/>
    <m/>
    <s v="Sin discapacidad"/>
    <s v="Afrodescendiente"/>
    <s v="TUMACO"/>
    <m/>
    <n v="0"/>
    <s v="Urbana"/>
    <m/>
    <x v="0"/>
    <x v="7"/>
    <s v="NARIÑO"/>
    <x v="7"/>
    <x v="7"/>
    <x v="7"/>
    <m/>
    <m/>
    <m/>
    <m/>
    <s v="Hipertension esencial (primaria)"/>
    <s v="Medicamento"/>
    <n v="1"/>
    <s v="19942545-01"/>
    <s v="CALCITRIOL 0.5 MCG"/>
    <d v="2022-02-01T00:00:00"/>
    <n v="246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087209090"/>
    <s v="CC1087209090"/>
    <s v="LISETH FERNANDA"/>
    <s v="NONE "/>
    <s v="REYES SOLIS"/>
    <s v="NOAP"/>
    <d v="1997-09-15T00:00:00"/>
    <n v="24"/>
    <n v="4"/>
    <s v="Juventud"/>
    <s v="Ninguno"/>
    <s v="Ninguno"/>
    <s v="Ninguno"/>
    <s v="Estudios Universitarios"/>
    <s v="Beneficiario"/>
    <m/>
    <s v="Si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18T00:00:00"/>
    <n v="16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326"/>
    <s v="CC59663326"/>
    <s v="MARIA SONIA"/>
    <s v="NONE "/>
    <s v="RIVERA QUIÑONES"/>
    <s v="NOAP"/>
    <d v="1960-04-01T00:00:00"/>
    <n v="61"/>
    <n v="6"/>
    <s v="Persona mayor"/>
    <s v="Ninguno"/>
    <s v="Desplazamiento"/>
    <s v="Homicidi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17T00:00:00"/>
    <n v="67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3268"/>
    <s v="CC59673268"/>
    <s v="LUZ ADRIANA"/>
    <s v="NONE "/>
    <s v="CORTES BARRERO"/>
    <s v="NOAP"/>
    <d v="1975-12-17T00:00:00"/>
    <n v="45"/>
    <n v="5"/>
    <s v="Adultez"/>
    <s v="Ninguno"/>
    <s v="Ninguno"/>
    <s v="Ninguno"/>
    <s v="Estudios Universitarios"/>
    <s v="Cotizante Pensionado"/>
    <m/>
    <s v="Si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89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225"/>
    <s v="CC59671225"/>
    <s v="DIRIS ISABEL"/>
    <s v="NONE "/>
    <s v="SILVA BLANDON"/>
    <s v="NOAP"/>
    <d v="1973-08-22T00:00:00"/>
    <n v="48"/>
    <n v="5"/>
    <s v="Adultez"/>
    <s v="Ninguno"/>
    <s v="Ninguno"/>
    <s v="Ninguno"/>
    <s v="Estudios Universitarios"/>
    <s v="Cotizante docente"/>
    <m/>
    <s v="Sin discapacidad"/>
    <s v="Afrodescendiente"/>
    <s v="TUMACO"/>
    <m/>
    <n v="0"/>
    <s v="Urbana"/>
    <m/>
    <x v="0"/>
    <x v="11"/>
    <s v="NARIÑO"/>
    <x v="11"/>
    <x v="11"/>
    <x v="11"/>
    <m/>
    <m/>
    <m/>
    <m/>
    <s v="Hipertension esencial (primaria)"/>
    <s v="Medicamento"/>
    <n v="1"/>
    <s v="20085383-15"/>
    <s v="ATORVASTATINATABLETASRECUBIERTASPOR 40 MG"/>
    <d v="2022-02-23T00:00:00"/>
    <n v="11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4531806"/>
    <s v="CC34531806"/>
    <s v="GENARA "/>
    <s v="NONE "/>
    <s v="GARCIA BARRERO"/>
    <s v="NOAP"/>
    <d v="1954-09-12T00:00:00"/>
    <n v="67"/>
    <n v="6"/>
    <s v="Persona mayor"/>
    <s v="Ninguno"/>
    <s v="Ninguno"/>
    <s v="Ninguno"/>
    <s v="Estudios Universitarios"/>
    <s v="Cotizante docente"/>
    <m/>
    <s v="Sin discapacidad"/>
    <s v="Afrodescendiente"/>
    <s v="TUMACO"/>
    <m/>
    <n v="0"/>
    <s v="Urbana"/>
    <m/>
    <x v="0"/>
    <x v="11"/>
    <s v="NARIÑO"/>
    <x v="11"/>
    <x v="11"/>
    <x v="11"/>
    <m/>
    <m/>
    <m/>
    <m/>
    <s v="Hipertension esencial (primaria)"/>
    <s v="Medicamento"/>
    <n v="1"/>
    <s v="55895-06"/>
    <s v="AMLODIPINO TABLETAS 5 MG"/>
    <d v="2022-02-23T00:00:00"/>
    <n v="1506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816324"/>
    <s v="CC1816324"/>
    <s v="TOMAS"/>
    <s v="NONE "/>
    <s v="RODRIGUEZ MACUACE"/>
    <s v="NOAP"/>
    <d v="1928-12-24T00:00:00"/>
    <n v="92"/>
    <n v="6"/>
    <s v="Persona mayor"/>
    <s v="Ninguno"/>
    <s v="Ninguno"/>
    <s v="Ninguno"/>
    <s v="Estudios Universitarios"/>
    <s v="Beneficiario"/>
    <m/>
    <s v="Sin discapacidad"/>
    <s v="Afrodescendiente"/>
    <s v="TUMACO"/>
    <m/>
    <n v="0"/>
    <s v="Urbana"/>
    <m/>
    <x v="0"/>
    <x v="11"/>
    <s v="NARIÑO"/>
    <x v="11"/>
    <x v="11"/>
    <x v="11"/>
    <m/>
    <m/>
    <m/>
    <m/>
    <s v="Hipertension esencial (primaria)"/>
    <s v="Medicamento"/>
    <n v="1"/>
    <s v="19976470-03"/>
    <s v="METOPROLOL 50 MG TABLETAS"/>
    <d v="2022-02-23T00:00:00"/>
    <n v="106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1002"/>
    <s v="CC59661002"/>
    <s v="LUCY OLEISA"/>
    <s v="NONE "/>
    <s v="ARIZALA MORENO"/>
    <s v="NOAP"/>
    <d v="1953-12-12T00:00:00"/>
    <n v="67"/>
    <n v="6"/>
    <s v="Persona mayor"/>
    <s v="Ninguno"/>
    <s v="Ninguno"/>
    <s v="Ninguno"/>
    <s v="Estudios Universitarios"/>
    <s v="Cotizante docente"/>
    <m/>
    <s v="Sin discapacidad"/>
    <s v="Afrodescendiente"/>
    <s v="TUMACO"/>
    <m/>
    <n v="0"/>
    <s v="Urbana"/>
    <m/>
    <x v="0"/>
    <x v="11"/>
    <s v="NARIÑO"/>
    <x v="11"/>
    <x v="11"/>
    <x v="11"/>
    <m/>
    <m/>
    <m/>
    <m/>
    <s v="Hipertension esencial (primaria)"/>
    <s v="Medicamento"/>
    <n v="1"/>
    <s v="20085383-15"/>
    <s v="ATORVASTATINATABLETASRECUBIERTASPOR 40 MG"/>
    <d v="2022-02-04T00:00:00"/>
    <n v="180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788"/>
    <s v="CC59663788"/>
    <s v="MYRIAN CELIA"/>
    <s v="NONE "/>
    <s v="PRECIADO GODOY"/>
    <s v="NOAP"/>
    <d v="1962-09-15T00:00:00"/>
    <n v="59"/>
    <n v="5"/>
    <s v="Adultez"/>
    <s v="Ninguno"/>
    <s v="Ninguno"/>
    <s v="Ninguno"/>
    <s v="Estudios Universitarios"/>
    <s v="Cotizante docente"/>
    <m/>
    <s v="Si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23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570"/>
    <s v="CC59665570"/>
    <s v="JUANA MARIA"/>
    <s v="NONE "/>
    <s v="ALEGRIA SINISTERRA"/>
    <s v="NOAP"/>
    <d v="1964-08-08T00:00:00"/>
    <n v="57"/>
    <n v="5"/>
    <s v="Adultez"/>
    <s v="Ninguno"/>
    <s v="Desplazamiento"/>
    <s v="Desplazamiento forzado"/>
    <s v="Estudios Universitarios"/>
    <s v="Cotizante docente"/>
    <m/>
    <s v="Si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24T00:00:00"/>
    <n v="30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917"/>
    <s v="CC59666917"/>
    <s v="ROSA ELVIRA"/>
    <s v="NONE "/>
    <s v="TENORIO ARROYO"/>
    <s v="NOAP"/>
    <d v="1967-01-25T00:00:00"/>
    <n v="54"/>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09T00:00:00"/>
    <n v="84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037"/>
    <s v="CC59660037"/>
    <s v="GENERA IRENE"/>
    <s v="NONE "/>
    <s v="ARBOLEDA CASTILLO"/>
    <s v="NOAP"/>
    <d v="1958-03-02T00:00:00"/>
    <n v="63"/>
    <n v="6"/>
    <s v="Persona mayor"/>
    <s v="Ninguno"/>
    <s v="Ninguno"/>
    <s v="Ninguno"/>
    <s v="Estudios Universitarios"/>
    <s v="Cotizante docente"/>
    <m/>
    <s v="Si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02T00:00:00"/>
    <n v="1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512"/>
    <s v="CC59671512"/>
    <s v="MARIA PRESENTACIÓN "/>
    <s v="NONE "/>
    <s v="QUIÑONES"/>
    <s v="NOAP"/>
    <d v="1973-11-11T00:00:00"/>
    <n v="48"/>
    <n v="5"/>
    <s v="Adultez"/>
    <s v="Ninguno"/>
    <s v="Ninguno"/>
    <s v="Ninguno"/>
    <s v="Estudios Universitarios"/>
    <s v="Cotizante docente"/>
    <m/>
    <s v="Sin discapacidad"/>
    <s v="Afrodescendiente"/>
    <s v="TUMACO"/>
    <m/>
    <n v="0"/>
    <s v="Urbana"/>
    <m/>
    <x v="0"/>
    <x v="7"/>
    <s v="NARIÑO"/>
    <x v="7"/>
    <x v="7"/>
    <x v="7"/>
    <m/>
    <m/>
    <m/>
    <m/>
    <s v="Hipertension esencial (primaria)"/>
    <s v="Procedimiento"/>
    <n v="1"/>
    <n v="1890366"/>
    <s v="CONSULTA DE CONTROL O DE SEGUIMIENTO POR ESPECIALISTA EN MEDICINA INTERNA"/>
    <d v="2022-02-03T00:00:00"/>
    <n v="15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80602"/>
    <s v="CC59680602"/>
    <s v="MARTHA LUCIA"/>
    <s v="NONE "/>
    <s v="SOLARTE RUALES"/>
    <s v="NOAP"/>
    <d v="1982-02-05T00:00:00"/>
    <n v="39"/>
    <n v="5"/>
    <s v="Adultez"/>
    <s v="Ninguno"/>
    <s v="Desplazamiento"/>
    <s v="Desplazamiento forzado"/>
    <s v="Estudios Universitarios"/>
    <s v="Beneficiario"/>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28T00:00:00"/>
    <n v="19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6402"/>
    <s v="CC59666402"/>
    <s v="VENUS DEL PILAR"/>
    <s v="NONE "/>
    <s v="GARCES CASTILLO"/>
    <s v="NOAP"/>
    <d v="1969-01-23T00:00:00"/>
    <n v="52"/>
    <n v="5"/>
    <s v="Adultez"/>
    <s v="Ninguno"/>
    <s v="Desplazamiento"/>
    <s v="Desplazamiento forzad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25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9273"/>
    <s v="CC59679273"/>
    <s v="NILSY ALEXANDRA"/>
    <s v="NONE "/>
    <s v="CASTILLO PORTOCARRERO"/>
    <s v="NOAP"/>
    <d v="1978-05-31T00:00:00"/>
    <n v="43"/>
    <n v="5"/>
    <s v="Adultez"/>
    <s v="Ninguno"/>
    <s v="Ninguno"/>
    <s v="Ninguno"/>
    <s v="Estudios Universitarios"/>
    <s v="Cotizante docente"/>
    <m/>
    <s v="Si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34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1234"/>
    <s v="CC59671234"/>
    <s v="JAIDIVER"/>
    <s v="NONE "/>
    <s v="TORRES ANGULO"/>
    <s v="NOAP"/>
    <d v="1973-05-08T00:00:00"/>
    <n v="48"/>
    <n v="5"/>
    <s v="Adultez"/>
    <s v="Ninguno"/>
    <s v="Ninguno"/>
    <s v="Ninguno"/>
    <s v="Estudios Universitarios"/>
    <s v="Cotizante docente"/>
    <m/>
    <s v="Si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28T00:00:00"/>
    <n v="38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331"/>
    <s v="CC59664331"/>
    <s v="RUBY DINEY"/>
    <s v="NONE "/>
    <s v="CARRERO QUIÑONES"/>
    <s v="NOAP"/>
    <d v="1965-10-23T00:00:00"/>
    <n v="56"/>
    <n v="5"/>
    <s v="Adultez"/>
    <s v="Ninguno"/>
    <s v="Ninguno"/>
    <s v="Ninguno"/>
    <s v="Estudios Universitarios"/>
    <s v="Cotizante docente"/>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11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189"/>
    <s v="CC27499189"/>
    <s v="LEIDI ESTELA MARIA"/>
    <s v="NONE "/>
    <s v="CASTILLO ESCOBAR"/>
    <s v="NOAP"/>
    <d v="1950-05-13T00:00:00"/>
    <n v="71"/>
    <n v="6"/>
    <s v="Persona mayor"/>
    <s v="Ninguno"/>
    <s v="Ninguno"/>
    <s v="Ninguno"/>
    <s v="Estudios Universitarios"/>
    <s v="Cotizante docente"/>
    <m/>
    <s v="Con discapacidad"/>
    <s v="Afrodescendiente"/>
    <s v="TUMACO"/>
    <m/>
    <n v="0"/>
    <s v="Urbana"/>
    <m/>
    <x v="0"/>
    <x v="9"/>
    <s v="NARIÑO"/>
    <x v="9"/>
    <x v="9"/>
    <x v="9"/>
    <m/>
    <m/>
    <m/>
    <m/>
    <s v="Hipertension esencial (primaria)"/>
    <s v="Procedimiento"/>
    <n v="1"/>
    <n v="1873411"/>
    <s v="RADIOGRAFIA DE CADERA O ARTICULACION COXO - FEMORAL ( AP - LATERAL )"/>
    <d v="2022-02-04T00:00:00"/>
    <n v="23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3057669"/>
    <s v="CC13057669"/>
    <s v="GERARDO  "/>
    <s v="NONE "/>
    <s v="ESCOBAR TENORIO"/>
    <s v="NOAP"/>
    <d v="1974-05-19T00:00:00"/>
    <n v="47"/>
    <n v="5"/>
    <s v="Adultez"/>
    <s v="Ninguno"/>
    <s v="Desplazamiento"/>
    <s v="Homicidio"/>
    <s v="Estudios Universitarios"/>
    <s v="Cotizante docente"/>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28T00:00:00"/>
    <n v="356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508852"/>
    <s v="CC27508852"/>
    <s v="SANDRA ZORAIDA"/>
    <s v="NONE "/>
    <s v="RAMOS JIMENEZ"/>
    <s v="NOAP"/>
    <d v="1970-02-26T00:00:00"/>
    <n v="51"/>
    <n v="5"/>
    <s v="Adultez"/>
    <s v="Ninguno"/>
    <s v="Ninguno"/>
    <s v="Ninguno"/>
    <s v="Estudios Universitarios"/>
    <s v="Cotizante docente"/>
    <m/>
    <s v="Co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0T00:00:00"/>
    <n v="158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87430731"/>
    <s v="CC87430731"/>
    <s v="MARCO VIDAL"/>
    <s v="NONE "/>
    <s v="QUIÑONES CABEZAS"/>
    <s v="NOAP"/>
    <d v="1961-10-06T00:00:00"/>
    <n v="60"/>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28T00:00:00"/>
    <n v="79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89792"/>
    <s v="CC5289792"/>
    <s v="JOSE ELOY"/>
    <s v="NONE "/>
    <s v="ARIZALA QUIÑONES"/>
    <s v="NOAP"/>
    <d v="1960-12-31T00:00:00"/>
    <n v="60"/>
    <n v="6"/>
    <s v="Persona mayor"/>
    <s v="Ninguno"/>
    <s v="Ninguno"/>
    <s v="Ninguno"/>
    <s v="Estudios Universitarios"/>
    <s v="Cotizante docente"/>
    <m/>
    <s v="Con discapacidad"/>
    <s v="Afrodescendiente"/>
    <s v="TUMACO"/>
    <m/>
    <n v="0"/>
    <s v="Urbana"/>
    <m/>
    <x v="0"/>
    <x v="8"/>
    <s v="NARIÑO"/>
    <x v="8"/>
    <x v="8"/>
    <x v="8"/>
    <m/>
    <m/>
    <m/>
    <m/>
    <s v="Hipertension esencial (primaria)"/>
    <s v="Procedimiento"/>
    <n v="1"/>
    <s v="00Q0000395"/>
    <s v="PAQUETE HIPERTENSION ARTERIAL Y/O  DIABETES MELLITUS CON ENFERMEDAD RENAL CRONICA ESTADIOS 3A - 3B - 4 Y 5 SIN DIALISIS"/>
    <d v="2022-02-04T00:00:00"/>
    <n v="91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8022"/>
    <s v="CC59678022"/>
    <s v="SANDRA YOLENA"/>
    <s v="NONE "/>
    <s v="QUIÑONES MARQUINEZ"/>
    <s v="NOAP"/>
    <d v="1980-05-28T00:00:00"/>
    <n v="41"/>
    <n v="5"/>
    <s v="Adultez"/>
    <s v="Ninguno"/>
    <s v="Desplazamiento"/>
    <s v="Desplazamiento forzado"/>
    <s v="Estudios Universitarios"/>
    <s v="Cotizante docente"/>
    <m/>
    <s v="Con discapacidad"/>
    <s v="Afrodescendiente"/>
    <s v="TUMACO"/>
    <m/>
    <n v="0"/>
    <s v="Urbana"/>
    <m/>
    <x v="0"/>
    <x v="11"/>
    <s v="NARIÑO"/>
    <x v="11"/>
    <x v="11"/>
    <x v="11"/>
    <m/>
    <m/>
    <m/>
    <m/>
    <s v="Hipertension esencial (primaria)"/>
    <s v="Procedimiento"/>
    <n v="1"/>
    <s v="00Q0000395"/>
    <s v="PAQUETE HIPERTENSION ARTERIAL Y/O  DIABETES MELLITUS CON ENFERMEDAD RENAL CRONICA ESTADIOS 3A - 3B - 4 Y 5 SIN DIALISIS"/>
    <d v="2022-02-21T00:00:00"/>
    <n v="28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5873"/>
    <s v="CC59665873"/>
    <s v="LUCIA EDELMIRA"/>
    <s v="NONE "/>
    <s v="CORDOBA SALCEDO"/>
    <s v="NOAP"/>
    <d v="1965-12-13T00:00:00"/>
    <n v="55"/>
    <n v="5"/>
    <s v="Adultez"/>
    <s v="Ninguno"/>
    <s v="Desplazamiento"/>
    <s v="Desplazamiento forzado"/>
    <s v="Estudios Universitarios"/>
    <s v="Cotizante docente"/>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941"/>
    <s v="CC59662941"/>
    <s v="ENIS BOLIVIA"/>
    <s v="NONE "/>
    <s v="CORREA CASTAÑEDA"/>
    <s v="NOAP"/>
    <d v="1963-03-23T00:00:00"/>
    <n v="58"/>
    <n v="5"/>
    <s v="Adultez"/>
    <s v="Ninguno"/>
    <s v="Desplazamiento"/>
    <s v="Amenaza"/>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4T00:00:00"/>
    <n v="36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644"/>
    <s v="CC59662644"/>
    <s v="GLADYS ALICIA"/>
    <s v="NONE "/>
    <s v="TENORIO"/>
    <s v="NOAP"/>
    <d v="1961-11-18T00:00:00"/>
    <n v="60"/>
    <n v="6"/>
    <s v="Persona mayor"/>
    <s v="Ninguno"/>
    <s v="Desplazamiento"/>
    <s v="Desplazamiento forzado"/>
    <s v="Estudios Universitarios"/>
    <s v="Cotizante docente"/>
    <m/>
    <s v="Con discapacidad"/>
    <s v="Afrodescendiente"/>
    <s v="TUMACO"/>
    <m/>
    <n v="0"/>
    <s v="Urbana"/>
    <m/>
    <x v="0"/>
    <x v="15"/>
    <s v="NARIÑO"/>
    <x v="15"/>
    <x v="15"/>
    <x v="15"/>
    <m/>
    <m/>
    <m/>
    <m/>
    <s v="Hipertension esencial (primaria)"/>
    <s v="Procedimiento"/>
    <n v="1"/>
    <s v="00Q0001281"/>
    <s v="PAQUETE HIPERTENSION ARTERIAL SIN O CON ENFERMEDAD RENAL CRONICA ESTADIOS 1 - 2 - IPS PRIMARIA"/>
    <d v="2022-02-25T00:00:00"/>
    <n v="44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2865"/>
    <s v="CC59662865"/>
    <s v="NERIS ISABEL"/>
    <s v="NONE "/>
    <s v="CASTILLO CABEZAS"/>
    <s v="NOAP"/>
    <d v="1962-12-20T00:00:00"/>
    <n v="58"/>
    <n v="5"/>
    <s v="Adultez"/>
    <s v="Ninguno"/>
    <s v="Ninguno"/>
    <s v="Ninguno"/>
    <s v="Estudios Universitarios"/>
    <s v="Cotizante docente"/>
    <m/>
    <s v="Con discapacidad"/>
    <s v="Afrodescendiente"/>
    <s v="TUMACO"/>
    <m/>
    <n v="0"/>
    <s v="Urbana"/>
    <m/>
    <x v="0"/>
    <x v="15"/>
    <s v="NARIÑO"/>
    <x v="15"/>
    <x v="15"/>
    <x v="15"/>
    <m/>
    <m/>
    <m/>
    <m/>
    <s v="Hipertension esencial (primaria)"/>
    <s v="Procedimiento"/>
    <n v="1"/>
    <s v="00Q0000395"/>
    <s v="PAQUETE HIPERTENSION ARTERIAL Y/O  DIABETES MELLITUS CON ENFERMEDAD RENAL CRONICA ESTADIOS 3A - 3B - 4 Y 5 SIN DIALISIS"/>
    <d v="2022-02-28T00:00:00"/>
    <n v="308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8141"/>
    <s v="CC12918141"/>
    <s v="PEDRO NEL"/>
    <s v="NONE "/>
    <s v="VILLARREAL BANGUERA"/>
    <s v="NOAP"/>
    <d v="1967-12-02T00:00:00"/>
    <n v="54"/>
    <n v="5"/>
    <s v="Adultez"/>
    <s v="Ninguno"/>
    <s v="Ninguno"/>
    <s v="Ninguno"/>
    <s v="Estudios Universitarios"/>
    <s v="Beneficiario"/>
    <m/>
    <s v="Con discapacidad"/>
    <s v="Afrodescendiente"/>
    <s v="TUMACO"/>
    <m/>
    <n v="0"/>
    <s v="Urbana"/>
    <m/>
    <x v="0"/>
    <x v="12"/>
    <s v="NARIÑO"/>
    <x v="12"/>
    <x v="12"/>
    <x v="12"/>
    <m/>
    <m/>
    <m/>
    <m/>
    <s v="Hipertension esencial (primaria)"/>
    <s v="Procedimiento"/>
    <n v="1"/>
    <s v="00Q0000395"/>
    <s v="PAQUETE HIPERTENSION ARTERIAL Y/O  DIABETES MELLITUS CON ENFERMEDAD RENAL CRONICA ESTADIOS 3A - 3B - 4 Y 5 SIN DIALISIS"/>
    <d v="2022-02-28T00:00:00"/>
    <n v="164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02365"/>
    <s v="CC12902365"/>
    <s v="NUREDINE"/>
    <s v="NONE "/>
    <s v="CASTILLO ARBOLEDA"/>
    <s v="NOAP"/>
    <d v="1947-01-03T00:00:00"/>
    <n v="74"/>
    <n v="6"/>
    <s v="Persona mayor"/>
    <s v="Ninguno"/>
    <s v="Ninguno"/>
    <s v="Ninguno"/>
    <s v="Estudios Universitarios"/>
    <s v="Beneficiario"/>
    <m/>
    <s v="Con discapacidad"/>
    <s v="Afrodescendiente"/>
    <s v="TUMACO"/>
    <m/>
    <n v="0"/>
    <s v="Urbana"/>
    <m/>
    <x v="0"/>
    <x v="10"/>
    <s v="NARIÑO"/>
    <x v="10"/>
    <x v="10"/>
    <x v="10"/>
    <m/>
    <m/>
    <m/>
    <m/>
    <s v="Hipertension esencial (primaria)"/>
    <s v="Procedimiento"/>
    <n v="1"/>
    <s v="00Q0000773"/>
    <s v="PAQUETE HIPERTENSION ARTERIAL SIN O CON ENFERMEDAD RENAL CRONICA ESTADIOS 1 - 2 - IPS ESPECIALIZADA"/>
    <d v="2022-02-28T00:00:00"/>
    <n v="52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6358"/>
    <s v="CC12906358"/>
    <s v="NILO ANDRES"/>
    <s v="NONE "/>
    <s v="DEL CASTILLO MINOTA"/>
    <s v="NOAP"/>
    <d v="1957-09-26T00:00:00"/>
    <n v="64"/>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28T00:00:00"/>
    <n v="14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384"/>
    <s v="CC59660384"/>
    <s v="ANA SOFIA"/>
    <s v="NONE "/>
    <s v="GARCIA CORTES"/>
    <s v="NOAP"/>
    <d v="1959-12-11T00:00:00"/>
    <n v="61"/>
    <n v="6"/>
    <s v="Persona mayor"/>
    <s v="Ninguno"/>
    <s v="Ninguno"/>
    <s v="Ninguno"/>
    <s v="Estudios Universitarios"/>
    <s v="Cotizante docente"/>
    <m/>
    <s v="Co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302"/>
    <s v="CC59660302"/>
    <s v="LOLAY ALICIA"/>
    <s v="NONE "/>
    <s v="MENDOZA QUIÑONES"/>
    <s v="NOAP"/>
    <d v="1956-12-06T00:00:00"/>
    <n v="65"/>
    <n v="6"/>
    <s v="Persona mayor"/>
    <s v="Ninguno"/>
    <s v="Ninguno"/>
    <s v="Ninguno"/>
    <s v="Estudios Universitarios"/>
    <s v="Cotizante docente"/>
    <m/>
    <s v="Con discapacidad"/>
    <s v="Afrodescendiente"/>
    <s v="TUMACO"/>
    <m/>
    <n v="0"/>
    <s v="Urbana"/>
    <m/>
    <x v="0"/>
    <x v="9"/>
    <s v="NARIÑO"/>
    <x v="9"/>
    <x v="9"/>
    <x v="9"/>
    <m/>
    <m/>
    <m/>
    <m/>
    <s v="Hipertension esencial (primaria)"/>
    <s v="Procedimiento"/>
    <n v="1"/>
    <s v="00Q0000773"/>
    <s v="PAQUETE HIPERTENSION ARTERIAL SIN O CON ENFERMEDAD RENAL CRONICA ESTADIOS 1 - 2 - IPS ESPECIALIZADA"/>
    <d v="2022-02-28T00:00:00"/>
    <n v="58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7793"/>
    <s v="CC59677793"/>
    <s v="DENIS DEYANIRE"/>
    <s v="NONE "/>
    <s v="RINCON CASTILLO"/>
    <s v="NOAP"/>
    <d v="1978-09-03T00:00:00"/>
    <n v="43"/>
    <n v="5"/>
    <s v="Adultez"/>
    <s v="Ninguno"/>
    <s v="Desplazamiento"/>
    <s v="Acto terrorista / Atentados / Combates / Enfrentamientos / Hostigamientos"/>
    <s v="Estudios Universitarios"/>
    <s v="Cotizante docente"/>
    <m/>
    <s v="Con discapacidad"/>
    <s v="Afrodescendiente"/>
    <s v="TUMACO"/>
    <m/>
    <n v="0"/>
    <s v="Urbana"/>
    <m/>
    <x v="0"/>
    <x v="13"/>
    <s v="NARIÑO"/>
    <x v="13"/>
    <x v="13"/>
    <x v="13"/>
    <m/>
    <m/>
    <m/>
    <m/>
    <s v="Hipertension esencial (primaria)"/>
    <s v="Insumo"/>
    <n v="1"/>
    <n v="0"/>
    <s v="DURAPREP SOLUCION PARA LAVADO PREQUIRURGICO"/>
    <d v="2022-02-28T00:00:00"/>
    <n v="126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7332"/>
    <s v="CC27497332"/>
    <s v="FLORINDA INELDA"/>
    <s v="NONE "/>
    <s v="MARTINEZ PAI"/>
    <s v="NOAP"/>
    <d v="1944-10-06T00:00:00"/>
    <n v="77"/>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28T00:00:00"/>
    <n v="86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0815"/>
    <s v="CC59660815"/>
    <s v="GLICERIA MARGOTH"/>
    <s v="NONE "/>
    <s v="ORTIZ BETANCOURTH"/>
    <s v="NOAP"/>
    <d v="1957-06-09T00:00:00"/>
    <n v="64"/>
    <n v="6"/>
    <s v="Persona mayor"/>
    <s v="Ninguno"/>
    <s v="Ninguno"/>
    <s v="Ninguno"/>
    <s v="Estudios Universitarios"/>
    <s v="Cotizante docente"/>
    <m/>
    <s v="Con discapacidad"/>
    <s v="Afrodescendiente"/>
    <s v="TUMACO"/>
    <m/>
    <n v="0"/>
    <s v="Urbana"/>
    <m/>
    <x v="0"/>
    <x v="13"/>
    <s v="NARIÑO"/>
    <x v="13"/>
    <x v="13"/>
    <x v="13"/>
    <m/>
    <m/>
    <m/>
    <m/>
    <s v="Hipertension esencial (primaria)"/>
    <s v="Procedimiento"/>
    <n v="1"/>
    <n v="1881332"/>
    <s v="ECOGRAFIA DE VIAS URINARIAS ( RIÃƒÂ‘ONES - VEJIGA Y PROSTATA TRANSABDOMINAL )"/>
    <d v="2022-02-22T00:00:00"/>
    <n v="1434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5436098"/>
    <s v="CC25436098"/>
    <s v="NANCY  "/>
    <s v="NONE "/>
    <s v="VALLECILLA MONTAÑO"/>
    <s v="NOAP"/>
    <d v="1965-12-08T00:00:00"/>
    <n v="56"/>
    <n v="5"/>
    <s v="Adultez"/>
    <s v="Ninguno"/>
    <s v="Desplazamiento"/>
    <s v="Desplazamiento forzado"/>
    <s v="Estudios Universitarios"/>
    <s v="Cotizante docente"/>
    <m/>
    <s v="Con discapacidad"/>
    <s v="Afrodescendiente"/>
    <s v="TUMACO"/>
    <m/>
    <n v="0"/>
    <s v="Urbana"/>
    <m/>
    <x v="0"/>
    <x v="13"/>
    <s v="NARIÑO"/>
    <x v="13"/>
    <x v="13"/>
    <x v="13"/>
    <m/>
    <m/>
    <m/>
    <m/>
    <s v="Hipertension esencial (primaria)"/>
    <s v="Procedimiento"/>
    <n v="1"/>
    <n v="1882222"/>
    <s v="ECOGRAFIA DOPPLER DE ARTERIAS RENALES"/>
    <d v="2022-02-22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72413"/>
    <s v="CC59672413"/>
    <s v="JULIA NATALIA"/>
    <s v="NONE "/>
    <s v="NOGUERA PRECIADO"/>
    <s v="NOAP"/>
    <d v="1975-01-08T00:00:00"/>
    <n v="46"/>
    <n v="5"/>
    <s v="Adultez"/>
    <s v="Ninguno"/>
    <s v="Desplazamiento"/>
    <s v="Homicidio"/>
    <s v="Estudios Universitarios"/>
    <s v="Cotizante docente"/>
    <m/>
    <s v="Con discapacidad"/>
    <s v="Afrodescendiente"/>
    <s v="TUMACO"/>
    <m/>
    <n v="0"/>
    <s v="Urbana"/>
    <m/>
    <x v="0"/>
    <x v="7"/>
    <s v="NARIÑO"/>
    <x v="7"/>
    <x v="7"/>
    <x v="7"/>
    <m/>
    <m/>
    <m/>
    <m/>
    <s v="Hipertension esencial (primaria)"/>
    <s v="Procedimiento"/>
    <n v="1"/>
    <s v="00Q0000395"/>
    <s v="PAQUETE HIPERTENSION ARTERIAL Y/O  DIABETES MELLITUS CON ENFERMEDAD RENAL CRONICA ESTADIOS 3A - 3B - 4 Y 5 SIN DIALISIS"/>
    <d v="2022-02-09T00:00:00"/>
    <n v="36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506"/>
    <s v="CC59663506"/>
    <s v="LUCIA DEL CARMEN"/>
    <s v="NONE "/>
    <s v="CORTES PRECIADO"/>
    <s v="NOAP"/>
    <d v="1961-04-01T00:00:00"/>
    <n v="60"/>
    <n v="6"/>
    <s v="Persona mayor"/>
    <s v="Ninguno"/>
    <s v="Ninguno"/>
    <s v="Ninguno"/>
    <s v="Estudios Universitarios"/>
    <s v="Cotizante docente"/>
    <m/>
    <s v="Con discapacidad"/>
    <s v="Afrodescendiente"/>
    <s v="TUMACO"/>
    <m/>
    <n v="0"/>
    <s v="Urbana"/>
    <m/>
    <x v="0"/>
    <x v="14"/>
    <s v="NARIÑO"/>
    <x v="14"/>
    <x v="14"/>
    <x v="14"/>
    <m/>
    <m/>
    <m/>
    <m/>
    <s v="Hipertension esencial (primaria)"/>
    <s v="Procedimiento"/>
    <n v="1"/>
    <s v="00Q0000395"/>
    <s v="PAQUETE HIPERTENSION ARTERIAL Y/O  DIABETES MELLITUS CON ENFERMEDAD RENAL CRONICA ESTADIOS 3A - 3B - 4 Y 5 SIN DIALISIS"/>
    <d v="2022-02-28T00:00:00"/>
    <n v="40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3224"/>
    <s v="CC27123224"/>
    <s v="GLADYS LUCIA"/>
    <s v="NONE "/>
    <s v="CASTILLO QUIÑONES"/>
    <s v="NOAP"/>
    <d v="1958-09-28T00:00:00"/>
    <n v="63"/>
    <n v="6"/>
    <s v="Persona mayor"/>
    <s v="Ninguno"/>
    <s v="Ninguno"/>
    <s v="Ninguno"/>
    <s v="Estudios Universitarios"/>
    <s v="Cotizante docente"/>
    <m/>
    <s v="Con discapacidad"/>
    <s v="Afrodescendiente"/>
    <s v="TUMACO"/>
    <m/>
    <n v="0"/>
    <s v="Urbana"/>
    <m/>
    <x v="0"/>
    <x v="7"/>
    <s v="NARIÑO"/>
    <x v="7"/>
    <x v="7"/>
    <x v="7"/>
    <m/>
    <m/>
    <m/>
    <m/>
    <s v="Hipertension esencial (primaria)"/>
    <s v="Procedimiento"/>
    <n v="1"/>
    <s v="00Q0000775"/>
    <s v="PAQUETE HIPERTENSION ARTERIAL MAS DIABETES MELLITUS EN RIESGO DE ERCÃ‚Â YÃ‚Â ENFERMEDAD RENAL CRONICA ESTADIOS 1 - 2 EN IPS ESPECIALIZADA"/>
    <d v="2022-02-07T00:00:00"/>
    <n v="5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5434505"/>
    <s v="CC25434505"/>
    <s v="OLGA"/>
    <s v="NONE "/>
    <s v="ZUÑIGA PINILLO"/>
    <s v="NOAP"/>
    <d v="1949-11-11T00:00:00"/>
    <n v="72"/>
    <n v="6"/>
    <s v="Persona mayor"/>
    <s v="Ninguno"/>
    <s v="Ninguno"/>
    <s v="Ninguno"/>
    <s v="Estudios Universitarios"/>
    <s v="Cotizante docente"/>
    <m/>
    <s v="Con discapacidad"/>
    <s v="Afrodescendiente"/>
    <s v="TUMACO"/>
    <m/>
    <n v="0"/>
    <s v="Urbana"/>
    <m/>
    <x v="0"/>
    <x v="7"/>
    <s v="NARIÑO"/>
    <x v="7"/>
    <x v="7"/>
    <x v="7"/>
    <m/>
    <m/>
    <m/>
    <m/>
    <s v="Hipertension esencial (primaria)"/>
    <s v="Medicamento"/>
    <n v="1"/>
    <s v="19936296-08"/>
    <s v="ACIDO ACETILSALICILICO 100 MG"/>
    <d v="2022-02-03T00:00:00"/>
    <n v="469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1947"/>
    <s v="CC59661947"/>
    <s v="MARIA LUISA"/>
    <s v="NONE "/>
    <s v="CALZADA QUIÑONES"/>
    <s v="NOAP"/>
    <d v="1958-06-21T00:00:00"/>
    <n v="63"/>
    <n v="6"/>
    <s v="Persona mayor"/>
    <s v="Ninguno"/>
    <s v="Ninguno"/>
    <s v="Ninguno"/>
    <s v="Estudios Universitarios"/>
    <s v="Beneficiario"/>
    <m/>
    <s v="Con discapacidad"/>
    <s v="Afrodescendiente"/>
    <s v="TUMACO"/>
    <m/>
    <n v="0"/>
    <s v="Urbana"/>
    <m/>
    <x v="0"/>
    <x v="7"/>
    <s v="NARIÑO"/>
    <x v="7"/>
    <x v="7"/>
    <x v="7"/>
    <m/>
    <m/>
    <m/>
    <m/>
    <s v="Hipertension esencial (primaria)"/>
    <s v="Medicamento"/>
    <n v="1"/>
    <s v="20085383-15"/>
    <s v="ATORVASTATINATABLETASRECUBIERTASPOR 40 MG"/>
    <d v="2022-02-03T00:00:00"/>
    <n v="522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281256"/>
    <s v="CC5281256"/>
    <s v="LUIS"/>
    <s v="GONZALO"/>
    <s v="SILVA  "/>
    <s v="DIAZ"/>
    <d v="1948-01-15T00:00:00"/>
    <n v="73"/>
    <n v="6"/>
    <s v="Persona mayor"/>
    <s v="Ninguno"/>
    <s v="Ninguno"/>
    <s v="Ninguno"/>
    <s v="Estudios Universitarios"/>
    <s v="Cotizante docente"/>
    <m/>
    <s v="Con discapacidad"/>
    <s v="Afrodescendiente"/>
    <s v="TUMACO"/>
    <m/>
    <n v="3113408727"/>
    <s v="Urbana"/>
    <m/>
    <x v="0"/>
    <x v="8"/>
    <s v="NARIÑO"/>
    <x v="8"/>
    <x v="8"/>
    <x v="8"/>
    <m/>
    <m/>
    <m/>
    <m/>
    <s v="Hipertension esencial (primaria)"/>
    <s v="Procedimiento"/>
    <n v="1"/>
    <s v="00Q0000395"/>
    <s v="PAQUETE HIPERTENSION ARTERIAL Y/O  DIABETES MELLITUS CON ENFERMEDAD RENAL CRONICA ESTADIOS 3A - 3B - 4 Y 5 SIN DIALISIS"/>
    <d v="2022-02-28T00:00:00"/>
    <n v="14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3875"/>
    <s v="CC59663875"/>
    <s v="ROSA MARIA "/>
    <s v="NONE "/>
    <s v="VILLARREAL BANGUERA"/>
    <s v="NOAP"/>
    <d v="1963-07-01T00:00:00"/>
    <n v="58"/>
    <n v="5"/>
    <s v="Adultez"/>
    <s v="Ninguno"/>
    <s v="Ninguno"/>
    <s v="Ninguno"/>
    <s v="Estudios Universitarios"/>
    <s v="Cotizante docente"/>
    <m/>
    <s v="Con discapacidad"/>
    <s v="Afrodescendiente"/>
    <s v="TUMACO"/>
    <m/>
    <n v="0"/>
    <s v="Urbana"/>
    <m/>
    <x v="0"/>
    <x v="8"/>
    <s v="NARIÑO"/>
    <x v="8"/>
    <x v="8"/>
    <x v="8"/>
    <m/>
    <m/>
    <m/>
    <m/>
    <s v="Hipertension esencial (primaria)"/>
    <s v="Procedimiento"/>
    <n v="1"/>
    <s v="00Q0000773"/>
    <s v="PAQUETE HIPERTENSION ARTERIAL SIN O CON ENFERMEDAD RENAL CRONICA ESTADIOS 1 - 2 - IPS ESPECIALIZADA"/>
    <d v="2022-02-28T00:00:00"/>
    <n v="1577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1506"/>
    <s v="CC12911506"/>
    <s v="SEGUNDO FRANCISCO"/>
    <s v="NONE "/>
    <s v="CAICEDO ANGULO"/>
    <s v="NOAP"/>
    <d v="1962-11-29T00:00:00"/>
    <n v="59"/>
    <n v="5"/>
    <s v="Adultez"/>
    <s v="Ninguno"/>
    <s v="Ninguno"/>
    <s v="Ninguno"/>
    <s v="Estudios Universitarios"/>
    <s v="Cotizante docente"/>
    <m/>
    <s v="Con discapacidad"/>
    <s v="Afrodescendiente"/>
    <s v="TUMACO"/>
    <m/>
    <n v="0"/>
    <s v="Urbana"/>
    <m/>
    <x v="0"/>
    <x v="10"/>
    <s v="NARIÑO"/>
    <x v="10"/>
    <x v="10"/>
    <x v="10"/>
    <m/>
    <m/>
    <m/>
    <m/>
    <s v="Hipertension esencial (primaria)"/>
    <s v="Procedimiento"/>
    <n v="1"/>
    <s v="00Q0000395"/>
    <s v="PAQUETE HIPERTENSION ARTERIAL Y/O  DIABETES MELLITUS CON ENFERMEDAD RENAL CRONICA ESTADIOS 3A - 3B - 4 Y 5 SIN DIALISIS"/>
    <d v="2022-02-28T00:00:00"/>
    <n v="152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79711978"/>
    <s v="CC79711978"/>
    <s v="WALTER JUNIOR"/>
    <s v="NONE "/>
    <s v="SEGURA DAJOME"/>
    <s v="NOAP"/>
    <d v="1975-01-01T00:00:00"/>
    <n v="46"/>
    <n v="5"/>
    <s v="Adultez"/>
    <s v="Ninguno"/>
    <s v="Desplazamiento"/>
    <s v="Desaparición forzada"/>
    <s v="Estudios Universitarios"/>
    <s v="Beneficiario"/>
    <m/>
    <s v="Co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18T00:00:00"/>
    <n v="199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356852"/>
    <s v="CC27356852"/>
    <s v="ALBA MARINA"/>
    <s v="NONE "/>
    <s v="AGUDELO VIUDA DE YEPEZ"/>
    <s v="NOAP"/>
    <d v="1939-03-04T00:00:00"/>
    <n v="82"/>
    <n v="6"/>
    <s v="Persona mayor"/>
    <s v="Ninguno"/>
    <s v="Desplazamiento"/>
    <s v="Amenaza"/>
    <s v="Estudios Universitarios"/>
    <s v="Beneficiario"/>
    <m/>
    <s v="Co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8T00:00:00"/>
    <n v="1623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4105"/>
    <s v="CC59664105"/>
    <s v="MARIA EDILTRUDIS"/>
    <s v="NONE "/>
    <s v="JACOME"/>
    <s v="NOAP"/>
    <d v="1965-06-23T00:00:00"/>
    <n v="56"/>
    <n v="5"/>
    <s v="Adultez"/>
    <s v="Ninguno"/>
    <s v="Ninguno"/>
    <s v="Ninguno"/>
    <s v="Estudios Universitarios"/>
    <s v="Beneficiario"/>
    <m/>
    <s v="Con discapacidad"/>
    <s v="Afrodescendiente"/>
    <s v="TUMACO"/>
    <m/>
    <n v="0"/>
    <s v="Urbana"/>
    <m/>
    <x v="0"/>
    <x v="7"/>
    <s v="NARIÑO"/>
    <x v="7"/>
    <x v="7"/>
    <x v="7"/>
    <m/>
    <m/>
    <m/>
    <m/>
    <s v="Hipertension esencial (primaria)"/>
    <s v="Procedimiento"/>
    <n v="1"/>
    <n v="1903895"/>
    <s v="CREATININA EN SUERO U OTROS FLUIDOS"/>
    <d v="2022-02-04T00:00:00"/>
    <n v="1353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04925"/>
    <s v="CC12904925"/>
    <s v="JAIRO ROGELIO"/>
    <s v="NONE "/>
    <s v="REINEL CORTES"/>
    <s v="NOAP"/>
    <d v="1953-04-15T00:00:00"/>
    <n v="68"/>
    <n v="6"/>
    <s v="Persona mayor"/>
    <s v="Ninguno"/>
    <s v="Ninguno"/>
    <s v="Ninguno"/>
    <s v="Estudios Universitarios"/>
    <s v="Cotizante docente"/>
    <m/>
    <s v="Con discapacidad"/>
    <s v="Afrodescendiente"/>
    <s v="TUMACO"/>
    <m/>
    <n v="0"/>
    <s v="Urbana"/>
    <m/>
    <x v="0"/>
    <x v="7"/>
    <s v="NARIÑO"/>
    <x v="7"/>
    <x v="7"/>
    <x v="7"/>
    <m/>
    <m/>
    <m/>
    <m/>
    <s v="Hipertension esencial (primaria)"/>
    <s v="Procedimiento"/>
    <n v="1"/>
    <n v="1903818"/>
    <s v="COLESTEROL TOTAL"/>
    <d v="2022-02-04T00:00:00"/>
    <n v="117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7454"/>
    <s v="CC59667454"/>
    <s v="DIANA MARIA"/>
    <s v="NONE "/>
    <s v="ANDRADE  "/>
    <s v="NOAP"/>
    <d v="1968-01-05T00:00:00"/>
    <n v="53"/>
    <n v="5"/>
    <s v="Adultez"/>
    <s v="Ninguno"/>
    <s v="Ninguno"/>
    <s v="Ninguno"/>
    <s v="Estudios Universitarios"/>
    <s v="Cotizante docente"/>
    <m/>
    <s v="Con discapacidad"/>
    <s v="Afrodescendiente"/>
    <s v="TUMACO"/>
    <m/>
    <n v="0"/>
    <s v="Urbana"/>
    <m/>
    <x v="0"/>
    <x v="7"/>
    <s v="NARIÑO"/>
    <x v="7"/>
    <x v="7"/>
    <x v="7"/>
    <m/>
    <m/>
    <m/>
    <m/>
    <s v="Hipertension esencial (primaria)"/>
    <s v="Procedimiento"/>
    <n v="1"/>
    <n v="1903817"/>
    <s v="COLESTEROL DE BAJA DENSIDAD [LDL] AUTOMATIZADO"/>
    <d v="2022-02-04T00:00:00"/>
    <n v="1171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12911961"/>
    <s v="CC12911961"/>
    <s v="JOSE GENRY"/>
    <s v="NONE "/>
    <s v="ORTIZ MEZA"/>
    <s v="NOAP"/>
    <d v="1964-05-13T00:00:00"/>
    <n v="57"/>
    <n v="5"/>
    <s v="Adultez"/>
    <s v="Ninguno"/>
    <s v="Ninguno"/>
    <s v="Ninguno"/>
    <s v="Estudios Universitarios"/>
    <s v="Beneficiario"/>
    <m/>
    <s v="Con discapacidad"/>
    <s v="Afrodescendiente"/>
    <s v="TUMACO"/>
    <m/>
    <n v="0"/>
    <s v="Urbana"/>
    <m/>
    <x v="0"/>
    <x v="7"/>
    <s v="NARIÑO"/>
    <x v="7"/>
    <x v="7"/>
    <x v="7"/>
    <m/>
    <m/>
    <m/>
    <m/>
    <s v="Hipertension esencial (primaria)"/>
    <s v="Procedimiento"/>
    <n v="1"/>
    <n v="1902213"/>
    <s v="HEMOGLOBINA"/>
    <d v="2022-02-04T00:00:00"/>
    <n v="104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8965"/>
    <s v="CC27498965"/>
    <s v="MIRSA DORILA"/>
    <s v="NONE "/>
    <s v="ROSERO  "/>
    <s v="NOAP"/>
    <d v="1948-12-25T00:00:00"/>
    <n v="72"/>
    <n v="6"/>
    <s v="Persona mayor"/>
    <s v="Ninguno"/>
    <s v="Ninguno"/>
    <s v="Ninguno"/>
    <s v="Estudios Universitarios"/>
    <s v="Cotizante docente"/>
    <m/>
    <s v="Con discapacidad"/>
    <s v="Afrodescendiente"/>
    <s v="TUMACO"/>
    <m/>
    <n v="0"/>
    <s v="Urbana"/>
    <m/>
    <x v="0"/>
    <x v="7"/>
    <s v="NARIÑO"/>
    <x v="7"/>
    <x v="7"/>
    <x v="7"/>
    <m/>
    <m/>
    <m/>
    <m/>
    <s v="Hipertension esencial (primaria)"/>
    <s v="Procedimiento"/>
    <n v="1"/>
    <n v="1903841"/>
    <s v="GLUCOSA EN SUERO U OTRO FLUIDO DIFERENTE A ORINA"/>
    <d v="2022-02-04T00:00:00"/>
    <n v="49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27496977"/>
    <s v="CC27496977"/>
    <s v="AYDA AURORA"/>
    <s v="NONE "/>
    <s v="QUIÑONES DE QUINTERO"/>
    <s v="NOAP"/>
    <d v="1943-01-10T00:00:00"/>
    <n v="78"/>
    <n v="6"/>
    <s v="Persona mayor"/>
    <s v="Ninguno"/>
    <s v="Desplazamiento"/>
    <s v="Desplazamiento forzado"/>
    <s v="Estudios Universitarios"/>
    <s v="Beneficiario"/>
    <m/>
    <s v="Con discapacidad"/>
    <s v="Afrodescendiente"/>
    <s v="TUMACO"/>
    <m/>
    <n v="0"/>
    <s v="Urbana"/>
    <m/>
    <x v="0"/>
    <x v="7"/>
    <s v="NARIÑO"/>
    <x v="7"/>
    <x v="7"/>
    <x v="7"/>
    <m/>
    <m/>
    <m/>
    <m/>
    <s v="Hipertension esencial (primaria)"/>
    <s v="Procedimiento"/>
    <n v="1"/>
    <s v="00P0001554"/>
    <s v="COCIENTE DE ALBUMINURIA CREATINURIA"/>
    <d v="2022-02-04T00:00:00"/>
    <n v="41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98429796"/>
    <s v="CC98429796"/>
    <s v="CESAR MARINO"/>
    <s v="NONE "/>
    <s v="PULGARIN ORTIZ"/>
    <s v="NOAP"/>
    <d v="1977-08-14T00:00:00"/>
    <n v="44"/>
    <n v="5"/>
    <s v="Adultez"/>
    <s v="Ninguno"/>
    <s v="Desplazamiento"/>
    <s v="Desplazamiento forzado"/>
    <s v="Estudios Universitarios"/>
    <s v="Cotizante docente"/>
    <m/>
    <s v="Con discapacidad"/>
    <s v="Afrodescendiente"/>
    <s v="TUMACO"/>
    <m/>
    <n v="0"/>
    <s v="Urbana"/>
    <m/>
    <x v="0"/>
    <x v="7"/>
    <s v="NARIÑO"/>
    <x v="7"/>
    <x v="7"/>
    <x v="7"/>
    <m/>
    <m/>
    <m/>
    <m/>
    <s v="Hipertension esencial (primaria)"/>
    <s v="Procedimiento"/>
    <n v="1"/>
    <n v="1903868"/>
    <s v="TRIGLICERIDOS"/>
    <d v="2022-02-04T00:00:00"/>
    <n v="45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66808478"/>
    <s v="CC66808478"/>
    <s v="ROSA ZELENY"/>
    <s v="NONE "/>
    <s v="PRECIADO SAYA"/>
    <s v="NOAP"/>
    <d v="1970-02-15T00:00:00"/>
    <n v="51"/>
    <n v="5"/>
    <s v="Adultez"/>
    <s v="Ninguno"/>
    <s v="Desplazamiento"/>
    <s v="Homicidio"/>
    <s v="Estudios Universitarios"/>
    <s v="Cotizante docente"/>
    <m/>
    <s v="Con discapacidad"/>
    <s v="Afrodescendiente"/>
    <s v="TUMACO"/>
    <m/>
    <n v="0"/>
    <s v="Urbana"/>
    <m/>
    <x v="0"/>
    <x v="7"/>
    <s v="NARIÑO"/>
    <x v="7"/>
    <x v="7"/>
    <x v="7"/>
    <m/>
    <m/>
    <m/>
    <m/>
    <s v="Hipertension esencial (primaria)"/>
    <s v="Procedimiento"/>
    <n v="1"/>
    <n v="1907106"/>
    <s v="UROANALISIS"/>
    <d v="2022-02-04T00:00:00"/>
    <n v="449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35898829"/>
    <s v="CC35898829"/>
    <s v="YENIFER"/>
    <s v="NONE "/>
    <s v="PALACIOS IBARGUEN"/>
    <s v="NOAP"/>
    <d v="1983-05-31T00:00:00"/>
    <n v="38"/>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773"/>
    <s v="PAQUETE HIPERTENSION ARTERIAL SIN O CON ENFERMEDAD RENAL CRONICA ESTADIOS 1 - 2 - IPS ESPECIALIZADA"/>
    <d v="2022-02-28T00:00:00"/>
    <n v="560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499165"/>
    <s v="CC27499165"/>
    <s v="GALDYS LORENZA"/>
    <s v="NONE "/>
    <s v="GARCIA CORTES"/>
    <s v="NOAP"/>
    <d v="1952-02-05T00:00:00"/>
    <n v="69"/>
    <n v="6"/>
    <s v="Persona mayor"/>
    <s v="Ninguno"/>
    <s v="Ninguno"/>
    <s v="Ninguno"/>
    <s v="Estudios Universitarios"/>
    <s v="Cotizante docente"/>
    <m/>
    <s v="Sin discapacidad"/>
    <s v="Afrodescendiente"/>
    <s v="TUMACO"/>
    <m/>
    <n v="0"/>
    <s v="Urbana"/>
    <m/>
    <x v="0"/>
    <x v="7"/>
    <s v="NARIÑO"/>
    <x v="7"/>
    <x v="7"/>
    <x v="7"/>
    <m/>
    <m/>
    <m/>
    <m/>
    <s v="Hipertension esencial (primaria)"/>
    <s v="Procedimiento"/>
    <n v="1"/>
    <s v="00Q0000773"/>
    <s v="PAQUETE HIPERTENSION ARTERIAL SIN O CON ENFERMEDAD RENAL CRONICA ESTADIOS 1 - 2 - IPS ESPECIALIZADA"/>
    <d v="2022-02-18T00:00:00"/>
    <n v="43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10351"/>
    <s v="CC12910351"/>
    <s v="JAIRO  "/>
    <s v="NONE "/>
    <s v="ZUÑIGA SOL"/>
    <s v="NOAP"/>
    <d v="1962-07-02T00:00:00"/>
    <n v="59"/>
    <n v="5"/>
    <s v="Adultez"/>
    <s v="Ninguno"/>
    <s v="Ninguno"/>
    <s v="Ninguno"/>
    <s v="Estudios Universitarios"/>
    <s v="Cotizante docente"/>
    <m/>
    <s v="Sin discapacidad"/>
    <s v="Afrodescendiente"/>
    <s v="TUMACO"/>
    <m/>
    <n v="0"/>
    <s v="Urbana"/>
    <m/>
    <x v="0"/>
    <x v="16"/>
    <s v="NARIÑO"/>
    <x v="16"/>
    <x v="16"/>
    <x v="16"/>
    <m/>
    <m/>
    <m/>
    <m/>
    <s v="Hipertension esencial (primaria)"/>
    <s v="Medicamento"/>
    <n v="1"/>
    <s v="35662-18"/>
    <s v="ACIDO FOLICO TABLETAS 1 MG."/>
    <d v="2022-02-08T00:00:00"/>
    <n v="75500"/>
    <s v="Urgencias"/>
    <m/>
  </r>
  <r>
    <n v="2022"/>
    <d v="2021-10-31T00:00:00"/>
    <s v="Población con riesgo o alteraciones cardio – cerebro – vascular – metabólicas manifiestas"/>
    <s v="Crónicos"/>
    <s v="HTA"/>
    <s v="PASTO"/>
    <n v="52"/>
    <s v="52 - NARIÑO"/>
    <s v="52835"/>
    <s v="52835 - San Andres De Tumaco"/>
    <s v="1,63610339216144"/>
    <s v="-78,6139051370643"/>
    <s v="Beneficiario"/>
    <s v="AC"/>
    <m/>
    <s v="CC"/>
    <n v="59660572"/>
    <s v="CC59660572"/>
    <s v="ORFELINA"/>
    <s v="NONE "/>
    <s v="BARREIRO"/>
    <s v="NOAP"/>
    <d v="1957-11-04T00:00:00"/>
    <n v="64"/>
    <n v="6"/>
    <s v="Persona mayor"/>
    <s v="Ninguno"/>
    <s v="Desplazamiento"/>
    <s v="Desplazamiento forzado"/>
    <s v="Estudios Universitarios"/>
    <s v="Beneficiario"/>
    <m/>
    <s v="Sin discapacidad"/>
    <s v="Afrodescendiente"/>
    <s v="TUMACO"/>
    <m/>
    <n v="0"/>
    <s v="Urbana"/>
    <m/>
    <x v="0"/>
    <x v="16"/>
    <s v="NARIÑO"/>
    <x v="16"/>
    <x v="16"/>
    <x v="16"/>
    <m/>
    <m/>
    <m/>
    <m/>
    <s v="Hipertension esencial (primaria)"/>
    <s v="Medicamento"/>
    <n v="1"/>
    <s v="19942545-01"/>
    <s v="CALCITRIOL 0.5 MCG"/>
    <d v="2022-02-08T00:00:00"/>
    <n v="205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12971213"/>
    <s v="CC12971213"/>
    <s v="JAIME IVAN "/>
    <s v="NONE "/>
    <s v="CASSETA MUÑOZ"/>
    <s v="NOAP"/>
    <d v="1960-05-22T00:00:00"/>
    <n v="61"/>
    <n v="6"/>
    <s v="Persona mayor"/>
    <s v="Ninguno"/>
    <s v="Ninguno"/>
    <s v="Ninguno"/>
    <s v="Estudios Universitarios"/>
    <s v="Cotizante docente"/>
    <m/>
    <s v="Sin discapacidad"/>
    <s v="Afrodescendiente"/>
    <s v="TUMACO"/>
    <m/>
    <n v="0"/>
    <s v="Urbana"/>
    <m/>
    <x v="0"/>
    <x v="12"/>
    <s v="NARIÑO"/>
    <x v="12"/>
    <x v="12"/>
    <x v="12"/>
    <m/>
    <m/>
    <m/>
    <m/>
    <s v="Hipertension esencial (primaria)"/>
    <s v="Procedimiento"/>
    <n v="1"/>
    <s v="00Q0000773"/>
    <s v="PAQUETE HIPERTENSION ARTERIAL SIN O CON ENFERMEDAD RENAL CRONICA ESTADIOS 1 - 2 - IPS ESPECIALIZADA"/>
    <d v="2022-02-02T00:00:00"/>
    <n v="831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27124808"/>
    <s v="CC27124808"/>
    <s v="NELSY DAMARIS "/>
    <s v="NONE "/>
    <s v="RIVERA RODRIGUEZ"/>
    <s v="NOAP"/>
    <d v="1973-03-04T00:00:00"/>
    <n v="48"/>
    <n v="5"/>
    <s v="Adultez"/>
    <s v="Ninguno"/>
    <s v="Desplazamiento"/>
    <s v="Desplazamiento forzado"/>
    <s v="Estudios Universitarios"/>
    <s v="Cotizante docente"/>
    <m/>
    <s v="Sin discapacidad"/>
    <s v="Afrodescendiente"/>
    <s v="TUMACO"/>
    <m/>
    <n v="0"/>
    <s v="Urbana"/>
    <m/>
    <x v="0"/>
    <x v="10"/>
    <s v="NARIÑO"/>
    <x v="10"/>
    <x v="10"/>
    <x v="10"/>
    <m/>
    <m/>
    <m/>
    <m/>
    <s v="Hipertension esencial (primaria)"/>
    <s v="Procedimiento"/>
    <n v="1"/>
    <s v="00Q0000775"/>
    <s v="PAQUETE HIPERTENSION ARTERIAL MAS DIABETES MELLITUS EN RIESGO DE ERCÃ‚Â YÃ‚Â ENFERMEDAD RENAL CRONICA ESTADIOS 1 - 2 EN IPS ESPECIALIZADA"/>
    <d v="2022-02-28T00:00:00"/>
    <n v="586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588"/>
    <s v="CC59664588"/>
    <s v="ANA FRANCISCA "/>
    <s v="NONE "/>
    <s v="CUERO ANGULO "/>
    <s v="NOAP"/>
    <d v="1962-08-18T00:00:00"/>
    <n v="59"/>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04T00:00:00"/>
    <n v="39800"/>
    <s v="Urgencias"/>
    <m/>
  </r>
  <r>
    <n v="2022"/>
    <d v="2021-10-31T00:00:00"/>
    <s v="Población con riesgo o alteraciones cardio – cerebro – vascular – metabólicas manifiestas"/>
    <s v="Crónicos"/>
    <s v="HTA"/>
    <s v="PASTO"/>
    <n v="52"/>
    <s v="52 - NARIÑO"/>
    <s v="52835"/>
    <s v="52835 - San Andres De Tumaco"/>
    <s v="1,63610339216144"/>
    <s v="-78,6139051370643"/>
    <s v="Cotizante docente"/>
    <s v="AC"/>
    <m/>
    <s v="CC"/>
    <n v="59664588"/>
    <s v="CC59664588"/>
    <s v="ANA FRANCISCA "/>
    <s v="NONE "/>
    <s v="CUERO ANGULO "/>
    <s v="NOAP"/>
    <d v="1962-08-18T00:00:00"/>
    <n v="59"/>
    <n v="5"/>
    <s v="Adultez"/>
    <s v="Ninguno"/>
    <s v="Ninguno"/>
    <s v="Ninguno"/>
    <s v="Estudios Universitarios"/>
    <s v="Cotizante docente"/>
    <m/>
    <s v="Sin discapacidad"/>
    <s v="Afrodescendiente"/>
    <s v="TUMACO"/>
    <m/>
    <n v="0"/>
    <s v="Urbana"/>
    <m/>
    <x v="0"/>
    <x v="16"/>
    <s v="NARIÑO"/>
    <x v="16"/>
    <x v="16"/>
    <x v="16"/>
    <m/>
    <m/>
    <m/>
    <m/>
    <s v="Hipertension esencial (primaria)"/>
    <s v="Procedimiento"/>
    <n v="1"/>
    <s v="00Q0000395"/>
    <s v="PAQUETE HIPERTENSION ARTERIAL Y/O  DIABETES MELLITUS CON ENFERMEDAD RENAL CRONICA ESTADIOS 3A - 3B - 4 Y 5 SIN DIALISIS"/>
    <d v="2022-02-11T00:00:00"/>
    <n v="26500"/>
    <s v="Urgencias"/>
    <m/>
  </r>
</pivotCacheRecords>
</file>

<file path=xl/pivotCache/pivotCacheRecords2.xml><?xml version="1.0" encoding="utf-8"?>
<pivotCacheRecords xmlns="http://schemas.openxmlformats.org/spreadsheetml/2006/main" xmlns:r="http://schemas.openxmlformats.org/officeDocument/2006/relationships" count="795">
  <r>
    <x v="0"/>
  </r>
  <r>
    <x v="1"/>
  </r>
  <r>
    <x v="0"/>
  </r>
  <r>
    <x v="0"/>
  </r>
  <r>
    <x v="0"/>
  </r>
  <r>
    <x v="2"/>
  </r>
  <r>
    <x v="0"/>
  </r>
  <r>
    <x v="0"/>
  </r>
  <r>
    <x v="0"/>
  </r>
  <r>
    <x v="1"/>
  </r>
  <r>
    <x v="1"/>
  </r>
  <r>
    <x v="0"/>
  </r>
  <r>
    <x v="3"/>
  </r>
  <r>
    <x v="2"/>
  </r>
  <r>
    <x v="1"/>
  </r>
  <r>
    <x v="2"/>
  </r>
  <r>
    <x v="0"/>
  </r>
  <r>
    <x v="0"/>
  </r>
  <r>
    <x v="4"/>
  </r>
  <r>
    <x v="1"/>
  </r>
  <r>
    <x v="5"/>
  </r>
  <r>
    <x v="6"/>
  </r>
  <r>
    <x v="1"/>
  </r>
  <r>
    <x v="5"/>
  </r>
  <r>
    <x v="6"/>
  </r>
  <r>
    <x v="2"/>
  </r>
  <r>
    <x v="0"/>
  </r>
  <r>
    <x v="0"/>
  </r>
  <r>
    <x v="2"/>
  </r>
  <r>
    <x v="0"/>
  </r>
  <r>
    <x v="0"/>
  </r>
  <r>
    <x v="4"/>
  </r>
  <r>
    <x v="4"/>
  </r>
  <r>
    <x v="6"/>
  </r>
  <r>
    <x v="1"/>
  </r>
  <r>
    <x v="1"/>
  </r>
  <r>
    <x v="1"/>
  </r>
  <r>
    <x v="0"/>
  </r>
  <r>
    <x v="1"/>
  </r>
  <r>
    <x v="1"/>
  </r>
  <r>
    <x v="6"/>
  </r>
  <r>
    <x v="7"/>
  </r>
  <r>
    <x v="6"/>
  </r>
  <r>
    <x v="0"/>
  </r>
  <r>
    <x v="6"/>
  </r>
  <r>
    <x v="2"/>
  </r>
  <r>
    <x v="1"/>
  </r>
  <r>
    <x v="0"/>
  </r>
  <r>
    <x v="4"/>
  </r>
  <r>
    <x v="0"/>
  </r>
  <r>
    <x v="8"/>
  </r>
  <r>
    <x v="0"/>
  </r>
  <r>
    <x v="0"/>
  </r>
  <r>
    <x v="4"/>
  </r>
  <r>
    <x v="0"/>
  </r>
  <r>
    <x v="0"/>
  </r>
  <r>
    <x v="4"/>
  </r>
  <r>
    <x v="0"/>
  </r>
  <r>
    <x v="1"/>
  </r>
  <r>
    <x v="6"/>
  </r>
  <r>
    <x v="6"/>
  </r>
  <r>
    <x v="1"/>
  </r>
  <r>
    <x v="0"/>
  </r>
  <r>
    <x v="2"/>
  </r>
  <r>
    <x v="1"/>
  </r>
  <r>
    <x v="1"/>
  </r>
  <r>
    <x v="1"/>
  </r>
  <r>
    <x v="2"/>
  </r>
  <r>
    <x v="5"/>
  </r>
  <r>
    <x v="0"/>
  </r>
  <r>
    <x v="2"/>
  </r>
  <r>
    <x v="8"/>
  </r>
  <r>
    <x v="2"/>
  </r>
  <r>
    <x v="1"/>
  </r>
  <r>
    <x v="5"/>
  </r>
  <r>
    <x v="9"/>
  </r>
  <r>
    <x v="2"/>
  </r>
  <r>
    <x v="5"/>
  </r>
  <r>
    <x v="1"/>
  </r>
  <r>
    <x v="2"/>
  </r>
  <r>
    <x v="1"/>
  </r>
  <r>
    <x v="0"/>
  </r>
  <r>
    <x v="4"/>
  </r>
  <r>
    <x v="0"/>
  </r>
  <r>
    <x v="0"/>
  </r>
  <r>
    <x v="1"/>
  </r>
  <r>
    <x v="2"/>
  </r>
  <r>
    <x v="5"/>
  </r>
  <r>
    <x v="1"/>
  </r>
  <r>
    <x v="0"/>
  </r>
  <r>
    <x v="0"/>
  </r>
  <r>
    <x v="6"/>
  </r>
  <r>
    <x v="2"/>
  </r>
  <r>
    <x v="10"/>
  </r>
  <r>
    <x v="1"/>
  </r>
  <r>
    <x v="0"/>
  </r>
  <r>
    <x v="11"/>
  </r>
  <r>
    <x v="2"/>
  </r>
  <r>
    <x v="2"/>
  </r>
  <r>
    <x v="1"/>
  </r>
  <r>
    <x v="2"/>
  </r>
  <r>
    <x v="0"/>
  </r>
  <r>
    <x v="2"/>
  </r>
  <r>
    <x v="6"/>
  </r>
  <r>
    <x v="0"/>
  </r>
  <r>
    <x v="1"/>
  </r>
  <r>
    <x v="2"/>
  </r>
  <r>
    <x v="0"/>
  </r>
  <r>
    <x v="2"/>
  </r>
  <r>
    <x v="2"/>
  </r>
  <r>
    <x v="2"/>
  </r>
  <r>
    <x v="0"/>
  </r>
  <r>
    <x v="1"/>
  </r>
  <r>
    <x v="0"/>
  </r>
  <r>
    <x v="0"/>
  </r>
  <r>
    <x v="2"/>
  </r>
  <r>
    <x v="2"/>
  </r>
  <r>
    <x v="0"/>
  </r>
  <r>
    <x v="1"/>
  </r>
  <r>
    <x v="2"/>
  </r>
  <r>
    <x v="1"/>
  </r>
  <r>
    <x v="2"/>
  </r>
  <r>
    <x v="8"/>
  </r>
  <r>
    <x v="2"/>
  </r>
  <r>
    <x v="1"/>
  </r>
  <r>
    <x v="0"/>
  </r>
  <r>
    <x v="4"/>
  </r>
  <r>
    <x v="2"/>
  </r>
  <r>
    <x v="8"/>
  </r>
  <r>
    <x v="1"/>
  </r>
  <r>
    <x v="1"/>
  </r>
  <r>
    <x v="4"/>
  </r>
  <r>
    <x v="8"/>
  </r>
  <r>
    <x v="0"/>
  </r>
  <r>
    <x v="1"/>
  </r>
  <r>
    <x v="1"/>
  </r>
  <r>
    <x v="2"/>
  </r>
  <r>
    <x v="2"/>
  </r>
  <r>
    <x v="2"/>
  </r>
  <r>
    <x v="1"/>
  </r>
  <r>
    <x v="2"/>
  </r>
  <r>
    <x v="1"/>
  </r>
  <r>
    <x v="2"/>
  </r>
  <r>
    <x v="1"/>
  </r>
  <r>
    <x v="2"/>
  </r>
  <r>
    <x v="4"/>
  </r>
  <r>
    <x v="2"/>
  </r>
  <r>
    <x v="2"/>
  </r>
  <r>
    <x v="2"/>
  </r>
  <r>
    <x v="2"/>
  </r>
  <r>
    <x v="2"/>
  </r>
  <r>
    <x v="0"/>
  </r>
  <r>
    <x v="5"/>
  </r>
  <r>
    <x v="4"/>
  </r>
  <r>
    <x v="1"/>
  </r>
  <r>
    <x v="1"/>
  </r>
  <r>
    <x v="4"/>
  </r>
  <r>
    <x v="0"/>
  </r>
  <r>
    <x v="0"/>
  </r>
  <r>
    <x v="2"/>
  </r>
  <r>
    <x v="0"/>
  </r>
  <r>
    <x v="8"/>
  </r>
  <r>
    <x v="2"/>
  </r>
  <r>
    <x v="1"/>
  </r>
  <r>
    <x v="1"/>
  </r>
  <r>
    <x v="2"/>
  </r>
  <r>
    <x v="1"/>
  </r>
  <r>
    <x v="2"/>
  </r>
  <r>
    <x v="6"/>
  </r>
  <r>
    <x v="2"/>
  </r>
  <r>
    <x v="2"/>
  </r>
  <r>
    <x v="7"/>
  </r>
  <r>
    <x v="2"/>
  </r>
  <r>
    <x v="0"/>
  </r>
  <r>
    <x v="2"/>
  </r>
  <r>
    <x v="0"/>
  </r>
  <r>
    <x v="0"/>
  </r>
  <r>
    <x v="0"/>
  </r>
  <r>
    <x v="2"/>
  </r>
  <r>
    <x v="1"/>
  </r>
  <r>
    <x v="5"/>
  </r>
  <r>
    <x v="0"/>
  </r>
  <r>
    <x v="2"/>
  </r>
  <r>
    <x v="0"/>
  </r>
  <r>
    <x v="2"/>
  </r>
  <r>
    <x v="2"/>
  </r>
  <r>
    <x v="1"/>
  </r>
  <r>
    <x v="1"/>
  </r>
  <r>
    <x v="1"/>
  </r>
  <r>
    <x v="6"/>
  </r>
  <r>
    <x v="1"/>
  </r>
  <r>
    <x v="0"/>
  </r>
  <r>
    <x v="1"/>
  </r>
  <r>
    <x v="0"/>
  </r>
  <r>
    <x v="0"/>
  </r>
  <r>
    <x v="1"/>
  </r>
  <r>
    <x v="0"/>
  </r>
  <r>
    <x v="1"/>
  </r>
  <r>
    <x v="8"/>
  </r>
  <r>
    <x v="5"/>
  </r>
  <r>
    <x v="1"/>
  </r>
  <r>
    <x v="8"/>
  </r>
  <r>
    <x v="2"/>
  </r>
  <r>
    <x v="8"/>
  </r>
  <r>
    <x v="2"/>
  </r>
  <r>
    <x v="1"/>
  </r>
  <r>
    <x v="2"/>
  </r>
  <r>
    <x v="0"/>
  </r>
  <r>
    <x v="2"/>
  </r>
  <r>
    <x v="6"/>
  </r>
  <r>
    <x v="2"/>
  </r>
  <r>
    <x v="5"/>
  </r>
  <r>
    <x v="2"/>
  </r>
  <r>
    <x v="0"/>
  </r>
  <r>
    <x v="0"/>
  </r>
  <r>
    <x v="2"/>
  </r>
  <r>
    <x v="2"/>
  </r>
  <r>
    <x v="1"/>
  </r>
  <r>
    <x v="2"/>
  </r>
  <r>
    <x v="1"/>
  </r>
  <r>
    <x v="2"/>
  </r>
  <r>
    <x v="1"/>
  </r>
  <r>
    <x v="9"/>
  </r>
  <r>
    <x v="1"/>
  </r>
  <r>
    <x v="0"/>
  </r>
  <r>
    <x v="0"/>
  </r>
  <r>
    <x v="0"/>
  </r>
  <r>
    <x v="2"/>
  </r>
  <r>
    <x v="2"/>
  </r>
  <r>
    <x v="2"/>
  </r>
  <r>
    <x v="6"/>
  </r>
  <r>
    <x v="1"/>
  </r>
  <r>
    <x v="2"/>
  </r>
  <r>
    <x v="0"/>
  </r>
  <r>
    <x v="1"/>
  </r>
  <r>
    <x v="0"/>
  </r>
  <r>
    <x v="2"/>
  </r>
  <r>
    <x v="0"/>
  </r>
  <r>
    <x v="1"/>
  </r>
  <r>
    <x v="1"/>
  </r>
  <r>
    <x v="1"/>
  </r>
  <r>
    <x v="0"/>
  </r>
  <r>
    <x v="0"/>
  </r>
  <r>
    <x v="5"/>
  </r>
  <r>
    <x v="1"/>
  </r>
  <r>
    <x v="1"/>
  </r>
  <r>
    <x v="1"/>
  </r>
  <r>
    <x v="4"/>
  </r>
  <r>
    <x v="0"/>
  </r>
  <r>
    <x v="0"/>
  </r>
  <r>
    <x v="0"/>
  </r>
  <r>
    <x v="6"/>
  </r>
  <r>
    <x v="8"/>
  </r>
  <r>
    <x v="2"/>
  </r>
  <r>
    <x v="0"/>
  </r>
  <r>
    <x v="5"/>
  </r>
  <r>
    <x v="0"/>
  </r>
  <r>
    <x v="1"/>
  </r>
  <r>
    <x v="0"/>
  </r>
  <r>
    <x v="0"/>
  </r>
  <r>
    <x v="8"/>
  </r>
  <r>
    <x v="1"/>
  </r>
  <r>
    <x v="1"/>
  </r>
  <r>
    <x v="2"/>
  </r>
  <r>
    <x v="0"/>
  </r>
  <r>
    <x v="11"/>
  </r>
  <r>
    <x v="2"/>
  </r>
  <r>
    <x v="0"/>
  </r>
  <r>
    <x v="1"/>
  </r>
  <r>
    <x v="2"/>
  </r>
  <r>
    <x v="2"/>
  </r>
  <r>
    <x v="0"/>
  </r>
  <r>
    <x v="2"/>
  </r>
  <r>
    <x v="4"/>
  </r>
  <r>
    <x v="10"/>
  </r>
  <r>
    <x v="2"/>
  </r>
  <r>
    <x v="0"/>
  </r>
  <r>
    <x v="2"/>
  </r>
  <r>
    <x v="2"/>
  </r>
  <r>
    <x v="1"/>
  </r>
  <r>
    <x v="2"/>
  </r>
  <r>
    <x v="5"/>
  </r>
  <r>
    <x v="2"/>
  </r>
  <r>
    <x v="2"/>
  </r>
  <r>
    <x v="6"/>
  </r>
  <r>
    <x v="0"/>
  </r>
  <r>
    <x v="2"/>
  </r>
  <r>
    <x v="2"/>
  </r>
  <r>
    <x v="2"/>
  </r>
  <r>
    <x v="5"/>
  </r>
  <r>
    <x v="2"/>
  </r>
  <r>
    <x v="2"/>
  </r>
  <r>
    <x v="2"/>
  </r>
  <r>
    <x v="0"/>
  </r>
  <r>
    <x v="0"/>
  </r>
  <r>
    <x v="2"/>
  </r>
  <r>
    <x v="2"/>
  </r>
  <r>
    <x v="10"/>
  </r>
  <r>
    <x v="1"/>
  </r>
  <r>
    <x v="4"/>
  </r>
  <r>
    <x v="1"/>
  </r>
  <r>
    <x v="2"/>
  </r>
  <r>
    <x v="4"/>
  </r>
  <r>
    <x v="2"/>
  </r>
  <r>
    <x v="0"/>
  </r>
  <r>
    <x v="1"/>
  </r>
  <r>
    <x v="1"/>
  </r>
  <r>
    <x v="6"/>
  </r>
  <r>
    <x v="8"/>
  </r>
  <r>
    <x v="3"/>
  </r>
  <r>
    <x v="2"/>
  </r>
  <r>
    <x v="8"/>
  </r>
  <r>
    <x v="2"/>
  </r>
  <r>
    <x v="6"/>
  </r>
  <r>
    <x v="2"/>
  </r>
  <r>
    <x v="2"/>
  </r>
  <r>
    <x v="1"/>
  </r>
  <r>
    <x v="0"/>
  </r>
  <r>
    <x v="5"/>
  </r>
  <r>
    <x v="4"/>
  </r>
  <r>
    <x v="0"/>
  </r>
  <r>
    <x v="8"/>
  </r>
  <r>
    <x v="2"/>
  </r>
  <r>
    <x v="2"/>
  </r>
  <r>
    <x v="0"/>
  </r>
  <r>
    <x v="0"/>
  </r>
  <r>
    <x v="1"/>
  </r>
  <r>
    <x v="5"/>
  </r>
  <r>
    <x v="1"/>
  </r>
  <r>
    <x v="0"/>
  </r>
  <r>
    <x v="0"/>
  </r>
  <r>
    <x v="2"/>
  </r>
  <r>
    <x v="2"/>
  </r>
  <r>
    <x v="6"/>
  </r>
  <r>
    <x v="2"/>
  </r>
  <r>
    <x v="2"/>
  </r>
  <r>
    <x v="2"/>
  </r>
  <r>
    <x v="4"/>
  </r>
  <r>
    <x v="1"/>
  </r>
  <r>
    <x v="5"/>
  </r>
  <r>
    <x v="1"/>
  </r>
  <r>
    <x v="2"/>
  </r>
  <r>
    <x v="1"/>
  </r>
  <r>
    <x v="1"/>
  </r>
  <r>
    <x v="1"/>
  </r>
  <r>
    <x v="2"/>
  </r>
  <r>
    <x v="8"/>
  </r>
  <r>
    <x v="0"/>
  </r>
  <r>
    <x v="6"/>
  </r>
  <r>
    <x v="8"/>
  </r>
  <r>
    <x v="2"/>
  </r>
  <r>
    <x v="4"/>
  </r>
  <r>
    <x v="0"/>
  </r>
  <r>
    <x v="1"/>
  </r>
  <r>
    <x v="0"/>
  </r>
  <r>
    <x v="1"/>
  </r>
  <r>
    <x v="0"/>
  </r>
  <r>
    <x v="4"/>
  </r>
  <r>
    <x v="4"/>
  </r>
  <r>
    <x v="4"/>
  </r>
  <r>
    <x v="2"/>
  </r>
  <r>
    <x v="0"/>
  </r>
  <r>
    <x v="2"/>
  </r>
  <r>
    <x v="0"/>
  </r>
  <r>
    <x v="0"/>
  </r>
  <r>
    <x v="2"/>
  </r>
  <r>
    <x v="2"/>
  </r>
  <r>
    <x v="4"/>
  </r>
  <r>
    <x v="2"/>
  </r>
  <r>
    <x v="0"/>
  </r>
  <r>
    <x v="1"/>
  </r>
  <r>
    <x v="0"/>
  </r>
  <r>
    <x v="2"/>
  </r>
  <r>
    <x v="5"/>
  </r>
  <r>
    <x v="2"/>
  </r>
  <r>
    <x v="2"/>
  </r>
  <r>
    <x v="4"/>
  </r>
  <r>
    <x v="2"/>
  </r>
  <r>
    <x v="2"/>
  </r>
  <r>
    <x v="1"/>
  </r>
  <r>
    <x v="2"/>
  </r>
  <r>
    <x v="0"/>
  </r>
  <r>
    <x v="1"/>
  </r>
  <r>
    <x v="0"/>
  </r>
  <r>
    <x v="1"/>
  </r>
  <r>
    <x v="5"/>
  </r>
  <r>
    <x v="0"/>
  </r>
  <r>
    <x v="1"/>
  </r>
  <r>
    <x v="0"/>
  </r>
  <r>
    <x v="2"/>
  </r>
  <r>
    <x v="2"/>
  </r>
  <r>
    <x v="4"/>
  </r>
  <r>
    <x v="2"/>
  </r>
  <r>
    <x v="4"/>
  </r>
  <r>
    <x v="2"/>
  </r>
  <r>
    <x v="0"/>
  </r>
  <r>
    <x v="0"/>
  </r>
  <r>
    <x v="5"/>
  </r>
  <r>
    <x v="1"/>
  </r>
  <r>
    <x v="4"/>
  </r>
  <r>
    <x v="2"/>
  </r>
  <r>
    <x v="0"/>
  </r>
  <r>
    <x v="0"/>
  </r>
  <r>
    <x v="0"/>
  </r>
  <r>
    <x v="0"/>
  </r>
  <r>
    <x v="1"/>
  </r>
  <r>
    <x v="4"/>
  </r>
  <r>
    <x v="4"/>
  </r>
  <r>
    <x v="2"/>
  </r>
  <r>
    <x v="0"/>
  </r>
  <r>
    <x v="2"/>
  </r>
  <r>
    <x v="1"/>
  </r>
  <r>
    <x v="7"/>
  </r>
  <r>
    <x v="2"/>
  </r>
  <r>
    <x v="2"/>
  </r>
  <r>
    <x v="1"/>
  </r>
  <r>
    <x v="1"/>
  </r>
  <r>
    <x v="1"/>
  </r>
  <r>
    <x v="2"/>
  </r>
  <r>
    <x v="4"/>
  </r>
  <r>
    <x v="1"/>
  </r>
  <r>
    <x v="0"/>
  </r>
  <r>
    <x v="0"/>
  </r>
  <r>
    <x v="1"/>
  </r>
  <r>
    <x v="0"/>
  </r>
  <r>
    <x v="1"/>
  </r>
  <r>
    <x v="4"/>
  </r>
  <r>
    <x v="0"/>
  </r>
  <r>
    <x v="6"/>
  </r>
  <r>
    <x v="0"/>
  </r>
  <r>
    <x v="2"/>
  </r>
  <r>
    <x v="1"/>
  </r>
  <r>
    <x v="1"/>
  </r>
  <r>
    <x v="2"/>
  </r>
  <r>
    <x v="2"/>
  </r>
  <r>
    <x v="0"/>
  </r>
  <r>
    <x v="2"/>
  </r>
  <r>
    <x v="0"/>
  </r>
  <r>
    <x v="2"/>
  </r>
  <r>
    <x v="0"/>
  </r>
  <r>
    <x v="8"/>
  </r>
  <r>
    <x v="1"/>
  </r>
  <r>
    <x v="2"/>
  </r>
  <r>
    <x v="0"/>
  </r>
  <r>
    <x v="6"/>
  </r>
  <r>
    <x v="1"/>
  </r>
  <r>
    <x v="4"/>
  </r>
  <r>
    <x v="0"/>
  </r>
  <r>
    <x v="0"/>
  </r>
  <r>
    <x v="0"/>
  </r>
  <r>
    <x v="2"/>
  </r>
  <r>
    <x v="2"/>
  </r>
  <r>
    <x v="4"/>
  </r>
  <r>
    <x v="2"/>
  </r>
  <r>
    <x v="1"/>
  </r>
  <r>
    <x v="1"/>
  </r>
  <r>
    <x v="4"/>
  </r>
  <r>
    <x v="0"/>
  </r>
  <r>
    <x v="1"/>
  </r>
  <r>
    <x v="2"/>
  </r>
  <r>
    <x v="0"/>
  </r>
  <r>
    <x v="2"/>
  </r>
  <r>
    <x v="4"/>
  </r>
  <r>
    <x v="0"/>
  </r>
  <r>
    <x v="2"/>
  </r>
  <r>
    <x v="8"/>
  </r>
  <r>
    <x v="1"/>
  </r>
  <r>
    <x v="0"/>
  </r>
  <r>
    <x v="0"/>
  </r>
  <r>
    <x v="0"/>
  </r>
  <r>
    <x v="2"/>
  </r>
  <r>
    <x v="2"/>
  </r>
  <r>
    <x v="1"/>
  </r>
  <r>
    <x v="0"/>
  </r>
  <r>
    <x v="2"/>
  </r>
  <r>
    <x v="1"/>
  </r>
  <r>
    <x v="0"/>
  </r>
  <r>
    <x v="1"/>
  </r>
  <r>
    <x v="1"/>
  </r>
  <r>
    <x v="0"/>
  </r>
  <r>
    <x v="4"/>
  </r>
  <r>
    <x v="1"/>
  </r>
  <r>
    <x v="2"/>
  </r>
  <r>
    <x v="1"/>
  </r>
  <r>
    <x v="4"/>
  </r>
  <r>
    <x v="2"/>
  </r>
  <r>
    <x v="2"/>
  </r>
  <r>
    <x v="2"/>
  </r>
  <r>
    <x v="1"/>
  </r>
  <r>
    <x v="1"/>
  </r>
  <r>
    <x v="2"/>
  </r>
  <r>
    <x v="4"/>
  </r>
  <r>
    <x v="4"/>
  </r>
  <r>
    <x v="4"/>
  </r>
  <r>
    <x v="0"/>
  </r>
  <r>
    <x v="2"/>
  </r>
  <r>
    <x v="8"/>
  </r>
  <r>
    <x v="1"/>
  </r>
  <r>
    <x v="4"/>
  </r>
  <r>
    <x v="8"/>
  </r>
  <r>
    <x v="2"/>
  </r>
  <r>
    <x v="1"/>
  </r>
  <r>
    <x v="8"/>
  </r>
  <r>
    <x v="2"/>
  </r>
  <r>
    <x v="2"/>
  </r>
  <r>
    <x v="4"/>
  </r>
  <r>
    <x v="1"/>
  </r>
  <r>
    <x v="2"/>
  </r>
  <r>
    <x v="7"/>
  </r>
  <r>
    <x v="0"/>
  </r>
  <r>
    <x v="2"/>
  </r>
  <r>
    <x v="4"/>
  </r>
  <r>
    <x v="2"/>
  </r>
  <r>
    <x v="1"/>
  </r>
  <r>
    <x v="1"/>
  </r>
  <r>
    <x v="4"/>
  </r>
  <r>
    <x v="0"/>
  </r>
  <r>
    <x v="2"/>
  </r>
  <r>
    <x v="0"/>
  </r>
  <r>
    <x v="0"/>
  </r>
  <r>
    <x v="1"/>
  </r>
  <r>
    <x v="2"/>
  </r>
  <r>
    <x v="1"/>
  </r>
  <r>
    <x v="1"/>
  </r>
  <r>
    <x v="0"/>
  </r>
  <r>
    <x v="1"/>
  </r>
  <r>
    <x v="2"/>
  </r>
  <r>
    <x v="0"/>
  </r>
  <r>
    <x v="1"/>
  </r>
  <r>
    <x v="0"/>
  </r>
  <r>
    <x v="1"/>
  </r>
  <r>
    <x v="1"/>
  </r>
  <r>
    <x v="0"/>
  </r>
  <r>
    <x v="0"/>
  </r>
  <r>
    <x v="8"/>
  </r>
  <r>
    <x v="1"/>
  </r>
  <r>
    <x v="0"/>
  </r>
  <r>
    <x v="0"/>
  </r>
  <r>
    <x v="1"/>
  </r>
  <r>
    <x v="4"/>
  </r>
  <r>
    <x v="2"/>
  </r>
  <r>
    <x v="4"/>
  </r>
  <r>
    <x v="2"/>
  </r>
  <r>
    <x v="1"/>
  </r>
  <r>
    <x v="4"/>
  </r>
  <r>
    <x v="1"/>
  </r>
  <r>
    <x v="4"/>
  </r>
  <r>
    <x v="1"/>
  </r>
  <r>
    <x v="2"/>
  </r>
  <r>
    <x v="4"/>
  </r>
  <r>
    <x v="2"/>
  </r>
  <r>
    <x v="0"/>
  </r>
  <r>
    <x v="2"/>
  </r>
  <r>
    <x v="4"/>
  </r>
  <r>
    <x v="0"/>
  </r>
  <r>
    <x v="0"/>
  </r>
  <r>
    <x v="0"/>
  </r>
  <r>
    <x v="4"/>
  </r>
  <r>
    <x v="1"/>
  </r>
  <r>
    <x v="1"/>
  </r>
  <r>
    <x v="0"/>
  </r>
  <r>
    <x v="1"/>
  </r>
  <r>
    <x v="4"/>
  </r>
  <r>
    <x v="0"/>
  </r>
  <r>
    <x v="1"/>
  </r>
  <r>
    <x v="4"/>
  </r>
  <r>
    <x v="0"/>
  </r>
  <r>
    <x v="2"/>
  </r>
  <r>
    <x v="2"/>
  </r>
  <r>
    <x v="2"/>
  </r>
  <r>
    <x v="0"/>
  </r>
  <r>
    <x v="0"/>
  </r>
  <r>
    <x v="0"/>
  </r>
  <r>
    <x v="4"/>
  </r>
  <r>
    <x v="4"/>
  </r>
  <r>
    <x v="1"/>
  </r>
  <r>
    <x v="2"/>
  </r>
  <r>
    <x v="1"/>
  </r>
  <r>
    <x v="0"/>
  </r>
  <r>
    <x v="2"/>
  </r>
  <r>
    <x v="4"/>
  </r>
  <r>
    <x v="2"/>
  </r>
  <r>
    <x v="6"/>
  </r>
  <r>
    <x v="4"/>
  </r>
  <r>
    <x v="0"/>
  </r>
  <r>
    <x v="2"/>
  </r>
  <r>
    <x v="1"/>
  </r>
  <r>
    <x v="1"/>
  </r>
  <r>
    <x v="1"/>
  </r>
  <r>
    <x v="2"/>
  </r>
  <r>
    <x v="7"/>
  </r>
  <r>
    <x v="4"/>
  </r>
  <r>
    <x v="1"/>
  </r>
  <r>
    <x v="4"/>
  </r>
  <r>
    <x v="1"/>
  </r>
  <r>
    <x v="0"/>
  </r>
  <r>
    <x v="7"/>
  </r>
  <r>
    <x v="0"/>
  </r>
  <r>
    <x v="0"/>
  </r>
  <r>
    <x v="2"/>
  </r>
  <r>
    <x v="0"/>
  </r>
  <r>
    <x v="4"/>
  </r>
  <r>
    <x v="6"/>
  </r>
  <r>
    <x v="1"/>
  </r>
  <r>
    <x v="0"/>
  </r>
  <r>
    <x v="6"/>
  </r>
  <r>
    <x v="1"/>
  </r>
  <r>
    <x v="0"/>
  </r>
  <r>
    <x v="0"/>
  </r>
  <r>
    <x v="1"/>
  </r>
  <r>
    <x v="0"/>
  </r>
  <r>
    <x v="0"/>
  </r>
  <r>
    <x v="0"/>
  </r>
  <r>
    <x v="1"/>
  </r>
  <r>
    <x v="6"/>
  </r>
  <r>
    <x v="4"/>
  </r>
  <r>
    <x v="4"/>
  </r>
  <r>
    <x v="0"/>
  </r>
  <r>
    <x v="4"/>
  </r>
  <r>
    <x v="0"/>
  </r>
  <r>
    <x v="0"/>
  </r>
  <r>
    <x v="4"/>
  </r>
  <r>
    <x v="0"/>
  </r>
  <r>
    <x v="7"/>
  </r>
  <r>
    <x v="2"/>
  </r>
  <r>
    <x v="4"/>
  </r>
  <r>
    <x v="2"/>
  </r>
  <r>
    <x v="0"/>
  </r>
  <r>
    <x v="0"/>
  </r>
  <r>
    <x v="6"/>
  </r>
  <r>
    <x v="4"/>
  </r>
  <r>
    <x v="4"/>
  </r>
  <r>
    <x v="2"/>
  </r>
  <r>
    <x v="0"/>
  </r>
  <r>
    <x v="0"/>
  </r>
  <r>
    <x v="4"/>
  </r>
  <r>
    <x v="1"/>
  </r>
  <r>
    <x v="0"/>
  </r>
  <r>
    <x v="2"/>
  </r>
  <r>
    <x v="5"/>
  </r>
  <r>
    <x v="0"/>
  </r>
  <r>
    <x v="2"/>
  </r>
  <r>
    <x v="2"/>
  </r>
  <r>
    <x v="0"/>
  </r>
  <r>
    <x v="0"/>
  </r>
  <r>
    <x v="1"/>
  </r>
  <r>
    <x v="1"/>
  </r>
  <r>
    <x v="0"/>
  </r>
  <r>
    <x v="1"/>
  </r>
  <r>
    <x v="8"/>
  </r>
  <r>
    <x v="7"/>
  </r>
  <r>
    <x v="0"/>
  </r>
  <r>
    <x v="0"/>
  </r>
  <r>
    <x v="0"/>
  </r>
  <r>
    <x v="0"/>
  </r>
  <r>
    <x v="0"/>
  </r>
  <r>
    <x v="0"/>
  </r>
  <r>
    <x v="1"/>
  </r>
  <r>
    <x v="4"/>
  </r>
  <r>
    <x v="2"/>
  </r>
  <r>
    <x v="1"/>
  </r>
  <r>
    <x v="1"/>
  </r>
  <r>
    <x v="0"/>
  </r>
  <r>
    <x v="4"/>
  </r>
  <r>
    <x v="0"/>
  </r>
  <r>
    <x v="1"/>
  </r>
  <r>
    <x v="0"/>
  </r>
  <r>
    <x v="1"/>
  </r>
  <r>
    <x v="2"/>
  </r>
  <r>
    <x v="7"/>
  </r>
  <r>
    <x v="1"/>
  </r>
  <r>
    <x v="2"/>
  </r>
  <r>
    <x v="1"/>
  </r>
  <r>
    <x v="1"/>
  </r>
  <r>
    <x v="2"/>
  </r>
  <r>
    <x v="0"/>
  </r>
  <r>
    <x v="2"/>
  </r>
  <r>
    <x v="1"/>
  </r>
  <r>
    <x v="1"/>
  </r>
  <r>
    <x v="6"/>
  </r>
  <r>
    <x v="0"/>
  </r>
  <r>
    <x v="0"/>
  </r>
  <r>
    <x v="0"/>
  </r>
  <r>
    <x v="0"/>
  </r>
  <r>
    <x v="4"/>
  </r>
  <r>
    <x v="5"/>
  </r>
  <r>
    <x v="2"/>
  </r>
  <r>
    <x v="0"/>
  </r>
  <r>
    <x v="1"/>
  </r>
  <r>
    <x v="0"/>
  </r>
  <r>
    <x v="6"/>
  </r>
  <r>
    <x v="2"/>
  </r>
  <r>
    <x v="0"/>
  </r>
  <r>
    <x v="4"/>
  </r>
  <r>
    <x v="1"/>
  </r>
  <r>
    <x v="2"/>
  </r>
  <r>
    <x v="6"/>
  </r>
  <r>
    <x v="0"/>
  </r>
  <r>
    <x v="4"/>
  </r>
  <r>
    <x v="1"/>
  </r>
  <r>
    <x v="0"/>
  </r>
  <r>
    <x v="0"/>
  </r>
  <r>
    <x v="2"/>
  </r>
  <r>
    <x v="1"/>
  </r>
  <r>
    <x v="2"/>
  </r>
  <r>
    <x v="2"/>
  </r>
  <r>
    <x v="0"/>
  </r>
  <r>
    <x v="5"/>
  </r>
  <r>
    <x v="2"/>
  </r>
  <r>
    <x v="1"/>
  </r>
  <r>
    <x v="0"/>
  </r>
  <r>
    <x v="0"/>
  </r>
  <r>
    <x v="4"/>
  </r>
  <r>
    <x v="6"/>
  </r>
  <r>
    <x v="7"/>
  </r>
  <r>
    <x v="2"/>
  </r>
  <r>
    <x v="1"/>
  </r>
  <r>
    <x v="0"/>
  </r>
  <r>
    <x v="4"/>
  </r>
  <r>
    <x v="0"/>
  </r>
  <r>
    <x v="6"/>
  </r>
  <r>
    <x v="0"/>
  </r>
  <r>
    <x v="2"/>
  </r>
  <r>
    <x v="8"/>
  </r>
  <r>
    <x v="0"/>
  </r>
  <r>
    <x v="5"/>
  </r>
  <r>
    <x v="0"/>
  </r>
  <r>
    <x v="6"/>
  </r>
  <r>
    <x v="2"/>
  </r>
  <r>
    <x v="0"/>
  </r>
  <r>
    <x v="0"/>
  </r>
  <r>
    <x v="2"/>
  </r>
  <r>
    <x v="4"/>
  </r>
  <r>
    <x v="0"/>
  </r>
  <r>
    <x v="1"/>
  </r>
  <r>
    <x v="4"/>
  </r>
  <r>
    <x v="2"/>
  </r>
  <r>
    <x v="2"/>
  </r>
  <r>
    <x v="2"/>
  </r>
  <r>
    <x v="0"/>
  </r>
  <r>
    <x v="2"/>
  </r>
  <r>
    <x v="2"/>
  </r>
  <r>
    <x v="4"/>
  </r>
  <r>
    <x v="0"/>
  </r>
  <r>
    <x v="2"/>
  </r>
  <r>
    <x v="0"/>
  </r>
  <r>
    <x v="2"/>
  </r>
  <r>
    <x v="4"/>
  </r>
  <r>
    <x v="0"/>
  </r>
  <r>
    <x v="2"/>
  </r>
  <r>
    <x v="2"/>
  </r>
  <r>
    <x v="6"/>
  </r>
  <r>
    <x v="1"/>
  </r>
  <r>
    <x v="8"/>
  </r>
  <r>
    <x v="0"/>
  </r>
  <r>
    <x v="2"/>
  </r>
  <r>
    <x v="2"/>
  </r>
  <r>
    <x v="2"/>
  </r>
  <r>
    <x v="6"/>
  </r>
  <r>
    <x v="0"/>
  </r>
  <r>
    <x v="0"/>
  </r>
  <r>
    <x v="7"/>
  </r>
  <r>
    <x v="2"/>
  </r>
  <r>
    <x v="1"/>
  </r>
  <r>
    <x v="2"/>
  </r>
  <r>
    <x v="6"/>
  </r>
  <r>
    <x v="1"/>
  </r>
  <r>
    <x v="1"/>
  </r>
  <r>
    <x v="2"/>
  </r>
  <r>
    <x v="8"/>
  </r>
  <r>
    <x v="1"/>
  </r>
  <r>
    <x v="2"/>
  </r>
  <r>
    <x v="2"/>
  </r>
  <r>
    <x v="1"/>
  </r>
  <r>
    <x v="1"/>
  </r>
  <r>
    <x v="1"/>
  </r>
  <r>
    <x v="5"/>
  </r>
  <r>
    <x v="0"/>
  </r>
  <r>
    <x v="5"/>
  </r>
  <r>
    <x v="1"/>
  </r>
  <r>
    <x v="0"/>
  </r>
  <r>
    <x v="0"/>
  </r>
  <r>
    <x v="0"/>
  </r>
  <r>
    <x v="0"/>
  </r>
  <r>
    <x v="0"/>
  </r>
  <r>
    <x v="4"/>
  </r>
  <r>
    <x v="1"/>
  </r>
  <r>
    <x v="2"/>
  </r>
  <r>
    <x v="0"/>
  </r>
  <r>
    <x v="0"/>
  </r>
  <r>
    <x v="1"/>
  </r>
  <r>
    <x v="0"/>
  </r>
  <r>
    <x v="2"/>
  </r>
  <r>
    <x v="0"/>
  </r>
  <r>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5"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4:A17" firstHeaderRow="1" firstDataRow="1" firstDataCol="1"/>
  <pivotFields count="1">
    <pivotField axis="axisRow" compact="0" outline="0" showAll="0" defaultSubtotal="0">
      <items count="12">
        <item x="2"/>
        <item x="4"/>
        <item x="1"/>
        <item x="6"/>
        <item x="5"/>
        <item x="7"/>
        <item x="8"/>
        <item x="0"/>
        <item x="3"/>
        <item x="9"/>
        <item x="10"/>
        <item x="11"/>
      </items>
      <extLst>
        <ext xmlns:x14="http://schemas.microsoft.com/office/spreadsheetml/2009/9/main" uri="{2946ED86-A175-432a-8AC1-64E0C546D7DE}">
          <x14:pivotField fillDownLabels="1"/>
        </ext>
      </extLst>
    </pivotField>
  </pivotFields>
  <rowFields count="1">
    <field x="0"/>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4"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D21" firstHeaderRow="1" firstDataRow="1" firstDataCol="4"/>
  <pivotFields count="58">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numFmtId="1"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axis="axisRow" compact="0" outline="0" showAll="0" defaultSubtotal="0">
      <items count="17">
        <item x="15"/>
        <item x="12"/>
        <item x="13"/>
        <item x="9"/>
        <item x="7"/>
        <item x="10"/>
        <item x="14"/>
        <item x="8"/>
        <item x="11"/>
        <item x="16"/>
        <item x="0"/>
        <item x="3"/>
        <item x="2"/>
        <item x="6"/>
        <item x="1"/>
        <item x="5"/>
        <item x="4"/>
      </items>
    </pivotField>
    <pivotField compact="0" outline="0" showAll="0" defaultSubtotal="0"/>
    <pivotField axis="axisRow" compact="0" outline="0" showAll="0" defaultSubtotal="0">
      <items count="17">
        <item x="7"/>
        <item x="15"/>
        <item x="12"/>
        <item x="13"/>
        <item x="9"/>
        <item x="10"/>
        <item x="8"/>
        <item x="14"/>
        <item x="11"/>
        <item x="16"/>
        <item x="0"/>
        <item x="3"/>
        <item x="2"/>
        <item x="6"/>
        <item x="1"/>
        <item x="5"/>
        <item x="4"/>
      </items>
    </pivotField>
    <pivotField axis="axisRow" compact="0" outline="0" showAll="0" defaultSubtotal="0">
      <items count="17">
        <item x="7"/>
        <item x="15"/>
        <item x="12"/>
        <item x="13"/>
        <item x="9"/>
        <item x="10"/>
        <item x="8"/>
        <item x="14"/>
        <item x="11"/>
        <item x="16"/>
        <item x="0"/>
        <item x="3"/>
        <item x="2"/>
        <item x="6"/>
        <item x="1"/>
        <item x="5"/>
        <item x="4"/>
      </items>
    </pivotField>
    <pivotField compact="0" outline="0" showAll="0" defaultSubtotal="0">
      <items count="17">
        <item x="15"/>
        <item x="12"/>
        <item x="13"/>
        <item x="9"/>
        <item x="0"/>
        <item x="3"/>
        <item x="7"/>
        <item x="2"/>
        <item x="6"/>
        <item x="10"/>
        <item x="11"/>
        <item x="14"/>
        <item x="8"/>
        <item x="1"/>
        <item x="16"/>
        <item x="5"/>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7" outline="0" showAll="0" defaultSubtotal="0"/>
    <pivotField compact="0" outline="0" showAll="0" defaultSubtotal="0"/>
    <pivotField compact="0" outline="0" showAll="0" defaultSubtotal="0"/>
  </pivotFields>
  <rowFields count="4">
    <field x="39"/>
    <field x="42"/>
    <field x="43"/>
    <field x="40"/>
  </rowFields>
  <rowItems count="18">
    <i>
      <x/>
      <x/>
      <x/>
      <x v="4"/>
    </i>
    <i r="1">
      <x v="1"/>
      <x v="1"/>
      <x/>
    </i>
    <i r="1">
      <x v="2"/>
      <x v="2"/>
      <x v="1"/>
    </i>
    <i r="1">
      <x v="3"/>
      <x v="3"/>
      <x v="2"/>
    </i>
    <i r="1">
      <x v="4"/>
      <x v="4"/>
      <x v="3"/>
    </i>
    <i r="1">
      <x v="5"/>
      <x v="5"/>
      <x v="5"/>
    </i>
    <i r="1">
      <x v="6"/>
      <x v="6"/>
      <x v="7"/>
    </i>
    <i r="1">
      <x v="7"/>
      <x v="7"/>
      <x v="6"/>
    </i>
    <i r="1">
      <x v="8"/>
      <x v="8"/>
      <x v="8"/>
    </i>
    <i r="1">
      <x v="9"/>
      <x v="9"/>
      <x v="9"/>
    </i>
    <i r="1">
      <x v="10"/>
      <x v="10"/>
      <x v="10"/>
    </i>
    <i r="1">
      <x v="11"/>
      <x v="11"/>
      <x v="11"/>
    </i>
    <i r="1">
      <x v="12"/>
      <x v="12"/>
      <x v="12"/>
    </i>
    <i r="1">
      <x v="13"/>
      <x v="13"/>
      <x v="13"/>
    </i>
    <i r="1">
      <x v="14"/>
      <x v="14"/>
      <x v="14"/>
    </i>
    <i r="1">
      <x v="15"/>
      <x v="15"/>
      <x v="15"/>
    </i>
    <i r="1">
      <x v="16"/>
      <x v="16"/>
      <x v="1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B41"/>
  <sheetViews>
    <sheetView workbookViewId="0">
      <selection activeCell="B37" sqref="B37"/>
    </sheetView>
  </sheetViews>
  <sheetFormatPr baseColWidth="10" defaultRowHeight="15" x14ac:dyDescent="0.25"/>
  <cols>
    <col min="1" max="1" width="44.28515625" customWidth="1"/>
    <col min="2" max="2" width="7.85546875" customWidth="1"/>
    <col min="3" max="3" width="16.28515625" bestFit="1" customWidth="1"/>
    <col min="4" max="4" width="29.85546875" bestFit="1" customWidth="1"/>
    <col min="5" max="5" width="16.28515625" customWidth="1"/>
    <col min="6" max="6" width="21.28515625" bestFit="1" customWidth="1"/>
  </cols>
  <sheetData>
    <row r="4" spans="1:2" x14ac:dyDescent="0.25">
      <c r="A4" s="36" t="s">
        <v>1140</v>
      </c>
    </row>
    <row r="5" spans="1:2" x14ac:dyDescent="0.25">
      <c r="A5" t="s">
        <v>1141</v>
      </c>
      <c r="B5" t="s">
        <v>1474</v>
      </c>
    </row>
    <row r="6" spans="1:2" x14ac:dyDescent="0.25">
      <c r="A6" t="s">
        <v>1148</v>
      </c>
      <c r="B6" t="s">
        <v>1463</v>
      </c>
    </row>
    <row r="7" spans="1:2" x14ac:dyDescent="0.25">
      <c r="A7" t="s">
        <v>1142</v>
      </c>
      <c r="B7" t="s">
        <v>123</v>
      </c>
    </row>
    <row r="8" spans="1:2" x14ac:dyDescent="0.25">
      <c r="A8" t="s">
        <v>1149</v>
      </c>
      <c r="B8" t="s">
        <v>1475</v>
      </c>
    </row>
    <row r="9" spans="1:2" x14ac:dyDescent="0.25">
      <c r="A9" t="s">
        <v>1145</v>
      </c>
      <c r="B9" t="s">
        <v>1476</v>
      </c>
    </row>
    <row r="10" spans="1:2" x14ac:dyDescent="0.25">
      <c r="A10" t="s">
        <v>1534</v>
      </c>
      <c r="B10" t="s">
        <v>1464</v>
      </c>
    </row>
    <row r="11" spans="1:2" x14ac:dyDescent="0.25">
      <c r="A11" t="s">
        <v>1535</v>
      </c>
      <c r="B11" t="s">
        <v>1138</v>
      </c>
    </row>
    <row r="12" spans="1:2" x14ac:dyDescent="0.25">
      <c r="A12" t="s">
        <v>1536</v>
      </c>
      <c r="B12" t="s">
        <v>1139</v>
      </c>
    </row>
    <row r="13" spans="1:2" x14ac:dyDescent="0.25">
      <c r="A13" t="s">
        <v>1537</v>
      </c>
      <c r="B13" t="s">
        <v>1143</v>
      </c>
    </row>
    <row r="14" spans="1:2" x14ac:dyDescent="0.25">
      <c r="A14" t="s">
        <v>1538</v>
      </c>
      <c r="B14" t="s">
        <v>1144</v>
      </c>
    </row>
    <row r="15" spans="1:2" x14ac:dyDescent="0.25">
      <c r="A15" t="s">
        <v>1539</v>
      </c>
      <c r="B15" t="s">
        <v>1146</v>
      </c>
    </row>
    <row r="16" spans="1:2" x14ac:dyDescent="0.25">
      <c r="A16" t="s">
        <v>1540</v>
      </c>
    </row>
    <row r="17" spans="1:2" x14ac:dyDescent="0.25">
      <c r="A17" t="s">
        <v>1134</v>
      </c>
    </row>
    <row r="19" spans="1:2" x14ac:dyDescent="0.25">
      <c r="A19" t="s">
        <v>1484</v>
      </c>
      <c r="B19" t="s">
        <v>1474</v>
      </c>
    </row>
    <row r="20" spans="1:2" x14ac:dyDescent="0.25">
      <c r="A20" t="s">
        <v>1483</v>
      </c>
      <c r="B20" t="s">
        <v>1463</v>
      </c>
    </row>
    <row r="21" spans="1:2" x14ac:dyDescent="0.25">
      <c r="A21" t="s">
        <v>1485</v>
      </c>
      <c r="B21" t="s">
        <v>123</v>
      </c>
    </row>
    <row r="22" spans="1:2" x14ac:dyDescent="0.25">
      <c r="A22" t="s">
        <v>1486</v>
      </c>
      <c r="B22" t="s">
        <v>1475</v>
      </c>
    </row>
    <row r="23" spans="1:2" x14ac:dyDescent="0.25">
      <c r="A23" t="s">
        <v>1487</v>
      </c>
      <c r="B23" t="s">
        <v>1476</v>
      </c>
    </row>
    <row r="24" spans="1:2" x14ac:dyDescent="0.25">
      <c r="A24" t="s">
        <v>1488</v>
      </c>
      <c r="B24" t="s">
        <v>1464</v>
      </c>
    </row>
    <row r="25" spans="1:2" x14ac:dyDescent="0.25">
      <c r="A25" t="s">
        <v>1141</v>
      </c>
      <c r="B25" t="s">
        <v>1138</v>
      </c>
    </row>
    <row r="26" spans="1:2" x14ac:dyDescent="0.25">
      <c r="A26" t="s">
        <v>1148</v>
      </c>
      <c r="B26" t="s">
        <v>1139</v>
      </c>
    </row>
    <row r="27" spans="1:2" x14ac:dyDescent="0.25">
      <c r="A27" t="s">
        <v>1142</v>
      </c>
      <c r="B27" t="s">
        <v>1143</v>
      </c>
    </row>
    <row r="28" spans="1:2" x14ac:dyDescent="0.25">
      <c r="A28" t="s">
        <v>1149</v>
      </c>
      <c r="B28" t="s">
        <v>1144</v>
      </c>
    </row>
    <row r="29" spans="1:2" x14ac:dyDescent="0.25">
      <c r="A29" t="s">
        <v>1145</v>
      </c>
      <c r="B29" t="s">
        <v>1146</v>
      </c>
    </row>
    <row r="30" spans="1:2" x14ac:dyDescent="0.25">
      <c r="A30" t="s">
        <v>1141</v>
      </c>
      <c r="B30" t="s">
        <v>1138</v>
      </c>
    </row>
    <row r="31" spans="1:2" x14ac:dyDescent="0.25">
      <c r="A31" t="s">
        <v>1148</v>
      </c>
      <c r="B31" t="s">
        <v>1139</v>
      </c>
    </row>
    <row r="32" spans="1:2" x14ac:dyDescent="0.25">
      <c r="A32" t="s">
        <v>1142</v>
      </c>
      <c r="B32" t="s">
        <v>1143</v>
      </c>
    </row>
    <row r="33" spans="1:2" x14ac:dyDescent="0.25">
      <c r="A33" t="s">
        <v>1149</v>
      </c>
      <c r="B33" t="s">
        <v>1144</v>
      </c>
    </row>
    <row r="34" spans="1:2" x14ac:dyDescent="0.25">
      <c r="A34" t="s">
        <v>1145</v>
      </c>
      <c r="B34" t="s">
        <v>1146</v>
      </c>
    </row>
    <row r="35" spans="1:2" x14ac:dyDescent="0.25">
      <c r="A35" t="s">
        <v>1534</v>
      </c>
      <c r="B35" t="s">
        <v>1541</v>
      </c>
    </row>
    <row r="36" spans="1:2" x14ac:dyDescent="0.25">
      <c r="A36" t="s">
        <v>1535</v>
      </c>
      <c r="B36" t="s">
        <v>1542</v>
      </c>
    </row>
    <row r="37" spans="1:2" x14ac:dyDescent="0.25">
      <c r="A37" t="s">
        <v>1536</v>
      </c>
      <c r="B37" t="s">
        <v>1546</v>
      </c>
    </row>
    <row r="38" spans="1:2" x14ac:dyDescent="0.25">
      <c r="A38" t="s">
        <v>1537</v>
      </c>
      <c r="B38" t="s">
        <v>1136</v>
      </c>
    </row>
    <row r="39" spans="1:2" x14ac:dyDescent="0.25">
      <c r="A39" t="s">
        <v>1538</v>
      </c>
      <c r="B39" t="s">
        <v>1543</v>
      </c>
    </row>
    <row r="40" spans="1:2" x14ac:dyDescent="0.25">
      <c r="A40" t="s">
        <v>1539</v>
      </c>
      <c r="B40" t="s">
        <v>1545</v>
      </c>
    </row>
    <row r="41" spans="1:2" x14ac:dyDescent="0.25">
      <c r="A41" t="s">
        <v>1540</v>
      </c>
      <c r="B41" t="s">
        <v>1544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59"/>
  <sheetViews>
    <sheetView zoomScale="85" zoomScaleNormal="85" workbookViewId="0">
      <selection activeCell="K872" sqref="K872"/>
    </sheetView>
  </sheetViews>
  <sheetFormatPr baseColWidth="10" defaultRowHeight="15" x14ac:dyDescent="0.25"/>
  <cols>
    <col min="2" max="10" width="11.42578125" customWidth="1"/>
    <col min="13" max="13" width="19.5703125" bestFit="1" customWidth="1"/>
  </cols>
  <sheetData>
    <row r="1" spans="1:13" ht="32.25" customHeight="1" x14ac:dyDescent="0.25">
      <c r="C1" s="19" t="s">
        <v>1116</v>
      </c>
      <c r="D1" s="19" t="s">
        <v>767</v>
      </c>
      <c r="E1" s="19" t="s">
        <v>1117</v>
      </c>
      <c r="F1" s="19" t="s">
        <v>1118</v>
      </c>
      <c r="G1" s="19" t="s">
        <v>1119</v>
      </c>
      <c r="H1" s="19" t="s">
        <v>1120</v>
      </c>
      <c r="I1" s="19" t="s">
        <v>1121</v>
      </c>
      <c r="J1" s="19" t="s">
        <v>1122</v>
      </c>
    </row>
    <row r="2" spans="1:13" ht="48" x14ac:dyDescent="0.25">
      <c r="C2" s="11" t="s">
        <v>1101</v>
      </c>
      <c r="D2" s="12" t="s">
        <v>1102</v>
      </c>
      <c r="E2" s="13" t="s">
        <v>1103</v>
      </c>
      <c r="F2" s="13" t="s">
        <v>1104</v>
      </c>
      <c r="G2" s="13" t="s">
        <v>1108</v>
      </c>
      <c r="H2" s="13" t="s">
        <v>1109</v>
      </c>
      <c r="I2" s="13" t="s">
        <v>1110</v>
      </c>
      <c r="J2" s="13" t="s">
        <v>1111</v>
      </c>
    </row>
    <row r="3" spans="1:13" s="5" customFormat="1" ht="90" x14ac:dyDescent="0.25">
      <c r="A3" s="20" t="s">
        <v>1077</v>
      </c>
      <c r="B3" s="4" t="s">
        <v>19</v>
      </c>
      <c r="C3" s="3" t="s">
        <v>25</v>
      </c>
      <c r="D3" s="7" t="s">
        <v>1105</v>
      </c>
      <c r="E3" s="7" t="s">
        <v>1103</v>
      </c>
      <c r="F3" s="14" t="s">
        <v>1106</v>
      </c>
      <c r="G3" s="6" t="s">
        <v>1107</v>
      </c>
      <c r="H3" s="6" t="s">
        <v>1097</v>
      </c>
      <c r="I3" s="6" t="s">
        <v>108</v>
      </c>
      <c r="J3" s="6" t="s">
        <v>110</v>
      </c>
      <c r="L3" s="8" t="s">
        <v>1099</v>
      </c>
      <c r="M3" s="9" t="s">
        <v>1100</v>
      </c>
    </row>
    <row r="4" spans="1:13" ht="15" customHeight="1" x14ac:dyDescent="0.25">
      <c r="A4" s="77">
        <v>1</v>
      </c>
      <c r="B4" s="42" t="str">
        <f>'10_Putumayo'!S2</f>
        <v>CC18142814</v>
      </c>
      <c r="C4" s="2">
        <f>'10_Putumayo'!Y2</f>
        <v>61</v>
      </c>
      <c r="D4">
        <f>'10_Putumayo'!AE2</f>
        <v>1</v>
      </c>
      <c r="E4" s="1">
        <f>'10_Putumayo'!BO2</f>
        <v>0</v>
      </c>
      <c r="F4" s="17">
        <f>'10_Putumayo'!CS2</f>
        <v>0</v>
      </c>
      <c r="G4" s="16">
        <f>'10_Putumayo'!DB2</f>
        <v>0</v>
      </c>
      <c r="H4" s="46">
        <f>'10_Putumayo'!CW2</f>
        <v>120</v>
      </c>
      <c r="I4" s="17">
        <f>'10_Putumayo'!EP2</f>
        <v>232</v>
      </c>
      <c r="J4" s="18">
        <f>'10_Putumayo'!ET2</f>
        <v>39</v>
      </c>
      <c r="K4" s="15">
        <f>100*(1-EXP(-EXP((LN(10)-(15.5305+(28.4441*(1-D4))+(-1.4792*LN(C4))+(0*LN(C4)*LN(C4))+(-14.4588*LN(C4)*(1-D4))+(1.8515*LN(C4)*LN(C4)*(1-D4))+(-0.9119*LN(H4))+(-0.2767*E4)+(-0.7181*LN((I4* 0.02586)/ (J4* 0.02586)))+(-0.1759*F4)+(-0.1999*F4*(1-D4))+(-0.5865*G4)+(0*G4*D4)))/(EXP(0.9145)*EXP(-0.2784*(15.5305+(28.4441*(1-D4))+(-1.4792*LN(C4))+(0*LN(C4)*LN(C4))+(-14.4588*LN(C4)*(1-D4))+(1.8515*LN(C4)*LN(C4)*(1-D4))+(-0.9119*LN(H4))+(-0.2767*E4)+(-0.7181*LN((I4* 0.02586)/ (J4* 0.02586)))+(-0.1759*F4)+(-0.1999*F4*(1-D4))+(-0.5865*G4)+(0*G4*D4)))))))</f>
        <v>16.185972877127742</v>
      </c>
      <c r="L4" s="15">
        <f>ROUND(K4,0)</f>
        <v>16</v>
      </c>
      <c r="M4" s="10" t="str">
        <f>IFERROR(VLOOKUP($L$4:$L$859,TABLAREF!$A$1:$C$4,3,1),"SIN DATO")</f>
        <v>INTERMEDIO</v>
      </c>
    </row>
    <row r="5" spans="1:13" ht="15" customHeight="1" x14ac:dyDescent="0.25">
      <c r="A5" s="77">
        <f>A4+1</f>
        <v>2</v>
      </c>
      <c r="B5" s="42" t="str">
        <f>'10_Putumayo'!S3</f>
        <v>CC41102009</v>
      </c>
      <c r="C5" s="2">
        <f>'10_Putumayo'!Y3</f>
        <v>59</v>
      </c>
      <c r="D5">
        <f>'10_Putumayo'!AE3</f>
        <v>2</v>
      </c>
      <c r="E5" s="1">
        <f>'10_Putumayo'!BO3</f>
        <v>0</v>
      </c>
      <c r="F5" s="17">
        <f>'10_Putumayo'!CS3</f>
        <v>0</v>
      </c>
      <c r="G5" s="16">
        <f>'10_Putumayo'!DB3</f>
        <v>0</v>
      </c>
      <c r="H5" s="46">
        <f>'10_Putumayo'!CW3</f>
        <v>130</v>
      </c>
      <c r="I5" s="17">
        <f>'10_Putumayo'!EP3</f>
        <v>172</v>
      </c>
      <c r="J5" s="18">
        <f>'10_Putumayo'!ET3</f>
        <v>49</v>
      </c>
      <c r="K5" s="15">
        <f t="shared" ref="K5:K68" si="0">100*(1-EXP(-EXP((LN(10)-(15.5305+(28.4441*(1-D5))+(-1.4792*LN(C5))+(0*LN(C5)*LN(C5))+(-14.4588*LN(C5)*(1-D5))+(1.8515*LN(C5)*LN(C5)*(1-D5))+(-0.9119*LN(H5))+(-0.2767*E5)+(-0.7181*LN((I5* 0.02586)/ (J5* 0.02586)))+(-0.1759*F5)+(-0.1999*F5*(1-D5))+(-0.5865*G5)+(0*G5*D5)))/(EXP(0.9145)*EXP(-0.2784*(15.5305+(28.4441*(1-D5))+(-1.4792*LN(C5))+(0*LN(C5)*LN(C5))+(-14.4588*LN(C5)*(1-D5))+(1.8515*LN(C5)*LN(C5)*(1-D5))+(-0.9119*LN(H5))+(-0.2767*E5)+(-0.7181*LN((I5* 0.02586)/ (J5* 0.02586)))+(-0.1759*F5)+(-0.1999*F5*(1-D5))+(-0.5865*G5)+(0*G5*D5)))))))</f>
        <v>14.231905602640783</v>
      </c>
      <c r="L5" s="15">
        <f t="shared" ref="L5:L68" si="1">ROUND(K5,0)</f>
        <v>14</v>
      </c>
      <c r="M5" s="10" t="str">
        <f>IFERROR(VLOOKUP($L$4:$L$859,TABLAREF!$A$1:$C$4,3,1),"SIN DATO")</f>
        <v>INTERMEDIO</v>
      </c>
    </row>
    <row r="6" spans="1:13" ht="15" customHeight="1" x14ac:dyDescent="0.25">
      <c r="A6" s="77">
        <f t="shared" ref="A6:A69" si="2">A5+1</f>
        <v>3</v>
      </c>
      <c r="B6" s="42" t="str">
        <f>'10_Putumayo'!S4</f>
        <v>CC35891069</v>
      </c>
      <c r="C6" s="2">
        <f>'10_Putumayo'!Y4</f>
        <v>75</v>
      </c>
      <c r="D6">
        <f>'10_Putumayo'!AE4</f>
        <v>2</v>
      </c>
      <c r="E6" s="1">
        <f>'10_Putumayo'!BO4</f>
        <v>0</v>
      </c>
      <c r="F6" s="17">
        <f>'10_Putumayo'!CS4</f>
        <v>0</v>
      </c>
      <c r="G6" s="16">
        <f>'10_Putumayo'!DB4</f>
        <v>0</v>
      </c>
      <c r="H6" s="46">
        <f>'10_Putumayo'!CW4</f>
        <v>140</v>
      </c>
      <c r="I6" s="17">
        <f>'10_Putumayo'!EP4</f>
        <v>176.3</v>
      </c>
      <c r="J6" s="18">
        <f>'10_Putumayo'!ET4</f>
        <v>46.9</v>
      </c>
      <c r="K6" s="15">
        <f t="shared" si="0"/>
        <v>35.555188121232518</v>
      </c>
      <c r="L6" s="15">
        <f t="shared" si="1"/>
        <v>36</v>
      </c>
      <c r="M6" s="10" t="str">
        <f>IFERROR(VLOOKUP($L$4:$L$859,TABLAREF!$A$1:$C$4,3,1),"SIN DATO")</f>
        <v>MUY ALTO</v>
      </c>
    </row>
    <row r="7" spans="1:13" ht="15" customHeight="1" x14ac:dyDescent="0.25">
      <c r="A7" s="77">
        <f t="shared" si="2"/>
        <v>4</v>
      </c>
      <c r="B7" s="42" t="str">
        <f>'10_Putumayo'!S5</f>
        <v>CC41100060</v>
      </c>
      <c r="C7" s="2">
        <f>'10_Putumayo'!Y5</f>
        <v>49</v>
      </c>
      <c r="D7">
        <f>'10_Putumayo'!AE5</f>
        <v>2</v>
      </c>
      <c r="E7" s="1">
        <f>'10_Putumayo'!BO5</f>
        <v>0</v>
      </c>
      <c r="F7" s="17">
        <f>'10_Putumayo'!CS5</f>
        <v>1</v>
      </c>
      <c r="G7" s="16">
        <f>'10_Putumayo'!DB5</f>
        <v>0</v>
      </c>
      <c r="H7" s="46">
        <f>'10_Putumayo'!CW5</f>
        <v>160</v>
      </c>
      <c r="I7" s="17">
        <f>'10_Putumayo'!EP5</f>
        <v>195</v>
      </c>
      <c r="J7" s="18">
        <f>'10_Putumayo'!ET5</f>
        <v>69</v>
      </c>
      <c r="K7" s="15">
        <f t="shared" si="0"/>
        <v>8.1700523702759824</v>
      </c>
      <c r="L7" s="15">
        <f t="shared" si="1"/>
        <v>8</v>
      </c>
      <c r="M7" s="10" t="str">
        <f>IFERROR(VLOOKUP($L$4:$L$859,TABLAREF!$A$1:$C$4,3,1),"SIN DATO")</f>
        <v>LATENTE</v>
      </c>
    </row>
    <row r="8" spans="1:13" ht="15" customHeight="1" x14ac:dyDescent="0.25">
      <c r="A8" s="77">
        <f t="shared" si="2"/>
        <v>5</v>
      </c>
      <c r="B8" s="42" t="str">
        <f>'10_Putumayo'!S6</f>
        <v>CC87453148</v>
      </c>
      <c r="C8" s="2">
        <f>'10_Putumayo'!Y6</f>
        <v>71</v>
      </c>
      <c r="D8">
        <f>'10_Putumayo'!AE6</f>
        <v>1</v>
      </c>
      <c r="E8" s="1">
        <f>'10_Putumayo'!BO6</f>
        <v>0</v>
      </c>
      <c r="F8" s="17">
        <f>'10_Putumayo'!CS6</f>
        <v>0</v>
      </c>
      <c r="G8" s="16">
        <f>'10_Putumayo'!DB6</f>
        <v>0</v>
      </c>
      <c r="H8" s="46">
        <f>'10_Putumayo'!CW6</f>
        <v>120</v>
      </c>
      <c r="I8" s="17">
        <f>'10_Putumayo'!EP6</f>
        <v>207</v>
      </c>
      <c r="J8" s="18">
        <f>'10_Putumayo'!ET6</f>
        <v>48</v>
      </c>
      <c r="K8" s="15">
        <f t="shared" si="0"/>
        <v>16.030507458254906</v>
      </c>
      <c r="L8" s="15">
        <f t="shared" si="1"/>
        <v>16</v>
      </c>
      <c r="M8" s="10" t="str">
        <f>IFERROR(VLOOKUP($L$4:$L$859,TABLAREF!$A$1:$C$4,3,1),"SIN DATO")</f>
        <v>INTERMEDIO</v>
      </c>
    </row>
    <row r="9" spans="1:13" ht="15" customHeight="1" x14ac:dyDescent="0.25">
      <c r="A9" s="77">
        <f t="shared" si="2"/>
        <v>6</v>
      </c>
      <c r="B9" s="42" t="str">
        <f>'10_Putumayo'!S7</f>
        <v>CC15570357</v>
      </c>
      <c r="C9" s="2">
        <f>'10_Putumayo'!Y7</f>
        <v>46</v>
      </c>
      <c r="D9">
        <f>'10_Putumayo'!AE7</f>
        <v>1</v>
      </c>
      <c r="E9" s="1">
        <f>'10_Putumayo'!BO7</f>
        <v>0</v>
      </c>
      <c r="F9" s="17">
        <f>'10_Putumayo'!CS7</f>
        <v>0</v>
      </c>
      <c r="G9" s="16">
        <f>'10_Putumayo'!DB7</f>
        <v>0</v>
      </c>
      <c r="H9" s="46">
        <f>'10_Putumayo'!CW7</f>
        <v>130</v>
      </c>
      <c r="I9" s="17">
        <f>'10_Putumayo'!EP7</f>
        <v>186.2</v>
      </c>
      <c r="J9" s="18">
        <f>'10_Putumayo'!ET7</f>
        <v>55.3</v>
      </c>
      <c r="K9" s="15">
        <f t="shared" si="0"/>
        <v>3.9485555321181698</v>
      </c>
      <c r="L9" s="15">
        <f t="shared" si="1"/>
        <v>4</v>
      </c>
      <c r="M9" s="10" t="str">
        <f>IFERROR(VLOOKUP($L$4:$L$859,TABLAREF!$A$1:$C$4,3,1),"SIN DATO")</f>
        <v>LATENTE</v>
      </c>
    </row>
    <row r="10" spans="1:13" ht="15" customHeight="1" x14ac:dyDescent="0.25">
      <c r="A10" s="77">
        <f t="shared" si="2"/>
        <v>7</v>
      </c>
      <c r="B10" s="42" t="str">
        <f>'10_Putumayo'!S8</f>
        <v>CC41101877</v>
      </c>
      <c r="C10" s="2">
        <f>'10_Putumayo'!Y8</f>
        <v>56</v>
      </c>
      <c r="D10">
        <f>'10_Putumayo'!AE8</f>
        <v>2</v>
      </c>
      <c r="E10" s="1">
        <f>'10_Putumayo'!BO8</f>
        <v>0</v>
      </c>
      <c r="F10" s="17">
        <f>'10_Putumayo'!CS8</f>
        <v>0</v>
      </c>
      <c r="G10" s="16">
        <f>'10_Putumayo'!DB8</f>
        <v>0</v>
      </c>
      <c r="H10" s="46">
        <f>'10_Putumayo'!CW8</f>
        <v>179</v>
      </c>
      <c r="I10" s="17">
        <f>'10_Putumayo'!EP8</f>
        <v>188.9</v>
      </c>
      <c r="J10" s="18">
        <f>'10_Putumayo'!ET8</f>
        <v>44.6</v>
      </c>
      <c r="K10" s="15">
        <f t="shared" si="0"/>
        <v>22.506364297033741</v>
      </c>
      <c r="L10" s="15">
        <f t="shared" si="1"/>
        <v>23</v>
      </c>
      <c r="M10" s="10" t="str">
        <f>IFERROR(VLOOKUP($L$4:$L$859,TABLAREF!$A$1:$C$4,3,1),"SIN DATO")</f>
        <v>ALTO</v>
      </c>
    </row>
    <row r="11" spans="1:13" ht="15" customHeight="1" x14ac:dyDescent="0.25">
      <c r="A11" s="77">
        <f t="shared" si="2"/>
        <v>8</v>
      </c>
      <c r="B11" s="42" t="str">
        <f>'10_Putumayo'!S9</f>
        <v>CC31538806</v>
      </c>
      <c r="C11" s="2">
        <f>'10_Putumayo'!Y9</f>
        <v>78</v>
      </c>
      <c r="D11">
        <f>'10_Putumayo'!AE9</f>
        <v>2</v>
      </c>
      <c r="E11" s="1">
        <f>'10_Putumayo'!BO9</f>
        <v>0</v>
      </c>
      <c r="F11" s="17">
        <f>'10_Putumayo'!CS9</f>
        <v>0</v>
      </c>
      <c r="G11" s="16">
        <f>'10_Putumayo'!DB9</f>
        <v>0</v>
      </c>
      <c r="H11" s="46">
        <f>'10_Putumayo'!CW9</f>
        <v>130</v>
      </c>
      <c r="I11" s="17">
        <f>'10_Putumayo'!EP9</f>
        <v>231</v>
      </c>
      <c r="J11" s="18">
        <f>'10_Putumayo'!ET9</f>
        <v>44</v>
      </c>
      <c r="K11" s="15">
        <f t="shared" si="0"/>
        <v>45.56231570672643</v>
      </c>
      <c r="L11" s="15">
        <f t="shared" si="1"/>
        <v>46</v>
      </c>
      <c r="M11" s="10" t="str">
        <f>IFERROR(VLOOKUP($L$4:$L$859,TABLAREF!$A$1:$C$4,3,1),"SIN DATO")</f>
        <v>MUY ALTO</v>
      </c>
    </row>
    <row r="12" spans="1:13" ht="15" customHeight="1" x14ac:dyDescent="0.25">
      <c r="A12" s="77">
        <f t="shared" si="2"/>
        <v>9</v>
      </c>
      <c r="B12" s="42" t="str">
        <f>'10_Putumayo'!S10</f>
        <v>CC5348542</v>
      </c>
      <c r="C12" s="2">
        <f>'10_Putumayo'!Y10</f>
        <v>56</v>
      </c>
      <c r="D12">
        <f>'10_Putumayo'!AE10</f>
        <v>1</v>
      </c>
      <c r="E12" s="1">
        <f>'10_Putumayo'!BO10</f>
        <v>0</v>
      </c>
      <c r="F12" s="17">
        <f>'10_Putumayo'!CS10</f>
        <v>0</v>
      </c>
      <c r="G12" s="16">
        <f>'10_Putumayo'!DB10</f>
        <v>0</v>
      </c>
      <c r="H12" s="46">
        <f>'10_Putumayo'!CW10</f>
        <v>130</v>
      </c>
      <c r="I12" s="17">
        <f>'10_Putumayo'!EP10</f>
        <v>244</v>
      </c>
      <c r="J12" s="18">
        <f>'10_Putumayo'!ET10</f>
        <v>47.8</v>
      </c>
      <c r="K12" s="15">
        <f t="shared" si="0"/>
        <v>12.512814586464604</v>
      </c>
      <c r="L12" s="15">
        <f t="shared" si="1"/>
        <v>13</v>
      </c>
      <c r="M12" s="10" t="str">
        <f>IFERROR(VLOOKUP($L$4:$L$859,TABLAREF!$A$1:$C$4,3,1),"SIN DATO")</f>
        <v>INTERMEDIO</v>
      </c>
    </row>
    <row r="13" spans="1:13" ht="15" customHeight="1" x14ac:dyDescent="0.25">
      <c r="A13" s="77">
        <f t="shared" si="2"/>
        <v>10</v>
      </c>
      <c r="B13" s="42" t="str">
        <f>'10_Putumayo'!S11</f>
        <v>CC19252228</v>
      </c>
      <c r="C13" s="2">
        <f>'10_Putumayo'!Y11</f>
        <v>54</v>
      </c>
      <c r="D13">
        <f>'10_Putumayo'!AE11</f>
        <v>1</v>
      </c>
      <c r="E13" s="1">
        <f>'10_Putumayo'!BO11</f>
        <v>0</v>
      </c>
      <c r="F13" s="17">
        <f>'10_Putumayo'!CS11</f>
        <v>1</v>
      </c>
      <c r="G13" s="16">
        <f>'10_Putumayo'!DB11</f>
        <v>0</v>
      </c>
      <c r="H13" s="46">
        <f>'10_Putumayo'!CW11</f>
        <v>125</v>
      </c>
      <c r="I13" s="17">
        <f>'10_Putumayo'!EP11</f>
        <v>172.2</v>
      </c>
      <c r="J13" s="18">
        <f>'10_Putumayo'!ET11</f>
        <v>52.2</v>
      </c>
      <c r="K13" s="15">
        <f t="shared" si="0"/>
        <v>8.3767473825926526</v>
      </c>
      <c r="L13" s="15">
        <f t="shared" si="1"/>
        <v>8</v>
      </c>
      <c r="M13" s="10" t="str">
        <f>IFERROR(VLOOKUP($L$4:$L$859,TABLAREF!$A$1:$C$4,3,1),"SIN DATO")</f>
        <v>LATENTE</v>
      </c>
    </row>
    <row r="14" spans="1:13" ht="15" customHeight="1" x14ac:dyDescent="0.25">
      <c r="A14" s="77">
        <f t="shared" si="2"/>
        <v>11</v>
      </c>
      <c r="B14" s="42" t="str">
        <f>'10_Putumayo'!S12</f>
        <v>CC39840240</v>
      </c>
      <c r="C14" s="2">
        <f>'10_Putumayo'!Y12</f>
        <v>46</v>
      </c>
      <c r="D14">
        <f>'10_Putumayo'!AE12</f>
        <v>2</v>
      </c>
      <c r="E14" s="1">
        <f>'10_Putumayo'!BO12</f>
        <v>0</v>
      </c>
      <c r="F14" s="17">
        <f>'10_Putumayo'!CS12</f>
        <v>1</v>
      </c>
      <c r="G14" s="16">
        <f>'10_Putumayo'!DB12</f>
        <v>0</v>
      </c>
      <c r="H14" s="46">
        <f>'10_Putumayo'!CW12</f>
        <v>150</v>
      </c>
      <c r="I14" s="17">
        <f>'10_Putumayo'!EP12</f>
        <v>140</v>
      </c>
      <c r="J14" s="18">
        <f>'10_Putumayo'!ET12</f>
        <v>46</v>
      </c>
      <c r="K14" s="15">
        <f t="shared" si="0"/>
        <v>6.8775334785289299</v>
      </c>
      <c r="L14" s="15">
        <f t="shared" si="1"/>
        <v>7</v>
      </c>
      <c r="M14" s="10" t="str">
        <f>IFERROR(VLOOKUP($L$4:$L$859,TABLAREF!$A$1:$C$4,3,1),"SIN DATO")</f>
        <v>LATENTE</v>
      </c>
    </row>
    <row r="15" spans="1:13" ht="15" customHeight="1" x14ac:dyDescent="0.25">
      <c r="A15" s="77">
        <f t="shared" si="2"/>
        <v>12</v>
      </c>
      <c r="B15" s="42" t="str">
        <f>'10_Putumayo'!S13</f>
        <v>CC4709377</v>
      </c>
      <c r="C15" s="2">
        <f>'10_Putumayo'!Y13</f>
        <v>68</v>
      </c>
      <c r="D15">
        <f>'10_Putumayo'!AE13</f>
        <v>1</v>
      </c>
      <c r="E15" s="1">
        <f>'10_Putumayo'!BO13</f>
        <v>0</v>
      </c>
      <c r="F15" s="17">
        <f>'10_Putumayo'!CS13</f>
        <v>0</v>
      </c>
      <c r="G15" s="16">
        <f>'10_Putumayo'!DB13</f>
        <v>1</v>
      </c>
      <c r="H15" s="46">
        <f>'10_Putumayo'!CW13</f>
        <v>110</v>
      </c>
      <c r="I15" s="17">
        <f>'10_Putumayo'!EP13</f>
        <v>249</v>
      </c>
      <c r="J15" s="18">
        <f>'10_Putumayo'!ET13</f>
        <v>34</v>
      </c>
      <c r="K15" s="15">
        <f t="shared" si="0"/>
        <v>41.316194950541963</v>
      </c>
      <c r="L15" s="15">
        <f t="shared" si="1"/>
        <v>41</v>
      </c>
      <c r="M15" s="10" t="str">
        <f>IFERROR(VLOOKUP($L$4:$L$859,TABLAREF!$A$1:$C$4,3,1),"SIN DATO")</f>
        <v>MUY ALTO</v>
      </c>
    </row>
    <row r="16" spans="1:13" ht="15" customHeight="1" x14ac:dyDescent="0.25">
      <c r="A16" s="77">
        <f t="shared" si="2"/>
        <v>13</v>
      </c>
      <c r="B16" s="42" t="str">
        <f>'10_Putumayo'!S14</f>
        <v>CC30342763</v>
      </c>
      <c r="C16" s="2">
        <f>'10_Putumayo'!Y14</f>
        <v>63</v>
      </c>
      <c r="D16">
        <f>'10_Putumayo'!AE14</f>
        <v>2</v>
      </c>
      <c r="E16" s="1">
        <f>'10_Putumayo'!BO14</f>
        <v>0</v>
      </c>
      <c r="F16" s="17">
        <f>'10_Putumayo'!CS14</f>
        <v>0</v>
      </c>
      <c r="G16" s="16">
        <f>'10_Putumayo'!DB14</f>
        <v>0</v>
      </c>
      <c r="H16" s="46">
        <f>'10_Putumayo'!CW14</f>
        <v>130</v>
      </c>
      <c r="I16" s="17">
        <f>'10_Putumayo'!EP14</f>
        <v>180</v>
      </c>
      <c r="J16" s="18">
        <f>'10_Putumayo'!ET14</f>
        <v>110</v>
      </c>
      <c r="K16" s="15">
        <f t="shared" si="0"/>
        <v>6.9841058175638455</v>
      </c>
      <c r="L16" s="15">
        <f t="shared" si="1"/>
        <v>7</v>
      </c>
      <c r="M16" s="10" t="str">
        <f>IFERROR(VLOOKUP($L$4:$L$859,TABLAREF!$A$1:$C$4,3,1),"SIN DATO")</f>
        <v>LATENTE</v>
      </c>
    </row>
    <row r="17" spans="1:13" ht="15" customHeight="1" x14ac:dyDescent="0.25">
      <c r="A17" s="77">
        <f t="shared" si="2"/>
        <v>14</v>
      </c>
      <c r="B17" s="42" t="str">
        <f>'10_Putumayo'!S15</f>
        <v>CC12976500</v>
      </c>
      <c r="C17" s="2">
        <f>'10_Putumayo'!Y15</f>
        <v>62</v>
      </c>
      <c r="D17">
        <f>'10_Putumayo'!AE15</f>
        <v>1</v>
      </c>
      <c r="E17" s="1">
        <f>'10_Putumayo'!BO15</f>
        <v>0</v>
      </c>
      <c r="F17" s="17">
        <f>'10_Putumayo'!CS15</f>
        <v>1</v>
      </c>
      <c r="G17" s="16">
        <f>'10_Putumayo'!DB15</f>
        <v>0</v>
      </c>
      <c r="H17" s="46">
        <f>'10_Putumayo'!CW15</f>
        <v>110</v>
      </c>
      <c r="I17" s="17">
        <f>'10_Putumayo'!EP15</f>
        <v>206</v>
      </c>
      <c r="J17" s="18">
        <f>'10_Putumayo'!ET15</f>
        <v>44</v>
      </c>
      <c r="K17" s="15">
        <f t="shared" si="0"/>
        <v>14.968803052745617</v>
      </c>
      <c r="L17" s="15">
        <f t="shared" si="1"/>
        <v>15</v>
      </c>
      <c r="M17" s="10" t="str">
        <f>IFERROR(VLOOKUP($L$4:$L$859,TABLAREF!$A$1:$C$4,3,1),"SIN DATO")</f>
        <v>INTERMEDIO</v>
      </c>
    </row>
    <row r="18" spans="1:13" ht="15" customHeight="1" x14ac:dyDescent="0.25">
      <c r="A18" s="77">
        <f t="shared" si="2"/>
        <v>15</v>
      </c>
      <c r="B18" s="42" t="str">
        <f>'10_Putumayo'!S16</f>
        <v>CC18107901</v>
      </c>
      <c r="C18" s="2">
        <f>'10_Putumayo'!Y16</f>
        <v>56</v>
      </c>
      <c r="D18">
        <f>'10_Putumayo'!AE16</f>
        <v>1</v>
      </c>
      <c r="E18" s="1">
        <f>'10_Putumayo'!BO16</f>
        <v>0</v>
      </c>
      <c r="F18" s="17">
        <f>'10_Putumayo'!CS16</f>
        <v>1</v>
      </c>
      <c r="G18" s="16">
        <f>'10_Putumayo'!DB16</f>
        <v>0</v>
      </c>
      <c r="H18" s="46">
        <f>'10_Putumayo'!CW16</f>
        <v>130</v>
      </c>
      <c r="I18" s="17">
        <f>'10_Putumayo'!EP16</f>
        <v>138</v>
      </c>
      <c r="J18" s="18">
        <f>'10_Putumayo'!ET16</f>
        <v>34.1</v>
      </c>
      <c r="K18" s="15">
        <f t="shared" si="0"/>
        <v>12.703429165559733</v>
      </c>
      <c r="L18" s="15">
        <f t="shared" si="1"/>
        <v>13</v>
      </c>
      <c r="M18" s="10" t="str">
        <f>IFERROR(VLOOKUP($L$4:$L$859,TABLAREF!$A$1:$C$4,3,1),"SIN DATO")</f>
        <v>INTERMEDIO</v>
      </c>
    </row>
    <row r="19" spans="1:13" ht="15" customHeight="1" x14ac:dyDescent="0.25">
      <c r="A19" s="77">
        <f t="shared" si="2"/>
        <v>16</v>
      </c>
      <c r="B19" s="42" t="str">
        <f>'10_Putumayo'!S17</f>
        <v>CC87246084</v>
      </c>
      <c r="C19" s="2">
        <f>'10_Putumayo'!Y17</f>
        <v>66</v>
      </c>
      <c r="D19">
        <f>'10_Putumayo'!AE17</f>
        <v>1</v>
      </c>
      <c r="E19" s="1">
        <f>'10_Putumayo'!BO17</f>
        <v>0</v>
      </c>
      <c r="F19" s="17">
        <f>'10_Putumayo'!CS17</f>
        <v>1</v>
      </c>
      <c r="G19" s="16">
        <f>'10_Putumayo'!DB17</f>
        <v>0</v>
      </c>
      <c r="H19" s="46">
        <f>'10_Putumayo'!CW17</f>
        <v>120</v>
      </c>
      <c r="I19" s="17">
        <f>'10_Putumayo'!EP17</f>
        <v>145</v>
      </c>
      <c r="J19" s="18">
        <f>'10_Putumayo'!ET17</f>
        <v>44</v>
      </c>
      <c r="K19" s="15">
        <f t="shared" si="0"/>
        <v>13.179969276538838</v>
      </c>
      <c r="L19" s="15">
        <f t="shared" si="1"/>
        <v>13</v>
      </c>
      <c r="M19" s="10" t="str">
        <f>IFERROR(VLOOKUP($L$4:$L$859,TABLAREF!$A$1:$C$4,3,1),"SIN DATO")</f>
        <v>INTERMEDIO</v>
      </c>
    </row>
    <row r="20" spans="1:13" ht="15" customHeight="1" x14ac:dyDescent="0.25">
      <c r="A20" s="77">
        <f t="shared" si="2"/>
        <v>17</v>
      </c>
      <c r="B20" s="42" t="str">
        <f>'10_Putumayo'!S18</f>
        <v>CC27480925</v>
      </c>
      <c r="C20" s="2">
        <f>'10_Putumayo'!Y18</f>
        <v>66</v>
      </c>
      <c r="D20">
        <f>'10_Putumayo'!AE18</f>
        <v>2</v>
      </c>
      <c r="E20" s="1">
        <f>'10_Putumayo'!BO18</f>
        <v>0</v>
      </c>
      <c r="F20" s="17">
        <f>'10_Putumayo'!CS18</f>
        <v>0</v>
      </c>
      <c r="G20" s="16">
        <f>'10_Putumayo'!DB18</f>
        <v>0</v>
      </c>
      <c r="H20" s="46">
        <f>'10_Putumayo'!CW18</f>
        <v>120</v>
      </c>
      <c r="I20" s="17">
        <f>'10_Putumayo'!EP18</f>
        <v>171</v>
      </c>
      <c r="J20" s="18">
        <f>'10_Putumayo'!ET18</f>
        <v>41</v>
      </c>
      <c r="K20" s="15">
        <f t="shared" si="0"/>
        <v>22.240165529763413</v>
      </c>
      <c r="L20" s="15">
        <f t="shared" si="1"/>
        <v>22</v>
      </c>
      <c r="M20" s="10" t="str">
        <f>IFERROR(VLOOKUP($L$4:$L$859,TABLAREF!$A$1:$C$4,3,1),"SIN DATO")</f>
        <v>ALTO</v>
      </c>
    </row>
    <row r="21" spans="1:13" ht="15" customHeight="1" x14ac:dyDescent="0.25">
      <c r="A21" s="77">
        <f t="shared" si="2"/>
        <v>18</v>
      </c>
      <c r="B21" s="42" t="str">
        <f>'10_Putumayo'!S19</f>
        <v>CC41102012</v>
      </c>
      <c r="C21" s="2">
        <f>'10_Putumayo'!Y19</f>
        <v>57</v>
      </c>
      <c r="D21">
        <f>'10_Putumayo'!AE19</f>
        <v>2</v>
      </c>
      <c r="E21" s="1">
        <f>'10_Putumayo'!BO19</f>
        <v>0</v>
      </c>
      <c r="F21" s="17">
        <f>'10_Putumayo'!CS19</f>
        <v>0</v>
      </c>
      <c r="G21" s="16">
        <f>'10_Putumayo'!DB19</f>
        <v>0</v>
      </c>
      <c r="H21" s="46">
        <f>'10_Putumayo'!CW19</f>
        <v>130</v>
      </c>
      <c r="I21" s="17">
        <f>'10_Putumayo'!EP19</f>
        <v>233</v>
      </c>
      <c r="J21" s="18">
        <f>'10_Putumayo'!ET19</f>
        <v>48</v>
      </c>
      <c r="K21" s="15">
        <f t="shared" si="0"/>
        <v>18.145350655288407</v>
      </c>
      <c r="L21" s="15">
        <f t="shared" si="1"/>
        <v>18</v>
      </c>
      <c r="M21" s="10" t="str">
        <f>IFERROR(VLOOKUP($L$4:$L$859,TABLAREF!$A$1:$C$4,3,1),"SIN DATO")</f>
        <v>INTERMEDIO</v>
      </c>
    </row>
    <row r="22" spans="1:13" ht="15" customHeight="1" x14ac:dyDescent="0.25">
      <c r="A22" s="77">
        <f t="shared" si="2"/>
        <v>19</v>
      </c>
      <c r="B22" s="42" t="str">
        <f>'10_Putumayo'!S20</f>
        <v>CC66840931</v>
      </c>
      <c r="C22" s="2">
        <f>'10_Putumayo'!Y20</f>
        <v>69</v>
      </c>
      <c r="D22">
        <f>'10_Putumayo'!AE20</f>
        <v>2</v>
      </c>
      <c r="E22" s="1">
        <f>'10_Putumayo'!BO20</f>
        <v>0</v>
      </c>
      <c r="F22" s="17">
        <f>'10_Putumayo'!CS20</f>
        <v>0</v>
      </c>
      <c r="G22" s="16">
        <f>'10_Putumayo'!DB20</f>
        <v>0</v>
      </c>
      <c r="H22" s="46">
        <f>'10_Putumayo'!CW20</f>
        <v>129</v>
      </c>
      <c r="I22" s="17">
        <f>'10_Putumayo'!EP20</f>
        <v>207</v>
      </c>
      <c r="J22" s="18">
        <f>'10_Putumayo'!ET20</f>
        <v>48</v>
      </c>
      <c r="K22" s="15">
        <f t="shared" si="0"/>
        <v>28.506992870106796</v>
      </c>
      <c r="L22" s="15">
        <f t="shared" si="1"/>
        <v>29</v>
      </c>
      <c r="M22" s="10" t="str">
        <f>IFERROR(VLOOKUP($L$4:$L$859,TABLAREF!$A$1:$C$4,3,1),"SIN DATO")</f>
        <v>MUY ALTO</v>
      </c>
    </row>
    <row r="23" spans="1:13" ht="15" customHeight="1" x14ac:dyDescent="0.25">
      <c r="A23" s="77">
        <f t="shared" si="2"/>
        <v>20</v>
      </c>
      <c r="B23" s="42" t="str">
        <f>'10_Putumayo'!S21</f>
        <v>CC5349441</v>
      </c>
      <c r="C23" s="2">
        <f>'10_Putumayo'!Y21</f>
        <v>58</v>
      </c>
      <c r="D23">
        <f>'10_Putumayo'!AE21</f>
        <v>1</v>
      </c>
      <c r="E23" s="1">
        <f>'10_Putumayo'!BO21</f>
        <v>0</v>
      </c>
      <c r="F23" s="17">
        <f>'10_Putumayo'!CS21</f>
        <v>1</v>
      </c>
      <c r="G23" s="16">
        <f>'10_Putumayo'!DB21</f>
        <v>0</v>
      </c>
      <c r="H23" s="46">
        <f>'10_Putumayo'!CW21</f>
        <v>120</v>
      </c>
      <c r="I23" s="17">
        <f>'10_Putumayo'!EP21</f>
        <v>201</v>
      </c>
      <c r="J23" s="18">
        <f>'10_Putumayo'!ET21</f>
        <v>28</v>
      </c>
      <c r="K23" s="15">
        <f t="shared" si="0"/>
        <v>22.476934952530748</v>
      </c>
      <c r="L23" s="15">
        <f t="shared" si="1"/>
        <v>22</v>
      </c>
      <c r="M23" s="10" t="str">
        <f>IFERROR(VLOOKUP($L$4:$L$859,TABLAREF!$A$1:$C$4,3,1),"SIN DATO")</f>
        <v>ALTO</v>
      </c>
    </row>
    <row r="24" spans="1:13" ht="15" customHeight="1" x14ac:dyDescent="0.25">
      <c r="A24" s="77">
        <f t="shared" si="2"/>
        <v>21</v>
      </c>
      <c r="B24" s="42" t="str">
        <f>'10_Putumayo'!S22</f>
        <v>CC18107639</v>
      </c>
      <c r="C24" s="2">
        <f>'10_Putumayo'!Y22</f>
        <v>56</v>
      </c>
      <c r="D24">
        <f>'10_Putumayo'!AE22</f>
        <v>1</v>
      </c>
      <c r="E24" s="1">
        <f>'10_Putumayo'!BO22</f>
        <v>0</v>
      </c>
      <c r="F24" s="17">
        <f>'10_Putumayo'!CS22</f>
        <v>0</v>
      </c>
      <c r="G24" s="16">
        <f>'10_Putumayo'!DB22</f>
        <v>0</v>
      </c>
      <c r="H24" s="46">
        <f>'10_Putumayo'!CW22</f>
        <v>120</v>
      </c>
      <c r="I24" s="17">
        <f>'10_Putumayo'!EP22</f>
        <v>259</v>
      </c>
      <c r="J24" s="18">
        <f>'10_Putumayo'!ET22</f>
        <v>48</v>
      </c>
      <c r="K24" s="15">
        <f t="shared" si="0"/>
        <v>11.839006405996443</v>
      </c>
      <c r="L24" s="15">
        <f t="shared" si="1"/>
        <v>12</v>
      </c>
      <c r="M24" s="10" t="str">
        <f>IFERROR(VLOOKUP($L$4:$L$859,TABLAREF!$A$1:$C$4,3,1),"SIN DATO")</f>
        <v>INTERMEDIO</v>
      </c>
    </row>
    <row r="25" spans="1:13" ht="15" customHeight="1" x14ac:dyDescent="0.25">
      <c r="A25" s="77">
        <f t="shared" si="2"/>
        <v>22</v>
      </c>
      <c r="B25" s="42" t="str">
        <f>'10_Putumayo'!S23</f>
        <v>CC18184517</v>
      </c>
      <c r="C25" s="2">
        <f>'10_Putumayo'!Y23</f>
        <v>72</v>
      </c>
      <c r="D25">
        <f>'10_Putumayo'!AE23</f>
        <v>1</v>
      </c>
      <c r="E25" s="1">
        <f>'10_Putumayo'!BO23</f>
        <v>0</v>
      </c>
      <c r="F25" s="17">
        <f>'10_Putumayo'!CS23</f>
        <v>0</v>
      </c>
      <c r="G25" s="16">
        <f>'10_Putumayo'!DB23</f>
        <v>0</v>
      </c>
      <c r="H25" s="46">
        <f>'10_Putumayo'!CW23</f>
        <v>150</v>
      </c>
      <c r="I25" s="17">
        <f>'10_Putumayo'!EP23</f>
        <v>150</v>
      </c>
      <c r="J25" s="18">
        <f>'10_Putumayo'!ET23</f>
        <v>45</v>
      </c>
      <c r="K25" s="15">
        <f t="shared" si="0"/>
        <v>16.992428199459987</v>
      </c>
      <c r="L25" s="15">
        <f t="shared" si="1"/>
        <v>17</v>
      </c>
      <c r="M25" s="10" t="str">
        <f>IFERROR(VLOOKUP($L$4:$L$859,TABLAREF!$A$1:$C$4,3,1),"SIN DATO")</f>
        <v>INTERMEDIO</v>
      </c>
    </row>
    <row r="26" spans="1:13" ht="15" customHeight="1" x14ac:dyDescent="0.25">
      <c r="A26" s="77">
        <f t="shared" si="2"/>
        <v>23</v>
      </c>
      <c r="B26" s="42" t="str">
        <f>'10_Putumayo'!S24</f>
        <v>CC27469757</v>
      </c>
      <c r="C26" s="2">
        <f>'10_Putumayo'!Y24</f>
        <v>62</v>
      </c>
      <c r="D26">
        <f>'10_Putumayo'!AE24</f>
        <v>2</v>
      </c>
      <c r="E26" s="1">
        <f>'10_Putumayo'!BO24</f>
        <v>0</v>
      </c>
      <c r="F26" s="17">
        <f>'10_Putumayo'!CS24</f>
        <v>1</v>
      </c>
      <c r="G26" s="16">
        <f>'10_Putumayo'!DB24</f>
        <v>0</v>
      </c>
      <c r="H26" s="46">
        <f>'10_Putumayo'!CW24</f>
        <v>120</v>
      </c>
      <c r="I26" s="17">
        <f>'10_Putumayo'!EP24</f>
        <v>169</v>
      </c>
      <c r="J26" s="18">
        <f>'10_Putumayo'!ET24</f>
        <v>66</v>
      </c>
      <c r="K26" s="15">
        <f t="shared" si="0"/>
        <v>9.9352524880454656</v>
      </c>
      <c r="L26" s="15">
        <f t="shared" si="1"/>
        <v>10</v>
      </c>
      <c r="M26" s="10" t="str">
        <f>IFERROR(VLOOKUP($L$4:$L$859,TABLAREF!$A$1:$C$4,3,1),"SIN DATO")</f>
        <v>LATENTE</v>
      </c>
    </row>
    <row r="27" spans="1:13" ht="15" customHeight="1" x14ac:dyDescent="0.25">
      <c r="A27" s="77">
        <f t="shared" si="2"/>
        <v>24</v>
      </c>
      <c r="B27" s="42" t="str">
        <f>'10_Putumayo'!S25</f>
        <v>CC18389395</v>
      </c>
      <c r="C27" s="2">
        <f>'10_Putumayo'!Y25</f>
        <v>65</v>
      </c>
      <c r="D27">
        <f>'10_Putumayo'!AE25</f>
        <v>1</v>
      </c>
      <c r="E27" s="1">
        <f>'10_Putumayo'!BO25</f>
        <v>0</v>
      </c>
      <c r="F27" s="17">
        <f>'10_Putumayo'!CS25</f>
        <v>0</v>
      </c>
      <c r="G27" s="16">
        <f>'10_Putumayo'!DB25</f>
        <v>0</v>
      </c>
      <c r="H27" s="46">
        <f>'10_Putumayo'!CW25</f>
        <v>140</v>
      </c>
      <c r="I27" s="17">
        <f>'10_Putumayo'!EP25</f>
        <v>164</v>
      </c>
      <c r="J27" s="18">
        <f>'10_Putumayo'!ET25</f>
        <v>46</v>
      </c>
      <c r="K27" s="15">
        <f t="shared" si="0"/>
        <v>13.149769818879331</v>
      </c>
      <c r="L27" s="15">
        <f t="shared" si="1"/>
        <v>13</v>
      </c>
      <c r="M27" s="10" t="str">
        <f>IFERROR(VLOOKUP($L$4:$L$859,TABLAREF!$A$1:$C$4,3,1),"SIN DATO")</f>
        <v>INTERMEDIO</v>
      </c>
    </row>
    <row r="28" spans="1:13" ht="15" customHeight="1" x14ac:dyDescent="0.25">
      <c r="A28" s="77">
        <f t="shared" si="2"/>
        <v>25</v>
      </c>
      <c r="B28" s="42" t="str">
        <f>'10_Putumayo'!S26</f>
        <v>CC97490121</v>
      </c>
      <c r="C28" s="2">
        <f>'10_Putumayo'!Y26</f>
        <v>73</v>
      </c>
      <c r="D28">
        <f>'10_Putumayo'!AE26</f>
        <v>1</v>
      </c>
      <c r="E28" s="1">
        <f>'10_Putumayo'!BO26</f>
        <v>0</v>
      </c>
      <c r="F28" s="17">
        <f>'10_Putumayo'!CS26</f>
        <v>0</v>
      </c>
      <c r="G28" s="16">
        <f>'10_Putumayo'!DB26</f>
        <v>0</v>
      </c>
      <c r="H28" s="46">
        <f>'10_Putumayo'!CW26</f>
        <v>110</v>
      </c>
      <c r="I28" s="17">
        <f>'10_Putumayo'!EP26</f>
        <v>247</v>
      </c>
      <c r="J28" s="18">
        <f>'10_Putumayo'!ET26</f>
        <v>39</v>
      </c>
      <c r="K28" s="15">
        <f t="shared" si="0"/>
        <v>22.333835361384892</v>
      </c>
      <c r="L28" s="15">
        <f t="shared" si="1"/>
        <v>22</v>
      </c>
      <c r="M28" s="10" t="str">
        <f>IFERROR(VLOOKUP($L$4:$L$859,TABLAREF!$A$1:$C$4,3,1),"SIN DATO")</f>
        <v>ALTO</v>
      </c>
    </row>
    <row r="29" spans="1:13" ht="15" customHeight="1" x14ac:dyDescent="0.25">
      <c r="A29" s="77">
        <f t="shared" si="2"/>
        <v>26</v>
      </c>
      <c r="B29" s="42" t="str">
        <f>'10_Putumayo'!S27</f>
        <v>CC18183126</v>
      </c>
      <c r="C29" s="2">
        <f>'10_Putumayo'!Y27</f>
        <v>63</v>
      </c>
      <c r="D29">
        <f>'10_Putumayo'!AE27</f>
        <v>1</v>
      </c>
      <c r="E29" s="1">
        <f>'10_Putumayo'!BO27</f>
        <v>0</v>
      </c>
      <c r="F29" s="17">
        <f>'10_Putumayo'!CS27</f>
        <v>0</v>
      </c>
      <c r="G29" s="16">
        <f>'10_Putumayo'!DB27</f>
        <v>0</v>
      </c>
      <c r="H29" s="46">
        <f>'10_Putumayo'!CW27</f>
        <v>160</v>
      </c>
      <c r="I29" s="17">
        <f>'10_Putumayo'!EP27</f>
        <v>0</v>
      </c>
      <c r="J29" s="18">
        <f>'10_Putumayo'!ET27</f>
        <v>0</v>
      </c>
      <c r="K29" s="15" t="e">
        <f t="shared" si="0"/>
        <v>#DIV/0!</v>
      </c>
      <c r="L29" s="15" t="e">
        <f t="shared" si="1"/>
        <v>#DIV/0!</v>
      </c>
      <c r="M29" s="10" t="str">
        <f>IFERROR(VLOOKUP($L$4:$L$859,TABLAREF!$A$1:$C$4,3,1),"SIN DATO")</f>
        <v>SIN DATO</v>
      </c>
    </row>
    <row r="30" spans="1:13" ht="15" customHeight="1" x14ac:dyDescent="0.25">
      <c r="A30" s="77">
        <f t="shared" si="2"/>
        <v>27</v>
      </c>
      <c r="B30" s="42" t="str">
        <f>'10_Putumayo'!S28</f>
        <v>CC39841541</v>
      </c>
      <c r="C30" s="2">
        <f>'10_Putumayo'!Y28</f>
        <v>39</v>
      </c>
      <c r="D30">
        <f>'10_Putumayo'!AE28</f>
        <v>2</v>
      </c>
      <c r="E30" s="1">
        <f>'10_Putumayo'!BO28</f>
        <v>0</v>
      </c>
      <c r="F30" s="17">
        <f>'10_Putumayo'!CS28</f>
        <v>0</v>
      </c>
      <c r="G30" s="16">
        <f>'10_Putumayo'!DB28</f>
        <v>0</v>
      </c>
      <c r="H30" s="46">
        <f>'10_Putumayo'!CW28</f>
        <v>114</v>
      </c>
      <c r="I30" s="17">
        <f>'10_Putumayo'!EP28</f>
        <v>198.9</v>
      </c>
      <c r="J30" s="18">
        <f>'10_Putumayo'!ET28</f>
        <v>38</v>
      </c>
      <c r="K30" s="15">
        <f t="shared" si="0"/>
        <v>7.0963181749472142</v>
      </c>
      <c r="L30" s="15">
        <f t="shared" si="1"/>
        <v>7</v>
      </c>
      <c r="M30" s="10" t="str">
        <f>IFERROR(VLOOKUP($L$4:$L$859,TABLAREF!$A$1:$C$4,3,1),"SIN DATO")</f>
        <v>LATENTE</v>
      </c>
    </row>
    <row r="31" spans="1:13" ht="15" customHeight="1" x14ac:dyDescent="0.25">
      <c r="A31" s="77">
        <f t="shared" si="2"/>
        <v>28</v>
      </c>
      <c r="B31" s="42" t="str">
        <f>'10_Putumayo'!S29</f>
        <v>CC27469700</v>
      </c>
      <c r="C31" s="2">
        <f>'10_Putumayo'!Y29</f>
        <v>60</v>
      </c>
      <c r="D31">
        <f>'10_Putumayo'!AE29</f>
        <v>2</v>
      </c>
      <c r="E31" s="1">
        <f>'10_Putumayo'!BO29</f>
        <v>0</v>
      </c>
      <c r="F31" s="17">
        <f>'10_Putumayo'!CS29</f>
        <v>1</v>
      </c>
      <c r="G31" s="16">
        <f>'10_Putumayo'!DB29</f>
        <v>0</v>
      </c>
      <c r="H31" s="46">
        <f>'10_Putumayo'!CW29</f>
        <v>120</v>
      </c>
      <c r="I31" s="17">
        <f>'10_Putumayo'!EP29</f>
        <v>229</v>
      </c>
      <c r="J31" s="18">
        <f>'10_Putumayo'!ET29</f>
        <v>48</v>
      </c>
      <c r="K31" s="15">
        <f t="shared" si="0"/>
        <v>18.083650206730784</v>
      </c>
      <c r="L31" s="15">
        <f t="shared" si="1"/>
        <v>18</v>
      </c>
      <c r="M31" s="10" t="str">
        <f>IFERROR(VLOOKUP($L$4:$L$859,TABLAREF!$A$1:$C$4,3,1),"SIN DATO")</f>
        <v>INTERMEDIO</v>
      </c>
    </row>
    <row r="32" spans="1:13" ht="15" customHeight="1" x14ac:dyDescent="0.25">
      <c r="A32" s="77">
        <f t="shared" si="2"/>
        <v>29</v>
      </c>
      <c r="B32" s="42" t="str">
        <f>'10_Putumayo'!S30</f>
        <v>CC12978125</v>
      </c>
      <c r="C32" s="2">
        <f>'10_Putumayo'!Y30</f>
        <v>61</v>
      </c>
      <c r="D32">
        <f>'10_Putumayo'!AE30</f>
        <v>1</v>
      </c>
      <c r="E32" s="1">
        <f>'10_Putumayo'!BO30</f>
        <v>0</v>
      </c>
      <c r="F32" s="17">
        <f>'10_Putumayo'!CS30</f>
        <v>1</v>
      </c>
      <c r="G32" s="16">
        <f>'10_Putumayo'!DB30</f>
        <v>0</v>
      </c>
      <c r="H32" s="46">
        <f>'10_Putumayo'!CW30</f>
        <v>120</v>
      </c>
      <c r="I32" s="17">
        <f>'10_Putumayo'!EP30</f>
        <v>0</v>
      </c>
      <c r="J32" s="18">
        <f>'10_Putumayo'!ET30</f>
        <v>0</v>
      </c>
      <c r="K32" s="15" t="e">
        <f t="shared" si="0"/>
        <v>#DIV/0!</v>
      </c>
      <c r="L32" s="15" t="e">
        <f t="shared" si="1"/>
        <v>#DIV/0!</v>
      </c>
      <c r="M32" s="10" t="str">
        <f>IFERROR(VLOOKUP($L$4:$L$859,TABLAREF!$A$1:$C$4,3,1),"SIN DATO")</f>
        <v>SIN DATO</v>
      </c>
    </row>
    <row r="33" spans="1:13" ht="15" customHeight="1" x14ac:dyDescent="0.25">
      <c r="A33" s="77">
        <f t="shared" si="2"/>
        <v>30</v>
      </c>
      <c r="B33" s="42" t="str">
        <f>'10_Putumayo'!S31</f>
        <v>CC41101094</v>
      </c>
      <c r="C33" s="2">
        <f>'10_Putumayo'!Y31</f>
        <v>54</v>
      </c>
      <c r="D33">
        <f>'10_Putumayo'!AE31</f>
        <v>2</v>
      </c>
      <c r="E33" s="1">
        <f>'10_Putumayo'!BO31</f>
        <v>0</v>
      </c>
      <c r="F33" s="17">
        <f>'10_Putumayo'!CS31</f>
        <v>0</v>
      </c>
      <c r="G33" s="16">
        <f>'10_Putumayo'!DB31</f>
        <v>0</v>
      </c>
      <c r="H33" s="46">
        <f>'10_Putumayo'!CW31</f>
        <v>115</v>
      </c>
      <c r="I33" s="17">
        <f>'10_Putumayo'!EP31</f>
        <v>201</v>
      </c>
      <c r="J33" s="18">
        <f>'10_Putumayo'!ET31</f>
        <v>42</v>
      </c>
      <c r="K33" s="15">
        <f t="shared" si="0"/>
        <v>12.874408337626287</v>
      </c>
      <c r="L33" s="15">
        <f t="shared" si="1"/>
        <v>13</v>
      </c>
      <c r="M33" s="10" t="str">
        <f>IFERROR(VLOOKUP($L$4:$L$859,TABLAREF!$A$1:$C$4,3,1),"SIN DATO")</f>
        <v>INTERMEDIO</v>
      </c>
    </row>
    <row r="34" spans="1:13" ht="15" customHeight="1" x14ac:dyDescent="0.25">
      <c r="A34" s="77">
        <f t="shared" si="2"/>
        <v>31</v>
      </c>
      <c r="B34" s="42" t="str">
        <f>'10_Putumayo'!S32</f>
        <v>CC41101041</v>
      </c>
      <c r="C34" s="2">
        <f>'10_Putumayo'!Y32</f>
        <v>56</v>
      </c>
      <c r="D34">
        <f>'10_Putumayo'!AE32</f>
        <v>2</v>
      </c>
      <c r="E34" s="1">
        <f>'10_Putumayo'!BO32</f>
        <v>0</v>
      </c>
      <c r="F34" s="17">
        <f>'10_Putumayo'!CS32</f>
        <v>0</v>
      </c>
      <c r="G34" s="16">
        <f>'10_Putumayo'!DB32</f>
        <v>0</v>
      </c>
      <c r="H34" s="46">
        <f>'10_Putumayo'!CW32</f>
        <v>110</v>
      </c>
      <c r="I34" s="17">
        <f>'10_Putumayo'!EP32</f>
        <v>211</v>
      </c>
      <c r="J34" s="18">
        <f>'10_Putumayo'!ET32</f>
        <v>44</v>
      </c>
      <c r="K34" s="15">
        <f t="shared" si="0"/>
        <v>13.484582371734321</v>
      </c>
      <c r="L34" s="15">
        <f t="shared" si="1"/>
        <v>13</v>
      </c>
      <c r="M34" s="10" t="str">
        <f>IFERROR(VLOOKUP($L$4:$L$859,TABLAREF!$A$1:$C$4,3,1),"SIN DATO")</f>
        <v>INTERMEDIO</v>
      </c>
    </row>
    <row r="35" spans="1:13" ht="15" customHeight="1" x14ac:dyDescent="0.25">
      <c r="A35" s="77">
        <f t="shared" si="2"/>
        <v>32</v>
      </c>
      <c r="B35" s="42" t="str">
        <f>'10_Putumayo'!S33</f>
        <v>CC18109848</v>
      </c>
      <c r="C35" s="2">
        <f>'10_Putumayo'!Y33</f>
        <v>64</v>
      </c>
      <c r="D35">
        <f>'10_Putumayo'!AE33</f>
        <v>1</v>
      </c>
      <c r="E35" s="1">
        <f>'10_Putumayo'!BO33</f>
        <v>0</v>
      </c>
      <c r="F35" s="17">
        <f>'10_Putumayo'!CS33</f>
        <v>1</v>
      </c>
      <c r="G35" s="16">
        <f>'10_Putumayo'!DB33</f>
        <v>0</v>
      </c>
      <c r="H35" s="46">
        <f>'10_Putumayo'!CW33</f>
        <v>110</v>
      </c>
      <c r="I35" s="17">
        <f>'10_Putumayo'!EP33</f>
        <v>199</v>
      </c>
      <c r="J35" s="18">
        <f>'10_Putumayo'!ET33</f>
        <v>48</v>
      </c>
      <c r="K35" s="15">
        <f t="shared" si="0"/>
        <v>14.052752845971451</v>
      </c>
      <c r="L35" s="15">
        <f t="shared" si="1"/>
        <v>14</v>
      </c>
      <c r="M35" s="10" t="str">
        <f>IFERROR(VLOOKUP($L$4:$L$859,TABLAREF!$A$1:$C$4,3,1),"SIN DATO")</f>
        <v>INTERMEDIO</v>
      </c>
    </row>
    <row r="36" spans="1:13" ht="15" customHeight="1" x14ac:dyDescent="0.25">
      <c r="A36" s="77">
        <f t="shared" si="2"/>
        <v>33</v>
      </c>
      <c r="B36" s="42" t="str">
        <f>'10_Putumayo'!S34</f>
        <v>CC41103881</v>
      </c>
      <c r="C36" s="2">
        <f>'10_Putumayo'!Y34</f>
        <v>64</v>
      </c>
      <c r="D36">
        <f>'10_Putumayo'!AE34</f>
        <v>2</v>
      </c>
      <c r="E36" s="1">
        <f>'10_Putumayo'!BO34</f>
        <v>0</v>
      </c>
      <c r="F36" s="17">
        <f>'10_Putumayo'!CS34</f>
        <v>0</v>
      </c>
      <c r="G36" s="16">
        <f>'10_Putumayo'!DB34</f>
        <v>0</v>
      </c>
      <c r="H36" s="46">
        <f>'10_Putumayo'!CW34</f>
        <v>120</v>
      </c>
      <c r="I36" s="17">
        <f>'10_Putumayo'!EP34</f>
        <v>184</v>
      </c>
      <c r="J36" s="18">
        <f>'10_Putumayo'!ET34</f>
        <v>52</v>
      </c>
      <c r="K36" s="15">
        <f t="shared" si="0"/>
        <v>17.015663079901156</v>
      </c>
      <c r="L36" s="15">
        <f t="shared" si="1"/>
        <v>17</v>
      </c>
      <c r="M36" s="10" t="str">
        <f>IFERROR(VLOOKUP($L$4:$L$859,TABLAREF!$A$1:$C$4,3,1),"SIN DATO")</f>
        <v>INTERMEDIO</v>
      </c>
    </row>
    <row r="37" spans="1:13" ht="15" customHeight="1" x14ac:dyDescent="0.25">
      <c r="A37" s="77">
        <f t="shared" si="2"/>
        <v>34</v>
      </c>
      <c r="B37" s="42" t="str">
        <f>'10_Putumayo'!S35</f>
        <v>CC18123687</v>
      </c>
      <c r="C37" s="2">
        <f>'10_Putumayo'!Y35</f>
        <v>63</v>
      </c>
      <c r="D37">
        <f>'10_Putumayo'!AE35</f>
        <v>1</v>
      </c>
      <c r="E37" s="1">
        <f>'10_Putumayo'!BO35</f>
        <v>0</v>
      </c>
      <c r="F37" s="17">
        <f>'10_Putumayo'!CS35</f>
        <v>0</v>
      </c>
      <c r="G37" s="16">
        <f>'10_Putumayo'!DB35</f>
        <v>0</v>
      </c>
      <c r="H37" s="46">
        <f>'10_Putumayo'!CW35</f>
        <v>130</v>
      </c>
      <c r="I37" s="17">
        <f>'10_Putumayo'!EP35</f>
        <v>180</v>
      </c>
      <c r="J37" s="18">
        <f>'10_Putumayo'!ET35</f>
        <v>34.9</v>
      </c>
      <c r="K37" s="15">
        <f t="shared" si="0"/>
        <v>16.631523127234804</v>
      </c>
      <c r="L37" s="15">
        <f t="shared" si="1"/>
        <v>17</v>
      </c>
      <c r="M37" s="10" t="str">
        <f>IFERROR(VLOOKUP($L$4:$L$859,TABLAREF!$A$1:$C$4,3,1),"SIN DATO")</f>
        <v>INTERMEDIO</v>
      </c>
    </row>
    <row r="38" spans="1:13" ht="15" customHeight="1" x14ac:dyDescent="0.25">
      <c r="A38" s="77">
        <f t="shared" si="2"/>
        <v>35</v>
      </c>
      <c r="B38" s="42" t="str">
        <f>'10_Putumayo'!S36</f>
        <v>CC27472553</v>
      </c>
      <c r="C38" s="2">
        <f>'10_Putumayo'!Y36</f>
        <v>59</v>
      </c>
      <c r="D38">
        <f>'10_Putumayo'!AE36</f>
        <v>1</v>
      </c>
      <c r="E38" s="1">
        <f>'10_Putumayo'!BO36</f>
        <v>0</v>
      </c>
      <c r="F38" s="17">
        <f>'10_Putumayo'!CS36</f>
        <v>0</v>
      </c>
      <c r="G38" s="16">
        <f>'10_Putumayo'!DB36</f>
        <v>0</v>
      </c>
      <c r="H38" s="46">
        <f>'10_Putumayo'!CW36</f>
        <v>0</v>
      </c>
      <c r="I38" s="17">
        <f>'10_Putumayo'!EP36</f>
        <v>0</v>
      </c>
      <c r="J38" s="18">
        <f>'10_Putumayo'!ET36</f>
        <v>0</v>
      </c>
      <c r="K38" s="15" t="e">
        <f t="shared" si="0"/>
        <v>#NUM!</v>
      </c>
      <c r="L38" s="15" t="e">
        <f t="shared" si="1"/>
        <v>#NUM!</v>
      </c>
      <c r="M38" s="10" t="str">
        <f>IFERROR(VLOOKUP($L$4:$L$859,TABLAREF!$A$1:$C$4,3,1),"SIN DATO")</f>
        <v>SIN DATO</v>
      </c>
    </row>
    <row r="39" spans="1:13" ht="15" customHeight="1" x14ac:dyDescent="0.25">
      <c r="A39" s="77">
        <f t="shared" si="2"/>
        <v>36</v>
      </c>
      <c r="B39" s="42" t="str">
        <f>'10_Putumayo'!S37</f>
        <v>CC34535390</v>
      </c>
      <c r="C39" s="2">
        <f>'10_Putumayo'!Y37</f>
        <v>59</v>
      </c>
      <c r="D39">
        <f>'10_Putumayo'!AE37</f>
        <v>2</v>
      </c>
      <c r="E39" s="1">
        <f>'10_Putumayo'!BO37</f>
        <v>0</v>
      </c>
      <c r="F39" s="17">
        <f>'10_Putumayo'!CS37</f>
        <v>0</v>
      </c>
      <c r="G39" s="16">
        <f>'10_Putumayo'!DB37</f>
        <v>0</v>
      </c>
      <c r="H39" s="46">
        <f>'10_Putumayo'!CW37</f>
        <v>120</v>
      </c>
      <c r="I39" s="17">
        <f>'10_Putumayo'!EP37</f>
        <v>186</v>
      </c>
      <c r="J39" s="18">
        <f>'10_Putumayo'!ET37</f>
        <v>158.30000000000001</v>
      </c>
      <c r="K39" s="15">
        <f t="shared" si="0"/>
        <v>2.5150561410528738</v>
      </c>
      <c r="L39" s="15">
        <f t="shared" si="1"/>
        <v>3</v>
      </c>
      <c r="M39" s="10" t="str">
        <f>IFERROR(VLOOKUP($L$4:$L$859,TABLAREF!$A$1:$C$4,3,1),"SIN DATO")</f>
        <v>LATENTE</v>
      </c>
    </row>
    <row r="40" spans="1:13" ht="15" customHeight="1" x14ac:dyDescent="0.25">
      <c r="A40" s="77">
        <f t="shared" si="2"/>
        <v>37</v>
      </c>
      <c r="B40" s="42" t="str">
        <f>'10_Putumayo'!S38</f>
        <v>CC39841128</v>
      </c>
      <c r="C40" s="2">
        <f>'10_Putumayo'!Y38</f>
        <v>75</v>
      </c>
      <c r="D40">
        <f>'10_Putumayo'!AE38</f>
        <v>2</v>
      </c>
      <c r="E40" s="1">
        <f>'10_Putumayo'!BO38</f>
        <v>0</v>
      </c>
      <c r="F40" s="17">
        <f>'10_Putumayo'!CS38</f>
        <v>0</v>
      </c>
      <c r="G40" s="16">
        <f>'10_Putumayo'!DB38</f>
        <v>0</v>
      </c>
      <c r="H40" s="46">
        <f>'10_Putumayo'!CW38</f>
        <v>120</v>
      </c>
      <c r="I40" s="17">
        <f>'10_Putumayo'!EP38</f>
        <v>224</v>
      </c>
      <c r="J40" s="18">
        <f>'10_Putumayo'!ET38</f>
        <v>35</v>
      </c>
      <c r="K40" s="15">
        <f t="shared" si="0"/>
        <v>43.803248792912242</v>
      </c>
      <c r="L40" s="15">
        <f t="shared" si="1"/>
        <v>44</v>
      </c>
      <c r="M40" s="10" t="str">
        <f>IFERROR(VLOOKUP($L$4:$L$859,TABLAREF!$A$1:$C$4,3,1),"SIN DATO")</f>
        <v>MUY ALTO</v>
      </c>
    </row>
    <row r="41" spans="1:13" ht="15" customHeight="1" x14ac:dyDescent="0.25">
      <c r="A41" s="77">
        <f t="shared" si="2"/>
        <v>38</v>
      </c>
      <c r="B41" s="42" t="str">
        <f>'10_Putumayo'!S39</f>
        <v>CC18184736</v>
      </c>
      <c r="C41" s="2">
        <f>'10_Putumayo'!Y39</f>
        <v>72</v>
      </c>
      <c r="D41">
        <f>'10_Putumayo'!AE39</f>
        <v>1</v>
      </c>
      <c r="E41" s="1">
        <f>'10_Putumayo'!BO39</f>
        <v>0</v>
      </c>
      <c r="F41" s="17">
        <f>'10_Putumayo'!CS39</f>
        <v>0</v>
      </c>
      <c r="G41" s="16">
        <f>'10_Putumayo'!DB39</f>
        <v>0</v>
      </c>
      <c r="H41" s="46">
        <f>'10_Putumayo'!CW39</f>
        <v>125</v>
      </c>
      <c r="I41" s="17">
        <f>'10_Putumayo'!EP39</f>
        <v>258</v>
      </c>
      <c r="J41" s="18">
        <f>'10_Putumayo'!ET39</f>
        <v>47</v>
      </c>
      <c r="K41" s="15">
        <f t="shared" si="0"/>
        <v>22.146248960808613</v>
      </c>
      <c r="L41" s="15">
        <f t="shared" si="1"/>
        <v>22</v>
      </c>
      <c r="M41" s="10" t="str">
        <f>IFERROR(VLOOKUP($L$4:$L$859,TABLAREF!$A$1:$C$4,3,1),"SIN DATO")</f>
        <v>ALTO</v>
      </c>
    </row>
    <row r="42" spans="1:13" ht="15" customHeight="1" x14ac:dyDescent="0.25">
      <c r="A42" s="77">
        <f t="shared" si="2"/>
        <v>39</v>
      </c>
      <c r="B42" s="42" t="str">
        <f>'10_Putumayo'!S40</f>
        <v>CC18107680</v>
      </c>
      <c r="C42" s="2">
        <f>'10_Putumayo'!Y40</f>
        <v>57</v>
      </c>
      <c r="D42">
        <f>'10_Putumayo'!AE40</f>
        <v>1</v>
      </c>
      <c r="E42" s="1">
        <f>'10_Putumayo'!BO40</f>
        <v>0</v>
      </c>
      <c r="F42" s="17">
        <f>'10_Putumayo'!CS40</f>
        <v>1</v>
      </c>
      <c r="G42" s="16">
        <f>'10_Putumayo'!DB40</f>
        <v>0</v>
      </c>
      <c r="H42" s="46">
        <f>'10_Putumayo'!CW40</f>
        <v>125</v>
      </c>
      <c r="I42" s="17">
        <f>'10_Putumayo'!EP40</f>
        <v>251</v>
      </c>
      <c r="J42" s="18">
        <f>'10_Putumayo'!ET40</f>
        <v>45</v>
      </c>
      <c r="K42" s="15">
        <f t="shared" si="0"/>
        <v>17.8461493755512</v>
      </c>
      <c r="L42" s="15">
        <f t="shared" si="1"/>
        <v>18</v>
      </c>
      <c r="M42" s="10" t="str">
        <f>IFERROR(VLOOKUP($L$4:$L$859,TABLAREF!$A$1:$C$4,3,1),"SIN DATO")</f>
        <v>INTERMEDIO</v>
      </c>
    </row>
    <row r="43" spans="1:13" ht="15" customHeight="1" x14ac:dyDescent="0.25">
      <c r="A43" s="77">
        <f t="shared" si="2"/>
        <v>40</v>
      </c>
      <c r="B43" s="42" t="str">
        <f>'10_Putumayo'!S41</f>
        <v>CC69026590</v>
      </c>
      <c r="C43" s="2">
        <f>'10_Putumayo'!Y41</f>
        <v>75</v>
      </c>
      <c r="D43">
        <f>'10_Putumayo'!AE41</f>
        <v>2</v>
      </c>
      <c r="E43" s="1">
        <f>'10_Putumayo'!BO41</f>
        <v>0</v>
      </c>
      <c r="F43" s="17">
        <f>'10_Putumayo'!CS41</f>
        <v>0</v>
      </c>
      <c r="G43" s="16">
        <f>'10_Putumayo'!DB41</f>
        <v>0</v>
      </c>
      <c r="H43" s="46">
        <f>'10_Putumayo'!CW41</f>
        <v>125</v>
      </c>
      <c r="I43" s="17">
        <f>'10_Putumayo'!EP41</f>
        <v>172</v>
      </c>
      <c r="J43" s="18">
        <f>'10_Putumayo'!ET41</f>
        <v>69</v>
      </c>
      <c r="K43" s="15">
        <f t="shared" si="0"/>
        <v>22.873164133447975</v>
      </c>
      <c r="L43" s="15">
        <f t="shared" si="1"/>
        <v>23</v>
      </c>
      <c r="M43" s="10" t="str">
        <f>IFERROR(VLOOKUP($L$4:$L$859,TABLAREF!$A$1:$C$4,3,1),"SIN DATO")</f>
        <v>ALTO</v>
      </c>
    </row>
    <row r="44" spans="1:13" ht="15" customHeight="1" x14ac:dyDescent="0.25">
      <c r="A44" s="77">
        <f t="shared" si="2"/>
        <v>41</v>
      </c>
      <c r="B44" s="42" t="str">
        <f>'10_Putumayo'!S42</f>
        <v>CC69050058</v>
      </c>
      <c r="C44" s="2">
        <f>'10_Putumayo'!Y42</f>
        <v>58</v>
      </c>
      <c r="D44">
        <f>'10_Putumayo'!AE42</f>
        <v>2</v>
      </c>
      <c r="E44" s="1">
        <f>'10_Putumayo'!BO42</f>
        <v>0</v>
      </c>
      <c r="F44" s="17">
        <f>'10_Putumayo'!CS42</f>
        <v>1</v>
      </c>
      <c r="G44" s="16">
        <f>'10_Putumayo'!DB42</f>
        <v>0</v>
      </c>
      <c r="H44" s="46">
        <f>'10_Putumayo'!CW42</f>
        <v>145</v>
      </c>
      <c r="I44" s="17">
        <f>'10_Putumayo'!EP42</f>
        <v>0</v>
      </c>
      <c r="J44" s="18">
        <f>'10_Putumayo'!ET42</f>
        <v>0</v>
      </c>
      <c r="K44" s="15" t="e">
        <f t="shared" si="0"/>
        <v>#DIV/0!</v>
      </c>
      <c r="L44" s="15" t="e">
        <f t="shared" si="1"/>
        <v>#DIV/0!</v>
      </c>
      <c r="M44" s="10" t="str">
        <f>IFERROR(VLOOKUP($L$4:$L$859,TABLAREF!$A$1:$C$4,3,1),"SIN DATO")</f>
        <v>SIN DATO</v>
      </c>
    </row>
    <row r="45" spans="1:13" ht="15" customHeight="1" x14ac:dyDescent="0.25">
      <c r="A45" s="77">
        <f t="shared" si="2"/>
        <v>42</v>
      </c>
      <c r="B45" s="42" t="str">
        <f>'10_Putumayo'!S43</f>
        <v>CC27474846</v>
      </c>
      <c r="C45" s="2">
        <f>'10_Putumayo'!Y43</f>
        <v>73</v>
      </c>
      <c r="D45">
        <f>'10_Putumayo'!AE43</f>
        <v>2</v>
      </c>
      <c r="E45" s="1">
        <f>'10_Putumayo'!BO43</f>
        <v>0</v>
      </c>
      <c r="F45" s="17">
        <f>'10_Putumayo'!CS43</f>
        <v>1</v>
      </c>
      <c r="G45" s="16">
        <f>'10_Putumayo'!DB43</f>
        <v>0</v>
      </c>
      <c r="H45" s="46">
        <f>'10_Putumayo'!CW43</f>
        <v>125</v>
      </c>
      <c r="I45" s="17">
        <f>'10_Putumayo'!EP43</f>
        <v>132</v>
      </c>
      <c r="J45" s="18">
        <f>'10_Putumayo'!ET43</f>
        <v>47</v>
      </c>
      <c r="K45" s="15">
        <f t="shared" si="0"/>
        <v>22.343258436853919</v>
      </c>
      <c r="L45" s="15">
        <f t="shared" si="1"/>
        <v>22</v>
      </c>
      <c r="M45" s="10" t="str">
        <f>IFERROR(VLOOKUP($L$4:$L$859,TABLAREF!$A$1:$C$4,3,1),"SIN DATO")</f>
        <v>ALTO</v>
      </c>
    </row>
    <row r="46" spans="1:13" ht="15" customHeight="1" x14ac:dyDescent="0.25">
      <c r="A46" s="77">
        <f t="shared" si="2"/>
        <v>43</v>
      </c>
      <c r="B46" s="42" t="str">
        <f>'10_Putumayo'!S44</f>
        <v>CC7572650</v>
      </c>
      <c r="C46" s="2">
        <f>'10_Putumayo'!Y44</f>
        <v>83</v>
      </c>
      <c r="D46">
        <f>'10_Putumayo'!AE44</f>
        <v>1</v>
      </c>
      <c r="E46" s="1">
        <f>'10_Putumayo'!BO44</f>
        <v>0</v>
      </c>
      <c r="F46" s="17">
        <f>'10_Putumayo'!CS44</f>
        <v>0</v>
      </c>
      <c r="G46" s="16">
        <f>'10_Putumayo'!DB44</f>
        <v>0</v>
      </c>
      <c r="H46" s="46">
        <f>'10_Putumayo'!CW44</f>
        <v>170</v>
      </c>
      <c r="I46" s="17">
        <f>'10_Putumayo'!EP44</f>
        <v>169</v>
      </c>
      <c r="J46" s="18">
        <f>'10_Putumayo'!ET44</f>
        <v>44</v>
      </c>
      <c r="K46" s="15">
        <f t="shared" si="0"/>
        <v>29.297769558177368</v>
      </c>
      <c r="L46" s="15">
        <f t="shared" si="1"/>
        <v>29</v>
      </c>
      <c r="M46" s="10" t="str">
        <f>IFERROR(VLOOKUP($L$4:$L$859,TABLAREF!$A$1:$C$4,3,1),"SIN DATO")</f>
        <v>MUY ALTO</v>
      </c>
    </row>
    <row r="47" spans="1:13" ht="15" customHeight="1" x14ac:dyDescent="0.25">
      <c r="A47" s="77">
        <f t="shared" si="2"/>
        <v>44</v>
      </c>
      <c r="B47" s="42" t="str">
        <f>'10_Putumayo'!S45</f>
        <v>CC69027273</v>
      </c>
      <c r="C47" s="2">
        <f>'10_Putumayo'!Y45</f>
        <v>77</v>
      </c>
      <c r="D47">
        <f>'10_Putumayo'!AE45</f>
        <v>2</v>
      </c>
      <c r="E47" s="1">
        <f>'10_Putumayo'!BO45</f>
        <v>0</v>
      </c>
      <c r="F47" s="17">
        <f>'10_Putumayo'!CS45</f>
        <v>0</v>
      </c>
      <c r="G47" s="16">
        <f>'10_Putumayo'!DB45</f>
        <v>0</v>
      </c>
      <c r="H47" s="46">
        <f>'10_Putumayo'!CW45</f>
        <v>120</v>
      </c>
      <c r="I47" s="17">
        <f>'10_Putumayo'!EP45</f>
        <v>236</v>
      </c>
      <c r="J47" s="18">
        <f>'10_Putumayo'!ET45</f>
        <v>47</v>
      </c>
      <c r="K47" s="15">
        <f t="shared" si="0"/>
        <v>40.592365244684117</v>
      </c>
      <c r="L47" s="15">
        <f t="shared" si="1"/>
        <v>41</v>
      </c>
      <c r="M47" s="10" t="str">
        <f>IFERROR(VLOOKUP($L$4:$L$859,TABLAREF!$A$1:$C$4,3,1),"SIN DATO")</f>
        <v>MUY ALTO</v>
      </c>
    </row>
    <row r="48" spans="1:13" ht="15" customHeight="1" x14ac:dyDescent="0.25">
      <c r="A48" s="77">
        <f t="shared" si="2"/>
        <v>45</v>
      </c>
      <c r="B48" s="42" t="str">
        <f>'10_Putumayo'!S46</f>
        <v>CC16354445</v>
      </c>
      <c r="C48" s="2">
        <f>'10_Putumayo'!Y46</f>
        <v>60</v>
      </c>
      <c r="D48">
        <f>'10_Putumayo'!AE46</f>
        <v>1</v>
      </c>
      <c r="E48" s="1">
        <f>'10_Putumayo'!BO46</f>
        <v>0</v>
      </c>
      <c r="F48" s="17">
        <f>'10_Putumayo'!CS46</f>
        <v>0</v>
      </c>
      <c r="G48" s="16">
        <f>'10_Putumayo'!DB46</f>
        <v>0</v>
      </c>
      <c r="H48" s="46">
        <f>'10_Putumayo'!CW46</f>
        <v>110</v>
      </c>
      <c r="I48" s="17">
        <f>'10_Putumayo'!EP46</f>
        <v>175.6</v>
      </c>
      <c r="J48" s="18">
        <f>'10_Putumayo'!ET46</f>
        <v>52</v>
      </c>
      <c r="K48" s="15">
        <f t="shared" si="0"/>
        <v>6.6361251125697791</v>
      </c>
      <c r="L48" s="15">
        <f t="shared" si="1"/>
        <v>7</v>
      </c>
      <c r="M48" s="10" t="str">
        <f>IFERROR(VLOOKUP($L$4:$L$859,TABLAREF!$A$1:$C$4,3,1),"SIN DATO")</f>
        <v>LATENTE</v>
      </c>
    </row>
    <row r="49" spans="1:13" ht="15" customHeight="1" x14ac:dyDescent="0.25">
      <c r="A49" s="77">
        <f t="shared" si="2"/>
        <v>46</v>
      </c>
      <c r="B49" s="42" t="str">
        <f>'10_Putumayo'!S47</f>
        <v>CC14880181</v>
      </c>
      <c r="C49" s="2">
        <f>'10_Putumayo'!Y47</f>
        <v>59</v>
      </c>
      <c r="D49">
        <f>'10_Putumayo'!AE47</f>
        <v>1</v>
      </c>
      <c r="E49" s="1">
        <f>'10_Putumayo'!BO47</f>
        <v>0</v>
      </c>
      <c r="F49" s="17">
        <f>'10_Putumayo'!CS47</f>
        <v>0</v>
      </c>
      <c r="G49" s="16">
        <f>'10_Putumayo'!DB47</f>
        <v>0</v>
      </c>
      <c r="H49" s="46">
        <f>'10_Putumayo'!CW47</f>
        <v>140</v>
      </c>
      <c r="I49" s="17">
        <f>'10_Putumayo'!EP47</f>
        <v>237</v>
      </c>
      <c r="J49" s="18">
        <f>'10_Putumayo'!ET47</f>
        <v>18</v>
      </c>
      <c r="K49" s="15">
        <f t="shared" si="0"/>
        <v>36.013644687025128</v>
      </c>
      <c r="L49" s="15">
        <f t="shared" si="1"/>
        <v>36</v>
      </c>
      <c r="M49" s="10" t="str">
        <f>IFERROR(VLOOKUP($L$4:$L$859,TABLAREF!$A$1:$C$4,3,1),"SIN DATO")</f>
        <v>MUY ALTO</v>
      </c>
    </row>
    <row r="50" spans="1:13" ht="15" customHeight="1" x14ac:dyDescent="0.25">
      <c r="A50" s="77">
        <f t="shared" si="2"/>
        <v>47</v>
      </c>
      <c r="B50" s="42" t="str">
        <f>'10_Putumayo'!S48</f>
        <v>CC37009447</v>
      </c>
      <c r="C50" s="2">
        <f>'10_Putumayo'!Y48</f>
        <v>73</v>
      </c>
      <c r="D50">
        <f>'10_Putumayo'!AE48</f>
        <v>2</v>
      </c>
      <c r="E50" s="1">
        <f>'10_Putumayo'!BO48</f>
        <v>0</v>
      </c>
      <c r="F50" s="17">
        <f>'10_Putumayo'!CS48</f>
        <v>1</v>
      </c>
      <c r="G50" s="16">
        <f>'10_Putumayo'!DB48</f>
        <v>0</v>
      </c>
      <c r="H50" s="46">
        <f>'10_Putumayo'!CW48</f>
        <v>120</v>
      </c>
      <c r="I50" s="17">
        <f>'10_Putumayo'!EP48</f>
        <v>115</v>
      </c>
      <c r="J50" s="18">
        <f>'10_Putumayo'!ET48</f>
        <v>47</v>
      </c>
      <c r="K50" s="15">
        <f t="shared" si="0"/>
        <v>18.593144488344528</v>
      </c>
      <c r="L50" s="15">
        <f t="shared" si="1"/>
        <v>19</v>
      </c>
      <c r="M50" s="10" t="str">
        <f>IFERROR(VLOOKUP($L$4:$L$859,TABLAREF!$A$1:$C$4,3,1),"SIN DATO")</f>
        <v>INTERMEDIO</v>
      </c>
    </row>
    <row r="51" spans="1:13" ht="15" customHeight="1" x14ac:dyDescent="0.25">
      <c r="A51" s="77">
        <f t="shared" si="2"/>
        <v>48</v>
      </c>
      <c r="B51" s="42" t="str">
        <f>'10_Putumayo'!S49</f>
        <v>CC5245305</v>
      </c>
      <c r="C51" s="2">
        <f>'10_Putumayo'!Y49</f>
        <v>62</v>
      </c>
      <c r="D51">
        <f>'10_Putumayo'!AE49</f>
        <v>1</v>
      </c>
      <c r="E51" s="1">
        <f>'10_Putumayo'!BO49</f>
        <v>0</v>
      </c>
      <c r="F51" s="17">
        <f>'10_Putumayo'!CS49</f>
        <v>0</v>
      </c>
      <c r="G51" s="16">
        <f>'10_Putumayo'!DB49</f>
        <v>0</v>
      </c>
      <c r="H51" s="46">
        <f>'10_Putumayo'!CW49</f>
        <v>140</v>
      </c>
      <c r="I51" s="17">
        <f>'10_Putumayo'!EP49</f>
        <v>145</v>
      </c>
      <c r="J51" s="18">
        <f>'10_Putumayo'!ET49</f>
        <v>38</v>
      </c>
      <c r="K51" s="15">
        <f t="shared" si="0"/>
        <v>12.703543682025664</v>
      </c>
      <c r="L51" s="15">
        <f t="shared" si="1"/>
        <v>13</v>
      </c>
      <c r="M51" s="10" t="str">
        <f>IFERROR(VLOOKUP($L$4:$L$859,TABLAREF!$A$1:$C$4,3,1),"SIN DATO")</f>
        <v>INTERMEDIO</v>
      </c>
    </row>
    <row r="52" spans="1:13" ht="15" customHeight="1" x14ac:dyDescent="0.25">
      <c r="A52" s="77">
        <f t="shared" si="2"/>
        <v>49</v>
      </c>
      <c r="B52" s="42" t="str">
        <f>'10_Putumayo'!S50</f>
        <v>CC5299370</v>
      </c>
      <c r="C52" s="2">
        <f>'10_Putumayo'!Y50</f>
        <v>69</v>
      </c>
      <c r="D52">
        <f>'10_Putumayo'!AE50</f>
        <v>1</v>
      </c>
      <c r="E52" s="1">
        <f>'10_Putumayo'!BO50</f>
        <v>0</v>
      </c>
      <c r="F52" s="17">
        <f>'10_Putumayo'!CS50</f>
        <v>1</v>
      </c>
      <c r="G52" s="16">
        <f>'10_Putumayo'!DB50</f>
        <v>1</v>
      </c>
      <c r="H52" s="46">
        <f>'10_Putumayo'!CW50</f>
        <v>130</v>
      </c>
      <c r="I52" s="17">
        <f>'10_Putumayo'!EP50</f>
        <v>187</v>
      </c>
      <c r="J52" s="18">
        <f>'10_Putumayo'!ET50</f>
        <v>44</v>
      </c>
      <c r="K52" s="15">
        <f t="shared" si="0"/>
        <v>39.913799870847576</v>
      </c>
      <c r="L52" s="15">
        <f t="shared" si="1"/>
        <v>40</v>
      </c>
      <c r="M52" s="10" t="str">
        <f>IFERROR(VLOOKUP($L$4:$L$859,TABLAREF!$A$1:$C$4,3,1),"SIN DATO")</f>
        <v>MUY ALTO</v>
      </c>
    </row>
    <row r="53" spans="1:13" ht="15" customHeight="1" x14ac:dyDescent="0.25">
      <c r="A53" s="77">
        <f t="shared" si="2"/>
        <v>50</v>
      </c>
      <c r="B53" s="42" t="str">
        <f>'10_Putumayo'!S51</f>
        <v>CC27354957</v>
      </c>
      <c r="C53" s="2">
        <f>'10_Putumayo'!Y51</f>
        <v>62</v>
      </c>
      <c r="D53">
        <f>'10_Putumayo'!AE51</f>
        <v>2</v>
      </c>
      <c r="E53" s="1">
        <f>'10_Putumayo'!BO51</f>
        <v>0</v>
      </c>
      <c r="F53" s="17">
        <f>'10_Putumayo'!CS51</f>
        <v>0</v>
      </c>
      <c r="G53" s="16">
        <f>'10_Putumayo'!DB51</f>
        <v>0</v>
      </c>
      <c r="H53" s="46">
        <f>'10_Putumayo'!CW51</f>
        <v>110</v>
      </c>
      <c r="I53" s="17">
        <f>'10_Putumayo'!EP51</f>
        <v>217.6</v>
      </c>
      <c r="J53" s="18">
        <f>'10_Putumayo'!ET51</f>
        <v>57.2</v>
      </c>
      <c r="K53" s="15">
        <f t="shared" si="0"/>
        <v>14.573166322212394</v>
      </c>
      <c r="L53" s="15">
        <f t="shared" si="1"/>
        <v>15</v>
      </c>
      <c r="M53" s="10" t="str">
        <f>IFERROR(VLOOKUP($L$4:$L$859,TABLAREF!$A$1:$C$4,3,1),"SIN DATO")</f>
        <v>INTERMEDIO</v>
      </c>
    </row>
    <row r="54" spans="1:13" ht="15" customHeight="1" x14ac:dyDescent="0.25">
      <c r="A54" s="77">
        <f t="shared" si="2"/>
        <v>51</v>
      </c>
      <c r="B54" s="42" t="str">
        <f>'10_Putumayo'!S52</f>
        <v>CC27356238</v>
      </c>
      <c r="C54" s="2">
        <f>'10_Putumayo'!Y52</f>
        <v>68</v>
      </c>
      <c r="D54">
        <f>'10_Putumayo'!AE52</f>
        <v>2</v>
      </c>
      <c r="E54" s="1">
        <f>'10_Putumayo'!BO52</f>
        <v>0</v>
      </c>
      <c r="F54" s="17">
        <f>'10_Putumayo'!CS52</f>
        <v>1</v>
      </c>
      <c r="G54" s="16">
        <f>'10_Putumayo'!DB52</f>
        <v>0</v>
      </c>
      <c r="H54" s="46">
        <f>'10_Putumayo'!CW52</f>
        <v>140</v>
      </c>
      <c r="I54" s="17">
        <f>'10_Putumayo'!EP52</f>
        <v>11</v>
      </c>
      <c r="J54" s="18">
        <f>'10_Putumayo'!ET52</f>
        <v>51</v>
      </c>
      <c r="K54" s="15">
        <f t="shared" si="0"/>
        <v>0.25912098314064824</v>
      </c>
      <c r="L54" s="15">
        <f t="shared" si="1"/>
        <v>0</v>
      </c>
      <c r="M54" s="10" t="str">
        <f>IFERROR(VLOOKUP($L$4:$L$859,TABLAREF!$A$1:$C$4,3,1),"SIN DATO")</f>
        <v>LATENTE</v>
      </c>
    </row>
    <row r="55" spans="1:13" ht="15" customHeight="1" x14ac:dyDescent="0.25">
      <c r="A55" s="77">
        <f t="shared" si="2"/>
        <v>52</v>
      </c>
      <c r="B55" s="42" t="str">
        <f>'10_Putumayo'!S53</f>
        <v>CC27474295</v>
      </c>
      <c r="C55" s="2">
        <f>'10_Putumayo'!Y53</f>
        <v>55</v>
      </c>
      <c r="D55">
        <f>'10_Putumayo'!AE53</f>
        <v>2</v>
      </c>
      <c r="E55" s="1">
        <f>'10_Putumayo'!BO53</f>
        <v>0</v>
      </c>
      <c r="F55" s="17">
        <f>'10_Putumayo'!CS53</f>
        <v>0</v>
      </c>
      <c r="G55" s="16">
        <f>'10_Putumayo'!DB53</f>
        <v>0</v>
      </c>
      <c r="H55" s="46">
        <f>'10_Putumayo'!CW53</f>
        <v>126</v>
      </c>
      <c r="I55" s="17">
        <f>'10_Putumayo'!EP53</f>
        <v>141.5</v>
      </c>
      <c r="J55" s="18">
        <f>'10_Putumayo'!ET53</f>
        <v>65.3</v>
      </c>
      <c r="K55" s="15">
        <f t="shared" si="0"/>
        <v>5.5403109699756259</v>
      </c>
      <c r="L55" s="15">
        <f t="shared" si="1"/>
        <v>6</v>
      </c>
      <c r="M55" s="10" t="str">
        <f>IFERROR(VLOOKUP($L$4:$L$859,TABLAREF!$A$1:$C$4,3,1),"SIN DATO")</f>
        <v>LATENTE</v>
      </c>
    </row>
    <row r="56" spans="1:13" ht="15" customHeight="1" x14ac:dyDescent="0.25">
      <c r="A56" s="77">
        <f t="shared" si="2"/>
        <v>53</v>
      </c>
      <c r="B56" s="42" t="str">
        <f>'10_Putumayo'!S54</f>
        <v>CC59176342</v>
      </c>
      <c r="C56" s="2">
        <f>'10_Putumayo'!Y54</f>
        <v>74</v>
      </c>
      <c r="D56">
        <f>'10_Putumayo'!AE54</f>
        <v>2</v>
      </c>
      <c r="E56" s="1">
        <f>'10_Putumayo'!BO54</f>
        <v>0</v>
      </c>
      <c r="F56" s="17">
        <f>'10_Putumayo'!CS54</f>
        <v>1</v>
      </c>
      <c r="G56" s="16">
        <f>'10_Putumayo'!DB54</f>
        <v>0</v>
      </c>
      <c r="H56" s="46">
        <f>'10_Putumayo'!CW54</f>
        <v>110</v>
      </c>
      <c r="I56" s="17">
        <f>'10_Putumayo'!EP54</f>
        <v>123</v>
      </c>
      <c r="J56" s="18">
        <f>'10_Putumayo'!ET54</f>
        <v>41</v>
      </c>
      <c r="K56" s="15">
        <f t="shared" si="0"/>
        <v>21.507454589145603</v>
      </c>
      <c r="L56" s="15">
        <f t="shared" si="1"/>
        <v>22</v>
      </c>
      <c r="M56" s="10" t="str">
        <f>IFERROR(VLOOKUP($L$4:$L$859,TABLAREF!$A$1:$C$4,3,1),"SIN DATO")</f>
        <v>ALTO</v>
      </c>
    </row>
    <row r="57" spans="1:13" ht="15" customHeight="1" x14ac:dyDescent="0.25">
      <c r="A57" s="77">
        <f t="shared" si="2"/>
        <v>54</v>
      </c>
      <c r="B57" s="42" t="str">
        <f>'10_Putumayo'!S55</f>
        <v>CC98332526</v>
      </c>
      <c r="C57" s="2">
        <f>'10_Putumayo'!Y55</f>
        <v>64</v>
      </c>
      <c r="D57">
        <f>'10_Putumayo'!AE55</f>
        <v>1</v>
      </c>
      <c r="E57" s="1">
        <f>'10_Putumayo'!BO55</f>
        <v>0</v>
      </c>
      <c r="F57" s="17">
        <f>'10_Putumayo'!CS55</f>
        <v>0</v>
      </c>
      <c r="G57" s="16">
        <f>'10_Putumayo'!DB55</f>
        <v>0</v>
      </c>
      <c r="H57" s="46">
        <f>'10_Putumayo'!CW55</f>
        <v>120</v>
      </c>
      <c r="I57" s="17">
        <f>'10_Putumayo'!EP55</f>
        <v>200</v>
      </c>
      <c r="J57" s="18">
        <f>'10_Putumayo'!ET55</f>
        <v>65.400000000000006</v>
      </c>
      <c r="K57" s="15">
        <f t="shared" si="0"/>
        <v>8.1237376278983753</v>
      </c>
      <c r="L57" s="15">
        <f t="shared" si="1"/>
        <v>8</v>
      </c>
      <c r="M57" s="10" t="str">
        <f>IFERROR(VLOOKUP($L$4:$L$859,TABLAREF!$A$1:$C$4,3,1),"SIN DATO")</f>
        <v>LATENTE</v>
      </c>
    </row>
    <row r="58" spans="1:13" ht="15" customHeight="1" x14ac:dyDescent="0.25">
      <c r="A58" s="77">
        <f t="shared" si="2"/>
        <v>55</v>
      </c>
      <c r="B58" s="42" t="str">
        <f>'10_Putumayo'!S56</f>
        <v>CC1513275</v>
      </c>
      <c r="C58" s="2">
        <f>'10_Putumayo'!Y56</f>
        <v>42</v>
      </c>
      <c r="D58">
        <f>'10_Putumayo'!AE56</f>
        <v>1</v>
      </c>
      <c r="E58" s="1">
        <f>'10_Putumayo'!BO56</f>
        <v>0</v>
      </c>
      <c r="F58" s="17">
        <f>'10_Putumayo'!CS56</f>
        <v>0</v>
      </c>
      <c r="G58" s="16">
        <f>'10_Putumayo'!DB56</f>
        <v>0</v>
      </c>
      <c r="H58" s="46">
        <f>'10_Putumayo'!CW56</f>
        <v>130</v>
      </c>
      <c r="I58" s="17">
        <f>'10_Putumayo'!EP56</f>
        <v>202</v>
      </c>
      <c r="J58" s="18">
        <f>'10_Putumayo'!ET56</f>
        <v>56.7</v>
      </c>
      <c r="K58" s="15">
        <f t="shared" si="0"/>
        <v>3.1728223823630386</v>
      </c>
      <c r="L58" s="15">
        <f t="shared" si="1"/>
        <v>3</v>
      </c>
      <c r="M58" s="10" t="str">
        <f>IFERROR(VLOOKUP($L$4:$L$859,TABLAREF!$A$1:$C$4,3,1),"SIN DATO")</f>
        <v>LATENTE</v>
      </c>
    </row>
    <row r="59" spans="1:13" ht="15" customHeight="1" x14ac:dyDescent="0.25">
      <c r="A59" s="77">
        <f t="shared" si="2"/>
        <v>56</v>
      </c>
      <c r="B59" s="42" t="str">
        <f>'10_Putumayo'!S57</f>
        <v>CC5296755</v>
      </c>
      <c r="C59" s="2">
        <f>'10_Putumayo'!Y57</f>
        <v>41</v>
      </c>
      <c r="D59">
        <f>'10_Putumayo'!AE57</f>
        <v>1</v>
      </c>
      <c r="E59" s="1">
        <f>'10_Putumayo'!BO57</f>
        <v>0</v>
      </c>
      <c r="F59" s="17">
        <f>'10_Putumayo'!CS57</f>
        <v>0</v>
      </c>
      <c r="G59" s="16">
        <f>'10_Putumayo'!DB57</f>
        <v>0</v>
      </c>
      <c r="H59" s="46">
        <f>'10_Putumayo'!CW57</f>
        <v>130</v>
      </c>
      <c r="I59" s="17">
        <f>'10_Putumayo'!EP57</f>
        <v>180</v>
      </c>
      <c r="J59" s="18">
        <f>'10_Putumayo'!ET57</f>
        <v>65</v>
      </c>
      <c r="K59" s="15">
        <f t="shared" si="0"/>
        <v>1.8433082143767154</v>
      </c>
      <c r="L59" s="15">
        <f t="shared" si="1"/>
        <v>2</v>
      </c>
      <c r="M59" s="10" t="str">
        <f>IFERROR(VLOOKUP($L$4:$L$859,TABLAREF!$A$1:$C$4,3,1),"SIN DATO")</f>
        <v>LATENTE</v>
      </c>
    </row>
    <row r="60" spans="1:13" ht="15" customHeight="1" x14ac:dyDescent="0.25">
      <c r="A60" s="77">
        <f t="shared" si="2"/>
        <v>57</v>
      </c>
      <c r="B60" s="42" t="str">
        <f>'10_Putumayo'!S58</f>
        <v>CC8565214</v>
      </c>
      <c r="C60" s="2">
        <f>'10_Putumayo'!Y58</f>
        <v>80</v>
      </c>
      <c r="D60">
        <f>'10_Putumayo'!AE58</f>
        <v>1</v>
      </c>
      <c r="E60" s="1">
        <f>'10_Putumayo'!BO58</f>
        <v>0</v>
      </c>
      <c r="F60" s="17">
        <f>'10_Putumayo'!CS58</f>
        <v>0</v>
      </c>
      <c r="G60" s="16">
        <f>'10_Putumayo'!DB58</f>
        <v>0</v>
      </c>
      <c r="H60" s="46">
        <f>'10_Putumayo'!CW58</f>
        <v>137</v>
      </c>
      <c r="I60" s="17">
        <f>'10_Putumayo'!EP58</f>
        <v>0.99</v>
      </c>
      <c r="J60" s="18">
        <f>'10_Putumayo'!ET58</f>
        <v>56</v>
      </c>
      <c r="K60" s="15">
        <f t="shared" si="0"/>
        <v>6.8945361419991968E-6</v>
      </c>
      <c r="L60" s="15">
        <f t="shared" si="1"/>
        <v>0</v>
      </c>
      <c r="M60" s="10" t="str">
        <f>IFERROR(VLOOKUP($L$4:$L$859,TABLAREF!$A$1:$C$4,3,1),"SIN DATO")</f>
        <v>LATENTE</v>
      </c>
    </row>
    <row r="61" spans="1:13" ht="15" customHeight="1" x14ac:dyDescent="0.25">
      <c r="A61" s="77">
        <f t="shared" si="2"/>
        <v>58</v>
      </c>
      <c r="B61" s="42" t="str">
        <f>'10_Putumayo'!S59</f>
        <v>CC18110912</v>
      </c>
      <c r="C61" s="2">
        <f>'10_Putumayo'!Y59</f>
        <v>67</v>
      </c>
      <c r="D61">
        <f>'10_Putumayo'!AE59</f>
        <v>1</v>
      </c>
      <c r="E61" s="1">
        <f>'10_Putumayo'!BO59</f>
        <v>0</v>
      </c>
      <c r="F61" s="17">
        <f>'10_Putumayo'!CS59</f>
        <v>0</v>
      </c>
      <c r="G61" s="16">
        <f>'10_Putumayo'!DB59</f>
        <v>0</v>
      </c>
      <c r="H61" s="46">
        <f>'10_Putumayo'!CW59</f>
        <v>120</v>
      </c>
      <c r="I61" s="17">
        <f>'10_Putumayo'!EP59</f>
        <v>195</v>
      </c>
      <c r="J61" s="18">
        <f>'10_Putumayo'!ET59</f>
        <v>40</v>
      </c>
      <c r="K61" s="15">
        <f t="shared" si="0"/>
        <v>16.08518488622115</v>
      </c>
      <c r="L61" s="15">
        <f t="shared" si="1"/>
        <v>16</v>
      </c>
      <c r="M61" s="10" t="str">
        <f>IFERROR(VLOOKUP($L$4:$L$859,TABLAREF!$A$1:$C$4,3,1),"SIN DATO")</f>
        <v>INTERMEDIO</v>
      </c>
    </row>
    <row r="62" spans="1:13" ht="15" customHeight="1" x14ac:dyDescent="0.25">
      <c r="A62" s="77">
        <f t="shared" si="2"/>
        <v>59</v>
      </c>
      <c r="B62" s="42" t="str">
        <f>'10_Putumayo'!S60</f>
        <v>CC18122912</v>
      </c>
      <c r="C62" s="2">
        <f>'10_Putumayo'!Y60</f>
        <v>59</v>
      </c>
      <c r="D62">
        <f>'10_Putumayo'!AE60</f>
        <v>1</v>
      </c>
      <c r="E62" s="1">
        <f>'10_Putumayo'!BO60</f>
        <v>0</v>
      </c>
      <c r="F62" s="17">
        <f>'10_Putumayo'!CS60</f>
        <v>1</v>
      </c>
      <c r="G62" s="16">
        <f>'10_Putumayo'!DB60</f>
        <v>0</v>
      </c>
      <c r="H62" s="46">
        <f>'10_Putumayo'!CW60</f>
        <v>120</v>
      </c>
      <c r="I62" s="17">
        <f>'10_Putumayo'!EP60</f>
        <v>176.2</v>
      </c>
      <c r="J62" s="18">
        <f>'10_Putumayo'!ET60</f>
        <v>57.1</v>
      </c>
      <c r="K62" s="15">
        <f t="shared" si="0"/>
        <v>9.1211863861023428</v>
      </c>
      <c r="L62" s="15">
        <f t="shared" si="1"/>
        <v>9</v>
      </c>
      <c r="M62" s="10" t="str">
        <f>IFERROR(VLOOKUP($L$4:$L$859,TABLAREF!$A$1:$C$4,3,1),"SIN DATO")</f>
        <v>LATENTE</v>
      </c>
    </row>
    <row r="63" spans="1:13" ht="15" customHeight="1" x14ac:dyDescent="0.25">
      <c r="A63" s="77">
        <f t="shared" si="2"/>
        <v>60</v>
      </c>
      <c r="B63" s="42" t="str">
        <f>'10_Putumayo'!S61</f>
        <v>CC5937021</v>
      </c>
      <c r="C63" s="2">
        <f>'10_Putumayo'!Y61</f>
        <v>58</v>
      </c>
      <c r="D63">
        <f>'10_Putumayo'!AE61</f>
        <v>1</v>
      </c>
      <c r="E63" s="1">
        <f>'10_Putumayo'!BO61</f>
        <v>0</v>
      </c>
      <c r="F63" s="17">
        <f>'10_Putumayo'!CS61</f>
        <v>1</v>
      </c>
      <c r="G63" s="16">
        <f>'10_Putumayo'!DB61</f>
        <v>0</v>
      </c>
      <c r="H63" s="46">
        <f>'10_Putumayo'!CW61</f>
        <v>130</v>
      </c>
      <c r="I63" s="17">
        <f>'10_Putumayo'!EP61</f>
        <v>160</v>
      </c>
      <c r="J63" s="18">
        <f>'10_Putumayo'!ET61</f>
        <v>48.7</v>
      </c>
      <c r="K63" s="15">
        <f t="shared" si="0"/>
        <v>10.765437756779884</v>
      </c>
      <c r="L63" s="15">
        <f t="shared" si="1"/>
        <v>11</v>
      </c>
      <c r="M63" s="10" t="str">
        <f>IFERROR(VLOOKUP($L$4:$L$859,TABLAREF!$A$1:$C$4,3,1),"SIN DATO")</f>
        <v>INTERMEDIO</v>
      </c>
    </row>
    <row r="64" spans="1:13" ht="15" customHeight="1" x14ac:dyDescent="0.25">
      <c r="A64" s="77">
        <f t="shared" si="2"/>
        <v>61</v>
      </c>
      <c r="B64" s="42" t="str">
        <f>'10_Putumayo'!S62</f>
        <v>CC12957216</v>
      </c>
      <c r="C64" s="2">
        <f>'10_Putumayo'!Y62</f>
        <v>51</v>
      </c>
      <c r="D64">
        <f>'10_Putumayo'!AE62</f>
        <v>1</v>
      </c>
      <c r="E64" s="1">
        <f>'10_Putumayo'!BO62</f>
        <v>0</v>
      </c>
      <c r="F64" s="17">
        <f>'10_Putumayo'!CS62</f>
        <v>0</v>
      </c>
      <c r="G64" s="16">
        <f>'10_Putumayo'!DB62</f>
        <v>0</v>
      </c>
      <c r="H64" s="46">
        <f>'10_Putumayo'!CW62</f>
        <v>120</v>
      </c>
      <c r="I64" s="17">
        <f>'10_Putumayo'!EP62</f>
        <v>199</v>
      </c>
      <c r="J64" s="18">
        <f>'10_Putumayo'!ET62</f>
        <v>58</v>
      </c>
      <c r="K64" s="15">
        <f t="shared" si="0"/>
        <v>4.8558556279424181</v>
      </c>
      <c r="L64" s="15">
        <f t="shared" si="1"/>
        <v>5</v>
      </c>
      <c r="M64" s="10" t="str">
        <f>IFERROR(VLOOKUP($L$4:$L$859,TABLAREF!$A$1:$C$4,3,1),"SIN DATO")</f>
        <v>LATENTE</v>
      </c>
    </row>
    <row r="65" spans="1:13" ht="15" customHeight="1" x14ac:dyDescent="0.25">
      <c r="A65" s="77">
        <f t="shared" si="2"/>
        <v>62</v>
      </c>
      <c r="B65" s="42" t="str">
        <f>'10_Putumayo'!S63</f>
        <v>CC41180759</v>
      </c>
      <c r="C65" s="2">
        <f>'10_Putumayo'!Y63</f>
        <v>65</v>
      </c>
      <c r="D65">
        <f>'10_Putumayo'!AE63</f>
        <v>2</v>
      </c>
      <c r="E65" s="1">
        <f>'10_Putumayo'!BO63</f>
        <v>0</v>
      </c>
      <c r="F65" s="17">
        <f>'10_Putumayo'!CS63</f>
        <v>0</v>
      </c>
      <c r="G65" s="16">
        <f>'10_Putumayo'!DB63</f>
        <v>0</v>
      </c>
      <c r="H65" s="46">
        <f>'10_Putumayo'!CW63</f>
        <v>130</v>
      </c>
      <c r="I65" s="17">
        <f>'10_Putumayo'!EP63</f>
        <v>188.7</v>
      </c>
      <c r="J65" s="18">
        <f>'10_Putumayo'!ET63</f>
        <v>63.1</v>
      </c>
      <c r="K65" s="15">
        <f t="shared" si="0"/>
        <v>16.770763676173384</v>
      </c>
      <c r="L65" s="15">
        <f t="shared" si="1"/>
        <v>17</v>
      </c>
      <c r="M65" s="10" t="str">
        <f>IFERROR(VLOOKUP($L$4:$L$859,TABLAREF!$A$1:$C$4,3,1),"SIN DATO")</f>
        <v>INTERMEDIO</v>
      </c>
    </row>
    <row r="66" spans="1:13" ht="15" customHeight="1" x14ac:dyDescent="0.25">
      <c r="A66" s="77">
        <f t="shared" si="2"/>
        <v>63</v>
      </c>
      <c r="B66" s="42" t="str">
        <f>'10_Putumayo'!S64</f>
        <v>CC11802852</v>
      </c>
      <c r="C66" s="2">
        <f>'10_Putumayo'!Y64</f>
        <v>75</v>
      </c>
      <c r="D66">
        <f>'10_Putumayo'!AE64</f>
        <v>1</v>
      </c>
      <c r="E66" s="1">
        <f>'10_Putumayo'!BO64</f>
        <v>0</v>
      </c>
      <c r="F66" s="17">
        <f>'10_Putumayo'!CS64</f>
        <v>0</v>
      </c>
      <c r="G66" s="16">
        <f>'10_Putumayo'!DB64</f>
        <v>0</v>
      </c>
      <c r="H66" s="46">
        <f>'10_Putumayo'!CW64</f>
        <v>130</v>
      </c>
      <c r="I66" s="17">
        <f>'10_Putumayo'!EP64</f>
        <v>223</v>
      </c>
      <c r="J66" s="18">
        <f>'10_Putumayo'!ET64</f>
        <v>52</v>
      </c>
      <c r="K66" s="15">
        <f t="shared" si="0"/>
        <v>19.880517902919092</v>
      </c>
      <c r="L66" s="15">
        <f t="shared" si="1"/>
        <v>20</v>
      </c>
      <c r="M66" s="10" t="str">
        <f>IFERROR(VLOOKUP($L$4:$L$859,TABLAREF!$A$1:$C$4,3,1),"SIN DATO")</f>
        <v>ALTO</v>
      </c>
    </row>
    <row r="67" spans="1:13" ht="15" customHeight="1" x14ac:dyDescent="0.25">
      <c r="A67" s="77">
        <f t="shared" si="2"/>
        <v>64</v>
      </c>
      <c r="B67" s="42" t="str">
        <f>'10_Putumayo'!S65</f>
        <v>CC1905938</v>
      </c>
      <c r="C67" s="2">
        <f>'10_Putumayo'!Y65</f>
        <v>34</v>
      </c>
      <c r="D67">
        <f>'10_Putumayo'!AE65</f>
        <v>1</v>
      </c>
      <c r="E67" s="1">
        <f>'10_Putumayo'!BO65</f>
        <v>0</v>
      </c>
      <c r="F67" s="17">
        <f>'10_Putumayo'!CS65</f>
        <v>0</v>
      </c>
      <c r="G67" s="16">
        <f>'10_Putumayo'!DB65</f>
        <v>0</v>
      </c>
      <c r="H67" s="46">
        <f>'10_Putumayo'!CW65</f>
        <v>120</v>
      </c>
      <c r="I67" s="17">
        <f>'10_Putumayo'!EP65</f>
        <v>166</v>
      </c>
      <c r="J67" s="18">
        <f>'10_Putumayo'!ET65</f>
        <v>45</v>
      </c>
      <c r="K67" s="15">
        <f t="shared" si="0"/>
        <v>1.244548419545799</v>
      </c>
      <c r="L67" s="15">
        <f t="shared" si="1"/>
        <v>1</v>
      </c>
      <c r="M67" s="10" t="str">
        <f>IFERROR(VLOOKUP($L$4:$L$859,TABLAREF!$A$1:$C$4,3,1),"SIN DATO")</f>
        <v>LATENTE</v>
      </c>
    </row>
    <row r="68" spans="1:13" ht="15" customHeight="1" x14ac:dyDescent="0.25">
      <c r="A68" s="77">
        <f t="shared" si="2"/>
        <v>65</v>
      </c>
      <c r="B68" s="42" t="str">
        <f>'10_Putumayo'!S66</f>
        <v>CC30721398</v>
      </c>
      <c r="C68" s="2">
        <f>'10_Putumayo'!Y66</f>
        <v>60</v>
      </c>
      <c r="D68">
        <f>'10_Putumayo'!AE66</f>
        <v>2</v>
      </c>
      <c r="E68" s="1">
        <f>'10_Putumayo'!BO66</f>
        <v>0</v>
      </c>
      <c r="F68" s="17">
        <f>'10_Putumayo'!CS66</f>
        <v>0</v>
      </c>
      <c r="G68" s="16">
        <f>'10_Putumayo'!DB66</f>
        <v>0</v>
      </c>
      <c r="H68" s="46">
        <f>'10_Putumayo'!CW66</f>
        <v>137</v>
      </c>
      <c r="I68" s="17">
        <f>'10_Putumayo'!EP66</f>
        <v>203.6</v>
      </c>
      <c r="J68" s="18">
        <f>'10_Putumayo'!ET66</f>
        <v>41.3</v>
      </c>
      <c r="K68" s="15">
        <f t="shared" si="0"/>
        <v>22.705556827482653</v>
      </c>
      <c r="L68" s="15">
        <f t="shared" si="1"/>
        <v>23</v>
      </c>
      <c r="M68" s="10" t="str">
        <f>IFERROR(VLOOKUP($L$4:$L$859,TABLAREF!$A$1:$C$4,3,1),"SIN DATO")</f>
        <v>ALTO</v>
      </c>
    </row>
    <row r="69" spans="1:13" ht="15" customHeight="1" x14ac:dyDescent="0.25">
      <c r="A69" s="77">
        <f t="shared" si="2"/>
        <v>66</v>
      </c>
      <c r="B69" s="42" t="str">
        <f>'10_Putumayo'!S67</f>
        <v>CC41181325</v>
      </c>
      <c r="C69" s="2">
        <f>'10_Putumayo'!Y67</f>
        <v>66</v>
      </c>
      <c r="D69">
        <f>'10_Putumayo'!AE67</f>
        <v>2</v>
      </c>
      <c r="E69" s="1">
        <f>'10_Putumayo'!BO67</f>
        <v>0</v>
      </c>
      <c r="F69" s="17">
        <f>'10_Putumayo'!CS67</f>
        <v>0</v>
      </c>
      <c r="G69" s="16">
        <f>'10_Putumayo'!DB67</f>
        <v>0</v>
      </c>
      <c r="H69" s="46">
        <f>'10_Putumayo'!CW67</f>
        <v>120</v>
      </c>
      <c r="I69" s="17">
        <f>'10_Putumayo'!EP67</f>
        <v>122</v>
      </c>
      <c r="J69" s="18">
        <f>'10_Putumayo'!ET67</f>
        <v>48.4</v>
      </c>
      <c r="K69" s="15">
        <f t="shared" ref="K69:K132" si="3">100*(1-EXP(-EXP((LN(10)-(15.5305+(28.4441*(1-D69))+(-1.4792*LN(C69))+(0*LN(C69)*LN(C69))+(-14.4588*LN(C69)*(1-D69))+(1.8515*LN(C69)*LN(C69)*(1-D69))+(-0.9119*LN(H69))+(-0.2767*E69)+(-0.7181*LN((I69* 0.02586)/ (J69* 0.02586)))+(-0.1759*F69)+(-0.1999*F69*(1-D69))+(-0.5865*G69)+(0*G69*D69)))/(EXP(0.9145)*EXP(-0.2784*(15.5305+(28.4441*(1-D69))+(-1.4792*LN(C69))+(0*LN(C69)*LN(C69))+(-14.4588*LN(C69)*(1-D69))+(1.8515*LN(C69)*LN(C69)*(1-D69))+(-0.9119*LN(H69))+(-0.2767*E69)+(-0.7181*LN((I69* 0.02586)/ (J69* 0.02586)))+(-0.1759*F69)+(-0.1999*F69*(1-D69))+(-0.5865*G69)+(0*G69*D69)))))))</f>
        <v>13.13969407149208</v>
      </c>
      <c r="L69" s="15">
        <f t="shared" ref="L69:L132" si="4">ROUND(K69,0)</f>
        <v>13</v>
      </c>
      <c r="M69" s="10" t="str">
        <f>IFERROR(VLOOKUP($L$4:$L$859,TABLAREF!$A$1:$C$4,3,1),"SIN DATO")</f>
        <v>INTERMEDIO</v>
      </c>
    </row>
    <row r="70" spans="1:13" ht="15" customHeight="1" x14ac:dyDescent="0.25">
      <c r="A70" s="77">
        <f t="shared" ref="A70:A133" si="5">A69+1</f>
        <v>67</v>
      </c>
      <c r="B70" s="42" t="str">
        <f>'10_Putumayo'!S68</f>
        <v>CC5348235</v>
      </c>
      <c r="C70" s="2">
        <f>'10_Putumayo'!Y68</f>
        <v>56</v>
      </c>
      <c r="D70">
        <f>'10_Putumayo'!AE68</f>
        <v>1</v>
      </c>
      <c r="E70" s="1">
        <f>'10_Putumayo'!BO68</f>
        <v>0</v>
      </c>
      <c r="F70" s="17">
        <f>'10_Putumayo'!CS68</f>
        <v>0</v>
      </c>
      <c r="G70" s="16">
        <f>'10_Putumayo'!DB68</f>
        <v>0</v>
      </c>
      <c r="H70" s="46">
        <f>'10_Putumayo'!CW68</f>
        <v>178</v>
      </c>
      <c r="I70" s="17">
        <f>'10_Putumayo'!EP68</f>
        <v>227</v>
      </c>
      <c r="J70" s="18">
        <f>'10_Putumayo'!ET68</f>
        <v>56.9</v>
      </c>
      <c r="K70" s="15">
        <f t="shared" si="3"/>
        <v>14.911581081703385</v>
      </c>
      <c r="L70" s="15">
        <f t="shared" si="4"/>
        <v>15</v>
      </c>
      <c r="M70" s="10" t="str">
        <f>IFERROR(VLOOKUP($L$4:$L$859,TABLAREF!$A$1:$C$4,3,1),"SIN DATO")</f>
        <v>INTERMEDIO</v>
      </c>
    </row>
    <row r="71" spans="1:13" ht="15" customHeight="1" x14ac:dyDescent="0.25">
      <c r="A71" s="77">
        <f t="shared" si="5"/>
        <v>68</v>
      </c>
      <c r="B71" s="42" t="str">
        <f>'10_Putumayo'!S69</f>
        <v>CC18123085</v>
      </c>
      <c r="C71" s="2">
        <f>'10_Putumayo'!Y69</f>
        <v>54</v>
      </c>
      <c r="D71">
        <f>'10_Putumayo'!AE69</f>
        <v>1</v>
      </c>
      <c r="E71" s="1">
        <f>'10_Putumayo'!BO69</f>
        <v>0</v>
      </c>
      <c r="F71" s="17">
        <f>'10_Putumayo'!CS69</f>
        <v>0</v>
      </c>
      <c r="G71" s="16">
        <f>'10_Putumayo'!DB69</f>
        <v>0</v>
      </c>
      <c r="H71" s="46">
        <f>'10_Putumayo'!CW69</f>
        <v>150</v>
      </c>
      <c r="I71" s="17">
        <f>'10_Putumayo'!EP69</f>
        <v>151.30000000000001</v>
      </c>
      <c r="J71" s="18">
        <f>'10_Putumayo'!ET69</f>
        <v>62.7</v>
      </c>
      <c r="K71" s="15">
        <f t="shared" si="3"/>
        <v>5.2385283329298371</v>
      </c>
      <c r="L71" s="15">
        <f t="shared" si="4"/>
        <v>5</v>
      </c>
      <c r="M71" s="10" t="str">
        <f>IFERROR(VLOOKUP($L$4:$L$859,TABLAREF!$A$1:$C$4,3,1),"SIN DATO")</f>
        <v>LATENTE</v>
      </c>
    </row>
    <row r="72" spans="1:13" ht="15" customHeight="1" x14ac:dyDescent="0.25">
      <c r="A72" s="77">
        <f t="shared" si="5"/>
        <v>69</v>
      </c>
      <c r="B72" s="42" t="str">
        <f>'10_Putumayo'!S70</f>
        <v>CC27354948</v>
      </c>
      <c r="C72" s="2">
        <f>'10_Putumayo'!Y70</f>
        <v>59</v>
      </c>
      <c r="D72">
        <f>'10_Putumayo'!AE70</f>
        <v>2</v>
      </c>
      <c r="E72" s="1">
        <f>'10_Putumayo'!BO70</f>
        <v>0</v>
      </c>
      <c r="F72" s="17">
        <f>'10_Putumayo'!CS70</f>
        <v>1</v>
      </c>
      <c r="G72" s="16">
        <f>'10_Putumayo'!DB70</f>
        <v>0</v>
      </c>
      <c r="H72" s="46">
        <f>'10_Putumayo'!CW70</f>
        <v>125</v>
      </c>
      <c r="I72" s="17">
        <f>'10_Putumayo'!EP70</f>
        <v>153</v>
      </c>
      <c r="J72" s="18">
        <f>'10_Putumayo'!ET70</f>
        <v>37.4</v>
      </c>
      <c r="K72" s="15">
        <f t="shared" si="3"/>
        <v>15.385081351774843</v>
      </c>
      <c r="L72" s="15">
        <f t="shared" si="4"/>
        <v>15</v>
      </c>
      <c r="M72" s="10" t="str">
        <f>IFERROR(VLOOKUP($L$4:$L$859,TABLAREF!$A$1:$C$4,3,1),"SIN DATO")</f>
        <v>INTERMEDIO</v>
      </c>
    </row>
    <row r="73" spans="1:13" ht="15" customHeight="1" x14ac:dyDescent="0.25">
      <c r="A73" s="77">
        <f t="shared" si="5"/>
        <v>70</v>
      </c>
      <c r="B73" s="42" t="str">
        <f>'10_Putumayo'!S71</f>
        <v>CC27355439</v>
      </c>
      <c r="C73" s="2">
        <f>'10_Putumayo'!Y71</f>
        <v>61</v>
      </c>
      <c r="D73">
        <f>'10_Putumayo'!AE71</f>
        <v>2</v>
      </c>
      <c r="E73" s="1">
        <f>'10_Putumayo'!BO71</f>
        <v>0</v>
      </c>
      <c r="F73" s="17">
        <f>'10_Putumayo'!CS71</f>
        <v>0</v>
      </c>
      <c r="G73" s="16">
        <f>'10_Putumayo'!DB71</f>
        <v>1</v>
      </c>
      <c r="H73" s="46">
        <f>'10_Putumayo'!CW71</f>
        <v>130</v>
      </c>
      <c r="I73" s="17">
        <f>'10_Putumayo'!EP71</f>
        <v>207</v>
      </c>
      <c r="J73" s="18">
        <f>'10_Putumayo'!ET71</f>
        <v>55.8</v>
      </c>
      <c r="K73" s="15">
        <f t="shared" si="3"/>
        <v>34.441759010436179</v>
      </c>
      <c r="L73" s="15">
        <f t="shared" si="4"/>
        <v>34</v>
      </c>
      <c r="M73" s="10" t="str">
        <f>IFERROR(VLOOKUP($L$4:$L$859,TABLAREF!$A$1:$C$4,3,1),"SIN DATO")</f>
        <v>MUY ALTO</v>
      </c>
    </row>
    <row r="74" spans="1:13" ht="15" customHeight="1" x14ac:dyDescent="0.25">
      <c r="A74" s="77">
        <f t="shared" si="5"/>
        <v>71</v>
      </c>
      <c r="B74" s="42" t="str">
        <f>'10_Putumayo'!S72</f>
        <v>CC27474297</v>
      </c>
      <c r="C74" s="2">
        <f>'10_Putumayo'!Y72</f>
        <v>57</v>
      </c>
      <c r="D74">
        <f>'10_Putumayo'!AE72</f>
        <v>2</v>
      </c>
      <c r="E74" s="1">
        <f>'10_Putumayo'!BO72</f>
        <v>0</v>
      </c>
      <c r="F74" s="17">
        <f>'10_Putumayo'!CS72</f>
        <v>0</v>
      </c>
      <c r="G74" s="16">
        <f>'10_Putumayo'!DB72</f>
        <v>0</v>
      </c>
      <c r="H74" s="46">
        <f>'10_Putumayo'!CW72</f>
        <v>140</v>
      </c>
      <c r="I74" s="17">
        <f>'10_Putumayo'!EP72</f>
        <v>227.3</v>
      </c>
      <c r="J74" s="18">
        <f>'10_Putumayo'!ET72</f>
        <v>40.9</v>
      </c>
      <c r="K74" s="15">
        <f t="shared" si="3"/>
        <v>22.670072074086288</v>
      </c>
      <c r="L74" s="15">
        <f t="shared" si="4"/>
        <v>23</v>
      </c>
      <c r="M74" s="10" t="str">
        <f>IFERROR(VLOOKUP($L$4:$L$859,TABLAREF!$A$1:$C$4,3,1),"SIN DATO")</f>
        <v>ALTO</v>
      </c>
    </row>
    <row r="75" spans="1:13" ht="15" customHeight="1" x14ac:dyDescent="0.25">
      <c r="A75" s="77">
        <f t="shared" si="5"/>
        <v>72</v>
      </c>
      <c r="B75" s="42" t="str">
        <f>'10_Putumayo'!S73</f>
        <v>CC25674130</v>
      </c>
      <c r="C75" s="2">
        <f>'10_Putumayo'!Y73</f>
        <v>41</v>
      </c>
      <c r="D75">
        <f>'10_Putumayo'!AE73</f>
        <v>2</v>
      </c>
      <c r="E75" s="1">
        <f>'10_Putumayo'!BO73</f>
        <v>0</v>
      </c>
      <c r="F75" s="17">
        <f>'10_Putumayo'!CS73</f>
        <v>1</v>
      </c>
      <c r="G75" s="16">
        <f>'10_Putumayo'!DB73</f>
        <v>0</v>
      </c>
      <c r="H75" s="46">
        <f>'10_Putumayo'!CW73</f>
        <v>160</v>
      </c>
      <c r="I75" s="17">
        <f>'10_Putumayo'!EP73</f>
        <v>195.79</v>
      </c>
      <c r="J75" s="18">
        <f>'10_Putumayo'!ET73</f>
        <v>65</v>
      </c>
      <c r="K75" s="15">
        <f t="shared" si="3"/>
        <v>6.0688786343793932</v>
      </c>
      <c r="L75" s="15">
        <f t="shared" si="4"/>
        <v>6</v>
      </c>
      <c r="M75" s="10" t="str">
        <f>IFERROR(VLOOKUP($L$4:$L$859,TABLAREF!$A$1:$C$4,3,1),"SIN DATO")</f>
        <v>LATENTE</v>
      </c>
    </row>
    <row r="76" spans="1:13" ht="15" customHeight="1" x14ac:dyDescent="0.25">
      <c r="A76" s="77">
        <f t="shared" si="5"/>
        <v>73</v>
      </c>
      <c r="B76" s="42" t="str">
        <f>'10_Putumayo'!S74</f>
        <v>CC27247018</v>
      </c>
      <c r="C76" s="2">
        <f>'10_Putumayo'!Y74</f>
        <v>47</v>
      </c>
      <c r="D76">
        <f>'10_Putumayo'!AE74</f>
        <v>2</v>
      </c>
      <c r="E76" s="1">
        <f>'10_Putumayo'!BO74</f>
        <v>0</v>
      </c>
      <c r="F76" s="17">
        <f>'10_Putumayo'!CS74</f>
        <v>0</v>
      </c>
      <c r="G76" s="16">
        <f>'10_Putumayo'!DB74</f>
        <v>0</v>
      </c>
      <c r="H76" s="46">
        <f>'10_Putumayo'!CW74</f>
        <v>120</v>
      </c>
      <c r="I76" s="17">
        <f>'10_Putumayo'!EP74</f>
        <v>193</v>
      </c>
      <c r="J76" s="18">
        <f>'10_Putumayo'!ET74</f>
        <v>58.1</v>
      </c>
      <c r="K76" s="15">
        <f t="shared" si="3"/>
        <v>5.7258790093630108</v>
      </c>
      <c r="L76" s="15">
        <f t="shared" si="4"/>
        <v>6</v>
      </c>
      <c r="M76" s="10" t="str">
        <f>IFERROR(VLOOKUP($L$4:$L$859,TABLAREF!$A$1:$C$4,3,1),"SIN DATO")</f>
        <v>LATENTE</v>
      </c>
    </row>
    <row r="77" spans="1:13" ht="15" customHeight="1" x14ac:dyDescent="0.25">
      <c r="A77" s="77">
        <f t="shared" si="5"/>
        <v>74</v>
      </c>
      <c r="B77" s="42" t="str">
        <f>'10_Putumayo'!S75</f>
        <v>CC27362921</v>
      </c>
      <c r="C77" s="2">
        <f>'10_Putumayo'!Y75</f>
        <v>62</v>
      </c>
      <c r="D77">
        <f>'10_Putumayo'!AE75</f>
        <v>2</v>
      </c>
      <c r="E77" s="1">
        <f>'10_Putumayo'!BO75</f>
        <v>0</v>
      </c>
      <c r="F77" s="17">
        <f>'10_Putumayo'!CS75</f>
        <v>1</v>
      </c>
      <c r="G77" s="16">
        <f>'10_Putumayo'!DB75</f>
        <v>0</v>
      </c>
      <c r="H77" s="46">
        <f>'10_Putumayo'!CW75</f>
        <v>120</v>
      </c>
      <c r="I77" s="17">
        <f>'10_Putumayo'!EP75</f>
        <v>124.5</v>
      </c>
      <c r="J77" s="18">
        <f>'10_Putumayo'!ET75</f>
        <v>45.8</v>
      </c>
      <c r="K77" s="15">
        <f t="shared" si="3"/>
        <v>10.717305661120403</v>
      </c>
      <c r="L77" s="15">
        <f t="shared" si="4"/>
        <v>11</v>
      </c>
      <c r="M77" s="10" t="str">
        <f>IFERROR(VLOOKUP($L$4:$L$859,TABLAREF!$A$1:$C$4,3,1),"SIN DATO")</f>
        <v>INTERMEDIO</v>
      </c>
    </row>
    <row r="78" spans="1:13" ht="15" customHeight="1" x14ac:dyDescent="0.25">
      <c r="A78" s="77">
        <f t="shared" si="5"/>
        <v>75</v>
      </c>
      <c r="B78" s="42" t="str">
        <f>'10_Putumayo'!S76</f>
        <v>CC27364334</v>
      </c>
      <c r="C78" s="2">
        <f>'10_Putumayo'!Y76</f>
        <v>44</v>
      </c>
      <c r="D78">
        <f>'10_Putumayo'!AE76</f>
        <v>2</v>
      </c>
      <c r="E78" s="1">
        <f>'10_Putumayo'!BO76</f>
        <v>0</v>
      </c>
      <c r="F78" s="17">
        <f>'10_Putumayo'!CS76</f>
        <v>0</v>
      </c>
      <c r="G78" s="16">
        <f>'10_Putumayo'!DB76</f>
        <v>1</v>
      </c>
      <c r="H78" s="46">
        <f>'10_Putumayo'!CW76</f>
        <v>120</v>
      </c>
      <c r="I78" s="17">
        <f>'10_Putumayo'!EP76</f>
        <v>176</v>
      </c>
      <c r="J78" s="18">
        <f>'10_Putumayo'!ET76</f>
        <v>52.6</v>
      </c>
      <c r="K78" s="15">
        <f t="shared" si="3"/>
        <v>14.609191328471216</v>
      </c>
      <c r="L78" s="15">
        <f t="shared" si="4"/>
        <v>15</v>
      </c>
      <c r="M78" s="10" t="str">
        <f>IFERROR(VLOOKUP($L$4:$L$859,TABLAREF!$A$1:$C$4,3,1),"SIN DATO")</f>
        <v>INTERMEDIO</v>
      </c>
    </row>
    <row r="79" spans="1:13" ht="15" customHeight="1" x14ac:dyDescent="0.25">
      <c r="A79" s="77">
        <f t="shared" si="5"/>
        <v>76</v>
      </c>
      <c r="B79" s="42" t="str">
        <f>'10_Putumayo'!S77</f>
        <v>CC27364387</v>
      </c>
      <c r="C79" s="2">
        <f>'10_Putumayo'!Y77</f>
        <v>57</v>
      </c>
      <c r="D79">
        <f>'10_Putumayo'!AE77</f>
        <v>2</v>
      </c>
      <c r="E79" s="1">
        <f>'10_Putumayo'!BO77</f>
        <v>0</v>
      </c>
      <c r="F79" s="17">
        <f>'10_Putumayo'!CS77</f>
        <v>1</v>
      </c>
      <c r="G79" s="16">
        <f>'10_Putumayo'!DB77</f>
        <v>0</v>
      </c>
      <c r="H79" s="46">
        <f>'10_Putumayo'!CW77</f>
        <v>150</v>
      </c>
      <c r="I79" s="17">
        <f>'10_Putumayo'!EP77</f>
        <v>276.7</v>
      </c>
      <c r="J79" s="18">
        <f>'10_Putumayo'!ET77</f>
        <v>52.2</v>
      </c>
      <c r="K79" s="15">
        <f t="shared" si="3"/>
        <v>22.813938635209531</v>
      </c>
      <c r="L79" s="15">
        <f t="shared" si="4"/>
        <v>23</v>
      </c>
      <c r="M79" s="10" t="str">
        <f>IFERROR(VLOOKUP($L$4:$L$859,TABLAREF!$A$1:$C$4,3,1),"SIN DATO")</f>
        <v>ALTO</v>
      </c>
    </row>
    <row r="80" spans="1:13" ht="15" customHeight="1" x14ac:dyDescent="0.25">
      <c r="A80" s="77">
        <f t="shared" si="5"/>
        <v>77</v>
      </c>
      <c r="B80" s="42" t="str">
        <f>'10_Putumayo'!S78</f>
        <v>CC41780436</v>
      </c>
      <c r="C80" s="2">
        <f>'10_Putumayo'!Y78</f>
        <v>58</v>
      </c>
      <c r="D80">
        <f>'10_Putumayo'!AE78</f>
        <v>2</v>
      </c>
      <c r="E80" s="1">
        <f>'10_Putumayo'!BO78</f>
        <v>0</v>
      </c>
      <c r="F80" s="17">
        <f>'10_Putumayo'!CS78</f>
        <v>0</v>
      </c>
      <c r="G80" s="16">
        <f>'10_Putumayo'!DB78</f>
        <v>0</v>
      </c>
      <c r="H80" s="46">
        <f>'10_Putumayo'!CW78</f>
        <v>120</v>
      </c>
      <c r="I80" s="17">
        <f>'10_Putumayo'!EP78</f>
        <v>161</v>
      </c>
      <c r="J80" s="18">
        <f>'10_Putumayo'!ET78</f>
        <v>40.1</v>
      </c>
      <c r="K80" s="15">
        <f t="shared" si="3"/>
        <v>13.959698140682629</v>
      </c>
      <c r="L80" s="15">
        <f t="shared" si="4"/>
        <v>14</v>
      </c>
      <c r="M80" s="10" t="str">
        <f>IFERROR(VLOOKUP($L$4:$L$859,TABLAREF!$A$1:$C$4,3,1),"SIN DATO")</f>
        <v>INTERMEDIO</v>
      </c>
    </row>
    <row r="81" spans="1:13" ht="15" customHeight="1" x14ac:dyDescent="0.25">
      <c r="A81" s="77">
        <f t="shared" si="5"/>
        <v>78</v>
      </c>
      <c r="B81" s="42" t="str">
        <f>'10_Putumayo'!S79</f>
        <v>CC15570677</v>
      </c>
      <c r="C81" s="2">
        <f>'10_Putumayo'!Y79</f>
        <v>58</v>
      </c>
      <c r="D81">
        <f>'10_Putumayo'!AE79</f>
        <v>1</v>
      </c>
      <c r="E81" s="1">
        <f>'10_Putumayo'!BO79</f>
        <v>0</v>
      </c>
      <c r="F81" s="17">
        <f>'10_Putumayo'!CS79</f>
        <v>1</v>
      </c>
      <c r="G81" s="16">
        <f>'10_Putumayo'!DB79</f>
        <v>0</v>
      </c>
      <c r="H81" s="46">
        <f>'10_Putumayo'!CW79</f>
        <v>140</v>
      </c>
      <c r="I81" s="17">
        <f>'10_Putumayo'!EP79</f>
        <v>168</v>
      </c>
      <c r="J81" s="18">
        <f>'10_Putumayo'!ET79</f>
        <v>52</v>
      </c>
      <c r="K81" s="15">
        <f t="shared" si="3"/>
        <v>11.84017862837241</v>
      </c>
      <c r="L81" s="15">
        <f t="shared" si="4"/>
        <v>12</v>
      </c>
      <c r="M81" s="10" t="str">
        <f>IFERROR(VLOOKUP($L$4:$L$859,TABLAREF!$A$1:$C$4,3,1),"SIN DATO")</f>
        <v>INTERMEDIO</v>
      </c>
    </row>
    <row r="82" spans="1:13" ht="15" customHeight="1" x14ac:dyDescent="0.25">
      <c r="A82" s="77">
        <f t="shared" si="5"/>
        <v>79</v>
      </c>
      <c r="B82" s="42" t="str">
        <f>'10_Putumayo'!S80</f>
        <v>CC18105474</v>
      </c>
      <c r="C82" s="2">
        <f>'10_Putumayo'!Y80</f>
        <v>46</v>
      </c>
      <c r="D82">
        <f>'10_Putumayo'!AE80</f>
        <v>1</v>
      </c>
      <c r="E82" s="1">
        <f>'10_Putumayo'!BO80</f>
        <v>0</v>
      </c>
      <c r="F82" s="17">
        <f>'10_Putumayo'!CS80</f>
        <v>0</v>
      </c>
      <c r="G82" s="16">
        <f>'10_Putumayo'!DB80</f>
        <v>0</v>
      </c>
      <c r="H82" s="46">
        <f>'10_Putumayo'!CW80</f>
        <v>131</v>
      </c>
      <c r="I82" s="17">
        <f>'10_Putumayo'!EP80</f>
        <v>183.9</v>
      </c>
      <c r="J82" s="18">
        <f>'10_Putumayo'!ET80</f>
        <v>55.7</v>
      </c>
      <c r="K82" s="15">
        <f t="shared" si="3"/>
        <v>3.8851273695364785</v>
      </c>
      <c r="L82" s="15">
        <f t="shared" si="4"/>
        <v>4</v>
      </c>
      <c r="M82" s="10" t="str">
        <f>IFERROR(VLOOKUP($L$4:$L$859,TABLAREF!$A$1:$C$4,3,1),"SIN DATO")</f>
        <v>LATENTE</v>
      </c>
    </row>
    <row r="83" spans="1:13" ht="15" customHeight="1" x14ac:dyDescent="0.25">
      <c r="A83" s="77">
        <f t="shared" si="5"/>
        <v>80</v>
      </c>
      <c r="B83" s="42" t="str">
        <f>'10_Putumayo'!S81</f>
        <v>CC18123497</v>
      </c>
      <c r="C83" s="2">
        <f>'10_Putumayo'!Y81</f>
        <v>58</v>
      </c>
      <c r="D83">
        <f>'10_Putumayo'!AE81</f>
        <v>1</v>
      </c>
      <c r="E83" s="1">
        <f>'10_Putumayo'!BO81</f>
        <v>0</v>
      </c>
      <c r="F83" s="17">
        <f>'10_Putumayo'!CS81</f>
        <v>1</v>
      </c>
      <c r="G83" s="16">
        <f>'10_Putumayo'!DB81</f>
        <v>0</v>
      </c>
      <c r="H83" s="46">
        <f>'10_Putumayo'!CW81</f>
        <v>120</v>
      </c>
      <c r="I83" s="17">
        <f>'10_Putumayo'!EP81</f>
        <v>162</v>
      </c>
      <c r="J83" s="18">
        <f>'10_Putumayo'!ET81</f>
        <v>37.299999999999997</v>
      </c>
      <c r="K83" s="15">
        <f t="shared" si="3"/>
        <v>13.332562687036265</v>
      </c>
      <c r="L83" s="15">
        <f t="shared" si="4"/>
        <v>13</v>
      </c>
      <c r="M83" s="10" t="str">
        <f>IFERROR(VLOOKUP($L$4:$L$859,TABLAREF!$A$1:$C$4,3,1),"SIN DATO")</f>
        <v>INTERMEDIO</v>
      </c>
    </row>
    <row r="84" spans="1:13" ht="15" customHeight="1" x14ac:dyDescent="0.25">
      <c r="A84" s="77">
        <f t="shared" si="5"/>
        <v>81</v>
      </c>
      <c r="B84" s="42" t="str">
        <f>'10_Putumayo'!S82</f>
        <v>CC41101099</v>
      </c>
      <c r="C84" s="2">
        <f>'10_Putumayo'!Y82</f>
        <v>49</v>
      </c>
      <c r="D84">
        <f>'10_Putumayo'!AE82</f>
        <v>2</v>
      </c>
      <c r="E84" s="1">
        <f>'10_Putumayo'!BO82</f>
        <v>0</v>
      </c>
      <c r="F84" s="17">
        <f>'10_Putumayo'!CS82</f>
        <v>0</v>
      </c>
      <c r="G84" s="16">
        <f>'10_Putumayo'!DB82</f>
        <v>0</v>
      </c>
      <c r="H84" s="46">
        <f>'10_Putumayo'!CW82</f>
        <v>127</v>
      </c>
      <c r="I84" s="17">
        <f>'10_Putumayo'!EP82</f>
        <v>164.8</v>
      </c>
      <c r="J84" s="18">
        <f>'10_Putumayo'!ET82</f>
        <v>46.3</v>
      </c>
      <c r="K84" s="15">
        <f t="shared" si="3"/>
        <v>7.8498892376588358</v>
      </c>
      <c r="L84" s="15">
        <f t="shared" si="4"/>
        <v>8</v>
      </c>
      <c r="M84" s="10" t="str">
        <f>IFERROR(VLOOKUP($L$4:$L$859,TABLAREF!$A$1:$C$4,3,1),"SIN DATO")</f>
        <v>LATENTE</v>
      </c>
    </row>
    <row r="85" spans="1:13" ht="15" customHeight="1" x14ac:dyDescent="0.25">
      <c r="A85" s="77">
        <f t="shared" si="5"/>
        <v>82</v>
      </c>
      <c r="B85" s="42" t="str">
        <f>'10_Putumayo'!S83</f>
        <v>CC41181523</v>
      </c>
      <c r="C85" s="2">
        <f>'10_Putumayo'!Y83</f>
        <v>71</v>
      </c>
      <c r="D85">
        <f>'10_Putumayo'!AE83</f>
        <v>2</v>
      </c>
      <c r="E85" s="1">
        <f>'10_Putumayo'!BO83</f>
        <v>0</v>
      </c>
      <c r="F85" s="17">
        <f>'10_Putumayo'!CS83</f>
        <v>1</v>
      </c>
      <c r="G85" s="16">
        <f>'10_Putumayo'!DB83</f>
        <v>0</v>
      </c>
      <c r="H85" s="46">
        <f>'10_Putumayo'!CW83</f>
        <v>120</v>
      </c>
      <c r="I85" s="17">
        <f>'10_Putumayo'!EP83</f>
        <v>156</v>
      </c>
      <c r="J85" s="18">
        <f>'10_Putumayo'!ET83</f>
        <v>48.4</v>
      </c>
      <c r="K85" s="15">
        <f t="shared" si="3"/>
        <v>21.836636338724734</v>
      </c>
      <c r="L85" s="15">
        <f t="shared" si="4"/>
        <v>22</v>
      </c>
      <c r="M85" s="10" t="str">
        <f>IFERROR(VLOOKUP($L$4:$L$859,TABLAREF!$A$1:$C$4,3,1),"SIN DATO")</f>
        <v>ALTO</v>
      </c>
    </row>
    <row r="86" spans="1:13" ht="15" customHeight="1" x14ac:dyDescent="0.25">
      <c r="A86" s="77">
        <f t="shared" si="5"/>
        <v>83</v>
      </c>
      <c r="B86" s="42" t="str">
        <f>'10_Putumayo'!S84</f>
        <v>CC18123101</v>
      </c>
      <c r="C86" s="2">
        <f>'10_Putumayo'!Y84</f>
        <v>58</v>
      </c>
      <c r="D86">
        <f>'10_Putumayo'!AE84</f>
        <v>1</v>
      </c>
      <c r="E86" s="1">
        <f>'10_Putumayo'!BO84</f>
        <v>0</v>
      </c>
      <c r="F86" s="17">
        <f>'10_Putumayo'!CS84</f>
        <v>0</v>
      </c>
      <c r="G86" s="16">
        <f>'10_Putumayo'!DB84</f>
        <v>0</v>
      </c>
      <c r="H86" s="46">
        <f>'10_Putumayo'!CW84</f>
        <v>100</v>
      </c>
      <c r="I86" s="17">
        <f>'10_Putumayo'!EP84</f>
        <v>120</v>
      </c>
      <c r="J86" s="18">
        <f>'10_Putumayo'!ET84</f>
        <v>54</v>
      </c>
      <c r="K86" s="15">
        <f t="shared" si="3"/>
        <v>2.4817001588789411</v>
      </c>
      <c r="L86" s="15">
        <f t="shared" si="4"/>
        <v>2</v>
      </c>
      <c r="M86" s="10" t="str">
        <f>IFERROR(VLOOKUP($L$4:$L$859,TABLAREF!$A$1:$C$4,3,1),"SIN DATO")</f>
        <v>LATENTE</v>
      </c>
    </row>
    <row r="87" spans="1:13" ht="15" customHeight="1" x14ac:dyDescent="0.25">
      <c r="A87" s="77">
        <f t="shared" si="5"/>
        <v>84</v>
      </c>
      <c r="B87" s="42" t="str">
        <f>'10_Putumayo'!S85</f>
        <v>CC27355361</v>
      </c>
      <c r="C87" s="2">
        <f>'10_Putumayo'!Y85</f>
        <v>60</v>
      </c>
      <c r="D87">
        <f>'10_Putumayo'!AE85</f>
        <v>2</v>
      </c>
      <c r="E87" s="1">
        <f>'10_Putumayo'!BO85</f>
        <v>0</v>
      </c>
      <c r="F87" s="17">
        <f>'10_Putumayo'!CS85</f>
        <v>0</v>
      </c>
      <c r="G87" s="16">
        <f>'10_Putumayo'!DB85</f>
        <v>0</v>
      </c>
      <c r="H87" s="46">
        <f>'10_Putumayo'!CW85</f>
        <v>110</v>
      </c>
      <c r="I87" s="17">
        <f>'10_Putumayo'!EP85</f>
        <v>202</v>
      </c>
      <c r="J87" s="18">
        <f>'10_Putumayo'!ET85</f>
        <v>69.3</v>
      </c>
      <c r="K87" s="15">
        <f t="shared" si="3"/>
        <v>9.3131926512431402</v>
      </c>
      <c r="L87" s="15">
        <f t="shared" si="4"/>
        <v>9</v>
      </c>
      <c r="M87" s="10" t="str">
        <f>IFERROR(VLOOKUP($L$4:$L$859,TABLAREF!$A$1:$C$4,3,1),"SIN DATO")</f>
        <v>LATENTE</v>
      </c>
    </row>
    <row r="88" spans="1:13" ht="15" customHeight="1" x14ac:dyDescent="0.25">
      <c r="A88" s="77">
        <f t="shared" si="5"/>
        <v>85</v>
      </c>
      <c r="B88" s="42" t="str">
        <f>'10_Putumayo'!S86</f>
        <v>CC30709951</v>
      </c>
      <c r="C88" s="2">
        <f>'10_Putumayo'!Y86</f>
        <v>55</v>
      </c>
      <c r="D88">
        <f>'10_Putumayo'!AE86</f>
        <v>2</v>
      </c>
      <c r="E88" s="1">
        <f>'10_Putumayo'!BO86</f>
        <v>0</v>
      </c>
      <c r="F88" s="17">
        <f>'10_Putumayo'!CS86</f>
        <v>0</v>
      </c>
      <c r="G88" s="16">
        <f>'10_Putumayo'!DB86</f>
        <v>0</v>
      </c>
      <c r="H88" s="46">
        <f>'10_Putumayo'!CW86</f>
        <v>120</v>
      </c>
      <c r="I88" s="17">
        <f>'10_Putumayo'!EP86</f>
        <v>169.9</v>
      </c>
      <c r="J88" s="18">
        <f>'10_Putumayo'!ET86</f>
        <v>46.6</v>
      </c>
      <c r="K88" s="15">
        <f t="shared" si="3"/>
        <v>10.448186049867381</v>
      </c>
      <c r="L88" s="15">
        <f t="shared" si="4"/>
        <v>10</v>
      </c>
      <c r="M88" s="10" t="str">
        <f>IFERROR(VLOOKUP($L$4:$L$859,TABLAREF!$A$1:$C$4,3,1),"SIN DATO")</f>
        <v>LATENTE</v>
      </c>
    </row>
    <row r="89" spans="1:13" ht="15" customHeight="1" x14ac:dyDescent="0.25">
      <c r="A89" s="77">
        <f t="shared" si="5"/>
        <v>86</v>
      </c>
      <c r="B89" s="42" t="str">
        <f>'10_Putumayo'!S87</f>
        <v>CC41180206</v>
      </c>
      <c r="C89" s="2">
        <f>'10_Putumayo'!Y87</f>
        <v>58</v>
      </c>
      <c r="D89">
        <f>'10_Putumayo'!AE87</f>
        <v>2</v>
      </c>
      <c r="E89" s="1">
        <f>'10_Putumayo'!BO87</f>
        <v>0</v>
      </c>
      <c r="F89" s="17">
        <f>'10_Putumayo'!CS87</f>
        <v>0</v>
      </c>
      <c r="G89" s="16">
        <f>'10_Putumayo'!DB87</f>
        <v>0</v>
      </c>
      <c r="H89" s="46">
        <f>'10_Putumayo'!CW87</f>
        <v>130</v>
      </c>
      <c r="I89" s="17">
        <f>'10_Putumayo'!EP87</f>
        <v>230</v>
      </c>
      <c r="J89" s="18">
        <f>'10_Putumayo'!ET87</f>
        <v>40.9</v>
      </c>
      <c r="K89" s="15">
        <f t="shared" si="3"/>
        <v>21.982392286137507</v>
      </c>
      <c r="L89" s="15">
        <f t="shared" si="4"/>
        <v>22</v>
      </c>
      <c r="M89" s="10" t="str">
        <f>IFERROR(VLOOKUP($L$4:$L$859,TABLAREF!$A$1:$C$4,3,1),"SIN DATO")</f>
        <v>ALTO</v>
      </c>
    </row>
    <row r="90" spans="1:13" ht="15" customHeight="1" x14ac:dyDescent="0.25">
      <c r="A90" s="77">
        <f t="shared" si="5"/>
        <v>87</v>
      </c>
      <c r="B90" s="42" t="str">
        <f>'10_Putumayo'!S88</f>
        <v>CC18122679</v>
      </c>
      <c r="C90" s="2">
        <f>'10_Putumayo'!Y88</f>
        <v>54</v>
      </c>
      <c r="D90">
        <f>'10_Putumayo'!AE88</f>
        <v>1</v>
      </c>
      <c r="E90" s="1">
        <f>'10_Putumayo'!BO88</f>
        <v>0</v>
      </c>
      <c r="F90" s="17">
        <f>'10_Putumayo'!CS88</f>
        <v>1</v>
      </c>
      <c r="G90" s="16">
        <f>'10_Putumayo'!DB88</f>
        <v>0</v>
      </c>
      <c r="H90" s="46">
        <f>'10_Putumayo'!CW88</f>
        <v>110</v>
      </c>
      <c r="I90" s="17">
        <f>'10_Putumayo'!EP88</f>
        <v>131</v>
      </c>
      <c r="J90" s="18">
        <f>'10_Putumayo'!ET88</f>
        <v>41.9</v>
      </c>
      <c r="K90" s="15">
        <f t="shared" si="3"/>
        <v>6.1783950875845317</v>
      </c>
      <c r="L90" s="15">
        <f t="shared" si="4"/>
        <v>6</v>
      </c>
      <c r="M90" s="10" t="str">
        <f>IFERROR(VLOOKUP($L$4:$L$859,TABLAREF!$A$1:$C$4,3,1),"SIN DATO")</f>
        <v>LATENTE</v>
      </c>
    </row>
    <row r="91" spans="1:13" ht="15" customHeight="1" x14ac:dyDescent="0.25">
      <c r="A91" s="77">
        <f t="shared" si="5"/>
        <v>88</v>
      </c>
      <c r="B91" s="42" t="str">
        <f>'10_Putumayo'!S89</f>
        <v>CC18124522</v>
      </c>
      <c r="C91" s="2">
        <f>'10_Putumayo'!Y89</f>
        <v>64</v>
      </c>
      <c r="D91">
        <f>'10_Putumayo'!AE89</f>
        <v>1</v>
      </c>
      <c r="E91" s="1">
        <f>'10_Putumayo'!BO89</f>
        <v>1</v>
      </c>
      <c r="F91" s="17">
        <f>'10_Putumayo'!CS89</f>
        <v>0</v>
      </c>
      <c r="G91" s="16">
        <f>'10_Putumayo'!DB89</f>
        <v>0</v>
      </c>
      <c r="H91" s="46">
        <f>'10_Putumayo'!CW89</f>
        <v>130</v>
      </c>
      <c r="I91" s="17">
        <f>'10_Putumayo'!EP89</f>
        <v>139</v>
      </c>
      <c r="J91" s="18">
        <f>'10_Putumayo'!ET89</f>
        <v>36.4</v>
      </c>
      <c r="K91" s="15">
        <f t="shared" si="3"/>
        <v>18.777364343201384</v>
      </c>
      <c r="L91" s="15">
        <f t="shared" si="4"/>
        <v>19</v>
      </c>
      <c r="M91" s="10" t="str">
        <f>IFERROR(VLOOKUP($L$4:$L$859,TABLAREF!$A$1:$C$4,3,1),"SIN DATO")</f>
        <v>INTERMEDIO</v>
      </c>
    </row>
    <row r="92" spans="1:13" ht="15" customHeight="1" x14ac:dyDescent="0.25">
      <c r="A92" s="77">
        <f t="shared" si="5"/>
        <v>89</v>
      </c>
      <c r="B92" s="42" t="str">
        <f>'10_Putumayo'!S90</f>
        <v>CC27364133</v>
      </c>
      <c r="C92" s="2">
        <f>'10_Putumayo'!Y90</f>
        <v>47</v>
      </c>
      <c r="D92">
        <f>'10_Putumayo'!AE90</f>
        <v>2</v>
      </c>
      <c r="E92" s="1">
        <f>'10_Putumayo'!BO90</f>
        <v>0</v>
      </c>
      <c r="F92" s="17">
        <f>'10_Putumayo'!CS90</f>
        <v>0</v>
      </c>
      <c r="G92" s="16">
        <f>'10_Putumayo'!DB90</f>
        <v>0</v>
      </c>
      <c r="H92" s="46">
        <f>'10_Putumayo'!CW90</f>
        <v>140</v>
      </c>
      <c r="I92" s="17">
        <f>'10_Putumayo'!EP90</f>
        <v>174</v>
      </c>
      <c r="J92" s="18">
        <f>'10_Putumayo'!ET90</f>
        <v>60.3</v>
      </c>
      <c r="K92" s="15">
        <f t="shared" si="3"/>
        <v>6.2114875102152407</v>
      </c>
      <c r="L92" s="15">
        <f t="shared" si="4"/>
        <v>6</v>
      </c>
      <c r="M92" s="10" t="str">
        <f>IFERROR(VLOOKUP($L$4:$L$859,TABLAREF!$A$1:$C$4,3,1),"SIN DATO")</f>
        <v>LATENTE</v>
      </c>
    </row>
    <row r="93" spans="1:13" ht="15" customHeight="1" x14ac:dyDescent="0.25">
      <c r="A93" s="77">
        <f t="shared" si="5"/>
        <v>90</v>
      </c>
      <c r="B93" s="42" t="str">
        <f>'10_Putumayo'!S91</f>
        <v>CC34672268</v>
      </c>
      <c r="C93" s="2">
        <f>'10_Putumayo'!Y91</f>
        <v>44</v>
      </c>
      <c r="D93">
        <f>'10_Putumayo'!AE91</f>
        <v>2</v>
      </c>
      <c r="E93" s="1">
        <f>'10_Putumayo'!BO91</f>
        <v>0</v>
      </c>
      <c r="F93" s="17">
        <f>'10_Putumayo'!CS91</f>
        <v>0</v>
      </c>
      <c r="G93" s="16">
        <f>'10_Putumayo'!DB91</f>
        <v>0</v>
      </c>
      <c r="H93" s="46">
        <f>'10_Putumayo'!CW91</f>
        <v>110</v>
      </c>
      <c r="I93" s="17">
        <f>'10_Putumayo'!EP91</f>
        <v>205</v>
      </c>
      <c r="J93" s="18">
        <f>'10_Putumayo'!ET91</f>
        <v>72</v>
      </c>
      <c r="K93" s="15">
        <f t="shared" si="3"/>
        <v>3.1609217444644067</v>
      </c>
      <c r="L93" s="15">
        <f t="shared" si="4"/>
        <v>3</v>
      </c>
      <c r="M93" s="10" t="str">
        <f>IFERROR(VLOOKUP($L$4:$L$859,TABLAREF!$A$1:$C$4,3,1),"SIN DATO")</f>
        <v>LATENTE</v>
      </c>
    </row>
    <row r="94" spans="1:13" ht="15" customHeight="1" x14ac:dyDescent="0.25">
      <c r="A94" s="77">
        <f t="shared" si="5"/>
        <v>91</v>
      </c>
      <c r="B94" s="42" t="str">
        <f>'10_Putumayo'!S92</f>
        <v>CC27354515</v>
      </c>
      <c r="C94" s="2">
        <f>'10_Putumayo'!Y92</f>
        <v>56</v>
      </c>
      <c r="D94">
        <f>'10_Putumayo'!AE92</f>
        <v>2</v>
      </c>
      <c r="E94" s="1">
        <f>'10_Putumayo'!BO92</f>
        <v>0</v>
      </c>
      <c r="F94" s="17">
        <f>'10_Putumayo'!CS92</f>
        <v>0</v>
      </c>
      <c r="G94" s="16">
        <f>'10_Putumayo'!DB92</f>
        <v>0</v>
      </c>
      <c r="H94" s="46">
        <f>'10_Putumayo'!CW92</f>
        <v>110</v>
      </c>
      <c r="I94" s="17">
        <f>'10_Putumayo'!EP92</f>
        <v>170</v>
      </c>
      <c r="J94" s="18">
        <f>'10_Putumayo'!ET92</f>
        <v>68</v>
      </c>
      <c r="K94" s="15">
        <f t="shared" si="3"/>
        <v>5.6925754318866932</v>
      </c>
      <c r="L94" s="15">
        <f t="shared" si="4"/>
        <v>6</v>
      </c>
      <c r="M94" s="10" t="str">
        <f>IFERROR(VLOOKUP($L$4:$L$859,TABLAREF!$A$1:$C$4,3,1),"SIN DATO")</f>
        <v>LATENTE</v>
      </c>
    </row>
    <row r="95" spans="1:13" ht="15" customHeight="1" x14ac:dyDescent="0.25">
      <c r="A95" s="77">
        <f t="shared" si="5"/>
        <v>92</v>
      </c>
      <c r="B95" s="42" t="str">
        <f>'10_Putumayo'!S93</f>
        <v>CC27359831</v>
      </c>
      <c r="C95" s="2">
        <f>'10_Putumayo'!Y93</f>
        <v>62</v>
      </c>
      <c r="D95">
        <f>'10_Putumayo'!AE93</f>
        <v>2</v>
      </c>
      <c r="E95" s="1">
        <f>'10_Putumayo'!BO93</f>
        <v>0</v>
      </c>
      <c r="F95" s="17">
        <f>'10_Putumayo'!CS93</f>
        <v>0</v>
      </c>
      <c r="G95" s="16">
        <f>'10_Putumayo'!DB93</f>
        <v>0</v>
      </c>
      <c r="H95" s="46">
        <f>'10_Putumayo'!CW93</f>
        <v>100</v>
      </c>
      <c r="I95" s="17">
        <f>'10_Putumayo'!EP93</f>
        <v>229</v>
      </c>
      <c r="J95" s="18">
        <f>'10_Putumayo'!ET93</f>
        <v>54</v>
      </c>
      <c r="K95" s="15">
        <f t="shared" si="3"/>
        <v>14.371296941611511</v>
      </c>
      <c r="L95" s="15">
        <f t="shared" si="4"/>
        <v>14</v>
      </c>
      <c r="M95" s="10" t="str">
        <f>IFERROR(VLOOKUP($L$4:$L$859,TABLAREF!$A$1:$C$4,3,1),"SIN DATO")</f>
        <v>INTERMEDIO</v>
      </c>
    </row>
    <row r="96" spans="1:13" ht="15" customHeight="1" x14ac:dyDescent="0.25">
      <c r="A96" s="77">
        <f t="shared" si="5"/>
        <v>93</v>
      </c>
      <c r="B96" s="42" t="str">
        <f>'10_Putumayo'!S94</f>
        <v>CC69005536</v>
      </c>
      <c r="C96" s="2">
        <f>'10_Putumayo'!Y94</f>
        <v>71</v>
      </c>
      <c r="D96">
        <f>'10_Putumayo'!AE94</f>
        <v>2</v>
      </c>
      <c r="E96" s="1">
        <f>'10_Putumayo'!BO94</f>
        <v>0</v>
      </c>
      <c r="F96" s="17">
        <f>'10_Putumayo'!CS94</f>
        <v>0</v>
      </c>
      <c r="G96" s="16">
        <f>'10_Putumayo'!DB94</f>
        <v>1</v>
      </c>
      <c r="H96" s="46">
        <f>'10_Putumayo'!CW94</f>
        <v>120</v>
      </c>
      <c r="I96" s="17">
        <f>'10_Putumayo'!EP94</f>
        <v>201</v>
      </c>
      <c r="J96" s="18">
        <f>'10_Putumayo'!ET94</f>
        <v>49.6</v>
      </c>
      <c r="K96" s="15">
        <f t="shared" si="3"/>
        <v>47.171290896871078</v>
      </c>
      <c r="L96" s="15">
        <f t="shared" si="4"/>
        <v>47</v>
      </c>
      <c r="M96" s="10" t="str">
        <f>IFERROR(VLOOKUP($L$4:$L$859,TABLAREF!$A$1:$C$4,3,1),"SIN DATO")</f>
        <v>MUY ALTO</v>
      </c>
    </row>
    <row r="97" spans="1:13" ht="15" customHeight="1" x14ac:dyDescent="0.25">
      <c r="A97" s="77">
        <f t="shared" si="5"/>
        <v>94</v>
      </c>
      <c r="B97" s="42" t="str">
        <f>'10_Putumayo'!S95</f>
        <v>CC82361833</v>
      </c>
      <c r="C97" s="2">
        <f>'10_Putumayo'!Y95</f>
        <v>76</v>
      </c>
      <c r="D97">
        <f>'10_Putumayo'!AE95</f>
        <v>1</v>
      </c>
      <c r="E97" s="1">
        <f>'10_Putumayo'!BO95</f>
        <v>0</v>
      </c>
      <c r="F97" s="17">
        <f>'10_Putumayo'!CS95</f>
        <v>0</v>
      </c>
      <c r="G97" s="16">
        <f>'10_Putumayo'!DB95</f>
        <v>0</v>
      </c>
      <c r="H97" s="46">
        <f>'10_Putumayo'!CW95</f>
        <v>130</v>
      </c>
      <c r="I97" s="17">
        <f>'10_Putumayo'!EP95</f>
        <v>149.4</v>
      </c>
      <c r="J97" s="18">
        <f>'10_Putumayo'!ET95</f>
        <v>63</v>
      </c>
      <c r="K97" s="15">
        <f t="shared" si="3"/>
        <v>10.575601191984108</v>
      </c>
      <c r="L97" s="15">
        <f t="shared" si="4"/>
        <v>11</v>
      </c>
      <c r="M97" s="10" t="str">
        <f>IFERROR(VLOOKUP($L$4:$L$859,TABLAREF!$A$1:$C$4,3,1),"SIN DATO")</f>
        <v>INTERMEDIO</v>
      </c>
    </row>
    <row r="98" spans="1:13" ht="15" customHeight="1" x14ac:dyDescent="0.25">
      <c r="A98" s="77">
        <f t="shared" si="5"/>
        <v>95</v>
      </c>
      <c r="B98" s="42" t="str">
        <f>'10_Putumayo'!S96</f>
        <v>CC18123507</v>
      </c>
      <c r="C98" s="2">
        <f>'10_Putumayo'!Y96</f>
        <v>62</v>
      </c>
      <c r="D98">
        <f>'10_Putumayo'!AE96</f>
        <v>1</v>
      </c>
      <c r="E98" s="1">
        <f>'10_Putumayo'!BO96</f>
        <v>0</v>
      </c>
      <c r="F98" s="17">
        <f>'10_Putumayo'!CS96</f>
        <v>0</v>
      </c>
      <c r="G98" s="16">
        <f>'10_Putumayo'!DB96</f>
        <v>1</v>
      </c>
      <c r="H98" s="46">
        <f>'10_Putumayo'!CW96</f>
        <v>130</v>
      </c>
      <c r="I98" s="17">
        <f>'10_Putumayo'!EP96</f>
        <v>163.4</v>
      </c>
      <c r="J98" s="18">
        <f>'10_Putumayo'!ET96</f>
        <v>68.7</v>
      </c>
      <c r="K98" s="15">
        <f t="shared" si="3"/>
        <v>16.804671930042669</v>
      </c>
      <c r="L98" s="15">
        <f t="shared" si="4"/>
        <v>17</v>
      </c>
      <c r="M98" s="10" t="str">
        <f>IFERROR(VLOOKUP($L$4:$L$859,TABLAREF!$A$1:$C$4,3,1),"SIN DATO")</f>
        <v>INTERMEDIO</v>
      </c>
    </row>
    <row r="99" spans="1:13" ht="15" customHeight="1" x14ac:dyDescent="0.25">
      <c r="A99" s="77">
        <f t="shared" si="5"/>
        <v>96</v>
      </c>
      <c r="B99" s="42" t="str">
        <f>'10_Putumayo'!S97</f>
        <v>CC27354057</v>
      </c>
      <c r="C99" s="2">
        <f>'10_Putumayo'!Y97</f>
        <v>55</v>
      </c>
      <c r="D99">
        <f>'10_Putumayo'!AE97</f>
        <v>2</v>
      </c>
      <c r="E99" s="1">
        <f>'10_Putumayo'!BO97</f>
        <v>0</v>
      </c>
      <c r="F99" s="17">
        <f>'10_Putumayo'!CS97</f>
        <v>0</v>
      </c>
      <c r="G99" s="16">
        <f>'10_Putumayo'!DB97</f>
        <v>0</v>
      </c>
      <c r="H99" s="46">
        <f>'10_Putumayo'!CW97</f>
        <v>135</v>
      </c>
      <c r="I99" s="17">
        <f>'10_Putumayo'!EP97</f>
        <v>140</v>
      </c>
      <c r="J99" s="18">
        <f>'10_Putumayo'!ET97</f>
        <v>70</v>
      </c>
      <c r="K99" s="15">
        <f t="shared" si="3"/>
        <v>5.6028729684372998</v>
      </c>
      <c r="L99" s="15">
        <f t="shared" si="4"/>
        <v>6</v>
      </c>
      <c r="M99" s="10" t="str">
        <f>IFERROR(VLOOKUP($L$4:$L$859,TABLAREF!$A$1:$C$4,3,1),"SIN DATO")</f>
        <v>LATENTE</v>
      </c>
    </row>
    <row r="100" spans="1:13" ht="15" customHeight="1" x14ac:dyDescent="0.25">
      <c r="A100" s="77">
        <f t="shared" si="5"/>
        <v>97</v>
      </c>
      <c r="B100" s="42" t="str">
        <f>'10_Putumayo'!S98</f>
        <v>CC27355026</v>
      </c>
      <c r="C100" s="2">
        <f>'10_Putumayo'!Y98</f>
        <v>60</v>
      </c>
      <c r="D100">
        <f>'10_Putumayo'!AE98</f>
        <v>2</v>
      </c>
      <c r="E100" s="1">
        <f>'10_Putumayo'!BO98</f>
        <v>0</v>
      </c>
      <c r="F100" s="17">
        <f>'10_Putumayo'!CS98</f>
        <v>1</v>
      </c>
      <c r="G100" s="16">
        <f>'10_Putumayo'!DB98</f>
        <v>0</v>
      </c>
      <c r="H100" s="46">
        <f>'10_Putumayo'!CW98</f>
        <v>100</v>
      </c>
      <c r="I100" s="17">
        <f>'10_Putumayo'!EP98</f>
        <v>260</v>
      </c>
      <c r="J100" s="18">
        <f>'10_Putumayo'!ET98</f>
        <v>61.9</v>
      </c>
      <c r="K100" s="15">
        <f t="shared" si="3"/>
        <v>12.13358492306299</v>
      </c>
      <c r="L100" s="15">
        <f t="shared" si="4"/>
        <v>12</v>
      </c>
      <c r="M100" s="10" t="str">
        <f>IFERROR(VLOOKUP($L$4:$L$859,TABLAREF!$A$1:$C$4,3,1),"SIN DATO")</f>
        <v>INTERMEDIO</v>
      </c>
    </row>
    <row r="101" spans="1:13" ht="15" customHeight="1" x14ac:dyDescent="0.25">
      <c r="A101" s="77">
        <f t="shared" si="5"/>
        <v>98</v>
      </c>
      <c r="B101" s="42" t="str">
        <f>'10_Putumayo'!S99</f>
        <v>CC30703590</v>
      </c>
      <c r="C101" s="2">
        <f>'10_Putumayo'!Y99</f>
        <v>52</v>
      </c>
      <c r="D101">
        <f>'10_Putumayo'!AE99</f>
        <v>2</v>
      </c>
      <c r="E101" s="1">
        <f>'10_Putumayo'!BO99</f>
        <v>0</v>
      </c>
      <c r="F101" s="17">
        <f>'10_Putumayo'!CS99</f>
        <v>0</v>
      </c>
      <c r="G101" s="16">
        <f>'10_Putumayo'!DB99</f>
        <v>0</v>
      </c>
      <c r="H101" s="46">
        <f>'10_Putumayo'!CW99</f>
        <v>130</v>
      </c>
      <c r="I101" s="17">
        <f>'10_Putumayo'!EP99</f>
        <v>196</v>
      </c>
      <c r="J101" s="18">
        <f>'10_Putumayo'!ET99</f>
        <v>27</v>
      </c>
      <c r="K101" s="15">
        <f t="shared" si="3"/>
        <v>21.439867280274406</v>
      </c>
      <c r="L101" s="15">
        <f t="shared" si="4"/>
        <v>21</v>
      </c>
      <c r="M101" s="10" t="str">
        <f>IFERROR(VLOOKUP($L$4:$L$859,TABLAREF!$A$1:$C$4,3,1),"SIN DATO")</f>
        <v>ALTO</v>
      </c>
    </row>
    <row r="102" spans="1:13" ht="15" customHeight="1" x14ac:dyDescent="0.25">
      <c r="A102" s="77">
        <f t="shared" si="5"/>
        <v>99</v>
      </c>
      <c r="B102" s="42" t="str">
        <f>'10_Putumayo'!S100</f>
        <v>CC30742339</v>
      </c>
      <c r="C102" s="2">
        <f>'10_Putumayo'!Y100</f>
        <v>69</v>
      </c>
      <c r="D102">
        <f>'10_Putumayo'!AE100</f>
        <v>2</v>
      </c>
      <c r="E102" s="1">
        <f>'10_Putumayo'!BO100</f>
        <v>0</v>
      </c>
      <c r="F102" s="17">
        <f>'10_Putumayo'!CS100</f>
        <v>0</v>
      </c>
      <c r="G102" s="16">
        <f>'10_Putumayo'!DB100</f>
        <v>1</v>
      </c>
      <c r="H102" s="46">
        <f>'10_Putumayo'!CW100</f>
        <v>100</v>
      </c>
      <c r="I102" s="17">
        <f>'10_Putumayo'!EP100</f>
        <v>208</v>
      </c>
      <c r="J102" s="18">
        <f>'10_Putumayo'!ET100</f>
        <v>45.9</v>
      </c>
      <c r="K102" s="15">
        <f t="shared" si="3"/>
        <v>41.557365325950165</v>
      </c>
      <c r="L102" s="15">
        <f t="shared" si="4"/>
        <v>42</v>
      </c>
      <c r="M102" s="10" t="str">
        <f>IFERROR(VLOOKUP($L$4:$L$859,TABLAREF!$A$1:$C$4,3,1),"SIN DATO")</f>
        <v>MUY ALTO</v>
      </c>
    </row>
    <row r="103" spans="1:13" ht="15" customHeight="1" x14ac:dyDescent="0.25">
      <c r="A103" s="77">
        <f t="shared" si="5"/>
        <v>100</v>
      </c>
      <c r="B103" s="42" t="str">
        <f>'10_Putumayo'!S101</f>
        <v>CC5350058</v>
      </c>
      <c r="C103" s="2">
        <f>'10_Putumayo'!Y101</f>
        <v>49</v>
      </c>
      <c r="D103">
        <f>'10_Putumayo'!AE101</f>
        <v>1</v>
      </c>
      <c r="E103" s="1">
        <f>'10_Putumayo'!BO101</f>
        <v>0</v>
      </c>
      <c r="F103" s="17">
        <f>'10_Putumayo'!CS101</f>
        <v>1</v>
      </c>
      <c r="G103" s="16">
        <f>'10_Putumayo'!DB101</f>
        <v>0</v>
      </c>
      <c r="H103" s="46">
        <f>'10_Putumayo'!CW101</f>
        <v>150</v>
      </c>
      <c r="I103" s="17">
        <f>'10_Putumayo'!EP101</f>
        <v>171.5</v>
      </c>
      <c r="J103" s="18">
        <f>'10_Putumayo'!ET101</f>
        <v>62.1</v>
      </c>
      <c r="K103" s="15">
        <f t="shared" si="3"/>
        <v>6.8343979936385306</v>
      </c>
      <c r="L103" s="15">
        <f t="shared" si="4"/>
        <v>7</v>
      </c>
      <c r="M103" s="10" t="str">
        <f>IFERROR(VLOOKUP($L$4:$L$859,TABLAREF!$A$1:$C$4,3,1),"SIN DATO")</f>
        <v>LATENTE</v>
      </c>
    </row>
    <row r="104" spans="1:13" ht="15" customHeight="1" x14ac:dyDescent="0.25">
      <c r="A104" s="77">
        <f t="shared" si="5"/>
        <v>101</v>
      </c>
      <c r="B104" s="42" t="str">
        <f>'10_Putumayo'!S102</f>
        <v>CC24837366</v>
      </c>
      <c r="C104" s="2">
        <f>'10_Putumayo'!Y102</f>
        <v>60</v>
      </c>
      <c r="D104">
        <f>'10_Putumayo'!AE102</f>
        <v>2</v>
      </c>
      <c r="E104" s="1">
        <f>'10_Putumayo'!BO102</f>
        <v>0</v>
      </c>
      <c r="F104" s="17">
        <f>'10_Putumayo'!CS102</f>
        <v>0</v>
      </c>
      <c r="G104" s="16">
        <f>'10_Putumayo'!DB102</f>
        <v>0</v>
      </c>
      <c r="H104" s="46">
        <f>'10_Putumayo'!CW102</f>
        <v>130</v>
      </c>
      <c r="I104" s="17">
        <f>'10_Putumayo'!EP102</f>
        <v>191</v>
      </c>
      <c r="J104" s="18">
        <f>'10_Putumayo'!ET102</f>
        <v>54.7</v>
      </c>
      <c r="K104" s="15">
        <f t="shared" si="3"/>
        <v>14.969597803718781</v>
      </c>
      <c r="L104" s="15">
        <f t="shared" si="4"/>
        <v>15</v>
      </c>
      <c r="M104" s="10" t="str">
        <f>IFERROR(VLOOKUP($L$4:$L$859,TABLAREF!$A$1:$C$4,3,1),"SIN DATO")</f>
        <v>INTERMEDIO</v>
      </c>
    </row>
    <row r="105" spans="1:13" ht="15" customHeight="1" x14ac:dyDescent="0.25">
      <c r="A105" s="77">
        <f t="shared" si="5"/>
        <v>102</v>
      </c>
      <c r="B105" s="42" t="str">
        <f>'10_Putumayo'!S103</f>
        <v>CC27352680</v>
      </c>
      <c r="C105" s="2">
        <f>'10_Putumayo'!Y103</f>
        <v>40</v>
      </c>
      <c r="D105">
        <f>'10_Putumayo'!AE103</f>
        <v>2</v>
      </c>
      <c r="E105" s="1">
        <f>'10_Putumayo'!BO103</f>
        <v>0</v>
      </c>
      <c r="F105" s="17">
        <f>'10_Putumayo'!CS103</f>
        <v>1</v>
      </c>
      <c r="G105" s="16">
        <f>'10_Putumayo'!DB103</f>
        <v>0</v>
      </c>
      <c r="H105" s="46">
        <f>'10_Putumayo'!CW103</f>
        <v>130</v>
      </c>
      <c r="I105" s="17">
        <f>'10_Putumayo'!EP103</f>
        <v>184</v>
      </c>
      <c r="J105" s="18">
        <f>'10_Putumayo'!ET103</f>
        <v>58</v>
      </c>
      <c r="K105" s="15">
        <f t="shared" si="3"/>
        <v>4.2129839087192593</v>
      </c>
      <c r="L105" s="15">
        <f t="shared" si="4"/>
        <v>4</v>
      </c>
      <c r="M105" s="10" t="str">
        <f>IFERROR(VLOOKUP($L$4:$L$859,TABLAREF!$A$1:$C$4,3,1),"SIN DATO")</f>
        <v>LATENTE</v>
      </c>
    </row>
    <row r="106" spans="1:13" ht="15" customHeight="1" x14ac:dyDescent="0.25">
      <c r="A106" s="77">
        <f t="shared" si="5"/>
        <v>103</v>
      </c>
      <c r="B106" s="42" t="str">
        <f>'10_Putumayo'!S104</f>
        <v>CC27354048</v>
      </c>
      <c r="C106" s="2">
        <f>'10_Putumayo'!Y104</f>
        <v>56</v>
      </c>
      <c r="D106">
        <f>'10_Putumayo'!AE104</f>
        <v>2</v>
      </c>
      <c r="E106" s="1">
        <f>'10_Putumayo'!BO104</f>
        <v>0</v>
      </c>
      <c r="F106" s="17">
        <f>'10_Putumayo'!CS104</f>
        <v>1</v>
      </c>
      <c r="G106" s="16">
        <f>'10_Putumayo'!DB104</f>
        <v>0</v>
      </c>
      <c r="H106" s="46">
        <f>'10_Putumayo'!CW104</f>
        <v>0</v>
      </c>
      <c r="I106" s="17">
        <f>'10_Putumayo'!EP104</f>
        <v>224.9</v>
      </c>
      <c r="J106" s="18">
        <f>'10_Putumayo'!ET104</f>
        <v>44.2</v>
      </c>
      <c r="K106" s="15" t="e">
        <f t="shared" si="3"/>
        <v>#NUM!</v>
      </c>
      <c r="L106" s="15" t="e">
        <f t="shared" si="4"/>
        <v>#NUM!</v>
      </c>
      <c r="M106" s="10" t="str">
        <f>IFERROR(VLOOKUP($L$4:$L$859,TABLAREF!$A$1:$C$4,3,1),"SIN DATO")</f>
        <v>SIN DATO</v>
      </c>
    </row>
    <row r="107" spans="1:13" ht="15" customHeight="1" x14ac:dyDescent="0.25">
      <c r="A107" s="77">
        <f t="shared" si="5"/>
        <v>104</v>
      </c>
      <c r="B107" s="42" t="str">
        <f>'10_Putumayo'!S105</f>
        <v>CC18123747</v>
      </c>
      <c r="C107" s="2">
        <f>'10_Putumayo'!Y105</f>
        <v>62</v>
      </c>
      <c r="D107">
        <f>'10_Putumayo'!AE105</f>
        <v>1</v>
      </c>
      <c r="E107" s="1">
        <f>'10_Putumayo'!BO105</f>
        <v>0</v>
      </c>
      <c r="F107" s="17">
        <f>'10_Putumayo'!CS105</f>
        <v>0</v>
      </c>
      <c r="G107" s="16">
        <f>'10_Putumayo'!DB105</f>
        <v>1</v>
      </c>
      <c r="H107" s="46">
        <f>'10_Putumayo'!CW105</f>
        <v>110</v>
      </c>
      <c r="I107" s="17">
        <f>'10_Putumayo'!EP105</f>
        <v>127.8</v>
      </c>
      <c r="J107" s="18">
        <f>'10_Putumayo'!ET105</f>
        <v>66.900000000000006</v>
      </c>
      <c r="K107" s="15">
        <f t="shared" si="3"/>
        <v>10.168539612594129</v>
      </c>
      <c r="L107" s="15">
        <f t="shared" si="4"/>
        <v>10</v>
      </c>
      <c r="M107" s="10" t="str">
        <f>IFERROR(VLOOKUP($L$4:$L$859,TABLAREF!$A$1:$C$4,3,1),"SIN DATO")</f>
        <v>LATENTE</v>
      </c>
    </row>
    <row r="108" spans="1:13" ht="15" customHeight="1" x14ac:dyDescent="0.25">
      <c r="A108" s="77">
        <f t="shared" si="5"/>
        <v>105</v>
      </c>
      <c r="B108" s="42" t="str">
        <f>'10_Putumayo'!S106</f>
        <v>CC27359538</v>
      </c>
      <c r="C108" s="2">
        <f>'10_Putumayo'!Y106</f>
        <v>56</v>
      </c>
      <c r="D108">
        <f>'10_Putumayo'!AE106</f>
        <v>2</v>
      </c>
      <c r="E108" s="1">
        <f>'10_Putumayo'!BO106</f>
        <v>0</v>
      </c>
      <c r="F108" s="17">
        <f>'10_Putumayo'!CS106</f>
        <v>0</v>
      </c>
      <c r="G108" s="16">
        <f>'10_Putumayo'!DB106</f>
        <v>0</v>
      </c>
      <c r="H108" s="46">
        <f>'10_Putumayo'!CW106</f>
        <v>160</v>
      </c>
      <c r="I108" s="17">
        <f>'10_Putumayo'!EP106</f>
        <v>202</v>
      </c>
      <c r="J108" s="18">
        <f>'10_Putumayo'!ET106</f>
        <v>51</v>
      </c>
      <c r="K108" s="15">
        <f t="shared" si="3"/>
        <v>18.368905145554205</v>
      </c>
      <c r="L108" s="15">
        <f t="shared" si="4"/>
        <v>18</v>
      </c>
      <c r="M108" s="10" t="str">
        <f>IFERROR(VLOOKUP($L$4:$L$859,TABLAREF!$A$1:$C$4,3,1),"SIN DATO")</f>
        <v>INTERMEDIO</v>
      </c>
    </row>
    <row r="109" spans="1:13" ht="15" customHeight="1" x14ac:dyDescent="0.25">
      <c r="A109" s="77">
        <f t="shared" si="5"/>
        <v>106</v>
      </c>
      <c r="B109" s="42" t="str">
        <f>'10_Putumayo'!S107</f>
        <v>CC30720378</v>
      </c>
      <c r="C109" s="2">
        <f>'10_Putumayo'!Y107</f>
        <v>60</v>
      </c>
      <c r="D109">
        <f>'10_Putumayo'!AE107</f>
        <v>2</v>
      </c>
      <c r="E109" s="1">
        <f>'10_Putumayo'!BO107</f>
        <v>0</v>
      </c>
      <c r="F109" s="17">
        <f>'10_Putumayo'!CS107</f>
        <v>0</v>
      </c>
      <c r="G109" s="16">
        <f>'10_Putumayo'!DB107</f>
        <v>0</v>
      </c>
      <c r="H109" s="46">
        <f>'10_Putumayo'!CW107</f>
        <v>130</v>
      </c>
      <c r="I109" s="17">
        <f>'10_Putumayo'!EP107</f>
        <v>151.9</v>
      </c>
      <c r="J109" s="18">
        <f>'10_Putumayo'!ET107</f>
        <v>32.9</v>
      </c>
      <c r="K109" s="15">
        <f t="shared" si="3"/>
        <v>20.034014734600625</v>
      </c>
      <c r="L109" s="15">
        <f t="shared" si="4"/>
        <v>20</v>
      </c>
      <c r="M109" s="10" t="str">
        <f>IFERROR(VLOOKUP($L$4:$L$859,TABLAREF!$A$1:$C$4,3,1),"SIN DATO")</f>
        <v>ALTO</v>
      </c>
    </row>
    <row r="110" spans="1:13" ht="15" customHeight="1" x14ac:dyDescent="0.25">
      <c r="A110" s="77">
        <f t="shared" si="5"/>
        <v>107</v>
      </c>
      <c r="B110" s="42" t="str">
        <f>'10_Putumayo'!S108</f>
        <v>CC27353951</v>
      </c>
      <c r="C110" s="2">
        <f>'10_Putumayo'!Y108</f>
        <v>56</v>
      </c>
      <c r="D110">
        <f>'10_Putumayo'!AE108</f>
        <v>2</v>
      </c>
      <c r="E110" s="1">
        <f>'10_Putumayo'!BO108</f>
        <v>0</v>
      </c>
      <c r="F110" s="17">
        <f>'10_Putumayo'!CS108</f>
        <v>1</v>
      </c>
      <c r="G110" s="16">
        <f>'10_Putumayo'!DB108</f>
        <v>0</v>
      </c>
      <c r="H110" s="46">
        <f>'10_Putumayo'!CW108</f>
        <v>150</v>
      </c>
      <c r="I110" s="17">
        <f>'10_Putumayo'!EP108</f>
        <v>197</v>
      </c>
      <c r="J110" s="18">
        <f>'10_Putumayo'!ET108</f>
        <v>68.8</v>
      </c>
      <c r="K110" s="15">
        <f t="shared" si="3"/>
        <v>11.202256182127668</v>
      </c>
      <c r="L110" s="15">
        <f t="shared" si="4"/>
        <v>11</v>
      </c>
      <c r="M110" s="10" t="str">
        <f>IFERROR(VLOOKUP($L$4:$L$859,TABLAREF!$A$1:$C$4,3,1),"SIN DATO")</f>
        <v>INTERMEDIO</v>
      </c>
    </row>
    <row r="111" spans="1:13" ht="15" customHeight="1" x14ac:dyDescent="0.25">
      <c r="A111" s="77">
        <f t="shared" si="5"/>
        <v>108</v>
      </c>
      <c r="B111" s="42" t="str">
        <f>'10_Putumayo'!S109</f>
        <v>CC30721682</v>
      </c>
      <c r="C111" s="2">
        <f>'10_Putumayo'!Y109</f>
        <v>53</v>
      </c>
      <c r="D111">
        <f>'10_Putumayo'!AE109</f>
        <v>2</v>
      </c>
      <c r="E111" s="1">
        <f>'10_Putumayo'!BO109</f>
        <v>0</v>
      </c>
      <c r="F111" s="17">
        <f>'10_Putumayo'!CS109</f>
        <v>0</v>
      </c>
      <c r="G111" s="16">
        <f>'10_Putumayo'!DB109</f>
        <v>1</v>
      </c>
      <c r="H111" s="46">
        <f>'10_Putumayo'!CW109</f>
        <v>130</v>
      </c>
      <c r="I111" s="17">
        <f>'10_Putumayo'!EP109</f>
        <v>175</v>
      </c>
      <c r="J111" s="18">
        <f>'10_Putumayo'!ET109</f>
        <v>53.7</v>
      </c>
      <c r="K111" s="15">
        <f t="shared" si="3"/>
        <v>22.684584208810989</v>
      </c>
      <c r="L111" s="15">
        <f t="shared" si="4"/>
        <v>23</v>
      </c>
      <c r="M111" s="10" t="str">
        <f>IFERROR(VLOOKUP($L$4:$L$859,TABLAREF!$A$1:$C$4,3,1),"SIN DATO")</f>
        <v>ALTO</v>
      </c>
    </row>
    <row r="112" spans="1:13" ht="15" customHeight="1" x14ac:dyDescent="0.25">
      <c r="A112" s="77">
        <f t="shared" si="5"/>
        <v>109</v>
      </c>
      <c r="B112" s="42" t="str">
        <f>'10_Putumayo'!S110</f>
        <v>CC30707986</v>
      </c>
      <c r="C112" s="2">
        <f>'10_Putumayo'!Y110</f>
        <v>55</v>
      </c>
      <c r="D112">
        <f>'10_Putumayo'!AE110</f>
        <v>2</v>
      </c>
      <c r="E112" s="1">
        <f>'10_Putumayo'!BO110</f>
        <v>0</v>
      </c>
      <c r="F112" s="17">
        <f>'10_Putumayo'!CS110</f>
        <v>1</v>
      </c>
      <c r="G112" s="16">
        <f>'10_Putumayo'!DB110</f>
        <v>0</v>
      </c>
      <c r="H112" s="46">
        <f>'10_Putumayo'!CW110</f>
        <v>120</v>
      </c>
      <c r="I112" s="17">
        <f>'10_Putumayo'!EP110</f>
        <v>204</v>
      </c>
      <c r="J112" s="18">
        <f>'10_Putumayo'!ET110</f>
        <v>42.6</v>
      </c>
      <c r="K112" s="15">
        <f t="shared" si="3"/>
        <v>13.92808247370283</v>
      </c>
      <c r="L112" s="15">
        <f t="shared" si="4"/>
        <v>14</v>
      </c>
      <c r="M112" s="10" t="str">
        <f>IFERROR(VLOOKUP($L$4:$L$859,TABLAREF!$A$1:$C$4,3,1),"SIN DATO")</f>
        <v>INTERMEDIO</v>
      </c>
    </row>
    <row r="113" spans="1:13" ht="15" customHeight="1" x14ac:dyDescent="0.25">
      <c r="A113" s="77">
        <f t="shared" si="5"/>
        <v>110</v>
      </c>
      <c r="B113" s="42" t="str">
        <f>'10_Putumayo'!S111</f>
        <v>CC27352577</v>
      </c>
      <c r="C113" s="2">
        <f>'10_Putumayo'!Y111</f>
        <v>31</v>
      </c>
      <c r="D113">
        <f>'10_Putumayo'!AE111</f>
        <v>2</v>
      </c>
      <c r="E113" s="1">
        <f>'10_Putumayo'!BO111</f>
        <v>0</v>
      </c>
      <c r="F113" s="17">
        <f>'10_Putumayo'!CS111</f>
        <v>0</v>
      </c>
      <c r="G113" s="16">
        <f>'10_Putumayo'!DB111</f>
        <v>0</v>
      </c>
      <c r="H113" s="46">
        <f>'10_Putumayo'!CW111</f>
        <v>140</v>
      </c>
      <c r="I113" s="17">
        <f>'10_Putumayo'!EP111</f>
        <v>205</v>
      </c>
      <c r="J113" s="18">
        <f>'10_Putumayo'!ET111</f>
        <v>45.2</v>
      </c>
      <c r="K113" s="15">
        <f t="shared" si="3"/>
        <v>7.7815735133446413</v>
      </c>
      <c r="L113" s="15">
        <f t="shared" si="4"/>
        <v>8</v>
      </c>
      <c r="M113" s="10" t="str">
        <f>IFERROR(VLOOKUP($L$4:$L$859,TABLAREF!$A$1:$C$4,3,1),"SIN DATO")</f>
        <v>LATENTE</v>
      </c>
    </row>
    <row r="114" spans="1:13" ht="15" customHeight="1" x14ac:dyDescent="0.25">
      <c r="A114" s="77">
        <f t="shared" si="5"/>
        <v>111</v>
      </c>
      <c r="B114" s="42" t="str">
        <f>'10_Putumayo'!S112</f>
        <v>CC27355687</v>
      </c>
      <c r="C114" s="2">
        <f>'10_Putumayo'!Y112</f>
        <v>65</v>
      </c>
      <c r="D114">
        <f>'10_Putumayo'!AE112</f>
        <v>2</v>
      </c>
      <c r="E114" s="1">
        <f>'10_Putumayo'!BO112</f>
        <v>0</v>
      </c>
      <c r="F114" s="17">
        <f>'10_Putumayo'!CS112</f>
        <v>1</v>
      </c>
      <c r="G114" s="16">
        <f>'10_Putumayo'!DB112</f>
        <v>0</v>
      </c>
      <c r="H114" s="46">
        <f>'10_Putumayo'!CW112</f>
        <v>120</v>
      </c>
      <c r="I114" s="17">
        <f>'10_Putumayo'!EP112</f>
        <v>182</v>
      </c>
      <c r="J114" s="18">
        <f>'10_Putumayo'!ET112</f>
        <v>59</v>
      </c>
      <c r="K114" s="15">
        <f t="shared" si="3"/>
        <v>14.981252309440752</v>
      </c>
      <c r="L114" s="15">
        <f t="shared" si="4"/>
        <v>15</v>
      </c>
      <c r="M114" s="10" t="str">
        <f>IFERROR(VLOOKUP($L$4:$L$859,TABLAREF!$A$1:$C$4,3,1),"SIN DATO")</f>
        <v>INTERMEDIO</v>
      </c>
    </row>
    <row r="115" spans="1:13" ht="15" customHeight="1" x14ac:dyDescent="0.25">
      <c r="A115" s="77">
        <f t="shared" si="5"/>
        <v>112</v>
      </c>
      <c r="B115" s="42" t="str">
        <f>'10_Putumayo'!S113</f>
        <v>CC27364437</v>
      </c>
      <c r="C115" s="2">
        <f>'10_Putumayo'!Y113</f>
        <v>55</v>
      </c>
      <c r="D115">
        <f>'10_Putumayo'!AE113</f>
        <v>2</v>
      </c>
      <c r="E115" s="1">
        <f>'10_Putumayo'!BO113</f>
        <v>0</v>
      </c>
      <c r="F115" s="17">
        <f>'10_Putumayo'!CS113</f>
        <v>1</v>
      </c>
      <c r="G115" s="16">
        <f>'10_Putumayo'!DB113</f>
        <v>0</v>
      </c>
      <c r="H115" s="46">
        <f>'10_Putumayo'!CW113</f>
        <v>120</v>
      </c>
      <c r="I115" s="17">
        <f>'10_Putumayo'!EP113</f>
        <v>177</v>
      </c>
      <c r="J115" s="18">
        <f>'10_Putumayo'!ET113</f>
        <v>52</v>
      </c>
      <c r="K115" s="15">
        <f t="shared" si="3"/>
        <v>9.1594315852679529</v>
      </c>
      <c r="L115" s="15">
        <f t="shared" si="4"/>
        <v>9</v>
      </c>
      <c r="M115" s="10" t="str">
        <f>IFERROR(VLOOKUP($L$4:$L$859,TABLAREF!$A$1:$C$4,3,1),"SIN DATO")</f>
        <v>LATENTE</v>
      </c>
    </row>
    <row r="116" spans="1:13" ht="15" customHeight="1" x14ac:dyDescent="0.25">
      <c r="A116" s="77">
        <f t="shared" si="5"/>
        <v>113</v>
      </c>
      <c r="B116" s="42" t="str">
        <f>'10_Putumayo'!S114</f>
        <v>CC5301318</v>
      </c>
      <c r="C116" s="2">
        <f>'10_Putumayo'!Y114</f>
        <v>64</v>
      </c>
      <c r="D116">
        <f>'10_Putumayo'!AE114</f>
        <v>1</v>
      </c>
      <c r="E116" s="1">
        <f>'10_Putumayo'!BO114</f>
        <v>0</v>
      </c>
      <c r="F116" s="17">
        <f>'10_Putumayo'!CS114</f>
        <v>0</v>
      </c>
      <c r="G116" s="16">
        <f>'10_Putumayo'!DB114</f>
        <v>0</v>
      </c>
      <c r="H116" s="46">
        <f>'10_Putumayo'!CW114</f>
        <v>130</v>
      </c>
      <c r="I116" s="17">
        <f>'10_Putumayo'!EP114</f>
        <v>170</v>
      </c>
      <c r="J116" s="18">
        <f>'10_Putumayo'!ET114</f>
        <v>31</v>
      </c>
      <c r="K116" s="15">
        <f t="shared" si="3"/>
        <v>18.337065545136188</v>
      </c>
      <c r="L116" s="15">
        <f t="shared" si="4"/>
        <v>18</v>
      </c>
      <c r="M116" s="10" t="str">
        <f>IFERROR(VLOOKUP($L$4:$L$859,TABLAREF!$A$1:$C$4,3,1),"SIN DATO")</f>
        <v>INTERMEDIO</v>
      </c>
    </row>
    <row r="117" spans="1:13" ht="15" customHeight="1" x14ac:dyDescent="0.25">
      <c r="A117" s="77">
        <f t="shared" si="5"/>
        <v>114</v>
      </c>
      <c r="B117" s="42" t="str">
        <f>'10_Putumayo'!S115</f>
        <v>CC27352850</v>
      </c>
      <c r="C117" s="2">
        <f>'10_Putumayo'!Y115</f>
        <v>45</v>
      </c>
      <c r="D117">
        <f>'10_Putumayo'!AE115</f>
        <v>2</v>
      </c>
      <c r="E117" s="1">
        <f>'10_Putumayo'!BO115</f>
        <v>0</v>
      </c>
      <c r="F117" s="17">
        <f>'10_Putumayo'!CS115</f>
        <v>1</v>
      </c>
      <c r="G117" s="16">
        <f>'10_Putumayo'!DB115</f>
        <v>0</v>
      </c>
      <c r="H117" s="46">
        <f>'10_Putumayo'!CW115</f>
        <v>140</v>
      </c>
      <c r="I117" s="17">
        <f>'10_Putumayo'!EP115</f>
        <v>174</v>
      </c>
      <c r="J117" s="18">
        <f>'10_Putumayo'!ET115</f>
        <v>51.7</v>
      </c>
      <c r="K117" s="15">
        <f t="shared" si="3"/>
        <v>6.6598537866233709</v>
      </c>
      <c r="L117" s="15">
        <f t="shared" si="4"/>
        <v>7</v>
      </c>
      <c r="M117" s="10" t="str">
        <f>IFERROR(VLOOKUP($L$4:$L$859,TABLAREF!$A$1:$C$4,3,1),"SIN DATO")</f>
        <v>LATENTE</v>
      </c>
    </row>
    <row r="118" spans="1:13" ht="15" customHeight="1" x14ac:dyDescent="0.25">
      <c r="A118" s="77">
        <f t="shared" si="5"/>
        <v>115</v>
      </c>
      <c r="B118" s="42" t="str">
        <f>'10_Putumayo'!S116</f>
        <v>CC27354776</v>
      </c>
      <c r="C118" s="2">
        <f>'10_Putumayo'!Y116</f>
        <v>59</v>
      </c>
      <c r="D118">
        <f>'10_Putumayo'!AE116</f>
        <v>2</v>
      </c>
      <c r="E118" s="1">
        <f>'10_Putumayo'!BO116</f>
        <v>0</v>
      </c>
      <c r="F118" s="17">
        <f>'10_Putumayo'!CS116</f>
        <v>1</v>
      </c>
      <c r="G118" s="16">
        <f>'10_Putumayo'!DB116</f>
        <v>0</v>
      </c>
      <c r="H118" s="46">
        <f>'10_Putumayo'!CW116</f>
        <v>135</v>
      </c>
      <c r="I118" s="17">
        <f>'10_Putumayo'!EP116</f>
        <v>204.4</v>
      </c>
      <c r="J118" s="18">
        <f>'10_Putumayo'!ET116</f>
        <v>52.5</v>
      </c>
      <c r="K118" s="15">
        <f t="shared" si="3"/>
        <v>16.212721586274505</v>
      </c>
      <c r="L118" s="15">
        <f t="shared" si="4"/>
        <v>16</v>
      </c>
      <c r="M118" s="10" t="str">
        <f>IFERROR(VLOOKUP($L$4:$L$859,TABLAREF!$A$1:$C$4,3,1),"SIN DATO")</f>
        <v>INTERMEDIO</v>
      </c>
    </row>
    <row r="119" spans="1:13" ht="15" customHeight="1" x14ac:dyDescent="0.25">
      <c r="A119" s="77">
        <f t="shared" si="5"/>
        <v>116</v>
      </c>
      <c r="B119" s="42" t="str">
        <f>'10_Putumayo'!S117</f>
        <v>CC41181518</v>
      </c>
      <c r="C119" s="2">
        <f>'10_Putumayo'!Y117</f>
        <v>69</v>
      </c>
      <c r="D119">
        <f>'10_Putumayo'!AE117</f>
        <v>2</v>
      </c>
      <c r="E119" s="1">
        <f>'10_Putumayo'!BO117</f>
        <v>0</v>
      </c>
      <c r="F119" s="17">
        <f>'10_Putumayo'!CS117</f>
        <v>0</v>
      </c>
      <c r="G119" s="16">
        <f>'10_Putumayo'!DB117</f>
        <v>0</v>
      </c>
      <c r="H119" s="46">
        <f>'10_Putumayo'!CW117</f>
        <v>110</v>
      </c>
      <c r="I119" s="17">
        <f>'10_Putumayo'!EP117</f>
        <v>209</v>
      </c>
      <c r="J119" s="18">
        <f>'10_Putumayo'!ET117</f>
        <v>21</v>
      </c>
      <c r="K119" s="15">
        <f t="shared" si="3"/>
        <v>43.795086924700769</v>
      </c>
      <c r="L119" s="15">
        <f t="shared" si="4"/>
        <v>44</v>
      </c>
      <c r="M119" s="10" t="str">
        <f>IFERROR(VLOOKUP($L$4:$L$859,TABLAREF!$A$1:$C$4,3,1),"SIN DATO")</f>
        <v>MUY ALTO</v>
      </c>
    </row>
    <row r="120" spans="1:13" ht="15" customHeight="1" x14ac:dyDescent="0.25">
      <c r="A120" s="77">
        <f t="shared" si="5"/>
        <v>117</v>
      </c>
      <c r="B120" s="42" t="str">
        <f>'10_Putumayo'!S118</f>
        <v>CC1124866479</v>
      </c>
      <c r="C120" s="2">
        <f>'10_Putumayo'!Y118</f>
        <v>98</v>
      </c>
      <c r="D120">
        <f>'10_Putumayo'!AE118</f>
        <v>1</v>
      </c>
      <c r="E120" s="1">
        <f>'10_Putumayo'!BO118</f>
        <v>0</v>
      </c>
      <c r="F120" s="17">
        <f>'10_Putumayo'!CS118</f>
        <v>1</v>
      </c>
      <c r="G120" s="16">
        <f>'10_Putumayo'!DB118</f>
        <v>0</v>
      </c>
      <c r="H120" s="46">
        <f>'10_Putumayo'!CW118</f>
        <v>140</v>
      </c>
      <c r="I120" s="17">
        <f>'10_Putumayo'!EP118</f>
        <v>220</v>
      </c>
      <c r="J120" s="18">
        <f>'10_Putumayo'!ET118</f>
        <v>53.9</v>
      </c>
      <c r="K120" s="15">
        <f t="shared" si="3"/>
        <v>38.923173882733508</v>
      </c>
      <c r="L120" s="15">
        <f t="shared" si="4"/>
        <v>39</v>
      </c>
      <c r="M120" s="10" t="str">
        <f>IFERROR(VLOOKUP($L$4:$L$859,TABLAREF!$A$1:$C$4,3,1),"SIN DATO")</f>
        <v>MUY ALTO</v>
      </c>
    </row>
    <row r="121" spans="1:13" ht="15" customHeight="1" x14ac:dyDescent="0.25">
      <c r="A121" s="77">
        <f t="shared" si="5"/>
        <v>118</v>
      </c>
      <c r="B121" s="42" t="str">
        <f>'10_Putumayo'!S119</f>
        <v>CC27355431</v>
      </c>
      <c r="C121" s="2">
        <f>'10_Putumayo'!Y119</f>
        <v>63</v>
      </c>
      <c r="D121">
        <f>'10_Putumayo'!AE119</f>
        <v>2</v>
      </c>
      <c r="E121" s="1">
        <f>'10_Putumayo'!BO119</f>
        <v>0</v>
      </c>
      <c r="F121" s="17">
        <f>'10_Putumayo'!CS119</f>
        <v>0</v>
      </c>
      <c r="G121" s="16">
        <f>'10_Putumayo'!DB119</f>
        <v>0</v>
      </c>
      <c r="H121" s="46">
        <f>'10_Putumayo'!CW119</f>
        <v>130</v>
      </c>
      <c r="I121" s="17">
        <f>'10_Putumayo'!EP119</f>
        <v>221</v>
      </c>
      <c r="J121" s="18">
        <f>'10_Putumayo'!ET119</f>
        <v>72.099999999999994</v>
      </c>
      <c r="K121" s="15">
        <f t="shared" si="3"/>
        <v>15.37288555364178</v>
      </c>
      <c r="L121" s="15">
        <f t="shared" si="4"/>
        <v>15</v>
      </c>
      <c r="M121" s="10" t="str">
        <f>IFERROR(VLOOKUP($L$4:$L$859,TABLAREF!$A$1:$C$4,3,1),"SIN DATO")</f>
        <v>INTERMEDIO</v>
      </c>
    </row>
    <row r="122" spans="1:13" ht="15" customHeight="1" x14ac:dyDescent="0.25">
      <c r="A122" s="77">
        <f t="shared" si="5"/>
        <v>119</v>
      </c>
      <c r="B122" s="42" t="str">
        <f>'10_Putumayo'!S120</f>
        <v>CC18122280</v>
      </c>
      <c r="C122" s="2">
        <f>'10_Putumayo'!Y120</f>
        <v>53</v>
      </c>
      <c r="D122">
        <f>'10_Putumayo'!AE120</f>
        <v>1</v>
      </c>
      <c r="E122" s="1">
        <f>'10_Putumayo'!BO120</f>
        <v>0</v>
      </c>
      <c r="F122" s="17">
        <f>'10_Putumayo'!CS120</f>
        <v>1</v>
      </c>
      <c r="G122" s="16">
        <f>'10_Putumayo'!DB120</f>
        <v>1</v>
      </c>
      <c r="H122" s="46">
        <f>'10_Putumayo'!CW120</f>
        <v>130</v>
      </c>
      <c r="I122" s="17">
        <f>'10_Putumayo'!EP120</f>
        <v>169</v>
      </c>
      <c r="J122" s="18">
        <f>'10_Putumayo'!ET120</f>
        <v>49</v>
      </c>
      <c r="K122" s="15">
        <f t="shared" si="3"/>
        <v>22.469901876241039</v>
      </c>
      <c r="L122" s="15">
        <f t="shared" si="4"/>
        <v>22</v>
      </c>
      <c r="M122" s="10" t="str">
        <f>IFERROR(VLOOKUP($L$4:$L$859,TABLAREF!$A$1:$C$4,3,1),"SIN DATO")</f>
        <v>ALTO</v>
      </c>
    </row>
    <row r="123" spans="1:13" ht="15" customHeight="1" x14ac:dyDescent="0.25">
      <c r="A123" s="77">
        <f t="shared" si="5"/>
        <v>120</v>
      </c>
      <c r="B123" s="42" t="str">
        <f>'10_Putumayo'!S121</f>
        <v>CC27364086</v>
      </c>
      <c r="C123" s="2">
        <f>'10_Putumayo'!Y121</f>
        <v>44</v>
      </c>
      <c r="D123">
        <f>'10_Putumayo'!AE121</f>
        <v>2</v>
      </c>
      <c r="E123" s="1">
        <f>'10_Putumayo'!BO121</f>
        <v>0</v>
      </c>
      <c r="F123" s="17">
        <f>'10_Putumayo'!CS121</f>
        <v>1</v>
      </c>
      <c r="G123" s="16">
        <f>'10_Putumayo'!DB121</f>
        <v>0</v>
      </c>
      <c r="H123" s="46">
        <f>'10_Putumayo'!CW121</f>
        <v>120</v>
      </c>
      <c r="I123" s="17">
        <f>'10_Putumayo'!EP121</f>
        <v>151</v>
      </c>
      <c r="J123" s="18">
        <f>'10_Putumayo'!ET121</f>
        <v>39</v>
      </c>
      <c r="K123" s="15">
        <f t="shared" si="3"/>
        <v>5.843755622250435</v>
      </c>
      <c r="L123" s="15">
        <f t="shared" si="4"/>
        <v>6</v>
      </c>
      <c r="M123" s="10" t="str">
        <f>IFERROR(VLOOKUP($L$4:$L$859,TABLAREF!$A$1:$C$4,3,1),"SIN DATO")</f>
        <v>LATENTE</v>
      </c>
    </row>
    <row r="124" spans="1:13" ht="15" customHeight="1" x14ac:dyDescent="0.25">
      <c r="A124" s="77">
        <f t="shared" si="5"/>
        <v>121</v>
      </c>
      <c r="B124" s="42" t="str">
        <f>'10_Putumayo'!S122</f>
        <v>CC27474723</v>
      </c>
      <c r="C124" s="2">
        <f>'10_Putumayo'!Y122</f>
        <v>70</v>
      </c>
      <c r="D124">
        <f>'10_Putumayo'!AE122</f>
        <v>2</v>
      </c>
      <c r="E124" s="1">
        <f>'10_Putumayo'!BO122</f>
        <v>0</v>
      </c>
      <c r="F124" s="17">
        <f>'10_Putumayo'!CS122</f>
        <v>0</v>
      </c>
      <c r="G124" s="16">
        <f>'10_Putumayo'!DB122</f>
        <v>0</v>
      </c>
      <c r="H124" s="46">
        <f>'10_Putumayo'!CW122</f>
        <v>130</v>
      </c>
      <c r="I124" s="17">
        <f>'10_Putumayo'!EP122</f>
        <v>192</v>
      </c>
      <c r="J124" s="18">
        <f>'10_Putumayo'!ET122</f>
        <v>38</v>
      </c>
      <c r="K124" s="15">
        <f t="shared" si="3"/>
        <v>33.741692298444192</v>
      </c>
      <c r="L124" s="15">
        <f t="shared" si="4"/>
        <v>34</v>
      </c>
      <c r="M124" s="10" t="str">
        <f>IFERROR(VLOOKUP($L$4:$L$859,TABLAREF!$A$1:$C$4,3,1),"SIN DATO")</f>
        <v>MUY ALTO</v>
      </c>
    </row>
    <row r="125" spans="1:13" ht="15" customHeight="1" x14ac:dyDescent="0.25">
      <c r="A125" s="77">
        <f t="shared" si="5"/>
        <v>122</v>
      </c>
      <c r="B125" s="42" t="str">
        <f>'10_Putumayo'!S123</f>
        <v>CC5297242</v>
      </c>
      <c r="C125" s="2">
        <f>'10_Putumayo'!Y123</f>
        <v>44</v>
      </c>
      <c r="D125">
        <f>'10_Putumayo'!AE123</f>
        <v>1</v>
      </c>
      <c r="E125" s="1">
        <f>'10_Putumayo'!BO123</f>
        <v>1</v>
      </c>
      <c r="F125" s="17">
        <f>'10_Putumayo'!CS123</f>
        <v>0</v>
      </c>
      <c r="G125" s="16">
        <f>'10_Putumayo'!DB123</f>
        <v>0</v>
      </c>
      <c r="H125" s="46">
        <f>'10_Putumayo'!CW123</f>
        <v>170</v>
      </c>
      <c r="I125" s="17">
        <f>'10_Putumayo'!EP123</f>
        <v>188</v>
      </c>
      <c r="J125" s="18">
        <f>'10_Putumayo'!ET123</f>
        <v>57</v>
      </c>
      <c r="K125" s="15">
        <f t="shared" si="3"/>
        <v>9.6730211719271981</v>
      </c>
      <c r="L125" s="15">
        <f t="shared" si="4"/>
        <v>10</v>
      </c>
      <c r="M125" s="10" t="str">
        <f>IFERROR(VLOOKUP($L$4:$L$859,TABLAREF!$A$1:$C$4,3,1),"SIN DATO")</f>
        <v>LATENTE</v>
      </c>
    </row>
    <row r="126" spans="1:13" ht="15" customHeight="1" x14ac:dyDescent="0.25">
      <c r="A126" s="77">
        <f t="shared" si="5"/>
        <v>123</v>
      </c>
      <c r="B126" s="42" t="str">
        <f>'10_Putumayo'!S124</f>
        <v>CC5349091</v>
      </c>
      <c r="C126" s="2">
        <f>'10_Putumayo'!Y124</f>
        <v>44</v>
      </c>
      <c r="D126">
        <f>'10_Putumayo'!AE124</f>
        <v>1</v>
      </c>
      <c r="E126" s="1">
        <f>'10_Putumayo'!BO124</f>
        <v>0</v>
      </c>
      <c r="F126" s="17">
        <f>'10_Putumayo'!CS124</f>
        <v>0</v>
      </c>
      <c r="G126" s="16">
        <f>'10_Putumayo'!DB124</f>
        <v>1</v>
      </c>
      <c r="H126" s="46">
        <f>'10_Putumayo'!CW124</f>
        <v>130</v>
      </c>
      <c r="I126" s="17">
        <f>'10_Putumayo'!EP124</f>
        <v>178</v>
      </c>
      <c r="J126" s="18">
        <f>'10_Putumayo'!ET124</f>
        <v>63</v>
      </c>
      <c r="K126" s="15">
        <f t="shared" si="3"/>
        <v>8.894902852577502</v>
      </c>
      <c r="L126" s="15">
        <f t="shared" si="4"/>
        <v>9</v>
      </c>
      <c r="M126" s="10" t="str">
        <f>IFERROR(VLOOKUP($L$4:$L$859,TABLAREF!$A$1:$C$4,3,1),"SIN DATO")</f>
        <v>LATENTE</v>
      </c>
    </row>
    <row r="127" spans="1:13" ht="15" customHeight="1" x14ac:dyDescent="0.25">
      <c r="A127" s="77">
        <f t="shared" si="5"/>
        <v>124</v>
      </c>
      <c r="B127" s="42" t="str">
        <f>'10_Putumayo'!S125</f>
        <v>CC5350442</v>
      </c>
      <c r="C127" s="2">
        <f>'10_Putumayo'!Y125</f>
        <v>57</v>
      </c>
      <c r="D127">
        <f>'10_Putumayo'!AE125</f>
        <v>1</v>
      </c>
      <c r="E127" s="1">
        <f>'10_Putumayo'!BO125</f>
        <v>0</v>
      </c>
      <c r="F127" s="17">
        <f>'10_Putumayo'!CS125</f>
        <v>0</v>
      </c>
      <c r="G127" s="16">
        <f>'10_Putumayo'!DB125</f>
        <v>0</v>
      </c>
      <c r="H127" s="46">
        <f>'10_Putumayo'!CW125</f>
        <v>120</v>
      </c>
      <c r="I127" s="17">
        <f>'10_Putumayo'!EP125</f>
        <v>191</v>
      </c>
      <c r="J127" s="18">
        <f>'10_Putumayo'!ET125</f>
        <v>43.7</v>
      </c>
      <c r="K127" s="15">
        <f t="shared" si="3"/>
        <v>9.5128586016915762</v>
      </c>
      <c r="L127" s="15">
        <f t="shared" si="4"/>
        <v>10</v>
      </c>
      <c r="M127" s="10" t="str">
        <f>IFERROR(VLOOKUP($L$4:$L$859,TABLAREF!$A$1:$C$4,3,1),"SIN DATO")</f>
        <v>LATENTE</v>
      </c>
    </row>
    <row r="128" spans="1:13" ht="15" customHeight="1" x14ac:dyDescent="0.25">
      <c r="A128" s="77">
        <f t="shared" si="5"/>
        <v>125</v>
      </c>
      <c r="B128" s="42" t="str">
        <f>'10_Putumayo'!S126</f>
        <v>CC27354642</v>
      </c>
      <c r="C128" s="2">
        <f>'10_Putumayo'!Y126</f>
        <v>57</v>
      </c>
      <c r="D128">
        <f>'10_Putumayo'!AE126</f>
        <v>2</v>
      </c>
      <c r="E128" s="1">
        <f>'10_Putumayo'!BO126</f>
        <v>0</v>
      </c>
      <c r="F128" s="17">
        <f>'10_Putumayo'!CS126</f>
        <v>0</v>
      </c>
      <c r="G128" s="16">
        <f>'10_Putumayo'!DB126</f>
        <v>0</v>
      </c>
      <c r="H128" s="46">
        <f>'10_Putumayo'!CW126</f>
        <v>100</v>
      </c>
      <c r="I128" s="17">
        <f>'10_Putumayo'!EP126</f>
        <v>242</v>
      </c>
      <c r="J128" s="18">
        <f>'10_Putumayo'!ET126</f>
        <v>58.11</v>
      </c>
      <c r="K128" s="15">
        <f t="shared" si="3"/>
        <v>10.411917063389309</v>
      </c>
      <c r="L128" s="15">
        <f t="shared" si="4"/>
        <v>10</v>
      </c>
      <c r="M128" s="10" t="str">
        <f>IFERROR(VLOOKUP($L$4:$L$859,TABLAREF!$A$1:$C$4,3,1),"SIN DATO")</f>
        <v>LATENTE</v>
      </c>
    </row>
    <row r="129" spans="1:13" ht="15" customHeight="1" x14ac:dyDescent="0.25">
      <c r="A129" s="77">
        <f t="shared" si="5"/>
        <v>126</v>
      </c>
      <c r="B129" s="42" t="str">
        <f>'10_Putumayo'!S127</f>
        <v>CC27358930</v>
      </c>
      <c r="C129" s="2">
        <f>'10_Putumayo'!Y127</f>
        <v>46</v>
      </c>
      <c r="D129">
        <f>'10_Putumayo'!AE127</f>
        <v>2</v>
      </c>
      <c r="E129" s="1">
        <f>'10_Putumayo'!BO127</f>
        <v>0</v>
      </c>
      <c r="F129" s="17">
        <f>'10_Putumayo'!CS127</f>
        <v>0</v>
      </c>
      <c r="G129" s="16">
        <f>'10_Putumayo'!DB127</f>
        <v>1</v>
      </c>
      <c r="H129" s="46">
        <f>'10_Putumayo'!CW127</f>
        <v>100</v>
      </c>
      <c r="I129" s="17">
        <f>'10_Putumayo'!EP127</f>
        <v>226</v>
      </c>
      <c r="J129" s="18">
        <f>'10_Putumayo'!ET127</f>
        <v>40.5</v>
      </c>
      <c r="K129" s="15">
        <f t="shared" si="3"/>
        <v>20.981405524872756</v>
      </c>
      <c r="L129" s="15">
        <f t="shared" si="4"/>
        <v>21</v>
      </c>
      <c r="M129" s="10" t="str">
        <f>IFERROR(VLOOKUP($L$4:$L$859,TABLAREF!$A$1:$C$4,3,1),"SIN DATO")</f>
        <v>ALTO</v>
      </c>
    </row>
    <row r="130" spans="1:13" ht="15" customHeight="1" x14ac:dyDescent="0.25">
      <c r="A130" s="77">
        <f t="shared" si="5"/>
        <v>127</v>
      </c>
      <c r="B130" s="42" t="str">
        <f>'10_Putumayo'!S128</f>
        <v>CC5331507</v>
      </c>
      <c r="C130" s="2">
        <f>'10_Putumayo'!Y128</f>
        <v>44</v>
      </c>
      <c r="D130">
        <f>'10_Putumayo'!AE128</f>
        <v>1</v>
      </c>
      <c r="E130" s="1">
        <f>'10_Putumayo'!BO128</f>
        <v>0</v>
      </c>
      <c r="F130" s="17">
        <f>'10_Putumayo'!CS128</f>
        <v>0</v>
      </c>
      <c r="G130" s="16">
        <f>'10_Putumayo'!DB128</f>
        <v>0</v>
      </c>
      <c r="H130" s="46">
        <f>'10_Putumayo'!CW128</f>
        <v>120</v>
      </c>
      <c r="I130" s="17">
        <f>'10_Putumayo'!EP128</f>
        <v>147</v>
      </c>
      <c r="J130" s="18">
        <f>'10_Putumayo'!ET128</f>
        <v>61</v>
      </c>
      <c r="K130" s="15">
        <f t="shared" si="3"/>
        <v>1.5347083671676587</v>
      </c>
      <c r="L130" s="15">
        <f t="shared" si="4"/>
        <v>2</v>
      </c>
      <c r="M130" s="10" t="str">
        <f>IFERROR(VLOOKUP($L$4:$L$859,TABLAREF!$A$1:$C$4,3,1),"SIN DATO")</f>
        <v>LATENTE</v>
      </c>
    </row>
    <row r="131" spans="1:13" ht="15" customHeight="1" x14ac:dyDescent="0.25">
      <c r="A131" s="77">
        <f t="shared" si="5"/>
        <v>128</v>
      </c>
      <c r="B131" s="42" t="str">
        <f>'10_Putumayo'!S129</f>
        <v>CC18124163</v>
      </c>
      <c r="C131" s="2">
        <f>'10_Putumayo'!Y129</f>
        <v>65</v>
      </c>
      <c r="D131">
        <f>'10_Putumayo'!AE129</f>
        <v>1</v>
      </c>
      <c r="E131" s="1">
        <f>'10_Putumayo'!BO129</f>
        <v>0</v>
      </c>
      <c r="F131" s="17">
        <f>'10_Putumayo'!CS129</f>
        <v>0</v>
      </c>
      <c r="G131" s="16">
        <f>'10_Putumayo'!DB129</f>
        <v>0</v>
      </c>
      <c r="H131" s="46">
        <f>'10_Putumayo'!CW129</f>
        <v>130</v>
      </c>
      <c r="I131" s="17">
        <f>'10_Putumayo'!EP129</f>
        <v>130</v>
      </c>
      <c r="J131" s="18">
        <f>'10_Putumayo'!ET129</f>
        <v>30</v>
      </c>
      <c r="K131" s="15">
        <f t="shared" si="3"/>
        <v>14.756542831118891</v>
      </c>
      <c r="L131" s="15">
        <f t="shared" si="4"/>
        <v>15</v>
      </c>
      <c r="M131" s="10" t="str">
        <f>IFERROR(VLOOKUP($L$4:$L$859,TABLAREF!$A$1:$C$4,3,1),"SIN DATO")</f>
        <v>INTERMEDIO</v>
      </c>
    </row>
    <row r="132" spans="1:13" ht="15" customHeight="1" x14ac:dyDescent="0.25">
      <c r="A132" s="77">
        <f t="shared" si="5"/>
        <v>129</v>
      </c>
      <c r="B132" s="42" t="str">
        <f>'10_Putumayo'!S130</f>
        <v>CC27354461</v>
      </c>
      <c r="C132" s="2">
        <f>'10_Putumayo'!Y130</f>
        <v>58</v>
      </c>
      <c r="D132">
        <f>'10_Putumayo'!AE130</f>
        <v>2</v>
      </c>
      <c r="E132" s="1">
        <f>'10_Putumayo'!BO130</f>
        <v>0</v>
      </c>
      <c r="F132" s="17">
        <f>'10_Putumayo'!CS130</f>
        <v>1</v>
      </c>
      <c r="G132" s="16">
        <f>'10_Putumayo'!DB130</f>
        <v>0</v>
      </c>
      <c r="H132" s="46">
        <f>'10_Putumayo'!CW130</f>
        <v>139</v>
      </c>
      <c r="I132" s="17">
        <f>'10_Putumayo'!EP130</f>
        <v>165.98</v>
      </c>
      <c r="J132" s="18">
        <f>'10_Putumayo'!ET130</f>
        <v>71.7</v>
      </c>
      <c r="K132" s="15">
        <f t="shared" si="3"/>
        <v>8.5238060765967525</v>
      </c>
      <c r="L132" s="15">
        <f t="shared" si="4"/>
        <v>9</v>
      </c>
      <c r="M132" s="10" t="str">
        <f>IFERROR(VLOOKUP($L$4:$L$859,TABLAREF!$A$1:$C$4,3,1),"SIN DATO")</f>
        <v>LATENTE</v>
      </c>
    </row>
    <row r="133" spans="1:13" ht="15" customHeight="1" x14ac:dyDescent="0.25">
      <c r="A133" s="77">
        <f t="shared" si="5"/>
        <v>130</v>
      </c>
      <c r="B133" s="42" t="str">
        <f>'10_Putumayo'!S131</f>
        <v>CC27356493</v>
      </c>
      <c r="C133" s="2">
        <f>'10_Putumayo'!Y131</f>
        <v>46</v>
      </c>
      <c r="D133">
        <f>'10_Putumayo'!AE131</f>
        <v>2</v>
      </c>
      <c r="E133" s="1">
        <f>'10_Putumayo'!BO131</f>
        <v>0</v>
      </c>
      <c r="F133" s="17">
        <f>'10_Putumayo'!CS131</f>
        <v>1</v>
      </c>
      <c r="G133" s="16">
        <f>'10_Putumayo'!DB131</f>
        <v>0</v>
      </c>
      <c r="H133" s="46">
        <f>'10_Putumayo'!CW131</f>
        <v>120</v>
      </c>
      <c r="I133" s="17">
        <f>'10_Putumayo'!EP131</f>
        <v>192.84</v>
      </c>
      <c r="J133" s="18">
        <f>'10_Putumayo'!ET131</f>
        <v>79.400000000000006</v>
      </c>
      <c r="K133" s="15">
        <f t="shared" ref="K133:K196" si="6">100*(1-EXP(-EXP((LN(10)-(15.5305+(28.4441*(1-D133))+(-1.4792*LN(C133))+(0*LN(C133)*LN(C133))+(-14.4588*LN(C133)*(1-D133))+(1.8515*LN(C133)*LN(C133)*(1-D133))+(-0.9119*LN(H133))+(-0.2767*E133)+(-0.7181*LN((I133* 0.02586)/ (J133* 0.02586)))+(-0.1759*F133)+(-0.1999*F133*(1-D133))+(-0.5865*G133)+(0*G133*D133)))/(EXP(0.9145)*EXP(-0.2784*(15.5305+(28.4441*(1-D133))+(-1.4792*LN(C133))+(0*LN(C133)*LN(C133))+(-14.4588*LN(C133)*(1-D133))+(1.8515*LN(C133)*LN(C133)*(1-D133))+(-0.9119*LN(H133))+(-0.2767*E133)+(-0.7181*LN((I133* 0.02586)/ (J133* 0.02586)))+(-0.1759*F133)+(-0.1999*F133*(1-D133))+(-0.5865*G133)+(0*G133*D133)))))))</f>
        <v>3.0920332210465862</v>
      </c>
      <c r="L133" s="15">
        <f t="shared" ref="L133:L196" si="7">ROUND(K133,0)</f>
        <v>3</v>
      </c>
      <c r="M133" s="10" t="str">
        <f>IFERROR(VLOOKUP($L$4:$L$859,TABLAREF!$A$1:$C$4,3,1),"SIN DATO")</f>
        <v>LATENTE</v>
      </c>
    </row>
    <row r="134" spans="1:13" ht="15" customHeight="1" x14ac:dyDescent="0.25">
      <c r="A134" s="77">
        <f t="shared" ref="A134:A197" si="8">A133+1</f>
        <v>131</v>
      </c>
      <c r="B134" s="42" t="str">
        <f>'10_Putumayo'!S132</f>
        <v>CC27474294</v>
      </c>
      <c r="C134" s="2">
        <f>'10_Putumayo'!Y132</f>
        <v>57</v>
      </c>
      <c r="D134">
        <f>'10_Putumayo'!AE132</f>
        <v>2</v>
      </c>
      <c r="E134" s="1">
        <f>'10_Putumayo'!BO132</f>
        <v>0</v>
      </c>
      <c r="F134" s="17">
        <f>'10_Putumayo'!CS132</f>
        <v>1</v>
      </c>
      <c r="G134" s="16">
        <f>'10_Putumayo'!DB132</f>
        <v>0</v>
      </c>
      <c r="H134" s="46">
        <f>'10_Putumayo'!CW132</f>
        <v>130</v>
      </c>
      <c r="I134" s="17">
        <f>'10_Putumayo'!EP132</f>
        <v>200</v>
      </c>
      <c r="J134" s="18">
        <f>'10_Putumayo'!ET132</f>
        <v>71.400000000000006</v>
      </c>
      <c r="K134" s="15">
        <f t="shared" si="6"/>
        <v>9.1900910509435718</v>
      </c>
      <c r="L134" s="15">
        <f t="shared" si="7"/>
        <v>9</v>
      </c>
      <c r="M134" s="10" t="str">
        <f>IFERROR(VLOOKUP($L$4:$L$859,TABLAREF!$A$1:$C$4,3,1),"SIN DATO")</f>
        <v>LATENTE</v>
      </c>
    </row>
    <row r="135" spans="1:13" ht="15" customHeight="1" x14ac:dyDescent="0.25">
      <c r="A135" s="77">
        <f t="shared" si="8"/>
        <v>132</v>
      </c>
      <c r="B135" s="42" t="str">
        <f>'10_Putumayo'!S133</f>
        <v>CC30741308</v>
      </c>
      <c r="C135" s="2">
        <f>'10_Putumayo'!Y133</f>
        <v>68</v>
      </c>
      <c r="D135">
        <f>'10_Putumayo'!AE133</f>
        <v>2</v>
      </c>
      <c r="E135" s="1">
        <f>'10_Putumayo'!BO133</f>
        <v>0</v>
      </c>
      <c r="F135" s="17">
        <f>'10_Putumayo'!CS133</f>
        <v>0</v>
      </c>
      <c r="G135" s="16">
        <f>'10_Putumayo'!DB133</f>
        <v>0</v>
      </c>
      <c r="H135" s="46">
        <f>'10_Putumayo'!CW133</f>
        <v>120</v>
      </c>
      <c r="I135" s="17">
        <f>'10_Putumayo'!EP133</f>
        <v>127.3</v>
      </c>
      <c r="J135" s="18">
        <f>'10_Putumayo'!ET133</f>
        <v>65</v>
      </c>
      <c r="K135" s="15">
        <f t="shared" si="6"/>
        <v>11.040304390174427</v>
      </c>
      <c r="L135" s="15">
        <f t="shared" si="7"/>
        <v>11</v>
      </c>
      <c r="M135" s="10" t="str">
        <f>IFERROR(VLOOKUP($L$4:$L$859,TABLAREF!$A$1:$C$4,3,1),"SIN DATO")</f>
        <v>INTERMEDIO</v>
      </c>
    </row>
    <row r="136" spans="1:13" ht="15" customHeight="1" x14ac:dyDescent="0.25">
      <c r="A136" s="77">
        <f t="shared" si="8"/>
        <v>133</v>
      </c>
      <c r="B136" s="42" t="str">
        <f>'10_Putumayo'!S134</f>
        <v>CC27354406</v>
      </c>
      <c r="C136" s="2">
        <f>'10_Putumayo'!Y134</f>
        <v>60</v>
      </c>
      <c r="D136">
        <f>'10_Putumayo'!AE134</f>
        <v>2</v>
      </c>
      <c r="E136" s="1">
        <f>'10_Putumayo'!BO134</f>
        <v>0</v>
      </c>
      <c r="F136" s="17">
        <f>'10_Putumayo'!CS134</f>
        <v>0</v>
      </c>
      <c r="G136" s="16">
        <f>'10_Putumayo'!DB134</f>
        <v>0</v>
      </c>
      <c r="H136" s="46">
        <f>'10_Putumayo'!CW134</f>
        <v>120</v>
      </c>
      <c r="I136" s="17">
        <f>'10_Putumayo'!EP134</f>
        <v>219</v>
      </c>
      <c r="J136" s="18">
        <f>'10_Putumayo'!ET134</f>
        <v>0</v>
      </c>
      <c r="K136" s="15" t="e">
        <f t="shared" si="6"/>
        <v>#DIV/0!</v>
      </c>
      <c r="L136" s="15" t="e">
        <f t="shared" si="7"/>
        <v>#DIV/0!</v>
      </c>
      <c r="M136" s="10" t="str">
        <f>IFERROR(VLOOKUP($L$4:$L$859,TABLAREF!$A$1:$C$4,3,1),"SIN DATO")</f>
        <v>SIN DATO</v>
      </c>
    </row>
    <row r="137" spans="1:13" ht="15" customHeight="1" x14ac:dyDescent="0.25">
      <c r="A137" s="77">
        <f t="shared" si="8"/>
        <v>134</v>
      </c>
      <c r="B137" s="42" t="str">
        <f>'10_Putumayo'!S135</f>
        <v>CC5297600</v>
      </c>
      <c r="C137" s="2">
        <f>'10_Putumayo'!Y135</f>
        <v>50</v>
      </c>
      <c r="D137">
        <f>'10_Putumayo'!AE135</f>
        <v>1</v>
      </c>
      <c r="E137" s="1">
        <f>'10_Putumayo'!BO135</f>
        <v>0</v>
      </c>
      <c r="F137" s="17">
        <f>'10_Putumayo'!CS135</f>
        <v>0</v>
      </c>
      <c r="G137" s="16">
        <f>'10_Putumayo'!DB135</f>
        <v>0</v>
      </c>
      <c r="H137" s="46">
        <f>'10_Putumayo'!CW135</f>
        <v>120</v>
      </c>
      <c r="I137" s="17">
        <f>'10_Putumayo'!EP135</f>
        <v>175.6</v>
      </c>
      <c r="J137" s="18">
        <f>'10_Putumayo'!ET135</f>
        <v>67.900000000000006</v>
      </c>
      <c r="K137" s="15">
        <f t="shared" si="6"/>
        <v>2.8464638367481476</v>
      </c>
      <c r="L137" s="15">
        <f t="shared" si="7"/>
        <v>3</v>
      </c>
      <c r="M137" s="10" t="str">
        <f>IFERROR(VLOOKUP($L$4:$L$859,TABLAREF!$A$1:$C$4,3,1),"SIN DATO")</f>
        <v>LATENTE</v>
      </c>
    </row>
    <row r="138" spans="1:13" ht="15" customHeight="1" x14ac:dyDescent="0.25">
      <c r="A138" s="77">
        <f t="shared" si="8"/>
        <v>135</v>
      </c>
      <c r="B138" s="42" t="str">
        <f>'10_Putumayo'!S136</f>
        <v>CC5301352</v>
      </c>
      <c r="C138" s="2">
        <f>'10_Putumayo'!Y136</f>
        <v>65</v>
      </c>
      <c r="D138">
        <f>'10_Putumayo'!AE136</f>
        <v>1</v>
      </c>
      <c r="E138" s="1">
        <f>'10_Putumayo'!BO136</f>
        <v>0</v>
      </c>
      <c r="F138" s="17">
        <f>'10_Putumayo'!CS136</f>
        <v>0</v>
      </c>
      <c r="G138" s="16">
        <f>'10_Putumayo'!DB136</f>
        <v>0</v>
      </c>
      <c r="H138" s="46">
        <f>'10_Putumayo'!CW136</f>
        <v>89</v>
      </c>
      <c r="I138" s="17">
        <f>'10_Putumayo'!EP136</f>
        <v>167</v>
      </c>
      <c r="J138" s="18">
        <f>'10_Putumayo'!ET136</f>
        <v>49</v>
      </c>
      <c r="K138" s="15">
        <f t="shared" si="6"/>
        <v>5.7732678243645807</v>
      </c>
      <c r="L138" s="15">
        <f t="shared" si="7"/>
        <v>6</v>
      </c>
      <c r="M138" s="10" t="str">
        <f>IFERROR(VLOOKUP($L$4:$L$859,TABLAREF!$A$1:$C$4,3,1),"SIN DATO")</f>
        <v>LATENTE</v>
      </c>
    </row>
    <row r="139" spans="1:13" ht="15" customHeight="1" x14ac:dyDescent="0.25">
      <c r="A139" s="77">
        <f t="shared" si="8"/>
        <v>136</v>
      </c>
      <c r="B139" s="42" t="str">
        <f>'10_Putumayo'!S137</f>
        <v>CC18142113</v>
      </c>
      <c r="C139" s="2">
        <f>'10_Putumayo'!Y137</f>
        <v>52</v>
      </c>
      <c r="D139">
        <f>'10_Putumayo'!AE137</f>
        <v>1</v>
      </c>
      <c r="E139" s="1">
        <f>'10_Putumayo'!BO137</f>
        <v>0</v>
      </c>
      <c r="F139" s="17">
        <f>'10_Putumayo'!CS137</f>
        <v>0</v>
      </c>
      <c r="G139" s="16">
        <f>'10_Putumayo'!DB137</f>
        <v>0</v>
      </c>
      <c r="H139" s="46">
        <f>'10_Putumayo'!CW137</f>
        <v>110</v>
      </c>
      <c r="I139" s="17">
        <f>'10_Putumayo'!EP137</f>
        <v>183.4</v>
      </c>
      <c r="J139" s="18">
        <f>'10_Putumayo'!ET137</f>
        <v>59.6</v>
      </c>
      <c r="K139" s="15">
        <f t="shared" si="6"/>
        <v>3.6387564994204369</v>
      </c>
      <c r="L139" s="15">
        <f t="shared" si="7"/>
        <v>4</v>
      </c>
      <c r="M139" s="10" t="str">
        <f>IFERROR(VLOOKUP($L$4:$L$859,TABLAREF!$A$1:$C$4,3,1),"SIN DATO")</f>
        <v>LATENTE</v>
      </c>
    </row>
    <row r="140" spans="1:13" ht="15" customHeight="1" x14ac:dyDescent="0.25">
      <c r="A140" s="77">
        <f t="shared" si="8"/>
        <v>137</v>
      </c>
      <c r="B140" s="42" t="str">
        <f>'10_Putumayo'!S138</f>
        <v>CC27353530</v>
      </c>
      <c r="C140" s="2">
        <f>'10_Putumayo'!Y138</f>
        <v>52</v>
      </c>
      <c r="D140">
        <f>'10_Putumayo'!AE138</f>
        <v>2</v>
      </c>
      <c r="E140" s="1">
        <f>'10_Putumayo'!BO138</f>
        <v>0</v>
      </c>
      <c r="F140" s="17">
        <f>'10_Putumayo'!CS138</f>
        <v>1</v>
      </c>
      <c r="G140" s="16">
        <f>'10_Putumayo'!DB138</f>
        <v>0</v>
      </c>
      <c r="H140" s="46">
        <f>'10_Putumayo'!CW138</f>
        <v>120</v>
      </c>
      <c r="I140" s="17">
        <f>'10_Putumayo'!EP138</f>
        <v>253</v>
      </c>
      <c r="J140" s="18">
        <f>'10_Putumayo'!ET138</f>
        <v>38.200000000000003</v>
      </c>
      <c r="K140" s="15">
        <f t="shared" si="6"/>
        <v>17.098955198924102</v>
      </c>
      <c r="L140" s="15">
        <f t="shared" si="7"/>
        <v>17</v>
      </c>
      <c r="M140" s="10" t="str">
        <f>IFERROR(VLOOKUP($L$4:$L$859,TABLAREF!$A$1:$C$4,3,1),"SIN DATO")</f>
        <v>INTERMEDIO</v>
      </c>
    </row>
    <row r="141" spans="1:13" ht="15" customHeight="1" x14ac:dyDescent="0.25">
      <c r="A141" s="77">
        <f t="shared" si="8"/>
        <v>138</v>
      </c>
      <c r="B141" s="42" t="str">
        <f>'10_Putumayo'!S139</f>
        <v>CC27360414</v>
      </c>
      <c r="C141" s="2">
        <f>'10_Putumayo'!Y139</f>
        <v>63</v>
      </c>
      <c r="D141">
        <f>'10_Putumayo'!AE139</f>
        <v>2</v>
      </c>
      <c r="E141" s="1">
        <f>'10_Putumayo'!BO139</f>
        <v>0</v>
      </c>
      <c r="F141" s="17">
        <f>'10_Putumayo'!CS139</f>
        <v>0</v>
      </c>
      <c r="G141" s="16">
        <f>'10_Putumayo'!DB139</f>
        <v>1</v>
      </c>
      <c r="H141" s="46">
        <f>'10_Putumayo'!CW139</f>
        <v>120</v>
      </c>
      <c r="I141" s="17">
        <f>'10_Putumayo'!EP139</f>
        <v>166</v>
      </c>
      <c r="J141" s="18">
        <f>'10_Putumayo'!ET139</f>
        <v>59.7</v>
      </c>
      <c r="K141" s="15">
        <f t="shared" si="6"/>
        <v>27.719859828241734</v>
      </c>
      <c r="L141" s="15">
        <f t="shared" si="7"/>
        <v>28</v>
      </c>
      <c r="M141" s="10" t="str">
        <f>IFERROR(VLOOKUP($L$4:$L$859,TABLAREF!$A$1:$C$4,3,1),"SIN DATO")</f>
        <v>MUY ALTO</v>
      </c>
    </row>
    <row r="142" spans="1:13" ht="15" customHeight="1" x14ac:dyDescent="0.25">
      <c r="A142" s="77">
        <f t="shared" si="8"/>
        <v>139</v>
      </c>
      <c r="B142" s="42" t="str">
        <f>'10_Putumayo'!S140</f>
        <v>CC13006138</v>
      </c>
      <c r="C142" s="2">
        <f>'10_Putumayo'!Y140</f>
        <v>50</v>
      </c>
      <c r="D142">
        <f>'10_Putumayo'!AE140</f>
        <v>1</v>
      </c>
      <c r="E142" s="1">
        <f>'10_Putumayo'!BO140</f>
        <v>0</v>
      </c>
      <c r="F142" s="17">
        <f>'10_Putumayo'!CS140</f>
        <v>1</v>
      </c>
      <c r="G142" s="16">
        <f>'10_Putumayo'!DB140</f>
        <v>0</v>
      </c>
      <c r="H142" s="46">
        <f>'10_Putumayo'!CW140</f>
        <v>120</v>
      </c>
      <c r="I142" s="17">
        <f>'10_Putumayo'!EP140</f>
        <v>216</v>
      </c>
      <c r="J142" s="18">
        <f>'10_Putumayo'!ET140</f>
        <v>62</v>
      </c>
      <c r="K142" s="15">
        <f t="shared" si="6"/>
        <v>6.7425646589081794</v>
      </c>
      <c r="L142" s="15">
        <f t="shared" si="7"/>
        <v>7</v>
      </c>
      <c r="M142" s="10" t="str">
        <f>IFERROR(VLOOKUP($L$4:$L$859,TABLAREF!$A$1:$C$4,3,1),"SIN DATO")</f>
        <v>LATENTE</v>
      </c>
    </row>
    <row r="143" spans="1:13" ht="15" customHeight="1" x14ac:dyDescent="0.25">
      <c r="A143" s="77">
        <f t="shared" si="8"/>
        <v>140</v>
      </c>
      <c r="B143" s="42" t="str">
        <f>'10_Putumayo'!S141</f>
        <v>CC27472489</v>
      </c>
      <c r="C143" s="2">
        <f>'10_Putumayo'!Y141</f>
        <v>55</v>
      </c>
      <c r="D143">
        <f>'10_Putumayo'!AE141</f>
        <v>2</v>
      </c>
      <c r="E143" s="1">
        <f>'10_Putumayo'!BO141</f>
        <v>0</v>
      </c>
      <c r="F143" s="17">
        <f>'10_Putumayo'!CS141</f>
        <v>0</v>
      </c>
      <c r="G143" s="16">
        <f>'10_Putumayo'!DB141</f>
        <v>1</v>
      </c>
      <c r="H143" s="46">
        <f>'10_Putumayo'!CW141</f>
        <v>113</v>
      </c>
      <c r="I143" s="17">
        <f>'10_Putumayo'!EP141</f>
        <v>175.1</v>
      </c>
      <c r="J143" s="18">
        <f>'10_Putumayo'!ET141</f>
        <v>68.3</v>
      </c>
      <c r="K143" s="15">
        <f t="shared" si="6"/>
        <v>16.421590251623609</v>
      </c>
      <c r="L143" s="15">
        <f t="shared" si="7"/>
        <v>16</v>
      </c>
      <c r="M143" s="10" t="str">
        <f>IFERROR(VLOOKUP($L$4:$L$859,TABLAREF!$A$1:$C$4,3,1),"SIN DATO")</f>
        <v>INTERMEDIO</v>
      </c>
    </row>
    <row r="144" spans="1:13" ht="15" customHeight="1" x14ac:dyDescent="0.25">
      <c r="A144" s="77">
        <f t="shared" si="8"/>
        <v>141</v>
      </c>
      <c r="B144" s="42" t="str">
        <f>'10_Putumayo'!S142</f>
        <v>CC69086562</v>
      </c>
      <c r="C144" s="2">
        <f>'10_Putumayo'!Y142</f>
        <v>68</v>
      </c>
      <c r="D144">
        <f>'10_Putumayo'!AE142</f>
        <v>2</v>
      </c>
      <c r="E144" s="1">
        <f>'10_Putumayo'!BO142</f>
        <v>0</v>
      </c>
      <c r="F144" s="17">
        <f>'10_Putumayo'!CS142</f>
        <v>0</v>
      </c>
      <c r="G144" s="16">
        <f>'10_Putumayo'!DB142</f>
        <v>0</v>
      </c>
      <c r="H144" s="46">
        <f>'10_Putumayo'!CW142</f>
        <v>120</v>
      </c>
      <c r="I144" s="17">
        <f>'10_Putumayo'!EP142</f>
        <v>158</v>
      </c>
      <c r="J144" s="18">
        <f>'10_Putumayo'!ET142</f>
        <v>50.1</v>
      </c>
      <c r="K144" s="15">
        <f t="shared" si="6"/>
        <v>18.836239559672119</v>
      </c>
      <c r="L144" s="15">
        <f t="shared" si="7"/>
        <v>19</v>
      </c>
      <c r="M144" s="10" t="str">
        <f>IFERROR(VLOOKUP($L$4:$L$859,TABLAREF!$A$1:$C$4,3,1),"SIN DATO")</f>
        <v>INTERMEDIO</v>
      </c>
    </row>
    <row r="145" spans="1:13" ht="15" customHeight="1" x14ac:dyDescent="0.25">
      <c r="A145" s="77">
        <f t="shared" si="8"/>
        <v>142</v>
      </c>
      <c r="B145" s="42" t="str">
        <f>'10_Putumayo'!S143</f>
        <v>CC18111587</v>
      </c>
      <c r="C145" s="2">
        <f>'10_Putumayo'!Y143</f>
        <v>69</v>
      </c>
      <c r="D145">
        <f>'10_Putumayo'!AE143</f>
        <v>1</v>
      </c>
      <c r="E145" s="1">
        <f>'10_Putumayo'!BO143</f>
        <v>0</v>
      </c>
      <c r="F145" s="17">
        <f>'10_Putumayo'!CS143</f>
        <v>1</v>
      </c>
      <c r="G145" s="16">
        <f>'10_Putumayo'!DB143</f>
        <v>1</v>
      </c>
      <c r="H145" s="46">
        <f>'10_Putumayo'!CW143</f>
        <v>110</v>
      </c>
      <c r="I145" s="17">
        <f>'10_Putumayo'!EP143</f>
        <v>203</v>
      </c>
      <c r="J145" s="18">
        <f>'10_Putumayo'!ET143</f>
        <v>58</v>
      </c>
      <c r="K145" s="15">
        <f t="shared" si="6"/>
        <v>30.119066015187869</v>
      </c>
      <c r="L145" s="15">
        <f t="shared" si="7"/>
        <v>30</v>
      </c>
      <c r="M145" s="10" t="str">
        <f>IFERROR(VLOOKUP($L$4:$L$859,TABLAREF!$A$1:$C$4,3,1),"SIN DATO")</f>
        <v>MUY ALTO</v>
      </c>
    </row>
    <row r="146" spans="1:13" ht="15" customHeight="1" x14ac:dyDescent="0.25">
      <c r="A146" s="77">
        <f t="shared" si="8"/>
        <v>143</v>
      </c>
      <c r="B146" s="42" t="str">
        <f>'10_Putumayo'!S144</f>
        <v>CC18123077</v>
      </c>
      <c r="C146" s="2">
        <f>'10_Putumayo'!Y144</f>
        <v>56</v>
      </c>
      <c r="D146">
        <f>'10_Putumayo'!AE144</f>
        <v>1</v>
      </c>
      <c r="E146" s="1">
        <f>'10_Putumayo'!BO144</f>
        <v>0</v>
      </c>
      <c r="F146" s="17">
        <f>'10_Putumayo'!CS144</f>
        <v>0</v>
      </c>
      <c r="G146" s="16">
        <f>'10_Putumayo'!DB144</f>
        <v>1</v>
      </c>
      <c r="H146" s="46">
        <f>'10_Putumayo'!CW144</f>
        <v>140</v>
      </c>
      <c r="I146" s="17">
        <f>'10_Putumayo'!EP144</f>
        <v>192</v>
      </c>
      <c r="J146" s="18">
        <f>'10_Putumayo'!ET144</f>
        <v>32.5</v>
      </c>
      <c r="K146" s="15">
        <f t="shared" si="6"/>
        <v>33.784466291196161</v>
      </c>
      <c r="L146" s="15">
        <f t="shared" si="7"/>
        <v>34</v>
      </c>
      <c r="M146" s="10" t="str">
        <f>IFERROR(VLOOKUP($L$4:$L$859,TABLAREF!$A$1:$C$4,3,1),"SIN DATO")</f>
        <v>MUY ALTO</v>
      </c>
    </row>
    <row r="147" spans="1:13" ht="15" customHeight="1" x14ac:dyDescent="0.25">
      <c r="A147" s="77">
        <f t="shared" si="8"/>
        <v>144</v>
      </c>
      <c r="B147" s="42" t="str">
        <f>'10_Putumayo'!S145</f>
        <v>CC18124053</v>
      </c>
      <c r="C147" s="2">
        <f>'10_Putumayo'!Y145</f>
        <v>64</v>
      </c>
      <c r="D147">
        <f>'10_Putumayo'!AE145</f>
        <v>1</v>
      </c>
      <c r="E147" s="1">
        <f>'10_Putumayo'!BO145</f>
        <v>0</v>
      </c>
      <c r="F147" s="17">
        <f>'10_Putumayo'!CS145</f>
        <v>0</v>
      </c>
      <c r="G147" s="16">
        <f>'10_Putumayo'!DB145</f>
        <v>0</v>
      </c>
      <c r="H147" s="46">
        <f>'10_Putumayo'!CW145</f>
        <v>140</v>
      </c>
      <c r="I147" s="17">
        <f>'10_Putumayo'!EP145</f>
        <v>147</v>
      </c>
      <c r="J147" s="18">
        <f>'10_Putumayo'!ET145</f>
        <v>35.9</v>
      </c>
      <c r="K147" s="15">
        <f t="shared" si="6"/>
        <v>14.847816218741816</v>
      </c>
      <c r="L147" s="15">
        <f t="shared" si="7"/>
        <v>15</v>
      </c>
      <c r="M147" s="10" t="str">
        <f>IFERROR(VLOOKUP($L$4:$L$859,TABLAREF!$A$1:$C$4,3,1),"SIN DATO")</f>
        <v>INTERMEDIO</v>
      </c>
    </row>
    <row r="148" spans="1:13" ht="15" customHeight="1" x14ac:dyDescent="0.25">
      <c r="A148" s="77">
        <f t="shared" si="8"/>
        <v>145</v>
      </c>
      <c r="B148" s="42" t="str">
        <f>'10_Putumayo'!S146</f>
        <v>CC19066958</v>
      </c>
      <c r="C148" s="2">
        <f>'10_Putumayo'!Y146</f>
        <v>49</v>
      </c>
      <c r="D148">
        <f>'10_Putumayo'!AE146</f>
        <v>1</v>
      </c>
      <c r="E148" s="1">
        <f>'10_Putumayo'!BO146</f>
        <v>0</v>
      </c>
      <c r="F148" s="17">
        <f>'10_Putumayo'!CS146</f>
        <v>1</v>
      </c>
      <c r="G148" s="16">
        <f>'10_Putumayo'!DB146</f>
        <v>0</v>
      </c>
      <c r="H148" s="46">
        <f>'10_Putumayo'!CW146</f>
        <v>190</v>
      </c>
      <c r="I148" s="17">
        <f>'10_Putumayo'!EP146</f>
        <v>124</v>
      </c>
      <c r="J148" s="18">
        <f>'10_Putumayo'!ET146</f>
        <v>39.04</v>
      </c>
      <c r="K148" s="15">
        <f t="shared" si="6"/>
        <v>12.179183284105788</v>
      </c>
      <c r="L148" s="15">
        <f t="shared" si="7"/>
        <v>12</v>
      </c>
      <c r="M148" s="10" t="str">
        <f>IFERROR(VLOOKUP($L$4:$L$859,TABLAREF!$A$1:$C$4,3,1),"SIN DATO")</f>
        <v>INTERMEDIO</v>
      </c>
    </row>
    <row r="149" spans="1:13" ht="15" customHeight="1" x14ac:dyDescent="0.25">
      <c r="A149" s="77">
        <f t="shared" si="8"/>
        <v>146</v>
      </c>
      <c r="B149" s="42" t="str">
        <f>'10_Putumayo'!S147</f>
        <v>CC12187107</v>
      </c>
      <c r="C149" s="2">
        <f>'10_Putumayo'!Y147</f>
        <v>55</v>
      </c>
      <c r="D149">
        <f>'10_Putumayo'!AE147</f>
        <v>1</v>
      </c>
      <c r="E149" s="1">
        <f>'10_Putumayo'!BO147</f>
        <v>0</v>
      </c>
      <c r="F149" s="17">
        <f>'10_Putumayo'!CS147</f>
        <v>0</v>
      </c>
      <c r="G149" s="16">
        <f>'10_Putumayo'!DB147</f>
        <v>0</v>
      </c>
      <c r="H149" s="46">
        <f>'10_Putumayo'!CW147</f>
        <v>130</v>
      </c>
      <c r="I149" s="17">
        <f>'10_Putumayo'!EP147</f>
        <v>156.91999999999999</v>
      </c>
      <c r="J149" s="18">
        <f>'10_Putumayo'!ET147</f>
        <v>48.6</v>
      </c>
      <c r="K149" s="15">
        <f t="shared" si="6"/>
        <v>6.5225900102053753</v>
      </c>
      <c r="L149" s="15">
        <f t="shared" si="7"/>
        <v>7</v>
      </c>
      <c r="M149" s="10" t="str">
        <f>IFERROR(VLOOKUP($L$4:$L$859,TABLAREF!$A$1:$C$4,3,1),"SIN DATO")</f>
        <v>LATENTE</v>
      </c>
    </row>
    <row r="150" spans="1:13" ht="15" customHeight="1" x14ac:dyDescent="0.25">
      <c r="A150" s="77">
        <f t="shared" si="8"/>
        <v>147</v>
      </c>
      <c r="B150" s="42" t="str">
        <f>'10_Putumayo'!S148</f>
        <v>CC18122300</v>
      </c>
      <c r="C150" s="2">
        <f>'10_Putumayo'!Y148</f>
        <v>53</v>
      </c>
      <c r="D150">
        <f>'10_Putumayo'!AE148</f>
        <v>1</v>
      </c>
      <c r="E150" s="1">
        <f>'10_Putumayo'!BO148</f>
        <v>0</v>
      </c>
      <c r="F150" s="17">
        <f>'10_Putumayo'!CS148</f>
        <v>0</v>
      </c>
      <c r="G150" s="16">
        <f>'10_Putumayo'!DB148</f>
        <v>1</v>
      </c>
      <c r="H150" s="46">
        <f>'10_Putumayo'!CW148</f>
        <v>116</v>
      </c>
      <c r="I150" s="17">
        <f>'10_Putumayo'!EP148</f>
        <v>155.1</v>
      </c>
      <c r="J150" s="18">
        <f>'10_Putumayo'!ET148</f>
        <v>59</v>
      </c>
      <c r="K150" s="15">
        <f t="shared" si="6"/>
        <v>11.015400881858106</v>
      </c>
      <c r="L150" s="15">
        <f t="shared" si="7"/>
        <v>11</v>
      </c>
      <c r="M150" s="10" t="str">
        <f>IFERROR(VLOOKUP($L$4:$L$859,TABLAREF!$A$1:$C$4,3,1),"SIN DATO")</f>
        <v>INTERMEDIO</v>
      </c>
    </row>
    <row r="151" spans="1:13" ht="15" customHeight="1" x14ac:dyDescent="0.25">
      <c r="A151" s="77">
        <f t="shared" si="8"/>
        <v>148</v>
      </c>
      <c r="B151" s="42" t="str">
        <f>'10_Putumayo'!S149</f>
        <v>CC18122917</v>
      </c>
      <c r="C151" s="2">
        <f>'10_Putumayo'!Y149</f>
        <v>58</v>
      </c>
      <c r="D151">
        <f>'10_Putumayo'!AE149</f>
        <v>1</v>
      </c>
      <c r="E151" s="1">
        <f>'10_Putumayo'!BO149</f>
        <v>0</v>
      </c>
      <c r="F151" s="17">
        <f>'10_Putumayo'!CS149</f>
        <v>0</v>
      </c>
      <c r="G151" s="16">
        <f>'10_Putumayo'!DB149</f>
        <v>0</v>
      </c>
      <c r="H151" s="46">
        <f>'10_Putumayo'!CW149</f>
        <v>150</v>
      </c>
      <c r="I151" s="17">
        <f>'10_Putumayo'!EP149</f>
        <v>147</v>
      </c>
      <c r="J151" s="18">
        <f>'10_Putumayo'!ET149</f>
        <v>58.5</v>
      </c>
      <c r="K151" s="15">
        <f t="shared" si="6"/>
        <v>6.9125076867856521</v>
      </c>
      <c r="L151" s="15">
        <f t="shared" si="7"/>
        <v>7</v>
      </c>
      <c r="M151" s="10" t="str">
        <f>IFERROR(VLOOKUP($L$4:$L$859,TABLAREF!$A$1:$C$4,3,1),"SIN DATO")</f>
        <v>LATENTE</v>
      </c>
    </row>
    <row r="152" spans="1:13" ht="15" customHeight="1" x14ac:dyDescent="0.25">
      <c r="A152" s="77">
        <f t="shared" si="8"/>
        <v>149</v>
      </c>
      <c r="B152" s="42" t="str">
        <f>'10_Putumayo'!S150</f>
        <v>CC27359908</v>
      </c>
      <c r="C152" s="2">
        <f>'10_Putumayo'!Y150</f>
        <v>63</v>
      </c>
      <c r="D152">
        <f>'10_Putumayo'!AE150</f>
        <v>2</v>
      </c>
      <c r="E152" s="1">
        <f>'10_Putumayo'!BO150</f>
        <v>0</v>
      </c>
      <c r="F152" s="17">
        <f>'10_Putumayo'!CS150</f>
        <v>1</v>
      </c>
      <c r="G152" s="16">
        <f>'10_Putumayo'!DB150</f>
        <v>0</v>
      </c>
      <c r="H152" s="46">
        <f>'10_Putumayo'!CW150</f>
        <v>120</v>
      </c>
      <c r="I152" s="17">
        <f>'10_Putumayo'!EP150</f>
        <v>214</v>
      </c>
      <c r="J152" s="18">
        <f>'10_Putumayo'!ET150</f>
        <v>60</v>
      </c>
      <c r="K152" s="15">
        <f t="shared" si="6"/>
        <v>15.652279843042905</v>
      </c>
      <c r="L152" s="15">
        <f t="shared" si="7"/>
        <v>16</v>
      </c>
      <c r="M152" s="10" t="str">
        <f>IFERROR(VLOOKUP($L$4:$L$859,TABLAREF!$A$1:$C$4,3,1),"SIN DATO")</f>
        <v>INTERMEDIO</v>
      </c>
    </row>
    <row r="153" spans="1:13" ht="15" customHeight="1" x14ac:dyDescent="0.25">
      <c r="A153" s="77">
        <f t="shared" si="8"/>
        <v>150</v>
      </c>
      <c r="B153" s="42" t="str">
        <f>'10_Putumayo'!S151</f>
        <v>CC5299439</v>
      </c>
      <c r="C153" s="2">
        <f>'10_Putumayo'!Y151</f>
        <v>74</v>
      </c>
      <c r="D153">
        <f>'10_Putumayo'!AE151</f>
        <v>1</v>
      </c>
      <c r="E153" s="1">
        <f>'10_Putumayo'!BO151</f>
        <v>0</v>
      </c>
      <c r="F153" s="17">
        <f>'10_Putumayo'!CS151</f>
        <v>1</v>
      </c>
      <c r="G153" s="16">
        <f>'10_Putumayo'!DB151</f>
        <v>0</v>
      </c>
      <c r="H153" s="46">
        <f>'10_Putumayo'!CW151</f>
        <v>110</v>
      </c>
      <c r="I153" s="17">
        <f>'10_Putumayo'!EP151</f>
        <v>224</v>
      </c>
      <c r="J153" s="18">
        <f>'10_Putumayo'!ET151</f>
        <v>68.3</v>
      </c>
      <c r="K153" s="15">
        <f t="shared" si="6"/>
        <v>15.110560180767596</v>
      </c>
      <c r="L153" s="15">
        <f t="shared" si="7"/>
        <v>15</v>
      </c>
      <c r="M153" s="10" t="str">
        <f>IFERROR(VLOOKUP($L$4:$L$859,TABLAREF!$A$1:$C$4,3,1),"SIN DATO")</f>
        <v>INTERMEDIO</v>
      </c>
    </row>
    <row r="154" spans="1:13" ht="15" customHeight="1" x14ac:dyDescent="0.25">
      <c r="A154" s="77">
        <f t="shared" si="8"/>
        <v>151</v>
      </c>
      <c r="B154" s="42" t="str">
        <f>'10_Putumayo'!S152</f>
        <v>CC5348674</v>
      </c>
      <c r="C154" s="2">
        <f>'10_Putumayo'!Y152</f>
        <v>63</v>
      </c>
      <c r="D154">
        <f>'10_Putumayo'!AE152</f>
        <v>1</v>
      </c>
      <c r="E154" s="1">
        <f>'10_Putumayo'!BO152</f>
        <v>0</v>
      </c>
      <c r="F154" s="17">
        <f>'10_Putumayo'!CS152</f>
        <v>1</v>
      </c>
      <c r="G154" s="16">
        <f>'10_Putumayo'!DB152</f>
        <v>0</v>
      </c>
      <c r="H154" s="46">
        <f>'10_Putumayo'!CW152</f>
        <v>120</v>
      </c>
      <c r="I154" s="17">
        <f>'10_Putumayo'!EP152</f>
        <v>232</v>
      </c>
      <c r="J154" s="18">
        <f>'10_Putumayo'!ET152</f>
        <v>46.4</v>
      </c>
      <c r="K154" s="15">
        <f t="shared" si="6"/>
        <v>18.684346279116859</v>
      </c>
      <c r="L154" s="15">
        <f t="shared" si="7"/>
        <v>19</v>
      </c>
      <c r="M154" s="10" t="str">
        <f>IFERROR(VLOOKUP($L$4:$L$859,TABLAREF!$A$1:$C$4,3,1),"SIN DATO")</f>
        <v>INTERMEDIO</v>
      </c>
    </row>
    <row r="155" spans="1:13" ht="15" customHeight="1" x14ac:dyDescent="0.25">
      <c r="A155" s="77">
        <f t="shared" si="8"/>
        <v>152</v>
      </c>
      <c r="B155" s="42" t="str">
        <f>'10_Putumayo'!S153</f>
        <v>CC18123042</v>
      </c>
      <c r="C155" s="2">
        <f>'10_Putumayo'!Y153</f>
        <v>57</v>
      </c>
      <c r="D155">
        <f>'10_Putumayo'!AE153</f>
        <v>1</v>
      </c>
      <c r="E155" s="1">
        <f>'10_Putumayo'!BO153</f>
        <v>0</v>
      </c>
      <c r="F155" s="17">
        <f>'10_Putumayo'!CS153</f>
        <v>0</v>
      </c>
      <c r="G155" s="16">
        <f>'10_Putumayo'!DB153</f>
        <v>0</v>
      </c>
      <c r="H155" s="46">
        <f>'10_Putumayo'!CW153</f>
        <v>150</v>
      </c>
      <c r="I155" s="17">
        <f>'10_Putumayo'!EP153</f>
        <v>126</v>
      </c>
      <c r="J155" s="18">
        <f>'10_Putumayo'!ET153</f>
        <v>34.700000000000003</v>
      </c>
      <c r="K155" s="15">
        <f t="shared" si="6"/>
        <v>10.778785985031526</v>
      </c>
      <c r="L155" s="15">
        <f t="shared" si="7"/>
        <v>11</v>
      </c>
      <c r="M155" s="10" t="str">
        <f>IFERROR(VLOOKUP($L$4:$L$859,TABLAREF!$A$1:$C$4,3,1),"SIN DATO")</f>
        <v>INTERMEDIO</v>
      </c>
    </row>
    <row r="156" spans="1:13" ht="15" customHeight="1" x14ac:dyDescent="0.25">
      <c r="A156" s="77">
        <f t="shared" si="8"/>
        <v>153</v>
      </c>
      <c r="B156" s="42" t="str">
        <f>'10_Putumayo'!S154</f>
        <v>CC15565207</v>
      </c>
      <c r="C156" s="2">
        <f>'10_Putumayo'!Y154</f>
        <v>52</v>
      </c>
      <c r="D156">
        <f>'10_Putumayo'!AE154</f>
        <v>1</v>
      </c>
      <c r="E156" s="1">
        <f>'10_Putumayo'!BO154</f>
        <v>0</v>
      </c>
      <c r="F156" s="17">
        <f>'10_Putumayo'!CS154</f>
        <v>1</v>
      </c>
      <c r="G156" s="16">
        <f>'10_Putumayo'!DB154</f>
        <v>0</v>
      </c>
      <c r="H156" s="46">
        <f>'10_Putumayo'!CW154</f>
        <v>140</v>
      </c>
      <c r="I156" s="17">
        <f>'10_Putumayo'!EP154</f>
        <v>244</v>
      </c>
      <c r="J156" s="18">
        <f>'10_Putumayo'!ET154</f>
        <v>65.900000000000006</v>
      </c>
      <c r="K156" s="15">
        <f t="shared" si="6"/>
        <v>10.614139639656429</v>
      </c>
      <c r="L156" s="15">
        <f t="shared" si="7"/>
        <v>11</v>
      </c>
      <c r="M156" s="10" t="str">
        <f>IFERROR(VLOOKUP($L$4:$L$859,TABLAREF!$A$1:$C$4,3,1),"SIN DATO")</f>
        <v>INTERMEDIO</v>
      </c>
    </row>
    <row r="157" spans="1:13" ht="15" customHeight="1" x14ac:dyDescent="0.25">
      <c r="A157" s="77">
        <f t="shared" si="8"/>
        <v>154</v>
      </c>
      <c r="B157" s="42" t="str">
        <f>'10_Putumayo'!S155</f>
        <v>CC27162295</v>
      </c>
      <c r="C157" s="2">
        <f>'10_Putumayo'!Y155</f>
        <v>52</v>
      </c>
      <c r="D157">
        <f>'10_Putumayo'!AE155</f>
        <v>2</v>
      </c>
      <c r="E157" s="1">
        <f>'10_Putumayo'!BO155</f>
        <v>0</v>
      </c>
      <c r="F157" s="17">
        <f>'10_Putumayo'!CS155</f>
        <v>1</v>
      </c>
      <c r="G157" s="16">
        <f>'10_Putumayo'!DB155</f>
        <v>1</v>
      </c>
      <c r="H157" s="46">
        <f>'10_Putumayo'!CW155</f>
        <v>120</v>
      </c>
      <c r="I157" s="17">
        <f>'10_Putumayo'!EP155</f>
        <v>156.5</v>
      </c>
      <c r="J157" s="18">
        <f>'10_Putumayo'!ET155</f>
        <v>53</v>
      </c>
      <c r="K157" s="15">
        <f t="shared" si="6"/>
        <v>17.260168903400352</v>
      </c>
      <c r="L157" s="15">
        <f t="shared" si="7"/>
        <v>17</v>
      </c>
      <c r="M157" s="10" t="str">
        <f>IFERROR(VLOOKUP($L$4:$L$859,TABLAREF!$A$1:$C$4,3,1),"SIN DATO")</f>
        <v>INTERMEDIO</v>
      </c>
    </row>
    <row r="158" spans="1:13" ht="15" customHeight="1" x14ac:dyDescent="0.25">
      <c r="A158" s="77">
        <f t="shared" si="8"/>
        <v>155</v>
      </c>
      <c r="B158" s="42" t="str">
        <f>'10_Putumayo'!S156</f>
        <v>CC27358851</v>
      </c>
      <c r="C158" s="2">
        <f>'10_Putumayo'!Y156</f>
        <v>42</v>
      </c>
      <c r="D158">
        <f>'10_Putumayo'!AE156</f>
        <v>2</v>
      </c>
      <c r="E158" s="1">
        <f>'10_Putumayo'!BO156</f>
        <v>0</v>
      </c>
      <c r="F158" s="17">
        <f>'10_Putumayo'!CS156</f>
        <v>1</v>
      </c>
      <c r="G158" s="16">
        <f>'10_Putumayo'!DB156</f>
        <v>0</v>
      </c>
      <c r="H158" s="46">
        <f>'10_Putumayo'!CW156</f>
        <v>140</v>
      </c>
      <c r="I158" s="17">
        <f>'10_Putumayo'!EP156</f>
        <v>178</v>
      </c>
      <c r="J158" s="18">
        <f>'10_Putumayo'!ET156</f>
        <v>54.6</v>
      </c>
      <c r="K158" s="15">
        <f t="shared" si="6"/>
        <v>5.5236181897719945</v>
      </c>
      <c r="L158" s="15">
        <f t="shared" si="7"/>
        <v>6</v>
      </c>
      <c r="M158" s="10" t="str">
        <f>IFERROR(VLOOKUP($L$4:$L$859,TABLAREF!$A$1:$C$4,3,1),"SIN DATO")</f>
        <v>LATENTE</v>
      </c>
    </row>
    <row r="159" spans="1:13" ht="15" customHeight="1" x14ac:dyDescent="0.25">
      <c r="A159" s="77">
        <f t="shared" si="8"/>
        <v>156</v>
      </c>
      <c r="B159" s="42" t="str">
        <f>'10_Putumayo'!S157</f>
        <v>CC27364191</v>
      </c>
      <c r="C159" s="2">
        <f>'10_Putumayo'!Y157</f>
        <v>46</v>
      </c>
      <c r="D159">
        <f>'10_Putumayo'!AE157</f>
        <v>2</v>
      </c>
      <c r="E159" s="1">
        <f>'10_Putumayo'!BO157</f>
        <v>0</v>
      </c>
      <c r="F159" s="17">
        <f>'10_Putumayo'!CS157</f>
        <v>0</v>
      </c>
      <c r="G159" s="16">
        <f>'10_Putumayo'!DB157</f>
        <v>0</v>
      </c>
      <c r="H159" s="46">
        <f>'10_Putumayo'!CW157</f>
        <v>110</v>
      </c>
      <c r="I159" s="17">
        <f>'10_Putumayo'!EP157</f>
        <v>317</v>
      </c>
      <c r="J159" s="18">
        <f>'10_Putumayo'!ET157</f>
        <v>73.7</v>
      </c>
      <c r="K159" s="15">
        <f t="shared" si="6"/>
        <v>6.7358638883262989</v>
      </c>
      <c r="L159" s="15">
        <f t="shared" si="7"/>
        <v>7</v>
      </c>
      <c r="M159" s="10" t="str">
        <f>IFERROR(VLOOKUP($L$4:$L$859,TABLAREF!$A$1:$C$4,3,1),"SIN DATO")</f>
        <v>LATENTE</v>
      </c>
    </row>
    <row r="160" spans="1:13" ht="15" customHeight="1" x14ac:dyDescent="0.25">
      <c r="A160" s="77">
        <f t="shared" si="8"/>
        <v>157</v>
      </c>
      <c r="B160" s="42" t="str">
        <f>'10_Putumayo'!S158</f>
        <v>CC27394441</v>
      </c>
      <c r="C160" s="2">
        <f>'10_Putumayo'!Y158</f>
        <v>55</v>
      </c>
      <c r="D160">
        <f>'10_Putumayo'!AE158</f>
        <v>2</v>
      </c>
      <c r="E160" s="1">
        <f>'10_Putumayo'!BO158</f>
        <v>0</v>
      </c>
      <c r="F160" s="17">
        <f>'10_Putumayo'!CS158</f>
        <v>0</v>
      </c>
      <c r="G160" s="16">
        <f>'10_Putumayo'!DB158</f>
        <v>0</v>
      </c>
      <c r="H160" s="46">
        <f>'10_Putumayo'!CW158</f>
        <v>135</v>
      </c>
      <c r="I160" s="17">
        <f>'10_Putumayo'!EP158</f>
        <v>169.8</v>
      </c>
      <c r="J160" s="18">
        <f>'10_Putumayo'!ET158</f>
        <v>74</v>
      </c>
      <c r="K160" s="15">
        <f t="shared" si="6"/>
        <v>6.8538484510092808</v>
      </c>
      <c r="L160" s="15">
        <f t="shared" si="7"/>
        <v>7</v>
      </c>
      <c r="M160" s="10" t="str">
        <f>IFERROR(VLOOKUP($L$4:$L$859,TABLAREF!$A$1:$C$4,3,1),"SIN DATO")</f>
        <v>LATENTE</v>
      </c>
    </row>
    <row r="161" spans="1:13" ht="15" customHeight="1" x14ac:dyDescent="0.25">
      <c r="A161" s="77">
        <f t="shared" si="8"/>
        <v>158</v>
      </c>
      <c r="B161" s="42" t="str">
        <f>'10_Putumayo'!S159</f>
        <v>CC25677159</v>
      </c>
      <c r="C161" s="2">
        <f>'10_Putumayo'!Y159</f>
        <v>49</v>
      </c>
      <c r="D161">
        <f>'10_Putumayo'!AE159</f>
        <v>2</v>
      </c>
      <c r="E161" s="1">
        <f>'10_Putumayo'!BO159</f>
        <v>0</v>
      </c>
      <c r="F161" s="17">
        <f>'10_Putumayo'!CS159</f>
        <v>0</v>
      </c>
      <c r="G161" s="16">
        <f>'10_Putumayo'!DB159</f>
        <v>0</v>
      </c>
      <c r="H161" s="46">
        <f>'10_Putumayo'!CW159</f>
        <v>120</v>
      </c>
      <c r="I161" s="17">
        <f>'10_Putumayo'!EP159</f>
        <v>208.08</v>
      </c>
      <c r="J161" s="18">
        <f>'10_Putumayo'!ET159</f>
        <v>55.6</v>
      </c>
      <c r="K161" s="15">
        <f t="shared" si="6"/>
        <v>7.6163459415555916</v>
      </c>
      <c r="L161" s="15">
        <f t="shared" si="7"/>
        <v>8</v>
      </c>
      <c r="M161" s="10" t="str">
        <f>IFERROR(VLOOKUP($L$4:$L$859,TABLAREF!$A$1:$C$4,3,1),"SIN DATO")</f>
        <v>LATENTE</v>
      </c>
    </row>
    <row r="162" spans="1:13" ht="15" customHeight="1" x14ac:dyDescent="0.25">
      <c r="A162" s="77">
        <f t="shared" si="8"/>
        <v>159</v>
      </c>
      <c r="B162" s="42" t="str">
        <f>'10_Putumayo'!S160</f>
        <v>CC27353468</v>
      </c>
      <c r="C162" s="2">
        <f>'10_Putumayo'!Y160</f>
        <v>51</v>
      </c>
      <c r="D162">
        <f>'10_Putumayo'!AE160</f>
        <v>2</v>
      </c>
      <c r="E162" s="1">
        <f>'10_Putumayo'!BO160</f>
        <v>0</v>
      </c>
      <c r="F162" s="17">
        <f>'10_Putumayo'!CS160</f>
        <v>0</v>
      </c>
      <c r="G162" s="16">
        <f>'10_Putumayo'!DB160</f>
        <v>0</v>
      </c>
      <c r="H162" s="46">
        <f>'10_Putumayo'!CW160</f>
        <v>100</v>
      </c>
      <c r="I162" s="17">
        <f>'10_Putumayo'!EP160</f>
        <v>191</v>
      </c>
      <c r="J162" s="18">
        <f>'10_Putumayo'!ET160</f>
        <v>63.9</v>
      </c>
      <c r="K162" s="15">
        <f t="shared" si="6"/>
        <v>4.3715240743784189</v>
      </c>
      <c r="L162" s="15">
        <f t="shared" si="7"/>
        <v>4</v>
      </c>
      <c r="M162" s="10" t="str">
        <f>IFERROR(VLOOKUP($L$4:$L$859,TABLAREF!$A$1:$C$4,3,1),"SIN DATO")</f>
        <v>LATENTE</v>
      </c>
    </row>
    <row r="163" spans="1:13" ht="15" customHeight="1" x14ac:dyDescent="0.25">
      <c r="A163" s="77">
        <f t="shared" si="8"/>
        <v>160</v>
      </c>
      <c r="B163" s="42" t="str">
        <f>'10_Putumayo'!S161</f>
        <v>CC27354517</v>
      </c>
      <c r="C163" s="2">
        <f>'10_Putumayo'!Y161</f>
        <v>58</v>
      </c>
      <c r="D163">
        <f>'10_Putumayo'!AE161</f>
        <v>2</v>
      </c>
      <c r="E163" s="1">
        <f>'10_Putumayo'!BO161</f>
        <v>0</v>
      </c>
      <c r="F163" s="17">
        <f>'10_Putumayo'!CS161</f>
        <v>0</v>
      </c>
      <c r="G163" s="16">
        <f>'10_Putumayo'!DB161</f>
        <v>0</v>
      </c>
      <c r="H163" s="46">
        <f>'10_Putumayo'!CW161</f>
        <v>120</v>
      </c>
      <c r="I163" s="17">
        <f>'10_Putumayo'!EP161</f>
        <v>184</v>
      </c>
      <c r="J163" s="18">
        <f>'10_Putumayo'!ET161</f>
        <v>55.6</v>
      </c>
      <c r="K163" s="15">
        <f t="shared" si="6"/>
        <v>11.093621766562933</v>
      </c>
      <c r="L163" s="15">
        <f t="shared" si="7"/>
        <v>11</v>
      </c>
      <c r="M163" s="10" t="str">
        <f>IFERROR(VLOOKUP($L$4:$L$859,TABLAREF!$A$1:$C$4,3,1),"SIN DATO")</f>
        <v>INTERMEDIO</v>
      </c>
    </row>
    <row r="164" spans="1:13" ht="15" customHeight="1" x14ac:dyDescent="0.25">
      <c r="A164" s="77">
        <f t="shared" si="8"/>
        <v>161</v>
      </c>
      <c r="B164" s="42" t="str">
        <f>'10_Putumayo'!S162</f>
        <v>CC27359112</v>
      </c>
      <c r="C164" s="2">
        <f>'10_Putumayo'!Y162</f>
        <v>64</v>
      </c>
      <c r="D164">
        <f>'10_Putumayo'!AE162</f>
        <v>2</v>
      </c>
      <c r="E164" s="1">
        <f>'10_Putumayo'!BO162</f>
        <v>0</v>
      </c>
      <c r="F164" s="17">
        <f>'10_Putumayo'!CS162</f>
        <v>1</v>
      </c>
      <c r="G164" s="16">
        <f>'10_Putumayo'!DB162</f>
        <v>0</v>
      </c>
      <c r="H164" s="46">
        <f>'10_Putumayo'!CW162</f>
        <v>130</v>
      </c>
      <c r="I164" s="17">
        <f>'10_Putumayo'!EP162</f>
        <v>192</v>
      </c>
      <c r="J164" s="18">
        <f>'10_Putumayo'!ET162</f>
        <v>56.8</v>
      </c>
      <c r="K164" s="15">
        <f t="shared" si="6"/>
        <v>17.421336906922924</v>
      </c>
      <c r="L164" s="15">
        <f t="shared" si="7"/>
        <v>17</v>
      </c>
      <c r="M164" s="10" t="str">
        <f>IFERROR(VLOOKUP($L$4:$L$859,TABLAREF!$A$1:$C$4,3,1),"SIN DATO")</f>
        <v>INTERMEDIO</v>
      </c>
    </row>
    <row r="165" spans="1:13" ht="15" customHeight="1" x14ac:dyDescent="0.25">
      <c r="A165" s="77">
        <f t="shared" si="8"/>
        <v>162</v>
      </c>
      <c r="B165" s="42" t="str">
        <f>'10_Putumayo'!S163</f>
        <v>CC27474435</v>
      </c>
      <c r="C165" s="2">
        <f>'10_Putumayo'!Y163</f>
        <v>57</v>
      </c>
      <c r="D165">
        <f>'10_Putumayo'!AE163</f>
        <v>2</v>
      </c>
      <c r="E165" s="1">
        <f>'10_Putumayo'!BO163</f>
        <v>0</v>
      </c>
      <c r="F165" s="17">
        <f>'10_Putumayo'!CS163</f>
        <v>1</v>
      </c>
      <c r="G165" s="16">
        <f>'10_Putumayo'!DB163</f>
        <v>0</v>
      </c>
      <c r="H165" s="46">
        <f>'10_Putumayo'!CW163</f>
        <v>120</v>
      </c>
      <c r="I165" s="17">
        <f>'10_Putumayo'!EP163</f>
        <v>239</v>
      </c>
      <c r="J165" s="18">
        <f>'10_Putumayo'!ET163</f>
        <v>52</v>
      </c>
      <c r="K165" s="15">
        <f t="shared" si="6"/>
        <v>14.815298801694897</v>
      </c>
      <c r="L165" s="15">
        <f t="shared" si="7"/>
        <v>15</v>
      </c>
      <c r="M165" s="10" t="str">
        <f>IFERROR(VLOOKUP($L$4:$L$859,TABLAREF!$A$1:$C$4,3,1),"SIN DATO")</f>
        <v>INTERMEDIO</v>
      </c>
    </row>
    <row r="166" spans="1:13" ht="15" customHeight="1" x14ac:dyDescent="0.25">
      <c r="A166" s="77">
        <f t="shared" si="8"/>
        <v>163</v>
      </c>
      <c r="B166" s="42" t="str">
        <f>'10_Putumayo'!S164</f>
        <v>CC12981809</v>
      </c>
      <c r="C166" s="2">
        <f>'10_Putumayo'!Y164</f>
        <v>63</v>
      </c>
      <c r="D166">
        <f>'10_Putumayo'!AE164</f>
        <v>1</v>
      </c>
      <c r="E166" s="1">
        <f>'10_Putumayo'!BO164</f>
        <v>0</v>
      </c>
      <c r="F166" s="17">
        <f>'10_Putumayo'!CS164</f>
        <v>1</v>
      </c>
      <c r="G166" s="16">
        <f>'10_Putumayo'!DB164</f>
        <v>0</v>
      </c>
      <c r="H166" s="46">
        <f>'10_Putumayo'!CW164</f>
        <v>100</v>
      </c>
      <c r="I166" s="17">
        <f>'10_Putumayo'!EP164</f>
        <v>211</v>
      </c>
      <c r="J166" s="18">
        <f>'10_Putumayo'!ET164</f>
        <v>45</v>
      </c>
      <c r="K166" s="15">
        <f t="shared" si="6"/>
        <v>13.572199185548783</v>
      </c>
      <c r="L166" s="15">
        <f t="shared" si="7"/>
        <v>14</v>
      </c>
      <c r="M166" s="10" t="str">
        <f>IFERROR(VLOOKUP($L$4:$L$859,TABLAREF!$A$1:$C$4,3,1),"SIN DATO")</f>
        <v>INTERMEDIO</v>
      </c>
    </row>
    <row r="167" spans="1:13" ht="15" customHeight="1" x14ac:dyDescent="0.25">
      <c r="A167" s="77">
        <f t="shared" si="8"/>
        <v>164</v>
      </c>
      <c r="B167" s="42" t="str">
        <f>'10_Putumayo'!S165</f>
        <v>CC27352704</v>
      </c>
      <c r="C167" s="2">
        <f>'10_Putumayo'!Y165</f>
        <v>41</v>
      </c>
      <c r="D167">
        <f>'10_Putumayo'!AE165</f>
        <v>2</v>
      </c>
      <c r="E167" s="1">
        <f>'10_Putumayo'!BO165</f>
        <v>0</v>
      </c>
      <c r="F167" s="17">
        <f>'10_Putumayo'!CS165</f>
        <v>1</v>
      </c>
      <c r="G167" s="16">
        <f>'10_Putumayo'!DB165</f>
        <v>0</v>
      </c>
      <c r="H167" s="46">
        <f>'10_Putumayo'!CW165</f>
        <v>130</v>
      </c>
      <c r="I167" s="17">
        <f>'10_Putumayo'!EP165</f>
        <v>123</v>
      </c>
      <c r="J167" s="18">
        <f>'10_Putumayo'!ET165</f>
        <v>62.3</v>
      </c>
      <c r="K167" s="15">
        <f t="shared" si="6"/>
        <v>1.9258305357463645</v>
      </c>
      <c r="L167" s="15">
        <f t="shared" si="7"/>
        <v>2</v>
      </c>
      <c r="M167" s="10" t="str">
        <f>IFERROR(VLOOKUP($L$4:$L$859,TABLAREF!$A$1:$C$4,3,1),"SIN DATO")</f>
        <v>LATENTE</v>
      </c>
    </row>
    <row r="168" spans="1:13" ht="15" customHeight="1" x14ac:dyDescent="0.25">
      <c r="A168" s="77">
        <f t="shared" si="8"/>
        <v>165</v>
      </c>
      <c r="B168" s="42" t="str">
        <f>'10_Putumayo'!S166</f>
        <v>CC30732686</v>
      </c>
      <c r="C168" s="2">
        <f>'10_Putumayo'!Y166</f>
        <v>63</v>
      </c>
      <c r="D168">
        <f>'10_Putumayo'!AE166</f>
        <v>2</v>
      </c>
      <c r="E168" s="1">
        <f>'10_Putumayo'!BO166</f>
        <v>0</v>
      </c>
      <c r="F168" s="17">
        <f>'10_Putumayo'!CS166</f>
        <v>0</v>
      </c>
      <c r="G168" s="16">
        <f>'10_Putumayo'!DB166</f>
        <v>0</v>
      </c>
      <c r="H168" s="46">
        <f>'10_Putumayo'!CW166</f>
        <v>130</v>
      </c>
      <c r="I168" s="17">
        <f>'10_Putumayo'!EP166</f>
        <v>261</v>
      </c>
      <c r="J168" s="18">
        <f>'10_Putumayo'!ET166</f>
        <v>61.2</v>
      </c>
      <c r="K168" s="15">
        <f t="shared" si="6"/>
        <v>21.530029034608468</v>
      </c>
      <c r="L168" s="15">
        <f t="shared" si="7"/>
        <v>22</v>
      </c>
      <c r="M168" s="10" t="str">
        <f>IFERROR(VLOOKUP($L$4:$L$859,TABLAREF!$A$1:$C$4,3,1),"SIN DATO")</f>
        <v>ALTO</v>
      </c>
    </row>
    <row r="169" spans="1:13" ht="15" customHeight="1" x14ac:dyDescent="0.25">
      <c r="A169" s="77">
        <f t="shared" si="8"/>
        <v>166</v>
      </c>
      <c r="B169" s="42" t="str">
        <f>'10_Putumayo'!S167</f>
        <v>CC79140737</v>
      </c>
      <c r="C169" s="2">
        <f>'10_Putumayo'!Y167</f>
        <v>58</v>
      </c>
      <c r="D169">
        <f>'10_Putumayo'!AE167</f>
        <v>1</v>
      </c>
      <c r="E169" s="1">
        <f>'10_Putumayo'!BO167</f>
        <v>0</v>
      </c>
      <c r="F169" s="17">
        <f>'10_Putumayo'!CS167</f>
        <v>0</v>
      </c>
      <c r="G169" s="16">
        <f>'10_Putumayo'!DB167</f>
        <v>0</v>
      </c>
      <c r="H169" s="46">
        <f>'10_Putumayo'!CW167</f>
        <v>120</v>
      </c>
      <c r="I169" s="17">
        <f>'10_Putumayo'!EP167</f>
        <v>179</v>
      </c>
      <c r="J169" s="18">
        <f>'10_Putumayo'!ET167</f>
        <v>65</v>
      </c>
      <c r="K169" s="15">
        <f t="shared" si="6"/>
        <v>5.2059693868511729</v>
      </c>
      <c r="L169" s="15">
        <f t="shared" si="7"/>
        <v>5</v>
      </c>
      <c r="M169" s="10" t="str">
        <f>IFERROR(VLOOKUP($L$4:$L$859,TABLAREF!$A$1:$C$4,3,1),"SIN DATO")</f>
        <v>LATENTE</v>
      </c>
    </row>
    <row r="170" spans="1:13" ht="15" customHeight="1" x14ac:dyDescent="0.25">
      <c r="A170" s="77">
        <f t="shared" si="8"/>
        <v>167</v>
      </c>
      <c r="B170" s="42" t="str">
        <f>'10_Putumayo'!S168</f>
        <v>CC5350334</v>
      </c>
      <c r="C170" s="2">
        <f>'10_Putumayo'!Y168</f>
        <v>55</v>
      </c>
      <c r="D170">
        <f>'10_Putumayo'!AE168</f>
        <v>1</v>
      </c>
      <c r="E170" s="1">
        <f>'10_Putumayo'!BO168</f>
        <v>0</v>
      </c>
      <c r="F170" s="17">
        <f>'10_Putumayo'!CS168</f>
        <v>1</v>
      </c>
      <c r="G170" s="16">
        <f>'10_Putumayo'!DB168</f>
        <v>0</v>
      </c>
      <c r="H170" s="46">
        <f>'10_Putumayo'!CW168</f>
        <v>139</v>
      </c>
      <c r="I170" s="17">
        <f>'10_Putumayo'!EP168</f>
        <v>160.5</v>
      </c>
      <c r="J170" s="18">
        <f>'10_Putumayo'!ET168</f>
        <v>53</v>
      </c>
      <c r="K170" s="15">
        <f t="shared" si="6"/>
        <v>9.4032279067724929</v>
      </c>
      <c r="L170" s="15">
        <f t="shared" si="7"/>
        <v>9</v>
      </c>
      <c r="M170" s="10" t="str">
        <f>IFERROR(VLOOKUP($L$4:$L$859,TABLAREF!$A$1:$C$4,3,1),"SIN DATO")</f>
        <v>LATENTE</v>
      </c>
    </row>
    <row r="171" spans="1:13" ht="15" customHeight="1" x14ac:dyDescent="0.25">
      <c r="A171" s="77">
        <f t="shared" si="8"/>
        <v>168</v>
      </c>
      <c r="B171" s="42" t="str">
        <f>'10_Putumayo'!S169</f>
        <v>CC27364443</v>
      </c>
      <c r="C171" s="2">
        <f>'10_Putumayo'!Y169</f>
        <v>54</v>
      </c>
      <c r="D171">
        <f>'10_Putumayo'!AE169</f>
        <v>2</v>
      </c>
      <c r="E171" s="1">
        <f>'10_Putumayo'!BO169</f>
        <v>0</v>
      </c>
      <c r="F171" s="17">
        <f>'10_Putumayo'!CS169</f>
        <v>0</v>
      </c>
      <c r="G171" s="16">
        <f>'10_Putumayo'!DB169</f>
        <v>0</v>
      </c>
      <c r="H171" s="46">
        <f>'10_Putumayo'!CW169</f>
        <v>140</v>
      </c>
      <c r="I171" s="17">
        <f>'10_Putumayo'!EP169</f>
        <v>187.9</v>
      </c>
      <c r="J171" s="18">
        <f>'10_Putumayo'!ET169</f>
        <v>43.1</v>
      </c>
      <c r="K171" s="15">
        <f t="shared" si="6"/>
        <v>15.381737146949902</v>
      </c>
      <c r="L171" s="15">
        <f t="shared" si="7"/>
        <v>15</v>
      </c>
      <c r="M171" s="10" t="str">
        <f>IFERROR(VLOOKUP($L$4:$L$859,TABLAREF!$A$1:$C$4,3,1),"SIN DATO")</f>
        <v>INTERMEDIO</v>
      </c>
    </row>
    <row r="172" spans="1:13" ht="15" customHeight="1" x14ac:dyDescent="0.25">
      <c r="A172" s="77">
        <f t="shared" si="8"/>
        <v>169</v>
      </c>
      <c r="B172" s="42" t="str">
        <f>'10_Putumayo'!S170</f>
        <v>CC12965056</v>
      </c>
      <c r="C172" s="2">
        <f>'10_Putumayo'!Y170</f>
        <v>55</v>
      </c>
      <c r="D172">
        <f>'10_Putumayo'!AE170</f>
        <v>2</v>
      </c>
      <c r="E172" s="1">
        <f>'10_Putumayo'!BO170</f>
        <v>0</v>
      </c>
      <c r="F172" s="17">
        <f>'10_Putumayo'!CS170</f>
        <v>0</v>
      </c>
      <c r="G172" s="16">
        <f>'10_Putumayo'!DB170</f>
        <v>0</v>
      </c>
      <c r="H172" s="46">
        <f>'10_Putumayo'!CW170</f>
        <v>110</v>
      </c>
      <c r="I172" s="17">
        <f>'10_Putumayo'!EP170</f>
        <v>177</v>
      </c>
      <c r="J172" s="18">
        <f>'10_Putumayo'!ET170</f>
        <v>44</v>
      </c>
      <c r="K172" s="15">
        <f t="shared" si="6"/>
        <v>10.288831387781915</v>
      </c>
      <c r="L172" s="15">
        <f t="shared" si="7"/>
        <v>10</v>
      </c>
      <c r="M172" s="10" t="str">
        <f>IFERROR(VLOOKUP($L$4:$L$859,TABLAREF!$A$1:$C$4,3,1),"SIN DATO")</f>
        <v>LATENTE</v>
      </c>
    </row>
    <row r="173" spans="1:13" ht="15" customHeight="1" x14ac:dyDescent="0.25">
      <c r="A173" s="77">
        <f t="shared" si="8"/>
        <v>170</v>
      </c>
      <c r="B173" s="42" t="str">
        <f>'10_Putumayo'!S171</f>
        <v>CC17667211</v>
      </c>
      <c r="C173" s="2">
        <f>'10_Putumayo'!Y171</f>
        <v>57</v>
      </c>
      <c r="D173">
        <f>'10_Putumayo'!AE171</f>
        <v>1</v>
      </c>
      <c r="E173" s="1">
        <f>'10_Putumayo'!BO171</f>
        <v>0</v>
      </c>
      <c r="F173" s="17">
        <f>'10_Putumayo'!CS171</f>
        <v>0</v>
      </c>
      <c r="G173" s="16">
        <f>'10_Putumayo'!DB171</f>
        <v>0</v>
      </c>
      <c r="H173" s="46">
        <f>'10_Putumayo'!CW171</f>
        <v>140</v>
      </c>
      <c r="I173" s="17">
        <f>'10_Putumayo'!EP171</f>
        <v>238</v>
      </c>
      <c r="J173" s="18">
        <f>'10_Putumayo'!ET171</f>
        <v>54.1</v>
      </c>
      <c r="K173" s="15">
        <f t="shared" si="6"/>
        <v>12.245150150513339</v>
      </c>
      <c r="L173" s="15">
        <f t="shared" si="7"/>
        <v>12</v>
      </c>
      <c r="M173" s="10" t="str">
        <f>IFERROR(VLOOKUP($L$4:$L$859,TABLAREF!$A$1:$C$4,3,1),"SIN DATO")</f>
        <v>INTERMEDIO</v>
      </c>
    </row>
    <row r="174" spans="1:13" ht="15" customHeight="1" x14ac:dyDescent="0.25">
      <c r="A174" s="77">
        <f t="shared" si="8"/>
        <v>171</v>
      </c>
      <c r="B174" s="42" t="str">
        <f>'10_Putumayo'!S172</f>
        <v>CC18123304</v>
      </c>
      <c r="C174" s="2">
        <f>'10_Putumayo'!Y172</f>
        <v>60</v>
      </c>
      <c r="D174">
        <f>'10_Putumayo'!AE172</f>
        <v>1</v>
      </c>
      <c r="E174" s="1">
        <f>'10_Putumayo'!BO172</f>
        <v>0</v>
      </c>
      <c r="F174" s="17">
        <f>'10_Putumayo'!CS172</f>
        <v>0</v>
      </c>
      <c r="G174" s="16">
        <f>'10_Putumayo'!DB172</f>
        <v>0</v>
      </c>
      <c r="H174" s="46">
        <f>'10_Putumayo'!CW172</f>
        <v>180</v>
      </c>
      <c r="I174" s="17">
        <f>'10_Putumayo'!EP172</f>
        <v>145.5</v>
      </c>
      <c r="J174" s="18">
        <f>'10_Putumayo'!ET172</f>
        <v>46.7</v>
      </c>
      <c r="K174" s="15">
        <f t="shared" si="6"/>
        <v>13.450504760158587</v>
      </c>
      <c r="L174" s="15">
        <f t="shared" si="7"/>
        <v>13</v>
      </c>
      <c r="M174" s="10" t="str">
        <f>IFERROR(VLOOKUP($L$4:$L$859,TABLAREF!$A$1:$C$4,3,1),"SIN DATO")</f>
        <v>INTERMEDIO</v>
      </c>
    </row>
    <row r="175" spans="1:13" ht="15" customHeight="1" x14ac:dyDescent="0.25">
      <c r="A175" s="77">
        <f t="shared" si="8"/>
        <v>172</v>
      </c>
      <c r="B175" s="42" t="str">
        <f>'10_Putumayo'!S173</f>
        <v>CC28681113</v>
      </c>
      <c r="C175" s="2">
        <f>'10_Putumayo'!Y173</f>
        <v>57</v>
      </c>
      <c r="D175">
        <f>'10_Putumayo'!AE173</f>
        <v>2</v>
      </c>
      <c r="E175" s="1">
        <f>'10_Putumayo'!BO173</f>
        <v>0</v>
      </c>
      <c r="F175" s="17">
        <f>'10_Putumayo'!CS173</f>
        <v>1</v>
      </c>
      <c r="G175" s="16">
        <f>'10_Putumayo'!DB173</f>
        <v>0</v>
      </c>
      <c r="H175" s="46">
        <f>'10_Putumayo'!CW173</f>
        <v>120</v>
      </c>
      <c r="I175" s="17">
        <f>'10_Putumayo'!EP173</f>
        <v>231</v>
      </c>
      <c r="J175" s="18">
        <f>'10_Putumayo'!ET173</f>
        <v>71.3</v>
      </c>
      <c r="K175" s="15">
        <f t="shared" si="6"/>
        <v>9.7305228147030789</v>
      </c>
      <c r="L175" s="15">
        <f t="shared" si="7"/>
        <v>10</v>
      </c>
      <c r="M175" s="10" t="str">
        <f>IFERROR(VLOOKUP($L$4:$L$859,TABLAREF!$A$1:$C$4,3,1),"SIN DATO")</f>
        <v>LATENTE</v>
      </c>
    </row>
    <row r="176" spans="1:13" ht="15" customHeight="1" x14ac:dyDescent="0.25">
      <c r="A176" s="77">
        <f t="shared" si="8"/>
        <v>173</v>
      </c>
      <c r="B176" s="42" t="str">
        <f>'10_Putumayo'!S174</f>
        <v>CC39825171</v>
      </c>
      <c r="C176" s="2">
        <f>'10_Putumayo'!Y174</f>
        <v>69</v>
      </c>
      <c r="D176">
        <f>'10_Putumayo'!AE174</f>
        <v>2</v>
      </c>
      <c r="E176" s="1">
        <f>'10_Putumayo'!BO174</f>
        <v>0</v>
      </c>
      <c r="F176" s="17">
        <f>'10_Putumayo'!CS174</f>
        <v>0</v>
      </c>
      <c r="G176" s="16">
        <f>'10_Putumayo'!DB174</f>
        <v>0</v>
      </c>
      <c r="H176" s="46">
        <f>'10_Putumayo'!CW174</f>
        <v>110</v>
      </c>
      <c r="I176" s="17">
        <f>'10_Putumayo'!EP174</f>
        <v>197.64</v>
      </c>
      <c r="J176" s="18">
        <f>'10_Putumayo'!ET174</f>
        <v>84.9</v>
      </c>
      <c r="K176" s="15">
        <f t="shared" si="6"/>
        <v>12.714207828383117</v>
      </c>
      <c r="L176" s="15">
        <f t="shared" si="7"/>
        <v>13</v>
      </c>
      <c r="M176" s="10" t="str">
        <f>IFERROR(VLOOKUP($L$4:$L$859,TABLAREF!$A$1:$C$4,3,1),"SIN DATO")</f>
        <v>INTERMEDIO</v>
      </c>
    </row>
    <row r="177" spans="1:13" ht="15" customHeight="1" x14ac:dyDescent="0.25">
      <c r="A177" s="77">
        <f t="shared" si="8"/>
        <v>174</v>
      </c>
      <c r="B177" s="42" t="str">
        <f>'10_Putumayo'!S175</f>
        <v>CC30705109</v>
      </c>
      <c r="C177" s="2">
        <f>'10_Putumayo'!Y175</f>
        <v>53</v>
      </c>
      <c r="D177">
        <f>'10_Putumayo'!AE175</f>
        <v>2</v>
      </c>
      <c r="E177" s="1">
        <f>'10_Putumayo'!BO175</f>
        <v>0</v>
      </c>
      <c r="F177" s="17">
        <f>'10_Putumayo'!CS175</f>
        <v>0</v>
      </c>
      <c r="G177" s="16">
        <f>'10_Putumayo'!DB175</f>
        <v>1</v>
      </c>
      <c r="H177" s="46">
        <f>'10_Putumayo'!CW175</f>
        <v>110</v>
      </c>
      <c r="I177" s="17">
        <f>'10_Putumayo'!EP175</f>
        <v>210</v>
      </c>
      <c r="J177" s="18">
        <f>'10_Putumayo'!ET175</f>
        <v>62</v>
      </c>
      <c r="K177" s="15">
        <f t="shared" si="6"/>
        <v>19.212684626325139</v>
      </c>
      <c r="L177" s="15">
        <f t="shared" si="7"/>
        <v>19</v>
      </c>
      <c r="M177" s="10" t="str">
        <f>IFERROR(VLOOKUP($L$4:$L$859,TABLAREF!$A$1:$C$4,3,1),"SIN DATO")</f>
        <v>INTERMEDIO</v>
      </c>
    </row>
    <row r="178" spans="1:13" ht="15" customHeight="1" x14ac:dyDescent="0.25">
      <c r="A178" s="77">
        <f t="shared" si="8"/>
        <v>175</v>
      </c>
      <c r="B178" s="42" t="str">
        <f>'10_Putumayo'!S176</f>
        <v>CC18100777</v>
      </c>
      <c r="C178" s="2">
        <f>'10_Putumayo'!Y176</f>
        <v>56</v>
      </c>
      <c r="D178">
        <f>'10_Putumayo'!AE176</f>
        <v>1</v>
      </c>
      <c r="E178" s="1">
        <f>'10_Putumayo'!BO176</f>
        <v>0</v>
      </c>
      <c r="F178" s="17">
        <f>'10_Putumayo'!CS176</f>
        <v>1</v>
      </c>
      <c r="G178" s="16">
        <f>'10_Putumayo'!DB176</f>
        <v>0</v>
      </c>
      <c r="H178" s="46">
        <f>'10_Putumayo'!CW176</f>
        <v>120</v>
      </c>
      <c r="I178" s="17">
        <f>'10_Putumayo'!EP176</f>
        <v>120</v>
      </c>
      <c r="J178" s="18">
        <f>'10_Putumayo'!ET176</f>
        <v>39.9</v>
      </c>
      <c r="K178" s="15">
        <f t="shared" si="6"/>
        <v>7.6173323779810342</v>
      </c>
      <c r="L178" s="15">
        <f t="shared" si="7"/>
        <v>8</v>
      </c>
      <c r="M178" s="10" t="str">
        <f>IFERROR(VLOOKUP($L$4:$L$859,TABLAREF!$A$1:$C$4,3,1),"SIN DATO")</f>
        <v>LATENTE</v>
      </c>
    </row>
    <row r="179" spans="1:13" ht="15" customHeight="1" x14ac:dyDescent="0.25">
      <c r="A179" s="77">
        <f t="shared" si="8"/>
        <v>176</v>
      </c>
      <c r="B179" s="42" t="str">
        <f>'10_Putumayo'!S177</f>
        <v>CC18123344</v>
      </c>
      <c r="C179" s="2">
        <f>'10_Putumayo'!Y177</f>
        <v>60</v>
      </c>
      <c r="D179">
        <f>'10_Putumayo'!AE177</f>
        <v>1</v>
      </c>
      <c r="E179" s="1">
        <f>'10_Putumayo'!BO177</f>
        <v>0</v>
      </c>
      <c r="F179" s="17">
        <f>'10_Putumayo'!CS177</f>
        <v>0</v>
      </c>
      <c r="G179" s="16">
        <f>'10_Putumayo'!DB177</f>
        <v>1</v>
      </c>
      <c r="H179" s="46">
        <f>'10_Putumayo'!CW177</f>
        <v>129</v>
      </c>
      <c r="I179" s="17">
        <f>'10_Putumayo'!EP177</f>
        <v>186.61</v>
      </c>
      <c r="J179" s="18">
        <f>'10_Putumayo'!ET177</f>
        <v>48.4</v>
      </c>
      <c r="K179" s="15">
        <f t="shared" si="6"/>
        <v>24.850753180792839</v>
      </c>
      <c r="L179" s="15">
        <f t="shared" si="7"/>
        <v>25</v>
      </c>
      <c r="M179" s="10" t="str">
        <f>IFERROR(VLOOKUP($L$4:$L$859,TABLAREF!$A$1:$C$4,3,1),"SIN DATO")</f>
        <v>MUY ALTO</v>
      </c>
    </row>
    <row r="180" spans="1:13" ht="15" customHeight="1" x14ac:dyDescent="0.25">
      <c r="A180" s="77">
        <f t="shared" si="8"/>
        <v>177</v>
      </c>
      <c r="B180" s="42" t="str">
        <f>'10_Putumayo'!S178</f>
        <v>CC5350223</v>
      </c>
      <c r="C180" s="2">
        <f>'10_Putumayo'!Y178</f>
        <v>52</v>
      </c>
      <c r="D180">
        <f>'10_Putumayo'!AE178</f>
        <v>1</v>
      </c>
      <c r="E180" s="1">
        <f>'10_Putumayo'!BO178</f>
        <v>0</v>
      </c>
      <c r="F180" s="17">
        <f>'10_Putumayo'!CS178</f>
        <v>0</v>
      </c>
      <c r="G180" s="16">
        <f>'10_Putumayo'!DB178</f>
        <v>0</v>
      </c>
      <c r="H180" s="46">
        <f>'10_Putumayo'!CW178</f>
        <v>140</v>
      </c>
      <c r="I180" s="17">
        <f>'10_Putumayo'!EP178</f>
        <v>229</v>
      </c>
      <c r="J180" s="18">
        <f>'10_Putumayo'!ET178</f>
        <v>42</v>
      </c>
      <c r="K180" s="15">
        <f t="shared" si="6"/>
        <v>12.62255258992665</v>
      </c>
      <c r="L180" s="15">
        <f t="shared" si="7"/>
        <v>13</v>
      </c>
      <c r="M180" s="10" t="str">
        <f>IFERROR(VLOOKUP($L$4:$L$859,TABLAREF!$A$1:$C$4,3,1),"SIN DATO")</f>
        <v>INTERMEDIO</v>
      </c>
    </row>
    <row r="181" spans="1:13" ht="15" customHeight="1" x14ac:dyDescent="0.25">
      <c r="A181" s="77">
        <f t="shared" si="8"/>
        <v>178</v>
      </c>
      <c r="B181" s="42" t="str">
        <f>'10_Putumayo'!S179</f>
        <v>CC17690342</v>
      </c>
      <c r="C181" s="2">
        <f>'10_Putumayo'!Y179</f>
        <v>85</v>
      </c>
      <c r="D181">
        <f>'10_Putumayo'!AE179</f>
        <v>1</v>
      </c>
      <c r="E181" s="1">
        <f>'10_Putumayo'!BO179</f>
        <v>0</v>
      </c>
      <c r="F181" s="17">
        <f>'10_Putumayo'!CS179</f>
        <v>0</v>
      </c>
      <c r="G181" s="16">
        <f>'10_Putumayo'!DB179</f>
        <v>1</v>
      </c>
      <c r="H181" s="46">
        <f>'10_Putumayo'!CW179</f>
        <v>130</v>
      </c>
      <c r="I181" s="17">
        <f>'10_Putumayo'!EP179</f>
        <v>216</v>
      </c>
      <c r="J181" s="18">
        <f>'10_Putumayo'!ET179</f>
        <v>31.4</v>
      </c>
      <c r="K181" s="15">
        <f t="shared" si="6"/>
        <v>55.876538632338033</v>
      </c>
      <c r="L181" s="15">
        <f t="shared" si="7"/>
        <v>56</v>
      </c>
      <c r="M181" s="10" t="str">
        <f>IFERROR(VLOOKUP($L$4:$L$859,TABLAREF!$A$1:$C$4,3,1),"SIN DATO")</f>
        <v>MUY ALTO</v>
      </c>
    </row>
    <row r="182" spans="1:13" ht="15" customHeight="1" x14ac:dyDescent="0.25">
      <c r="A182" s="77">
        <f t="shared" si="8"/>
        <v>179</v>
      </c>
      <c r="B182" s="42" t="str">
        <f>'10_Putumayo'!S180</f>
        <v>CC19415414</v>
      </c>
      <c r="C182" s="2">
        <f>'10_Putumayo'!Y180</f>
        <v>60</v>
      </c>
      <c r="D182">
        <f>'10_Putumayo'!AE180</f>
        <v>1</v>
      </c>
      <c r="E182" s="1">
        <f>'10_Putumayo'!BO180</f>
        <v>0</v>
      </c>
      <c r="F182" s="17">
        <f>'10_Putumayo'!CS180</f>
        <v>0</v>
      </c>
      <c r="G182" s="16">
        <f>'10_Putumayo'!DB180</f>
        <v>0</v>
      </c>
      <c r="H182" s="46">
        <f>'10_Putumayo'!CW180</f>
        <v>110</v>
      </c>
      <c r="I182" s="17">
        <f>'10_Putumayo'!EP180</f>
        <v>177</v>
      </c>
      <c r="J182" s="18">
        <f>'10_Putumayo'!ET180</f>
        <v>31</v>
      </c>
      <c r="K182" s="15">
        <f t="shared" si="6"/>
        <v>13.146894314122438</v>
      </c>
      <c r="L182" s="15">
        <f t="shared" si="7"/>
        <v>13</v>
      </c>
      <c r="M182" s="10" t="str">
        <f>IFERROR(VLOOKUP($L$4:$L$859,TABLAREF!$A$1:$C$4,3,1),"SIN DATO")</f>
        <v>INTERMEDIO</v>
      </c>
    </row>
    <row r="183" spans="1:13" ht="15" customHeight="1" x14ac:dyDescent="0.25">
      <c r="A183" s="77">
        <f t="shared" si="8"/>
        <v>180</v>
      </c>
      <c r="B183" s="42" t="str">
        <f>'10_Putumayo'!S181</f>
        <v>CC25670453</v>
      </c>
      <c r="C183" s="2">
        <f>'10_Putumayo'!Y181</f>
        <v>65</v>
      </c>
      <c r="D183">
        <f>'10_Putumayo'!AE181</f>
        <v>2</v>
      </c>
      <c r="E183" s="1">
        <f>'10_Putumayo'!BO181</f>
        <v>0</v>
      </c>
      <c r="F183" s="17">
        <f>'10_Putumayo'!CS181</f>
        <v>1</v>
      </c>
      <c r="G183" s="16">
        <f>'10_Putumayo'!DB181</f>
        <v>0</v>
      </c>
      <c r="H183" s="46">
        <f>'10_Putumayo'!CW181</f>
        <v>100</v>
      </c>
      <c r="I183" s="17">
        <f>'10_Putumayo'!EP181</f>
        <v>175</v>
      </c>
      <c r="J183" s="18">
        <f>'10_Putumayo'!ET181</f>
        <v>50.6</v>
      </c>
      <c r="K183" s="15">
        <f t="shared" si="6"/>
        <v>13.110226156316894</v>
      </c>
      <c r="L183" s="15">
        <f t="shared" si="7"/>
        <v>13</v>
      </c>
      <c r="M183" s="10" t="str">
        <f>IFERROR(VLOOKUP($L$4:$L$859,TABLAREF!$A$1:$C$4,3,1),"SIN DATO")</f>
        <v>INTERMEDIO</v>
      </c>
    </row>
    <row r="184" spans="1:13" ht="15" customHeight="1" x14ac:dyDescent="0.25">
      <c r="A184" s="77">
        <f t="shared" si="8"/>
        <v>181</v>
      </c>
      <c r="B184" s="42" t="str">
        <f>'10_Putumayo'!S182</f>
        <v>CC27356161</v>
      </c>
      <c r="C184" s="2">
        <f>'10_Putumayo'!Y182</f>
        <v>67</v>
      </c>
      <c r="D184">
        <f>'10_Putumayo'!AE182</f>
        <v>2</v>
      </c>
      <c r="E184" s="1">
        <f>'10_Putumayo'!BO182</f>
        <v>0</v>
      </c>
      <c r="F184" s="17">
        <f>'10_Putumayo'!CS182</f>
        <v>0</v>
      </c>
      <c r="G184" s="16">
        <f>'10_Putumayo'!DB182</f>
        <v>0</v>
      </c>
      <c r="H184" s="46">
        <f>'10_Putumayo'!CW182</f>
        <v>120</v>
      </c>
      <c r="I184" s="17">
        <f>'10_Putumayo'!EP182</f>
        <v>197</v>
      </c>
      <c r="J184" s="18">
        <f>'10_Putumayo'!ET182</f>
        <v>60</v>
      </c>
      <c r="K184" s="15">
        <f t="shared" si="6"/>
        <v>18.57708193042702</v>
      </c>
      <c r="L184" s="15">
        <f t="shared" si="7"/>
        <v>19</v>
      </c>
      <c r="M184" s="10" t="str">
        <f>IFERROR(VLOOKUP($L$4:$L$859,TABLAREF!$A$1:$C$4,3,1),"SIN DATO")</f>
        <v>INTERMEDIO</v>
      </c>
    </row>
    <row r="185" spans="1:13" ht="15" customHeight="1" x14ac:dyDescent="0.25">
      <c r="A185" s="77">
        <f t="shared" si="8"/>
        <v>182</v>
      </c>
      <c r="B185" s="42" t="str">
        <f>'10_Putumayo'!S183</f>
        <v>CC26640329</v>
      </c>
      <c r="C185" s="2">
        <f>'10_Putumayo'!Y183</f>
        <v>38</v>
      </c>
      <c r="D185">
        <f>'10_Putumayo'!AE183</f>
        <v>2</v>
      </c>
      <c r="E185" s="1">
        <f>'10_Putumayo'!BO183</f>
        <v>0</v>
      </c>
      <c r="F185" s="17">
        <f>'10_Putumayo'!CS183</f>
        <v>0</v>
      </c>
      <c r="G185" s="16">
        <f>'10_Putumayo'!DB183</f>
        <v>0</v>
      </c>
      <c r="H185" s="46">
        <f>'10_Putumayo'!CW183</f>
        <v>150</v>
      </c>
      <c r="I185" s="17">
        <f>'10_Putumayo'!EP183</f>
        <v>165</v>
      </c>
      <c r="J185" s="18">
        <f>'10_Putumayo'!ET183</f>
        <v>42.6</v>
      </c>
      <c r="K185" s="15">
        <f t="shared" si="6"/>
        <v>7.3806223228648609</v>
      </c>
      <c r="L185" s="15">
        <f t="shared" si="7"/>
        <v>7</v>
      </c>
      <c r="M185" s="10" t="str">
        <f>IFERROR(VLOOKUP($L$4:$L$859,TABLAREF!$A$1:$C$4,3,1),"SIN DATO")</f>
        <v>LATENTE</v>
      </c>
    </row>
    <row r="186" spans="1:13" ht="15" customHeight="1" x14ac:dyDescent="0.25">
      <c r="A186" s="77">
        <f t="shared" si="8"/>
        <v>183</v>
      </c>
      <c r="B186" s="42" t="str">
        <f>'10_Putumayo'!S184</f>
        <v>CC5350272</v>
      </c>
      <c r="C186" s="2">
        <f>'10_Putumayo'!Y184</f>
        <v>55</v>
      </c>
      <c r="D186">
        <f>'10_Putumayo'!AE184</f>
        <v>1</v>
      </c>
      <c r="E186" s="1">
        <f>'10_Putumayo'!BO184</f>
        <v>0</v>
      </c>
      <c r="F186" s="17">
        <f>'10_Putumayo'!CS184</f>
        <v>0</v>
      </c>
      <c r="G186" s="16">
        <f>'10_Putumayo'!DB184</f>
        <v>0</v>
      </c>
      <c r="H186" s="46">
        <f>'10_Putumayo'!CW184</f>
        <v>130</v>
      </c>
      <c r="I186" s="17">
        <f>'10_Putumayo'!EP184</f>
        <v>168</v>
      </c>
      <c r="J186" s="18">
        <f>'10_Putumayo'!ET184</f>
        <v>49</v>
      </c>
      <c r="K186" s="15">
        <f t="shared" si="6"/>
        <v>7.107813069478075</v>
      </c>
      <c r="L186" s="15">
        <f t="shared" si="7"/>
        <v>7</v>
      </c>
      <c r="M186" s="10" t="str">
        <f>IFERROR(VLOOKUP($L$4:$L$859,TABLAREF!$A$1:$C$4,3,1),"SIN DATO")</f>
        <v>LATENTE</v>
      </c>
    </row>
    <row r="187" spans="1:13" ht="15" customHeight="1" x14ac:dyDescent="0.25">
      <c r="A187" s="77">
        <f t="shared" si="8"/>
        <v>184</v>
      </c>
      <c r="B187" s="42" t="str">
        <f>'10_Putumayo'!S185</f>
        <v>CC40769771</v>
      </c>
      <c r="C187" s="2">
        <f>'10_Putumayo'!Y185</f>
        <v>65</v>
      </c>
      <c r="D187">
        <f>'10_Putumayo'!AE185</f>
        <v>2</v>
      </c>
      <c r="E187" s="1">
        <f>'10_Putumayo'!BO185</f>
        <v>0</v>
      </c>
      <c r="F187" s="17">
        <f>'10_Putumayo'!CS185</f>
        <v>0</v>
      </c>
      <c r="G187" s="16">
        <f>'10_Putumayo'!DB185</f>
        <v>0</v>
      </c>
      <c r="H187" s="46">
        <f>'10_Putumayo'!CW185</f>
        <v>140</v>
      </c>
      <c r="I187" s="17">
        <f>'10_Putumayo'!EP185</f>
        <v>197</v>
      </c>
      <c r="J187" s="18">
        <f>'10_Putumayo'!ET185</f>
        <v>31.6</v>
      </c>
      <c r="K187" s="15">
        <f t="shared" si="6"/>
        <v>34.568553232215159</v>
      </c>
      <c r="L187" s="15">
        <f t="shared" si="7"/>
        <v>35</v>
      </c>
      <c r="M187" s="10" t="str">
        <f>IFERROR(VLOOKUP($L$4:$L$859,TABLAREF!$A$1:$C$4,3,1),"SIN DATO")</f>
        <v>MUY ALTO</v>
      </c>
    </row>
    <row r="188" spans="1:13" ht="15" customHeight="1" x14ac:dyDescent="0.25">
      <c r="A188" s="77">
        <f t="shared" si="8"/>
        <v>185</v>
      </c>
      <c r="B188" s="42" t="str">
        <f>'10_Putumayo'!S186</f>
        <v>CC41104451</v>
      </c>
      <c r="C188" s="2">
        <f>'10_Putumayo'!Y186</f>
        <v>66</v>
      </c>
      <c r="D188">
        <f>'10_Putumayo'!AE186</f>
        <v>2</v>
      </c>
      <c r="E188" s="1">
        <f>'10_Putumayo'!BO186</f>
        <v>0</v>
      </c>
      <c r="F188" s="17">
        <f>'10_Putumayo'!CS186</f>
        <v>1</v>
      </c>
      <c r="G188" s="16">
        <f>'10_Putumayo'!DB186</f>
        <v>0</v>
      </c>
      <c r="H188" s="46">
        <f>'10_Putumayo'!CW186</f>
        <v>120</v>
      </c>
      <c r="I188" s="17">
        <f>'10_Putumayo'!EP186</f>
        <v>192</v>
      </c>
      <c r="J188" s="18">
        <f>'10_Putumayo'!ET186</f>
        <v>57</v>
      </c>
      <c r="K188" s="15">
        <f t="shared" si="6"/>
        <v>17.439762454941842</v>
      </c>
      <c r="L188" s="15">
        <f t="shared" si="7"/>
        <v>17</v>
      </c>
      <c r="M188" s="10" t="str">
        <f>IFERROR(VLOOKUP($L$4:$L$859,TABLAREF!$A$1:$C$4,3,1),"SIN DATO")</f>
        <v>INTERMEDIO</v>
      </c>
    </row>
    <row r="189" spans="1:13" ht="15" customHeight="1" x14ac:dyDescent="0.25">
      <c r="A189" s="77">
        <f t="shared" si="8"/>
        <v>186</v>
      </c>
      <c r="B189" s="42" t="str">
        <f>'10_Putumayo'!S187</f>
        <v>CC12962599</v>
      </c>
      <c r="C189" s="2">
        <f>'10_Putumayo'!Y187</f>
        <v>57</v>
      </c>
      <c r="D189">
        <f>'10_Putumayo'!AE187</f>
        <v>1</v>
      </c>
      <c r="E189" s="1">
        <f>'10_Putumayo'!BO187</f>
        <v>0</v>
      </c>
      <c r="F189" s="17">
        <f>'10_Putumayo'!CS187</f>
        <v>0</v>
      </c>
      <c r="G189" s="16">
        <f>'10_Putumayo'!DB187</f>
        <v>0</v>
      </c>
      <c r="H189" s="46">
        <f>'10_Putumayo'!CW187</f>
        <v>139</v>
      </c>
      <c r="I189" s="17">
        <f>'10_Putumayo'!EP187</f>
        <v>255</v>
      </c>
      <c r="J189" s="18">
        <f>'10_Putumayo'!ET187</f>
        <v>19</v>
      </c>
      <c r="K189" s="15">
        <f t="shared" si="6"/>
        <v>34.535434283840459</v>
      </c>
      <c r="L189" s="15">
        <f t="shared" si="7"/>
        <v>35</v>
      </c>
      <c r="M189" s="10" t="str">
        <f>IFERROR(VLOOKUP($L$4:$L$859,TABLAREF!$A$1:$C$4,3,1),"SIN DATO")</f>
        <v>MUY ALTO</v>
      </c>
    </row>
    <row r="190" spans="1:13" ht="15" customHeight="1" x14ac:dyDescent="0.25">
      <c r="A190" s="77">
        <f t="shared" si="8"/>
        <v>187</v>
      </c>
      <c r="B190" s="42" t="str">
        <f>'10_Putumayo'!S188</f>
        <v>CC18122675</v>
      </c>
      <c r="C190" s="2">
        <f>'10_Putumayo'!Y188</f>
        <v>58</v>
      </c>
      <c r="D190">
        <f>'10_Putumayo'!AE188</f>
        <v>1</v>
      </c>
      <c r="E190" s="1">
        <f>'10_Putumayo'!BO188</f>
        <v>0</v>
      </c>
      <c r="F190" s="17">
        <f>'10_Putumayo'!CS188</f>
        <v>1</v>
      </c>
      <c r="G190" s="16">
        <f>'10_Putumayo'!DB188</f>
        <v>0</v>
      </c>
      <c r="H190" s="46">
        <f>'10_Putumayo'!CW188</f>
        <v>144</v>
      </c>
      <c r="I190" s="17">
        <f>'10_Putumayo'!EP188</f>
        <v>127.5</v>
      </c>
      <c r="J190" s="18">
        <f>'10_Putumayo'!ET188</f>
        <v>36.1</v>
      </c>
      <c r="K190" s="15">
        <f t="shared" si="6"/>
        <v>13.718915244415841</v>
      </c>
      <c r="L190" s="15">
        <f t="shared" si="7"/>
        <v>14</v>
      </c>
      <c r="M190" s="10" t="str">
        <f>IFERROR(VLOOKUP($L$4:$L$859,TABLAREF!$A$1:$C$4,3,1),"SIN DATO")</f>
        <v>INTERMEDIO</v>
      </c>
    </row>
    <row r="191" spans="1:13" ht="15" customHeight="1" x14ac:dyDescent="0.25">
      <c r="A191" s="77">
        <f t="shared" si="8"/>
        <v>188</v>
      </c>
      <c r="B191" s="42" t="str">
        <f>'10_Putumayo'!S189</f>
        <v>CC18123025</v>
      </c>
      <c r="C191" s="2">
        <f>'10_Putumayo'!Y189</f>
        <v>58</v>
      </c>
      <c r="D191">
        <f>'10_Putumayo'!AE189</f>
        <v>1</v>
      </c>
      <c r="E191" s="1">
        <f>'10_Putumayo'!BO189</f>
        <v>0</v>
      </c>
      <c r="F191" s="17">
        <f>'10_Putumayo'!CS189</f>
        <v>0</v>
      </c>
      <c r="G191" s="16">
        <f>'10_Putumayo'!DB189</f>
        <v>0</v>
      </c>
      <c r="H191" s="46">
        <f>'10_Putumayo'!CW189</f>
        <v>130</v>
      </c>
      <c r="I191" s="17">
        <f>'10_Putumayo'!EP189</f>
        <v>150.19999999999999</v>
      </c>
      <c r="J191" s="18">
        <f>'10_Putumayo'!ET189</f>
        <v>49.2</v>
      </c>
      <c r="K191" s="15">
        <f t="shared" si="6"/>
        <v>7.0409648256461121</v>
      </c>
      <c r="L191" s="15">
        <f t="shared" si="7"/>
        <v>7</v>
      </c>
      <c r="M191" s="10" t="str">
        <f>IFERROR(VLOOKUP($L$4:$L$859,TABLAREF!$A$1:$C$4,3,1),"SIN DATO")</f>
        <v>LATENTE</v>
      </c>
    </row>
    <row r="192" spans="1:13" ht="15" customHeight="1" x14ac:dyDescent="0.25">
      <c r="A192" s="77">
        <f t="shared" si="8"/>
        <v>189</v>
      </c>
      <c r="B192" s="42" t="str">
        <f>'10_Putumayo'!S190</f>
        <v>CC18122445</v>
      </c>
      <c r="C192" s="2">
        <f>'10_Putumayo'!Y190</f>
        <v>56</v>
      </c>
      <c r="D192">
        <f>'10_Putumayo'!AE190</f>
        <v>1</v>
      </c>
      <c r="E192" s="1">
        <f>'10_Putumayo'!BO190</f>
        <v>0</v>
      </c>
      <c r="F192" s="17">
        <f>'10_Putumayo'!CS190</f>
        <v>0</v>
      </c>
      <c r="G192" s="16">
        <f>'10_Putumayo'!DB190</f>
        <v>0</v>
      </c>
      <c r="H192" s="46">
        <f>'10_Putumayo'!CW190</f>
        <v>120</v>
      </c>
      <c r="I192" s="17">
        <f>'10_Putumayo'!EP190</f>
        <v>140</v>
      </c>
      <c r="J192" s="18">
        <f>'10_Putumayo'!ET190</f>
        <v>63.7</v>
      </c>
      <c r="K192" s="15">
        <f t="shared" si="6"/>
        <v>3.2159493638072578</v>
      </c>
      <c r="L192" s="15">
        <f t="shared" si="7"/>
        <v>3</v>
      </c>
      <c r="M192" s="10" t="str">
        <f>IFERROR(VLOOKUP($L$4:$L$859,TABLAREF!$A$1:$C$4,3,1),"SIN DATO")</f>
        <v>LATENTE</v>
      </c>
    </row>
    <row r="193" spans="1:13" ht="15" customHeight="1" x14ac:dyDescent="0.25">
      <c r="A193" s="77">
        <f t="shared" si="8"/>
        <v>190</v>
      </c>
      <c r="B193" s="42" t="str">
        <f>'10_Putumayo'!S191</f>
        <v>CC27196514</v>
      </c>
      <c r="C193" s="2">
        <f>'10_Putumayo'!Y191</f>
        <v>47</v>
      </c>
      <c r="D193">
        <f>'10_Putumayo'!AE191</f>
        <v>2</v>
      </c>
      <c r="E193" s="1">
        <f>'10_Putumayo'!BO191</f>
        <v>0</v>
      </c>
      <c r="F193" s="17">
        <f>'10_Putumayo'!CS191</f>
        <v>0</v>
      </c>
      <c r="G193" s="16">
        <f>'10_Putumayo'!DB191</f>
        <v>0</v>
      </c>
      <c r="H193" s="46">
        <f>'10_Putumayo'!CW191</f>
        <v>140</v>
      </c>
      <c r="I193" s="17">
        <f>'10_Putumayo'!EP191</f>
        <v>156.6</v>
      </c>
      <c r="J193" s="18">
        <f>'10_Putumayo'!ET191</f>
        <v>65.09</v>
      </c>
      <c r="K193" s="15">
        <f t="shared" si="6"/>
        <v>4.7144467330307531</v>
      </c>
      <c r="L193" s="15">
        <f t="shared" si="7"/>
        <v>5</v>
      </c>
      <c r="M193" s="10" t="str">
        <f>IFERROR(VLOOKUP($L$4:$L$859,TABLAREF!$A$1:$C$4,3,1),"SIN DATO")</f>
        <v>LATENTE</v>
      </c>
    </row>
    <row r="194" spans="1:13" ht="15" customHeight="1" x14ac:dyDescent="0.25">
      <c r="A194" s="77">
        <f t="shared" si="8"/>
        <v>191</v>
      </c>
      <c r="B194" s="42" t="str">
        <f>'10_Putumayo'!S192</f>
        <v>CC2564593</v>
      </c>
      <c r="C194" s="2">
        <f>'10_Putumayo'!Y192</f>
        <v>40</v>
      </c>
      <c r="D194">
        <f>'10_Putumayo'!AE192</f>
        <v>1</v>
      </c>
      <c r="E194" s="1">
        <f>'10_Putumayo'!BO192</f>
        <v>0</v>
      </c>
      <c r="F194" s="17">
        <f>'10_Putumayo'!CS192</f>
        <v>0</v>
      </c>
      <c r="G194" s="16">
        <f>'10_Putumayo'!DB192</f>
        <v>0</v>
      </c>
      <c r="H194" s="46">
        <f>'10_Putumayo'!CW192</f>
        <v>100</v>
      </c>
      <c r="I194" s="17">
        <f>'10_Putumayo'!EP192</f>
        <v>133.19999999999999</v>
      </c>
      <c r="J194" s="18">
        <f>'10_Putumayo'!ET192</f>
        <v>53.9</v>
      </c>
      <c r="K194" s="15">
        <f t="shared" si="6"/>
        <v>0.6616415131377118</v>
      </c>
      <c r="L194" s="15">
        <f t="shared" si="7"/>
        <v>1</v>
      </c>
      <c r="M194" s="10" t="str">
        <f>IFERROR(VLOOKUP($L$4:$L$859,TABLAREF!$A$1:$C$4,3,1),"SIN DATO")</f>
        <v>LATENTE</v>
      </c>
    </row>
    <row r="195" spans="1:13" ht="15" customHeight="1" x14ac:dyDescent="0.25">
      <c r="A195" s="77">
        <f t="shared" si="8"/>
        <v>192</v>
      </c>
      <c r="B195" s="42" t="str">
        <f>'10_Putumayo'!S193</f>
        <v>CC27356140</v>
      </c>
      <c r="C195" s="2">
        <f>'10_Putumayo'!Y193</f>
        <v>66</v>
      </c>
      <c r="D195">
        <f>'10_Putumayo'!AE193</f>
        <v>2</v>
      </c>
      <c r="E195" s="1">
        <f>'10_Putumayo'!BO193</f>
        <v>0</v>
      </c>
      <c r="F195" s="17">
        <f>'10_Putumayo'!CS193</f>
        <v>1</v>
      </c>
      <c r="G195" s="16">
        <f>'10_Putumayo'!DB193</f>
        <v>1</v>
      </c>
      <c r="H195" s="46">
        <f>'10_Putumayo'!CW193</f>
        <v>110</v>
      </c>
      <c r="I195" s="17">
        <f>'10_Putumayo'!EP193</f>
        <v>228</v>
      </c>
      <c r="J195" s="18">
        <f>'10_Putumayo'!ET193</f>
        <v>52.3</v>
      </c>
      <c r="K195" s="15">
        <f t="shared" si="6"/>
        <v>38.776497574363546</v>
      </c>
      <c r="L195" s="15">
        <f t="shared" si="7"/>
        <v>39</v>
      </c>
      <c r="M195" s="10" t="str">
        <f>IFERROR(VLOOKUP($L$4:$L$859,TABLAREF!$A$1:$C$4,3,1),"SIN DATO")</f>
        <v>MUY ALTO</v>
      </c>
    </row>
    <row r="196" spans="1:13" ht="15" customHeight="1" x14ac:dyDescent="0.25">
      <c r="A196" s="77">
        <f t="shared" si="8"/>
        <v>193</v>
      </c>
      <c r="B196" s="42" t="str">
        <f>'10_Putumayo'!S194</f>
        <v>CC41104920</v>
      </c>
      <c r="C196" s="2">
        <f>'10_Putumayo'!Y194</f>
        <v>65</v>
      </c>
      <c r="D196">
        <f>'10_Putumayo'!AE194</f>
        <v>2</v>
      </c>
      <c r="E196" s="1">
        <f>'10_Putumayo'!BO194</f>
        <v>0</v>
      </c>
      <c r="F196" s="17">
        <f>'10_Putumayo'!CS194</f>
        <v>0</v>
      </c>
      <c r="G196" s="16">
        <f>'10_Putumayo'!DB194</f>
        <v>0</v>
      </c>
      <c r="H196" s="46">
        <f>'10_Putumayo'!CW194</f>
        <v>110</v>
      </c>
      <c r="I196" s="17">
        <f>'10_Putumayo'!EP194</f>
        <v>216.6</v>
      </c>
      <c r="J196" s="18">
        <f>'10_Putumayo'!ET194</f>
        <v>50.2</v>
      </c>
      <c r="K196" s="15">
        <f t="shared" si="6"/>
        <v>19.641569906846247</v>
      </c>
      <c r="L196" s="15">
        <f t="shared" si="7"/>
        <v>20</v>
      </c>
      <c r="M196" s="10" t="str">
        <f>IFERROR(VLOOKUP($L$4:$L$859,TABLAREF!$A$1:$C$4,3,1),"SIN DATO")</f>
        <v>ALTO</v>
      </c>
    </row>
    <row r="197" spans="1:13" ht="15" customHeight="1" x14ac:dyDescent="0.25">
      <c r="A197" s="77">
        <f t="shared" si="8"/>
        <v>194</v>
      </c>
      <c r="B197" s="42" t="str">
        <f>'10_Putumayo'!S195</f>
        <v>CC5349037</v>
      </c>
      <c r="C197" s="2">
        <f>'10_Putumayo'!Y195</f>
        <v>40</v>
      </c>
      <c r="D197">
        <f>'10_Putumayo'!AE195</f>
        <v>2</v>
      </c>
      <c r="E197" s="1">
        <f>'10_Putumayo'!BO195</f>
        <v>0</v>
      </c>
      <c r="F197" s="17">
        <f>'10_Putumayo'!CS195</f>
        <v>0</v>
      </c>
      <c r="G197" s="16">
        <f>'10_Putumayo'!DB195</f>
        <v>0</v>
      </c>
      <c r="H197" s="46">
        <f>'10_Putumayo'!CW195</f>
        <v>130</v>
      </c>
      <c r="I197" s="17">
        <f>'10_Putumayo'!EP195</f>
        <v>294</v>
      </c>
      <c r="J197" s="18">
        <f>'10_Putumayo'!ET195</f>
        <v>54</v>
      </c>
      <c r="K197" s="15">
        <f t="shared" ref="K197:K260" si="9">100*(1-EXP(-EXP((LN(10)-(15.5305+(28.4441*(1-D197))+(-1.4792*LN(C197))+(0*LN(C197)*LN(C197))+(-14.4588*LN(C197)*(1-D197))+(1.8515*LN(C197)*LN(C197)*(1-D197))+(-0.9119*LN(H197))+(-0.2767*E197)+(-0.7181*LN((I197* 0.02586)/ (J197* 0.02586)))+(-0.1759*F197)+(-0.1999*F197*(1-D197))+(-0.5865*G197)+(0*G197*D197)))/(EXP(0.9145)*EXP(-0.2784*(15.5305+(28.4441*(1-D197))+(-1.4792*LN(C197))+(0*LN(C197)*LN(C197))+(-14.4588*LN(C197)*(1-D197))+(1.8515*LN(C197)*LN(C197)*(1-D197))+(-0.9119*LN(H197))+(-0.2767*E197)+(-0.7181*LN((I197* 0.02586)/ (J197* 0.02586)))+(-0.1759*F197)+(-0.1999*F197*(1-D197))+(-0.5865*G197)+(0*G197*D197)))))))</f>
        <v>9.6701037662255906</v>
      </c>
      <c r="L197" s="15">
        <f t="shared" ref="L197:L260" si="10">ROUND(K197,0)</f>
        <v>10</v>
      </c>
      <c r="M197" s="10" t="str">
        <f>IFERROR(VLOOKUP($L$4:$L$859,TABLAREF!$A$1:$C$4,3,1),"SIN DATO")</f>
        <v>LATENTE</v>
      </c>
    </row>
    <row r="198" spans="1:13" ht="15" customHeight="1" x14ac:dyDescent="0.25">
      <c r="A198" s="77">
        <f t="shared" ref="A198:A261" si="11">A197+1</f>
        <v>195</v>
      </c>
      <c r="B198" s="42" t="str">
        <f>'10_Putumayo'!S196</f>
        <v>CC10750137</v>
      </c>
      <c r="C198" s="2">
        <f>'10_Putumayo'!Y196</f>
        <v>56</v>
      </c>
      <c r="D198">
        <f>'10_Putumayo'!AE196</f>
        <v>1</v>
      </c>
      <c r="E198" s="1">
        <f>'10_Putumayo'!BO196</f>
        <v>0</v>
      </c>
      <c r="F198" s="17">
        <f>'10_Putumayo'!CS196</f>
        <v>1</v>
      </c>
      <c r="G198" s="16">
        <f>'10_Putumayo'!DB196</f>
        <v>0</v>
      </c>
      <c r="H198" s="46">
        <f>'10_Putumayo'!CW196</f>
        <v>120</v>
      </c>
      <c r="I198" s="17">
        <f>'10_Putumayo'!EP196</f>
        <v>190.1</v>
      </c>
      <c r="J198" s="18">
        <f>'10_Putumayo'!ET196</f>
        <v>51.2</v>
      </c>
      <c r="K198" s="15">
        <f t="shared" si="9"/>
        <v>10.085759548269934</v>
      </c>
      <c r="L198" s="15">
        <f t="shared" si="10"/>
        <v>10</v>
      </c>
      <c r="M198" s="10" t="str">
        <f>IFERROR(VLOOKUP($L$4:$L$859,TABLAREF!$A$1:$C$4,3,1),"SIN DATO")</f>
        <v>LATENTE</v>
      </c>
    </row>
    <row r="199" spans="1:13" ht="15" customHeight="1" x14ac:dyDescent="0.25">
      <c r="A199" s="77">
        <f t="shared" si="11"/>
        <v>196</v>
      </c>
      <c r="B199" s="42" t="str">
        <f>'10_Putumayo'!S197</f>
        <v>CC12958580</v>
      </c>
      <c r="C199" s="2">
        <f>'10_Putumayo'!Y197</f>
        <v>52</v>
      </c>
      <c r="D199">
        <f>'10_Putumayo'!AE197</f>
        <v>1</v>
      </c>
      <c r="E199" s="1">
        <f>'10_Putumayo'!BO197</f>
        <v>0</v>
      </c>
      <c r="F199" s="17">
        <f>'10_Putumayo'!CS197</f>
        <v>1</v>
      </c>
      <c r="G199" s="16">
        <f>'10_Putumayo'!DB197</f>
        <v>0</v>
      </c>
      <c r="H199" s="46">
        <f>'10_Putumayo'!CW197</f>
        <v>110</v>
      </c>
      <c r="I199" s="17">
        <f>'10_Putumayo'!EP197</f>
        <v>184</v>
      </c>
      <c r="J199" s="18">
        <f>'10_Putumayo'!ET197</f>
        <v>42.6</v>
      </c>
      <c r="K199" s="15">
        <f t="shared" si="9"/>
        <v>8.7145943388729936</v>
      </c>
      <c r="L199" s="15">
        <f t="shared" si="10"/>
        <v>9</v>
      </c>
      <c r="M199" s="10" t="str">
        <f>IFERROR(VLOOKUP($L$4:$L$859,TABLAREF!$A$1:$C$4,3,1),"SIN DATO")</f>
        <v>LATENTE</v>
      </c>
    </row>
    <row r="200" spans="1:13" ht="15" customHeight="1" x14ac:dyDescent="0.25">
      <c r="A200" s="77">
        <f t="shared" si="11"/>
        <v>197</v>
      </c>
      <c r="B200" s="42" t="str">
        <f>'10_Putumayo'!S198</f>
        <v>CC18125290</v>
      </c>
      <c r="C200" s="2">
        <f>'10_Putumayo'!Y198</f>
        <v>70</v>
      </c>
      <c r="D200">
        <f>'10_Putumayo'!AE198</f>
        <v>1</v>
      </c>
      <c r="E200" s="1">
        <f>'10_Putumayo'!BO198</f>
        <v>0</v>
      </c>
      <c r="F200" s="17">
        <f>'10_Putumayo'!CS198</f>
        <v>1</v>
      </c>
      <c r="G200" s="16">
        <f>'10_Putumayo'!DB198</f>
        <v>0</v>
      </c>
      <c r="H200" s="46">
        <f>'10_Putumayo'!CW198</f>
        <v>120</v>
      </c>
      <c r="I200" s="17">
        <f>'10_Putumayo'!EP198</f>
        <v>161.30000000000001</v>
      </c>
      <c r="J200" s="18">
        <f>'10_Putumayo'!ET198</f>
        <v>55.9</v>
      </c>
      <c r="K200" s="15">
        <f t="shared" si="9"/>
        <v>13.001972640357673</v>
      </c>
      <c r="L200" s="15">
        <f t="shared" si="10"/>
        <v>13</v>
      </c>
      <c r="M200" s="10" t="str">
        <f>IFERROR(VLOOKUP($L$4:$L$859,TABLAREF!$A$1:$C$4,3,1),"SIN DATO")</f>
        <v>INTERMEDIO</v>
      </c>
    </row>
    <row r="201" spans="1:13" ht="15" customHeight="1" x14ac:dyDescent="0.25">
      <c r="A201" s="77">
        <f t="shared" si="11"/>
        <v>198</v>
      </c>
      <c r="B201" s="42" t="str">
        <f>'10_Putumayo'!S199</f>
        <v>CC27354194</v>
      </c>
      <c r="C201" s="2">
        <f>'10_Putumayo'!Y199</f>
        <v>53</v>
      </c>
      <c r="D201">
        <f>'10_Putumayo'!AE199</f>
        <v>2</v>
      </c>
      <c r="E201" s="1">
        <f>'10_Putumayo'!BO199</f>
        <v>0</v>
      </c>
      <c r="F201" s="17">
        <f>'10_Putumayo'!CS199</f>
        <v>0</v>
      </c>
      <c r="G201" s="16">
        <f>'10_Putumayo'!DB199</f>
        <v>0</v>
      </c>
      <c r="H201" s="46">
        <f>'10_Putumayo'!CW199</f>
        <v>140</v>
      </c>
      <c r="I201" s="17">
        <f>'10_Putumayo'!EP199</f>
        <v>147.19999999999999</v>
      </c>
      <c r="J201" s="18">
        <f>'10_Putumayo'!ET199</f>
        <v>47.1</v>
      </c>
      <c r="K201" s="15">
        <f t="shared" si="9"/>
        <v>9.7935749195573791</v>
      </c>
      <c r="L201" s="15">
        <f t="shared" si="10"/>
        <v>10</v>
      </c>
      <c r="M201" s="10" t="str">
        <f>IFERROR(VLOOKUP($L$4:$L$859,TABLAREF!$A$1:$C$4,3,1),"SIN DATO")</f>
        <v>LATENTE</v>
      </c>
    </row>
    <row r="202" spans="1:13" ht="15" customHeight="1" x14ac:dyDescent="0.25">
      <c r="A202" s="77">
        <f t="shared" si="11"/>
        <v>199</v>
      </c>
      <c r="B202" s="42" t="str">
        <f>'10_Putumayo'!S200</f>
        <v>CC39835143</v>
      </c>
      <c r="C202" s="2">
        <f>'10_Putumayo'!Y200</f>
        <v>50</v>
      </c>
      <c r="D202">
        <f>'10_Putumayo'!AE200</f>
        <v>2</v>
      </c>
      <c r="E202" s="1">
        <f>'10_Putumayo'!BO200</f>
        <v>0</v>
      </c>
      <c r="F202" s="17">
        <f>'10_Putumayo'!CS200</f>
        <v>0</v>
      </c>
      <c r="G202" s="16">
        <f>'10_Putumayo'!DB200</f>
        <v>0</v>
      </c>
      <c r="H202" s="46">
        <f>'10_Putumayo'!CW200</f>
        <v>130</v>
      </c>
      <c r="I202" s="17">
        <f>'10_Putumayo'!EP200</f>
        <v>204.7</v>
      </c>
      <c r="J202" s="18">
        <f>'10_Putumayo'!ET200</f>
        <v>55</v>
      </c>
      <c r="K202" s="15">
        <f t="shared" si="9"/>
        <v>9.1712914732403288</v>
      </c>
      <c r="L202" s="15">
        <f t="shared" si="10"/>
        <v>9</v>
      </c>
      <c r="M202" s="10" t="str">
        <f>IFERROR(VLOOKUP($L$4:$L$859,TABLAREF!$A$1:$C$4,3,1),"SIN DATO")</f>
        <v>LATENTE</v>
      </c>
    </row>
    <row r="203" spans="1:13" ht="15" customHeight="1" x14ac:dyDescent="0.25">
      <c r="A203" s="77">
        <f t="shared" si="11"/>
        <v>200</v>
      </c>
      <c r="B203" s="42" t="str">
        <f>'10_Putumayo'!S201</f>
        <v>CC18123818</v>
      </c>
      <c r="C203" s="2">
        <f>'10_Putumayo'!Y201</f>
        <v>63</v>
      </c>
      <c r="D203">
        <f>'10_Putumayo'!AE201</f>
        <v>1</v>
      </c>
      <c r="E203" s="1">
        <f>'10_Putumayo'!BO201</f>
        <v>0</v>
      </c>
      <c r="F203" s="17">
        <f>'10_Putumayo'!CS201</f>
        <v>0</v>
      </c>
      <c r="G203" s="16">
        <f>'10_Putumayo'!DB201</f>
        <v>1</v>
      </c>
      <c r="H203" s="46">
        <f>'10_Putumayo'!CW201</f>
        <v>120</v>
      </c>
      <c r="I203" s="17">
        <f>'10_Putumayo'!EP201</f>
        <v>195</v>
      </c>
      <c r="J203" s="18">
        <f>'10_Putumayo'!ET201</f>
        <v>65</v>
      </c>
      <c r="K203" s="15">
        <f t="shared" si="9"/>
        <v>19.853829198095251</v>
      </c>
      <c r="L203" s="15">
        <f t="shared" si="10"/>
        <v>20</v>
      </c>
      <c r="M203" s="10" t="str">
        <f>IFERROR(VLOOKUP($L$4:$L$859,TABLAREF!$A$1:$C$4,3,1),"SIN DATO")</f>
        <v>ALTO</v>
      </c>
    </row>
    <row r="204" spans="1:13" ht="15" customHeight="1" x14ac:dyDescent="0.25">
      <c r="A204" s="77">
        <f t="shared" si="11"/>
        <v>201</v>
      </c>
      <c r="B204" s="42" t="str">
        <f>'10_Putumayo'!S202</f>
        <v>CC25591984</v>
      </c>
      <c r="C204" s="2">
        <f>'10_Putumayo'!Y202</f>
        <v>50</v>
      </c>
      <c r="D204">
        <f>'10_Putumayo'!AE202</f>
        <v>2</v>
      </c>
      <c r="E204" s="1">
        <f>'10_Putumayo'!BO202</f>
        <v>0</v>
      </c>
      <c r="F204" s="17">
        <f>'10_Putumayo'!CS202</f>
        <v>1</v>
      </c>
      <c r="G204" s="16">
        <f>'10_Putumayo'!DB202</f>
        <v>0</v>
      </c>
      <c r="H204" s="46">
        <f>'10_Putumayo'!CW202</f>
        <v>140</v>
      </c>
      <c r="I204" s="17">
        <f>'10_Putumayo'!EP202</f>
        <v>177</v>
      </c>
      <c r="J204" s="18">
        <f>'10_Putumayo'!ET202</f>
        <v>54.7</v>
      </c>
      <c r="K204" s="15">
        <f t="shared" si="9"/>
        <v>8.2499248722856411</v>
      </c>
      <c r="L204" s="15">
        <f t="shared" si="10"/>
        <v>8</v>
      </c>
      <c r="M204" s="10" t="str">
        <f>IFERROR(VLOOKUP($L$4:$L$859,TABLAREF!$A$1:$C$4,3,1),"SIN DATO")</f>
        <v>LATENTE</v>
      </c>
    </row>
    <row r="205" spans="1:13" ht="15" customHeight="1" x14ac:dyDescent="0.25">
      <c r="A205" s="77">
        <f t="shared" si="11"/>
        <v>202</v>
      </c>
      <c r="B205" s="42" t="str">
        <f>'10_Putumayo'!S203</f>
        <v>CC27354098</v>
      </c>
      <c r="C205" s="2">
        <f>'10_Putumayo'!Y203</f>
        <v>58</v>
      </c>
      <c r="D205">
        <f>'10_Putumayo'!AE203</f>
        <v>2</v>
      </c>
      <c r="E205" s="1">
        <f>'10_Putumayo'!BO203</f>
        <v>0</v>
      </c>
      <c r="F205" s="17">
        <f>'10_Putumayo'!CS203</f>
        <v>0</v>
      </c>
      <c r="G205" s="16">
        <f>'10_Putumayo'!DB203</f>
        <v>1</v>
      </c>
      <c r="H205" s="46">
        <f>'10_Putumayo'!CW203</f>
        <v>110</v>
      </c>
      <c r="I205" s="17">
        <f>'10_Putumayo'!EP203</f>
        <v>197.7</v>
      </c>
      <c r="J205" s="18">
        <f>'10_Putumayo'!ET203</f>
        <v>39.9</v>
      </c>
      <c r="K205" s="15">
        <f t="shared" si="9"/>
        <v>32.674878947529876</v>
      </c>
      <c r="L205" s="15">
        <f t="shared" si="10"/>
        <v>33</v>
      </c>
      <c r="M205" s="10" t="str">
        <f>IFERROR(VLOOKUP($L$4:$L$859,TABLAREF!$A$1:$C$4,3,1),"SIN DATO")</f>
        <v>MUY ALTO</v>
      </c>
    </row>
    <row r="206" spans="1:13" ht="15" customHeight="1" x14ac:dyDescent="0.25">
      <c r="A206" s="77">
        <f t="shared" si="11"/>
        <v>203</v>
      </c>
      <c r="B206" s="42" t="str">
        <f>'10_Putumayo'!S204</f>
        <v>CC69006932</v>
      </c>
      <c r="C206" s="2">
        <f>'10_Putumayo'!Y204</f>
        <v>68</v>
      </c>
      <c r="D206">
        <f>'10_Putumayo'!AE204</f>
        <v>2</v>
      </c>
      <c r="E206" s="1">
        <f>'10_Putumayo'!BO204</f>
        <v>0</v>
      </c>
      <c r="F206" s="17">
        <f>'10_Putumayo'!CS204</f>
        <v>0</v>
      </c>
      <c r="G206" s="16">
        <f>'10_Putumayo'!DB204</f>
        <v>0</v>
      </c>
      <c r="H206" s="46">
        <f>'10_Putumayo'!CW204</f>
        <v>120</v>
      </c>
      <c r="I206" s="17">
        <f>'10_Putumayo'!EP204</f>
        <v>175.1</v>
      </c>
      <c r="J206" s="18">
        <f>'10_Putumayo'!ET204</f>
        <v>51.8</v>
      </c>
      <c r="K206" s="15">
        <f t="shared" si="9"/>
        <v>20.176047930744257</v>
      </c>
      <c r="L206" s="15">
        <f t="shared" si="10"/>
        <v>20</v>
      </c>
      <c r="M206" s="10" t="str">
        <f>IFERROR(VLOOKUP($L$4:$L$859,TABLAREF!$A$1:$C$4,3,1),"SIN DATO")</f>
        <v>ALTO</v>
      </c>
    </row>
    <row r="207" spans="1:13" ht="15" customHeight="1" x14ac:dyDescent="0.25">
      <c r="A207" s="77">
        <f t="shared" si="11"/>
        <v>204</v>
      </c>
      <c r="B207" s="42" t="str">
        <f>'10_Putumayo'!S205</f>
        <v>CC69023142</v>
      </c>
      <c r="C207" s="2">
        <f>'10_Putumayo'!Y205</f>
        <v>82</v>
      </c>
      <c r="D207">
        <f>'10_Putumayo'!AE205</f>
        <v>2</v>
      </c>
      <c r="E207" s="1">
        <f>'10_Putumayo'!BO205</f>
        <v>0</v>
      </c>
      <c r="F207" s="17">
        <f>'10_Putumayo'!CS205</f>
        <v>1</v>
      </c>
      <c r="G207" s="16">
        <f>'10_Putumayo'!DB205</f>
        <v>0</v>
      </c>
      <c r="H207" s="46">
        <f>'10_Putumayo'!CW205</f>
        <v>140</v>
      </c>
      <c r="I207" s="17">
        <f>'10_Putumayo'!EP205</f>
        <v>137</v>
      </c>
      <c r="J207" s="18">
        <f>'10_Putumayo'!ET205</f>
        <v>35</v>
      </c>
      <c r="K207" s="15">
        <f t="shared" si="9"/>
        <v>45.394806526218112</v>
      </c>
      <c r="L207" s="15">
        <f t="shared" si="10"/>
        <v>45</v>
      </c>
      <c r="M207" s="10" t="str">
        <f>IFERROR(VLOOKUP($L$4:$L$859,TABLAREF!$A$1:$C$4,3,1),"SIN DATO")</f>
        <v>MUY ALTO</v>
      </c>
    </row>
    <row r="208" spans="1:13" ht="15" customHeight="1" x14ac:dyDescent="0.25">
      <c r="A208" s="77">
        <f t="shared" si="11"/>
        <v>205</v>
      </c>
      <c r="B208" s="42" t="str">
        <f>'10_Putumayo'!S206</f>
        <v>CC5297918</v>
      </c>
      <c r="C208" s="2">
        <f>'10_Putumayo'!Y206</f>
        <v>51</v>
      </c>
      <c r="D208">
        <f>'10_Putumayo'!AE206</f>
        <v>1</v>
      </c>
      <c r="E208" s="1">
        <f>'10_Putumayo'!BO206</f>
        <v>0</v>
      </c>
      <c r="F208" s="17">
        <f>'10_Putumayo'!CS206</f>
        <v>0</v>
      </c>
      <c r="G208" s="16">
        <f>'10_Putumayo'!DB206</f>
        <v>0</v>
      </c>
      <c r="H208" s="46">
        <f>'10_Putumayo'!CW206</f>
        <v>120</v>
      </c>
      <c r="I208" s="17">
        <f>'10_Putumayo'!EP206</f>
        <v>180</v>
      </c>
      <c r="J208" s="18">
        <f>'10_Putumayo'!ET206</f>
        <v>44</v>
      </c>
      <c r="K208" s="15">
        <f t="shared" si="9"/>
        <v>6.3308804415617148</v>
      </c>
      <c r="L208" s="15">
        <f t="shared" si="10"/>
        <v>6</v>
      </c>
      <c r="M208" s="10" t="str">
        <f>IFERROR(VLOOKUP($L$4:$L$859,TABLAREF!$A$1:$C$4,3,1),"SIN DATO")</f>
        <v>LATENTE</v>
      </c>
    </row>
    <row r="209" spans="1:13" ht="15" customHeight="1" x14ac:dyDescent="0.25">
      <c r="A209" s="77">
        <f t="shared" si="11"/>
        <v>206</v>
      </c>
      <c r="B209" s="42" t="str">
        <f>'10_Putumayo'!S207</f>
        <v>CC18122754</v>
      </c>
      <c r="C209" s="2">
        <f>'10_Putumayo'!Y207</f>
        <v>56</v>
      </c>
      <c r="D209">
        <f>'10_Putumayo'!AE207</f>
        <v>1</v>
      </c>
      <c r="E209" s="1">
        <f>'10_Putumayo'!BO207</f>
        <v>0</v>
      </c>
      <c r="F209" s="17">
        <f>'10_Putumayo'!CS207</f>
        <v>1</v>
      </c>
      <c r="G209" s="16">
        <f>'10_Putumayo'!DB207</f>
        <v>0</v>
      </c>
      <c r="H209" s="46">
        <f>'10_Putumayo'!CW207</f>
        <v>140</v>
      </c>
      <c r="I209" s="17">
        <f>'10_Putumayo'!EP207</f>
        <v>176</v>
      </c>
      <c r="J209" s="18">
        <f>'10_Putumayo'!ET207</f>
        <v>59</v>
      </c>
      <c r="K209" s="15">
        <f t="shared" si="9"/>
        <v>9.7911040524765731</v>
      </c>
      <c r="L209" s="15">
        <f t="shared" si="10"/>
        <v>10</v>
      </c>
      <c r="M209" s="10" t="str">
        <f>IFERROR(VLOOKUP($L$4:$L$859,TABLAREF!$A$1:$C$4,3,1),"SIN DATO")</f>
        <v>LATENTE</v>
      </c>
    </row>
    <row r="210" spans="1:13" ht="15" customHeight="1" x14ac:dyDescent="0.25">
      <c r="A210" s="77">
        <f t="shared" si="11"/>
        <v>207</v>
      </c>
      <c r="B210" s="42" t="str">
        <f>'10_Putumayo'!S208</f>
        <v>CC27294842</v>
      </c>
      <c r="C210" s="2">
        <f>'10_Putumayo'!Y208</f>
        <v>54</v>
      </c>
      <c r="D210">
        <f>'10_Putumayo'!AE208</f>
        <v>2</v>
      </c>
      <c r="E210" s="1">
        <f>'10_Putumayo'!BO208</f>
        <v>0</v>
      </c>
      <c r="F210" s="17">
        <f>'10_Putumayo'!CS208</f>
        <v>0</v>
      </c>
      <c r="G210" s="16">
        <f>'10_Putumayo'!DB208</f>
        <v>1</v>
      </c>
      <c r="H210" s="46">
        <f>'10_Putumayo'!CW208</f>
        <v>144</v>
      </c>
      <c r="I210" s="17">
        <f>'10_Putumayo'!EP208</f>
        <v>169</v>
      </c>
      <c r="J210" s="18">
        <f>'10_Putumayo'!ET208</f>
        <v>56.4</v>
      </c>
      <c r="K210" s="15">
        <f t="shared" si="9"/>
        <v>24.629729578458203</v>
      </c>
      <c r="L210" s="15">
        <f t="shared" si="10"/>
        <v>25</v>
      </c>
      <c r="M210" s="10" t="str">
        <f>IFERROR(VLOOKUP($L$4:$L$859,TABLAREF!$A$1:$C$4,3,1),"SIN DATO")</f>
        <v>MUY ALTO</v>
      </c>
    </row>
    <row r="211" spans="1:13" ht="15" customHeight="1" x14ac:dyDescent="0.25">
      <c r="A211" s="77">
        <f t="shared" si="11"/>
        <v>208</v>
      </c>
      <c r="B211" s="42" t="str">
        <f>'10_Putumayo'!S209</f>
        <v>CC41103238</v>
      </c>
      <c r="C211" s="2">
        <f>'10_Putumayo'!Y209</f>
        <v>65</v>
      </c>
      <c r="D211">
        <f>'10_Putumayo'!AE209</f>
        <v>2</v>
      </c>
      <c r="E211" s="1">
        <f>'10_Putumayo'!BO209</f>
        <v>0</v>
      </c>
      <c r="F211" s="17">
        <f>'10_Putumayo'!CS209</f>
        <v>0</v>
      </c>
      <c r="G211" s="16">
        <f>'10_Putumayo'!DB209</f>
        <v>0</v>
      </c>
      <c r="H211" s="46">
        <f>'10_Putumayo'!CW209</f>
        <v>180</v>
      </c>
      <c r="I211" s="17">
        <f>'10_Putumayo'!EP209</f>
        <v>153.69999999999999</v>
      </c>
      <c r="J211" s="18">
        <f>'10_Putumayo'!ET209</f>
        <v>50.5</v>
      </c>
      <c r="K211" s="15">
        <f t="shared" si="9"/>
        <v>25.356290826865258</v>
      </c>
      <c r="L211" s="15">
        <f t="shared" si="10"/>
        <v>25</v>
      </c>
      <c r="M211" s="10" t="str">
        <f>IFERROR(VLOOKUP($L$4:$L$859,TABLAREF!$A$1:$C$4,3,1),"SIN DATO")</f>
        <v>MUY ALTO</v>
      </c>
    </row>
    <row r="212" spans="1:13" ht="15" customHeight="1" x14ac:dyDescent="0.25">
      <c r="A212" s="77">
        <f t="shared" si="11"/>
        <v>209</v>
      </c>
      <c r="B212" s="42" t="str">
        <f>'10_Putumayo'!S210</f>
        <v>CC13058321</v>
      </c>
      <c r="C212" s="2">
        <f>'10_Putumayo'!Y210</f>
        <v>47</v>
      </c>
      <c r="D212">
        <f>'10_Putumayo'!AE210</f>
        <v>2</v>
      </c>
      <c r="E212" s="1">
        <f>'10_Putumayo'!BO210</f>
        <v>0</v>
      </c>
      <c r="F212" s="17">
        <f>'10_Putumayo'!CS210</f>
        <v>0</v>
      </c>
      <c r="G212" s="16">
        <f>'10_Putumayo'!DB210</f>
        <v>0</v>
      </c>
      <c r="H212" s="46">
        <f>'10_Putumayo'!CW210</f>
        <v>125</v>
      </c>
      <c r="I212" s="17">
        <f>'10_Putumayo'!EP210</f>
        <v>188</v>
      </c>
      <c r="J212" s="18">
        <f>'10_Putumayo'!ET210</f>
        <v>49</v>
      </c>
      <c r="K212" s="15">
        <f t="shared" si="9"/>
        <v>7.5963605844075577</v>
      </c>
      <c r="L212" s="15">
        <f t="shared" si="10"/>
        <v>8</v>
      </c>
      <c r="M212" s="10" t="str">
        <f>IFERROR(VLOOKUP($L$4:$L$859,TABLAREF!$A$1:$C$4,3,1),"SIN DATO")</f>
        <v>LATENTE</v>
      </c>
    </row>
    <row r="213" spans="1:13" ht="15" customHeight="1" x14ac:dyDescent="0.25">
      <c r="A213" s="77">
        <f t="shared" si="11"/>
        <v>210</v>
      </c>
      <c r="B213" s="42" t="str">
        <f>'10_Putumayo'!S211</f>
        <v>CC18123402</v>
      </c>
      <c r="C213" s="2">
        <f>'10_Putumayo'!Y211</f>
        <v>61</v>
      </c>
      <c r="D213">
        <f>'10_Putumayo'!AE211</f>
        <v>1</v>
      </c>
      <c r="E213" s="1">
        <f>'10_Putumayo'!BO211</f>
        <v>0</v>
      </c>
      <c r="F213" s="17">
        <f>'10_Putumayo'!CS211</f>
        <v>1</v>
      </c>
      <c r="G213" s="16">
        <f>'10_Putumayo'!DB211</f>
        <v>0</v>
      </c>
      <c r="H213" s="46">
        <f>'10_Putumayo'!CW211</f>
        <v>90</v>
      </c>
      <c r="I213" s="17">
        <f>'10_Putumayo'!EP211</f>
        <v>191</v>
      </c>
      <c r="J213" s="18">
        <f>'10_Putumayo'!ET211</f>
        <v>43.2</v>
      </c>
      <c r="K213" s="15">
        <f t="shared" si="9"/>
        <v>9.8997670575840182</v>
      </c>
      <c r="L213" s="15">
        <f t="shared" si="10"/>
        <v>10</v>
      </c>
      <c r="M213" s="10" t="str">
        <f>IFERROR(VLOOKUP($L$4:$L$859,TABLAREF!$A$1:$C$4,3,1),"SIN DATO")</f>
        <v>LATENTE</v>
      </c>
    </row>
    <row r="214" spans="1:13" ht="15" customHeight="1" x14ac:dyDescent="0.25">
      <c r="A214" s="77">
        <f t="shared" si="11"/>
        <v>211</v>
      </c>
      <c r="B214" s="42" t="str">
        <f>'10_Putumayo'!S212</f>
        <v>CC27358819</v>
      </c>
      <c r="C214" s="2">
        <f>'10_Putumayo'!Y212</f>
        <v>40</v>
      </c>
      <c r="D214">
        <f>'10_Putumayo'!AE212</f>
        <v>2</v>
      </c>
      <c r="E214" s="1">
        <f>'10_Putumayo'!BO212</f>
        <v>0</v>
      </c>
      <c r="F214" s="17">
        <f>'10_Putumayo'!CS212</f>
        <v>1</v>
      </c>
      <c r="G214" s="16">
        <f>'10_Putumayo'!DB212</f>
        <v>0</v>
      </c>
      <c r="H214" s="46">
        <f>'10_Putumayo'!CW212</f>
        <v>140</v>
      </c>
      <c r="I214" s="17">
        <f>'10_Putumayo'!EP212</f>
        <v>180.4</v>
      </c>
      <c r="J214" s="18">
        <f>'10_Putumayo'!ET212</f>
        <v>44.2</v>
      </c>
      <c r="K214" s="15">
        <f t="shared" si="9"/>
        <v>7.1067344402568793</v>
      </c>
      <c r="L214" s="15">
        <f t="shared" si="10"/>
        <v>7</v>
      </c>
      <c r="M214" s="10" t="str">
        <f>IFERROR(VLOOKUP($L$4:$L$859,TABLAREF!$A$1:$C$4,3,1),"SIN DATO")</f>
        <v>LATENTE</v>
      </c>
    </row>
    <row r="215" spans="1:13" ht="15" customHeight="1" x14ac:dyDescent="0.25">
      <c r="A215" s="77">
        <f t="shared" si="11"/>
        <v>212</v>
      </c>
      <c r="B215" s="42" t="str">
        <f>'10_Putumayo'!S213</f>
        <v>CC4766017</v>
      </c>
      <c r="C215" s="2">
        <f>'10_Putumayo'!Y213</f>
        <v>40</v>
      </c>
      <c r="D215">
        <f>'10_Putumayo'!AE213</f>
        <v>1</v>
      </c>
      <c r="E215" s="1">
        <f>'10_Putumayo'!BO213</f>
        <v>0</v>
      </c>
      <c r="F215" s="17">
        <f>'10_Putumayo'!CS213</f>
        <v>0</v>
      </c>
      <c r="G215" s="16">
        <f>'10_Putumayo'!DB213</f>
        <v>0</v>
      </c>
      <c r="H215" s="46">
        <f>'10_Putumayo'!CW213</f>
        <v>150</v>
      </c>
      <c r="I215" s="17">
        <f>'10_Putumayo'!EP213</f>
        <v>196</v>
      </c>
      <c r="J215" s="18">
        <f>'10_Putumayo'!ET213</f>
        <v>44.2</v>
      </c>
      <c r="K215" s="15">
        <f t="shared" si="9"/>
        <v>5.1612982116140511</v>
      </c>
      <c r="L215" s="15">
        <f t="shared" si="10"/>
        <v>5</v>
      </c>
      <c r="M215" s="10" t="str">
        <f>IFERROR(VLOOKUP($L$4:$L$859,TABLAREF!$A$1:$C$4,3,1),"SIN DATO")</f>
        <v>LATENTE</v>
      </c>
    </row>
    <row r="216" spans="1:13" ht="15" customHeight="1" x14ac:dyDescent="0.25">
      <c r="A216" s="77">
        <f t="shared" si="11"/>
        <v>213</v>
      </c>
      <c r="B216" s="42" t="str">
        <f>'10_Putumayo'!S214</f>
        <v>CC27354763</v>
      </c>
      <c r="C216" s="2">
        <f>'10_Putumayo'!Y214</f>
        <v>58</v>
      </c>
      <c r="D216">
        <f>'10_Putumayo'!AE214</f>
        <v>2</v>
      </c>
      <c r="E216" s="1">
        <f>'10_Putumayo'!BO214</f>
        <v>0</v>
      </c>
      <c r="F216" s="17">
        <f>'10_Putumayo'!CS214</f>
        <v>0</v>
      </c>
      <c r="G216" s="16">
        <f>'10_Putumayo'!DB214</f>
        <v>1</v>
      </c>
      <c r="H216" s="46">
        <f>'10_Putumayo'!CW214</f>
        <v>100</v>
      </c>
      <c r="I216" s="17">
        <f>'10_Putumayo'!EP214</f>
        <v>206</v>
      </c>
      <c r="J216" s="18">
        <f>'10_Putumayo'!ET214</f>
        <v>44</v>
      </c>
      <c r="K216" s="15">
        <f t="shared" si="9"/>
        <v>28.518693824950425</v>
      </c>
      <c r="L216" s="15">
        <f t="shared" si="10"/>
        <v>29</v>
      </c>
      <c r="M216" s="10" t="str">
        <f>IFERROR(VLOOKUP($L$4:$L$859,TABLAREF!$A$1:$C$4,3,1),"SIN DATO")</f>
        <v>MUY ALTO</v>
      </c>
    </row>
    <row r="217" spans="1:13" ht="15" customHeight="1" x14ac:dyDescent="0.25">
      <c r="A217" s="77">
        <f t="shared" si="11"/>
        <v>214</v>
      </c>
      <c r="B217" s="42" t="str">
        <f>'10_Putumayo'!S215</f>
        <v>CC30703869</v>
      </c>
      <c r="C217" s="2">
        <f>'10_Putumayo'!Y215</f>
        <v>52</v>
      </c>
      <c r="D217">
        <f>'10_Putumayo'!AE215</f>
        <v>2</v>
      </c>
      <c r="E217" s="1">
        <f>'10_Putumayo'!BO215</f>
        <v>0</v>
      </c>
      <c r="F217" s="17">
        <f>'10_Putumayo'!CS215</f>
        <v>1</v>
      </c>
      <c r="G217" s="16">
        <f>'10_Putumayo'!DB215</f>
        <v>0</v>
      </c>
      <c r="H217" s="46">
        <f>'10_Putumayo'!CW215</f>
        <v>120</v>
      </c>
      <c r="I217" s="17">
        <f>'10_Putumayo'!EP215</f>
        <v>219</v>
      </c>
      <c r="J217" s="18">
        <f>'10_Putumayo'!ET215</f>
        <v>59.7</v>
      </c>
      <c r="K217" s="15">
        <f t="shared" si="9"/>
        <v>8.4299359168361736</v>
      </c>
      <c r="L217" s="15">
        <f t="shared" si="10"/>
        <v>8</v>
      </c>
      <c r="M217" s="10" t="str">
        <f>IFERROR(VLOOKUP($L$4:$L$859,TABLAREF!$A$1:$C$4,3,1),"SIN DATO")</f>
        <v>LATENTE</v>
      </c>
    </row>
    <row r="218" spans="1:13" ht="15" customHeight="1" x14ac:dyDescent="0.25">
      <c r="A218" s="77">
        <f t="shared" si="11"/>
        <v>215</v>
      </c>
      <c r="B218" s="42" t="str">
        <f>'10_Putumayo'!S216</f>
        <v>CC6340991</v>
      </c>
      <c r="C218" s="2">
        <f>'10_Putumayo'!Y216</f>
        <v>59</v>
      </c>
      <c r="D218">
        <f>'10_Putumayo'!AE216</f>
        <v>1</v>
      </c>
      <c r="E218" s="1">
        <f>'10_Putumayo'!BO216</f>
        <v>0</v>
      </c>
      <c r="F218" s="17">
        <f>'10_Putumayo'!CS216</f>
        <v>1</v>
      </c>
      <c r="G218" s="16">
        <f>'10_Putumayo'!DB216</f>
        <v>0</v>
      </c>
      <c r="H218" s="46">
        <f>'10_Putumayo'!CW216</f>
        <v>130</v>
      </c>
      <c r="I218" s="17">
        <f>'10_Putumayo'!EP216</f>
        <v>157</v>
      </c>
      <c r="J218" s="18">
        <f>'10_Putumayo'!ET216</f>
        <v>44.5</v>
      </c>
      <c r="K218" s="15">
        <f t="shared" si="9"/>
        <v>12.26276185334444</v>
      </c>
      <c r="L218" s="15">
        <f t="shared" si="10"/>
        <v>12</v>
      </c>
      <c r="M218" s="10" t="str">
        <f>IFERROR(VLOOKUP($L$4:$L$859,TABLAREF!$A$1:$C$4,3,1),"SIN DATO")</f>
        <v>INTERMEDIO</v>
      </c>
    </row>
    <row r="219" spans="1:13" ht="15" customHeight="1" x14ac:dyDescent="0.25">
      <c r="A219" s="77">
        <f t="shared" si="11"/>
        <v>216</v>
      </c>
      <c r="B219" s="42" t="str">
        <f>'10_Putumayo'!S217</f>
        <v>CC27075740</v>
      </c>
      <c r="C219" s="2">
        <f>'10_Putumayo'!Y217</f>
        <v>47</v>
      </c>
      <c r="D219">
        <f>'10_Putumayo'!AE217</f>
        <v>2</v>
      </c>
      <c r="E219" s="1">
        <f>'10_Putumayo'!BO217</f>
        <v>0</v>
      </c>
      <c r="F219" s="17">
        <f>'10_Putumayo'!CS217</f>
        <v>0</v>
      </c>
      <c r="G219" s="16">
        <f>'10_Putumayo'!DB217</f>
        <v>0</v>
      </c>
      <c r="H219" s="46">
        <f>'10_Putumayo'!CW217</f>
        <v>120</v>
      </c>
      <c r="I219" s="17">
        <f>'10_Putumayo'!EP217</f>
        <v>178.7</v>
      </c>
      <c r="J219" s="18">
        <f>'10_Putumayo'!ET217</f>
        <v>52</v>
      </c>
      <c r="K219" s="15">
        <f t="shared" si="9"/>
        <v>6.0223186142027041</v>
      </c>
      <c r="L219" s="15">
        <f t="shared" si="10"/>
        <v>6</v>
      </c>
      <c r="M219" s="10" t="str">
        <f>IFERROR(VLOOKUP($L$4:$L$859,TABLAREF!$A$1:$C$4,3,1),"SIN DATO")</f>
        <v>LATENTE</v>
      </c>
    </row>
    <row r="220" spans="1:13" ht="15" customHeight="1" x14ac:dyDescent="0.25">
      <c r="A220" s="77">
        <f t="shared" si="11"/>
        <v>217</v>
      </c>
      <c r="B220" s="42" t="str">
        <f>'10_Putumayo'!S218</f>
        <v>CC35586299</v>
      </c>
      <c r="C220" s="2">
        <f>'10_Putumayo'!Y218</f>
        <v>67</v>
      </c>
      <c r="D220">
        <f>'10_Putumayo'!AE218</f>
        <v>2</v>
      </c>
      <c r="E220" s="1">
        <f>'10_Putumayo'!BO218</f>
        <v>0</v>
      </c>
      <c r="F220" s="17">
        <f>'10_Putumayo'!CS218</f>
        <v>0</v>
      </c>
      <c r="G220" s="16">
        <f>'10_Putumayo'!DB218</f>
        <v>0</v>
      </c>
      <c r="H220" s="46">
        <f>'10_Putumayo'!CW218</f>
        <v>130</v>
      </c>
      <c r="I220" s="17">
        <f>'10_Putumayo'!EP218</f>
        <v>171.6</v>
      </c>
      <c r="J220" s="18">
        <f>'10_Putumayo'!ET218</f>
        <v>69.400000000000006</v>
      </c>
      <c r="K220" s="15">
        <f t="shared" si="9"/>
        <v>15.329962343959691</v>
      </c>
      <c r="L220" s="15">
        <f t="shared" si="10"/>
        <v>15</v>
      </c>
      <c r="M220" s="10" t="str">
        <f>IFERROR(VLOOKUP($L$4:$L$859,TABLAREF!$A$1:$C$4,3,1),"SIN DATO")</f>
        <v>INTERMEDIO</v>
      </c>
    </row>
    <row r="221" spans="1:13" ht="15" customHeight="1" x14ac:dyDescent="0.25">
      <c r="A221" s="77">
        <f t="shared" si="11"/>
        <v>218</v>
      </c>
      <c r="B221" s="42" t="str">
        <f>'10_Putumayo'!S219</f>
        <v>CC79755844</v>
      </c>
      <c r="C221" s="2">
        <f>'10_Putumayo'!Y219</f>
        <v>74</v>
      </c>
      <c r="D221">
        <f>'10_Putumayo'!AE219</f>
        <v>1</v>
      </c>
      <c r="E221" s="1">
        <f>'10_Putumayo'!BO219</f>
        <v>0</v>
      </c>
      <c r="F221" s="17">
        <f>'10_Putumayo'!CS219</f>
        <v>1</v>
      </c>
      <c r="G221" s="16">
        <f>'10_Putumayo'!DB219</f>
        <v>0</v>
      </c>
      <c r="H221" s="46">
        <f>'10_Putumayo'!CW219</f>
        <v>120</v>
      </c>
      <c r="I221" s="17">
        <f>'10_Putumayo'!EP219</f>
        <v>162.9</v>
      </c>
      <c r="J221" s="18">
        <f>'10_Putumayo'!ET219</f>
        <v>40.700000000000003</v>
      </c>
      <c r="K221" s="15">
        <f t="shared" si="9"/>
        <v>20.800892559669826</v>
      </c>
      <c r="L221" s="15">
        <f t="shared" si="10"/>
        <v>21</v>
      </c>
      <c r="M221" s="10" t="str">
        <f>IFERROR(VLOOKUP($L$4:$L$859,TABLAREF!$A$1:$C$4,3,1),"SIN DATO")</f>
        <v>ALTO</v>
      </c>
    </row>
    <row r="222" spans="1:13" ht="15" customHeight="1" x14ac:dyDescent="0.25">
      <c r="A222" s="77">
        <f t="shared" si="11"/>
        <v>219</v>
      </c>
      <c r="B222" s="42" t="str">
        <f>'10_Putumayo'!S220</f>
        <v>CC27354498</v>
      </c>
      <c r="C222" s="2">
        <f>'10_Putumayo'!Y220</f>
        <v>60</v>
      </c>
      <c r="D222">
        <f>'10_Putumayo'!AE220</f>
        <v>2</v>
      </c>
      <c r="E222" s="1">
        <f>'10_Putumayo'!BO220</f>
        <v>0</v>
      </c>
      <c r="F222" s="17">
        <f>'10_Putumayo'!CS220</f>
        <v>0</v>
      </c>
      <c r="G222" s="16">
        <f>'10_Putumayo'!DB220</f>
        <v>1</v>
      </c>
      <c r="H222" s="46">
        <f>'10_Putumayo'!CW220</f>
        <v>120</v>
      </c>
      <c r="I222" s="17">
        <f>'10_Putumayo'!EP220</f>
        <v>163</v>
      </c>
      <c r="J222" s="18">
        <f>'10_Putumayo'!ET220</f>
        <v>57</v>
      </c>
      <c r="K222" s="15">
        <f t="shared" si="9"/>
        <v>24.916298295332961</v>
      </c>
      <c r="L222" s="15">
        <f t="shared" si="10"/>
        <v>25</v>
      </c>
      <c r="M222" s="10" t="str">
        <f>IFERROR(VLOOKUP($L$4:$L$859,TABLAREF!$A$1:$C$4,3,1),"SIN DATO")</f>
        <v>MUY ALTO</v>
      </c>
    </row>
    <row r="223" spans="1:13" ht="15" customHeight="1" x14ac:dyDescent="0.25">
      <c r="A223" s="77">
        <f t="shared" si="11"/>
        <v>220</v>
      </c>
      <c r="B223" s="42" t="str">
        <f>'10_Putumayo'!S221</f>
        <v>CC27354657</v>
      </c>
      <c r="C223" s="2">
        <f>'10_Putumayo'!Y221</f>
        <v>59</v>
      </c>
      <c r="D223">
        <f>'10_Putumayo'!AE221</f>
        <v>2</v>
      </c>
      <c r="E223" s="1">
        <f>'10_Putumayo'!BO221</f>
        <v>0</v>
      </c>
      <c r="F223" s="17">
        <f>'10_Putumayo'!CS221</f>
        <v>1</v>
      </c>
      <c r="G223" s="16">
        <f>'10_Putumayo'!DB221</f>
        <v>0</v>
      </c>
      <c r="H223" s="46">
        <f>'10_Putumayo'!CW221</f>
        <v>130</v>
      </c>
      <c r="I223" s="17">
        <f>'10_Putumayo'!EP221</f>
        <v>204.9</v>
      </c>
      <c r="J223" s="18">
        <f>'10_Putumayo'!ET221</f>
        <v>74.2</v>
      </c>
      <c r="K223" s="15">
        <f t="shared" si="9"/>
        <v>10.249975105389941</v>
      </c>
      <c r="L223" s="15">
        <f t="shared" si="10"/>
        <v>10</v>
      </c>
      <c r="M223" s="10" t="str">
        <f>IFERROR(VLOOKUP($L$4:$L$859,TABLAREF!$A$1:$C$4,3,1),"SIN DATO")</f>
        <v>LATENTE</v>
      </c>
    </row>
    <row r="224" spans="1:13" ht="15" customHeight="1" x14ac:dyDescent="0.25">
      <c r="A224" s="77">
        <f t="shared" si="11"/>
        <v>221</v>
      </c>
      <c r="B224" s="42" t="str">
        <f>'10_Putumayo'!S222</f>
        <v>CC1909432</v>
      </c>
      <c r="C224" s="2">
        <f>'10_Putumayo'!Y222</f>
        <v>37</v>
      </c>
      <c r="D224">
        <f>'10_Putumayo'!AE222</f>
        <v>1</v>
      </c>
      <c r="E224" s="1">
        <f>'10_Putumayo'!BO222</f>
        <v>0</v>
      </c>
      <c r="F224" s="17">
        <f>'10_Putumayo'!CS222</f>
        <v>0</v>
      </c>
      <c r="G224" s="16">
        <f>'10_Putumayo'!DB222</f>
        <v>0</v>
      </c>
      <c r="H224" s="46">
        <f>'10_Putumayo'!CW222</f>
        <v>140</v>
      </c>
      <c r="I224" s="17">
        <f>'10_Putumayo'!EP222</f>
        <v>233</v>
      </c>
      <c r="J224" s="18">
        <f>'10_Putumayo'!ET222</f>
        <v>59</v>
      </c>
      <c r="K224" s="15">
        <f t="shared" si="9"/>
        <v>2.8407038750183133</v>
      </c>
      <c r="L224" s="15">
        <f t="shared" si="10"/>
        <v>3</v>
      </c>
      <c r="M224" s="10" t="str">
        <f>IFERROR(VLOOKUP($L$4:$L$859,TABLAREF!$A$1:$C$4,3,1),"SIN DATO")</f>
        <v>LATENTE</v>
      </c>
    </row>
    <row r="225" spans="1:13" ht="15" customHeight="1" x14ac:dyDescent="0.25">
      <c r="A225" s="77">
        <f t="shared" si="11"/>
        <v>222</v>
      </c>
      <c r="B225" s="42" t="str">
        <f>'10_Putumayo'!S223</f>
        <v>CC18123881</v>
      </c>
      <c r="C225" s="2">
        <f>'10_Putumayo'!Y223</f>
        <v>63</v>
      </c>
      <c r="D225">
        <f>'10_Putumayo'!AE223</f>
        <v>1</v>
      </c>
      <c r="E225" s="1">
        <f>'10_Putumayo'!BO223</f>
        <v>0</v>
      </c>
      <c r="F225" s="17">
        <f>'10_Putumayo'!CS223</f>
        <v>1</v>
      </c>
      <c r="G225" s="16">
        <f>'10_Putumayo'!DB223</f>
        <v>0</v>
      </c>
      <c r="H225" s="46">
        <f>'10_Putumayo'!CW223</f>
        <v>100</v>
      </c>
      <c r="I225" s="17">
        <f>'10_Putumayo'!EP223</f>
        <v>135.5</v>
      </c>
      <c r="J225" s="18">
        <f>'10_Putumayo'!ET223</f>
        <v>41.6</v>
      </c>
      <c r="K225" s="15">
        <f t="shared" si="9"/>
        <v>8.622182739600003</v>
      </c>
      <c r="L225" s="15">
        <f t="shared" si="10"/>
        <v>9</v>
      </c>
      <c r="M225" s="10" t="str">
        <f>IFERROR(VLOOKUP($L$4:$L$859,TABLAREF!$A$1:$C$4,3,1),"SIN DATO")</f>
        <v>LATENTE</v>
      </c>
    </row>
    <row r="226" spans="1:13" ht="15" customHeight="1" x14ac:dyDescent="0.25">
      <c r="A226" s="77">
        <f t="shared" si="11"/>
        <v>223</v>
      </c>
      <c r="B226" s="42" t="str">
        <f>'10_Putumayo'!S224</f>
        <v>CC27349543</v>
      </c>
      <c r="C226" s="2">
        <f>'10_Putumayo'!Y224</f>
        <v>40</v>
      </c>
      <c r="D226">
        <f>'10_Putumayo'!AE224</f>
        <v>2</v>
      </c>
      <c r="E226" s="1">
        <f>'10_Putumayo'!BO224</f>
        <v>0</v>
      </c>
      <c r="F226" s="17">
        <f>'10_Putumayo'!CS224</f>
        <v>0</v>
      </c>
      <c r="G226" s="16">
        <f>'10_Putumayo'!DB224</f>
        <v>0</v>
      </c>
      <c r="H226" s="46">
        <f>'10_Putumayo'!CW224</f>
        <v>200</v>
      </c>
      <c r="I226" s="17">
        <f>'10_Putumayo'!EP224</f>
        <v>168</v>
      </c>
      <c r="J226" s="18">
        <f>'10_Putumayo'!ET224</f>
        <v>66.2</v>
      </c>
      <c r="K226" s="15">
        <f t="shared" si="9"/>
        <v>7.2198844739681629</v>
      </c>
      <c r="L226" s="15">
        <f t="shared" si="10"/>
        <v>7</v>
      </c>
      <c r="M226" s="10" t="str">
        <f>IFERROR(VLOOKUP($L$4:$L$859,TABLAREF!$A$1:$C$4,3,1),"SIN DATO")</f>
        <v>LATENTE</v>
      </c>
    </row>
    <row r="227" spans="1:13" ht="15" customHeight="1" x14ac:dyDescent="0.25">
      <c r="A227" s="77">
        <f t="shared" si="11"/>
        <v>224</v>
      </c>
      <c r="B227" s="42" t="str">
        <f>'10_Putumayo'!S225</f>
        <v>CC27352709</v>
      </c>
      <c r="C227" s="2">
        <f>'10_Putumayo'!Y225</f>
        <v>40</v>
      </c>
      <c r="D227">
        <f>'10_Putumayo'!AE225</f>
        <v>2</v>
      </c>
      <c r="E227" s="1">
        <f>'10_Putumayo'!BO225</f>
        <v>0</v>
      </c>
      <c r="F227" s="17">
        <f>'10_Putumayo'!CS225</f>
        <v>0</v>
      </c>
      <c r="G227" s="16">
        <f>'10_Putumayo'!DB225</f>
        <v>0</v>
      </c>
      <c r="H227" s="46">
        <f>'10_Putumayo'!CW225</f>
        <v>130</v>
      </c>
      <c r="I227" s="17">
        <f>'10_Putumayo'!EP225</f>
        <v>188</v>
      </c>
      <c r="J227" s="18">
        <f>'10_Putumayo'!ET225</f>
        <v>84.4</v>
      </c>
      <c r="K227" s="15">
        <f t="shared" si="9"/>
        <v>2.442050930606976</v>
      </c>
      <c r="L227" s="15">
        <f t="shared" si="10"/>
        <v>2</v>
      </c>
      <c r="M227" s="10" t="str">
        <f>IFERROR(VLOOKUP($L$4:$L$859,TABLAREF!$A$1:$C$4,3,1),"SIN DATO")</f>
        <v>LATENTE</v>
      </c>
    </row>
    <row r="228" spans="1:13" ht="15" customHeight="1" x14ac:dyDescent="0.25">
      <c r="A228" s="77">
        <f t="shared" si="11"/>
        <v>225</v>
      </c>
      <c r="B228" s="42" t="str">
        <f>'10_Putumayo'!S226</f>
        <v>CC69007540</v>
      </c>
      <c r="C228" s="2">
        <f>'10_Putumayo'!Y226</f>
        <v>78</v>
      </c>
      <c r="D228">
        <f>'10_Putumayo'!AE226</f>
        <v>2</v>
      </c>
      <c r="E228" s="1">
        <f>'10_Putumayo'!BO226</f>
        <v>0</v>
      </c>
      <c r="F228" s="17">
        <f>'10_Putumayo'!CS226</f>
        <v>0</v>
      </c>
      <c r="G228" s="16">
        <f>'10_Putumayo'!DB226</f>
        <v>1</v>
      </c>
      <c r="H228" s="46">
        <f>'10_Putumayo'!CW226</f>
        <v>130</v>
      </c>
      <c r="I228" s="17">
        <f>'10_Putumayo'!EP226</f>
        <v>120.8</v>
      </c>
      <c r="J228" s="18">
        <f>'10_Putumayo'!ET226</f>
        <v>40</v>
      </c>
      <c r="K228" s="15">
        <f t="shared" si="9"/>
        <v>51.900537907330566</v>
      </c>
      <c r="L228" s="15">
        <f t="shared" si="10"/>
        <v>52</v>
      </c>
      <c r="M228" s="10" t="str">
        <f>IFERROR(VLOOKUP($L$4:$L$859,TABLAREF!$A$1:$C$4,3,1),"SIN DATO")</f>
        <v>MUY ALTO</v>
      </c>
    </row>
    <row r="229" spans="1:13" ht="15" customHeight="1" x14ac:dyDescent="0.25">
      <c r="A229" s="77">
        <f t="shared" si="11"/>
        <v>226</v>
      </c>
      <c r="B229" s="42" t="str">
        <f>'10_Putumayo'!S227</f>
        <v>CC27360086</v>
      </c>
      <c r="C229" s="2">
        <f>'10_Putumayo'!Y227</f>
        <v>59</v>
      </c>
      <c r="D229">
        <f>'10_Putumayo'!AE227</f>
        <v>2</v>
      </c>
      <c r="E229" s="1">
        <f>'10_Putumayo'!BO227</f>
        <v>0</v>
      </c>
      <c r="F229" s="17">
        <f>'10_Putumayo'!CS227</f>
        <v>0</v>
      </c>
      <c r="G229" s="16">
        <f>'10_Putumayo'!DB227</f>
        <v>0</v>
      </c>
      <c r="H229" s="46">
        <f>'10_Putumayo'!CW227</f>
        <v>120</v>
      </c>
      <c r="I229" s="17">
        <f>'10_Putumayo'!EP227</f>
        <v>134</v>
      </c>
      <c r="J229" s="18">
        <f>'10_Putumayo'!ET227</f>
        <v>52.1</v>
      </c>
      <c r="K229" s="15">
        <f t="shared" si="9"/>
        <v>8.5441297390204678</v>
      </c>
      <c r="L229" s="15">
        <f t="shared" si="10"/>
        <v>9</v>
      </c>
      <c r="M229" s="10" t="str">
        <f>IFERROR(VLOOKUP($L$4:$L$859,TABLAREF!$A$1:$C$4,3,1),"SIN DATO")</f>
        <v>LATENTE</v>
      </c>
    </row>
    <row r="230" spans="1:13" ht="15" customHeight="1" x14ac:dyDescent="0.25">
      <c r="A230" s="77">
        <f t="shared" si="11"/>
        <v>227</v>
      </c>
      <c r="B230" s="42" t="str">
        <f>'10_Putumayo'!S228</f>
        <v>CC18100516</v>
      </c>
      <c r="C230" s="2">
        <f>'10_Putumayo'!Y228</f>
        <v>52</v>
      </c>
      <c r="D230">
        <f>'10_Putumayo'!AE228</f>
        <v>1</v>
      </c>
      <c r="E230" s="1">
        <f>'10_Putumayo'!BO228</f>
        <v>1</v>
      </c>
      <c r="F230" s="17">
        <f>'10_Putumayo'!CS228</f>
        <v>0</v>
      </c>
      <c r="G230" s="16">
        <f>'10_Putumayo'!DB228</f>
        <v>0</v>
      </c>
      <c r="H230" s="46">
        <f>'10_Putumayo'!CW228</f>
        <v>186</v>
      </c>
      <c r="I230" s="17">
        <f>'10_Putumayo'!EP228</f>
        <v>196</v>
      </c>
      <c r="J230" s="18">
        <f>'10_Putumayo'!ET228</f>
        <v>67.099999999999994</v>
      </c>
      <c r="K230" s="15">
        <f t="shared" si="9"/>
        <v>14.529480119615545</v>
      </c>
      <c r="L230" s="15">
        <f t="shared" si="10"/>
        <v>15</v>
      </c>
      <c r="M230" s="10" t="str">
        <f>IFERROR(VLOOKUP($L$4:$L$859,TABLAREF!$A$1:$C$4,3,1),"SIN DATO")</f>
        <v>INTERMEDIO</v>
      </c>
    </row>
    <row r="231" spans="1:13" ht="15" customHeight="1" x14ac:dyDescent="0.25">
      <c r="A231" s="77">
        <f t="shared" si="11"/>
        <v>228</v>
      </c>
      <c r="B231" s="42" t="str">
        <f>'10_Putumayo'!S229</f>
        <v>CC27353431</v>
      </c>
      <c r="C231" s="2">
        <f>'10_Putumayo'!Y229</f>
        <v>48</v>
      </c>
      <c r="D231">
        <f>'10_Putumayo'!AE229</f>
        <v>2</v>
      </c>
      <c r="E231" s="1">
        <f>'10_Putumayo'!BO229</f>
        <v>0</v>
      </c>
      <c r="F231" s="17">
        <f>'10_Putumayo'!CS229</f>
        <v>1</v>
      </c>
      <c r="G231" s="16">
        <f>'10_Putumayo'!DB229</f>
        <v>0</v>
      </c>
      <c r="H231" s="46">
        <f>'10_Putumayo'!CW229</f>
        <v>136</v>
      </c>
      <c r="I231" s="17">
        <f>'10_Putumayo'!EP229</f>
        <v>158</v>
      </c>
      <c r="J231" s="18">
        <f>'10_Putumayo'!ET229</f>
        <v>64.099999999999994</v>
      </c>
      <c r="K231" s="15">
        <f t="shared" si="9"/>
        <v>4.6599191626704002</v>
      </c>
      <c r="L231" s="15">
        <f t="shared" si="10"/>
        <v>5</v>
      </c>
      <c r="M231" s="10" t="str">
        <f>IFERROR(VLOOKUP($L$4:$L$859,TABLAREF!$A$1:$C$4,3,1),"SIN DATO")</f>
        <v>LATENTE</v>
      </c>
    </row>
    <row r="232" spans="1:13" ht="15" customHeight="1" x14ac:dyDescent="0.25">
      <c r="A232" s="77">
        <f t="shared" si="11"/>
        <v>229</v>
      </c>
      <c r="B232" s="42" t="str">
        <f>'10_Putumayo'!S230</f>
        <v>CC27362861</v>
      </c>
      <c r="C232" s="2">
        <f>'10_Putumayo'!Y230</f>
        <v>61</v>
      </c>
      <c r="D232">
        <f>'10_Putumayo'!AE230</f>
        <v>2</v>
      </c>
      <c r="E232" s="1">
        <f>'10_Putumayo'!BO230</f>
        <v>0</v>
      </c>
      <c r="F232" s="17">
        <f>'10_Putumayo'!CS230</f>
        <v>0</v>
      </c>
      <c r="G232" s="16">
        <f>'10_Putumayo'!DB230</f>
        <v>0</v>
      </c>
      <c r="H232" s="46">
        <f>'10_Putumayo'!CW230</f>
        <v>130</v>
      </c>
      <c r="I232" s="17">
        <f>'10_Putumayo'!EP230</f>
        <v>656</v>
      </c>
      <c r="J232" s="18">
        <f>'10_Putumayo'!ET230</f>
        <v>37.1</v>
      </c>
      <c r="K232" s="15">
        <f t="shared" si="9"/>
        <v>52.530617192413317</v>
      </c>
      <c r="L232" s="15">
        <f t="shared" si="10"/>
        <v>53</v>
      </c>
      <c r="M232" s="10" t="str">
        <f>IFERROR(VLOOKUP($L$4:$L$859,TABLAREF!$A$1:$C$4,3,1),"SIN DATO")</f>
        <v>MUY ALTO</v>
      </c>
    </row>
    <row r="233" spans="1:13" ht="15" customHeight="1" x14ac:dyDescent="0.25">
      <c r="A233" s="77">
        <f t="shared" si="11"/>
        <v>230</v>
      </c>
      <c r="B233" s="42" t="str">
        <f>'10_Putumayo'!S231</f>
        <v>CC18142604</v>
      </c>
      <c r="C233" s="2">
        <f>'10_Putumayo'!Y231</f>
        <v>49</v>
      </c>
      <c r="D233">
        <f>'10_Putumayo'!AE231</f>
        <v>1</v>
      </c>
      <c r="E233" s="1">
        <f>'10_Putumayo'!BO231</f>
        <v>0</v>
      </c>
      <c r="F233" s="17">
        <f>'10_Putumayo'!CS231</f>
        <v>0</v>
      </c>
      <c r="G233" s="16">
        <f>'10_Putumayo'!DB231</f>
        <v>0</v>
      </c>
      <c r="H233" s="46">
        <f>'10_Putumayo'!CW231</f>
        <v>170</v>
      </c>
      <c r="I233" s="17">
        <f>'10_Putumayo'!EP231</f>
        <v>120.5</v>
      </c>
      <c r="J233" s="18">
        <f>'10_Putumayo'!ET231</f>
        <v>42.6</v>
      </c>
      <c r="K233" s="15">
        <f t="shared" si="9"/>
        <v>6.2475077463414745</v>
      </c>
      <c r="L233" s="15">
        <f t="shared" si="10"/>
        <v>6</v>
      </c>
      <c r="M233" s="10" t="str">
        <f>IFERROR(VLOOKUP($L$4:$L$859,TABLAREF!$A$1:$C$4,3,1),"SIN DATO")</f>
        <v>LATENTE</v>
      </c>
    </row>
    <row r="234" spans="1:13" ht="15" customHeight="1" x14ac:dyDescent="0.25">
      <c r="A234" s="77">
        <f t="shared" si="11"/>
        <v>231</v>
      </c>
      <c r="B234" s="42" t="str">
        <f>'10_Putumayo'!S232</f>
        <v>CC27354565</v>
      </c>
      <c r="C234" s="2">
        <f>'10_Putumayo'!Y232</f>
        <v>58</v>
      </c>
      <c r="D234">
        <f>'10_Putumayo'!AE232</f>
        <v>2</v>
      </c>
      <c r="E234" s="1">
        <f>'10_Putumayo'!BO232</f>
        <v>0</v>
      </c>
      <c r="F234" s="17">
        <f>'10_Putumayo'!CS232</f>
        <v>0</v>
      </c>
      <c r="G234" s="16">
        <f>'10_Putumayo'!DB232</f>
        <v>0</v>
      </c>
      <c r="H234" s="46">
        <f>'10_Putumayo'!CW232</f>
        <v>120</v>
      </c>
      <c r="I234" s="17">
        <f>'10_Putumayo'!EP232</f>
        <v>190.5</v>
      </c>
      <c r="J234" s="18">
        <f>'10_Putumayo'!ET232</f>
        <v>65.599999999999994</v>
      </c>
      <c r="K234" s="15">
        <f t="shared" si="9"/>
        <v>9.395247531781914</v>
      </c>
      <c r="L234" s="15">
        <f t="shared" si="10"/>
        <v>9</v>
      </c>
      <c r="M234" s="10" t="str">
        <f>IFERROR(VLOOKUP($L$4:$L$859,TABLAREF!$A$1:$C$4,3,1),"SIN DATO")</f>
        <v>LATENTE</v>
      </c>
    </row>
    <row r="235" spans="1:13" ht="15" customHeight="1" x14ac:dyDescent="0.25">
      <c r="A235" s="77">
        <f t="shared" si="11"/>
        <v>232</v>
      </c>
      <c r="B235" s="42" t="str">
        <f>'10_Putumayo'!S233</f>
        <v>CC30737995</v>
      </c>
      <c r="C235" s="2">
        <f>'10_Putumayo'!Y233</f>
        <v>66</v>
      </c>
      <c r="D235">
        <f>'10_Putumayo'!AE233</f>
        <v>2</v>
      </c>
      <c r="E235" s="1">
        <f>'10_Putumayo'!BO233</f>
        <v>0</v>
      </c>
      <c r="F235" s="17">
        <f>'10_Putumayo'!CS233</f>
        <v>0</v>
      </c>
      <c r="G235" s="16">
        <f>'10_Putumayo'!DB233</f>
        <v>0</v>
      </c>
      <c r="H235" s="46">
        <f>'10_Putumayo'!CW233</f>
        <v>120</v>
      </c>
      <c r="I235" s="17">
        <f>'10_Putumayo'!EP233</f>
        <v>171</v>
      </c>
      <c r="J235" s="18">
        <f>'10_Putumayo'!ET233</f>
        <v>70</v>
      </c>
      <c r="K235" s="15">
        <f t="shared" si="9"/>
        <v>12.664611745076771</v>
      </c>
      <c r="L235" s="15">
        <f t="shared" si="10"/>
        <v>13</v>
      </c>
      <c r="M235" s="10" t="str">
        <f>IFERROR(VLOOKUP($L$4:$L$859,TABLAREF!$A$1:$C$4,3,1),"SIN DATO")</f>
        <v>INTERMEDIO</v>
      </c>
    </row>
    <row r="236" spans="1:13" ht="15" customHeight="1" x14ac:dyDescent="0.25">
      <c r="A236" s="77">
        <f t="shared" si="11"/>
        <v>233</v>
      </c>
      <c r="B236" s="42" t="str">
        <f>'10_Putumayo'!S234</f>
        <v>CC12982395</v>
      </c>
      <c r="C236" s="2">
        <f>'10_Putumayo'!Y234</f>
        <v>63</v>
      </c>
      <c r="D236">
        <f>'10_Putumayo'!AE234</f>
        <v>1</v>
      </c>
      <c r="E236" s="1">
        <f>'10_Putumayo'!BO234</f>
        <v>0</v>
      </c>
      <c r="F236" s="17">
        <f>'10_Putumayo'!CS234</f>
        <v>0</v>
      </c>
      <c r="G236" s="16">
        <f>'10_Putumayo'!DB234</f>
        <v>0</v>
      </c>
      <c r="H236" s="46">
        <f>'10_Putumayo'!CW234</f>
        <v>120</v>
      </c>
      <c r="I236" s="17">
        <f>'10_Putumayo'!EP234</f>
        <v>109</v>
      </c>
      <c r="J236" s="18">
        <f>'10_Putumayo'!ET234</f>
        <v>30.6</v>
      </c>
      <c r="K236" s="15">
        <f t="shared" si="9"/>
        <v>9.5324510206907025</v>
      </c>
      <c r="L236" s="15">
        <f t="shared" si="10"/>
        <v>10</v>
      </c>
      <c r="M236" s="10" t="str">
        <f>IFERROR(VLOOKUP($L$4:$L$859,TABLAREF!$A$1:$C$4,3,1),"SIN DATO")</f>
        <v>LATENTE</v>
      </c>
    </row>
    <row r="237" spans="1:13" ht="15" customHeight="1" x14ac:dyDescent="0.25">
      <c r="A237" s="77">
        <f t="shared" si="11"/>
        <v>234</v>
      </c>
      <c r="B237" s="42" t="str">
        <f>'10_Putumayo'!S235</f>
        <v>CC18101299</v>
      </c>
      <c r="C237" s="2">
        <f>'10_Putumayo'!Y235</f>
        <v>63</v>
      </c>
      <c r="D237">
        <f>'10_Putumayo'!AE235</f>
        <v>1</v>
      </c>
      <c r="E237" s="1">
        <f>'10_Putumayo'!BO235</f>
        <v>0</v>
      </c>
      <c r="F237" s="17">
        <f>'10_Putumayo'!CS235</f>
        <v>1</v>
      </c>
      <c r="G237" s="16">
        <f>'10_Putumayo'!DB235</f>
        <v>0</v>
      </c>
      <c r="H237" s="46">
        <f>'10_Putumayo'!CW235</f>
        <v>125</v>
      </c>
      <c r="I237" s="17">
        <f>'10_Putumayo'!EP235</f>
        <v>159</v>
      </c>
      <c r="J237" s="18">
        <f>'10_Putumayo'!ET235</f>
        <v>33</v>
      </c>
      <c r="K237" s="15">
        <f t="shared" si="9"/>
        <v>18.964754147330797</v>
      </c>
      <c r="L237" s="15">
        <f t="shared" si="10"/>
        <v>19</v>
      </c>
      <c r="M237" s="10" t="str">
        <f>IFERROR(VLOOKUP($L$4:$L$859,TABLAREF!$A$1:$C$4,3,1),"SIN DATO")</f>
        <v>INTERMEDIO</v>
      </c>
    </row>
    <row r="238" spans="1:13" ht="15" customHeight="1" x14ac:dyDescent="0.25">
      <c r="A238" s="77">
        <f t="shared" si="11"/>
        <v>235</v>
      </c>
      <c r="B238" s="42" t="str">
        <f>'10_Putumayo'!S236</f>
        <v>CC18123743</v>
      </c>
      <c r="C238" s="2">
        <f>'10_Putumayo'!Y236</f>
        <v>63</v>
      </c>
      <c r="D238">
        <f>'10_Putumayo'!AE236</f>
        <v>1</v>
      </c>
      <c r="E238" s="1">
        <f>'10_Putumayo'!BO236</f>
        <v>0</v>
      </c>
      <c r="F238" s="17">
        <f>'10_Putumayo'!CS236</f>
        <v>0</v>
      </c>
      <c r="G238" s="16">
        <f>'10_Putumayo'!DB236</f>
        <v>0</v>
      </c>
      <c r="H238" s="46">
        <f>'10_Putumayo'!CW236</f>
        <v>120</v>
      </c>
      <c r="I238" s="17">
        <f>'10_Putumayo'!EP236</f>
        <v>148.65</v>
      </c>
      <c r="J238" s="18">
        <f>'10_Putumayo'!ET236</f>
        <v>44</v>
      </c>
      <c r="K238" s="15">
        <f t="shared" si="9"/>
        <v>8.8920321296349201</v>
      </c>
      <c r="L238" s="15">
        <f t="shared" si="10"/>
        <v>9</v>
      </c>
      <c r="M238" s="10" t="str">
        <f>IFERROR(VLOOKUP($L$4:$L$859,TABLAREF!$A$1:$C$4,3,1),"SIN DATO")</f>
        <v>LATENTE</v>
      </c>
    </row>
    <row r="239" spans="1:13" ht="15" customHeight="1" x14ac:dyDescent="0.25">
      <c r="A239" s="77">
        <f t="shared" si="11"/>
        <v>236</v>
      </c>
      <c r="B239" s="42" t="str">
        <f>'10_Putumayo'!S237</f>
        <v>CC27353299</v>
      </c>
      <c r="C239" s="2">
        <f>'10_Putumayo'!Y237</f>
        <v>51</v>
      </c>
      <c r="D239">
        <f>'10_Putumayo'!AE237</f>
        <v>2</v>
      </c>
      <c r="E239" s="1">
        <f>'10_Putumayo'!BO237</f>
        <v>0</v>
      </c>
      <c r="F239" s="17">
        <f>'10_Putumayo'!CS237</f>
        <v>1</v>
      </c>
      <c r="G239" s="16">
        <f>'10_Putumayo'!DB237</f>
        <v>0</v>
      </c>
      <c r="H239" s="46">
        <f>'10_Putumayo'!CW237</f>
        <v>120</v>
      </c>
      <c r="I239" s="17">
        <f>'10_Putumayo'!EP237</f>
        <v>185</v>
      </c>
      <c r="J239" s="18">
        <f>'10_Putumayo'!ET237</f>
        <v>46.4</v>
      </c>
      <c r="K239" s="15">
        <f t="shared" si="9"/>
        <v>8.8889421975337441</v>
      </c>
      <c r="L239" s="15">
        <f t="shared" si="10"/>
        <v>9</v>
      </c>
      <c r="M239" s="10" t="str">
        <f>IFERROR(VLOOKUP($L$4:$L$859,TABLAREF!$A$1:$C$4,3,1),"SIN DATO")</f>
        <v>LATENTE</v>
      </c>
    </row>
    <row r="240" spans="1:13" ht="15" customHeight="1" x14ac:dyDescent="0.25">
      <c r="A240" s="77">
        <f t="shared" si="11"/>
        <v>237</v>
      </c>
      <c r="B240" s="42" t="str">
        <f>'10_Putumayo'!S238</f>
        <v>CC27353810</v>
      </c>
      <c r="C240" s="2">
        <f>'10_Putumayo'!Y238</f>
        <v>53</v>
      </c>
      <c r="D240">
        <f>'10_Putumayo'!AE238</f>
        <v>2</v>
      </c>
      <c r="E240" s="1">
        <f>'10_Putumayo'!BO238</f>
        <v>0</v>
      </c>
      <c r="F240" s="17">
        <f>'10_Putumayo'!CS238</f>
        <v>0</v>
      </c>
      <c r="G240" s="16">
        <f>'10_Putumayo'!DB238</f>
        <v>1</v>
      </c>
      <c r="H240" s="46">
        <f>'10_Putumayo'!CW238</f>
        <v>150</v>
      </c>
      <c r="I240" s="17">
        <f>'10_Putumayo'!EP238</f>
        <v>194</v>
      </c>
      <c r="J240" s="18">
        <f>'10_Putumayo'!ET238</f>
        <v>61.7</v>
      </c>
      <c r="K240" s="15">
        <f t="shared" si="9"/>
        <v>25.813473574717104</v>
      </c>
      <c r="L240" s="15">
        <f t="shared" si="10"/>
        <v>26</v>
      </c>
      <c r="M240" s="10" t="str">
        <f>IFERROR(VLOOKUP($L$4:$L$859,TABLAREF!$A$1:$C$4,3,1),"SIN DATO")</f>
        <v>MUY ALTO</v>
      </c>
    </row>
    <row r="241" spans="1:13" ht="15" customHeight="1" x14ac:dyDescent="0.25">
      <c r="A241" s="77">
        <f t="shared" si="11"/>
        <v>238</v>
      </c>
      <c r="B241" s="42" t="str">
        <f>'10_Putumayo'!S239</f>
        <v>CC31909548</v>
      </c>
      <c r="C241" s="2">
        <f>'10_Putumayo'!Y239</f>
        <v>62</v>
      </c>
      <c r="D241">
        <f>'10_Putumayo'!AE239</f>
        <v>2</v>
      </c>
      <c r="E241" s="1">
        <f>'10_Putumayo'!BO239</f>
        <v>0</v>
      </c>
      <c r="F241" s="17">
        <f>'10_Putumayo'!CS239</f>
        <v>0</v>
      </c>
      <c r="G241" s="16">
        <f>'10_Putumayo'!DB239</f>
        <v>0</v>
      </c>
      <c r="H241" s="46">
        <f>'10_Putumayo'!CW239</f>
        <v>120</v>
      </c>
      <c r="I241" s="17">
        <f>'10_Putumayo'!EP239</f>
        <v>185</v>
      </c>
      <c r="J241" s="18">
        <f>'10_Putumayo'!ET239</f>
        <v>77</v>
      </c>
      <c r="K241" s="15">
        <f t="shared" si="9"/>
        <v>9.5544884747865595</v>
      </c>
      <c r="L241" s="15">
        <f t="shared" si="10"/>
        <v>10</v>
      </c>
      <c r="M241" s="10" t="str">
        <f>IFERROR(VLOOKUP($L$4:$L$859,TABLAREF!$A$1:$C$4,3,1),"SIN DATO")</f>
        <v>LATENTE</v>
      </c>
    </row>
    <row r="242" spans="1:13" ht="15" customHeight="1" x14ac:dyDescent="0.25">
      <c r="A242" s="77">
        <f t="shared" si="11"/>
        <v>239</v>
      </c>
      <c r="B242" s="42" t="str">
        <f>'10_Putumayo'!S240</f>
        <v>CC18123502</v>
      </c>
      <c r="C242" s="2">
        <f>'10_Putumayo'!Y240</f>
        <v>60</v>
      </c>
      <c r="D242">
        <f>'10_Putumayo'!AE240</f>
        <v>1</v>
      </c>
      <c r="E242" s="1">
        <f>'10_Putumayo'!BO240</f>
        <v>0</v>
      </c>
      <c r="F242" s="17">
        <f>'10_Putumayo'!CS240</f>
        <v>0</v>
      </c>
      <c r="G242" s="16">
        <f>'10_Putumayo'!DB240</f>
        <v>0</v>
      </c>
      <c r="H242" s="46">
        <f>'10_Putumayo'!CW240</f>
        <v>120</v>
      </c>
      <c r="I242" s="17">
        <f>'10_Putumayo'!EP240</f>
        <v>121.8</v>
      </c>
      <c r="J242" s="18">
        <f>'10_Putumayo'!ET240</f>
        <v>45.6</v>
      </c>
      <c r="K242" s="15">
        <f t="shared" si="9"/>
        <v>5.5266704162840625</v>
      </c>
      <c r="L242" s="15">
        <f t="shared" si="10"/>
        <v>6</v>
      </c>
      <c r="M242" s="10" t="str">
        <f>IFERROR(VLOOKUP($L$4:$L$859,TABLAREF!$A$1:$C$4,3,1),"SIN DATO")</f>
        <v>LATENTE</v>
      </c>
    </row>
    <row r="243" spans="1:13" ht="15" customHeight="1" x14ac:dyDescent="0.25">
      <c r="A243" s="77">
        <f t="shared" si="11"/>
        <v>240</v>
      </c>
      <c r="B243" s="42" t="str">
        <f>'10_Putumayo'!S241</f>
        <v>CC27472597</v>
      </c>
      <c r="C243" s="2">
        <f>'10_Putumayo'!Y241</f>
        <v>62</v>
      </c>
      <c r="D243">
        <f>'10_Putumayo'!AE241</f>
        <v>1</v>
      </c>
      <c r="E243" s="1">
        <f>'10_Putumayo'!BO241</f>
        <v>0</v>
      </c>
      <c r="F243" s="17">
        <f>'10_Putumayo'!CS241</f>
        <v>0</v>
      </c>
      <c r="G243" s="16">
        <f>'10_Putumayo'!DB241</f>
        <v>0</v>
      </c>
      <c r="H243" s="46">
        <f>'10_Putumayo'!CW241</f>
        <v>130</v>
      </c>
      <c r="I243" s="17">
        <f>'10_Putumayo'!EP241</f>
        <v>187</v>
      </c>
      <c r="J243" s="18">
        <f>'10_Putumayo'!ET241</f>
        <v>62</v>
      </c>
      <c r="K243" s="15">
        <f t="shared" si="9"/>
        <v>8.3747881971744107</v>
      </c>
      <c r="L243" s="15">
        <f t="shared" si="10"/>
        <v>8</v>
      </c>
      <c r="M243" s="10" t="str">
        <f>IFERROR(VLOOKUP($L$4:$L$859,TABLAREF!$A$1:$C$4,3,1),"SIN DATO")</f>
        <v>LATENTE</v>
      </c>
    </row>
    <row r="244" spans="1:13" ht="15" customHeight="1" x14ac:dyDescent="0.25">
      <c r="A244" s="77">
        <f t="shared" si="11"/>
        <v>241</v>
      </c>
      <c r="B244" s="42" t="str">
        <f>'10_Putumayo'!S242</f>
        <v>CC5349421</v>
      </c>
      <c r="C244" s="2">
        <f>'10_Putumayo'!Y242</f>
        <v>57</v>
      </c>
      <c r="D244">
        <f>'10_Putumayo'!AE242</f>
        <v>1</v>
      </c>
      <c r="E244" s="1">
        <f>'10_Putumayo'!BO242</f>
        <v>0</v>
      </c>
      <c r="F244" s="17">
        <f>'10_Putumayo'!CS242</f>
        <v>0</v>
      </c>
      <c r="G244" s="16">
        <f>'10_Putumayo'!DB242</f>
        <v>0</v>
      </c>
      <c r="H244" s="46">
        <f>'10_Putumayo'!CW242</f>
        <v>140</v>
      </c>
      <c r="I244" s="17">
        <f>'10_Putumayo'!EP242</f>
        <v>213.1</v>
      </c>
      <c r="J244" s="18">
        <f>'10_Putumayo'!ET242</f>
        <v>53</v>
      </c>
      <c r="K244" s="15">
        <f t="shared" si="9"/>
        <v>10.972777418984203</v>
      </c>
      <c r="L244" s="15">
        <f t="shared" si="10"/>
        <v>11</v>
      </c>
      <c r="M244" s="10" t="str">
        <f>IFERROR(VLOOKUP($L$4:$L$859,TABLAREF!$A$1:$C$4,3,1),"SIN DATO")</f>
        <v>INTERMEDIO</v>
      </c>
    </row>
    <row r="245" spans="1:13" ht="15" customHeight="1" x14ac:dyDescent="0.25">
      <c r="A245" s="77">
        <f t="shared" si="11"/>
        <v>242</v>
      </c>
      <c r="B245" s="42" t="str">
        <f>'10_Putumayo'!S243</f>
        <v>CC4763603</v>
      </c>
      <c r="C245" s="2">
        <f>'10_Putumayo'!Y243</f>
        <v>64</v>
      </c>
      <c r="D245">
        <f>'10_Putumayo'!AE243</f>
        <v>1</v>
      </c>
      <c r="E245" s="1">
        <f>'10_Putumayo'!BO243</f>
        <v>0</v>
      </c>
      <c r="F245" s="17">
        <f>'10_Putumayo'!CS243</f>
        <v>0</v>
      </c>
      <c r="G245" s="16">
        <f>'10_Putumayo'!DB243</f>
        <v>1</v>
      </c>
      <c r="H245" s="46">
        <f>'10_Putumayo'!CW243</f>
        <v>110</v>
      </c>
      <c r="I245" s="17">
        <f>'10_Putumayo'!EP243</f>
        <v>129.44</v>
      </c>
      <c r="J245" s="18">
        <f>'10_Putumayo'!ET243</f>
        <v>46.1</v>
      </c>
      <c r="K245" s="15">
        <f t="shared" si="9"/>
        <v>17.148454529537595</v>
      </c>
      <c r="L245" s="15">
        <f t="shared" si="10"/>
        <v>17</v>
      </c>
      <c r="M245" s="10" t="str">
        <f>IFERROR(VLOOKUP($L$4:$L$859,TABLAREF!$A$1:$C$4,3,1),"SIN DATO")</f>
        <v>INTERMEDIO</v>
      </c>
    </row>
    <row r="246" spans="1:13" ht="15" customHeight="1" x14ac:dyDescent="0.25">
      <c r="A246" s="77">
        <f t="shared" si="11"/>
        <v>243</v>
      </c>
      <c r="B246" s="42" t="str">
        <f>'10_Putumayo'!S244</f>
        <v>CC27469565</v>
      </c>
      <c r="C246" s="2">
        <f>'10_Putumayo'!Y244</f>
        <v>53</v>
      </c>
      <c r="D246">
        <f>'10_Putumayo'!AE244</f>
        <v>2</v>
      </c>
      <c r="E246" s="1">
        <f>'10_Putumayo'!BO244</f>
        <v>0</v>
      </c>
      <c r="F246" s="17">
        <f>'10_Putumayo'!CS244</f>
        <v>0</v>
      </c>
      <c r="G246" s="16">
        <f>'10_Putumayo'!DB244</f>
        <v>0</v>
      </c>
      <c r="H246" s="46">
        <f>'10_Putumayo'!CW244</f>
        <v>120</v>
      </c>
      <c r="I246" s="17">
        <f>'10_Putumayo'!EP244</f>
        <v>227.7</v>
      </c>
      <c r="J246" s="18">
        <f>'10_Putumayo'!ET244</f>
        <v>50</v>
      </c>
      <c r="K246" s="15">
        <f t="shared" si="9"/>
        <v>12.258824556574833</v>
      </c>
      <c r="L246" s="15">
        <f t="shared" si="10"/>
        <v>12</v>
      </c>
      <c r="M246" s="10" t="str">
        <f>IFERROR(VLOOKUP($L$4:$L$859,TABLAREF!$A$1:$C$4,3,1),"SIN DATO")</f>
        <v>INTERMEDIO</v>
      </c>
    </row>
    <row r="247" spans="1:13" ht="15" customHeight="1" x14ac:dyDescent="0.25">
      <c r="A247" s="77">
        <f t="shared" si="11"/>
        <v>244</v>
      </c>
      <c r="B247" s="42" t="str">
        <f>'10_Putumayo'!S245</f>
        <v>CC12962392</v>
      </c>
      <c r="C247" s="2">
        <f>'10_Putumayo'!Y245</f>
        <v>57</v>
      </c>
      <c r="D247">
        <f>'10_Putumayo'!AE245</f>
        <v>1</v>
      </c>
      <c r="E247" s="1">
        <f>'10_Putumayo'!BO245</f>
        <v>0</v>
      </c>
      <c r="F247" s="17">
        <f>'10_Putumayo'!CS245</f>
        <v>0</v>
      </c>
      <c r="G247" s="16">
        <f>'10_Putumayo'!DB245</f>
        <v>0</v>
      </c>
      <c r="H247" s="46">
        <f>'10_Putumayo'!CW245</f>
        <v>110</v>
      </c>
      <c r="I247" s="17">
        <f>'10_Putumayo'!EP245</f>
        <v>162.69999999999999</v>
      </c>
      <c r="J247" s="18">
        <f>'10_Putumayo'!ET245</f>
        <v>53</v>
      </c>
      <c r="K247" s="15">
        <f t="shared" si="9"/>
        <v>4.9118503440031329</v>
      </c>
      <c r="L247" s="15">
        <f t="shared" si="10"/>
        <v>5</v>
      </c>
      <c r="M247" s="10" t="str">
        <f>IFERROR(VLOOKUP($L$4:$L$859,TABLAREF!$A$1:$C$4,3,1),"SIN DATO")</f>
        <v>LATENTE</v>
      </c>
    </row>
    <row r="248" spans="1:13" ht="15" customHeight="1" x14ac:dyDescent="0.25">
      <c r="A248" s="77">
        <f t="shared" si="11"/>
        <v>245</v>
      </c>
      <c r="B248" s="42" t="str">
        <f>'10_Putumayo'!S246</f>
        <v>CC18100124</v>
      </c>
      <c r="C248" s="2">
        <f>'10_Putumayo'!Y246</f>
        <v>42</v>
      </c>
      <c r="D248">
        <f>'10_Putumayo'!AE246</f>
        <v>1</v>
      </c>
      <c r="E248" s="1">
        <f>'10_Putumayo'!BO246</f>
        <v>0</v>
      </c>
      <c r="F248" s="17">
        <f>'10_Putumayo'!CS246</f>
        <v>0</v>
      </c>
      <c r="G248" s="16">
        <f>'10_Putumayo'!DB246</f>
        <v>0</v>
      </c>
      <c r="H248" s="46">
        <f>'10_Putumayo'!CW246</f>
        <v>120</v>
      </c>
      <c r="I248" s="17">
        <f>'10_Putumayo'!EP246</f>
        <v>182</v>
      </c>
      <c r="J248" s="18">
        <f>'10_Putumayo'!ET246</f>
        <v>48.9</v>
      </c>
      <c r="K248" s="15">
        <f t="shared" si="9"/>
        <v>2.8709590638968385</v>
      </c>
      <c r="L248" s="15">
        <f t="shared" si="10"/>
        <v>3</v>
      </c>
      <c r="M248" s="10" t="str">
        <f>IFERROR(VLOOKUP($L$4:$L$859,TABLAREF!$A$1:$C$4,3,1),"SIN DATO")</f>
        <v>LATENTE</v>
      </c>
    </row>
    <row r="249" spans="1:13" ht="15" customHeight="1" x14ac:dyDescent="0.25">
      <c r="A249" s="77">
        <f t="shared" si="11"/>
        <v>246</v>
      </c>
      <c r="B249" s="42" t="str">
        <f>'10_Putumayo'!S247</f>
        <v>CC18122395</v>
      </c>
      <c r="C249" s="2">
        <f>'10_Putumayo'!Y247</f>
        <v>57</v>
      </c>
      <c r="D249">
        <f>'10_Putumayo'!AE247</f>
        <v>1</v>
      </c>
      <c r="E249" s="1">
        <f>'10_Putumayo'!BO247</f>
        <v>0</v>
      </c>
      <c r="F249" s="17">
        <f>'10_Putumayo'!CS247</f>
        <v>1</v>
      </c>
      <c r="G249" s="16">
        <f>'10_Putumayo'!DB247</f>
        <v>0</v>
      </c>
      <c r="H249" s="46">
        <f>'10_Putumayo'!CW247</f>
        <v>130</v>
      </c>
      <c r="I249" s="17">
        <f>'10_Putumayo'!EP247</f>
        <v>96</v>
      </c>
      <c r="J249" s="18">
        <f>'10_Putumayo'!ET247</f>
        <v>37</v>
      </c>
      <c r="K249" s="15">
        <f t="shared" si="9"/>
        <v>7.5164939108055773</v>
      </c>
      <c r="L249" s="15">
        <f t="shared" si="10"/>
        <v>8</v>
      </c>
      <c r="M249" s="10" t="str">
        <f>IFERROR(VLOOKUP($L$4:$L$859,TABLAREF!$A$1:$C$4,3,1),"SIN DATO")</f>
        <v>LATENTE</v>
      </c>
    </row>
    <row r="250" spans="1:13" ht="15" customHeight="1" x14ac:dyDescent="0.25">
      <c r="A250" s="77">
        <f t="shared" si="11"/>
        <v>247</v>
      </c>
      <c r="B250" s="42" t="str">
        <f>'10_Putumayo'!S248</f>
        <v>CC98472158</v>
      </c>
      <c r="C250" s="2">
        <f>'10_Putumayo'!Y248</f>
        <v>74</v>
      </c>
      <c r="D250">
        <f>'10_Putumayo'!AE248</f>
        <v>1</v>
      </c>
      <c r="E250" s="1">
        <f>'10_Putumayo'!BO248</f>
        <v>0</v>
      </c>
      <c r="F250" s="17">
        <f>'10_Putumayo'!CS248</f>
        <v>0</v>
      </c>
      <c r="G250" s="16">
        <f>'10_Putumayo'!DB248</f>
        <v>0</v>
      </c>
      <c r="H250" s="46">
        <f>'10_Putumayo'!CW248</f>
        <v>120</v>
      </c>
      <c r="I250" s="17">
        <f>'10_Putumayo'!EP248</f>
        <v>147.02000000000001</v>
      </c>
      <c r="J250" s="18">
        <f>'10_Putumayo'!ET248</f>
        <v>45.05</v>
      </c>
      <c r="K250" s="15">
        <f t="shared" si="9"/>
        <v>12.88973478310016</v>
      </c>
      <c r="L250" s="15">
        <f t="shared" si="10"/>
        <v>13</v>
      </c>
      <c r="M250" s="10" t="str">
        <f>IFERROR(VLOOKUP($L$4:$L$859,TABLAREF!$A$1:$C$4,3,1),"SIN DATO")</f>
        <v>INTERMEDIO</v>
      </c>
    </row>
    <row r="251" spans="1:13" ht="15" customHeight="1" x14ac:dyDescent="0.25">
      <c r="A251" s="77">
        <f t="shared" si="11"/>
        <v>248</v>
      </c>
      <c r="B251" s="42" t="str">
        <f>'10_Putumayo'!S249</f>
        <v>CC27475922</v>
      </c>
      <c r="C251" s="2">
        <f>'10_Putumayo'!Y249</f>
        <v>40</v>
      </c>
      <c r="D251">
        <f>'10_Putumayo'!AE249</f>
        <v>1</v>
      </c>
      <c r="E251" s="1">
        <f>'10_Putumayo'!BO249</f>
        <v>0</v>
      </c>
      <c r="F251" s="17">
        <f>'10_Putumayo'!CS249</f>
        <v>0</v>
      </c>
      <c r="G251" s="16">
        <f>'10_Putumayo'!DB249</f>
        <v>0</v>
      </c>
      <c r="H251" s="46">
        <f>'10_Putumayo'!CW249</f>
        <v>120</v>
      </c>
      <c r="I251" s="17">
        <f>'10_Putumayo'!EP249</f>
        <v>212</v>
      </c>
      <c r="J251" s="18">
        <f>'10_Putumayo'!ET249</f>
        <v>50</v>
      </c>
      <c r="K251" s="15">
        <f t="shared" si="9"/>
        <v>3.0234552780946333</v>
      </c>
      <c r="L251" s="15">
        <f t="shared" si="10"/>
        <v>3</v>
      </c>
      <c r="M251" s="10" t="str">
        <f>IFERROR(VLOOKUP($L$4:$L$859,TABLAREF!$A$1:$C$4,3,1),"SIN DATO")</f>
        <v>LATENTE</v>
      </c>
    </row>
    <row r="252" spans="1:13" ht="15" customHeight="1" x14ac:dyDescent="0.25">
      <c r="A252" s="77">
        <f t="shared" si="11"/>
        <v>249</v>
      </c>
      <c r="B252" s="42" t="str">
        <f>'10_Putumayo'!S250</f>
        <v>CC29814150</v>
      </c>
      <c r="C252" s="2">
        <f>'10_Putumayo'!Y250</f>
        <v>66</v>
      </c>
      <c r="D252">
        <f>'10_Putumayo'!AE250</f>
        <v>2</v>
      </c>
      <c r="E252" s="1">
        <f>'10_Putumayo'!BO250</f>
        <v>0</v>
      </c>
      <c r="F252" s="17">
        <f>'10_Putumayo'!CS250</f>
        <v>0</v>
      </c>
      <c r="G252" s="16">
        <f>'10_Putumayo'!DB250</f>
        <v>0</v>
      </c>
      <c r="H252" s="46">
        <f>'10_Putumayo'!CW250</f>
        <v>127</v>
      </c>
      <c r="I252" s="17">
        <f>'10_Putumayo'!EP250</f>
        <v>255</v>
      </c>
      <c r="J252" s="18">
        <f>'10_Putumayo'!ET250</f>
        <v>70.099999999999994</v>
      </c>
      <c r="K252" s="15">
        <f t="shared" si="9"/>
        <v>20.92394284015996</v>
      </c>
      <c r="L252" s="15">
        <f t="shared" si="10"/>
        <v>21</v>
      </c>
      <c r="M252" s="10" t="str">
        <f>IFERROR(VLOOKUP($L$4:$L$859,TABLAREF!$A$1:$C$4,3,1),"SIN DATO")</f>
        <v>ALTO</v>
      </c>
    </row>
    <row r="253" spans="1:13" ht="15" customHeight="1" x14ac:dyDescent="0.25">
      <c r="A253" s="77">
        <f t="shared" si="11"/>
        <v>250</v>
      </c>
      <c r="B253" s="42" t="str">
        <f>'10_Putumayo'!S251</f>
        <v>CC40778717</v>
      </c>
      <c r="C253" s="2">
        <f>'10_Putumayo'!Y251</f>
        <v>74</v>
      </c>
      <c r="D253">
        <f>'10_Putumayo'!AE251</f>
        <v>2</v>
      </c>
      <c r="E253" s="1">
        <f>'10_Putumayo'!BO251</f>
        <v>0</v>
      </c>
      <c r="F253" s="17">
        <f>'10_Putumayo'!CS251</f>
        <v>0</v>
      </c>
      <c r="G253" s="16">
        <f>'10_Putumayo'!DB251</f>
        <v>0</v>
      </c>
      <c r="H253" s="46">
        <f>'10_Putumayo'!CW251</f>
        <v>120</v>
      </c>
      <c r="I253" s="17">
        <f>'10_Putumayo'!EP251</f>
        <v>223</v>
      </c>
      <c r="J253" s="18">
        <f>'10_Putumayo'!ET251</f>
        <v>61</v>
      </c>
      <c r="K253" s="15">
        <f t="shared" si="9"/>
        <v>28.931957942353069</v>
      </c>
      <c r="L253" s="15">
        <f t="shared" si="10"/>
        <v>29</v>
      </c>
      <c r="M253" s="10" t="str">
        <f>IFERROR(VLOOKUP($L$4:$L$859,TABLAREF!$A$1:$C$4,3,1),"SIN DATO")</f>
        <v>MUY ALTO</v>
      </c>
    </row>
    <row r="254" spans="1:13" ht="15" customHeight="1" x14ac:dyDescent="0.25">
      <c r="A254" s="77">
        <f t="shared" si="11"/>
        <v>251</v>
      </c>
      <c r="B254" s="42" t="str">
        <f>'10_Putumayo'!S252</f>
        <v>CC27476246</v>
      </c>
      <c r="C254" s="2">
        <f>'10_Putumayo'!Y252</f>
        <v>51</v>
      </c>
      <c r="D254">
        <f>'10_Putumayo'!AE252</f>
        <v>2</v>
      </c>
      <c r="E254" s="1">
        <f>'10_Putumayo'!BO252</f>
        <v>0</v>
      </c>
      <c r="F254" s="17">
        <f>'10_Putumayo'!CS252</f>
        <v>0</v>
      </c>
      <c r="G254" s="16">
        <f>'10_Putumayo'!DB252</f>
        <v>0</v>
      </c>
      <c r="H254" s="46">
        <f>'10_Putumayo'!CW252</f>
        <v>126</v>
      </c>
      <c r="I254" s="17">
        <f>'10_Putumayo'!EP252</f>
        <v>138</v>
      </c>
      <c r="J254" s="18">
        <f>'10_Putumayo'!ET252</f>
        <v>79.400000000000006</v>
      </c>
      <c r="K254" s="15">
        <f t="shared" si="9"/>
        <v>2.8870230187894252</v>
      </c>
      <c r="L254" s="15">
        <f t="shared" si="10"/>
        <v>3</v>
      </c>
      <c r="M254" s="10" t="str">
        <f>IFERROR(VLOOKUP($L$4:$L$859,TABLAREF!$A$1:$C$4,3,1),"SIN DATO")</f>
        <v>LATENTE</v>
      </c>
    </row>
    <row r="255" spans="1:13" ht="15" customHeight="1" x14ac:dyDescent="0.25">
      <c r="A255" s="77">
        <f t="shared" si="11"/>
        <v>252</v>
      </c>
      <c r="B255" s="42" t="str">
        <f>'10_Putumayo'!S253</f>
        <v>CC82360801</v>
      </c>
      <c r="C255" s="2">
        <f>'10_Putumayo'!Y253</f>
        <v>68</v>
      </c>
      <c r="D255">
        <f>'10_Putumayo'!AE253</f>
        <v>1</v>
      </c>
      <c r="E255" s="1">
        <f>'10_Putumayo'!BO253</f>
        <v>0</v>
      </c>
      <c r="F255" s="17">
        <f>'10_Putumayo'!CS253</f>
        <v>0</v>
      </c>
      <c r="G255" s="16">
        <f>'10_Putumayo'!DB253</f>
        <v>0</v>
      </c>
      <c r="H255" s="46">
        <f>'10_Putumayo'!CW253</f>
        <v>100</v>
      </c>
      <c r="I255" s="17">
        <f>'10_Putumayo'!EP253</f>
        <v>141.1</v>
      </c>
      <c r="J255" s="18">
        <f>'10_Putumayo'!ET253</f>
        <v>45.4</v>
      </c>
      <c r="K255" s="15">
        <f t="shared" si="9"/>
        <v>7.1652710545748182</v>
      </c>
      <c r="L255" s="15">
        <f t="shared" si="10"/>
        <v>7</v>
      </c>
      <c r="M255" s="10" t="str">
        <f>IFERROR(VLOOKUP($L$4:$L$859,TABLAREF!$A$1:$C$4,3,1),"SIN DATO")</f>
        <v>LATENTE</v>
      </c>
    </row>
    <row r="256" spans="1:13" ht="15" customHeight="1" x14ac:dyDescent="0.25">
      <c r="A256" s="77">
        <f t="shared" si="11"/>
        <v>253</v>
      </c>
      <c r="B256" s="42" t="str">
        <f>'10_Putumayo'!S254</f>
        <v>CC1909173</v>
      </c>
      <c r="C256" s="2">
        <f>'10_Putumayo'!Y254</f>
        <v>32</v>
      </c>
      <c r="D256">
        <f>'10_Putumayo'!AE254</f>
        <v>2</v>
      </c>
      <c r="E256" s="1">
        <f>'10_Putumayo'!BO254</f>
        <v>0</v>
      </c>
      <c r="F256" s="17">
        <f>'10_Putumayo'!CS254</f>
        <v>0</v>
      </c>
      <c r="G256" s="16">
        <f>'10_Putumayo'!DB254</f>
        <v>0</v>
      </c>
      <c r="H256" s="46">
        <f>'10_Putumayo'!CW254</f>
        <v>160</v>
      </c>
      <c r="I256" s="17">
        <f>'10_Putumayo'!EP254</f>
        <v>193</v>
      </c>
      <c r="J256" s="18">
        <f>'10_Putumayo'!ET254</f>
        <v>56</v>
      </c>
      <c r="K256" s="15">
        <f t="shared" si="9"/>
        <v>6.6249696966927392</v>
      </c>
      <c r="L256" s="15">
        <f t="shared" si="10"/>
        <v>7</v>
      </c>
      <c r="M256" s="10" t="str">
        <f>IFERROR(VLOOKUP($L$4:$L$859,TABLAREF!$A$1:$C$4,3,1),"SIN DATO")</f>
        <v>LATENTE</v>
      </c>
    </row>
    <row r="257" spans="1:13" ht="15" customHeight="1" x14ac:dyDescent="0.25">
      <c r="A257" s="77">
        <f t="shared" si="11"/>
        <v>254</v>
      </c>
      <c r="B257" s="42" t="str">
        <f>'10_Putumayo'!S255</f>
        <v>CC27473633</v>
      </c>
      <c r="C257" s="2">
        <f>'10_Putumayo'!Y255</f>
        <v>35</v>
      </c>
      <c r="D257">
        <f>'10_Putumayo'!AE255</f>
        <v>2</v>
      </c>
      <c r="E257" s="1">
        <f>'10_Putumayo'!BO255</f>
        <v>0</v>
      </c>
      <c r="F257" s="17">
        <f>'10_Putumayo'!CS255</f>
        <v>0</v>
      </c>
      <c r="G257" s="16">
        <f>'10_Putumayo'!DB255</f>
        <v>0</v>
      </c>
      <c r="H257" s="46">
        <f>'10_Putumayo'!CW255</f>
        <v>150</v>
      </c>
      <c r="I257" s="17">
        <f>'10_Putumayo'!EP255</f>
        <v>226</v>
      </c>
      <c r="J257" s="18">
        <f>'10_Putumayo'!ET255</f>
        <v>52</v>
      </c>
      <c r="K257" s="15">
        <f t="shared" si="9"/>
        <v>8.2020978104905495</v>
      </c>
      <c r="L257" s="15">
        <f t="shared" si="10"/>
        <v>8</v>
      </c>
      <c r="M257" s="10" t="str">
        <f>IFERROR(VLOOKUP($L$4:$L$859,TABLAREF!$A$1:$C$4,3,1),"SIN DATO")</f>
        <v>LATENTE</v>
      </c>
    </row>
    <row r="258" spans="1:13" ht="15" customHeight="1" x14ac:dyDescent="0.25">
      <c r="A258" s="77">
        <f t="shared" si="11"/>
        <v>255</v>
      </c>
      <c r="B258" s="42" t="str">
        <f>'10_Putumayo'!S256</f>
        <v>CC31216777</v>
      </c>
      <c r="C258" s="2">
        <f>'10_Putumayo'!Y256</f>
        <v>50</v>
      </c>
      <c r="D258">
        <f>'10_Putumayo'!AE256</f>
        <v>2</v>
      </c>
      <c r="E258" s="1">
        <f>'10_Putumayo'!BO256</f>
        <v>0</v>
      </c>
      <c r="F258" s="17">
        <f>'10_Putumayo'!CS256</f>
        <v>0</v>
      </c>
      <c r="G258" s="16">
        <f>'10_Putumayo'!DB256</f>
        <v>0</v>
      </c>
      <c r="H258" s="46">
        <f>'10_Putumayo'!CW256</f>
        <v>130</v>
      </c>
      <c r="I258" s="17">
        <f>'10_Putumayo'!EP256</f>
        <v>167</v>
      </c>
      <c r="J258" s="18">
        <f>'10_Putumayo'!ET256</f>
        <v>33</v>
      </c>
      <c r="K258" s="15">
        <f t="shared" si="9"/>
        <v>13.407904904072742</v>
      </c>
      <c r="L258" s="15">
        <f t="shared" si="10"/>
        <v>13</v>
      </c>
      <c r="M258" s="10" t="str">
        <f>IFERROR(VLOOKUP($L$4:$L$859,TABLAREF!$A$1:$C$4,3,1),"SIN DATO")</f>
        <v>INTERMEDIO</v>
      </c>
    </row>
    <row r="259" spans="1:13" ht="15" customHeight="1" x14ac:dyDescent="0.25">
      <c r="A259" s="77">
        <f t="shared" si="11"/>
        <v>256</v>
      </c>
      <c r="B259" s="42" t="str">
        <f>'10_Putumayo'!S257</f>
        <v>CC97470026</v>
      </c>
      <c r="C259" s="2">
        <f>'10_Putumayo'!Y257</f>
        <v>57</v>
      </c>
      <c r="D259">
        <f>'10_Putumayo'!AE257</f>
        <v>1</v>
      </c>
      <c r="E259" s="1">
        <f>'10_Putumayo'!BO257</f>
        <v>0</v>
      </c>
      <c r="F259" s="17">
        <f>'10_Putumayo'!CS257</f>
        <v>0</v>
      </c>
      <c r="G259" s="16">
        <f>'10_Putumayo'!DB257</f>
        <v>1</v>
      </c>
      <c r="H259" s="46">
        <f>'10_Putumayo'!CW257</f>
        <v>114</v>
      </c>
      <c r="I259" s="17">
        <f>'10_Putumayo'!EP257</f>
        <v>250</v>
      </c>
      <c r="J259" s="18">
        <f>'10_Putumayo'!ET257</f>
        <v>44.6</v>
      </c>
      <c r="K259" s="15">
        <f t="shared" si="9"/>
        <v>27.318323149791045</v>
      </c>
      <c r="L259" s="15">
        <f t="shared" si="10"/>
        <v>27</v>
      </c>
      <c r="M259" s="10" t="str">
        <f>IFERROR(VLOOKUP($L$4:$L$859,TABLAREF!$A$1:$C$4,3,1),"SIN DATO")</f>
        <v>MUY ALTO</v>
      </c>
    </row>
    <row r="260" spans="1:13" ht="15" customHeight="1" x14ac:dyDescent="0.25">
      <c r="A260" s="77">
        <f t="shared" si="11"/>
        <v>257</v>
      </c>
      <c r="B260" s="42" t="str">
        <f>'10_Putumayo'!S258</f>
        <v>CC27353028</v>
      </c>
      <c r="C260" s="2">
        <f>'10_Putumayo'!Y258</f>
        <v>42</v>
      </c>
      <c r="D260">
        <f>'10_Putumayo'!AE258</f>
        <v>2</v>
      </c>
      <c r="E260" s="1">
        <f>'10_Putumayo'!BO258</f>
        <v>0</v>
      </c>
      <c r="F260" s="17">
        <f>'10_Putumayo'!CS258</f>
        <v>0</v>
      </c>
      <c r="G260" s="16">
        <f>'10_Putumayo'!DB258</f>
        <v>0</v>
      </c>
      <c r="H260" s="46">
        <f>'10_Putumayo'!CW258</f>
        <v>120</v>
      </c>
      <c r="I260" s="17">
        <f>'10_Putumayo'!EP258</f>
        <v>222</v>
      </c>
      <c r="J260" s="18">
        <f>'10_Putumayo'!ET258</f>
        <v>64</v>
      </c>
      <c r="K260" s="15">
        <f t="shared" si="9"/>
        <v>4.7339891132751504</v>
      </c>
      <c r="L260" s="15">
        <f t="shared" si="10"/>
        <v>5</v>
      </c>
      <c r="M260" s="10" t="str">
        <f>IFERROR(VLOOKUP($L$4:$L$859,TABLAREF!$A$1:$C$4,3,1),"SIN DATO")</f>
        <v>LATENTE</v>
      </c>
    </row>
    <row r="261" spans="1:13" ht="15" customHeight="1" x14ac:dyDescent="0.25">
      <c r="A261" s="77">
        <f t="shared" si="11"/>
        <v>258</v>
      </c>
      <c r="B261" s="42" t="str">
        <f>'10_Putumayo'!S259</f>
        <v>CC26616014</v>
      </c>
      <c r="C261" s="2">
        <f>'10_Putumayo'!Y259</f>
        <v>49</v>
      </c>
      <c r="D261">
        <f>'10_Putumayo'!AE259</f>
        <v>2</v>
      </c>
      <c r="E261" s="1">
        <f>'10_Putumayo'!BO259</f>
        <v>0</v>
      </c>
      <c r="F261" s="17">
        <f>'10_Putumayo'!CS259</f>
        <v>0</v>
      </c>
      <c r="G261" s="16">
        <f>'10_Putumayo'!DB259</f>
        <v>0</v>
      </c>
      <c r="H261" s="46">
        <f>'10_Putumayo'!CW259</f>
        <v>110</v>
      </c>
      <c r="I261" s="17">
        <f>'10_Putumayo'!EP259</f>
        <v>181.2</v>
      </c>
      <c r="J261" s="18">
        <f>'10_Putumayo'!ET259</f>
        <v>59.5</v>
      </c>
      <c r="K261" s="15">
        <f t="shared" ref="K261:K324" si="12">100*(1-EXP(-EXP((LN(10)-(15.5305+(28.4441*(1-D261))+(-1.4792*LN(C261))+(0*LN(C261)*LN(C261))+(-14.4588*LN(C261)*(1-D261))+(1.8515*LN(C261)*LN(C261)*(1-D261))+(-0.9119*LN(H261))+(-0.2767*E261)+(-0.7181*LN((I261* 0.02586)/ (J261* 0.02586)))+(-0.1759*F261)+(-0.1999*F261*(1-D261))+(-0.5865*G261)+(0*G261*D261)))/(EXP(0.9145)*EXP(-0.2784*(15.5305+(28.4441*(1-D261))+(-1.4792*LN(C261))+(0*LN(C261)*LN(C261))+(-14.4588*LN(C261)*(1-D261))+(1.8515*LN(C261)*LN(C261)*(1-D261))+(-0.9119*LN(H261))+(-0.2767*E261)+(-0.7181*LN((I261* 0.02586)/ (J261* 0.02586)))+(-0.1759*F261)+(-0.1999*F261*(1-D261))+(-0.5865*G261)+(0*G261*D261)))))))</f>
        <v>4.7743813856182431</v>
      </c>
      <c r="L261" s="15">
        <f t="shared" ref="L261:L324" si="13">ROUND(K261,0)</f>
        <v>5</v>
      </c>
      <c r="M261" s="10" t="str">
        <f>IFERROR(VLOOKUP($L$4:$L$859,TABLAREF!$A$1:$C$4,3,1),"SIN DATO")</f>
        <v>LATENTE</v>
      </c>
    </row>
    <row r="262" spans="1:13" ht="15" customHeight="1" x14ac:dyDescent="0.25">
      <c r="A262" s="77">
        <f t="shared" ref="A262:A325" si="14">A261+1</f>
        <v>259</v>
      </c>
      <c r="B262" s="42" t="str">
        <f>'10_Putumayo'!S260</f>
        <v>CC18107556</v>
      </c>
      <c r="C262" s="2">
        <f>'10_Putumayo'!Y260</f>
        <v>56</v>
      </c>
      <c r="D262">
        <f>'10_Putumayo'!AE260</f>
        <v>1</v>
      </c>
      <c r="E262" s="1">
        <f>'10_Putumayo'!BO260</f>
        <v>0</v>
      </c>
      <c r="F262" s="17">
        <f>'10_Putumayo'!CS260</f>
        <v>0</v>
      </c>
      <c r="G262" s="16">
        <f>'10_Putumayo'!DB260</f>
        <v>0</v>
      </c>
      <c r="H262" s="46">
        <f>'10_Putumayo'!CW260</f>
        <v>120</v>
      </c>
      <c r="I262" s="17">
        <f>'10_Putumayo'!EP260</f>
        <v>217</v>
      </c>
      <c r="J262" s="18">
        <f>'10_Putumayo'!ET260</f>
        <v>41</v>
      </c>
      <c r="K262" s="15">
        <f t="shared" si="12"/>
        <v>11.564429111998653</v>
      </c>
      <c r="L262" s="15">
        <f t="shared" si="13"/>
        <v>12</v>
      </c>
      <c r="M262" s="10" t="str">
        <f>IFERROR(VLOOKUP($L$4:$L$859,TABLAREF!$A$1:$C$4,3,1),"SIN DATO")</f>
        <v>INTERMEDIO</v>
      </c>
    </row>
    <row r="263" spans="1:13" ht="15" customHeight="1" x14ac:dyDescent="0.25">
      <c r="A263" s="77">
        <f t="shared" si="14"/>
        <v>260</v>
      </c>
      <c r="B263" s="42" t="str">
        <f>'10_Putumayo'!S261</f>
        <v>CC18145712</v>
      </c>
      <c r="C263" s="2">
        <f>'10_Putumayo'!Y261</f>
        <v>78</v>
      </c>
      <c r="D263">
        <f>'10_Putumayo'!AE261</f>
        <v>1</v>
      </c>
      <c r="E263" s="1">
        <f>'10_Putumayo'!BO261</f>
        <v>0</v>
      </c>
      <c r="F263" s="17">
        <f>'10_Putumayo'!CS261</f>
        <v>0</v>
      </c>
      <c r="G263" s="16">
        <f>'10_Putumayo'!DB261</f>
        <v>0</v>
      </c>
      <c r="H263" s="46">
        <f>'10_Putumayo'!CW261</f>
        <v>120</v>
      </c>
      <c r="I263" s="17">
        <f>'10_Putumayo'!EP261</f>
        <v>177.4</v>
      </c>
      <c r="J263" s="18">
        <f>'10_Putumayo'!ET261</f>
        <v>52.2</v>
      </c>
      <c r="K263" s="15">
        <f t="shared" si="12"/>
        <v>15.271014860604915</v>
      </c>
      <c r="L263" s="15">
        <f t="shared" si="13"/>
        <v>15</v>
      </c>
      <c r="M263" s="10" t="str">
        <f>IFERROR(VLOOKUP($L$4:$L$859,TABLAREF!$A$1:$C$4,3,1),"SIN DATO")</f>
        <v>INTERMEDIO</v>
      </c>
    </row>
    <row r="264" spans="1:13" ht="15" customHeight="1" x14ac:dyDescent="0.25">
      <c r="A264" s="77">
        <f t="shared" si="14"/>
        <v>261</v>
      </c>
      <c r="B264" s="42" t="str">
        <f>'10_Putumayo'!S262</f>
        <v>CC69028169</v>
      </c>
      <c r="C264" s="2">
        <f>'10_Putumayo'!Y262</f>
        <v>78</v>
      </c>
      <c r="D264">
        <f>'10_Putumayo'!AE262</f>
        <v>2</v>
      </c>
      <c r="E264" s="1">
        <f>'10_Putumayo'!BO262</f>
        <v>0</v>
      </c>
      <c r="F264" s="17">
        <f>'10_Putumayo'!CS262</f>
        <v>1</v>
      </c>
      <c r="G264" s="16">
        <f>'10_Putumayo'!DB262</f>
        <v>0</v>
      </c>
      <c r="H264" s="46">
        <f>'10_Putumayo'!CW262</f>
        <v>125</v>
      </c>
      <c r="I264" s="17">
        <f>'10_Putumayo'!EP262</f>
        <v>142</v>
      </c>
      <c r="J264" s="18">
        <f>'10_Putumayo'!ET262</f>
        <v>45</v>
      </c>
      <c r="K264" s="15">
        <f t="shared" si="12"/>
        <v>31.149613464228242</v>
      </c>
      <c r="L264" s="15">
        <f t="shared" si="13"/>
        <v>31</v>
      </c>
      <c r="M264" s="10" t="str">
        <f>IFERROR(VLOOKUP($L$4:$L$859,TABLAREF!$A$1:$C$4,3,1),"SIN DATO")</f>
        <v>MUY ALTO</v>
      </c>
    </row>
    <row r="265" spans="1:13" ht="15" customHeight="1" x14ac:dyDescent="0.25">
      <c r="A265" s="77">
        <f t="shared" si="14"/>
        <v>262</v>
      </c>
      <c r="B265" s="42" t="str">
        <f>'10_Putumayo'!S263</f>
        <v>CC6458776</v>
      </c>
      <c r="C265" s="2">
        <f>'10_Putumayo'!Y263</f>
        <v>58</v>
      </c>
      <c r="D265">
        <f>'10_Putumayo'!AE263</f>
        <v>1</v>
      </c>
      <c r="E265" s="1">
        <f>'10_Putumayo'!BO263</f>
        <v>0</v>
      </c>
      <c r="F265" s="17">
        <f>'10_Putumayo'!CS263</f>
        <v>1</v>
      </c>
      <c r="G265" s="16">
        <f>'10_Putumayo'!DB263</f>
        <v>0</v>
      </c>
      <c r="H265" s="46">
        <f>'10_Putumayo'!CW263</f>
        <v>120</v>
      </c>
      <c r="I265" s="17">
        <f>'10_Putumayo'!EP263</f>
        <v>107</v>
      </c>
      <c r="J265" s="18">
        <f>'10_Putumayo'!ET263</f>
        <v>35</v>
      </c>
      <c r="K265" s="15">
        <f t="shared" si="12"/>
        <v>8.5968021473369571</v>
      </c>
      <c r="L265" s="15">
        <f t="shared" si="13"/>
        <v>9</v>
      </c>
      <c r="M265" s="10" t="str">
        <f>IFERROR(VLOOKUP($L$4:$L$859,TABLAREF!$A$1:$C$4,3,1),"SIN DATO")</f>
        <v>LATENTE</v>
      </c>
    </row>
    <row r="266" spans="1:13" ht="15" customHeight="1" x14ac:dyDescent="0.25">
      <c r="A266" s="77">
        <f t="shared" si="14"/>
        <v>263</v>
      </c>
      <c r="B266" s="42" t="str">
        <f>'10_Putumayo'!S264</f>
        <v>CC27474403</v>
      </c>
      <c r="C266" s="2">
        <f>'10_Putumayo'!Y264</f>
        <v>53</v>
      </c>
      <c r="D266">
        <f>'10_Putumayo'!AE264</f>
        <v>2</v>
      </c>
      <c r="E266" s="1">
        <f>'10_Putumayo'!BO264</f>
        <v>0</v>
      </c>
      <c r="F266" s="17">
        <f>'10_Putumayo'!CS264</f>
        <v>1</v>
      </c>
      <c r="G266" s="16">
        <f>'10_Putumayo'!DB264</f>
        <v>0</v>
      </c>
      <c r="H266" s="46">
        <f>'10_Putumayo'!CW264</f>
        <v>125</v>
      </c>
      <c r="I266" s="17">
        <f>'10_Putumayo'!EP264</f>
        <v>224</v>
      </c>
      <c r="J266" s="18">
        <f>'10_Putumayo'!ET264</f>
        <v>35</v>
      </c>
      <c r="K266" s="15">
        <f t="shared" si="12"/>
        <v>18.239615906812389</v>
      </c>
      <c r="L266" s="15">
        <f t="shared" si="13"/>
        <v>18</v>
      </c>
      <c r="M266" s="10" t="str">
        <f>IFERROR(VLOOKUP($L$4:$L$859,TABLAREF!$A$1:$C$4,3,1),"SIN DATO")</f>
        <v>INTERMEDIO</v>
      </c>
    </row>
    <row r="267" spans="1:13" ht="15" customHeight="1" x14ac:dyDescent="0.25">
      <c r="A267" s="77">
        <f t="shared" si="14"/>
        <v>264</v>
      </c>
      <c r="B267" s="42" t="str">
        <f>'10_Putumayo'!S265</f>
        <v>CC36995854</v>
      </c>
      <c r="C267" s="2">
        <f>'10_Putumayo'!Y265</f>
        <v>60</v>
      </c>
      <c r="D267">
        <f>'10_Putumayo'!AE265</f>
        <v>2</v>
      </c>
      <c r="E267" s="1">
        <f>'10_Putumayo'!BO265</f>
        <v>0</v>
      </c>
      <c r="F267" s="17">
        <f>'10_Putumayo'!CS265</f>
        <v>0</v>
      </c>
      <c r="G267" s="16">
        <f>'10_Putumayo'!DB265</f>
        <v>0</v>
      </c>
      <c r="H267" s="46">
        <f>'10_Putumayo'!CW265</f>
        <v>130</v>
      </c>
      <c r="I267" s="17">
        <f>'10_Putumayo'!EP265</f>
        <v>216</v>
      </c>
      <c r="J267" s="18">
        <f>'10_Putumayo'!ET265</f>
        <v>71.099999999999994</v>
      </c>
      <c r="K267" s="15">
        <f t="shared" si="12"/>
        <v>12.764757911883894</v>
      </c>
      <c r="L267" s="15">
        <f t="shared" si="13"/>
        <v>13</v>
      </c>
      <c r="M267" s="10" t="str">
        <f>IFERROR(VLOOKUP($L$4:$L$859,TABLAREF!$A$1:$C$4,3,1),"SIN DATO")</f>
        <v>INTERMEDIO</v>
      </c>
    </row>
    <row r="268" spans="1:13" ht="15" customHeight="1" x14ac:dyDescent="0.25">
      <c r="A268" s="77">
        <f t="shared" si="14"/>
        <v>265</v>
      </c>
      <c r="B268" s="42" t="str">
        <f>'10_Putumayo'!S266</f>
        <v>CC78587332</v>
      </c>
      <c r="C268" s="2">
        <f>'10_Putumayo'!Y266</f>
        <v>70</v>
      </c>
      <c r="D268">
        <f>'10_Putumayo'!AE266</f>
        <v>1</v>
      </c>
      <c r="E268" s="1">
        <f>'10_Putumayo'!BO266</f>
        <v>0</v>
      </c>
      <c r="F268" s="17">
        <f>'10_Putumayo'!CS266</f>
        <v>0</v>
      </c>
      <c r="G268" s="16">
        <f>'10_Putumayo'!DB266</f>
        <v>0</v>
      </c>
      <c r="H268" s="46">
        <f>'10_Putumayo'!CW266</f>
        <v>140</v>
      </c>
      <c r="I268" s="17">
        <f>'10_Putumayo'!EP266</f>
        <v>129</v>
      </c>
      <c r="J268" s="18">
        <f>'10_Putumayo'!ET266</f>
        <v>48</v>
      </c>
      <c r="K268" s="15">
        <f t="shared" si="12"/>
        <v>11.25229418985435</v>
      </c>
      <c r="L268" s="15">
        <f t="shared" si="13"/>
        <v>11</v>
      </c>
      <c r="M268" s="10" t="str">
        <f>IFERROR(VLOOKUP($L$4:$L$859,TABLAREF!$A$1:$C$4,3,1),"SIN DATO")</f>
        <v>INTERMEDIO</v>
      </c>
    </row>
    <row r="269" spans="1:13" ht="15" customHeight="1" x14ac:dyDescent="0.25">
      <c r="A269" s="77">
        <f t="shared" si="14"/>
        <v>266</v>
      </c>
      <c r="B269" s="42" t="str">
        <f>'10_Putumayo'!S267</f>
        <v>CC97470035</v>
      </c>
      <c r="C269" s="2">
        <f>'10_Putumayo'!Y267</f>
        <v>58</v>
      </c>
      <c r="D269">
        <f>'10_Putumayo'!AE267</f>
        <v>1</v>
      </c>
      <c r="E269" s="1">
        <f>'10_Putumayo'!BO267</f>
        <v>0</v>
      </c>
      <c r="F269" s="17">
        <f>'10_Putumayo'!CS267</f>
        <v>1</v>
      </c>
      <c r="G269" s="16">
        <f>'10_Putumayo'!DB267</f>
        <v>0</v>
      </c>
      <c r="H269" s="46">
        <f>'10_Putumayo'!CW267</f>
        <v>130</v>
      </c>
      <c r="I269" s="17">
        <f>'10_Putumayo'!EP267</f>
        <v>143</v>
      </c>
      <c r="J269" s="18">
        <f>'10_Putumayo'!ET267</f>
        <v>46.5</v>
      </c>
      <c r="K269" s="15">
        <f t="shared" si="12"/>
        <v>9.9003238464885239</v>
      </c>
      <c r="L269" s="15">
        <f t="shared" si="13"/>
        <v>10</v>
      </c>
      <c r="M269" s="10" t="str">
        <f>IFERROR(VLOOKUP($L$4:$L$859,TABLAREF!$A$1:$C$4,3,1),"SIN DATO")</f>
        <v>LATENTE</v>
      </c>
    </row>
    <row r="270" spans="1:13" ht="15" customHeight="1" x14ac:dyDescent="0.25">
      <c r="A270" s="77">
        <f t="shared" si="14"/>
        <v>267</v>
      </c>
      <c r="B270" s="42" t="str">
        <f>'10_Putumayo'!S268</f>
        <v>CC27359150</v>
      </c>
      <c r="C270" s="2">
        <f>'10_Putumayo'!Y268</f>
        <v>67</v>
      </c>
      <c r="D270">
        <f>'10_Putumayo'!AE268</f>
        <v>2</v>
      </c>
      <c r="E270" s="1">
        <f>'10_Putumayo'!BO268</f>
        <v>0</v>
      </c>
      <c r="F270" s="17">
        <f>'10_Putumayo'!CS268</f>
        <v>0</v>
      </c>
      <c r="G270" s="16">
        <f>'10_Putumayo'!DB268</f>
        <v>0</v>
      </c>
      <c r="H270" s="46">
        <f>'10_Putumayo'!CW268</f>
        <v>130</v>
      </c>
      <c r="I270" s="17">
        <f>'10_Putumayo'!EP268</f>
        <v>295</v>
      </c>
      <c r="J270" s="18">
        <f>'10_Putumayo'!ET268</f>
        <v>69.3</v>
      </c>
      <c r="K270" s="15">
        <f t="shared" si="12"/>
        <v>25.998353532295503</v>
      </c>
      <c r="L270" s="15">
        <f t="shared" si="13"/>
        <v>26</v>
      </c>
      <c r="M270" s="10" t="str">
        <f>IFERROR(VLOOKUP($L$4:$L$859,TABLAREF!$A$1:$C$4,3,1),"SIN DATO")</f>
        <v>MUY ALTO</v>
      </c>
    </row>
    <row r="271" spans="1:13" ht="15" customHeight="1" x14ac:dyDescent="0.25">
      <c r="A271" s="77">
        <f t="shared" si="14"/>
        <v>268</v>
      </c>
      <c r="B271" s="42" t="str">
        <f>'10_Putumayo'!S269</f>
        <v>CC79352481</v>
      </c>
      <c r="C271" s="2">
        <f>'10_Putumayo'!Y269</f>
        <v>63</v>
      </c>
      <c r="D271">
        <f>'10_Putumayo'!AE269</f>
        <v>1</v>
      </c>
      <c r="E271" s="1">
        <f>'10_Putumayo'!BO269</f>
        <v>0</v>
      </c>
      <c r="F271" s="17">
        <f>'10_Putumayo'!CS269</f>
        <v>1</v>
      </c>
      <c r="G271" s="16">
        <f>'10_Putumayo'!DB269</f>
        <v>0</v>
      </c>
      <c r="H271" s="46">
        <f>'10_Putumayo'!CW269</f>
        <v>120</v>
      </c>
      <c r="I271" s="17">
        <f>'10_Putumayo'!EP269</f>
        <v>171</v>
      </c>
      <c r="J271" s="18">
        <f>'10_Putumayo'!ET269</f>
        <v>51.6</v>
      </c>
      <c r="K271" s="15">
        <f t="shared" si="12"/>
        <v>11.840235500489015</v>
      </c>
      <c r="L271" s="15">
        <f t="shared" si="13"/>
        <v>12</v>
      </c>
      <c r="M271" s="10" t="str">
        <f>IFERROR(VLOOKUP($L$4:$L$859,TABLAREF!$A$1:$C$4,3,1),"SIN DATO")</f>
        <v>INTERMEDIO</v>
      </c>
    </row>
    <row r="272" spans="1:13" ht="15" customHeight="1" x14ac:dyDescent="0.25">
      <c r="A272" s="77">
        <f t="shared" si="14"/>
        <v>269</v>
      </c>
      <c r="B272" s="42" t="str">
        <f>'10_Putumayo'!S270</f>
        <v>CC27354759</v>
      </c>
      <c r="C272" s="2">
        <f>'10_Putumayo'!Y270</f>
        <v>60</v>
      </c>
      <c r="D272">
        <f>'10_Putumayo'!AE270</f>
        <v>2</v>
      </c>
      <c r="E272" s="1">
        <f>'10_Putumayo'!BO270</f>
        <v>0</v>
      </c>
      <c r="F272" s="17">
        <f>'10_Putumayo'!CS270</f>
        <v>0</v>
      </c>
      <c r="G272" s="16">
        <f>'10_Putumayo'!DB270</f>
        <v>1</v>
      </c>
      <c r="H272" s="46">
        <f>'10_Putumayo'!CW270</f>
        <v>92</v>
      </c>
      <c r="I272" s="17">
        <f>'10_Putumayo'!EP270</f>
        <v>177</v>
      </c>
      <c r="J272" s="18">
        <f>'10_Putumayo'!ET270</f>
        <v>62</v>
      </c>
      <c r="K272" s="15">
        <f t="shared" si="12"/>
        <v>18.069631249670159</v>
      </c>
      <c r="L272" s="15">
        <f t="shared" si="13"/>
        <v>18</v>
      </c>
      <c r="M272" s="10" t="str">
        <f>IFERROR(VLOOKUP($L$4:$L$859,TABLAREF!$A$1:$C$4,3,1),"SIN DATO")</f>
        <v>INTERMEDIO</v>
      </c>
    </row>
    <row r="273" spans="1:13" ht="15" customHeight="1" x14ac:dyDescent="0.25">
      <c r="A273" s="77">
        <f t="shared" si="14"/>
        <v>270</v>
      </c>
      <c r="B273" s="42" t="str">
        <f>'10_Putumayo'!S271</f>
        <v>CC18100524</v>
      </c>
      <c r="C273" s="2">
        <f>'10_Putumayo'!Y271</f>
        <v>52</v>
      </c>
      <c r="D273">
        <f>'10_Putumayo'!AE271</f>
        <v>1</v>
      </c>
      <c r="E273" s="1">
        <f>'10_Putumayo'!BO271</f>
        <v>0</v>
      </c>
      <c r="F273" s="17">
        <f>'10_Putumayo'!CS271</f>
        <v>0</v>
      </c>
      <c r="G273" s="16">
        <f>'10_Putumayo'!DB271</f>
        <v>0</v>
      </c>
      <c r="H273" s="46">
        <f>'10_Putumayo'!CW271</f>
        <v>130</v>
      </c>
      <c r="I273" s="17">
        <f>'10_Putumayo'!EP271</f>
        <v>251</v>
      </c>
      <c r="J273" s="18">
        <f>'10_Putumayo'!ET271</f>
        <v>50</v>
      </c>
      <c r="K273" s="15">
        <f t="shared" si="12"/>
        <v>10.158810166455478</v>
      </c>
      <c r="L273" s="15">
        <f t="shared" si="13"/>
        <v>10</v>
      </c>
      <c r="M273" s="10" t="str">
        <f>IFERROR(VLOOKUP($L$4:$L$859,TABLAREF!$A$1:$C$4,3,1),"SIN DATO")</f>
        <v>LATENTE</v>
      </c>
    </row>
    <row r="274" spans="1:13" ht="15" customHeight="1" x14ac:dyDescent="0.25">
      <c r="A274" s="77">
        <f t="shared" si="14"/>
        <v>271</v>
      </c>
      <c r="B274" s="42" t="str">
        <f>'10_Putumayo'!S272</f>
        <v>CC18123486</v>
      </c>
      <c r="C274" s="2">
        <f>'10_Putumayo'!Y272</f>
        <v>60</v>
      </c>
      <c r="D274">
        <f>'10_Putumayo'!AE272</f>
        <v>1</v>
      </c>
      <c r="E274" s="1">
        <f>'10_Putumayo'!BO272</f>
        <v>0</v>
      </c>
      <c r="F274" s="17">
        <f>'10_Putumayo'!CS272</f>
        <v>0</v>
      </c>
      <c r="G274" s="16">
        <f>'10_Putumayo'!DB272</f>
        <v>1</v>
      </c>
      <c r="H274" s="46">
        <f>'10_Putumayo'!CW272</f>
        <v>135</v>
      </c>
      <c r="I274" s="17">
        <f>'10_Putumayo'!EP272</f>
        <v>179</v>
      </c>
      <c r="J274" s="18">
        <f>'10_Putumayo'!ET272</f>
        <v>51</v>
      </c>
      <c r="K274" s="15">
        <f t="shared" si="12"/>
        <v>24.070411705560314</v>
      </c>
      <c r="L274" s="15">
        <f t="shared" si="13"/>
        <v>24</v>
      </c>
      <c r="M274" s="10" t="str">
        <f>IFERROR(VLOOKUP($L$4:$L$859,TABLAREF!$A$1:$C$4,3,1),"SIN DATO")</f>
        <v>ALTO</v>
      </c>
    </row>
    <row r="275" spans="1:13" ht="15" customHeight="1" x14ac:dyDescent="0.25">
      <c r="A275" s="77">
        <f t="shared" si="14"/>
        <v>272</v>
      </c>
      <c r="B275" s="42" t="str">
        <f>'10_Putumayo'!S273</f>
        <v>CC27355478</v>
      </c>
      <c r="C275" s="2">
        <f>'10_Putumayo'!Y273</f>
        <v>64</v>
      </c>
      <c r="D275">
        <f>'10_Putumayo'!AE273</f>
        <v>2</v>
      </c>
      <c r="E275" s="1">
        <f>'10_Putumayo'!BO273</f>
        <v>0</v>
      </c>
      <c r="F275" s="17">
        <f>'10_Putumayo'!CS273</f>
        <v>0</v>
      </c>
      <c r="G275" s="16">
        <f>'10_Putumayo'!DB273</f>
        <v>0</v>
      </c>
      <c r="H275" s="46">
        <f>'10_Putumayo'!CW273</f>
        <v>130</v>
      </c>
      <c r="I275" s="17">
        <f>'10_Putumayo'!EP273</f>
        <v>181.7</v>
      </c>
      <c r="J275" s="18">
        <f>'10_Putumayo'!ET273</f>
        <v>106.1</v>
      </c>
      <c r="K275" s="15">
        <f t="shared" si="12"/>
        <v>8.0068092696872757</v>
      </c>
      <c r="L275" s="15">
        <f t="shared" si="13"/>
        <v>8</v>
      </c>
      <c r="M275" s="10" t="str">
        <f>IFERROR(VLOOKUP($L$4:$L$859,TABLAREF!$A$1:$C$4,3,1),"SIN DATO")</f>
        <v>LATENTE</v>
      </c>
    </row>
    <row r="276" spans="1:13" ht="15" customHeight="1" x14ac:dyDescent="0.25">
      <c r="A276" s="77">
        <f t="shared" si="14"/>
        <v>273</v>
      </c>
      <c r="B276" s="42" t="str">
        <f>'10_Putumayo'!S274</f>
        <v>CC27355657</v>
      </c>
      <c r="C276" s="2">
        <f>'10_Putumayo'!Y274</f>
        <v>65</v>
      </c>
      <c r="D276">
        <f>'10_Putumayo'!AE274</f>
        <v>2</v>
      </c>
      <c r="E276" s="1">
        <f>'10_Putumayo'!BO274</f>
        <v>0</v>
      </c>
      <c r="F276" s="17">
        <f>'10_Putumayo'!CS274</f>
        <v>0</v>
      </c>
      <c r="G276" s="16">
        <f>'10_Putumayo'!DB274</f>
        <v>0</v>
      </c>
      <c r="H276" s="46">
        <f>'10_Putumayo'!CW274</f>
        <v>120</v>
      </c>
      <c r="I276" s="17">
        <f>'10_Putumayo'!EP274</f>
        <v>196.49</v>
      </c>
      <c r="J276" s="18">
        <f>'10_Putumayo'!ET274</f>
        <v>53.4</v>
      </c>
      <c r="K276" s="15">
        <f t="shared" si="12"/>
        <v>18.708851344898481</v>
      </c>
      <c r="L276" s="15">
        <f t="shared" si="13"/>
        <v>19</v>
      </c>
      <c r="M276" s="10" t="str">
        <f>IFERROR(VLOOKUP($L$4:$L$859,TABLAREF!$A$1:$C$4,3,1),"SIN DATO")</f>
        <v>INTERMEDIO</v>
      </c>
    </row>
    <row r="277" spans="1:13" ht="15" customHeight="1" x14ac:dyDescent="0.25">
      <c r="A277" s="77">
        <f t="shared" si="14"/>
        <v>274</v>
      </c>
      <c r="B277" s="42" t="str">
        <f>'10_Putumayo'!S275</f>
        <v>CC10245923</v>
      </c>
      <c r="C277" s="2">
        <f>'10_Putumayo'!Y275</f>
        <v>59</v>
      </c>
      <c r="D277">
        <f>'10_Putumayo'!AE275</f>
        <v>1</v>
      </c>
      <c r="E277" s="1">
        <f>'10_Putumayo'!BO275</f>
        <v>0</v>
      </c>
      <c r="F277" s="17">
        <f>'10_Putumayo'!CS275</f>
        <v>0</v>
      </c>
      <c r="G277" s="16">
        <f>'10_Putumayo'!DB275</f>
        <v>1</v>
      </c>
      <c r="H277" s="46">
        <f>'10_Putumayo'!CW275</f>
        <v>120</v>
      </c>
      <c r="I277" s="17">
        <f>'10_Putumayo'!EP275</f>
        <v>159</v>
      </c>
      <c r="J277" s="18">
        <f>'10_Putumayo'!ET275</f>
        <v>46</v>
      </c>
      <c r="K277" s="15">
        <f t="shared" si="12"/>
        <v>19.98127940700245</v>
      </c>
      <c r="L277" s="15">
        <f t="shared" si="13"/>
        <v>20</v>
      </c>
      <c r="M277" s="10" t="str">
        <f>IFERROR(VLOOKUP($L$4:$L$859,TABLAREF!$A$1:$C$4,3,1),"SIN DATO")</f>
        <v>ALTO</v>
      </c>
    </row>
    <row r="278" spans="1:13" ht="15" customHeight="1" x14ac:dyDescent="0.25">
      <c r="A278" s="77">
        <f t="shared" si="14"/>
        <v>275</v>
      </c>
      <c r="B278" s="42" t="str">
        <f>'10_Putumayo'!S276</f>
        <v>CC43600218</v>
      </c>
      <c r="C278" s="2">
        <f>'10_Putumayo'!Y276</f>
        <v>76</v>
      </c>
      <c r="D278">
        <f>'10_Putumayo'!AE276</f>
        <v>2</v>
      </c>
      <c r="E278" s="1">
        <f>'10_Putumayo'!BO276</f>
        <v>0</v>
      </c>
      <c r="F278" s="17">
        <f>'10_Putumayo'!CS276</f>
        <v>0</v>
      </c>
      <c r="G278" s="16">
        <f>'10_Putumayo'!DB276</f>
        <v>0</v>
      </c>
      <c r="H278" s="46">
        <f>'10_Putumayo'!CW276</f>
        <v>110</v>
      </c>
      <c r="I278" s="17">
        <f>'10_Putumayo'!EP276</f>
        <v>149.5</v>
      </c>
      <c r="J278" s="18">
        <f>'10_Putumayo'!ET276</f>
        <v>60.3</v>
      </c>
      <c r="K278" s="15">
        <f t="shared" si="12"/>
        <v>20.593287321884944</v>
      </c>
      <c r="L278" s="15">
        <f t="shared" si="13"/>
        <v>21</v>
      </c>
      <c r="M278" s="10" t="str">
        <f>IFERROR(VLOOKUP($L$4:$L$859,TABLAREF!$A$1:$C$4,3,1),"SIN DATO")</f>
        <v>ALTO</v>
      </c>
    </row>
    <row r="279" spans="1:13" ht="15" customHeight="1" x14ac:dyDescent="0.25">
      <c r="A279" s="77">
        <f t="shared" si="14"/>
        <v>276</v>
      </c>
      <c r="B279" s="42" t="str">
        <f>'10_Putumayo'!S277</f>
        <v>CC5301059</v>
      </c>
      <c r="C279" s="2">
        <f>'10_Putumayo'!Y277</f>
        <v>47</v>
      </c>
      <c r="D279">
        <f>'10_Putumayo'!AE277</f>
        <v>1</v>
      </c>
      <c r="E279" s="1">
        <f>'10_Putumayo'!BO277</f>
        <v>0</v>
      </c>
      <c r="F279" s="17">
        <f>'10_Putumayo'!CS277</f>
        <v>0</v>
      </c>
      <c r="G279" s="16">
        <f>'10_Putumayo'!DB277</f>
        <v>0</v>
      </c>
      <c r="H279" s="46">
        <f>'10_Putumayo'!CW277</f>
        <v>130</v>
      </c>
      <c r="I279" s="17">
        <f>'10_Putumayo'!EP277</f>
        <v>272</v>
      </c>
      <c r="J279" s="18">
        <f>'10_Putumayo'!ET277</f>
        <v>40</v>
      </c>
      <c r="K279" s="15">
        <f t="shared" si="12"/>
        <v>11.442644334721507</v>
      </c>
      <c r="L279" s="15">
        <f t="shared" si="13"/>
        <v>11</v>
      </c>
      <c r="M279" s="10" t="str">
        <f>IFERROR(VLOOKUP($L$4:$L$859,TABLAREF!$A$1:$C$4,3,1),"SIN DATO")</f>
        <v>INTERMEDIO</v>
      </c>
    </row>
    <row r="280" spans="1:13" ht="15" customHeight="1" x14ac:dyDescent="0.25">
      <c r="A280" s="77">
        <f t="shared" si="14"/>
        <v>277</v>
      </c>
      <c r="B280" s="42" t="str">
        <f>'10_Putumayo'!S278</f>
        <v>CC27353329</v>
      </c>
      <c r="C280" s="2">
        <f>'10_Putumayo'!Y278</f>
        <v>50</v>
      </c>
      <c r="D280">
        <f>'10_Putumayo'!AE278</f>
        <v>2</v>
      </c>
      <c r="E280" s="1">
        <f>'10_Putumayo'!BO278</f>
        <v>0</v>
      </c>
      <c r="F280" s="17">
        <f>'10_Putumayo'!CS278</f>
        <v>0</v>
      </c>
      <c r="G280" s="16">
        <f>'10_Putumayo'!DB278</f>
        <v>1</v>
      </c>
      <c r="H280" s="46">
        <f>'10_Putumayo'!CW278</f>
        <v>130</v>
      </c>
      <c r="I280" s="17">
        <f>'10_Putumayo'!EP278</f>
        <v>187</v>
      </c>
      <c r="J280" s="18">
        <f>'10_Putumayo'!ET278</f>
        <v>68</v>
      </c>
      <c r="K280" s="15">
        <f t="shared" si="12"/>
        <v>16.8591194473643</v>
      </c>
      <c r="L280" s="15">
        <f t="shared" si="13"/>
        <v>17</v>
      </c>
      <c r="M280" s="10" t="str">
        <f>IFERROR(VLOOKUP($L$4:$L$859,TABLAREF!$A$1:$C$4,3,1),"SIN DATO")</f>
        <v>INTERMEDIO</v>
      </c>
    </row>
    <row r="281" spans="1:13" ht="15" customHeight="1" x14ac:dyDescent="0.25">
      <c r="A281" s="77">
        <f t="shared" si="14"/>
        <v>278</v>
      </c>
      <c r="B281" s="42" t="str">
        <f>'10_Putumayo'!S279</f>
        <v>CC39825082</v>
      </c>
      <c r="C281" s="2">
        <f>'10_Putumayo'!Y279</f>
        <v>46</v>
      </c>
      <c r="D281">
        <f>'10_Putumayo'!AE279</f>
        <v>2</v>
      </c>
      <c r="E281" s="1">
        <f>'10_Putumayo'!BO279</f>
        <v>0</v>
      </c>
      <c r="F281" s="17">
        <f>'10_Putumayo'!CS279</f>
        <v>0</v>
      </c>
      <c r="G281" s="16">
        <f>'10_Putumayo'!DB279</f>
        <v>0</v>
      </c>
      <c r="H281" s="46">
        <f>'10_Putumayo'!CW279</f>
        <v>130</v>
      </c>
      <c r="I281" s="17">
        <f>'10_Putumayo'!EP279</f>
        <v>285</v>
      </c>
      <c r="J281" s="18">
        <f>'10_Putumayo'!ET279</f>
        <v>50.3</v>
      </c>
      <c r="K281" s="15">
        <f t="shared" si="12"/>
        <v>12.735421490442111</v>
      </c>
      <c r="L281" s="15">
        <f t="shared" si="13"/>
        <v>13</v>
      </c>
      <c r="M281" s="10" t="str">
        <f>IFERROR(VLOOKUP($L$4:$L$859,TABLAREF!$A$1:$C$4,3,1),"SIN DATO")</f>
        <v>INTERMEDIO</v>
      </c>
    </row>
    <row r="282" spans="1:13" ht="15" customHeight="1" x14ac:dyDescent="0.25">
      <c r="A282" s="77">
        <f t="shared" si="14"/>
        <v>279</v>
      </c>
      <c r="B282" s="42" t="str">
        <f>'10_Putumayo'!S280</f>
        <v>CC69006622</v>
      </c>
      <c r="C282" s="2">
        <f>'10_Putumayo'!Y280</f>
        <v>73</v>
      </c>
      <c r="D282">
        <f>'10_Putumayo'!AE280</f>
        <v>2</v>
      </c>
      <c r="E282" s="1">
        <f>'10_Putumayo'!BO280</f>
        <v>0</v>
      </c>
      <c r="F282" s="17">
        <f>'10_Putumayo'!CS280</f>
        <v>1</v>
      </c>
      <c r="G282" s="16">
        <f>'10_Putumayo'!DB280</f>
        <v>0</v>
      </c>
      <c r="H282" s="46">
        <f>'10_Putumayo'!CW280</f>
        <v>140</v>
      </c>
      <c r="I282" s="17">
        <f>'10_Putumayo'!EP280</f>
        <v>411</v>
      </c>
      <c r="J282" s="18">
        <f>'10_Putumayo'!ET280</f>
        <v>38.700000000000003</v>
      </c>
      <c r="K282" s="15">
        <f t="shared" si="12"/>
        <v>56.98494253684099</v>
      </c>
      <c r="L282" s="15">
        <f t="shared" si="13"/>
        <v>57</v>
      </c>
      <c r="M282" s="10" t="str">
        <f>IFERROR(VLOOKUP($L$4:$L$859,TABLAREF!$A$1:$C$4,3,1),"SIN DATO")</f>
        <v>MUY ALTO</v>
      </c>
    </row>
    <row r="283" spans="1:13" ht="15" customHeight="1" x14ac:dyDescent="0.25">
      <c r="A283" s="77">
        <f t="shared" si="14"/>
        <v>280</v>
      </c>
      <c r="B283" s="42" t="str">
        <f>'10_Putumayo'!S281</f>
        <v>CC27076659</v>
      </c>
      <c r="C283" s="2">
        <f>'10_Putumayo'!Y281</f>
        <v>41</v>
      </c>
      <c r="D283">
        <f>'10_Putumayo'!AE281</f>
        <v>2</v>
      </c>
      <c r="E283" s="1">
        <f>'10_Putumayo'!BO281</f>
        <v>0</v>
      </c>
      <c r="F283" s="17">
        <f>'10_Putumayo'!CS281</f>
        <v>1</v>
      </c>
      <c r="G283" s="16">
        <f>'10_Putumayo'!DB281</f>
        <v>0</v>
      </c>
      <c r="H283" s="46">
        <f>'10_Putumayo'!CW281</f>
        <v>100</v>
      </c>
      <c r="I283" s="17">
        <f>'10_Putumayo'!EP281</f>
        <v>223</v>
      </c>
      <c r="J283" s="18">
        <f>'10_Putumayo'!ET281</f>
        <v>52</v>
      </c>
      <c r="K283" s="15">
        <f t="shared" si="12"/>
        <v>4.1672929664762322</v>
      </c>
      <c r="L283" s="15">
        <f t="shared" si="13"/>
        <v>4</v>
      </c>
      <c r="M283" s="10" t="str">
        <f>IFERROR(VLOOKUP($L$4:$L$859,TABLAREF!$A$1:$C$4,3,1),"SIN DATO")</f>
        <v>LATENTE</v>
      </c>
    </row>
    <row r="284" spans="1:13" ht="15" customHeight="1" x14ac:dyDescent="0.25">
      <c r="A284" s="77">
        <f t="shared" si="14"/>
        <v>281</v>
      </c>
      <c r="B284" s="42" t="str">
        <f>'10_Putumayo'!S282</f>
        <v>CC69008375</v>
      </c>
      <c r="C284" s="2">
        <f>'10_Putumayo'!Y282</f>
        <v>80</v>
      </c>
      <c r="D284">
        <f>'10_Putumayo'!AE282</f>
        <v>2</v>
      </c>
      <c r="E284" s="1">
        <f>'10_Putumayo'!BO282</f>
        <v>0</v>
      </c>
      <c r="F284" s="17">
        <f>'10_Putumayo'!CS282</f>
        <v>0</v>
      </c>
      <c r="G284" s="16">
        <f>'10_Putumayo'!DB282</f>
        <v>1</v>
      </c>
      <c r="H284" s="46">
        <f>'10_Putumayo'!CW282</f>
        <v>150</v>
      </c>
      <c r="I284" s="17">
        <f>'10_Putumayo'!EP282</f>
        <v>179</v>
      </c>
      <c r="J284" s="18">
        <f>'10_Putumayo'!ET282</f>
        <v>0.27</v>
      </c>
      <c r="K284" s="15">
        <f t="shared" si="12"/>
        <v>93.485009993056821</v>
      </c>
      <c r="L284" s="15">
        <f t="shared" si="13"/>
        <v>93</v>
      </c>
      <c r="M284" s="10" t="str">
        <f>IFERROR(VLOOKUP($L$4:$L$859,TABLAREF!$A$1:$C$4,3,1),"SIN DATO")</f>
        <v>MUY ALTO</v>
      </c>
    </row>
    <row r="285" spans="1:13" ht="15" customHeight="1" x14ac:dyDescent="0.25">
      <c r="A285" s="77">
        <f t="shared" si="14"/>
        <v>282</v>
      </c>
      <c r="B285" s="42" t="str">
        <f>'10_Putumayo'!S283</f>
        <v>CC39825172</v>
      </c>
      <c r="C285" s="2">
        <f>'10_Putumayo'!Y283</f>
        <v>68</v>
      </c>
      <c r="D285">
        <f>'10_Putumayo'!AE283</f>
        <v>2</v>
      </c>
      <c r="E285" s="1">
        <f>'10_Putumayo'!BO283</f>
        <v>0</v>
      </c>
      <c r="F285" s="17">
        <f>'10_Putumayo'!CS283</f>
        <v>1</v>
      </c>
      <c r="G285" s="16">
        <f>'10_Putumayo'!DB283</f>
        <v>0</v>
      </c>
      <c r="H285" s="46">
        <f>'10_Putumayo'!CW283</f>
        <v>90</v>
      </c>
      <c r="I285" s="17">
        <f>'10_Putumayo'!EP283</f>
        <v>223</v>
      </c>
      <c r="J285" s="18">
        <f>'10_Putumayo'!ET283</f>
        <v>37.200000000000003</v>
      </c>
      <c r="K285" s="15">
        <f t="shared" si="12"/>
        <v>23.742003279856338</v>
      </c>
      <c r="L285" s="15">
        <f t="shared" si="13"/>
        <v>24</v>
      </c>
      <c r="M285" s="10" t="str">
        <f>IFERROR(VLOOKUP($L$4:$L$859,TABLAREF!$A$1:$C$4,3,1),"SIN DATO")</f>
        <v>ALTO</v>
      </c>
    </row>
    <row r="286" spans="1:13" ht="15" customHeight="1" x14ac:dyDescent="0.25">
      <c r="A286" s="77">
        <f t="shared" si="14"/>
        <v>283</v>
      </c>
      <c r="B286" s="42" t="str">
        <f>'10_Putumayo'!S284</f>
        <v>CC27355052</v>
      </c>
      <c r="C286" s="2">
        <f>'10_Putumayo'!Y284</f>
        <v>59</v>
      </c>
      <c r="D286">
        <f>'10_Putumayo'!AE284</f>
        <v>2</v>
      </c>
      <c r="E286" s="1">
        <f>'10_Putumayo'!BO284</f>
        <v>0</v>
      </c>
      <c r="F286" s="17">
        <f>'10_Putumayo'!CS284</f>
        <v>1</v>
      </c>
      <c r="G286" s="16">
        <f>'10_Putumayo'!DB284</f>
        <v>0</v>
      </c>
      <c r="H286" s="46">
        <f>'10_Putumayo'!CW284</f>
        <v>120</v>
      </c>
      <c r="I286" s="17">
        <f>'10_Putumayo'!EP284</f>
        <v>223.9</v>
      </c>
      <c r="J286" s="18">
        <f>'10_Putumayo'!ET284</f>
        <v>43.08</v>
      </c>
      <c r="K286" s="15">
        <f t="shared" si="12"/>
        <v>18.744282247828203</v>
      </c>
      <c r="L286" s="15">
        <f t="shared" si="13"/>
        <v>19</v>
      </c>
      <c r="M286" s="10" t="str">
        <f>IFERROR(VLOOKUP($L$4:$L$859,TABLAREF!$A$1:$C$4,3,1),"SIN DATO")</f>
        <v>INTERMEDIO</v>
      </c>
    </row>
    <row r="287" spans="1:13" ht="15" customHeight="1" x14ac:dyDescent="0.25">
      <c r="A287" s="77">
        <f t="shared" si="14"/>
        <v>284</v>
      </c>
      <c r="B287" s="42" t="str">
        <f>'10_Putumayo'!S285</f>
        <v>CC18100774</v>
      </c>
      <c r="C287" s="2">
        <f>'10_Putumayo'!Y285</f>
        <v>58</v>
      </c>
      <c r="D287">
        <f>'10_Putumayo'!AE285</f>
        <v>1</v>
      </c>
      <c r="E287" s="1">
        <f>'10_Putumayo'!BO285</f>
        <v>0</v>
      </c>
      <c r="F287" s="17">
        <f>'10_Putumayo'!CS285</f>
        <v>0</v>
      </c>
      <c r="G287" s="16">
        <f>'10_Putumayo'!DB285</f>
        <v>0</v>
      </c>
      <c r="H287" s="46">
        <f>'10_Putumayo'!CW285</f>
        <v>110</v>
      </c>
      <c r="I287" s="17">
        <f>'10_Putumayo'!EP285</f>
        <v>148</v>
      </c>
      <c r="J287" s="18">
        <f>'10_Putumayo'!ET285</f>
        <v>29</v>
      </c>
      <c r="K287" s="15">
        <f t="shared" si="12"/>
        <v>10.54264944545934</v>
      </c>
      <c r="L287" s="15">
        <f t="shared" si="13"/>
        <v>11</v>
      </c>
      <c r="M287" s="10" t="str">
        <f>IFERROR(VLOOKUP($L$4:$L$859,TABLAREF!$A$1:$C$4,3,1),"SIN DATO")</f>
        <v>INTERMEDIO</v>
      </c>
    </row>
    <row r="288" spans="1:13" ht="15" customHeight="1" x14ac:dyDescent="0.25">
      <c r="A288" s="77">
        <f t="shared" si="14"/>
        <v>285</v>
      </c>
      <c r="B288" s="42" t="str">
        <f>'10_Putumayo'!S286</f>
        <v>CC41102283</v>
      </c>
      <c r="C288" s="2">
        <f>'10_Putumayo'!Y286</f>
        <v>62</v>
      </c>
      <c r="D288">
        <f>'10_Putumayo'!AE286</f>
        <v>1</v>
      </c>
      <c r="E288" s="1">
        <f>'10_Putumayo'!BO286</f>
        <v>0</v>
      </c>
      <c r="F288" s="17">
        <f>'10_Putumayo'!CS286</f>
        <v>0</v>
      </c>
      <c r="G288" s="16">
        <f>'10_Putumayo'!DB286</f>
        <v>0</v>
      </c>
      <c r="H288" s="46">
        <f>'10_Putumayo'!CW286</f>
        <v>125</v>
      </c>
      <c r="I288" s="17">
        <f>'10_Putumayo'!EP286</f>
        <v>155</v>
      </c>
      <c r="J288" s="18">
        <f>'10_Putumayo'!ET286</f>
        <v>59</v>
      </c>
      <c r="K288" s="15">
        <f t="shared" si="12"/>
        <v>6.435633853069767</v>
      </c>
      <c r="L288" s="15">
        <f t="shared" si="13"/>
        <v>6</v>
      </c>
      <c r="M288" s="10" t="str">
        <f>IFERROR(VLOOKUP($L$4:$L$859,TABLAREF!$A$1:$C$4,3,1),"SIN DATO")</f>
        <v>LATENTE</v>
      </c>
    </row>
    <row r="289" spans="1:13" ht="15" customHeight="1" x14ac:dyDescent="0.25">
      <c r="A289" s="77">
        <f t="shared" si="14"/>
        <v>286</v>
      </c>
      <c r="B289" s="42" t="str">
        <f>'10_Putumayo'!S287</f>
        <v>CC18100794</v>
      </c>
      <c r="C289" s="2">
        <f>'10_Putumayo'!Y287</f>
        <v>56</v>
      </c>
      <c r="D289">
        <f>'10_Putumayo'!AE287</f>
        <v>1</v>
      </c>
      <c r="E289" s="1">
        <f>'10_Putumayo'!BO287</f>
        <v>1</v>
      </c>
      <c r="F289" s="17">
        <f>'10_Putumayo'!CS287</f>
        <v>0</v>
      </c>
      <c r="G289" s="16">
        <f>'10_Putumayo'!DB287</f>
        <v>0</v>
      </c>
      <c r="H289" s="46">
        <f>'10_Putumayo'!CW287</f>
        <v>120</v>
      </c>
      <c r="I289" s="17">
        <f>'10_Putumayo'!EP287</f>
        <v>180</v>
      </c>
      <c r="J289" s="18">
        <f>'10_Putumayo'!ET287</f>
        <v>39.1</v>
      </c>
      <c r="K289" s="15">
        <f t="shared" si="12"/>
        <v>15.376795280659339</v>
      </c>
      <c r="L289" s="15">
        <f t="shared" si="13"/>
        <v>15</v>
      </c>
      <c r="M289" s="10" t="str">
        <f>IFERROR(VLOOKUP($L$4:$L$859,TABLAREF!$A$1:$C$4,3,1),"SIN DATO")</f>
        <v>INTERMEDIO</v>
      </c>
    </row>
    <row r="290" spans="1:13" ht="15" customHeight="1" x14ac:dyDescent="0.25">
      <c r="A290" s="77">
        <f t="shared" si="14"/>
        <v>287</v>
      </c>
      <c r="B290" s="42" t="str">
        <f>'10_Putumayo'!S288</f>
        <v>CC5379800</v>
      </c>
      <c r="C290" s="2">
        <f>'10_Putumayo'!Y288</f>
        <v>62</v>
      </c>
      <c r="D290">
        <f>'10_Putumayo'!AE288</f>
        <v>1</v>
      </c>
      <c r="E290" s="1">
        <f>'10_Putumayo'!BO288</f>
        <v>0</v>
      </c>
      <c r="F290" s="17">
        <f>'10_Putumayo'!CS288</f>
        <v>1</v>
      </c>
      <c r="G290" s="16">
        <f>'10_Putumayo'!DB288</f>
        <v>0</v>
      </c>
      <c r="H290" s="46">
        <f>'10_Putumayo'!CW288</f>
        <v>120</v>
      </c>
      <c r="I290" s="17">
        <f>'10_Putumayo'!EP288</f>
        <v>156.80000000000001</v>
      </c>
      <c r="J290" s="18">
        <f>'10_Putumayo'!ET288</f>
        <v>54.3</v>
      </c>
      <c r="K290" s="15">
        <f t="shared" si="12"/>
        <v>9.558396566993089</v>
      </c>
      <c r="L290" s="15">
        <f t="shared" si="13"/>
        <v>10</v>
      </c>
      <c r="M290" s="10" t="str">
        <f>IFERROR(VLOOKUP($L$4:$L$859,TABLAREF!$A$1:$C$4,3,1),"SIN DATO")</f>
        <v>LATENTE</v>
      </c>
    </row>
    <row r="291" spans="1:13" ht="15" customHeight="1" x14ac:dyDescent="0.25">
      <c r="A291" s="77">
        <f t="shared" si="14"/>
        <v>288</v>
      </c>
      <c r="B291" s="42" t="str">
        <f>'10_Putumayo'!S289</f>
        <v>CC18101077</v>
      </c>
      <c r="C291" s="2">
        <f>'10_Putumayo'!Y289</f>
        <v>60</v>
      </c>
      <c r="D291">
        <f>'10_Putumayo'!AE289</f>
        <v>1</v>
      </c>
      <c r="E291" s="1">
        <f>'10_Putumayo'!BO289</f>
        <v>0</v>
      </c>
      <c r="F291" s="17">
        <f>'10_Putumayo'!CS289</f>
        <v>0</v>
      </c>
      <c r="G291" s="16">
        <f>'10_Putumayo'!DB289</f>
        <v>0</v>
      </c>
      <c r="H291" s="46">
        <f>'10_Putumayo'!CW289</f>
        <v>130</v>
      </c>
      <c r="I291" s="17">
        <f>'10_Putumayo'!EP289</f>
        <v>206</v>
      </c>
      <c r="J291" s="18">
        <f>'10_Putumayo'!ET289</f>
        <v>45.6</v>
      </c>
      <c r="K291" s="15">
        <f t="shared" si="12"/>
        <v>12.811410815230339</v>
      </c>
      <c r="L291" s="15">
        <f t="shared" si="13"/>
        <v>13</v>
      </c>
      <c r="M291" s="10" t="str">
        <f>IFERROR(VLOOKUP($L$4:$L$859,TABLAREF!$A$1:$C$4,3,1),"SIN DATO")</f>
        <v>INTERMEDIO</v>
      </c>
    </row>
    <row r="292" spans="1:13" ht="15" customHeight="1" x14ac:dyDescent="0.25">
      <c r="A292" s="77">
        <f t="shared" si="14"/>
        <v>289</v>
      </c>
      <c r="B292" s="42" t="str">
        <f>'10_Putumayo'!S290</f>
        <v>CC27423495</v>
      </c>
      <c r="C292" s="2">
        <f>'10_Putumayo'!Y290</f>
        <v>56</v>
      </c>
      <c r="D292">
        <f>'10_Putumayo'!AE290</f>
        <v>2</v>
      </c>
      <c r="E292" s="1">
        <f>'10_Putumayo'!BO290</f>
        <v>0</v>
      </c>
      <c r="F292" s="17">
        <f>'10_Putumayo'!CS290</f>
        <v>0</v>
      </c>
      <c r="G292" s="16">
        <f>'10_Putumayo'!DB290</f>
        <v>0</v>
      </c>
      <c r="H292" s="46">
        <f>'10_Putumayo'!CW290</f>
        <v>130</v>
      </c>
      <c r="I292" s="17">
        <f>'10_Putumayo'!EP290</f>
        <v>197</v>
      </c>
      <c r="J292" s="18">
        <f>'10_Putumayo'!ET290</f>
        <v>45</v>
      </c>
      <c r="K292" s="15">
        <f t="shared" si="12"/>
        <v>15.452629350691582</v>
      </c>
      <c r="L292" s="15">
        <f t="shared" si="13"/>
        <v>15</v>
      </c>
      <c r="M292" s="10" t="str">
        <f>IFERROR(VLOOKUP($L$4:$L$859,TABLAREF!$A$1:$C$4,3,1),"SIN DATO")</f>
        <v>INTERMEDIO</v>
      </c>
    </row>
    <row r="293" spans="1:13" ht="15" customHeight="1" x14ac:dyDescent="0.25">
      <c r="A293" s="77">
        <f t="shared" si="14"/>
        <v>290</v>
      </c>
      <c r="B293" s="42" t="str">
        <f>'10_Putumayo'!S291</f>
        <v>CC18101186</v>
      </c>
      <c r="C293" s="2">
        <f>'10_Putumayo'!Y291</f>
        <v>63</v>
      </c>
      <c r="D293">
        <f>'10_Putumayo'!AE291</f>
        <v>1</v>
      </c>
      <c r="E293" s="1">
        <f>'10_Putumayo'!BO291</f>
        <v>0</v>
      </c>
      <c r="F293" s="17">
        <f>'10_Putumayo'!CS291</f>
        <v>0</v>
      </c>
      <c r="G293" s="16">
        <f>'10_Putumayo'!DB291</f>
        <v>0</v>
      </c>
      <c r="H293" s="46">
        <f>'10_Putumayo'!CW291</f>
        <v>120</v>
      </c>
      <c r="I293" s="17">
        <f>'10_Putumayo'!EP291</f>
        <v>175</v>
      </c>
      <c r="J293" s="18">
        <f>'10_Putumayo'!ET291</f>
        <v>61.1</v>
      </c>
      <c r="K293" s="15">
        <f t="shared" si="12"/>
        <v>7.0899355789262213</v>
      </c>
      <c r="L293" s="15">
        <f t="shared" si="13"/>
        <v>7</v>
      </c>
      <c r="M293" s="10" t="str">
        <f>IFERROR(VLOOKUP($L$4:$L$859,TABLAREF!$A$1:$C$4,3,1),"SIN DATO")</f>
        <v>LATENTE</v>
      </c>
    </row>
    <row r="294" spans="1:13" ht="15" customHeight="1" x14ac:dyDescent="0.25">
      <c r="A294" s="77">
        <f t="shared" si="14"/>
        <v>291</v>
      </c>
      <c r="B294" s="42" t="str">
        <f>'10_Putumayo'!S292</f>
        <v>CC18100724</v>
      </c>
      <c r="C294" s="2">
        <f>'10_Putumayo'!Y292</f>
        <v>58</v>
      </c>
      <c r="D294">
        <f>'10_Putumayo'!AE292</f>
        <v>1</v>
      </c>
      <c r="E294" s="1">
        <f>'10_Putumayo'!BO292</f>
        <v>0</v>
      </c>
      <c r="F294" s="17">
        <f>'10_Putumayo'!CS292</f>
        <v>0</v>
      </c>
      <c r="G294" s="16">
        <f>'10_Putumayo'!DB292</f>
        <v>0</v>
      </c>
      <c r="H294" s="46">
        <f>'10_Putumayo'!CW292</f>
        <v>130</v>
      </c>
      <c r="I294" s="17">
        <f>'10_Putumayo'!EP292</f>
        <v>164</v>
      </c>
      <c r="J294" s="18">
        <f>'10_Putumayo'!ET292</f>
        <v>54</v>
      </c>
      <c r="K294" s="15">
        <f t="shared" si="12"/>
        <v>6.9892481497867536</v>
      </c>
      <c r="L294" s="15">
        <f t="shared" si="13"/>
        <v>7</v>
      </c>
      <c r="M294" s="10" t="str">
        <f>IFERROR(VLOOKUP($L$4:$L$859,TABLAREF!$A$1:$C$4,3,1),"SIN DATO")</f>
        <v>LATENTE</v>
      </c>
    </row>
    <row r="295" spans="1:13" ht="15" customHeight="1" x14ac:dyDescent="0.25">
      <c r="A295" s="77">
        <f t="shared" si="14"/>
        <v>292</v>
      </c>
      <c r="B295" s="42" t="str">
        <f>'10_Putumayo'!S293</f>
        <v>CC18122323</v>
      </c>
      <c r="C295" s="2">
        <f>'10_Putumayo'!Y293</f>
        <v>57</v>
      </c>
      <c r="D295">
        <f>'10_Putumayo'!AE293</f>
        <v>1</v>
      </c>
      <c r="E295" s="1">
        <f>'10_Putumayo'!BO293</f>
        <v>0</v>
      </c>
      <c r="F295" s="17">
        <f>'10_Putumayo'!CS293</f>
        <v>1</v>
      </c>
      <c r="G295" s="16">
        <f>'10_Putumayo'!DB293</f>
        <v>0</v>
      </c>
      <c r="H295" s="46">
        <f>'10_Putumayo'!CW293</f>
        <v>100</v>
      </c>
      <c r="I295" s="17">
        <f>'10_Putumayo'!EP293</f>
        <v>194.1</v>
      </c>
      <c r="J295" s="18">
        <f>'10_Putumayo'!ET293</f>
        <v>51.6</v>
      </c>
      <c r="K295" s="15">
        <f t="shared" si="12"/>
        <v>7.9248669594143673</v>
      </c>
      <c r="L295" s="15">
        <f t="shared" si="13"/>
        <v>8</v>
      </c>
      <c r="M295" s="10" t="str">
        <f>IFERROR(VLOOKUP($L$4:$L$859,TABLAREF!$A$1:$C$4,3,1),"SIN DATO")</f>
        <v>LATENTE</v>
      </c>
    </row>
    <row r="296" spans="1:13" ht="15" customHeight="1" x14ac:dyDescent="0.25">
      <c r="A296" s="77">
        <f t="shared" si="14"/>
        <v>293</v>
      </c>
      <c r="B296" s="42" t="str">
        <f>'10_Putumayo'!S294</f>
        <v>CC12093254</v>
      </c>
      <c r="C296" s="2">
        <f>'10_Putumayo'!Y294</f>
        <v>43</v>
      </c>
      <c r="D296">
        <f>'10_Putumayo'!AE294</f>
        <v>1</v>
      </c>
      <c r="E296" s="1">
        <f>'10_Putumayo'!BO294</f>
        <v>0</v>
      </c>
      <c r="F296" s="17">
        <f>'10_Putumayo'!CS294</f>
        <v>0</v>
      </c>
      <c r="G296" s="16">
        <f>'10_Putumayo'!DB294</f>
        <v>1</v>
      </c>
      <c r="H296" s="46">
        <f>'10_Putumayo'!CW294</f>
        <v>120</v>
      </c>
      <c r="I296" s="17">
        <f>'10_Putumayo'!EP294</f>
        <v>149.5</v>
      </c>
      <c r="J296" s="18">
        <f>'10_Putumayo'!ET294</f>
        <v>60</v>
      </c>
      <c r="K296" s="15">
        <f t="shared" si="12"/>
        <v>6.0533810293321721</v>
      </c>
      <c r="L296" s="15">
        <f t="shared" si="13"/>
        <v>6</v>
      </c>
      <c r="M296" s="10" t="str">
        <f>IFERROR(VLOOKUP($L$4:$L$859,TABLAREF!$A$1:$C$4,3,1),"SIN DATO")</f>
        <v>LATENTE</v>
      </c>
    </row>
    <row r="297" spans="1:13" ht="15" customHeight="1" x14ac:dyDescent="0.25">
      <c r="A297" s="77">
        <f t="shared" si="14"/>
        <v>294</v>
      </c>
      <c r="B297" s="42" t="str">
        <f>'10_Putumayo'!S295</f>
        <v>CC27476447</v>
      </c>
      <c r="C297" s="2">
        <f>'10_Putumayo'!Y295</f>
        <v>58</v>
      </c>
      <c r="D297">
        <f>'10_Putumayo'!AE295</f>
        <v>2</v>
      </c>
      <c r="E297" s="1">
        <f>'10_Putumayo'!BO295</f>
        <v>0</v>
      </c>
      <c r="F297" s="17">
        <f>'10_Putumayo'!CS295</f>
        <v>0</v>
      </c>
      <c r="G297" s="16">
        <f>'10_Putumayo'!DB295</f>
        <v>1</v>
      </c>
      <c r="H297" s="46">
        <f>'10_Putumayo'!CW295</f>
        <v>120</v>
      </c>
      <c r="I297" s="17">
        <f>'10_Putumayo'!EP295</f>
        <v>178.53</v>
      </c>
      <c r="J297" s="18">
        <f>'10_Putumayo'!ET295</f>
        <v>44.6</v>
      </c>
      <c r="K297" s="15">
        <f t="shared" si="12"/>
        <v>30.248491173424551</v>
      </c>
      <c r="L297" s="15">
        <f t="shared" si="13"/>
        <v>30</v>
      </c>
      <c r="M297" s="10" t="str">
        <f>IFERROR(VLOOKUP($L$4:$L$859,TABLAREF!$A$1:$C$4,3,1),"SIN DATO")</f>
        <v>MUY ALTO</v>
      </c>
    </row>
    <row r="298" spans="1:13" ht="15" customHeight="1" x14ac:dyDescent="0.25">
      <c r="A298" s="77">
        <f t="shared" si="14"/>
        <v>295</v>
      </c>
      <c r="B298" s="42" t="str">
        <f>'10_Putumayo'!S296</f>
        <v>CC25150515</v>
      </c>
      <c r="C298" s="2">
        <f>'10_Putumayo'!Y296</f>
        <v>43</v>
      </c>
      <c r="D298">
        <f>'10_Putumayo'!AE296</f>
        <v>2</v>
      </c>
      <c r="E298" s="1">
        <f>'10_Putumayo'!BO296</f>
        <v>0</v>
      </c>
      <c r="F298" s="17">
        <f>'10_Putumayo'!CS296</f>
        <v>0</v>
      </c>
      <c r="G298" s="16">
        <f>'10_Putumayo'!DB296</f>
        <v>0</v>
      </c>
      <c r="H298" s="46">
        <f>'10_Putumayo'!CW296</f>
        <v>110</v>
      </c>
      <c r="I298" s="17">
        <f>'10_Putumayo'!EP296</f>
        <v>261</v>
      </c>
      <c r="J298" s="18">
        <f>'10_Putumayo'!ET296</f>
        <v>34</v>
      </c>
      <c r="K298" s="15">
        <f t="shared" si="12"/>
        <v>12.59713204558256</v>
      </c>
      <c r="L298" s="15">
        <f t="shared" si="13"/>
        <v>13</v>
      </c>
      <c r="M298" s="10" t="str">
        <f>IFERROR(VLOOKUP($L$4:$L$859,TABLAREF!$A$1:$C$4,3,1),"SIN DATO")</f>
        <v>INTERMEDIO</v>
      </c>
    </row>
    <row r="299" spans="1:13" ht="15" customHeight="1" x14ac:dyDescent="0.25">
      <c r="A299" s="77">
        <f t="shared" si="14"/>
        <v>296</v>
      </c>
      <c r="B299" s="42" t="str">
        <f>'10_Putumayo'!S297</f>
        <v>CC27359506</v>
      </c>
      <c r="C299" s="2">
        <f>'10_Putumayo'!Y297</f>
        <v>57</v>
      </c>
      <c r="D299">
        <f>'10_Putumayo'!AE297</f>
        <v>2</v>
      </c>
      <c r="E299" s="1">
        <f>'10_Putumayo'!BO297</f>
        <v>0</v>
      </c>
      <c r="F299" s="17">
        <f>'10_Putumayo'!CS297</f>
        <v>0</v>
      </c>
      <c r="G299" s="16">
        <f>'10_Putumayo'!DB297</f>
        <v>0</v>
      </c>
      <c r="H299" s="46">
        <f>'10_Putumayo'!CW297</f>
        <v>150</v>
      </c>
      <c r="I299" s="17">
        <f>'10_Putumayo'!EP297</f>
        <v>180</v>
      </c>
      <c r="J299" s="18">
        <f>'10_Putumayo'!ET297</f>
        <v>0</v>
      </c>
      <c r="K299" s="15" t="e">
        <f t="shared" si="12"/>
        <v>#DIV/0!</v>
      </c>
      <c r="L299" s="15" t="e">
        <f t="shared" si="13"/>
        <v>#DIV/0!</v>
      </c>
      <c r="M299" s="10" t="str">
        <f>IFERROR(VLOOKUP($L$4:$L$859,TABLAREF!$A$1:$C$4,3,1),"SIN DATO")</f>
        <v>SIN DATO</v>
      </c>
    </row>
    <row r="300" spans="1:13" ht="15" customHeight="1" x14ac:dyDescent="0.25">
      <c r="A300" s="77">
        <f t="shared" si="14"/>
        <v>297</v>
      </c>
      <c r="B300" s="42" t="str">
        <f>'10_Putumayo'!S298</f>
        <v>CC18100801</v>
      </c>
      <c r="C300" s="2">
        <f>'10_Putumayo'!Y298</f>
        <v>58</v>
      </c>
      <c r="D300">
        <f>'10_Putumayo'!AE298</f>
        <v>1</v>
      </c>
      <c r="E300" s="1">
        <f>'10_Putumayo'!BO298</f>
        <v>0</v>
      </c>
      <c r="F300" s="17">
        <f>'10_Putumayo'!CS298</f>
        <v>1</v>
      </c>
      <c r="G300" s="16">
        <f>'10_Putumayo'!DB298</f>
        <v>0</v>
      </c>
      <c r="H300" s="46">
        <f>'10_Putumayo'!CW298</f>
        <v>160</v>
      </c>
      <c r="I300" s="17">
        <f>'10_Putumayo'!EP298</f>
        <v>184</v>
      </c>
      <c r="J300" s="18">
        <f>'10_Putumayo'!ET298</f>
        <v>44.8</v>
      </c>
      <c r="K300" s="15">
        <f t="shared" si="12"/>
        <v>18.651825016820254</v>
      </c>
      <c r="L300" s="15">
        <f t="shared" si="13"/>
        <v>19</v>
      </c>
      <c r="M300" s="10" t="str">
        <f>IFERROR(VLOOKUP($L$4:$L$859,TABLAREF!$A$1:$C$4,3,1),"SIN DATO")</f>
        <v>INTERMEDIO</v>
      </c>
    </row>
    <row r="301" spans="1:13" ht="15" customHeight="1" x14ac:dyDescent="0.25">
      <c r="A301" s="77">
        <f t="shared" si="14"/>
        <v>298</v>
      </c>
      <c r="B301" s="42" t="str">
        <f>'10_Putumayo'!S299</f>
        <v>CC41180121</v>
      </c>
      <c r="C301" s="2">
        <f>'10_Putumayo'!Y299</f>
        <v>48</v>
      </c>
      <c r="D301">
        <f>'10_Putumayo'!AE299</f>
        <v>2</v>
      </c>
      <c r="E301" s="1">
        <f>'10_Putumayo'!BO299</f>
        <v>0</v>
      </c>
      <c r="F301" s="17">
        <f>'10_Putumayo'!CS299</f>
        <v>1</v>
      </c>
      <c r="G301" s="16">
        <f>'10_Putumayo'!DB299</f>
        <v>0</v>
      </c>
      <c r="H301" s="46">
        <f>'10_Putumayo'!CW299</f>
        <v>140</v>
      </c>
      <c r="I301" s="17">
        <f>'10_Putumayo'!EP299</f>
        <v>233</v>
      </c>
      <c r="J301" s="18">
        <f>'10_Putumayo'!ET299</f>
        <v>50</v>
      </c>
      <c r="K301" s="15">
        <f t="shared" si="12"/>
        <v>11.866807353126296</v>
      </c>
      <c r="L301" s="15">
        <f t="shared" si="13"/>
        <v>12</v>
      </c>
      <c r="M301" s="10" t="str">
        <f>IFERROR(VLOOKUP($L$4:$L$859,TABLAREF!$A$1:$C$4,3,1),"SIN DATO")</f>
        <v>INTERMEDIO</v>
      </c>
    </row>
    <row r="302" spans="1:13" ht="15" customHeight="1" x14ac:dyDescent="0.25">
      <c r="A302" s="77">
        <f t="shared" si="14"/>
        <v>299</v>
      </c>
      <c r="B302" s="42" t="str">
        <f>'10_Putumayo'!S300</f>
        <v>CC27076419</v>
      </c>
      <c r="C302" s="2">
        <f>'10_Putumayo'!Y300</f>
        <v>46</v>
      </c>
      <c r="D302">
        <f>'10_Putumayo'!AE300</f>
        <v>2</v>
      </c>
      <c r="E302" s="1">
        <f>'10_Putumayo'!BO300</f>
        <v>0</v>
      </c>
      <c r="F302" s="17">
        <f>'10_Putumayo'!CS300</f>
        <v>1</v>
      </c>
      <c r="G302" s="16">
        <f>'10_Putumayo'!DB300</f>
        <v>0</v>
      </c>
      <c r="H302" s="46">
        <f>'10_Putumayo'!CW300</f>
        <v>140</v>
      </c>
      <c r="I302" s="17">
        <f>'10_Putumayo'!EP300</f>
        <v>162.4</v>
      </c>
      <c r="J302" s="18">
        <f>'10_Putumayo'!ET300</f>
        <v>54</v>
      </c>
      <c r="K302" s="15">
        <f t="shared" si="12"/>
        <v>5.9503574793244969</v>
      </c>
      <c r="L302" s="15">
        <f t="shared" si="13"/>
        <v>6</v>
      </c>
      <c r="M302" s="10" t="str">
        <f>IFERROR(VLOOKUP($L$4:$L$859,TABLAREF!$A$1:$C$4,3,1),"SIN DATO")</f>
        <v>LATENTE</v>
      </c>
    </row>
    <row r="303" spans="1:13" ht="15" customHeight="1" x14ac:dyDescent="0.25">
      <c r="A303" s="77">
        <f t="shared" si="14"/>
        <v>300</v>
      </c>
      <c r="B303" s="42" t="str">
        <f>'10_Putumayo'!S301</f>
        <v>CC41180209</v>
      </c>
      <c r="C303" s="2">
        <f>'10_Putumayo'!Y301</f>
        <v>58</v>
      </c>
      <c r="D303">
        <f>'10_Putumayo'!AE301</f>
        <v>2</v>
      </c>
      <c r="E303" s="1">
        <f>'10_Putumayo'!BO301</f>
        <v>0</v>
      </c>
      <c r="F303" s="17">
        <f>'10_Putumayo'!CS301</f>
        <v>0</v>
      </c>
      <c r="G303" s="16">
        <f>'10_Putumayo'!DB301</f>
        <v>0</v>
      </c>
      <c r="H303" s="46">
        <f>'10_Putumayo'!CW301</f>
        <v>140</v>
      </c>
      <c r="I303" s="17">
        <f>'10_Putumayo'!EP301</f>
        <v>181</v>
      </c>
      <c r="J303" s="18">
        <f>'10_Putumayo'!ET301</f>
        <v>42.3</v>
      </c>
      <c r="K303" s="15">
        <f t="shared" si="12"/>
        <v>18.462632381641907</v>
      </c>
      <c r="L303" s="15">
        <f t="shared" si="13"/>
        <v>18</v>
      </c>
      <c r="M303" s="10" t="str">
        <f>IFERROR(VLOOKUP($L$4:$L$859,TABLAREF!$A$1:$C$4,3,1),"SIN DATO")</f>
        <v>INTERMEDIO</v>
      </c>
    </row>
    <row r="304" spans="1:13" ht="15" customHeight="1" x14ac:dyDescent="0.25">
      <c r="A304" s="77">
        <f t="shared" si="14"/>
        <v>301</v>
      </c>
      <c r="B304" s="42" t="str">
        <f>'10_Putumayo'!S302</f>
        <v>CC18122969</v>
      </c>
      <c r="C304" s="2">
        <f>'10_Putumayo'!Y302</f>
        <v>58</v>
      </c>
      <c r="D304">
        <f>'10_Putumayo'!AE302</f>
        <v>1</v>
      </c>
      <c r="E304" s="1">
        <f>'10_Putumayo'!BO302</f>
        <v>0</v>
      </c>
      <c r="F304" s="17">
        <f>'10_Putumayo'!CS302</f>
        <v>1</v>
      </c>
      <c r="G304" s="16">
        <f>'10_Putumayo'!DB302</f>
        <v>0</v>
      </c>
      <c r="H304" s="46">
        <f>'10_Putumayo'!CW302</f>
        <v>157</v>
      </c>
      <c r="I304" s="17">
        <f>'10_Putumayo'!EP302</f>
        <v>148.4</v>
      </c>
      <c r="J304" s="18">
        <f>'10_Putumayo'!ET302</f>
        <v>78</v>
      </c>
      <c r="K304" s="15">
        <f t="shared" si="12"/>
        <v>7.1587468497751994</v>
      </c>
      <c r="L304" s="15">
        <f t="shared" si="13"/>
        <v>7</v>
      </c>
      <c r="M304" s="10" t="str">
        <f>IFERROR(VLOOKUP($L$4:$L$859,TABLAREF!$A$1:$C$4,3,1),"SIN DATO")</f>
        <v>LATENTE</v>
      </c>
    </row>
    <row r="305" spans="1:13" ht="15" customHeight="1" x14ac:dyDescent="0.25">
      <c r="A305" s="77">
        <f t="shared" si="14"/>
        <v>302</v>
      </c>
      <c r="B305" s="42" t="str">
        <f>'10_Putumayo'!S303</f>
        <v>CC27469110</v>
      </c>
      <c r="C305" s="2">
        <f>'10_Putumayo'!Y303</f>
        <v>44</v>
      </c>
      <c r="D305">
        <f>'10_Putumayo'!AE303</f>
        <v>2</v>
      </c>
      <c r="E305" s="1">
        <f>'10_Putumayo'!BO303</f>
        <v>0</v>
      </c>
      <c r="F305" s="17">
        <f>'10_Putumayo'!CS303</f>
        <v>1</v>
      </c>
      <c r="G305" s="16">
        <f>'10_Putumayo'!DB303</f>
        <v>1</v>
      </c>
      <c r="H305" s="46">
        <f>'10_Putumayo'!CW303</f>
        <v>140</v>
      </c>
      <c r="I305" s="17">
        <f>'10_Putumayo'!EP303</f>
        <v>125</v>
      </c>
      <c r="J305" s="18">
        <f>'10_Putumayo'!ET303</f>
        <v>34</v>
      </c>
      <c r="K305" s="15">
        <f t="shared" si="12"/>
        <v>19.16921569777984</v>
      </c>
      <c r="L305" s="15">
        <f t="shared" si="13"/>
        <v>19</v>
      </c>
      <c r="M305" s="10" t="str">
        <f>IFERROR(VLOOKUP($L$4:$L$859,TABLAREF!$A$1:$C$4,3,1),"SIN DATO")</f>
        <v>INTERMEDIO</v>
      </c>
    </row>
    <row r="306" spans="1:13" ht="15" customHeight="1" x14ac:dyDescent="0.25">
      <c r="A306" s="77">
        <f t="shared" si="14"/>
        <v>303</v>
      </c>
      <c r="B306" s="42" t="str">
        <f>'10_Putumayo'!S304</f>
        <v>CC27474385</v>
      </c>
      <c r="C306" s="2">
        <f>'10_Putumayo'!Y304</f>
        <v>56</v>
      </c>
      <c r="D306">
        <f>'10_Putumayo'!AE304</f>
        <v>2</v>
      </c>
      <c r="E306" s="1">
        <f>'10_Putumayo'!BO304</f>
        <v>0</v>
      </c>
      <c r="F306" s="17">
        <f>'10_Putumayo'!CS304</f>
        <v>0</v>
      </c>
      <c r="G306" s="16">
        <f>'10_Putumayo'!DB304</f>
        <v>0</v>
      </c>
      <c r="H306" s="46">
        <f>'10_Putumayo'!CW304</f>
        <v>120</v>
      </c>
      <c r="I306" s="17">
        <f>'10_Putumayo'!EP304</f>
        <v>144.30000000000001</v>
      </c>
      <c r="J306" s="18">
        <f>'10_Putumayo'!ET304</f>
        <v>68.5</v>
      </c>
      <c r="K306" s="15">
        <f t="shared" si="12"/>
        <v>5.1918905140951104</v>
      </c>
      <c r="L306" s="15">
        <f t="shared" si="13"/>
        <v>5</v>
      </c>
      <c r="M306" s="10" t="str">
        <f>IFERROR(VLOOKUP($L$4:$L$859,TABLAREF!$A$1:$C$4,3,1),"SIN DATO")</f>
        <v>LATENTE</v>
      </c>
    </row>
    <row r="307" spans="1:13" ht="15" customHeight="1" x14ac:dyDescent="0.25">
      <c r="A307" s="77">
        <f t="shared" si="14"/>
        <v>304</v>
      </c>
      <c r="B307" s="42" t="str">
        <f>'10_Putumayo'!S305</f>
        <v>CC27353888</v>
      </c>
      <c r="C307" s="2">
        <f>'10_Putumayo'!Y305</f>
        <v>57</v>
      </c>
      <c r="D307">
        <f>'10_Putumayo'!AE305</f>
        <v>2</v>
      </c>
      <c r="E307" s="1">
        <f>'10_Putumayo'!BO305</f>
        <v>0</v>
      </c>
      <c r="F307" s="17">
        <f>'10_Putumayo'!CS305</f>
        <v>0</v>
      </c>
      <c r="G307" s="16">
        <f>'10_Putumayo'!DB305</f>
        <v>1</v>
      </c>
      <c r="H307" s="46">
        <f>'10_Putumayo'!CW305</f>
        <v>140</v>
      </c>
      <c r="I307" s="17">
        <f>'10_Putumayo'!EP305</f>
        <v>179</v>
      </c>
      <c r="J307" s="18">
        <f>'10_Putumayo'!ET305</f>
        <v>53</v>
      </c>
      <c r="K307" s="15">
        <f t="shared" si="12"/>
        <v>29.708965740766146</v>
      </c>
      <c r="L307" s="15">
        <f t="shared" si="13"/>
        <v>30</v>
      </c>
      <c r="M307" s="10" t="str">
        <f>IFERROR(VLOOKUP($L$4:$L$859,TABLAREF!$A$1:$C$4,3,1),"SIN DATO")</f>
        <v>MUY ALTO</v>
      </c>
    </row>
    <row r="308" spans="1:13" ht="15" customHeight="1" x14ac:dyDescent="0.25">
      <c r="A308" s="77">
        <f t="shared" si="14"/>
        <v>305</v>
      </c>
      <c r="B308" s="42" t="str">
        <f>'10_Putumayo'!S306</f>
        <v>CC27362537</v>
      </c>
      <c r="C308" s="2">
        <f>'10_Putumayo'!Y306</f>
        <v>33</v>
      </c>
      <c r="D308">
        <f>'10_Putumayo'!AE306</f>
        <v>2</v>
      </c>
      <c r="E308" s="1">
        <f>'10_Putumayo'!BO306</f>
        <v>0</v>
      </c>
      <c r="F308" s="17">
        <f>'10_Putumayo'!CS306</f>
        <v>0</v>
      </c>
      <c r="G308" s="16">
        <f>'10_Putumayo'!DB306</f>
        <v>0</v>
      </c>
      <c r="H308" s="46">
        <f>'10_Putumayo'!CW306</f>
        <v>100</v>
      </c>
      <c r="I308" s="17">
        <f>'10_Putumayo'!EP306</f>
        <v>121</v>
      </c>
      <c r="J308" s="18">
        <f>'10_Putumayo'!ET306</f>
        <v>64.599999999999994</v>
      </c>
      <c r="K308" s="15">
        <f t="shared" si="12"/>
        <v>0.7501832004161435</v>
      </c>
      <c r="L308" s="15">
        <f t="shared" si="13"/>
        <v>1</v>
      </c>
      <c r="M308" s="10" t="str">
        <f>IFERROR(VLOOKUP($L$4:$L$859,TABLAREF!$A$1:$C$4,3,1),"SIN DATO")</f>
        <v>LATENTE</v>
      </c>
    </row>
    <row r="309" spans="1:13" ht="15" customHeight="1" x14ac:dyDescent="0.25">
      <c r="A309" s="77">
        <f t="shared" si="14"/>
        <v>306</v>
      </c>
      <c r="B309" s="42" t="str">
        <f>'10_Putumayo'!S307</f>
        <v>CC72208852</v>
      </c>
      <c r="C309" s="2">
        <f>'10_Putumayo'!Y307</f>
        <v>75</v>
      </c>
      <c r="D309">
        <f>'10_Putumayo'!AE307</f>
        <v>1</v>
      </c>
      <c r="E309" s="1">
        <f>'10_Putumayo'!BO307</f>
        <v>0</v>
      </c>
      <c r="F309" s="17">
        <f>'10_Putumayo'!CS307</f>
        <v>0</v>
      </c>
      <c r="G309" s="16">
        <f>'10_Putumayo'!DB307</f>
        <v>0</v>
      </c>
      <c r="H309" s="46">
        <f>'10_Putumayo'!CW307</f>
        <v>110</v>
      </c>
      <c r="I309" s="17">
        <f>'10_Putumayo'!EP307</f>
        <v>260</v>
      </c>
      <c r="J309" s="18">
        <f>'10_Putumayo'!ET307</f>
        <v>35</v>
      </c>
      <c r="K309" s="15">
        <f t="shared" si="12"/>
        <v>26.977141114917082</v>
      </c>
      <c r="L309" s="15">
        <f t="shared" si="13"/>
        <v>27</v>
      </c>
      <c r="M309" s="10" t="str">
        <f>IFERROR(VLOOKUP($L$4:$L$859,TABLAREF!$A$1:$C$4,3,1),"SIN DATO")</f>
        <v>MUY ALTO</v>
      </c>
    </row>
    <row r="310" spans="1:13" ht="15" customHeight="1" x14ac:dyDescent="0.25">
      <c r="A310" s="77">
        <f t="shared" si="14"/>
        <v>307</v>
      </c>
      <c r="B310" s="42" t="str">
        <f>'10_Putumayo'!S308</f>
        <v>CC12965816</v>
      </c>
      <c r="C310" s="2">
        <f>'10_Putumayo'!Y308</f>
        <v>56</v>
      </c>
      <c r="D310">
        <f>'10_Putumayo'!AE308</f>
        <v>1</v>
      </c>
      <c r="E310" s="1">
        <f>'10_Putumayo'!BO308</f>
        <v>0</v>
      </c>
      <c r="F310" s="17">
        <f>'10_Putumayo'!CS308</f>
        <v>1</v>
      </c>
      <c r="G310" s="16">
        <f>'10_Putumayo'!DB308</f>
        <v>0</v>
      </c>
      <c r="H310" s="46">
        <f>'10_Putumayo'!CW308</f>
        <v>130</v>
      </c>
      <c r="I310" s="17">
        <f>'10_Putumayo'!EP308</f>
        <v>127</v>
      </c>
      <c r="J310" s="18">
        <f>'10_Putumayo'!ET308</f>
        <v>36</v>
      </c>
      <c r="K310" s="15">
        <f t="shared" si="12"/>
        <v>10.750497001316283</v>
      </c>
      <c r="L310" s="15">
        <f t="shared" si="13"/>
        <v>11</v>
      </c>
      <c r="M310" s="10" t="str">
        <f>IFERROR(VLOOKUP($L$4:$L$859,TABLAREF!$A$1:$C$4,3,1),"SIN DATO")</f>
        <v>INTERMEDIO</v>
      </c>
    </row>
    <row r="311" spans="1:13" ht="15" customHeight="1" x14ac:dyDescent="0.25">
      <c r="A311" s="77">
        <f t="shared" si="14"/>
        <v>308</v>
      </c>
      <c r="B311" s="42" t="str">
        <f>'10_Putumayo'!S309</f>
        <v>CC27472384</v>
      </c>
      <c r="C311" s="2">
        <f>'10_Putumayo'!Y309</f>
        <v>46</v>
      </c>
      <c r="D311">
        <f>'10_Putumayo'!AE309</f>
        <v>2</v>
      </c>
      <c r="E311" s="1">
        <f>'10_Putumayo'!BO309</f>
        <v>0</v>
      </c>
      <c r="F311" s="17">
        <f>'10_Putumayo'!CS309</f>
        <v>0</v>
      </c>
      <c r="G311" s="16">
        <f>'10_Putumayo'!DB309</f>
        <v>0</v>
      </c>
      <c r="H311" s="46">
        <f>'10_Putumayo'!CW309</f>
        <v>150</v>
      </c>
      <c r="I311" s="17">
        <f>'10_Putumayo'!EP309</f>
        <v>306</v>
      </c>
      <c r="J311" s="18">
        <f>'10_Putumayo'!ET309</f>
        <v>42</v>
      </c>
      <c r="K311" s="15">
        <f t="shared" si="12"/>
        <v>20.282384979061916</v>
      </c>
      <c r="L311" s="15">
        <f t="shared" si="13"/>
        <v>20</v>
      </c>
      <c r="M311" s="10" t="str">
        <f>IFERROR(VLOOKUP($L$4:$L$859,TABLAREF!$A$1:$C$4,3,1),"SIN DATO")</f>
        <v>ALTO</v>
      </c>
    </row>
    <row r="312" spans="1:13" ht="15" customHeight="1" x14ac:dyDescent="0.25">
      <c r="A312" s="77">
        <f t="shared" si="14"/>
        <v>309</v>
      </c>
      <c r="B312" s="42" t="str">
        <f>'10_Putumayo'!S310</f>
        <v>CC5347887</v>
      </c>
      <c r="C312" s="2">
        <f>'10_Putumayo'!Y310</f>
        <v>45</v>
      </c>
      <c r="D312">
        <f>'10_Putumayo'!AE310</f>
        <v>1</v>
      </c>
      <c r="E312" s="1">
        <f>'10_Putumayo'!BO310</f>
        <v>0</v>
      </c>
      <c r="F312" s="17">
        <f>'10_Putumayo'!CS310</f>
        <v>1</v>
      </c>
      <c r="G312" s="16">
        <f>'10_Putumayo'!DB310</f>
        <v>1</v>
      </c>
      <c r="H312" s="46">
        <f>'10_Putumayo'!CW310</f>
        <v>130</v>
      </c>
      <c r="I312" s="17">
        <f>'10_Putumayo'!EP310</f>
        <v>166.07</v>
      </c>
      <c r="J312" s="18">
        <f>'10_Putumayo'!ET310</f>
        <v>46.8</v>
      </c>
      <c r="K312" s="15">
        <f t="shared" si="12"/>
        <v>16.537140168825303</v>
      </c>
      <c r="L312" s="15">
        <f t="shared" si="13"/>
        <v>17</v>
      </c>
      <c r="M312" s="10" t="str">
        <f>IFERROR(VLOOKUP($L$4:$L$859,TABLAREF!$A$1:$C$4,3,1),"SIN DATO")</f>
        <v>INTERMEDIO</v>
      </c>
    </row>
    <row r="313" spans="1:13" ht="15" customHeight="1" x14ac:dyDescent="0.25">
      <c r="A313" s="77">
        <f t="shared" si="14"/>
        <v>310</v>
      </c>
      <c r="B313" s="42" t="str">
        <f>'10_Putumayo'!S311</f>
        <v>CC18109948</v>
      </c>
      <c r="C313" s="2">
        <f>'10_Putumayo'!Y311</f>
        <v>63</v>
      </c>
      <c r="D313">
        <f>'10_Putumayo'!AE311</f>
        <v>1</v>
      </c>
      <c r="E313" s="1">
        <f>'10_Putumayo'!BO311</f>
        <v>0</v>
      </c>
      <c r="F313" s="17">
        <f>'10_Putumayo'!CS311</f>
        <v>0</v>
      </c>
      <c r="G313" s="16">
        <f>'10_Putumayo'!DB311</f>
        <v>0</v>
      </c>
      <c r="H313" s="46">
        <f>'10_Putumayo'!CW311</f>
        <v>150</v>
      </c>
      <c r="I313" s="17">
        <f>'10_Putumayo'!EP311</f>
        <v>230</v>
      </c>
      <c r="J313" s="18">
        <f>'10_Putumayo'!ET311</f>
        <v>45</v>
      </c>
      <c r="K313" s="15">
        <f t="shared" si="12"/>
        <v>19.842743988630108</v>
      </c>
      <c r="L313" s="15">
        <f t="shared" si="13"/>
        <v>20</v>
      </c>
      <c r="M313" s="10" t="str">
        <f>IFERROR(VLOOKUP($L$4:$L$859,TABLAREF!$A$1:$C$4,3,1),"SIN DATO")</f>
        <v>ALTO</v>
      </c>
    </row>
    <row r="314" spans="1:13" ht="15" customHeight="1" x14ac:dyDescent="0.25">
      <c r="A314" s="77">
        <f t="shared" si="14"/>
        <v>311</v>
      </c>
      <c r="B314" s="42" t="str">
        <f>'10_Putumayo'!S312</f>
        <v>CC27352362</v>
      </c>
      <c r="C314" s="2">
        <f>'10_Putumayo'!Y312</f>
        <v>37</v>
      </c>
      <c r="D314">
        <f>'10_Putumayo'!AE312</f>
        <v>2</v>
      </c>
      <c r="E314" s="1">
        <f>'10_Putumayo'!BO312</f>
        <v>0</v>
      </c>
      <c r="F314" s="17">
        <f>'10_Putumayo'!CS312</f>
        <v>1</v>
      </c>
      <c r="G314" s="16">
        <f>'10_Putumayo'!DB312</f>
        <v>0</v>
      </c>
      <c r="H314" s="46">
        <f>'10_Putumayo'!CW312</f>
        <v>130</v>
      </c>
      <c r="I314" s="17">
        <f>'10_Putumayo'!EP312</f>
        <v>172.6</v>
      </c>
      <c r="J314" s="18">
        <f>'10_Putumayo'!ET312</f>
        <v>67.5</v>
      </c>
      <c r="K314" s="15">
        <f t="shared" si="12"/>
        <v>2.6527813692720503</v>
      </c>
      <c r="L314" s="15">
        <f t="shared" si="13"/>
        <v>3</v>
      </c>
      <c r="M314" s="10" t="str">
        <f>IFERROR(VLOOKUP($L$4:$L$859,TABLAREF!$A$1:$C$4,3,1),"SIN DATO")</f>
        <v>LATENTE</v>
      </c>
    </row>
    <row r="315" spans="1:13" ht="15" customHeight="1" x14ac:dyDescent="0.25">
      <c r="A315" s="77">
        <f t="shared" si="14"/>
        <v>312</v>
      </c>
      <c r="B315" s="42" t="str">
        <f>'10_Putumayo'!S313</f>
        <v>CC27474056</v>
      </c>
      <c r="C315" s="2">
        <f>'10_Putumayo'!Y313</f>
        <v>43</v>
      </c>
      <c r="D315">
        <f>'10_Putumayo'!AE313</f>
        <v>2</v>
      </c>
      <c r="E315" s="1">
        <f>'10_Putumayo'!BO313</f>
        <v>0</v>
      </c>
      <c r="F315" s="17">
        <f>'10_Putumayo'!CS313</f>
        <v>0</v>
      </c>
      <c r="G315" s="16">
        <f>'10_Putumayo'!DB313</f>
        <v>0</v>
      </c>
      <c r="H315" s="46">
        <f>'10_Putumayo'!CW313</f>
        <v>190</v>
      </c>
      <c r="I315" s="17">
        <f>'10_Putumayo'!EP313</f>
        <v>208</v>
      </c>
      <c r="J315" s="18">
        <f>'10_Putumayo'!ET313</f>
        <v>63.3</v>
      </c>
      <c r="K315" s="15">
        <f t="shared" si="12"/>
        <v>10.427348750125221</v>
      </c>
      <c r="L315" s="15">
        <f t="shared" si="13"/>
        <v>10</v>
      </c>
      <c r="M315" s="10" t="str">
        <f>IFERROR(VLOOKUP($L$4:$L$859,TABLAREF!$A$1:$C$4,3,1),"SIN DATO")</f>
        <v>LATENTE</v>
      </c>
    </row>
    <row r="316" spans="1:13" ht="15" customHeight="1" x14ac:dyDescent="0.25">
      <c r="A316" s="77">
        <f t="shared" si="14"/>
        <v>313</v>
      </c>
      <c r="B316" s="42" t="str">
        <f>'10_Putumayo'!S314</f>
        <v>CC39835168</v>
      </c>
      <c r="C316" s="2">
        <f>'10_Putumayo'!Y314</f>
        <v>53</v>
      </c>
      <c r="D316">
        <f>'10_Putumayo'!AE314</f>
        <v>2</v>
      </c>
      <c r="E316" s="1">
        <f>'10_Putumayo'!BO314</f>
        <v>0</v>
      </c>
      <c r="F316" s="17">
        <f>'10_Putumayo'!CS314</f>
        <v>0</v>
      </c>
      <c r="G316" s="16">
        <f>'10_Putumayo'!DB314</f>
        <v>0</v>
      </c>
      <c r="H316" s="46">
        <f>'10_Putumayo'!CW314</f>
        <v>120</v>
      </c>
      <c r="I316" s="17">
        <f>'10_Putumayo'!EP314</f>
        <v>207</v>
      </c>
      <c r="J316" s="18">
        <f>'10_Putumayo'!ET314</f>
        <v>41</v>
      </c>
      <c r="K316" s="15">
        <f t="shared" si="12"/>
        <v>13.83161141338457</v>
      </c>
      <c r="L316" s="15">
        <f t="shared" si="13"/>
        <v>14</v>
      </c>
      <c r="M316" s="10" t="str">
        <f>IFERROR(VLOOKUP($L$4:$L$859,TABLAREF!$A$1:$C$4,3,1),"SIN DATO")</f>
        <v>INTERMEDIO</v>
      </c>
    </row>
    <row r="317" spans="1:13" ht="15" customHeight="1" x14ac:dyDescent="0.25">
      <c r="A317" s="77">
        <f t="shared" si="14"/>
        <v>314</v>
      </c>
      <c r="B317" s="42" t="str">
        <f>'10_Putumayo'!S315</f>
        <v>CC27352903</v>
      </c>
      <c r="C317" s="2">
        <f>'10_Putumayo'!Y315</f>
        <v>46</v>
      </c>
      <c r="D317">
        <f>'10_Putumayo'!AE315</f>
        <v>2</v>
      </c>
      <c r="E317" s="1">
        <f>'10_Putumayo'!BO315</f>
        <v>0</v>
      </c>
      <c r="F317" s="17">
        <f>'10_Putumayo'!CS315</f>
        <v>1</v>
      </c>
      <c r="G317" s="16">
        <f>'10_Putumayo'!DB315</f>
        <v>0</v>
      </c>
      <c r="H317" s="46">
        <f>'10_Putumayo'!CW315</f>
        <v>120</v>
      </c>
      <c r="I317" s="17">
        <f>'10_Putumayo'!EP315</f>
        <v>119.8</v>
      </c>
      <c r="J317" s="18">
        <f>'10_Putumayo'!ET315</f>
        <v>37.1</v>
      </c>
      <c r="K317" s="15">
        <f t="shared" si="12"/>
        <v>4.9252811456758199</v>
      </c>
      <c r="L317" s="15">
        <f t="shared" si="13"/>
        <v>5</v>
      </c>
      <c r="M317" s="10" t="str">
        <f>IFERROR(VLOOKUP($L$4:$L$859,TABLAREF!$A$1:$C$4,3,1),"SIN DATO")</f>
        <v>LATENTE</v>
      </c>
    </row>
    <row r="318" spans="1:13" ht="15" customHeight="1" x14ac:dyDescent="0.25">
      <c r="A318" s="77">
        <f t="shared" si="14"/>
        <v>315</v>
      </c>
      <c r="B318" s="42" t="str">
        <f>'10_Putumayo'!S316</f>
        <v>CC27469672</v>
      </c>
      <c r="C318" s="2">
        <f>'10_Putumayo'!Y316</f>
        <v>59</v>
      </c>
      <c r="D318">
        <f>'10_Putumayo'!AE316</f>
        <v>2</v>
      </c>
      <c r="E318" s="1">
        <f>'10_Putumayo'!BO316</f>
        <v>0</v>
      </c>
      <c r="F318" s="17">
        <f>'10_Putumayo'!CS316</f>
        <v>1</v>
      </c>
      <c r="G318" s="16">
        <f>'10_Putumayo'!DB316</f>
        <v>0</v>
      </c>
      <c r="H318" s="46">
        <f>'10_Putumayo'!CW316</f>
        <v>140</v>
      </c>
      <c r="I318" s="17">
        <f>'10_Putumayo'!EP316</f>
        <v>248</v>
      </c>
      <c r="J318" s="18">
        <f>'10_Putumayo'!ET316</f>
        <v>51</v>
      </c>
      <c r="K318" s="15">
        <f t="shared" si="12"/>
        <v>21.271027027464694</v>
      </c>
      <c r="L318" s="15">
        <f t="shared" si="13"/>
        <v>21</v>
      </c>
      <c r="M318" s="10" t="str">
        <f>IFERROR(VLOOKUP($L$4:$L$859,TABLAREF!$A$1:$C$4,3,1),"SIN DATO")</f>
        <v>ALTO</v>
      </c>
    </row>
    <row r="319" spans="1:13" ht="15" customHeight="1" x14ac:dyDescent="0.25">
      <c r="A319" s="77">
        <f t="shared" si="14"/>
        <v>316</v>
      </c>
      <c r="B319" s="42" t="str">
        <f>'10_Putumayo'!S317</f>
        <v>CC11786344</v>
      </c>
      <c r="C319" s="2">
        <f>'10_Putumayo'!Y317</f>
        <v>46</v>
      </c>
      <c r="D319">
        <f>'10_Putumayo'!AE317</f>
        <v>1</v>
      </c>
      <c r="E319" s="1">
        <f>'10_Putumayo'!BO317</f>
        <v>0</v>
      </c>
      <c r="F319" s="17">
        <f>'10_Putumayo'!CS317</f>
        <v>0</v>
      </c>
      <c r="G319" s="16">
        <f>'10_Putumayo'!DB317</f>
        <v>0</v>
      </c>
      <c r="H319" s="46">
        <f>'10_Putumayo'!CW317</f>
        <v>120</v>
      </c>
      <c r="I319" s="17">
        <f>'10_Putumayo'!EP317</f>
        <v>162.6</v>
      </c>
      <c r="J319" s="18">
        <f>'10_Putumayo'!ET317</f>
        <v>66.099999999999994</v>
      </c>
      <c r="K319" s="15">
        <f t="shared" si="12"/>
        <v>1.903246750422527</v>
      </c>
      <c r="L319" s="15">
        <f t="shared" si="13"/>
        <v>2</v>
      </c>
      <c r="M319" s="10" t="str">
        <f>IFERROR(VLOOKUP($L$4:$L$859,TABLAREF!$A$1:$C$4,3,1),"SIN DATO")</f>
        <v>LATENTE</v>
      </c>
    </row>
    <row r="320" spans="1:13" ht="15" customHeight="1" x14ac:dyDescent="0.25">
      <c r="A320" s="77">
        <f t="shared" si="14"/>
        <v>317</v>
      </c>
      <c r="B320" s="42" t="str">
        <f>'10_Putumayo'!S318</f>
        <v>CC5350030</v>
      </c>
      <c r="C320" s="2">
        <f>'10_Putumayo'!Y318</f>
        <v>49</v>
      </c>
      <c r="D320">
        <f>'10_Putumayo'!AE318</f>
        <v>1</v>
      </c>
      <c r="E320" s="1">
        <f>'10_Putumayo'!BO318</f>
        <v>0</v>
      </c>
      <c r="F320" s="17">
        <f>'10_Putumayo'!CS318</f>
        <v>0</v>
      </c>
      <c r="G320" s="16">
        <f>'10_Putumayo'!DB318</f>
        <v>0</v>
      </c>
      <c r="H320" s="46">
        <f>'10_Putumayo'!CW318</f>
        <v>110</v>
      </c>
      <c r="I320" s="17">
        <f>'10_Putumayo'!EP318</f>
        <v>197</v>
      </c>
      <c r="J320" s="18">
        <f>'10_Putumayo'!ET318</f>
        <v>62</v>
      </c>
      <c r="K320" s="15">
        <f t="shared" si="12"/>
        <v>3.1241521647431547</v>
      </c>
      <c r="L320" s="15">
        <f t="shared" si="13"/>
        <v>3</v>
      </c>
      <c r="M320" s="10" t="str">
        <f>IFERROR(VLOOKUP($L$4:$L$859,TABLAREF!$A$1:$C$4,3,1),"SIN DATO")</f>
        <v>LATENTE</v>
      </c>
    </row>
    <row r="321" spans="1:13" ht="15" customHeight="1" x14ac:dyDescent="0.25">
      <c r="A321" s="77">
        <f t="shared" si="14"/>
        <v>318</v>
      </c>
      <c r="B321" s="42" t="str">
        <f>'10_Putumayo'!S319</f>
        <v>CC18122651</v>
      </c>
      <c r="C321" s="2">
        <f>'10_Putumayo'!Y319</f>
        <v>58</v>
      </c>
      <c r="D321">
        <f>'10_Putumayo'!AE319</f>
        <v>1</v>
      </c>
      <c r="E321" s="1">
        <f>'10_Putumayo'!BO319</f>
        <v>0</v>
      </c>
      <c r="F321" s="17">
        <f>'10_Putumayo'!CS319</f>
        <v>0</v>
      </c>
      <c r="G321" s="16">
        <f>'10_Putumayo'!DB319</f>
        <v>0</v>
      </c>
      <c r="H321" s="46">
        <f>'10_Putumayo'!CW319</f>
        <v>130</v>
      </c>
      <c r="I321" s="17">
        <f>'10_Putumayo'!EP319</f>
        <v>157.4</v>
      </c>
      <c r="J321" s="18">
        <f>'10_Putumayo'!ET319</f>
        <v>58.8</v>
      </c>
      <c r="K321" s="15">
        <f t="shared" si="12"/>
        <v>5.815792760045646</v>
      </c>
      <c r="L321" s="15">
        <f t="shared" si="13"/>
        <v>6</v>
      </c>
      <c r="M321" s="10" t="str">
        <f>IFERROR(VLOOKUP($L$4:$L$859,TABLAREF!$A$1:$C$4,3,1),"SIN DATO")</f>
        <v>LATENTE</v>
      </c>
    </row>
    <row r="322" spans="1:13" ht="15" customHeight="1" x14ac:dyDescent="0.25">
      <c r="A322" s="77">
        <f t="shared" si="14"/>
        <v>319</v>
      </c>
      <c r="B322" s="42" t="str">
        <f>'10_Putumayo'!S320</f>
        <v>CC5350332</v>
      </c>
      <c r="C322" s="2">
        <f>'10_Putumayo'!Y320</f>
        <v>54</v>
      </c>
      <c r="D322">
        <f>'10_Putumayo'!AE320</f>
        <v>1</v>
      </c>
      <c r="E322" s="1">
        <f>'10_Putumayo'!BO320</f>
        <v>0</v>
      </c>
      <c r="F322" s="17">
        <f>'10_Putumayo'!CS320</f>
        <v>1</v>
      </c>
      <c r="G322" s="16">
        <f>'10_Putumayo'!DB320</f>
        <v>0</v>
      </c>
      <c r="H322" s="46">
        <f>'10_Putumayo'!CW320</f>
        <v>160</v>
      </c>
      <c r="I322" s="17">
        <f>'10_Putumayo'!EP320</f>
        <v>174.2</v>
      </c>
      <c r="J322" s="18">
        <f>'10_Putumayo'!ET320</f>
        <v>56.1</v>
      </c>
      <c r="K322" s="15">
        <f t="shared" si="12"/>
        <v>11.594144432560082</v>
      </c>
      <c r="L322" s="15">
        <f t="shared" si="13"/>
        <v>12</v>
      </c>
      <c r="M322" s="10" t="str">
        <f>IFERROR(VLOOKUP($L$4:$L$859,TABLAREF!$A$1:$C$4,3,1),"SIN DATO")</f>
        <v>INTERMEDIO</v>
      </c>
    </row>
    <row r="323" spans="1:13" ht="15" customHeight="1" x14ac:dyDescent="0.25">
      <c r="A323" s="77">
        <f t="shared" si="14"/>
        <v>320</v>
      </c>
      <c r="B323" s="42" t="str">
        <f>'10_Putumayo'!S321</f>
        <v>CC27469406</v>
      </c>
      <c r="C323" s="2">
        <f>'10_Putumayo'!Y321</f>
        <v>53</v>
      </c>
      <c r="D323">
        <f>'10_Putumayo'!AE321</f>
        <v>2</v>
      </c>
      <c r="E323" s="1">
        <f>'10_Putumayo'!BO321</f>
        <v>0</v>
      </c>
      <c r="F323" s="17">
        <f>'10_Putumayo'!CS321</f>
        <v>0</v>
      </c>
      <c r="G323" s="16">
        <f>'10_Putumayo'!DB321</f>
        <v>0</v>
      </c>
      <c r="H323" s="46">
        <f>'10_Putumayo'!CW321</f>
        <v>150</v>
      </c>
      <c r="I323" s="17">
        <f>'10_Putumayo'!EP321</f>
        <v>202</v>
      </c>
      <c r="J323" s="18">
        <f>'10_Putumayo'!ET321</f>
        <v>37</v>
      </c>
      <c r="K323" s="15">
        <f t="shared" si="12"/>
        <v>20.27164044497508</v>
      </c>
      <c r="L323" s="15">
        <f t="shared" si="13"/>
        <v>20</v>
      </c>
      <c r="M323" s="10" t="str">
        <f>IFERROR(VLOOKUP($L$4:$L$859,TABLAREF!$A$1:$C$4,3,1),"SIN DATO")</f>
        <v>ALTO</v>
      </c>
    </row>
    <row r="324" spans="1:13" ht="15" customHeight="1" x14ac:dyDescent="0.25">
      <c r="A324" s="77">
        <f t="shared" si="14"/>
        <v>321</v>
      </c>
      <c r="B324" s="42" t="str">
        <f>'10_Putumayo'!S322</f>
        <v>CC18123540</v>
      </c>
      <c r="C324" s="2">
        <f>'10_Putumayo'!Y322</f>
        <v>61</v>
      </c>
      <c r="D324">
        <f>'10_Putumayo'!AE322</f>
        <v>1</v>
      </c>
      <c r="E324" s="1">
        <f>'10_Putumayo'!BO322</f>
        <v>0</v>
      </c>
      <c r="F324" s="17">
        <f>'10_Putumayo'!CS322</f>
        <v>0</v>
      </c>
      <c r="G324" s="16">
        <f>'10_Putumayo'!DB322</f>
        <v>0</v>
      </c>
      <c r="H324" s="46">
        <f>'10_Putumayo'!CW322</f>
        <v>140</v>
      </c>
      <c r="I324" s="17">
        <f>'10_Putumayo'!EP322</f>
        <v>165</v>
      </c>
      <c r="J324" s="18">
        <f>'10_Putumayo'!ET322</f>
        <v>51.2</v>
      </c>
      <c r="K324" s="15">
        <f t="shared" si="12"/>
        <v>9.8984334512452037</v>
      </c>
      <c r="L324" s="15">
        <f t="shared" si="13"/>
        <v>10</v>
      </c>
      <c r="M324" s="10" t="str">
        <f>IFERROR(VLOOKUP($L$4:$L$859,TABLAREF!$A$1:$C$4,3,1),"SIN DATO")</f>
        <v>LATENTE</v>
      </c>
    </row>
    <row r="325" spans="1:13" ht="15" customHeight="1" x14ac:dyDescent="0.25">
      <c r="A325" s="77">
        <f t="shared" si="14"/>
        <v>322</v>
      </c>
      <c r="B325" s="42" t="str">
        <f>'10_Putumayo'!S323</f>
        <v>CC41180377</v>
      </c>
      <c r="C325" s="2">
        <f>'10_Putumayo'!Y323</f>
        <v>62</v>
      </c>
      <c r="D325">
        <f>'10_Putumayo'!AE323</f>
        <v>2</v>
      </c>
      <c r="E325" s="1">
        <f>'10_Putumayo'!BO323</f>
        <v>0</v>
      </c>
      <c r="F325" s="17">
        <f>'10_Putumayo'!CS323</f>
        <v>0</v>
      </c>
      <c r="G325" s="16">
        <f>'10_Putumayo'!DB323</f>
        <v>1</v>
      </c>
      <c r="H325" s="46">
        <f>'10_Putumayo'!CW323</f>
        <v>130</v>
      </c>
      <c r="I325" s="17">
        <f>'10_Putumayo'!EP323</f>
        <v>193</v>
      </c>
      <c r="J325" s="18">
        <f>'10_Putumayo'!ET323</f>
        <v>44</v>
      </c>
      <c r="K325" s="15">
        <f t="shared" ref="K325:K388" si="15">100*(1-EXP(-EXP((LN(10)-(15.5305+(28.4441*(1-D325))+(-1.4792*LN(C325))+(0*LN(C325)*LN(C325))+(-14.4588*LN(C325)*(1-D325))+(1.8515*LN(C325)*LN(C325)*(1-D325))+(-0.9119*LN(H325))+(-0.2767*E325)+(-0.7181*LN((I325* 0.02586)/ (J325* 0.02586)))+(-0.1759*F325)+(-0.1999*F325*(1-D325))+(-0.5865*G325)+(0*G325*D325)))/(EXP(0.9145)*EXP(-0.2784*(15.5305+(28.4441*(1-D325))+(-1.4792*LN(C325))+(0*LN(C325)*LN(C325))+(-14.4588*LN(C325)*(1-D325))+(1.8515*LN(C325)*LN(C325)*(1-D325))+(-0.9119*LN(H325))+(-0.2767*E325)+(-0.7181*LN((I325* 0.02586)/ (J325* 0.02586)))+(-0.1759*F325)+(-0.1999*F325*(1-D325))+(-0.5865*G325)+(0*G325*D325)))))))</f>
        <v>39.786293180288546</v>
      </c>
      <c r="L325" s="15">
        <f t="shared" ref="L325:L388" si="16">ROUND(K325,0)</f>
        <v>40</v>
      </c>
      <c r="M325" s="10" t="str">
        <f>IFERROR(VLOOKUP($L$4:$L$859,TABLAREF!$A$1:$C$4,3,1),"SIN DATO")</f>
        <v>MUY ALTO</v>
      </c>
    </row>
    <row r="326" spans="1:13" ht="15" customHeight="1" x14ac:dyDescent="0.25">
      <c r="A326" s="77">
        <f t="shared" ref="A326:A389" si="17">A325+1</f>
        <v>323</v>
      </c>
      <c r="B326" s="42" t="str">
        <f>'10_Putumayo'!S324</f>
        <v>CC97470357</v>
      </c>
      <c r="C326" s="2">
        <f>'10_Putumayo'!Y324</f>
        <v>61</v>
      </c>
      <c r="D326">
        <f>'10_Putumayo'!AE324</f>
        <v>1</v>
      </c>
      <c r="E326" s="1">
        <f>'10_Putumayo'!BO324</f>
        <v>0</v>
      </c>
      <c r="F326" s="17">
        <f>'10_Putumayo'!CS324</f>
        <v>0</v>
      </c>
      <c r="G326" s="16">
        <f>'10_Putumayo'!DB324</f>
        <v>0</v>
      </c>
      <c r="H326" s="46">
        <f>'10_Putumayo'!CW324</f>
        <v>130</v>
      </c>
      <c r="I326" s="17">
        <f>'10_Putumayo'!EP324</f>
        <v>280</v>
      </c>
      <c r="J326" s="18">
        <f>'10_Putumayo'!ET324</f>
        <v>75</v>
      </c>
      <c r="K326" s="15">
        <f t="shared" si="15"/>
        <v>10.587904842577544</v>
      </c>
      <c r="L326" s="15">
        <f t="shared" si="16"/>
        <v>11</v>
      </c>
      <c r="M326" s="10" t="str">
        <f>IFERROR(VLOOKUP($L$4:$L$859,TABLAREF!$A$1:$C$4,3,1),"SIN DATO")</f>
        <v>INTERMEDIO</v>
      </c>
    </row>
    <row r="327" spans="1:13" ht="15" customHeight="1" x14ac:dyDescent="0.25">
      <c r="A327" s="77">
        <f t="shared" si="17"/>
        <v>324</v>
      </c>
      <c r="B327" s="42" t="str">
        <f>'10_Putumayo'!S325</f>
        <v>CC27079555</v>
      </c>
      <c r="C327" s="2">
        <f>'10_Putumayo'!Y325</f>
        <v>51</v>
      </c>
      <c r="D327">
        <f>'10_Putumayo'!AE325</f>
        <v>2</v>
      </c>
      <c r="E327" s="1">
        <f>'10_Putumayo'!BO325</f>
        <v>0</v>
      </c>
      <c r="F327" s="17">
        <f>'10_Putumayo'!CS325</f>
        <v>0</v>
      </c>
      <c r="G327" s="16">
        <f>'10_Putumayo'!DB325</f>
        <v>0</v>
      </c>
      <c r="H327" s="46">
        <f>'10_Putumayo'!CW325</f>
        <v>125</v>
      </c>
      <c r="I327" s="17">
        <f>'10_Putumayo'!EP325</f>
        <v>0</v>
      </c>
      <c r="J327" s="18">
        <f>'10_Putumayo'!ET325</f>
        <v>0</v>
      </c>
      <c r="K327" s="15" t="e">
        <f t="shared" si="15"/>
        <v>#DIV/0!</v>
      </c>
      <c r="L327" s="15" t="e">
        <f t="shared" si="16"/>
        <v>#DIV/0!</v>
      </c>
      <c r="M327" s="10" t="str">
        <f>IFERROR(VLOOKUP($L$4:$L$859,TABLAREF!$A$1:$C$4,3,1),"SIN DATO")</f>
        <v>SIN DATO</v>
      </c>
    </row>
    <row r="328" spans="1:13" ht="15" customHeight="1" x14ac:dyDescent="0.25">
      <c r="A328" s="77">
        <f t="shared" si="17"/>
        <v>325</v>
      </c>
      <c r="B328" s="42" t="str">
        <f>'10_Putumayo'!S326</f>
        <v>CC30711226</v>
      </c>
      <c r="C328" s="2">
        <f>'10_Putumayo'!Y326</f>
        <v>55</v>
      </c>
      <c r="D328">
        <f>'10_Putumayo'!AE326</f>
        <v>2</v>
      </c>
      <c r="E328" s="1">
        <f>'10_Putumayo'!BO326</f>
        <v>0</v>
      </c>
      <c r="F328" s="17">
        <f>'10_Putumayo'!CS326</f>
        <v>0</v>
      </c>
      <c r="G328" s="16">
        <f>'10_Putumayo'!DB326</f>
        <v>0</v>
      </c>
      <c r="H328" s="46">
        <f>'10_Putumayo'!CW326</f>
        <v>130</v>
      </c>
      <c r="I328" s="17">
        <f>'10_Putumayo'!EP326</f>
        <v>202</v>
      </c>
      <c r="J328" s="18">
        <f>'10_Putumayo'!ET326</f>
        <v>45</v>
      </c>
      <c r="K328" s="15">
        <f t="shared" si="15"/>
        <v>15.07543375441438</v>
      </c>
      <c r="L328" s="15">
        <f t="shared" si="16"/>
        <v>15</v>
      </c>
      <c r="M328" s="10" t="str">
        <f>IFERROR(VLOOKUP($L$4:$L$859,TABLAREF!$A$1:$C$4,3,1),"SIN DATO")</f>
        <v>INTERMEDIO</v>
      </c>
    </row>
    <row r="329" spans="1:13" ht="15" customHeight="1" x14ac:dyDescent="0.25">
      <c r="A329" s="77">
        <f t="shared" si="17"/>
        <v>326</v>
      </c>
      <c r="B329" s="42" t="str">
        <f>'10_Putumayo'!S327</f>
        <v>CC27354516</v>
      </c>
      <c r="C329" s="2">
        <f>'10_Putumayo'!Y327</f>
        <v>54</v>
      </c>
      <c r="D329">
        <f>'10_Putumayo'!AE327</f>
        <v>2</v>
      </c>
      <c r="E329" s="1">
        <f>'10_Putumayo'!BO327</f>
        <v>0</v>
      </c>
      <c r="F329" s="17">
        <f>'10_Putumayo'!CS327</f>
        <v>0</v>
      </c>
      <c r="G329" s="16">
        <f>'10_Putumayo'!DB327</f>
        <v>0</v>
      </c>
      <c r="H329" s="46">
        <f>'10_Putumayo'!CW327</f>
        <v>120</v>
      </c>
      <c r="I329" s="17">
        <f>'10_Putumayo'!EP327</f>
        <v>202</v>
      </c>
      <c r="J329" s="18">
        <f>'10_Putumayo'!ET327</f>
        <v>56.1</v>
      </c>
      <c r="K329" s="15">
        <f t="shared" si="15"/>
        <v>9.6878747228142927</v>
      </c>
      <c r="L329" s="15">
        <f t="shared" si="16"/>
        <v>10</v>
      </c>
      <c r="M329" s="10" t="str">
        <f>IFERROR(VLOOKUP($L$4:$L$859,TABLAREF!$A$1:$C$4,3,1),"SIN DATO")</f>
        <v>LATENTE</v>
      </c>
    </row>
    <row r="330" spans="1:13" ht="15" customHeight="1" x14ac:dyDescent="0.25">
      <c r="A330" s="77">
        <f t="shared" si="17"/>
        <v>327</v>
      </c>
      <c r="B330" s="42" t="str">
        <f>'10_Putumayo'!S328</f>
        <v>CC79378228</v>
      </c>
      <c r="C330" s="2">
        <f>'10_Putumayo'!Y328</f>
        <v>66</v>
      </c>
      <c r="D330">
        <f>'10_Putumayo'!AE328</f>
        <v>1</v>
      </c>
      <c r="E330" s="1">
        <f>'10_Putumayo'!BO328</f>
        <v>0</v>
      </c>
      <c r="F330" s="17">
        <f>'10_Putumayo'!CS328</f>
        <v>1</v>
      </c>
      <c r="G330" s="16">
        <f>'10_Putumayo'!DB328</f>
        <v>1</v>
      </c>
      <c r="H330" s="46">
        <f>'10_Putumayo'!CW328</f>
        <v>130</v>
      </c>
      <c r="I330" s="17">
        <f>'10_Putumayo'!EP328</f>
        <v>168</v>
      </c>
      <c r="J330" s="18">
        <f>'10_Putumayo'!ET328</f>
        <v>35</v>
      </c>
      <c r="K330" s="15">
        <f t="shared" si="15"/>
        <v>40.654862501852506</v>
      </c>
      <c r="L330" s="15">
        <f t="shared" si="16"/>
        <v>41</v>
      </c>
      <c r="M330" s="10" t="str">
        <f>IFERROR(VLOOKUP($L$4:$L$859,TABLAREF!$A$1:$C$4,3,1),"SIN DATO")</f>
        <v>MUY ALTO</v>
      </c>
    </row>
    <row r="331" spans="1:13" ht="15" customHeight="1" x14ac:dyDescent="0.25">
      <c r="A331" s="77">
        <f t="shared" si="17"/>
        <v>328</v>
      </c>
      <c r="B331" s="42" t="str">
        <f>'10_Putumayo'!S329</f>
        <v>CC39835065</v>
      </c>
      <c r="C331" s="2">
        <f>'10_Putumayo'!Y329</f>
        <v>42</v>
      </c>
      <c r="D331">
        <f>'10_Putumayo'!AE329</f>
        <v>2</v>
      </c>
      <c r="E331" s="1">
        <f>'10_Putumayo'!BO329</f>
        <v>0</v>
      </c>
      <c r="F331" s="17">
        <f>'10_Putumayo'!CS329</f>
        <v>0</v>
      </c>
      <c r="G331" s="16">
        <f>'10_Putumayo'!DB329</f>
        <v>0</v>
      </c>
      <c r="H331" s="46">
        <f>'10_Putumayo'!CW329</f>
        <v>110</v>
      </c>
      <c r="I331" s="17">
        <f>'10_Putumayo'!EP329</f>
        <v>91</v>
      </c>
      <c r="J331" s="18">
        <f>'10_Putumayo'!ET329</f>
        <v>30</v>
      </c>
      <c r="K331" s="15">
        <f t="shared" si="15"/>
        <v>3.1715417818179215</v>
      </c>
      <c r="L331" s="15">
        <f t="shared" si="16"/>
        <v>3</v>
      </c>
      <c r="M331" s="10" t="str">
        <f>IFERROR(VLOOKUP($L$4:$L$859,TABLAREF!$A$1:$C$4,3,1),"SIN DATO")</f>
        <v>LATENTE</v>
      </c>
    </row>
    <row r="332" spans="1:13" ht="15" customHeight="1" x14ac:dyDescent="0.25">
      <c r="A332" s="77">
        <f t="shared" si="17"/>
        <v>329</v>
      </c>
      <c r="B332" s="42" t="str">
        <f>'10_Putumayo'!S330</f>
        <v>CC18124405</v>
      </c>
      <c r="C332" s="2">
        <f>'10_Putumayo'!Y330</f>
        <v>66</v>
      </c>
      <c r="D332">
        <f>'10_Putumayo'!AE330</f>
        <v>1</v>
      </c>
      <c r="E332" s="1">
        <f>'10_Putumayo'!BO330</f>
        <v>0</v>
      </c>
      <c r="F332" s="17">
        <f>'10_Putumayo'!CS330</f>
        <v>1</v>
      </c>
      <c r="G332" s="16">
        <f>'10_Putumayo'!DB330</f>
        <v>0</v>
      </c>
      <c r="H332" s="46">
        <f>'10_Putumayo'!CW330</f>
        <v>140</v>
      </c>
      <c r="I332" s="17">
        <f>'10_Putumayo'!EP330</f>
        <v>217</v>
      </c>
      <c r="J332" s="18">
        <f>'10_Putumayo'!ET330</f>
        <v>42.3</v>
      </c>
      <c r="K332" s="15">
        <f t="shared" si="15"/>
        <v>25.156120393786029</v>
      </c>
      <c r="L332" s="15">
        <f t="shared" si="16"/>
        <v>25</v>
      </c>
      <c r="M332" s="10" t="str">
        <f>IFERROR(VLOOKUP($L$4:$L$859,TABLAREF!$A$1:$C$4,3,1),"SIN DATO")</f>
        <v>MUY ALTO</v>
      </c>
    </row>
    <row r="333" spans="1:13" ht="15" customHeight="1" x14ac:dyDescent="0.25">
      <c r="A333" s="77">
        <f t="shared" si="17"/>
        <v>330</v>
      </c>
      <c r="B333" s="42" t="str">
        <f>'10_Putumayo'!S331</f>
        <v>CC27364399</v>
      </c>
      <c r="C333" s="2">
        <f>'10_Putumayo'!Y331</f>
        <v>56</v>
      </c>
      <c r="D333">
        <f>'10_Putumayo'!AE331</f>
        <v>2</v>
      </c>
      <c r="E333" s="1">
        <f>'10_Putumayo'!BO331</f>
        <v>0</v>
      </c>
      <c r="F333" s="17">
        <f>'10_Putumayo'!CS331</f>
        <v>0</v>
      </c>
      <c r="G333" s="16">
        <f>'10_Putumayo'!DB331</f>
        <v>0</v>
      </c>
      <c r="H333" s="46">
        <f>'10_Putumayo'!CW331</f>
        <v>130</v>
      </c>
      <c r="I333" s="17">
        <f>'10_Putumayo'!EP331</f>
        <v>200</v>
      </c>
      <c r="J333" s="18">
        <f>'10_Putumayo'!ET331</f>
        <v>54</v>
      </c>
      <c r="K333" s="15">
        <f t="shared" si="15"/>
        <v>12.776778856792316</v>
      </c>
      <c r="L333" s="15">
        <f t="shared" si="16"/>
        <v>13</v>
      </c>
      <c r="M333" s="10" t="str">
        <f>IFERROR(VLOOKUP($L$4:$L$859,TABLAREF!$A$1:$C$4,3,1),"SIN DATO")</f>
        <v>INTERMEDIO</v>
      </c>
    </row>
    <row r="334" spans="1:13" ht="15" customHeight="1" x14ac:dyDescent="0.25">
      <c r="A334" s="77">
        <f t="shared" si="17"/>
        <v>331</v>
      </c>
      <c r="B334" s="42" t="str">
        <f>'10_Putumayo'!S332</f>
        <v>CC41181507</v>
      </c>
      <c r="C334" s="2">
        <f>'10_Putumayo'!Y332</f>
        <v>72</v>
      </c>
      <c r="D334">
        <f>'10_Putumayo'!AE332</f>
        <v>2</v>
      </c>
      <c r="E334" s="1">
        <f>'10_Putumayo'!BO332</f>
        <v>0</v>
      </c>
      <c r="F334" s="17">
        <f>'10_Putumayo'!CS332</f>
        <v>0</v>
      </c>
      <c r="G334" s="16">
        <f>'10_Putumayo'!DB332</f>
        <v>0</v>
      </c>
      <c r="H334" s="46">
        <f>'10_Putumayo'!CW332</f>
        <v>120</v>
      </c>
      <c r="I334" s="17">
        <f>'10_Putumayo'!EP332</f>
        <v>194</v>
      </c>
      <c r="J334" s="18">
        <f>'10_Putumayo'!ET332</f>
        <v>43</v>
      </c>
      <c r="K334" s="15">
        <f t="shared" si="15"/>
        <v>31.246470319206043</v>
      </c>
      <c r="L334" s="15">
        <f t="shared" si="16"/>
        <v>31</v>
      </c>
      <c r="M334" s="10" t="str">
        <f>IFERROR(VLOOKUP($L$4:$L$859,TABLAREF!$A$1:$C$4,3,1),"SIN DATO")</f>
        <v>MUY ALTO</v>
      </c>
    </row>
    <row r="335" spans="1:13" ht="15" customHeight="1" x14ac:dyDescent="0.25">
      <c r="A335" s="77">
        <f t="shared" si="17"/>
        <v>332</v>
      </c>
      <c r="B335" s="42" t="str">
        <f>'10_Putumayo'!S333</f>
        <v>CC1006947695</v>
      </c>
      <c r="C335" s="2">
        <f>'10_Putumayo'!Y333</f>
        <v>102</v>
      </c>
      <c r="D335">
        <f>'10_Putumayo'!AE333</f>
        <v>1</v>
      </c>
      <c r="E335" s="1">
        <f>'10_Putumayo'!BO333</f>
        <v>0</v>
      </c>
      <c r="F335" s="17">
        <f>'10_Putumayo'!CS333</f>
        <v>1</v>
      </c>
      <c r="G335" s="16">
        <f>'10_Putumayo'!DB333</f>
        <v>0</v>
      </c>
      <c r="H335" s="46">
        <f>'10_Putumayo'!CW333</f>
        <v>100</v>
      </c>
      <c r="I335" s="17">
        <f>'10_Putumayo'!EP333</f>
        <v>0</v>
      </c>
      <c r="J335" s="18">
        <f>'10_Putumayo'!ET333</f>
        <v>0</v>
      </c>
      <c r="K335" s="15" t="e">
        <f t="shared" si="15"/>
        <v>#DIV/0!</v>
      </c>
      <c r="L335" s="15" t="e">
        <f t="shared" si="16"/>
        <v>#DIV/0!</v>
      </c>
      <c r="M335" s="10" t="str">
        <f>IFERROR(VLOOKUP($L$4:$L$859,TABLAREF!$A$1:$C$4,3,1),"SIN DATO")</f>
        <v>SIN DATO</v>
      </c>
    </row>
    <row r="336" spans="1:13" ht="15" customHeight="1" x14ac:dyDescent="0.25">
      <c r="A336" s="77">
        <f t="shared" si="17"/>
        <v>333</v>
      </c>
      <c r="B336" s="42" t="str">
        <f>'10_Putumayo'!S334</f>
        <v>CC17690341</v>
      </c>
      <c r="C336" s="2">
        <f>'10_Putumayo'!Y334</f>
        <v>85</v>
      </c>
      <c r="D336">
        <f>'10_Putumayo'!AE334</f>
        <v>1</v>
      </c>
      <c r="E336" s="1">
        <f>'10_Putumayo'!BO334</f>
        <v>0</v>
      </c>
      <c r="F336" s="17">
        <f>'10_Putumayo'!CS334</f>
        <v>1</v>
      </c>
      <c r="G336" s="16">
        <f>'10_Putumayo'!DB334</f>
        <v>0</v>
      </c>
      <c r="H336" s="46">
        <f>'10_Putumayo'!CW334</f>
        <v>120</v>
      </c>
      <c r="I336" s="17">
        <f>'10_Putumayo'!EP334</f>
        <v>133.6</v>
      </c>
      <c r="J336" s="18">
        <f>'10_Putumayo'!ET334</f>
        <v>43.2</v>
      </c>
      <c r="K336" s="15">
        <f t="shared" si="15"/>
        <v>21.354917276579943</v>
      </c>
      <c r="L336" s="15">
        <f t="shared" si="16"/>
        <v>21</v>
      </c>
      <c r="M336" s="10" t="str">
        <f>IFERROR(VLOOKUP($L$4:$L$859,TABLAREF!$A$1:$C$4,3,1),"SIN DATO")</f>
        <v>ALTO</v>
      </c>
    </row>
    <row r="337" spans="1:13" ht="15" customHeight="1" x14ac:dyDescent="0.25">
      <c r="A337" s="77">
        <f t="shared" si="17"/>
        <v>334</v>
      </c>
      <c r="B337" s="42" t="str">
        <f>'10_Putumayo'!S335</f>
        <v>CC27359686</v>
      </c>
      <c r="C337" s="2">
        <f>'10_Putumayo'!Y335</f>
        <v>61</v>
      </c>
      <c r="D337">
        <f>'10_Putumayo'!AE335</f>
        <v>2</v>
      </c>
      <c r="E337" s="1">
        <f>'10_Putumayo'!BO335</f>
        <v>0</v>
      </c>
      <c r="F337" s="17">
        <f>'10_Putumayo'!CS335</f>
        <v>1</v>
      </c>
      <c r="G337" s="16">
        <f>'10_Putumayo'!DB335</f>
        <v>0</v>
      </c>
      <c r="H337" s="46">
        <f>'10_Putumayo'!CW335</f>
        <v>140</v>
      </c>
      <c r="I337" s="17">
        <f>'10_Putumayo'!EP335</f>
        <v>217</v>
      </c>
      <c r="J337" s="18">
        <f>'10_Putumayo'!ET335</f>
        <v>51</v>
      </c>
      <c r="K337" s="15">
        <f t="shared" si="15"/>
        <v>20.624589740408894</v>
      </c>
      <c r="L337" s="15">
        <f t="shared" si="16"/>
        <v>21</v>
      </c>
      <c r="M337" s="10" t="str">
        <f>IFERROR(VLOOKUP($L$4:$L$859,TABLAREF!$A$1:$C$4,3,1),"SIN DATO")</f>
        <v>ALTO</v>
      </c>
    </row>
    <row r="338" spans="1:13" ht="15" customHeight="1" x14ac:dyDescent="0.25">
      <c r="A338" s="77">
        <f t="shared" si="17"/>
        <v>335</v>
      </c>
      <c r="B338" s="42" t="str">
        <f>'10_Putumayo'!S336</f>
        <v>CC69087315</v>
      </c>
      <c r="C338" s="2">
        <f>'10_Putumayo'!Y336</f>
        <v>75</v>
      </c>
      <c r="D338">
        <f>'10_Putumayo'!AE336</f>
        <v>2</v>
      </c>
      <c r="E338" s="1">
        <f>'10_Putumayo'!BO336</f>
        <v>0</v>
      </c>
      <c r="F338" s="17">
        <f>'10_Putumayo'!CS336</f>
        <v>1</v>
      </c>
      <c r="G338" s="16">
        <f>'10_Putumayo'!DB336</f>
        <v>0</v>
      </c>
      <c r="H338" s="46">
        <f>'10_Putumayo'!CW336</f>
        <v>130</v>
      </c>
      <c r="I338" s="17">
        <f>'10_Putumayo'!EP336</f>
        <v>207</v>
      </c>
      <c r="J338" s="18">
        <f>'10_Putumayo'!ET336</f>
        <v>43.7</v>
      </c>
      <c r="K338" s="15">
        <f t="shared" si="15"/>
        <v>38.084271710331109</v>
      </c>
      <c r="L338" s="15">
        <f t="shared" si="16"/>
        <v>38</v>
      </c>
      <c r="M338" s="10" t="str">
        <f>IFERROR(VLOOKUP($L$4:$L$859,TABLAREF!$A$1:$C$4,3,1),"SIN DATO")</f>
        <v>MUY ALTO</v>
      </c>
    </row>
    <row r="339" spans="1:13" ht="15" customHeight="1" x14ac:dyDescent="0.25">
      <c r="A339" s="77">
        <f t="shared" si="17"/>
        <v>336</v>
      </c>
      <c r="B339" s="42" t="str">
        <f>'10_Putumayo'!S337</f>
        <v>CC18126989</v>
      </c>
      <c r="C339" s="2">
        <f>'10_Putumayo'!Y337</f>
        <v>75</v>
      </c>
      <c r="D339">
        <f>'10_Putumayo'!AE337</f>
        <v>1</v>
      </c>
      <c r="E339" s="1">
        <f>'10_Putumayo'!BO337</f>
        <v>0</v>
      </c>
      <c r="F339" s="17">
        <f>'10_Putumayo'!CS337</f>
        <v>0</v>
      </c>
      <c r="G339" s="16">
        <f>'10_Putumayo'!DB337</f>
        <v>0</v>
      </c>
      <c r="H339" s="46">
        <f>'10_Putumayo'!CW337</f>
        <v>150</v>
      </c>
      <c r="I339" s="17">
        <f>'10_Putumayo'!EP337</f>
        <v>196</v>
      </c>
      <c r="J339" s="18">
        <f>'10_Putumayo'!ET337</f>
        <v>19</v>
      </c>
      <c r="K339" s="15">
        <f t="shared" si="15"/>
        <v>44.30277296585993</v>
      </c>
      <c r="L339" s="15">
        <f t="shared" si="16"/>
        <v>44</v>
      </c>
      <c r="M339" s="10" t="str">
        <f>IFERROR(VLOOKUP($L$4:$L$859,TABLAREF!$A$1:$C$4,3,1),"SIN DATO")</f>
        <v>MUY ALTO</v>
      </c>
    </row>
    <row r="340" spans="1:13" ht="15" customHeight="1" x14ac:dyDescent="0.25">
      <c r="A340" s="77">
        <f t="shared" si="17"/>
        <v>337</v>
      </c>
      <c r="B340" s="42" t="str">
        <f>'10_Putumayo'!S338</f>
        <v>CC18100674</v>
      </c>
      <c r="C340" s="2">
        <f>'10_Putumayo'!Y338</f>
        <v>54</v>
      </c>
      <c r="D340">
        <f>'10_Putumayo'!AE338</f>
        <v>1</v>
      </c>
      <c r="E340" s="1">
        <f>'10_Putumayo'!BO338</f>
        <v>0</v>
      </c>
      <c r="F340" s="17">
        <f>'10_Putumayo'!CS338</f>
        <v>1</v>
      </c>
      <c r="G340" s="16">
        <f>'10_Putumayo'!DB338</f>
        <v>0</v>
      </c>
      <c r="H340" s="46">
        <f>'10_Putumayo'!CW338</f>
        <v>120</v>
      </c>
      <c r="I340" s="17">
        <f>'10_Putumayo'!EP338</f>
        <v>211</v>
      </c>
      <c r="J340" s="18">
        <f>'10_Putumayo'!ET338</f>
        <v>44.2</v>
      </c>
      <c r="K340" s="15">
        <f t="shared" si="15"/>
        <v>12.533408375266497</v>
      </c>
      <c r="L340" s="15">
        <f t="shared" si="16"/>
        <v>13</v>
      </c>
      <c r="M340" s="10" t="str">
        <f>IFERROR(VLOOKUP($L$4:$L$859,TABLAREF!$A$1:$C$4,3,1),"SIN DATO")</f>
        <v>INTERMEDIO</v>
      </c>
    </row>
    <row r="341" spans="1:13" ht="15" customHeight="1" x14ac:dyDescent="0.25">
      <c r="A341" s="77">
        <f t="shared" si="17"/>
        <v>338</v>
      </c>
      <c r="B341" s="42" t="str">
        <f>'10_Putumayo'!S339</f>
        <v>CC1906929</v>
      </c>
      <c r="C341" s="2">
        <f>'10_Putumayo'!Y339</f>
        <v>26</v>
      </c>
      <c r="D341">
        <f>'10_Putumayo'!AE339</f>
        <v>1</v>
      </c>
      <c r="E341" s="1">
        <f>'10_Putumayo'!BO339</f>
        <v>0</v>
      </c>
      <c r="F341" s="17">
        <f>'10_Putumayo'!CS339</f>
        <v>0</v>
      </c>
      <c r="G341" s="16">
        <f>'10_Putumayo'!DB339</f>
        <v>1</v>
      </c>
      <c r="H341" s="46">
        <f>'10_Putumayo'!CW339</f>
        <v>150</v>
      </c>
      <c r="I341" s="17">
        <f>'10_Putumayo'!EP339</f>
        <v>138</v>
      </c>
      <c r="J341" s="18">
        <f>'10_Putumayo'!ET339</f>
        <v>75.8</v>
      </c>
      <c r="K341" s="15">
        <f t="shared" si="15"/>
        <v>0.89511801181165751</v>
      </c>
      <c r="L341" s="15">
        <f t="shared" si="16"/>
        <v>1</v>
      </c>
      <c r="M341" s="10" t="str">
        <f>IFERROR(VLOOKUP($L$4:$L$859,TABLAREF!$A$1:$C$4,3,1),"SIN DATO")</f>
        <v>LATENTE</v>
      </c>
    </row>
    <row r="342" spans="1:13" ht="15" customHeight="1" x14ac:dyDescent="0.25">
      <c r="A342" s="77">
        <f t="shared" si="17"/>
        <v>339</v>
      </c>
      <c r="B342" s="42" t="str">
        <f>'10_Putumayo'!S340</f>
        <v>CC18123254</v>
      </c>
      <c r="C342" s="2">
        <f>'10_Putumayo'!Y340</f>
        <v>59</v>
      </c>
      <c r="D342">
        <f>'10_Putumayo'!AE340</f>
        <v>1</v>
      </c>
      <c r="E342" s="1">
        <f>'10_Putumayo'!BO340</f>
        <v>0</v>
      </c>
      <c r="F342" s="17">
        <f>'10_Putumayo'!CS340</f>
        <v>0</v>
      </c>
      <c r="G342" s="16">
        <f>'10_Putumayo'!DB340</f>
        <v>0</v>
      </c>
      <c r="H342" s="46">
        <f>'10_Putumayo'!CW340</f>
        <v>130</v>
      </c>
      <c r="I342" s="17">
        <f>'10_Putumayo'!EP340</f>
        <v>201</v>
      </c>
      <c r="J342" s="18">
        <f>'10_Putumayo'!ET340</f>
        <v>45.4</v>
      </c>
      <c r="K342" s="15">
        <f t="shared" si="15"/>
        <v>12.001814592565797</v>
      </c>
      <c r="L342" s="15">
        <f t="shared" si="16"/>
        <v>12</v>
      </c>
      <c r="M342" s="10" t="str">
        <f>IFERROR(VLOOKUP($L$4:$L$859,TABLAREF!$A$1:$C$4,3,1),"SIN DATO")</f>
        <v>INTERMEDIO</v>
      </c>
    </row>
    <row r="343" spans="1:13" ht="15" customHeight="1" x14ac:dyDescent="0.25">
      <c r="A343" s="77">
        <f t="shared" si="17"/>
        <v>340</v>
      </c>
      <c r="B343" s="42" t="str">
        <f>'10_Putumayo'!S341</f>
        <v>CC27476292</v>
      </c>
      <c r="C343" s="2">
        <f>'10_Putumayo'!Y341</f>
        <v>46</v>
      </c>
      <c r="D343">
        <f>'10_Putumayo'!AE341</f>
        <v>2</v>
      </c>
      <c r="E343" s="1">
        <f>'10_Putumayo'!BO341</f>
        <v>0</v>
      </c>
      <c r="F343" s="17">
        <f>'10_Putumayo'!CS341</f>
        <v>1</v>
      </c>
      <c r="G343" s="16">
        <f>'10_Putumayo'!DB341</f>
        <v>0</v>
      </c>
      <c r="H343" s="46">
        <f>'10_Putumayo'!CW341</f>
        <v>100</v>
      </c>
      <c r="I343" s="17">
        <f>'10_Putumayo'!EP341</f>
        <v>166</v>
      </c>
      <c r="J343" s="18">
        <f>'10_Putumayo'!ET341</f>
        <v>59</v>
      </c>
      <c r="K343" s="15">
        <f t="shared" si="15"/>
        <v>2.6687556904892884</v>
      </c>
      <c r="L343" s="15">
        <f t="shared" si="16"/>
        <v>3</v>
      </c>
      <c r="M343" s="10" t="str">
        <f>IFERROR(VLOOKUP($L$4:$L$859,TABLAREF!$A$1:$C$4,3,1),"SIN DATO")</f>
        <v>LATENTE</v>
      </c>
    </row>
    <row r="344" spans="1:13" ht="15" customHeight="1" x14ac:dyDescent="0.25">
      <c r="A344" s="77">
        <f t="shared" si="17"/>
        <v>341</v>
      </c>
      <c r="B344" s="42" t="str">
        <f>'10_Putumayo'!S342</f>
        <v>CC12977273</v>
      </c>
      <c r="C344" s="2">
        <f>'10_Putumayo'!Y342</f>
        <v>62</v>
      </c>
      <c r="D344">
        <f>'10_Putumayo'!AE342</f>
        <v>1</v>
      </c>
      <c r="E344" s="1">
        <f>'10_Putumayo'!BO342</f>
        <v>0</v>
      </c>
      <c r="F344" s="17">
        <f>'10_Putumayo'!CS342</f>
        <v>0</v>
      </c>
      <c r="G344" s="16">
        <f>'10_Putumayo'!DB342</f>
        <v>0</v>
      </c>
      <c r="H344" s="46">
        <f>'10_Putumayo'!CW342</f>
        <v>140</v>
      </c>
      <c r="I344" s="17">
        <f>'10_Putumayo'!EP342</f>
        <v>139</v>
      </c>
      <c r="J344" s="18">
        <f>'10_Putumayo'!ET342</f>
        <v>65</v>
      </c>
      <c r="K344" s="15">
        <f t="shared" si="15"/>
        <v>5.8760469857237378</v>
      </c>
      <c r="L344" s="15">
        <f t="shared" si="16"/>
        <v>6</v>
      </c>
      <c r="M344" s="10" t="str">
        <f>IFERROR(VLOOKUP($L$4:$L$859,TABLAREF!$A$1:$C$4,3,1),"SIN DATO")</f>
        <v>LATENTE</v>
      </c>
    </row>
    <row r="345" spans="1:13" ht="15" customHeight="1" x14ac:dyDescent="0.25">
      <c r="A345" s="77">
        <f t="shared" si="17"/>
        <v>342</v>
      </c>
      <c r="B345" s="42" t="str">
        <f>'10_Putumayo'!S343</f>
        <v>CC17016834</v>
      </c>
      <c r="C345" s="2">
        <f>'10_Putumayo'!Y343</f>
        <v>38</v>
      </c>
      <c r="D345">
        <f>'10_Putumayo'!AE343</f>
        <v>1</v>
      </c>
      <c r="E345" s="1">
        <f>'10_Putumayo'!BO343</f>
        <v>0</v>
      </c>
      <c r="F345" s="17">
        <f>'10_Putumayo'!CS343</f>
        <v>0</v>
      </c>
      <c r="G345" s="16">
        <f>'10_Putumayo'!DB343</f>
        <v>0</v>
      </c>
      <c r="H345" s="46">
        <f>'10_Putumayo'!CW343</f>
        <v>120</v>
      </c>
      <c r="I345" s="17">
        <f>'10_Putumayo'!EP343</f>
        <v>109</v>
      </c>
      <c r="J345" s="18">
        <f>'10_Putumayo'!ET343</f>
        <v>69</v>
      </c>
      <c r="K345" s="15">
        <f t="shared" si="15"/>
        <v>0.31131057112334659</v>
      </c>
      <c r="L345" s="15">
        <f t="shared" si="16"/>
        <v>0</v>
      </c>
      <c r="M345" s="10" t="str">
        <f>IFERROR(VLOOKUP($L$4:$L$859,TABLAREF!$A$1:$C$4,3,1),"SIN DATO")</f>
        <v>LATENTE</v>
      </c>
    </row>
    <row r="346" spans="1:13" ht="15" customHeight="1" x14ac:dyDescent="0.25">
      <c r="A346" s="77">
        <f t="shared" si="17"/>
        <v>343</v>
      </c>
      <c r="B346" s="42" t="str">
        <f>'10_Putumayo'!S344</f>
        <v>CC27360202</v>
      </c>
      <c r="C346" s="2">
        <f>'10_Putumayo'!Y344</f>
        <v>64</v>
      </c>
      <c r="D346">
        <f>'10_Putumayo'!AE344</f>
        <v>2</v>
      </c>
      <c r="E346" s="1">
        <f>'10_Putumayo'!BO344</f>
        <v>0</v>
      </c>
      <c r="F346" s="17">
        <f>'10_Putumayo'!CS344</f>
        <v>0</v>
      </c>
      <c r="G346" s="16">
        <f>'10_Putumayo'!DB344</f>
        <v>1</v>
      </c>
      <c r="H346" s="46">
        <f>'10_Putumayo'!CW344</f>
        <v>120</v>
      </c>
      <c r="I346" s="17">
        <f>'10_Putumayo'!EP344</f>
        <v>188</v>
      </c>
      <c r="J346" s="18">
        <f>'10_Putumayo'!ET344</f>
        <v>69</v>
      </c>
      <c r="K346" s="15">
        <f t="shared" si="15"/>
        <v>28.45090092510635</v>
      </c>
      <c r="L346" s="15">
        <f t="shared" si="16"/>
        <v>28</v>
      </c>
      <c r="M346" s="10" t="str">
        <f>IFERROR(VLOOKUP($L$4:$L$859,TABLAREF!$A$1:$C$4,3,1),"SIN DATO")</f>
        <v>MUY ALTO</v>
      </c>
    </row>
    <row r="347" spans="1:13" ht="15" customHeight="1" x14ac:dyDescent="0.25">
      <c r="A347" s="77">
        <f t="shared" si="17"/>
        <v>344</v>
      </c>
      <c r="B347" s="42" t="str">
        <f>'10_Putumayo'!S345</f>
        <v>CC5296748</v>
      </c>
      <c r="C347" s="2">
        <f>'10_Putumayo'!Y345</f>
        <v>41</v>
      </c>
      <c r="D347">
        <f>'10_Putumayo'!AE345</f>
        <v>1</v>
      </c>
      <c r="E347" s="1">
        <f>'10_Putumayo'!BO345</f>
        <v>1</v>
      </c>
      <c r="F347" s="17">
        <f>'10_Putumayo'!CS345</f>
        <v>0</v>
      </c>
      <c r="G347" s="16">
        <f>'10_Putumayo'!DB345</f>
        <v>0</v>
      </c>
      <c r="H347" s="46">
        <f>'10_Putumayo'!CW345</f>
        <v>130</v>
      </c>
      <c r="I347" s="17">
        <f>'10_Putumayo'!EP345</f>
        <v>179</v>
      </c>
      <c r="J347" s="18">
        <f>'10_Putumayo'!ET345</f>
        <v>51</v>
      </c>
      <c r="K347" s="15">
        <f t="shared" si="15"/>
        <v>5.3267701695836394</v>
      </c>
      <c r="L347" s="15">
        <f t="shared" si="16"/>
        <v>5</v>
      </c>
      <c r="M347" s="10" t="str">
        <f>IFERROR(VLOOKUP($L$4:$L$859,TABLAREF!$A$1:$C$4,3,1),"SIN DATO")</f>
        <v>LATENTE</v>
      </c>
    </row>
    <row r="348" spans="1:13" ht="15" customHeight="1" x14ac:dyDescent="0.25">
      <c r="A348" s="77">
        <f t="shared" si="17"/>
        <v>345</v>
      </c>
      <c r="B348" s="42" t="str">
        <f>'10_Putumayo'!S346</f>
        <v>CC27360107</v>
      </c>
      <c r="C348" s="2">
        <f>'10_Putumayo'!Y346</f>
        <v>63</v>
      </c>
      <c r="D348">
        <f>'10_Putumayo'!AE346</f>
        <v>2</v>
      </c>
      <c r="E348" s="1">
        <f>'10_Putumayo'!BO346</f>
        <v>0</v>
      </c>
      <c r="F348" s="17">
        <f>'10_Putumayo'!CS346</f>
        <v>0</v>
      </c>
      <c r="G348" s="16">
        <f>'10_Putumayo'!DB346</f>
        <v>0</v>
      </c>
      <c r="H348" s="46">
        <f>'10_Putumayo'!CW346</f>
        <v>127</v>
      </c>
      <c r="I348" s="17">
        <f>'10_Putumayo'!EP346</f>
        <v>201</v>
      </c>
      <c r="J348" s="18">
        <f>'10_Putumayo'!ET346</f>
        <v>50</v>
      </c>
      <c r="K348" s="15">
        <f t="shared" si="15"/>
        <v>19.765836674940317</v>
      </c>
      <c r="L348" s="15">
        <f t="shared" si="16"/>
        <v>20</v>
      </c>
      <c r="M348" s="10" t="str">
        <f>IFERROR(VLOOKUP($L$4:$L$859,TABLAREF!$A$1:$C$4,3,1),"SIN DATO")</f>
        <v>ALTO</v>
      </c>
    </row>
    <row r="349" spans="1:13" ht="15" customHeight="1" x14ac:dyDescent="0.25">
      <c r="A349" s="77">
        <f t="shared" si="17"/>
        <v>346</v>
      </c>
      <c r="B349" s="42" t="str">
        <f>'10_Putumayo'!S347</f>
        <v>CC27353138</v>
      </c>
      <c r="C349" s="2">
        <f>'10_Putumayo'!Y347</f>
        <v>48</v>
      </c>
      <c r="D349">
        <f>'10_Putumayo'!AE347</f>
        <v>2</v>
      </c>
      <c r="E349" s="1">
        <f>'10_Putumayo'!BO347</f>
        <v>0</v>
      </c>
      <c r="F349" s="17">
        <f>'10_Putumayo'!CS347</f>
        <v>0</v>
      </c>
      <c r="G349" s="16">
        <f>'10_Putumayo'!DB347</f>
        <v>0</v>
      </c>
      <c r="H349" s="46">
        <f>'10_Putumayo'!CW347</f>
        <v>180</v>
      </c>
      <c r="I349" s="17">
        <f>'10_Putumayo'!EP347</f>
        <v>199.8</v>
      </c>
      <c r="J349" s="18">
        <f>'10_Putumayo'!ET347</f>
        <v>55</v>
      </c>
      <c r="K349" s="15">
        <f t="shared" si="15"/>
        <v>13.414021009879351</v>
      </c>
      <c r="L349" s="15">
        <f t="shared" si="16"/>
        <v>13</v>
      </c>
      <c r="M349" s="10" t="str">
        <f>IFERROR(VLOOKUP($L$4:$L$859,TABLAREF!$A$1:$C$4,3,1),"SIN DATO")</f>
        <v>INTERMEDIO</v>
      </c>
    </row>
    <row r="350" spans="1:13" ht="15" customHeight="1" x14ac:dyDescent="0.25">
      <c r="A350" s="77">
        <f t="shared" si="17"/>
        <v>347</v>
      </c>
      <c r="B350" s="42" t="str">
        <f>'10_Putumayo'!S348</f>
        <v>CC18122640</v>
      </c>
      <c r="C350" s="2">
        <f>'10_Putumayo'!Y348</f>
        <v>54</v>
      </c>
      <c r="D350">
        <f>'10_Putumayo'!AE348</f>
        <v>1</v>
      </c>
      <c r="E350" s="1">
        <f>'10_Putumayo'!BO348</f>
        <v>1</v>
      </c>
      <c r="F350" s="17">
        <f>'10_Putumayo'!CS348</f>
        <v>0</v>
      </c>
      <c r="G350" s="16">
        <f>'10_Putumayo'!DB348</f>
        <v>0</v>
      </c>
      <c r="H350" s="46">
        <f>'10_Putumayo'!CW348</f>
        <v>120</v>
      </c>
      <c r="I350" s="17">
        <f>'10_Putumayo'!EP348</f>
        <v>202</v>
      </c>
      <c r="J350" s="18">
        <f>'10_Putumayo'!ET348</f>
        <v>44</v>
      </c>
      <c r="K350" s="15">
        <f t="shared" si="15"/>
        <v>14.098638628505011</v>
      </c>
      <c r="L350" s="15">
        <f t="shared" si="16"/>
        <v>14</v>
      </c>
      <c r="M350" s="10" t="str">
        <f>IFERROR(VLOOKUP($L$4:$L$859,TABLAREF!$A$1:$C$4,3,1),"SIN DATO")</f>
        <v>INTERMEDIO</v>
      </c>
    </row>
    <row r="351" spans="1:13" ht="15" customHeight="1" x14ac:dyDescent="0.25">
      <c r="A351" s="77">
        <f t="shared" si="17"/>
        <v>348</v>
      </c>
      <c r="B351" s="42" t="str">
        <f>'10_Putumayo'!S349</f>
        <v>CC18101032</v>
      </c>
      <c r="C351" s="2">
        <f>'10_Putumayo'!Y349</f>
        <v>61</v>
      </c>
      <c r="D351">
        <f>'10_Putumayo'!AE349</f>
        <v>1</v>
      </c>
      <c r="E351" s="1">
        <f>'10_Putumayo'!BO349</f>
        <v>0</v>
      </c>
      <c r="F351" s="17">
        <f>'10_Putumayo'!CS349</f>
        <v>0</v>
      </c>
      <c r="G351" s="16">
        <f>'10_Putumayo'!DB349</f>
        <v>0</v>
      </c>
      <c r="H351" s="46">
        <f>'10_Putumayo'!CW349</f>
        <v>130</v>
      </c>
      <c r="I351" s="17">
        <f>'10_Putumayo'!EP349</f>
        <v>194.7</v>
      </c>
      <c r="J351" s="18">
        <f>'10_Putumayo'!ET349</f>
        <v>54.5</v>
      </c>
      <c r="K351" s="15">
        <f t="shared" si="15"/>
        <v>10.012616416271458</v>
      </c>
      <c r="L351" s="15">
        <f t="shared" si="16"/>
        <v>10</v>
      </c>
      <c r="M351" s="10" t="str">
        <f>IFERROR(VLOOKUP($L$4:$L$859,TABLAREF!$A$1:$C$4,3,1),"SIN DATO")</f>
        <v>LATENTE</v>
      </c>
    </row>
    <row r="352" spans="1:13" ht="15" customHeight="1" x14ac:dyDescent="0.25">
      <c r="A352" s="77">
        <f t="shared" si="17"/>
        <v>349</v>
      </c>
      <c r="B352" s="42" t="str">
        <f>'10_Putumayo'!S350</f>
        <v>CC30724374</v>
      </c>
      <c r="C352" s="2">
        <f>'10_Putumayo'!Y350</f>
        <v>60</v>
      </c>
      <c r="D352">
        <f>'10_Putumayo'!AE350</f>
        <v>2</v>
      </c>
      <c r="E352" s="1">
        <f>'10_Putumayo'!BO350</f>
        <v>0</v>
      </c>
      <c r="F352" s="17">
        <f>'10_Putumayo'!CS350</f>
        <v>0</v>
      </c>
      <c r="G352" s="16">
        <f>'10_Putumayo'!DB350</f>
        <v>0</v>
      </c>
      <c r="H352" s="46">
        <f>'10_Putumayo'!CW350</f>
        <v>120</v>
      </c>
      <c r="I352" s="17">
        <f>'10_Putumayo'!EP350</f>
        <v>169</v>
      </c>
      <c r="J352" s="18">
        <f>'10_Putumayo'!ET350</f>
        <v>30.6</v>
      </c>
      <c r="K352" s="15">
        <f t="shared" si="15"/>
        <v>21.580969534711635</v>
      </c>
      <c r="L352" s="15">
        <f t="shared" si="16"/>
        <v>22</v>
      </c>
      <c r="M352" s="10" t="str">
        <f>IFERROR(VLOOKUP($L$4:$L$859,TABLAREF!$A$1:$C$4,3,1),"SIN DATO")</f>
        <v>ALTO</v>
      </c>
    </row>
    <row r="353" spans="1:13" ht="15" customHeight="1" x14ac:dyDescent="0.25">
      <c r="A353" s="77">
        <f t="shared" si="17"/>
        <v>350</v>
      </c>
      <c r="B353" s="42" t="str">
        <f>'10_Putumayo'!S351</f>
        <v>CC12979686</v>
      </c>
      <c r="C353" s="2">
        <f>'10_Putumayo'!Y351</f>
        <v>63</v>
      </c>
      <c r="D353">
        <f>'10_Putumayo'!AE351</f>
        <v>1</v>
      </c>
      <c r="E353" s="1">
        <f>'10_Putumayo'!BO351</f>
        <v>0</v>
      </c>
      <c r="F353" s="17">
        <f>'10_Putumayo'!CS351</f>
        <v>0</v>
      </c>
      <c r="G353" s="16">
        <f>'10_Putumayo'!DB351</f>
        <v>0</v>
      </c>
      <c r="H353" s="46">
        <f>'10_Putumayo'!CW351</f>
        <v>120</v>
      </c>
      <c r="I353" s="17">
        <f>'10_Putumayo'!EP351</f>
        <v>180.3</v>
      </c>
      <c r="J353" s="18">
        <f>'10_Putumayo'!ET351</f>
        <v>43.8</v>
      </c>
      <c r="K353" s="15">
        <f t="shared" si="15"/>
        <v>11.441796953256468</v>
      </c>
      <c r="L353" s="15">
        <f t="shared" si="16"/>
        <v>11</v>
      </c>
      <c r="M353" s="10" t="str">
        <f>IFERROR(VLOOKUP($L$4:$L$859,TABLAREF!$A$1:$C$4,3,1),"SIN DATO")</f>
        <v>INTERMEDIO</v>
      </c>
    </row>
    <row r="354" spans="1:13" ht="15" customHeight="1" x14ac:dyDescent="0.25">
      <c r="A354" s="77">
        <f t="shared" si="17"/>
        <v>351</v>
      </c>
      <c r="B354" s="42" t="str">
        <f>'10_Putumayo'!S352</f>
        <v>CC27129323</v>
      </c>
      <c r="C354" s="2">
        <f>'10_Putumayo'!Y352</f>
        <v>44</v>
      </c>
      <c r="D354">
        <f>'10_Putumayo'!AE352</f>
        <v>2</v>
      </c>
      <c r="E354" s="1">
        <f>'10_Putumayo'!BO352</f>
        <v>0</v>
      </c>
      <c r="F354" s="17">
        <f>'10_Putumayo'!CS352</f>
        <v>1</v>
      </c>
      <c r="G354" s="16">
        <f>'10_Putumayo'!DB352</f>
        <v>0</v>
      </c>
      <c r="H354" s="46">
        <f>'10_Putumayo'!CW352</f>
        <v>180</v>
      </c>
      <c r="I354" s="17">
        <f>'10_Putumayo'!EP352</f>
        <v>214</v>
      </c>
      <c r="J354" s="18">
        <f>'10_Putumayo'!ET352</f>
        <v>43.9</v>
      </c>
      <c r="K354" s="15">
        <f t="shared" si="15"/>
        <v>15.290376432199126</v>
      </c>
      <c r="L354" s="15">
        <f t="shared" si="16"/>
        <v>15</v>
      </c>
      <c r="M354" s="10" t="str">
        <f>IFERROR(VLOOKUP($L$4:$L$859,TABLAREF!$A$1:$C$4,3,1),"SIN DATO")</f>
        <v>INTERMEDIO</v>
      </c>
    </row>
    <row r="355" spans="1:13" ht="15" customHeight="1" x14ac:dyDescent="0.25">
      <c r="A355" s="77">
        <f t="shared" si="17"/>
        <v>352</v>
      </c>
      <c r="B355" s="42" t="str">
        <f>'10_Putumayo'!S353</f>
        <v>CC35894405</v>
      </c>
      <c r="C355" s="2">
        <f>'10_Putumayo'!Y353</f>
        <v>80</v>
      </c>
      <c r="D355">
        <f>'10_Putumayo'!AE353</f>
        <v>2</v>
      </c>
      <c r="E355" s="1">
        <f>'10_Putumayo'!BO353</f>
        <v>0</v>
      </c>
      <c r="F355" s="17">
        <f>'10_Putumayo'!CS353</f>
        <v>0</v>
      </c>
      <c r="G355" s="16">
        <f>'10_Putumayo'!DB353</f>
        <v>0</v>
      </c>
      <c r="H355" s="46">
        <f>'10_Putumayo'!CW353</f>
        <v>120</v>
      </c>
      <c r="I355" s="17">
        <f>'10_Putumayo'!EP353</f>
        <v>229</v>
      </c>
      <c r="J355" s="18">
        <f>'10_Putumayo'!ET353</f>
        <v>47</v>
      </c>
      <c r="K355" s="15">
        <f t="shared" si="15"/>
        <v>44.008425708172503</v>
      </c>
      <c r="L355" s="15">
        <f t="shared" si="16"/>
        <v>44</v>
      </c>
      <c r="M355" s="10" t="str">
        <f>IFERROR(VLOOKUP($L$4:$L$859,TABLAREF!$A$1:$C$4,3,1),"SIN DATO")</f>
        <v>MUY ALTO</v>
      </c>
    </row>
    <row r="356" spans="1:13" ht="15" customHeight="1" x14ac:dyDescent="0.25">
      <c r="A356" s="77">
        <f t="shared" si="17"/>
        <v>353</v>
      </c>
      <c r="B356" s="42" t="str">
        <f>'10_Putumayo'!S354</f>
        <v>CC12985929</v>
      </c>
      <c r="C356" s="2">
        <f>'10_Putumayo'!Y354</f>
        <v>65</v>
      </c>
      <c r="D356">
        <f>'10_Putumayo'!AE354</f>
        <v>2</v>
      </c>
      <c r="E356" s="1">
        <f>'10_Putumayo'!BO354</f>
        <v>0</v>
      </c>
      <c r="F356" s="17">
        <f>'10_Putumayo'!CS354</f>
        <v>0</v>
      </c>
      <c r="G356" s="16">
        <f>'10_Putumayo'!DB354</f>
        <v>0</v>
      </c>
      <c r="H356" s="46">
        <f>'10_Putumayo'!CW354</f>
        <v>130</v>
      </c>
      <c r="I356" s="17">
        <f>'10_Putumayo'!EP354</f>
        <v>253</v>
      </c>
      <c r="J356" s="18">
        <f>'10_Putumayo'!ET354</f>
        <v>60</v>
      </c>
      <c r="K356" s="15">
        <f t="shared" si="15"/>
        <v>23.479261856176514</v>
      </c>
      <c r="L356" s="15">
        <f t="shared" si="16"/>
        <v>23</v>
      </c>
      <c r="M356" s="10" t="str">
        <f>IFERROR(VLOOKUP($L$4:$L$859,TABLAREF!$A$1:$C$4,3,1),"SIN DATO")</f>
        <v>ALTO</v>
      </c>
    </row>
    <row r="357" spans="1:13" ht="15" customHeight="1" x14ac:dyDescent="0.25">
      <c r="A357" s="77">
        <f t="shared" si="17"/>
        <v>354</v>
      </c>
      <c r="B357" s="42" t="str">
        <f>'10_Putumayo'!S355</f>
        <v>CC1117486273</v>
      </c>
      <c r="C357" s="2">
        <f>'10_Putumayo'!Y355</f>
        <v>86</v>
      </c>
      <c r="D357">
        <f>'10_Putumayo'!AE355</f>
        <v>1</v>
      </c>
      <c r="E357" s="1">
        <f>'10_Putumayo'!BO355</f>
        <v>0</v>
      </c>
      <c r="F357" s="17">
        <f>'10_Putumayo'!CS355</f>
        <v>0</v>
      </c>
      <c r="G357" s="16">
        <f>'10_Putumayo'!DB355</f>
        <v>0</v>
      </c>
      <c r="H357" s="46">
        <f>'10_Putumayo'!CW355</f>
        <v>100</v>
      </c>
      <c r="I357" s="17">
        <f>'10_Putumayo'!EP355</f>
        <v>176</v>
      </c>
      <c r="J357" s="18">
        <f>'10_Putumayo'!ET355</f>
        <v>46</v>
      </c>
      <c r="K357" s="15">
        <f t="shared" si="15"/>
        <v>16.795788513181307</v>
      </c>
      <c r="L357" s="15">
        <f t="shared" si="16"/>
        <v>17</v>
      </c>
      <c r="M357" s="10" t="str">
        <f>IFERROR(VLOOKUP($L$4:$L$859,TABLAREF!$A$1:$C$4,3,1),"SIN DATO")</f>
        <v>INTERMEDIO</v>
      </c>
    </row>
    <row r="358" spans="1:13" ht="15" customHeight="1" x14ac:dyDescent="0.25">
      <c r="A358" s="77">
        <f t="shared" si="17"/>
        <v>355</v>
      </c>
      <c r="B358" s="42" t="str">
        <f>'10_Putumayo'!S356</f>
        <v>CC27354752</v>
      </c>
      <c r="C358" s="2">
        <f>'10_Putumayo'!Y356</f>
        <v>56</v>
      </c>
      <c r="D358">
        <f>'10_Putumayo'!AE356</f>
        <v>2</v>
      </c>
      <c r="E358" s="1">
        <f>'10_Putumayo'!BO356</f>
        <v>0</v>
      </c>
      <c r="F358" s="17">
        <f>'10_Putumayo'!CS356</f>
        <v>1</v>
      </c>
      <c r="G358" s="16">
        <f>'10_Putumayo'!DB356</f>
        <v>0</v>
      </c>
      <c r="H358" s="46">
        <f>'10_Putumayo'!CW356</f>
        <v>130</v>
      </c>
      <c r="I358" s="17">
        <f>'10_Putumayo'!EP356</f>
        <v>220</v>
      </c>
      <c r="J358" s="18">
        <f>'10_Putumayo'!ET356</f>
        <v>50</v>
      </c>
      <c r="K358" s="15">
        <f t="shared" si="15"/>
        <v>14.976736838253579</v>
      </c>
      <c r="L358" s="15">
        <f t="shared" si="16"/>
        <v>15</v>
      </c>
      <c r="M358" s="10" t="str">
        <f>IFERROR(VLOOKUP($L$4:$L$859,TABLAREF!$A$1:$C$4,3,1),"SIN DATO")</f>
        <v>INTERMEDIO</v>
      </c>
    </row>
    <row r="359" spans="1:13" ht="15" customHeight="1" x14ac:dyDescent="0.25">
      <c r="A359" s="77">
        <f t="shared" si="17"/>
        <v>356</v>
      </c>
      <c r="B359" s="42" t="str">
        <f>'10_Putumayo'!S357</f>
        <v>CC39273345</v>
      </c>
      <c r="C359" s="2">
        <f>'10_Putumayo'!Y357</f>
        <v>67</v>
      </c>
      <c r="D359">
        <f>'10_Putumayo'!AE357</f>
        <v>2</v>
      </c>
      <c r="E359" s="1">
        <f>'10_Putumayo'!BO357</f>
        <v>0</v>
      </c>
      <c r="F359" s="17">
        <f>'10_Putumayo'!CS357</f>
        <v>0</v>
      </c>
      <c r="G359" s="16">
        <f>'10_Putumayo'!DB357</f>
        <v>0</v>
      </c>
      <c r="H359" s="46">
        <f>'10_Putumayo'!CW357</f>
        <v>120</v>
      </c>
      <c r="I359" s="17">
        <f>'10_Putumayo'!EP357</f>
        <v>187</v>
      </c>
      <c r="J359" s="18">
        <f>'10_Putumayo'!ET357</f>
        <v>51</v>
      </c>
      <c r="K359" s="15">
        <f t="shared" si="15"/>
        <v>20.716417242248664</v>
      </c>
      <c r="L359" s="15">
        <f t="shared" si="16"/>
        <v>21</v>
      </c>
      <c r="M359" s="10" t="str">
        <f>IFERROR(VLOOKUP($L$4:$L$859,TABLAREF!$A$1:$C$4,3,1),"SIN DATO")</f>
        <v>ALTO</v>
      </c>
    </row>
    <row r="360" spans="1:13" ht="15" customHeight="1" x14ac:dyDescent="0.25">
      <c r="A360" s="77">
        <f t="shared" si="17"/>
        <v>357</v>
      </c>
      <c r="B360" s="42" t="str">
        <f>'10_Putumayo'!S358</f>
        <v>CC27355085</v>
      </c>
      <c r="C360" s="2">
        <f>'10_Putumayo'!Y358</f>
        <v>55</v>
      </c>
      <c r="D360">
        <f>'10_Putumayo'!AE358</f>
        <v>2</v>
      </c>
      <c r="E360" s="1">
        <f>'10_Putumayo'!BO358</f>
        <v>0</v>
      </c>
      <c r="F360" s="17">
        <f>'10_Putumayo'!CS358</f>
        <v>0</v>
      </c>
      <c r="G360" s="16">
        <f>'10_Putumayo'!DB358</f>
        <v>0</v>
      </c>
      <c r="H360" s="46">
        <f>'10_Putumayo'!CW358</f>
        <v>126</v>
      </c>
      <c r="I360" s="17">
        <f>'10_Putumayo'!EP358</f>
        <v>170.3</v>
      </c>
      <c r="J360" s="18">
        <f>'10_Putumayo'!ET358</f>
        <v>42.6</v>
      </c>
      <c r="K360" s="15">
        <f t="shared" si="15"/>
        <v>12.614649880300489</v>
      </c>
      <c r="L360" s="15">
        <f t="shared" si="16"/>
        <v>13</v>
      </c>
      <c r="M360" s="10" t="str">
        <f>IFERROR(VLOOKUP($L$4:$L$859,TABLAREF!$A$1:$C$4,3,1),"SIN DATO")</f>
        <v>INTERMEDIO</v>
      </c>
    </row>
    <row r="361" spans="1:13" ht="15" customHeight="1" x14ac:dyDescent="0.25">
      <c r="A361" s="77">
        <f t="shared" si="17"/>
        <v>358</v>
      </c>
      <c r="B361" s="42" t="str">
        <f>'10_Putumayo'!S359</f>
        <v>CC29111957</v>
      </c>
      <c r="C361" s="2">
        <f>'10_Putumayo'!Y359</f>
        <v>78</v>
      </c>
      <c r="D361">
        <f>'10_Putumayo'!AE359</f>
        <v>2</v>
      </c>
      <c r="E361" s="1">
        <f>'10_Putumayo'!BO359</f>
        <v>0</v>
      </c>
      <c r="F361" s="17">
        <f>'10_Putumayo'!CS359</f>
        <v>0</v>
      </c>
      <c r="G361" s="16">
        <f>'10_Putumayo'!DB359</f>
        <v>0</v>
      </c>
      <c r="H361" s="46">
        <f>'10_Putumayo'!CW359</f>
        <v>145</v>
      </c>
      <c r="I361" s="17">
        <f>'10_Putumayo'!EP359</f>
        <v>173</v>
      </c>
      <c r="J361" s="18">
        <f>'10_Putumayo'!ET359</f>
        <v>47</v>
      </c>
      <c r="K361" s="15">
        <f t="shared" si="15"/>
        <v>40.248149416026592</v>
      </c>
      <c r="L361" s="15">
        <f t="shared" si="16"/>
        <v>40</v>
      </c>
      <c r="M361" s="10" t="str">
        <f>IFERROR(VLOOKUP($L$4:$L$859,TABLAREF!$A$1:$C$4,3,1),"SIN DATO")</f>
        <v>MUY ALTO</v>
      </c>
    </row>
    <row r="362" spans="1:13" ht="15" customHeight="1" x14ac:dyDescent="0.25">
      <c r="A362" s="77">
        <f t="shared" si="17"/>
        <v>359</v>
      </c>
      <c r="B362" s="42" t="str">
        <f>'10_Putumayo'!S360</f>
        <v>CC18126226</v>
      </c>
      <c r="C362" s="2">
        <f>'10_Putumayo'!Y360</f>
        <v>73</v>
      </c>
      <c r="D362">
        <f>'10_Putumayo'!AE360</f>
        <v>1</v>
      </c>
      <c r="E362" s="1">
        <f>'10_Putumayo'!BO360</f>
        <v>0</v>
      </c>
      <c r="F362" s="17">
        <f>'10_Putumayo'!CS360</f>
        <v>0</v>
      </c>
      <c r="G362" s="16">
        <f>'10_Putumayo'!DB360</f>
        <v>0</v>
      </c>
      <c r="H362" s="46">
        <f>'10_Putumayo'!CW360</f>
        <v>140</v>
      </c>
      <c r="I362" s="17">
        <f>'10_Putumayo'!EP360</f>
        <v>174</v>
      </c>
      <c r="J362" s="18">
        <f>'10_Putumayo'!ET360</f>
        <v>45.5</v>
      </c>
      <c r="K362" s="15">
        <f t="shared" si="15"/>
        <v>18.424449168917779</v>
      </c>
      <c r="L362" s="15">
        <f t="shared" si="16"/>
        <v>18</v>
      </c>
      <c r="M362" s="10" t="str">
        <f>IFERROR(VLOOKUP($L$4:$L$859,TABLAREF!$A$1:$C$4,3,1),"SIN DATO")</f>
        <v>INTERMEDIO</v>
      </c>
    </row>
    <row r="363" spans="1:13" ht="15" customHeight="1" x14ac:dyDescent="0.25">
      <c r="A363" s="77">
        <f t="shared" si="17"/>
        <v>360</v>
      </c>
      <c r="B363" s="42" t="str">
        <f>'10_Putumayo'!S361</f>
        <v>CC1868972</v>
      </c>
      <c r="C363" s="2">
        <f>'10_Putumayo'!Y361</f>
        <v>32</v>
      </c>
      <c r="D363">
        <f>'10_Putumayo'!AE361</f>
        <v>1</v>
      </c>
      <c r="E363" s="1">
        <f>'10_Putumayo'!BO361</f>
        <v>0</v>
      </c>
      <c r="F363" s="17">
        <f>'10_Putumayo'!CS361</f>
        <v>0</v>
      </c>
      <c r="G363" s="16">
        <f>'10_Putumayo'!DB361</f>
        <v>0</v>
      </c>
      <c r="H363" s="46">
        <f>'10_Putumayo'!CW361</f>
        <v>150</v>
      </c>
      <c r="I363" s="17">
        <f>'10_Putumayo'!EP361</f>
        <v>211</v>
      </c>
      <c r="J363" s="18">
        <f>'10_Putumayo'!ET361</f>
        <v>60</v>
      </c>
      <c r="K363" s="15">
        <f t="shared" si="15"/>
        <v>1.5508133859871931</v>
      </c>
      <c r="L363" s="15">
        <f t="shared" si="16"/>
        <v>2</v>
      </c>
      <c r="M363" s="10" t="str">
        <f>IFERROR(VLOOKUP($L$4:$L$859,TABLAREF!$A$1:$C$4,3,1),"SIN DATO")</f>
        <v>LATENTE</v>
      </c>
    </row>
    <row r="364" spans="1:13" ht="15" customHeight="1" x14ac:dyDescent="0.25">
      <c r="A364" s="77">
        <f t="shared" si="17"/>
        <v>361</v>
      </c>
      <c r="B364" s="42" t="str">
        <f>'10_Putumayo'!S362</f>
        <v>CC27359728</v>
      </c>
      <c r="C364" s="2">
        <f>'10_Putumayo'!Y362</f>
        <v>53</v>
      </c>
      <c r="D364">
        <f>'10_Putumayo'!AE362</f>
        <v>2</v>
      </c>
      <c r="E364" s="1">
        <f>'10_Putumayo'!BO362</f>
        <v>0</v>
      </c>
      <c r="F364" s="17">
        <f>'10_Putumayo'!CS362</f>
        <v>0</v>
      </c>
      <c r="G364" s="16">
        <f>'10_Putumayo'!DB362</f>
        <v>0</v>
      </c>
      <c r="H364" s="46">
        <f>'10_Putumayo'!CW362</f>
        <v>140</v>
      </c>
      <c r="I364" s="17">
        <f>'10_Putumayo'!EP362</f>
        <v>161</v>
      </c>
      <c r="J364" s="18">
        <f>'10_Putumayo'!ET362</f>
        <v>24</v>
      </c>
      <c r="K364" s="15">
        <f t="shared" si="15"/>
        <v>22.670992409863878</v>
      </c>
      <c r="L364" s="15">
        <f t="shared" si="16"/>
        <v>23</v>
      </c>
      <c r="M364" s="10" t="str">
        <f>IFERROR(VLOOKUP($L$4:$L$859,TABLAREF!$A$1:$C$4,3,1),"SIN DATO")</f>
        <v>ALTO</v>
      </c>
    </row>
    <row r="365" spans="1:13" ht="15" customHeight="1" x14ac:dyDescent="0.25">
      <c r="A365" s="77">
        <f t="shared" si="17"/>
        <v>362</v>
      </c>
      <c r="B365" s="42" t="str">
        <f>'10_Putumayo'!S363</f>
        <v>CC69086803</v>
      </c>
      <c r="C365" s="2">
        <f>'10_Putumayo'!Y363</f>
        <v>70</v>
      </c>
      <c r="D365">
        <f>'10_Putumayo'!AE363</f>
        <v>2</v>
      </c>
      <c r="E365" s="1">
        <f>'10_Putumayo'!BO363</f>
        <v>0</v>
      </c>
      <c r="F365" s="17">
        <f>'10_Putumayo'!CS363</f>
        <v>0</v>
      </c>
      <c r="G365" s="16">
        <f>'10_Putumayo'!DB363</f>
        <v>0</v>
      </c>
      <c r="H365" s="46">
        <f>'10_Putumayo'!CW363</f>
        <v>180</v>
      </c>
      <c r="I365" s="17">
        <f>'10_Putumayo'!EP363</f>
        <v>192</v>
      </c>
      <c r="J365" s="18">
        <f>'10_Putumayo'!ET363</f>
        <v>38</v>
      </c>
      <c r="K365" s="15">
        <f t="shared" si="15"/>
        <v>43.846699754370597</v>
      </c>
      <c r="L365" s="15">
        <f t="shared" si="16"/>
        <v>44</v>
      </c>
      <c r="M365" s="10" t="str">
        <f>IFERROR(VLOOKUP($L$4:$L$859,TABLAREF!$A$1:$C$4,3,1),"SIN DATO")</f>
        <v>MUY ALTO</v>
      </c>
    </row>
    <row r="366" spans="1:13" ht="15" customHeight="1" x14ac:dyDescent="0.25">
      <c r="A366" s="77">
        <f t="shared" si="17"/>
        <v>363</v>
      </c>
      <c r="B366" s="42" t="str">
        <f>'10_Putumayo'!S364</f>
        <v>CC69086770</v>
      </c>
      <c r="C366" s="2">
        <f>'10_Putumayo'!Y364</f>
        <v>68</v>
      </c>
      <c r="D366">
        <f>'10_Putumayo'!AE364</f>
        <v>2</v>
      </c>
      <c r="E366" s="1">
        <f>'10_Putumayo'!BO364</f>
        <v>0</v>
      </c>
      <c r="F366" s="17">
        <f>'10_Putumayo'!CS364</f>
        <v>1</v>
      </c>
      <c r="G366" s="16">
        <f>'10_Putumayo'!DB364</f>
        <v>0</v>
      </c>
      <c r="H366" s="46">
        <f>'10_Putumayo'!CW364</f>
        <v>120</v>
      </c>
      <c r="I366" s="17">
        <f>'10_Putumayo'!EP364</f>
        <v>254</v>
      </c>
      <c r="J366" s="18">
        <f>'10_Putumayo'!ET364</f>
        <v>59</v>
      </c>
      <c r="K366" s="15">
        <f t="shared" si="15"/>
        <v>24.475173944043902</v>
      </c>
      <c r="L366" s="15">
        <f t="shared" si="16"/>
        <v>24</v>
      </c>
      <c r="M366" s="10" t="str">
        <f>IFERROR(VLOOKUP($L$4:$L$859,TABLAREF!$A$1:$C$4,3,1),"SIN DATO")</f>
        <v>ALTO</v>
      </c>
    </row>
    <row r="367" spans="1:13" ht="15" customHeight="1" x14ac:dyDescent="0.25">
      <c r="A367" s="77">
        <f t="shared" si="17"/>
        <v>364</v>
      </c>
      <c r="B367" s="42" t="str">
        <f>'10_Putumayo'!S365</f>
        <v>CC27359507</v>
      </c>
      <c r="C367" s="2">
        <f>'10_Putumayo'!Y365</f>
        <v>58</v>
      </c>
      <c r="D367">
        <f>'10_Putumayo'!AE365</f>
        <v>2</v>
      </c>
      <c r="E367" s="1">
        <f>'10_Putumayo'!BO365</f>
        <v>0</v>
      </c>
      <c r="F367" s="17">
        <f>'10_Putumayo'!CS365</f>
        <v>0</v>
      </c>
      <c r="G367" s="16">
        <f>'10_Putumayo'!DB365</f>
        <v>0</v>
      </c>
      <c r="H367" s="46">
        <f>'10_Putumayo'!CW365</f>
        <v>110</v>
      </c>
      <c r="I367" s="17">
        <f>'10_Putumayo'!EP365</f>
        <v>272</v>
      </c>
      <c r="J367" s="18">
        <f>'10_Putumayo'!ET365</f>
        <v>46.6</v>
      </c>
      <c r="K367" s="15">
        <f t="shared" si="15"/>
        <v>18.542325244664536</v>
      </c>
      <c r="L367" s="15">
        <f t="shared" si="16"/>
        <v>19</v>
      </c>
      <c r="M367" s="10" t="str">
        <f>IFERROR(VLOOKUP($L$4:$L$859,TABLAREF!$A$1:$C$4,3,1),"SIN DATO")</f>
        <v>INTERMEDIO</v>
      </c>
    </row>
    <row r="368" spans="1:13" ht="15" customHeight="1" x14ac:dyDescent="0.25">
      <c r="A368" s="77">
        <f t="shared" si="17"/>
        <v>365</v>
      </c>
      <c r="B368" s="42" t="str">
        <f>'10_Putumayo'!S366</f>
        <v>CC27474067</v>
      </c>
      <c r="C368" s="2">
        <f>'10_Putumayo'!Y366</f>
        <v>43</v>
      </c>
      <c r="D368">
        <f>'10_Putumayo'!AE366</f>
        <v>2</v>
      </c>
      <c r="E368" s="1">
        <f>'10_Putumayo'!BO366</f>
        <v>0</v>
      </c>
      <c r="F368" s="17">
        <f>'10_Putumayo'!CS366</f>
        <v>0</v>
      </c>
      <c r="G368" s="16">
        <f>'10_Putumayo'!DB366</f>
        <v>0</v>
      </c>
      <c r="H368" s="46">
        <f>'10_Putumayo'!CW366</f>
        <v>110</v>
      </c>
      <c r="I368" s="17">
        <f>'10_Putumayo'!EP366</f>
        <v>176</v>
      </c>
      <c r="J368" s="18">
        <f>'10_Putumayo'!ET366</f>
        <v>68</v>
      </c>
      <c r="K368" s="15">
        <f t="shared" si="15"/>
        <v>2.5310657794772262</v>
      </c>
      <c r="L368" s="15">
        <f t="shared" si="16"/>
        <v>3</v>
      </c>
      <c r="M368" s="10" t="str">
        <f>IFERROR(VLOOKUP($L$4:$L$859,TABLAREF!$A$1:$C$4,3,1),"SIN DATO")</f>
        <v>LATENTE</v>
      </c>
    </row>
    <row r="369" spans="1:13" ht="15" customHeight="1" x14ac:dyDescent="0.25">
      <c r="A369" s="77">
        <f t="shared" si="17"/>
        <v>366</v>
      </c>
      <c r="B369" s="42" t="str">
        <f>'10_Putumayo'!S367</f>
        <v>CC27474568</v>
      </c>
      <c r="C369" s="2">
        <f>'10_Putumayo'!Y367</f>
        <v>65</v>
      </c>
      <c r="D369">
        <f>'10_Putumayo'!AE367</f>
        <v>2</v>
      </c>
      <c r="E369" s="1">
        <f>'10_Putumayo'!BO367</f>
        <v>0</v>
      </c>
      <c r="F369" s="17">
        <f>'10_Putumayo'!CS367</f>
        <v>0</v>
      </c>
      <c r="G369" s="16">
        <f>'10_Putumayo'!DB367</f>
        <v>0</v>
      </c>
      <c r="H369" s="46">
        <f>'10_Putumayo'!CW367</f>
        <v>120</v>
      </c>
      <c r="I369" s="17">
        <f>'10_Putumayo'!EP367</f>
        <v>299</v>
      </c>
      <c r="J369" s="18">
        <f>'10_Putumayo'!ET367</f>
        <v>42</v>
      </c>
      <c r="K369" s="15">
        <f t="shared" si="15"/>
        <v>33.054386866012251</v>
      </c>
      <c r="L369" s="15">
        <f t="shared" si="16"/>
        <v>33</v>
      </c>
      <c r="M369" s="10" t="str">
        <f>IFERROR(VLOOKUP($L$4:$L$859,TABLAREF!$A$1:$C$4,3,1),"SIN DATO")</f>
        <v>MUY ALTO</v>
      </c>
    </row>
    <row r="370" spans="1:13" ht="15" customHeight="1" x14ac:dyDescent="0.25">
      <c r="A370" s="77">
        <f t="shared" si="17"/>
        <v>367</v>
      </c>
      <c r="B370" s="42" t="str">
        <f>'10_Putumayo'!S368</f>
        <v>CC1890137</v>
      </c>
      <c r="C370" s="2">
        <f>'10_Putumayo'!Y368</f>
        <v>35</v>
      </c>
      <c r="D370">
        <f>'10_Putumayo'!AE368</f>
        <v>1</v>
      </c>
      <c r="E370" s="1">
        <f>'10_Putumayo'!BO368</f>
        <v>0</v>
      </c>
      <c r="F370" s="17">
        <f>'10_Putumayo'!CS368</f>
        <v>0</v>
      </c>
      <c r="G370" s="16">
        <f>'10_Putumayo'!DB368</f>
        <v>0</v>
      </c>
      <c r="H370" s="46">
        <f>'10_Putumayo'!CW368</f>
        <v>214</v>
      </c>
      <c r="I370" s="17">
        <f>'10_Putumayo'!EP368</f>
        <v>84</v>
      </c>
      <c r="J370" s="18">
        <f>'10_Putumayo'!ET368</f>
        <v>37</v>
      </c>
      <c r="K370" s="15">
        <f t="shared" si="15"/>
        <v>2.2550268299074139</v>
      </c>
      <c r="L370" s="15">
        <f t="shared" si="16"/>
        <v>2</v>
      </c>
      <c r="M370" s="10" t="str">
        <f>IFERROR(VLOOKUP($L$4:$L$859,TABLAREF!$A$1:$C$4,3,1),"SIN DATO")</f>
        <v>LATENTE</v>
      </c>
    </row>
    <row r="371" spans="1:13" ht="15" customHeight="1" x14ac:dyDescent="0.25">
      <c r="A371" s="77">
        <f t="shared" si="17"/>
        <v>368</v>
      </c>
      <c r="B371" s="42" t="str">
        <f>'10_Putumayo'!S369</f>
        <v>CC5297545</v>
      </c>
      <c r="C371" s="2">
        <f>'10_Putumayo'!Y369</f>
        <v>45</v>
      </c>
      <c r="D371">
        <f>'10_Putumayo'!AE369</f>
        <v>1</v>
      </c>
      <c r="E371" s="1">
        <f>'10_Putumayo'!BO369</f>
        <v>0</v>
      </c>
      <c r="F371" s="17">
        <f>'10_Putumayo'!CS369</f>
        <v>0</v>
      </c>
      <c r="G371" s="16">
        <f>'10_Putumayo'!DB369</f>
        <v>0</v>
      </c>
      <c r="H371" s="46">
        <f>'10_Putumayo'!CW369</f>
        <v>138</v>
      </c>
      <c r="I371" s="17">
        <f>'10_Putumayo'!EP369</f>
        <v>168</v>
      </c>
      <c r="J371" s="18">
        <f>'10_Putumayo'!ET369</f>
        <v>69</v>
      </c>
      <c r="K371" s="15">
        <f t="shared" si="15"/>
        <v>2.3835832968438941</v>
      </c>
      <c r="L371" s="15">
        <f t="shared" si="16"/>
        <v>2</v>
      </c>
      <c r="M371" s="10" t="str">
        <f>IFERROR(VLOOKUP($L$4:$L$859,TABLAREF!$A$1:$C$4,3,1),"SIN DATO")</f>
        <v>LATENTE</v>
      </c>
    </row>
    <row r="372" spans="1:13" ht="15" customHeight="1" x14ac:dyDescent="0.25">
      <c r="A372" s="77">
        <f t="shared" si="17"/>
        <v>369</v>
      </c>
      <c r="B372" s="42" t="str">
        <f>'10_Putumayo'!S370</f>
        <v>CC30724980</v>
      </c>
      <c r="C372" s="2">
        <f>'10_Putumayo'!Y370</f>
        <v>63</v>
      </c>
      <c r="D372">
        <f>'10_Putumayo'!AE370</f>
        <v>2</v>
      </c>
      <c r="E372" s="1">
        <f>'10_Putumayo'!BO370</f>
        <v>0</v>
      </c>
      <c r="F372" s="17">
        <f>'10_Putumayo'!CS370</f>
        <v>0</v>
      </c>
      <c r="G372" s="16">
        <f>'10_Putumayo'!DB370</f>
        <v>0</v>
      </c>
      <c r="H372" s="46">
        <f>'10_Putumayo'!CW370</f>
        <v>120</v>
      </c>
      <c r="I372" s="17">
        <f>'10_Putumayo'!EP370</f>
        <v>237</v>
      </c>
      <c r="J372" s="18">
        <f>'10_Putumayo'!ET370</f>
        <v>42.3</v>
      </c>
      <c r="K372" s="15">
        <f t="shared" si="15"/>
        <v>25.138369580714304</v>
      </c>
      <c r="L372" s="15">
        <f t="shared" si="16"/>
        <v>25</v>
      </c>
      <c r="M372" s="10" t="str">
        <f>IFERROR(VLOOKUP($L$4:$L$859,TABLAREF!$A$1:$C$4,3,1),"SIN DATO")</f>
        <v>MUY ALTO</v>
      </c>
    </row>
    <row r="373" spans="1:13" ht="15" customHeight="1" x14ac:dyDescent="0.25">
      <c r="A373" s="77">
        <f t="shared" si="17"/>
        <v>370</v>
      </c>
      <c r="B373" s="42" t="str">
        <f>'10_Putumayo'!S371</f>
        <v>CC27472351</v>
      </c>
      <c r="C373" s="2">
        <f>'10_Putumayo'!Y371</f>
        <v>45</v>
      </c>
      <c r="D373">
        <f>'10_Putumayo'!AE371</f>
        <v>2</v>
      </c>
      <c r="E373" s="1">
        <f>'10_Putumayo'!BO371</f>
        <v>0</v>
      </c>
      <c r="F373" s="17">
        <f>'10_Putumayo'!CS371</f>
        <v>1</v>
      </c>
      <c r="G373" s="16">
        <f>'10_Putumayo'!DB371</f>
        <v>0</v>
      </c>
      <c r="H373" s="46">
        <f>'10_Putumayo'!CW371</f>
        <v>125</v>
      </c>
      <c r="I373" s="17">
        <f>'10_Putumayo'!EP371</f>
        <v>103</v>
      </c>
      <c r="J373" s="18">
        <f>'10_Putumayo'!ET371</f>
        <v>68</v>
      </c>
      <c r="K373" s="15">
        <f t="shared" si="15"/>
        <v>1.3255559229272351</v>
      </c>
      <c r="L373" s="15">
        <f t="shared" si="16"/>
        <v>1</v>
      </c>
      <c r="M373" s="10" t="str">
        <f>IFERROR(VLOOKUP($L$4:$L$859,TABLAREF!$A$1:$C$4,3,1),"SIN DATO")</f>
        <v>LATENTE</v>
      </c>
    </row>
    <row r="374" spans="1:13" ht="15" customHeight="1" x14ac:dyDescent="0.25">
      <c r="A374" s="77">
        <f t="shared" si="17"/>
        <v>371</v>
      </c>
      <c r="B374" s="42" t="str">
        <f>'10_Putumayo'!S372</f>
        <v>CC97480538</v>
      </c>
      <c r="C374" s="2">
        <f>'10_Putumayo'!Y372</f>
        <v>74</v>
      </c>
      <c r="D374">
        <f>'10_Putumayo'!AE372</f>
        <v>1</v>
      </c>
      <c r="E374" s="1">
        <f>'10_Putumayo'!BO372</f>
        <v>0</v>
      </c>
      <c r="F374" s="17">
        <f>'10_Putumayo'!CS372</f>
        <v>0</v>
      </c>
      <c r="G374" s="16">
        <f>'10_Putumayo'!DB372</f>
        <v>0</v>
      </c>
      <c r="H374" s="46">
        <f>'10_Putumayo'!CW372</f>
        <v>140</v>
      </c>
      <c r="I374" s="17">
        <f>'10_Putumayo'!EP372</f>
        <v>176</v>
      </c>
      <c r="J374" s="18">
        <f>'10_Putumayo'!ET372</f>
        <v>47</v>
      </c>
      <c r="K374" s="15">
        <f t="shared" si="15"/>
        <v>18.556180545005361</v>
      </c>
      <c r="L374" s="15">
        <f t="shared" si="16"/>
        <v>19</v>
      </c>
      <c r="M374" s="10" t="str">
        <f>IFERROR(VLOOKUP($L$4:$L$859,TABLAREF!$A$1:$C$4,3,1),"SIN DATO")</f>
        <v>INTERMEDIO</v>
      </c>
    </row>
    <row r="375" spans="1:13" ht="15" customHeight="1" x14ac:dyDescent="0.25">
      <c r="A375" s="77">
        <f t="shared" si="17"/>
        <v>372</v>
      </c>
      <c r="B375" s="42" t="str">
        <f>'10_Putumayo'!S373</f>
        <v>CC17184962</v>
      </c>
      <c r="C375" s="2">
        <f>'10_Putumayo'!Y373</f>
        <v>47</v>
      </c>
      <c r="D375">
        <f>'10_Putumayo'!AE373</f>
        <v>1</v>
      </c>
      <c r="E375" s="1">
        <f>'10_Putumayo'!BO373</f>
        <v>0</v>
      </c>
      <c r="F375" s="17">
        <f>'10_Putumayo'!CS373</f>
        <v>1</v>
      </c>
      <c r="G375" s="16">
        <f>'10_Putumayo'!DB373</f>
        <v>0</v>
      </c>
      <c r="H375" s="46">
        <f>'10_Putumayo'!CW373</f>
        <v>130</v>
      </c>
      <c r="I375" s="17">
        <f>'10_Putumayo'!EP373</f>
        <v>172</v>
      </c>
      <c r="J375" s="18">
        <f>'10_Putumayo'!ET373</f>
        <v>45.3</v>
      </c>
      <c r="K375" s="15">
        <f t="shared" si="15"/>
        <v>7.3440678465607974</v>
      </c>
      <c r="L375" s="15">
        <f t="shared" si="16"/>
        <v>7</v>
      </c>
      <c r="M375" s="10" t="str">
        <f>IFERROR(VLOOKUP($L$4:$L$859,TABLAREF!$A$1:$C$4,3,1),"SIN DATO")</f>
        <v>LATENTE</v>
      </c>
    </row>
    <row r="376" spans="1:13" ht="15" customHeight="1" x14ac:dyDescent="0.25">
      <c r="A376" s="77">
        <f t="shared" si="17"/>
        <v>373</v>
      </c>
      <c r="B376" s="42" t="str">
        <f>'10_Putumayo'!S374</f>
        <v>CC18125016</v>
      </c>
      <c r="C376" s="2">
        <f>'10_Putumayo'!Y374</f>
        <v>69</v>
      </c>
      <c r="D376">
        <f>'10_Putumayo'!AE374</f>
        <v>1</v>
      </c>
      <c r="E376" s="1">
        <f>'10_Putumayo'!BO374</f>
        <v>0</v>
      </c>
      <c r="F376" s="17">
        <f>'10_Putumayo'!CS374</f>
        <v>0</v>
      </c>
      <c r="G376" s="16">
        <f>'10_Putumayo'!DB374</f>
        <v>1</v>
      </c>
      <c r="H376" s="46">
        <f>'10_Putumayo'!CW374</f>
        <v>130</v>
      </c>
      <c r="I376" s="17">
        <f>'10_Putumayo'!EP374</f>
        <v>170</v>
      </c>
      <c r="J376" s="18">
        <f>'10_Putumayo'!ET374</f>
        <v>31</v>
      </c>
      <c r="K376" s="15">
        <f t="shared" si="15"/>
        <v>40.158221039752362</v>
      </c>
      <c r="L376" s="15">
        <f t="shared" si="16"/>
        <v>40</v>
      </c>
      <c r="M376" s="10" t="str">
        <f>IFERROR(VLOOKUP($L$4:$L$859,TABLAREF!$A$1:$C$4,3,1),"SIN DATO")</f>
        <v>MUY ALTO</v>
      </c>
    </row>
    <row r="377" spans="1:13" ht="15" customHeight="1" x14ac:dyDescent="0.25">
      <c r="A377" s="77">
        <f t="shared" si="17"/>
        <v>374</v>
      </c>
      <c r="B377" s="42" t="str">
        <f>'10_Putumayo'!S375</f>
        <v>CC27475296</v>
      </c>
      <c r="C377" s="2">
        <f>'10_Putumayo'!Y375</f>
        <v>31</v>
      </c>
      <c r="D377">
        <f>'10_Putumayo'!AE375</f>
        <v>2</v>
      </c>
      <c r="E377" s="1">
        <f>'10_Putumayo'!BO375</f>
        <v>0</v>
      </c>
      <c r="F377" s="17">
        <f>'10_Putumayo'!CS375</f>
        <v>0</v>
      </c>
      <c r="G377" s="16">
        <f>'10_Putumayo'!DB375</f>
        <v>0</v>
      </c>
      <c r="H377" s="46">
        <f>'10_Putumayo'!CW375</f>
        <v>140</v>
      </c>
      <c r="I377" s="17">
        <f>'10_Putumayo'!EP375</f>
        <v>206</v>
      </c>
      <c r="J377" s="18">
        <f>'10_Putumayo'!ET375</f>
        <v>62</v>
      </c>
      <c r="K377" s="15">
        <f t="shared" si="15"/>
        <v>4.9326911682645918</v>
      </c>
      <c r="L377" s="15">
        <f t="shared" si="16"/>
        <v>5</v>
      </c>
      <c r="M377" s="10" t="str">
        <f>IFERROR(VLOOKUP($L$4:$L$859,TABLAREF!$A$1:$C$4,3,1),"SIN DATO")</f>
        <v>LATENTE</v>
      </c>
    </row>
    <row r="378" spans="1:13" ht="15" customHeight="1" x14ac:dyDescent="0.25">
      <c r="A378" s="77">
        <f t="shared" si="17"/>
        <v>375</v>
      </c>
      <c r="B378" s="42" t="str">
        <f>'10_Putumayo'!S376</f>
        <v>CC41180037</v>
      </c>
      <c r="C378" s="2">
        <f>'10_Putumayo'!Y376</f>
        <v>54</v>
      </c>
      <c r="D378">
        <f>'10_Putumayo'!AE376</f>
        <v>2</v>
      </c>
      <c r="E378" s="1">
        <f>'10_Putumayo'!BO376</f>
        <v>0</v>
      </c>
      <c r="F378" s="17">
        <f>'10_Putumayo'!CS376</f>
        <v>0</v>
      </c>
      <c r="G378" s="16">
        <f>'10_Putumayo'!DB376</f>
        <v>0</v>
      </c>
      <c r="H378" s="46">
        <f>'10_Putumayo'!CW376</f>
        <v>120</v>
      </c>
      <c r="I378" s="17">
        <f>'10_Putumayo'!EP376</f>
        <v>190</v>
      </c>
      <c r="J378" s="18">
        <f>'10_Putumayo'!ET376</f>
        <v>52</v>
      </c>
      <c r="K378" s="15">
        <f t="shared" si="15"/>
        <v>9.8725951554510143</v>
      </c>
      <c r="L378" s="15">
        <f t="shared" si="16"/>
        <v>10</v>
      </c>
      <c r="M378" s="10" t="str">
        <f>IFERROR(VLOOKUP($L$4:$L$859,TABLAREF!$A$1:$C$4,3,1),"SIN DATO")</f>
        <v>LATENTE</v>
      </c>
    </row>
    <row r="379" spans="1:13" ht="15" customHeight="1" x14ac:dyDescent="0.25">
      <c r="A379" s="77">
        <f t="shared" si="17"/>
        <v>376</v>
      </c>
      <c r="B379" s="42" t="str">
        <f>'10_Putumayo'!S377</f>
        <v>CC5350347</v>
      </c>
      <c r="C379" s="2">
        <f>'10_Putumayo'!Y377</f>
        <v>55</v>
      </c>
      <c r="D379">
        <f>'10_Putumayo'!AE377</f>
        <v>1</v>
      </c>
      <c r="E379" s="1">
        <f>'10_Putumayo'!BO377</f>
        <v>0</v>
      </c>
      <c r="F379" s="17">
        <f>'10_Putumayo'!CS377</f>
        <v>0</v>
      </c>
      <c r="G379" s="16">
        <f>'10_Putumayo'!DB377</f>
        <v>0</v>
      </c>
      <c r="H379" s="46">
        <f>'10_Putumayo'!CW377</f>
        <v>150</v>
      </c>
      <c r="I379" s="17">
        <f>'10_Putumayo'!EP377</f>
        <v>358</v>
      </c>
      <c r="J379" s="18">
        <f>'10_Putumayo'!ET377</f>
        <v>45</v>
      </c>
      <c r="K379" s="15">
        <f t="shared" si="15"/>
        <v>23.140336855819999</v>
      </c>
      <c r="L379" s="15">
        <f t="shared" si="16"/>
        <v>23</v>
      </c>
      <c r="M379" s="10" t="str">
        <f>IFERROR(VLOOKUP($L$4:$L$859,TABLAREF!$A$1:$C$4,3,1),"SIN DATO")</f>
        <v>ALTO</v>
      </c>
    </row>
    <row r="380" spans="1:13" ht="15" customHeight="1" x14ac:dyDescent="0.25">
      <c r="A380" s="77">
        <f t="shared" si="17"/>
        <v>377</v>
      </c>
      <c r="B380" s="42" t="str">
        <f>'10_Putumayo'!S378</f>
        <v>CC12970385</v>
      </c>
      <c r="C380" s="2">
        <f>'10_Putumayo'!Y378</f>
        <v>59</v>
      </c>
      <c r="D380">
        <f>'10_Putumayo'!AE378</f>
        <v>1</v>
      </c>
      <c r="E380" s="1">
        <f>'10_Putumayo'!BO378</f>
        <v>0</v>
      </c>
      <c r="F380" s="17">
        <f>'10_Putumayo'!CS378</f>
        <v>0</v>
      </c>
      <c r="G380" s="16">
        <f>'10_Putumayo'!DB378</f>
        <v>0</v>
      </c>
      <c r="H380" s="46">
        <f>'10_Putumayo'!CW378</f>
        <v>120</v>
      </c>
      <c r="I380" s="17">
        <f>'10_Putumayo'!EP378</f>
        <v>160.19999999999999</v>
      </c>
      <c r="J380" s="18">
        <f>'10_Putumayo'!ET378</f>
        <v>32.299999999999997</v>
      </c>
      <c r="K380" s="15">
        <f t="shared" si="15"/>
        <v>12.175003720885336</v>
      </c>
      <c r="L380" s="15">
        <f t="shared" si="16"/>
        <v>12</v>
      </c>
      <c r="M380" s="10" t="str">
        <f>IFERROR(VLOOKUP($L$4:$L$859,TABLAREF!$A$1:$C$4,3,1),"SIN DATO")</f>
        <v>INTERMEDIO</v>
      </c>
    </row>
    <row r="381" spans="1:13" ht="15" customHeight="1" x14ac:dyDescent="0.25">
      <c r="A381" s="77">
        <f t="shared" si="17"/>
        <v>378</v>
      </c>
      <c r="B381" s="42" t="str">
        <f>'10_Putumayo'!S379</f>
        <v>CC30737890</v>
      </c>
      <c r="C381" s="2">
        <f>'10_Putumayo'!Y379</f>
        <v>66</v>
      </c>
      <c r="D381">
        <f>'10_Putumayo'!AE379</f>
        <v>2</v>
      </c>
      <c r="E381" s="1">
        <f>'10_Putumayo'!BO379</f>
        <v>0</v>
      </c>
      <c r="F381" s="17">
        <f>'10_Putumayo'!CS379</f>
        <v>0</v>
      </c>
      <c r="G381" s="16">
        <f>'10_Putumayo'!DB379</f>
        <v>1</v>
      </c>
      <c r="H381" s="46">
        <f>'10_Putumayo'!CW379</f>
        <v>110</v>
      </c>
      <c r="I381" s="17">
        <f>'10_Putumayo'!EP379</f>
        <v>245</v>
      </c>
      <c r="J381" s="18">
        <f>'10_Putumayo'!ET379</f>
        <v>48.6</v>
      </c>
      <c r="K381" s="15">
        <f t="shared" si="15"/>
        <v>43.170476263043653</v>
      </c>
      <c r="L381" s="15">
        <f t="shared" si="16"/>
        <v>43</v>
      </c>
      <c r="M381" s="10" t="str">
        <f>IFERROR(VLOOKUP($L$4:$L$859,TABLAREF!$A$1:$C$4,3,1),"SIN DATO")</f>
        <v>MUY ALTO</v>
      </c>
    </row>
    <row r="382" spans="1:13" ht="15" customHeight="1" x14ac:dyDescent="0.25">
      <c r="A382" s="77">
        <f t="shared" si="17"/>
        <v>379</v>
      </c>
      <c r="B382" s="42" t="str">
        <f>'10_Putumayo'!S380</f>
        <v>CC27469830</v>
      </c>
      <c r="C382" s="2">
        <f>'10_Putumayo'!Y380</f>
        <v>64</v>
      </c>
      <c r="D382">
        <f>'10_Putumayo'!AE380</f>
        <v>2</v>
      </c>
      <c r="E382" s="1">
        <f>'10_Putumayo'!BO380</f>
        <v>0</v>
      </c>
      <c r="F382" s="17">
        <f>'10_Putumayo'!CS380</f>
        <v>0</v>
      </c>
      <c r="G382" s="16">
        <f>'10_Putumayo'!DB380</f>
        <v>0</v>
      </c>
      <c r="H382" s="46">
        <f>'10_Putumayo'!CW380</f>
        <v>130</v>
      </c>
      <c r="I382" s="17">
        <f>'10_Putumayo'!EP380</f>
        <v>133</v>
      </c>
      <c r="J382" s="18">
        <f>'10_Putumayo'!ET380</f>
        <v>69</v>
      </c>
      <c r="K382" s="15">
        <f t="shared" si="15"/>
        <v>9.3789550227758252</v>
      </c>
      <c r="L382" s="15">
        <f t="shared" si="16"/>
        <v>9</v>
      </c>
      <c r="M382" s="10" t="str">
        <f>IFERROR(VLOOKUP($L$4:$L$859,TABLAREF!$A$1:$C$4,3,1),"SIN DATO")</f>
        <v>LATENTE</v>
      </c>
    </row>
    <row r="383" spans="1:13" ht="15" customHeight="1" x14ac:dyDescent="0.25">
      <c r="A383" s="77">
        <f t="shared" si="17"/>
        <v>380</v>
      </c>
      <c r="B383" s="42" t="str">
        <f>'10_Putumayo'!S381</f>
        <v>CC69055059</v>
      </c>
      <c r="C383" s="2">
        <f>'10_Putumayo'!Y381</f>
        <v>63</v>
      </c>
      <c r="D383">
        <f>'10_Putumayo'!AE381</f>
        <v>2</v>
      </c>
      <c r="E383" s="1">
        <f>'10_Putumayo'!BO381</f>
        <v>0</v>
      </c>
      <c r="F383" s="17">
        <f>'10_Putumayo'!CS381</f>
        <v>0</v>
      </c>
      <c r="G383" s="16">
        <f>'10_Putumayo'!DB381</f>
        <v>0</v>
      </c>
      <c r="H383" s="46">
        <f>'10_Putumayo'!CW381</f>
        <v>120</v>
      </c>
      <c r="I383" s="17">
        <f>'10_Putumayo'!EP381</f>
        <v>187</v>
      </c>
      <c r="J383" s="18">
        <f>'10_Putumayo'!ET381</f>
        <v>59</v>
      </c>
      <c r="K383" s="15">
        <f t="shared" si="15"/>
        <v>14.247411191285686</v>
      </c>
      <c r="L383" s="15">
        <f t="shared" si="16"/>
        <v>14</v>
      </c>
      <c r="M383" s="10" t="str">
        <f>IFERROR(VLOOKUP($L$4:$L$859,TABLAREF!$A$1:$C$4,3,1),"SIN DATO")</f>
        <v>INTERMEDIO</v>
      </c>
    </row>
    <row r="384" spans="1:13" ht="15" customHeight="1" x14ac:dyDescent="0.25">
      <c r="A384" s="77">
        <f t="shared" si="17"/>
        <v>381</v>
      </c>
      <c r="B384" s="42" t="str">
        <f>'10_Putumayo'!S382</f>
        <v>CC13060435</v>
      </c>
      <c r="C384" s="2">
        <f>'10_Putumayo'!Y382</f>
        <v>53</v>
      </c>
      <c r="D384">
        <f>'10_Putumayo'!AE382</f>
        <v>1</v>
      </c>
      <c r="E384" s="1">
        <f>'10_Putumayo'!BO382</f>
        <v>0</v>
      </c>
      <c r="F384" s="17">
        <f>'10_Putumayo'!CS382</f>
        <v>0</v>
      </c>
      <c r="G384" s="16">
        <f>'10_Putumayo'!DB382</f>
        <v>0</v>
      </c>
      <c r="H384" s="46">
        <f>'10_Putumayo'!CW382</f>
        <v>130</v>
      </c>
      <c r="I384" s="17">
        <f>'10_Putumayo'!EP382</f>
        <v>266</v>
      </c>
      <c r="J384" s="18">
        <f>'10_Putumayo'!ET382</f>
        <v>43.1</v>
      </c>
      <c r="K384" s="15">
        <f t="shared" si="15"/>
        <v>13.681388871910706</v>
      </c>
      <c r="L384" s="15">
        <f t="shared" si="16"/>
        <v>14</v>
      </c>
      <c r="M384" s="10" t="str">
        <f>IFERROR(VLOOKUP($L$4:$L$859,TABLAREF!$A$1:$C$4,3,1),"SIN DATO")</f>
        <v>INTERMEDIO</v>
      </c>
    </row>
    <row r="385" spans="1:13" ht="15" customHeight="1" x14ac:dyDescent="0.25">
      <c r="A385" s="77">
        <f t="shared" si="17"/>
        <v>382</v>
      </c>
      <c r="B385" s="42" t="str">
        <f>'10_Putumayo'!S383</f>
        <v>CC27474256</v>
      </c>
      <c r="C385" s="2">
        <f>'10_Putumayo'!Y383</f>
        <v>52</v>
      </c>
      <c r="D385">
        <f>'10_Putumayo'!AE383</f>
        <v>2</v>
      </c>
      <c r="E385" s="1">
        <f>'10_Putumayo'!BO383</f>
        <v>0</v>
      </c>
      <c r="F385" s="17">
        <f>'10_Putumayo'!CS383</f>
        <v>0</v>
      </c>
      <c r="G385" s="16">
        <f>'10_Putumayo'!DB383</f>
        <v>0</v>
      </c>
      <c r="H385" s="46">
        <f>'10_Putumayo'!CW383</f>
        <v>125</v>
      </c>
      <c r="I385" s="17">
        <f>'10_Putumayo'!EP383</f>
        <v>162</v>
      </c>
      <c r="J385" s="18">
        <f>'10_Putumayo'!ET383</f>
        <v>69</v>
      </c>
      <c r="K385" s="15">
        <f t="shared" si="15"/>
        <v>5.0007296398338124</v>
      </c>
      <c r="L385" s="15">
        <f t="shared" si="16"/>
        <v>5</v>
      </c>
      <c r="M385" s="10" t="str">
        <f>IFERROR(VLOOKUP($L$4:$L$859,TABLAREF!$A$1:$C$4,3,1),"SIN DATO")</f>
        <v>LATENTE</v>
      </c>
    </row>
    <row r="386" spans="1:13" ht="15" customHeight="1" x14ac:dyDescent="0.25">
      <c r="A386" s="77">
        <f t="shared" si="17"/>
        <v>383</v>
      </c>
      <c r="B386" s="42" t="str">
        <f>'10_Putumayo'!S384</f>
        <v>CC36785193</v>
      </c>
      <c r="C386" s="2">
        <f>'10_Putumayo'!Y384</f>
        <v>65</v>
      </c>
      <c r="D386">
        <f>'10_Putumayo'!AE384</f>
        <v>2</v>
      </c>
      <c r="E386" s="1">
        <f>'10_Putumayo'!BO384</f>
        <v>0</v>
      </c>
      <c r="F386" s="17">
        <f>'10_Putumayo'!CS384</f>
        <v>0</v>
      </c>
      <c r="G386" s="16">
        <f>'10_Putumayo'!DB384</f>
        <v>1</v>
      </c>
      <c r="H386" s="46">
        <f>'10_Putumayo'!CW384</f>
        <v>100</v>
      </c>
      <c r="I386" s="17">
        <f>'10_Putumayo'!EP384</f>
        <v>142</v>
      </c>
      <c r="J386" s="18">
        <f>'10_Putumayo'!ET384</f>
        <v>63</v>
      </c>
      <c r="K386" s="15">
        <f t="shared" si="15"/>
        <v>20.550818205264456</v>
      </c>
      <c r="L386" s="15">
        <f t="shared" si="16"/>
        <v>21</v>
      </c>
      <c r="M386" s="10" t="str">
        <f>IFERROR(VLOOKUP($L$4:$L$859,TABLAREF!$A$1:$C$4,3,1),"SIN DATO")</f>
        <v>ALTO</v>
      </c>
    </row>
    <row r="387" spans="1:13" ht="15" customHeight="1" x14ac:dyDescent="0.25">
      <c r="A387" s="77">
        <f t="shared" si="17"/>
        <v>384</v>
      </c>
      <c r="B387" s="42" t="str">
        <f>'10_Putumayo'!S385</f>
        <v>CC41180641</v>
      </c>
      <c r="C387" s="2">
        <f>'10_Putumayo'!Y385</f>
        <v>63</v>
      </c>
      <c r="D387">
        <f>'10_Putumayo'!AE385</f>
        <v>2</v>
      </c>
      <c r="E387" s="1">
        <f>'10_Putumayo'!BO385</f>
        <v>0</v>
      </c>
      <c r="F387" s="17">
        <f>'10_Putumayo'!CS385</f>
        <v>1</v>
      </c>
      <c r="G387" s="16">
        <f>'10_Putumayo'!DB385</f>
        <v>0</v>
      </c>
      <c r="H387" s="46">
        <f>'10_Putumayo'!CW385</f>
        <v>125</v>
      </c>
      <c r="I387" s="17">
        <f>'10_Putumayo'!EP385</f>
        <v>219</v>
      </c>
      <c r="J387" s="18">
        <f>'10_Putumayo'!ET385</f>
        <v>67</v>
      </c>
      <c r="K387" s="15">
        <f t="shared" si="15"/>
        <v>15.054767647843658</v>
      </c>
      <c r="L387" s="15">
        <f t="shared" si="16"/>
        <v>15</v>
      </c>
      <c r="M387" s="10" t="str">
        <f>IFERROR(VLOOKUP($L$4:$L$859,TABLAREF!$A$1:$C$4,3,1),"SIN DATO")</f>
        <v>INTERMEDIO</v>
      </c>
    </row>
    <row r="388" spans="1:13" ht="15" customHeight="1" x14ac:dyDescent="0.25">
      <c r="A388" s="77">
        <f t="shared" si="17"/>
        <v>385</v>
      </c>
      <c r="B388" s="42" t="str">
        <f>'10_Putumayo'!S386</f>
        <v>CC27469268</v>
      </c>
      <c r="C388" s="2">
        <f>'10_Putumayo'!Y386</f>
        <v>44</v>
      </c>
      <c r="D388">
        <f>'10_Putumayo'!AE386</f>
        <v>2</v>
      </c>
      <c r="E388" s="1">
        <f>'10_Putumayo'!BO386</f>
        <v>0</v>
      </c>
      <c r="F388" s="17">
        <f>'10_Putumayo'!CS386</f>
        <v>0</v>
      </c>
      <c r="G388" s="16">
        <f>'10_Putumayo'!DB386</f>
        <v>0</v>
      </c>
      <c r="H388" s="46">
        <f>'10_Putumayo'!CW386</f>
        <v>125</v>
      </c>
      <c r="I388" s="17">
        <f>'10_Putumayo'!EP386</f>
        <v>261</v>
      </c>
      <c r="J388" s="18">
        <f>'10_Putumayo'!ET386</f>
        <v>65</v>
      </c>
      <c r="K388" s="15">
        <f t="shared" si="15"/>
        <v>6.9759535528061356</v>
      </c>
      <c r="L388" s="15">
        <f t="shared" si="16"/>
        <v>7</v>
      </c>
      <c r="M388" s="10" t="str">
        <f>IFERROR(VLOOKUP($L$4:$L$859,TABLAREF!$A$1:$C$4,3,1),"SIN DATO")</f>
        <v>LATENTE</v>
      </c>
    </row>
    <row r="389" spans="1:13" ht="15" customHeight="1" x14ac:dyDescent="0.25">
      <c r="A389" s="77">
        <f t="shared" si="17"/>
        <v>386</v>
      </c>
      <c r="B389" s="42" t="str">
        <f>'10_Putumayo'!S387</f>
        <v>CC18123884</v>
      </c>
      <c r="C389" s="2">
        <f>'10_Putumayo'!Y387</f>
        <v>64</v>
      </c>
      <c r="D389">
        <f>'10_Putumayo'!AE387</f>
        <v>1</v>
      </c>
      <c r="E389" s="1">
        <f>'10_Putumayo'!BO387</f>
        <v>0</v>
      </c>
      <c r="F389" s="17">
        <f>'10_Putumayo'!CS387</f>
        <v>0</v>
      </c>
      <c r="G389" s="16">
        <f>'10_Putumayo'!DB387</f>
        <v>0</v>
      </c>
      <c r="H389" s="46">
        <f>'10_Putumayo'!CW387</f>
        <v>130</v>
      </c>
      <c r="I389" s="17">
        <f>'10_Putumayo'!EP387</f>
        <v>0</v>
      </c>
      <c r="J389" s="18">
        <f>'10_Putumayo'!ET387</f>
        <v>0</v>
      </c>
      <c r="K389" s="15" t="e">
        <f t="shared" ref="K389:K452" si="18">100*(1-EXP(-EXP((LN(10)-(15.5305+(28.4441*(1-D389))+(-1.4792*LN(C389))+(0*LN(C389)*LN(C389))+(-14.4588*LN(C389)*(1-D389))+(1.8515*LN(C389)*LN(C389)*(1-D389))+(-0.9119*LN(H389))+(-0.2767*E389)+(-0.7181*LN((I389* 0.02586)/ (J389* 0.02586)))+(-0.1759*F389)+(-0.1999*F389*(1-D389))+(-0.5865*G389)+(0*G389*D389)))/(EXP(0.9145)*EXP(-0.2784*(15.5305+(28.4441*(1-D389))+(-1.4792*LN(C389))+(0*LN(C389)*LN(C389))+(-14.4588*LN(C389)*(1-D389))+(1.8515*LN(C389)*LN(C389)*(1-D389))+(-0.9119*LN(H389))+(-0.2767*E389)+(-0.7181*LN((I389* 0.02586)/ (J389* 0.02586)))+(-0.1759*F389)+(-0.1999*F389*(1-D389))+(-0.5865*G389)+(0*G389*D389)))))))</f>
        <v>#DIV/0!</v>
      </c>
      <c r="L389" s="15" t="e">
        <f t="shared" ref="L389:L452" si="19">ROUND(K389,0)</f>
        <v>#DIV/0!</v>
      </c>
      <c r="M389" s="10" t="str">
        <f>IFERROR(VLOOKUP($L$4:$L$859,TABLAREF!$A$1:$C$4,3,1),"SIN DATO")</f>
        <v>SIN DATO</v>
      </c>
    </row>
    <row r="390" spans="1:13" ht="15" customHeight="1" x14ac:dyDescent="0.25">
      <c r="A390" s="77">
        <f t="shared" ref="A390:A453" si="20">A389+1</f>
        <v>387</v>
      </c>
      <c r="B390" s="42" t="str">
        <f>'10_Putumayo'!S388</f>
        <v>CC5349379</v>
      </c>
      <c r="C390" s="2">
        <f>'10_Putumayo'!Y388</f>
        <v>57</v>
      </c>
      <c r="D390">
        <f>'10_Putumayo'!AE388</f>
        <v>1</v>
      </c>
      <c r="E390" s="1">
        <f>'10_Putumayo'!BO388</f>
        <v>0</v>
      </c>
      <c r="F390" s="17">
        <f>'10_Putumayo'!CS388</f>
        <v>0</v>
      </c>
      <c r="G390" s="16">
        <f>'10_Putumayo'!DB388</f>
        <v>0</v>
      </c>
      <c r="H390" s="46">
        <f>'10_Putumayo'!CW388</f>
        <v>130</v>
      </c>
      <c r="I390" s="17">
        <f>'10_Putumayo'!EP388</f>
        <v>248</v>
      </c>
      <c r="J390" s="18">
        <f>'10_Putumayo'!ET388</f>
        <v>34</v>
      </c>
      <c r="K390" s="15">
        <f t="shared" si="18"/>
        <v>19.219943112072933</v>
      </c>
      <c r="L390" s="15">
        <f t="shared" si="19"/>
        <v>19</v>
      </c>
      <c r="M390" s="10" t="str">
        <f>IFERROR(VLOOKUP($L$4:$L$859,TABLAREF!$A$1:$C$4,3,1),"SIN DATO")</f>
        <v>INTERMEDIO</v>
      </c>
    </row>
    <row r="391" spans="1:13" ht="15" customHeight="1" x14ac:dyDescent="0.25">
      <c r="A391" s="77">
        <f t="shared" si="20"/>
        <v>388</v>
      </c>
      <c r="B391" s="42" t="str">
        <f>'10_Putumayo'!S389</f>
        <v>CC27474284</v>
      </c>
      <c r="C391" s="2">
        <f>'10_Putumayo'!Y389</f>
        <v>55</v>
      </c>
      <c r="D391">
        <f>'10_Putumayo'!AE389</f>
        <v>2</v>
      </c>
      <c r="E391" s="1">
        <f>'10_Putumayo'!BO389</f>
        <v>0</v>
      </c>
      <c r="F391" s="17">
        <f>'10_Putumayo'!CS389</f>
        <v>0</v>
      </c>
      <c r="G391" s="16">
        <f>'10_Putumayo'!DB389</f>
        <v>0</v>
      </c>
      <c r="H391" s="46">
        <f>'10_Putumayo'!CW389</f>
        <v>125</v>
      </c>
      <c r="I391" s="17">
        <f>'10_Putumayo'!EP389</f>
        <v>256</v>
      </c>
      <c r="J391" s="18">
        <f>'10_Putumayo'!ET389</f>
        <v>43</v>
      </c>
      <c r="K391" s="15">
        <f t="shared" si="18"/>
        <v>19.25065617558699</v>
      </c>
      <c r="L391" s="15">
        <f t="shared" si="19"/>
        <v>19</v>
      </c>
      <c r="M391" s="10" t="str">
        <f>IFERROR(VLOOKUP($L$4:$L$859,TABLAREF!$A$1:$C$4,3,1),"SIN DATO")</f>
        <v>INTERMEDIO</v>
      </c>
    </row>
    <row r="392" spans="1:13" ht="15" customHeight="1" x14ac:dyDescent="0.25">
      <c r="A392" s="77">
        <f t="shared" si="20"/>
        <v>389</v>
      </c>
      <c r="B392" s="42" t="str">
        <f>'10_Putumayo'!S390</f>
        <v>CC18112016</v>
      </c>
      <c r="C392" s="2">
        <f>'10_Putumayo'!Y390</f>
        <v>64</v>
      </c>
      <c r="D392">
        <f>'10_Putumayo'!AE390</f>
        <v>1</v>
      </c>
      <c r="E392" s="1">
        <f>'10_Putumayo'!BO390</f>
        <v>0</v>
      </c>
      <c r="F392" s="17">
        <f>'10_Putumayo'!CS390</f>
        <v>0</v>
      </c>
      <c r="G392" s="16">
        <f>'10_Putumayo'!DB390</f>
        <v>0</v>
      </c>
      <c r="H392" s="46">
        <f>'10_Putumayo'!CW390</f>
        <v>130</v>
      </c>
      <c r="I392" s="17">
        <f>'10_Putumayo'!EP390</f>
        <v>156</v>
      </c>
      <c r="J392" s="18">
        <f>'10_Putumayo'!ET390</f>
        <v>80</v>
      </c>
      <c r="K392" s="15">
        <f t="shared" si="18"/>
        <v>4.8886343253097708</v>
      </c>
      <c r="L392" s="15">
        <f t="shared" si="19"/>
        <v>5</v>
      </c>
      <c r="M392" s="10" t="str">
        <f>IFERROR(VLOOKUP($L$4:$L$859,TABLAREF!$A$1:$C$4,3,1),"SIN DATO")</f>
        <v>LATENTE</v>
      </c>
    </row>
    <row r="393" spans="1:13" ht="15" customHeight="1" x14ac:dyDescent="0.25">
      <c r="A393" s="77">
        <f t="shared" si="20"/>
        <v>390</v>
      </c>
      <c r="B393" s="42" t="str">
        <f>'10_Putumayo'!S391</f>
        <v>CC27431754</v>
      </c>
      <c r="C393" s="2">
        <f>'10_Putumayo'!Y391</f>
        <v>53</v>
      </c>
      <c r="D393">
        <f>'10_Putumayo'!AE391</f>
        <v>2</v>
      </c>
      <c r="E393" s="1">
        <f>'10_Putumayo'!BO391</f>
        <v>0</v>
      </c>
      <c r="F393" s="17">
        <f>'10_Putumayo'!CS391</f>
        <v>0</v>
      </c>
      <c r="G393" s="16">
        <f>'10_Putumayo'!DB391</f>
        <v>0</v>
      </c>
      <c r="H393" s="46">
        <f>'10_Putumayo'!CW391</f>
        <v>130</v>
      </c>
      <c r="I393" s="17">
        <f>'10_Putumayo'!EP391</f>
        <v>190</v>
      </c>
      <c r="J393" s="18">
        <f>'10_Putumayo'!ET391</f>
        <v>58</v>
      </c>
      <c r="K393" s="15">
        <f t="shared" si="18"/>
        <v>9.2120628767096147</v>
      </c>
      <c r="L393" s="15">
        <f t="shared" si="19"/>
        <v>9</v>
      </c>
      <c r="M393" s="10" t="str">
        <f>IFERROR(VLOOKUP($L$4:$L$859,TABLAREF!$A$1:$C$4,3,1),"SIN DATO")</f>
        <v>LATENTE</v>
      </c>
    </row>
    <row r="394" spans="1:13" ht="15" customHeight="1" x14ac:dyDescent="0.25">
      <c r="A394" s="77">
        <f t="shared" si="20"/>
        <v>391</v>
      </c>
      <c r="B394" s="42" t="str">
        <f>'10_Putumayo'!S392</f>
        <v>CC27354297</v>
      </c>
      <c r="C394" s="2">
        <f>'10_Putumayo'!Y392</f>
        <v>57</v>
      </c>
      <c r="D394">
        <f>'10_Putumayo'!AE392</f>
        <v>2</v>
      </c>
      <c r="E394" s="1">
        <f>'10_Putumayo'!BO392</f>
        <v>0</v>
      </c>
      <c r="F394" s="17">
        <f>'10_Putumayo'!CS392</f>
        <v>1</v>
      </c>
      <c r="G394" s="16">
        <f>'10_Putumayo'!DB392</f>
        <v>0</v>
      </c>
      <c r="H394" s="46">
        <f>'10_Putumayo'!CW392</f>
        <v>120</v>
      </c>
      <c r="I394" s="17">
        <f>'10_Putumayo'!EP392</f>
        <v>144</v>
      </c>
      <c r="J394" s="18">
        <f>'10_Putumayo'!ET392</f>
        <v>47.5</v>
      </c>
      <c r="K394" s="15">
        <f t="shared" si="18"/>
        <v>8.9201450449272635</v>
      </c>
      <c r="L394" s="15">
        <f t="shared" si="19"/>
        <v>9</v>
      </c>
      <c r="M394" s="10" t="str">
        <f>IFERROR(VLOOKUP($L$4:$L$859,TABLAREF!$A$1:$C$4,3,1),"SIN DATO")</f>
        <v>LATENTE</v>
      </c>
    </row>
    <row r="395" spans="1:13" ht="15" customHeight="1" x14ac:dyDescent="0.25">
      <c r="A395" s="77">
        <f t="shared" si="20"/>
        <v>392</v>
      </c>
      <c r="B395" s="42" t="str">
        <f>'10_Putumayo'!S393</f>
        <v>CC18123602</v>
      </c>
      <c r="C395" s="2">
        <f>'10_Putumayo'!Y393</f>
        <v>62</v>
      </c>
      <c r="D395">
        <f>'10_Putumayo'!AE393</f>
        <v>1</v>
      </c>
      <c r="E395" s="1">
        <f>'10_Putumayo'!BO393</f>
        <v>1</v>
      </c>
      <c r="F395" s="17">
        <f>'10_Putumayo'!CS393</f>
        <v>0</v>
      </c>
      <c r="G395" s="16">
        <f>'10_Putumayo'!DB393</f>
        <v>0</v>
      </c>
      <c r="H395" s="46">
        <f>'10_Putumayo'!CW393</f>
        <v>120</v>
      </c>
      <c r="I395" s="17">
        <f>'10_Putumayo'!EP393</f>
        <v>275</v>
      </c>
      <c r="J395" s="18">
        <f>'10_Putumayo'!ET393</f>
        <v>57.2</v>
      </c>
      <c r="K395" s="15">
        <f t="shared" si="18"/>
        <v>19.995008578940375</v>
      </c>
      <c r="L395" s="15">
        <f t="shared" si="19"/>
        <v>20</v>
      </c>
      <c r="M395" s="10" t="str">
        <f>IFERROR(VLOOKUP($L$4:$L$859,TABLAREF!$A$1:$C$4,3,1),"SIN DATO")</f>
        <v>ALTO</v>
      </c>
    </row>
    <row r="396" spans="1:13" ht="15" customHeight="1" x14ac:dyDescent="0.25">
      <c r="A396" s="77">
        <f t="shared" si="20"/>
        <v>393</v>
      </c>
      <c r="B396" s="42" t="str">
        <f>'10_Putumayo'!S394</f>
        <v>CC41180016</v>
      </c>
      <c r="C396" s="2">
        <f>'10_Putumayo'!Y394</f>
        <v>56</v>
      </c>
      <c r="D396">
        <f>'10_Putumayo'!AE394</f>
        <v>2</v>
      </c>
      <c r="E396" s="1">
        <f>'10_Putumayo'!BO394</f>
        <v>0</v>
      </c>
      <c r="F396" s="17">
        <f>'10_Putumayo'!CS394</f>
        <v>0</v>
      </c>
      <c r="G396" s="16">
        <f>'10_Putumayo'!DB394</f>
        <v>0</v>
      </c>
      <c r="H396" s="46">
        <f>'10_Putumayo'!CW394</f>
        <v>125</v>
      </c>
      <c r="I396" s="17">
        <f>'10_Putumayo'!EP394</f>
        <v>218</v>
      </c>
      <c r="J396" s="18">
        <f>'10_Putumayo'!ET394</f>
        <v>78</v>
      </c>
      <c r="K396" s="15">
        <f t="shared" si="18"/>
        <v>8.4065254596938814</v>
      </c>
      <c r="L396" s="15">
        <f t="shared" si="19"/>
        <v>8</v>
      </c>
      <c r="M396" s="10" t="str">
        <f>IFERROR(VLOOKUP($L$4:$L$859,TABLAREF!$A$1:$C$4,3,1),"SIN DATO")</f>
        <v>LATENTE</v>
      </c>
    </row>
    <row r="397" spans="1:13" ht="15" customHeight="1" x14ac:dyDescent="0.25">
      <c r="A397" s="77">
        <f t="shared" si="20"/>
        <v>394</v>
      </c>
      <c r="B397" s="42" t="str">
        <f>'10_Putumayo'!S395</f>
        <v>CC97470140</v>
      </c>
      <c r="C397" s="2">
        <f>'10_Putumayo'!Y395</f>
        <v>61</v>
      </c>
      <c r="D397">
        <f>'10_Putumayo'!AE395</f>
        <v>1</v>
      </c>
      <c r="E397" s="1">
        <f>'10_Putumayo'!BO395</f>
        <v>0</v>
      </c>
      <c r="F397" s="17">
        <f>'10_Putumayo'!CS395</f>
        <v>1</v>
      </c>
      <c r="G397" s="16">
        <f>'10_Putumayo'!DB395</f>
        <v>0</v>
      </c>
      <c r="H397" s="46">
        <f>'10_Putumayo'!CW395</f>
        <v>124</v>
      </c>
      <c r="I397" s="17">
        <f>'10_Putumayo'!EP395</f>
        <v>204</v>
      </c>
      <c r="J397" s="18">
        <f>'10_Putumayo'!ET395</f>
        <v>59</v>
      </c>
      <c r="K397" s="15">
        <f t="shared" si="18"/>
        <v>12.094690487650839</v>
      </c>
      <c r="L397" s="15">
        <f t="shared" si="19"/>
        <v>12</v>
      </c>
      <c r="M397" s="10" t="str">
        <f>IFERROR(VLOOKUP($L$4:$L$859,TABLAREF!$A$1:$C$4,3,1),"SIN DATO")</f>
        <v>INTERMEDIO</v>
      </c>
    </row>
    <row r="398" spans="1:13" ht="15" customHeight="1" x14ac:dyDescent="0.25">
      <c r="A398" s="77">
        <f t="shared" si="20"/>
        <v>395</v>
      </c>
      <c r="B398" s="42" t="str">
        <f>'10_Putumayo'!S396</f>
        <v>CC867232</v>
      </c>
      <c r="C398" s="2">
        <f>'10_Putumayo'!Y396</f>
        <v>45</v>
      </c>
      <c r="D398">
        <f>'10_Putumayo'!AE396</f>
        <v>1</v>
      </c>
      <c r="E398" s="1">
        <f>'10_Putumayo'!BO396</f>
        <v>0</v>
      </c>
      <c r="F398" s="17">
        <f>'10_Putumayo'!CS396</f>
        <v>1</v>
      </c>
      <c r="G398" s="16">
        <f>'10_Putumayo'!DB396</f>
        <v>0</v>
      </c>
      <c r="H398" s="46">
        <f>'10_Putumayo'!CW396</f>
        <v>130</v>
      </c>
      <c r="I398" s="17">
        <f>'10_Putumayo'!EP396</f>
        <v>176</v>
      </c>
      <c r="J398" s="18">
        <f>'10_Putumayo'!ET396</f>
        <v>49.8</v>
      </c>
      <c r="K398" s="15">
        <f t="shared" si="18"/>
        <v>5.8159228745253593</v>
      </c>
      <c r="L398" s="15">
        <f t="shared" si="19"/>
        <v>6</v>
      </c>
      <c r="M398" s="10" t="str">
        <f>IFERROR(VLOOKUP($L$4:$L$859,TABLAREF!$A$1:$C$4,3,1),"SIN DATO")</f>
        <v>LATENTE</v>
      </c>
    </row>
    <row r="399" spans="1:13" ht="15" customHeight="1" x14ac:dyDescent="0.25">
      <c r="A399" s="77">
        <f t="shared" si="20"/>
        <v>396</v>
      </c>
      <c r="B399" s="42" t="str">
        <f>'10_Putumayo'!S397</f>
        <v>CC41180193</v>
      </c>
      <c r="C399" s="2">
        <f>'10_Putumayo'!Y397</f>
        <v>58</v>
      </c>
      <c r="D399">
        <f>'10_Putumayo'!AE397</f>
        <v>2</v>
      </c>
      <c r="E399" s="1">
        <f>'10_Putumayo'!BO397</f>
        <v>0</v>
      </c>
      <c r="F399" s="17">
        <f>'10_Putumayo'!CS397</f>
        <v>0</v>
      </c>
      <c r="G399" s="16">
        <f>'10_Putumayo'!DB397</f>
        <v>0</v>
      </c>
      <c r="H399" s="46">
        <f>'10_Putumayo'!CW397</f>
        <v>120</v>
      </c>
      <c r="I399" s="17">
        <f>'10_Putumayo'!EP397</f>
        <v>272</v>
      </c>
      <c r="J399" s="18">
        <f>'10_Putumayo'!ET397</f>
        <v>52</v>
      </c>
      <c r="K399" s="15">
        <f t="shared" si="18"/>
        <v>18.558318795361274</v>
      </c>
      <c r="L399" s="15">
        <f t="shared" si="19"/>
        <v>19</v>
      </c>
      <c r="M399" s="10" t="str">
        <f>IFERROR(VLOOKUP($L$4:$L$859,TABLAREF!$A$1:$C$4,3,1),"SIN DATO")</f>
        <v>INTERMEDIO</v>
      </c>
    </row>
    <row r="400" spans="1:13" ht="15" customHeight="1" x14ac:dyDescent="0.25">
      <c r="A400" s="77">
        <f t="shared" si="20"/>
        <v>397</v>
      </c>
      <c r="B400" s="42" t="str">
        <f>'10_Putumayo'!S398</f>
        <v>CC27474127</v>
      </c>
      <c r="C400" s="2">
        <f>'10_Putumayo'!Y398</f>
        <v>48</v>
      </c>
      <c r="D400">
        <f>'10_Putumayo'!AE398</f>
        <v>2</v>
      </c>
      <c r="E400" s="1">
        <f>'10_Putumayo'!BO398</f>
        <v>0</v>
      </c>
      <c r="F400" s="17">
        <f>'10_Putumayo'!CS398</f>
        <v>1</v>
      </c>
      <c r="G400" s="16">
        <f>'10_Putumayo'!DB398</f>
        <v>0</v>
      </c>
      <c r="H400" s="46">
        <f>'10_Putumayo'!CW398</f>
        <v>160</v>
      </c>
      <c r="I400" s="17">
        <f>'10_Putumayo'!EP398</f>
        <v>120</v>
      </c>
      <c r="J400" s="18">
        <f>'10_Putumayo'!ET398</f>
        <v>52</v>
      </c>
      <c r="K400" s="15">
        <f t="shared" si="18"/>
        <v>5.7793696406059354</v>
      </c>
      <c r="L400" s="15">
        <f t="shared" si="19"/>
        <v>6</v>
      </c>
      <c r="M400" s="10" t="str">
        <f>IFERROR(VLOOKUP($L$4:$L$859,TABLAREF!$A$1:$C$4,3,1),"SIN DATO")</f>
        <v>LATENTE</v>
      </c>
    </row>
    <row r="401" spans="1:13" ht="15" customHeight="1" x14ac:dyDescent="0.25">
      <c r="A401" s="77">
        <f t="shared" si="20"/>
        <v>398</v>
      </c>
      <c r="B401" s="42" t="str">
        <f>'10_Putumayo'!S399</f>
        <v>CC27476196</v>
      </c>
      <c r="C401" s="2">
        <f>'10_Putumayo'!Y399</f>
        <v>49</v>
      </c>
      <c r="D401">
        <f>'10_Putumayo'!AE399</f>
        <v>2</v>
      </c>
      <c r="E401" s="1">
        <f>'10_Putumayo'!BO399</f>
        <v>0</v>
      </c>
      <c r="F401" s="17">
        <f>'10_Putumayo'!CS399</f>
        <v>0</v>
      </c>
      <c r="G401" s="16">
        <f>'10_Putumayo'!DB399</f>
        <v>0</v>
      </c>
      <c r="H401" s="46">
        <f>'10_Putumayo'!CW399</f>
        <v>130</v>
      </c>
      <c r="I401" s="17">
        <f>'10_Putumayo'!EP399</f>
        <v>273</v>
      </c>
      <c r="J401" s="18">
        <f>'10_Putumayo'!ET399</f>
        <v>58.3</v>
      </c>
      <c r="K401" s="15">
        <f t="shared" si="18"/>
        <v>11.641155711344165</v>
      </c>
      <c r="L401" s="15">
        <f t="shared" si="19"/>
        <v>12</v>
      </c>
      <c r="M401" s="10" t="str">
        <f>IFERROR(VLOOKUP($L$4:$L$859,TABLAREF!$A$1:$C$4,3,1),"SIN DATO")</f>
        <v>INTERMEDIO</v>
      </c>
    </row>
    <row r="402" spans="1:13" ht="15" customHeight="1" x14ac:dyDescent="0.25">
      <c r="A402" s="77">
        <f t="shared" si="20"/>
        <v>399</v>
      </c>
      <c r="B402" s="42" t="str">
        <f>'10_Putumayo'!S400</f>
        <v>CC18106869</v>
      </c>
      <c r="C402" s="2">
        <f>'10_Putumayo'!Y400</f>
        <v>50</v>
      </c>
      <c r="D402">
        <f>'10_Putumayo'!AE400</f>
        <v>1</v>
      </c>
      <c r="E402" s="1">
        <f>'10_Putumayo'!BO400</f>
        <v>0</v>
      </c>
      <c r="F402" s="17">
        <f>'10_Putumayo'!CS400</f>
        <v>0</v>
      </c>
      <c r="G402" s="16">
        <f>'10_Putumayo'!DB400</f>
        <v>0</v>
      </c>
      <c r="H402" s="46">
        <f>'10_Putumayo'!CW400</f>
        <v>120</v>
      </c>
      <c r="I402" s="17">
        <f>'10_Putumayo'!EP400</f>
        <v>253</v>
      </c>
      <c r="J402" s="18">
        <f>'10_Putumayo'!ET400</f>
        <v>52</v>
      </c>
      <c r="K402" s="15">
        <f t="shared" si="18"/>
        <v>7.6452324472067286</v>
      </c>
      <c r="L402" s="15">
        <f t="shared" si="19"/>
        <v>8</v>
      </c>
      <c r="M402" s="10" t="str">
        <f>IFERROR(VLOOKUP($L$4:$L$859,TABLAREF!$A$1:$C$4,3,1),"SIN DATO")</f>
        <v>LATENTE</v>
      </c>
    </row>
    <row r="403" spans="1:13" ht="15" customHeight="1" x14ac:dyDescent="0.25">
      <c r="A403" s="77">
        <f t="shared" si="20"/>
        <v>400</v>
      </c>
      <c r="B403" s="42" t="str">
        <f>'10_Putumayo'!S401</f>
        <v>CC41106333</v>
      </c>
      <c r="C403" s="2">
        <f>'10_Putumayo'!Y401</f>
        <v>66</v>
      </c>
      <c r="D403">
        <f>'10_Putumayo'!AE401</f>
        <v>2</v>
      </c>
      <c r="E403" s="1">
        <f>'10_Putumayo'!BO401</f>
        <v>0</v>
      </c>
      <c r="F403" s="17">
        <f>'10_Putumayo'!CS401</f>
        <v>0</v>
      </c>
      <c r="G403" s="16">
        <f>'10_Putumayo'!DB401</f>
        <v>0</v>
      </c>
      <c r="H403" s="46">
        <f>'10_Putumayo'!CW401</f>
        <v>110</v>
      </c>
      <c r="I403" s="17">
        <f>'10_Putumayo'!EP401</f>
        <v>239</v>
      </c>
      <c r="J403" s="18">
        <f>'10_Putumayo'!ET401</f>
        <v>52.3</v>
      </c>
      <c r="K403" s="15">
        <f t="shared" si="18"/>
        <v>21.847494139321256</v>
      </c>
      <c r="L403" s="15">
        <f t="shared" si="19"/>
        <v>22</v>
      </c>
      <c r="M403" s="10" t="str">
        <f>IFERROR(VLOOKUP($L$4:$L$859,TABLAREF!$A$1:$C$4,3,1),"SIN DATO")</f>
        <v>ALTO</v>
      </c>
    </row>
    <row r="404" spans="1:13" ht="15" customHeight="1" x14ac:dyDescent="0.25">
      <c r="A404" s="77">
        <f t="shared" si="20"/>
        <v>401</v>
      </c>
      <c r="B404" s="42" t="str">
        <f>'10_Putumayo'!S402</f>
        <v>CC36780207</v>
      </c>
      <c r="C404" s="2">
        <f>'10_Putumayo'!Y402</f>
        <v>57</v>
      </c>
      <c r="D404">
        <f>'10_Putumayo'!AE402</f>
        <v>2</v>
      </c>
      <c r="E404" s="1">
        <f>'10_Putumayo'!BO402</f>
        <v>0</v>
      </c>
      <c r="F404" s="17">
        <f>'10_Putumayo'!CS402</f>
        <v>0</v>
      </c>
      <c r="G404" s="16">
        <f>'10_Putumayo'!DB402</f>
        <v>0</v>
      </c>
      <c r="H404" s="46">
        <f>'10_Putumayo'!CW402</f>
        <v>100</v>
      </c>
      <c r="I404" s="17">
        <f>'10_Putumayo'!EP402</f>
        <v>180</v>
      </c>
      <c r="J404" s="18">
        <f>'10_Putumayo'!ET402</f>
        <v>116.2</v>
      </c>
      <c r="K404" s="15">
        <f t="shared" si="18"/>
        <v>2.281953249369173</v>
      </c>
      <c r="L404" s="15">
        <f t="shared" si="19"/>
        <v>2</v>
      </c>
      <c r="M404" s="10" t="str">
        <f>IFERROR(VLOOKUP($L$4:$L$859,TABLAREF!$A$1:$C$4,3,1),"SIN DATO")</f>
        <v>LATENTE</v>
      </c>
    </row>
    <row r="405" spans="1:13" ht="15" customHeight="1" x14ac:dyDescent="0.25">
      <c r="A405" s="77">
        <f t="shared" si="20"/>
        <v>402</v>
      </c>
      <c r="B405" s="42" t="str">
        <f>'10_Putumayo'!S403</f>
        <v>CC18109266</v>
      </c>
      <c r="C405" s="2">
        <f>'10_Putumayo'!Y403</f>
        <v>68</v>
      </c>
      <c r="D405">
        <f>'10_Putumayo'!AE403</f>
        <v>1</v>
      </c>
      <c r="E405" s="1">
        <f>'10_Putumayo'!BO403</f>
        <v>0</v>
      </c>
      <c r="F405" s="17">
        <f>'10_Putumayo'!CS403</f>
        <v>0</v>
      </c>
      <c r="G405" s="16">
        <f>'10_Putumayo'!DB403</f>
        <v>0</v>
      </c>
      <c r="H405" s="46">
        <f>'10_Putumayo'!CW403</f>
        <v>140</v>
      </c>
      <c r="I405" s="17">
        <f>'10_Putumayo'!EP403</f>
        <v>134</v>
      </c>
      <c r="J405" s="18">
        <f>'10_Putumayo'!ET403</f>
        <v>45</v>
      </c>
      <c r="K405" s="15">
        <f t="shared" si="18"/>
        <v>11.856806185046731</v>
      </c>
      <c r="L405" s="15">
        <f t="shared" si="19"/>
        <v>12</v>
      </c>
      <c r="M405" s="10" t="str">
        <f>IFERROR(VLOOKUP($L$4:$L$859,TABLAREF!$A$1:$C$4,3,1),"SIN DATO")</f>
        <v>INTERMEDIO</v>
      </c>
    </row>
    <row r="406" spans="1:13" ht="15" customHeight="1" x14ac:dyDescent="0.25">
      <c r="A406" s="77">
        <f t="shared" si="20"/>
        <v>403</v>
      </c>
      <c r="B406" s="42" t="str">
        <f>'10_Putumayo'!S404</f>
        <v>CC27354523</v>
      </c>
      <c r="C406" s="2">
        <f>'10_Putumayo'!Y404</f>
        <v>56</v>
      </c>
      <c r="D406">
        <f>'10_Putumayo'!AE404</f>
        <v>2</v>
      </c>
      <c r="E406" s="1">
        <f>'10_Putumayo'!BO404</f>
        <v>0</v>
      </c>
      <c r="F406" s="17">
        <f>'10_Putumayo'!CS404</f>
        <v>0</v>
      </c>
      <c r="G406" s="16">
        <f>'10_Putumayo'!DB404</f>
        <v>0</v>
      </c>
      <c r="H406" s="46">
        <f>'10_Putumayo'!CW404</f>
        <v>120</v>
      </c>
      <c r="I406" s="17">
        <f>'10_Putumayo'!EP404</f>
        <v>224</v>
      </c>
      <c r="J406" s="18">
        <f>'10_Putumayo'!ET404</f>
        <v>44.9</v>
      </c>
      <c r="K406" s="15">
        <f t="shared" si="18"/>
        <v>15.948879355055734</v>
      </c>
      <c r="L406" s="15">
        <f t="shared" si="19"/>
        <v>16</v>
      </c>
      <c r="M406" s="10" t="str">
        <f>IFERROR(VLOOKUP($L$4:$L$859,TABLAREF!$A$1:$C$4,3,1),"SIN DATO")</f>
        <v>INTERMEDIO</v>
      </c>
    </row>
    <row r="407" spans="1:13" ht="15" customHeight="1" x14ac:dyDescent="0.25">
      <c r="A407" s="77">
        <f t="shared" si="20"/>
        <v>404</v>
      </c>
      <c r="B407" s="42" t="str">
        <f>'10_Putumayo'!S405</f>
        <v>CC5336718</v>
      </c>
      <c r="C407" s="2">
        <f>'10_Putumayo'!Y405</f>
        <v>53</v>
      </c>
      <c r="D407">
        <f>'10_Putumayo'!AE405</f>
        <v>1</v>
      </c>
      <c r="E407" s="1">
        <f>'10_Putumayo'!BO405</f>
        <v>0</v>
      </c>
      <c r="F407" s="17">
        <f>'10_Putumayo'!CS405</f>
        <v>0</v>
      </c>
      <c r="G407" s="16">
        <f>'10_Putumayo'!DB405</f>
        <v>0</v>
      </c>
      <c r="H407" s="46">
        <f>'10_Putumayo'!CW405</f>
        <v>125</v>
      </c>
      <c r="I407" s="17">
        <f>'10_Putumayo'!EP405</f>
        <v>158</v>
      </c>
      <c r="J407" s="18">
        <f>'10_Putumayo'!ET405</f>
        <v>66</v>
      </c>
      <c r="K407" s="15">
        <f t="shared" si="18"/>
        <v>3.3491137758263068</v>
      </c>
      <c r="L407" s="15">
        <f t="shared" si="19"/>
        <v>3</v>
      </c>
      <c r="M407" s="10" t="str">
        <f>IFERROR(VLOOKUP($L$4:$L$859,TABLAREF!$A$1:$C$4,3,1),"SIN DATO")</f>
        <v>LATENTE</v>
      </c>
    </row>
    <row r="408" spans="1:13" ht="15" customHeight="1" x14ac:dyDescent="0.25">
      <c r="A408" s="77">
        <f t="shared" si="20"/>
        <v>405</v>
      </c>
      <c r="B408" s="42" t="str">
        <f>'10_Putumayo'!S406</f>
        <v>CC27354399</v>
      </c>
      <c r="C408" s="2">
        <f>'10_Putumayo'!Y406</f>
        <v>56</v>
      </c>
      <c r="D408">
        <f>'10_Putumayo'!AE406</f>
        <v>2</v>
      </c>
      <c r="E408" s="1">
        <f>'10_Putumayo'!BO406</f>
        <v>0</v>
      </c>
      <c r="F408" s="17">
        <f>'10_Putumayo'!CS406</f>
        <v>0</v>
      </c>
      <c r="G408" s="16">
        <f>'10_Putumayo'!DB406</f>
        <v>0</v>
      </c>
      <c r="H408" s="46">
        <f>'10_Putumayo'!CW406</f>
        <v>140</v>
      </c>
      <c r="I408" s="17">
        <f>'10_Putumayo'!EP406</f>
        <v>207</v>
      </c>
      <c r="J408" s="18">
        <f>'10_Putumayo'!ET406</f>
        <v>49.4</v>
      </c>
      <c r="K408" s="15">
        <f t="shared" si="18"/>
        <v>16.319193168572632</v>
      </c>
      <c r="L408" s="15">
        <f t="shared" si="19"/>
        <v>16</v>
      </c>
      <c r="M408" s="10" t="str">
        <f>IFERROR(VLOOKUP($L$4:$L$859,TABLAREF!$A$1:$C$4,3,1),"SIN DATO")</f>
        <v>INTERMEDIO</v>
      </c>
    </row>
    <row r="409" spans="1:13" ht="15" customHeight="1" x14ac:dyDescent="0.25">
      <c r="A409" s="77">
        <f t="shared" si="20"/>
        <v>406</v>
      </c>
      <c r="B409" s="42" t="str">
        <f>'10_Putumayo'!S407</f>
        <v>CC30717013</v>
      </c>
      <c r="C409" s="2">
        <f>'10_Putumayo'!Y407</f>
        <v>57</v>
      </c>
      <c r="D409">
        <f>'10_Putumayo'!AE407</f>
        <v>2</v>
      </c>
      <c r="E409" s="1">
        <f>'10_Putumayo'!BO407</f>
        <v>0</v>
      </c>
      <c r="F409" s="17">
        <f>'10_Putumayo'!CS407</f>
        <v>0</v>
      </c>
      <c r="G409" s="16">
        <f>'10_Putumayo'!DB407</f>
        <v>0</v>
      </c>
      <c r="H409" s="46">
        <f>'10_Putumayo'!CW407</f>
        <v>130</v>
      </c>
      <c r="I409" s="17">
        <f>'10_Putumayo'!EP407</f>
        <v>184</v>
      </c>
      <c r="J409" s="18">
        <f>'10_Putumayo'!ET407</f>
        <v>28.7</v>
      </c>
      <c r="K409" s="15">
        <f t="shared" si="18"/>
        <v>23.696072835236226</v>
      </c>
      <c r="L409" s="15">
        <f t="shared" si="19"/>
        <v>24</v>
      </c>
      <c r="M409" s="10" t="str">
        <f>IFERROR(VLOOKUP($L$4:$L$859,TABLAREF!$A$1:$C$4,3,1),"SIN DATO")</f>
        <v>ALTO</v>
      </c>
    </row>
    <row r="410" spans="1:13" ht="15" customHeight="1" x14ac:dyDescent="0.25">
      <c r="A410" s="77">
        <f t="shared" si="20"/>
        <v>407</v>
      </c>
      <c r="B410" s="42" t="str">
        <f>'10_Putumayo'!S408</f>
        <v>CC30714168</v>
      </c>
      <c r="C410" s="2">
        <f>'10_Putumayo'!Y408</f>
        <v>58</v>
      </c>
      <c r="D410">
        <f>'10_Putumayo'!AE408</f>
        <v>2</v>
      </c>
      <c r="E410" s="1">
        <f>'10_Putumayo'!BO408</f>
        <v>1</v>
      </c>
      <c r="F410" s="17">
        <f>'10_Putumayo'!CS408</f>
        <v>0</v>
      </c>
      <c r="G410" s="16">
        <f>'10_Putumayo'!DB408</f>
        <v>0</v>
      </c>
      <c r="H410" s="46">
        <f>'10_Putumayo'!CW408</f>
        <v>127</v>
      </c>
      <c r="I410" s="17">
        <f>'10_Putumayo'!EP408</f>
        <v>128</v>
      </c>
      <c r="J410" s="18">
        <f>'10_Putumayo'!ET408</f>
        <v>50</v>
      </c>
      <c r="K410" s="15">
        <f t="shared" si="18"/>
        <v>14.076204954152317</v>
      </c>
      <c r="L410" s="15">
        <f t="shared" si="19"/>
        <v>14</v>
      </c>
      <c r="M410" s="10" t="str">
        <f>IFERROR(VLOOKUP($L$4:$L$859,TABLAREF!$A$1:$C$4,3,1),"SIN DATO")</f>
        <v>INTERMEDIO</v>
      </c>
    </row>
    <row r="411" spans="1:13" ht="15" customHeight="1" x14ac:dyDescent="0.25">
      <c r="A411" s="77">
        <f t="shared" si="20"/>
        <v>408</v>
      </c>
      <c r="B411" s="42" t="str">
        <f>'10_Putumayo'!S409</f>
        <v>CC41101599</v>
      </c>
      <c r="C411" s="2">
        <f>'10_Putumayo'!Y409</f>
        <v>56</v>
      </c>
      <c r="D411">
        <f>'10_Putumayo'!AE409</f>
        <v>2</v>
      </c>
      <c r="E411" s="1">
        <f>'10_Putumayo'!BO409</f>
        <v>0</v>
      </c>
      <c r="F411" s="17">
        <f>'10_Putumayo'!CS409</f>
        <v>1</v>
      </c>
      <c r="G411" s="16">
        <f>'10_Putumayo'!DB409</f>
        <v>0</v>
      </c>
      <c r="H411" s="46">
        <f>'10_Putumayo'!CW409</f>
        <v>110</v>
      </c>
      <c r="I411" s="17">
        <f>'10_Putumayo'!EP409</f>
        <v>128</v>
      </c>
      <c r="J411" s="18">
        <f>'10_Putumayo'!ET409</f>
        <v>32.200000000000003</v>
      </c>
      <c r="K411" s="15">
        <f t="shared" si="18"/>
        <v>10.317304947539906</v>
      </c>
      <c r="L411" s="15">
        <f t="shared" si="19"/>
        <v>10</v>
      </c>
      <c r="M411" s="10" t="str">
        <f>IFERROR(VLOOKUP($L$4:$L$859,TABLAREF!$A$1:$C$4,3,1),"SIN DATO")</f>
        <v>LATENTE</v>
      </c>
    </row>
    <row r="412" spans="1:13" ht="15" customHeight="1" x14ac:dyDescent="0.25">
      <c r="A412" s="77">
        <f t="shared" si="20"/>
        <v>409</v>
      </c>
      <c r="B412" s="42" t="str">
        <f>'10_Putumayo'!S410</f>
        <v>CC18109910</v>
      </c>
      <c r="C412" s="2">
        <f>'10_Putumayo'!Y410</f>
        <v>64</v>
      </c>
      <c r="D412">
        <f>'10_Putumayo'!AE410</f>
        <v>2</v>
      </c>
      <c r="E412" s="1">
        <f>'10_Putumayo'!BO410</f>
        <v>0</v>
      </c>
      <c r="F412" s="17">
        <f>'10_Putumayo'!CS410</f>
        <v>0</v>
      </c>
      <c r="G412" s="16">
        <f>'10_Putumayo'!DB410</f>
        <v>0</v>
      </c>
      <c r="H412" s="46">
        <f>'10_Putumayo'!CW410</f>
        <v>110</v>
      </c>
      <c r="I412" s="17">
        <f>'10_Putumayo'!EP410</f>
        <v>208</v>
      </c>
      <c r="J412" s="18">
        <f>'10_Putumayo'!ET410</f>
        <v>45</v>
      </c>
      <c r="K412" s="15">
        <f t="shared" si="18"/>
        <v>19.952050270900212</v>
      </c>
      <c r="L412" s="15">
        <f t="shared" si="19"/>
        <v>20</v>
      </c>
      <c r="M412" s="10" t="str">
        <f>IFERROR(VLOOKUP($L$4:$L$859,TABLAREF!$A$1:$C$4,3,1),"SIN DATO")</f>
        <v>ALTO</v>
      </c>
    </row>
    <row r="413" spans="1:13" ht="15" customHeight="1" x14ac:dyDescent="0.25">
      <c r="A413" s="77">
        <f t="shared" si="20"/>
        <v>410</v>
      </c>
      <c r="B413" s="42" t="str">
        <f>'10_Putumayo'!S411</f>
        <v>CC30704316</v>
      </c>
      <c r="C413" s="2">
        <f>'10_Putumayo'!Y411</f>
        <v>53</v>
      </c>
      <c r="D413">
        <f>'10_Putumayo'!AE411</f>
        <v>2</v>
      </c>
      <c r="E413" s="1">
        <f>'10_Putumayo'!BO411</f>
        <v>0</v>
      </c>
      <c r="F413" s="17">
        <f>'10_Putumayo'!CS411</f>
        <v>0</v>
      </c>
      <c r="G413" s="16">
        <f>'10_Putumayo'!DB411</f>
        <v>0</v>
      </c>
      <c r="H413" s="46">
        <f>'10_Putumayo'!CW411</f>
        <v>120</v>
      </c>
      <c r="I413" s="17">
        <f>'10_Putumayo'!EP411</f>
        <v>184</v>
      </c>
      <c r="J413" s="18">
        <f>'10_Putumayo'!ET411</f>
        <v>48</v>
      </c>
      <c r="K413" s="15">
        <f t="shared" si="18"/>
        <v>9.9007954914503991</v>
      </c>
      <c r="L413" s="15">
        <f t="shared" si="19"/>
        <v>10</v>
      </c>
      <c r="M413" s="10" t="str">
        <f>IFERROR(VLOOKUP($L$4:$L$859,TABLAREF!$A$1:$C$4,3,1),"SIN DATO")</f>
        <v>LATENTE</v>
      </c>
    </row>
    <row r="414" spans="1:13" ht="15" customHeight="1" x14ac:dyDescent="0.25">
      <c r="A414" s="77">
        <f t="shared" si="20"/>
        <v>411</v>
      </c>
      <c r="B414" s="42" t="str">
        <f>'10_Putumayo'!S412</f>
        <v>CC41103737</v>
      </c>
      <c r="C414" s="2">
        <f>'10_Putumayo'!Y412</f>
        <v>65</v>
      </c>
      <c r="D414">
        <f>'10_Putumayo'!AE412</f>
        <v>2</v>
      </c>
      <c r="E414" s="1">
        <f>'10_Putumayo'!BO412</f>
        <v>0</v>
      </c>
      <c r="F414" s="17">
        <f>'10_Putumayo'!CS412</f>
        <v>0</v>
      </c>
      <c r="G414" s="16">
        <f>'10_Putumayo'!DB412</f>
        <v>0</v>
      </c>
      <c r="H414" s="46">
        <f>'10_Putumayo'!CW412</f>
        <v>130</v>
      </c>
      <c r="I414" s="17">
        <f>'10_Putumayo'!EP412</f>
        <v>121</v>
      </c>
      <c r="J414" s="18">
        <f>'10_Putumayo'!ET412</f>
        <v>46</v>
      </c>
      <c r="K414" s="15">
        <f t="shared" si="18"/>
        <v>14.58126501715552</v>
      </c>
      <c r="L414" s="15">
        <f t="shared" si="19"/>
        <v>15</v>
      </c>
      <c r="M414" s="10" t="str">
        <f>IFERROR(VLOOKUP($L$4:$L$859,TABLAREF!$A$1:$C$4,3,1),"SIN DATO")</f>
        <v>INTERMEDIO</v>
      </c>
    </row>
    <row r="415" spans="1:13" ht="15" customHeight="1" x14ac:dyDescent="0.25">
      <c r="A415" s="77">
        <f t="shared" si="20"/>
        <v>412</v>
      </c>
      <c r="B415" s="42" t="str">
        <f>'10_Putumayo'!S413</f>
        <v>CC10190651</v>
      </c>
      <c r="C415" s="2">
        <f>'10_Putumayo'!Y413</f>
        <v>48</v>
      </c>
      <c r="D415">
        <f>'10_Putumayo'!AE413</f>
        <v>1</v>
      </c>
      <c r="E415" s="1">
        <f>'10_Putumayo'!BO413</f>
        <v>0</v>
      </c>
      <c r="F415" s="17">
        <f>'10_Putumayo'!CS413</f>
        <v>0</v>
      </c>
      <c r="G415" s="16">
        <f>'10_Putumayo'!DB413</f>
        <v>0</v>
      </c>
      <c r="H415" s="46">
        <f>'10_Putumayo'!CW413</f>
        <v>130</v>
      </c>
      <c r="I415" s="17">
        <f>'10_Putumayo'!EP413</f>
        <v>237</v>
      </c>
      <c r="J415" s="18">
        <f>'10_Putumayo'!ET413</f>
        <v>58</v>
      </c>
      <c r="K415" s="15">
        <f t="shared" si="18"/>
        <v>6.1086001342643854</v>
      </c>
      <c r="L415" s="15">
        <f t="shared" si="19"/>
        <v>6</v>
      </c>
      <c r="M415" s="10" t="str">
        <f>IFERROR(VLOOKUP($L$4:$L$859,TABLAREF!$A$1:$C$4,3,1),"SIN DATO")</f>
        <v>LATENTE</v>
      </c>
    </row>
    <row r="416" spans="1:13" ht="15" customHeight="1" x14ac:dyDescent="0.25">
      <c r="A416" s="77">
        <f t="shared" si="20"/>
        <v>413</v>
      </c>
      <c r="B416" s="42" t="str">
        <f>'10_Putumayo'!S414</f>
        <v>CC13061990</v>
      </c>
      <c r="C416" s="2">
        <f>'10_Putumayo'!Y414</f>
        <v>61</v>
      </c>
      <c r="D416">
        <f>'10_Putumayo'!AE414</f>
        <v>1</v>
      </c>
      <c r="E416" s="1">
        <f>'10_Putumayo'!BO414</f>
        <v>0</v>
      </c>
      <c r="F416" s="17">
        <f>'10_Putumayo'!CS414</f>
        <v>0</v>
      </c>
      <c r="G416" s="16">
        <f>'10_Putumayo'!DB414</f>
        <v>0</v>
      </c>
      <c r="H416" s="46">
        <f>'10_Putumayo'!CW414</f>
        <v>125</v>
      </c>
      <c r="I416" s="17">
        <f>'10_Putumayo'!EP414</f>
        <v>0</v>
      </c>
      <c r="J416" s="18">
        <f>'10_Putumayo'!ET414</f>
        <v>0</v>
      </c>
      <c r="K416" s="15" t="e">
        <f t="shared" si="18"/>
        <v>#DIV/0!</v>
      </c>
      <c r="L416" s="15" t="e">
        <f t="shared" si="19"/>
        <v>#DIV/0!</v>
      </c>
      <c r="M416" s="10" t="str">
        <f>IFERROR(VLOOKUP($L$4:$L$859,TABLAREF!$A$1:$C$4,3,1),"SIN DATO")</f>
        <v>SIN DATO</v>
      </c>
    </row>
    <row r="417" spans="1:13" ht="15" customHeight="1" x14ac:dyDescent="0.25">
      <c r="A417" s="77">
        <f t="shared" si="20"/>
        <v>414</v>
      </c>
      <c r="B417" s="42" t="str">
        <f>'10_Putumayo'!S415</f>
        <v>CC18183237</v>
      </c>
      <c r="C417" s="2">
        <f>'10_Putumayo'!Y415</f>
        <v>69</v>
      </c>
      <c r="D417">
        <f>'10_Putumayo'!AE415</f>
        <v>1</v>
      </c>
      <c r="E417" s="1">
        <f>'10_Putumayo'!BO415</f>
        <v>0</v>
      </c>
      <c r="F417" s="17">
        <f>'10_Putumayo'!CS415</f>
        <v>0</v>
      </c>
      <c r="G417" s="16">
        <f>'10_Putumayo'!DB415</f>
        <v>0</v>
      </c>
      <c r="H417" s="46">
        <f>'10_Putumayo'!CW415</f>
        <v>130</v>
      </c>
      <c r="I417" s="17">
        <f>'10_Putumayo'!EP415</f>
        <v>142</v>
      </c>
      <c r="J417" s="18">
        <f>'10_Putumayo'!ET415</f>
        <v>38.1</v>
      </c>
      <c r="K417" s="15">
        <f t="shared" si="18"/>
        <v>14.304307358456015</v>
      </c>
      <c r="L417" s="15">
        <f t="shared" si="19"/>
        <v>14</v>
      </c>
      <c r="M417" s="10" t="str">
        <f>IFERROR(VLOOKUP($L$4:$L$859,TABLAREF!$A$1:$C$4,3,1),"SIN DATO")</f>
        <v>INTERMEDIO</v>
      </c>
    </row>
    <row r="418" spans="1:13" ht="15" customHeight="1" x14ac:dyDescent="0.25">
      <c r="A418" s="77">
        <f t="shared" si="20"/>
        <v>415</v>
      </c>
      <c r="B418" s="42" t="str">
        <f>'10_Putumayo'!S416</f>
        <v>CC27358744</v>
      </c>
      <c r="C418" s="2">
        <f>'10_Putumayo'!Y416</f>
        <v>40</v>
      </c>
      <c r="D418">
        <f>'10_Putumayo'!AE416</f>
        <v>2</v>
      </c>
      <c r="E418" s="1">
        <f>'10_Putumayo'!BO416</f>
        <v>0</v>
      </c>
      <c r="F418" s="17">
        <f>'10_Putumayo'!CS416</f>
        <v>1</v>
      </c>
      <c r="G418" s="16">
        <f>'10_Putumayo'!DB416</f>
        <v>0</v>
      </c>
      <c r="H418" s="46">
        <f>'10_Putumayo'!CW416</f>
        <v>180</v>
      </c>
      <c r="I418" s="17">
        <f>'10_Putumayo'!EP416</f>
        <v>140</v>
      </c>
      <c r="J418" s="18">
        <f>'10_Putumayo'!ET416</f>
        <v>52.8</v>
      </c>
      <c r="K418" s="15">
        <f t="shared" si="18"/>
        <v>6.0427874146500304</v>
      </c>
      <c r="L418" s="15">
        <f t="shared" si="19"/>
        <v>6</v>
      </c>
      <c r="M418" s="10" t="str">
        <f>IFERROR(VLOOKUP($L$4:$L$859,TABLAREF!$A$1:$C$4,3,1),"SIN DATO")</f>
        <v>LATENTE</v>
      </c>
    </row>
    <row r="419" spans="1:13" ht="15" customHeight="1" x14ac:dyDescent="0.25">
      <c r="A419" s="77">
        <f t="shared" si="20"/>
        <v>416</v>
      </c>
      <c r="B419" s="42" t="str">
        <f>'10_Putumayo'!S417</f>
        <v>CC18108207</v>
      </c>
      <c r="C419" s="2">
        <f>'10_Putumayo'!Y417</f>
        <v>58</v>
      </c>
      <c r="D419">
        <f>'10_Putumayo'!AE417</f>
        <v>2</v>
      </c>
      <c r="E419" s="1">
        <f>'10_Putumayo'!BO417</f>
        <v>0</v>
      </c>
      <c r="F419" s="17">
        <f>'10_Putumayo'!CS417</f>
        <v>1</v>
      </c>
      <c r="G419" s="16">
        <f>'10_Putumayo'!DB417</f>
        <v>0</v>
      </c>
      <c r="H419" s="46">
        <f>'10_Putumayo'!CW417</f>
        <v>130</v>
      </c>
      <c r="I419" s="17">
        <f>'10_Putumayo'!EP417</f>
        <v>235</v>
      </c>
      <c r="J419" s="18">
        <f>'10_Putumayo'!ET417</f>
        <v>42.9</v>
      </c>
      <c r="K419" s="15">
        <f t="shared" si="18"/>
        <v>20.775364928706065</v>
      </c>
      <c r="L419" s="15">
        <f t="shared" si="19"/>
        <v>21</v>
      </c>
      <c r="M419" s="10" t="str">
        <f>IFERROR(VLOOKUP($L$4:$L$859,TABLAREF!$A$1:$C$4,3,1),"SIN DATO")</f>
        <v>ALTO</v>
      </c>
    </row>
    <row r="420" spans="1:13" ht="15" customHeight="1" x14ac:dyDescent="0.25">
      <c r="A420" s="77">
        <f t="shared" si="20"/>
        <v>417</v>
      </c>
      <c r="B420" s="42" t="str">
        <f>'10_Putumayo'!S418</f>
        <v>CC38984923</v>
      </c>
      <c r="C420" s="2">
        <f>'10_Putumayo'!Y418</f>
        <v>45</v>
      </c>
      <c r="D420">
        <f>'10_Putumayo'!AE418</f>
        <v>2</v>
      </c>
      <c r="E420" s="1">
        <f>'10_Putumayo'!BO418</f>
        <v>0</v>
      </c>
      <c r="F420" s="17">
        <f>'10_Putumayo'!CS418</f>
        <v>0</v>
      </c>
      <c r="G420" s="16">
        <f>'10_Putumayo'!DB418</f>
        <v>0</v>
      </c>
      <c r="H420" s="46">
        <f>'10_Putumayo'!CW418</f>
        <v>130</v>
      </c>
      <c r="I420" s="17">
        <f>'10_Putumayo'!EP418</f>
        <v>160</v>
      </c>
      <c r="J420" s="18">
        <f>'10_Putumayo'!ET418</f>
        <v>51</v>
      </c>
      <c r="K420" s="15">
        <f t="shared" si="18"/>
        <v>5.4895522370043022</v>
      </c>
      <c r="L420" s="15">
        <f t="shared" si="19"/>
        <v>5</v>
      </c>
      <c r="M420" s="10" t="str">
        <f>IFERROR(VLOOKUP($L$4:$L$859,TABLAREF!$A$1:$C$4,3,1),"SIN DATO")</f>
        <v>LATENTE</v>
      </c>
    </row>
    <row r="421" spans="1:13" ht="15" customHeight="1" x14ac:dyDescent="0.25">
      <c r="A421" s="77">
        <f t="shared" si="20"/>
        <v>418</v>
      </c>
      <c r="B421" s="42" t="str">
        <f>'10_Putumayo'!S419</f>
        <v>CC41100604</v>
      </c>
      <c r="C421" s="2">
        <f>'10_Putumayo'!Y419</f>
        <v>52</v>
      </c>
      <c r="D421">
        <f>'10_Putumayo'!AE419</f>
        <v>2</v>
      </c>
      <c r="E421" s="1">
        <f>'10_Putumayo'!BO419</f>
        <v>0</v>
      </c>
      <c r="F421" s="17">
        <f>'10_Putumayo'!CS419</f>
        <v>0</v>
      </c>
      <c r="G421" s="16">
        <f>'10_Putumayo'!DB419</f>
        <v>0</v>
      </c>
      <c r="H421" s="46">
        <f>'10_Putumayo'!CW419</f>
        <v>140</v>
      </c>
      <c r="I421" s="17">
        <f>'10_Putumayo'!EP419</f>
        <v>200</v>
      </c>
      <c r="J421" s="18">
        <f>'10_Putumayo'!ET419</f>
        <v>52</v>
      </c>
      <c r="K421" s="15">
        <f t="shared" si="18"/>
        <v>11.997697703369337</v>
      </c>
      <c r="L421" s="15">
        <f t="shared" si="19"/>
        <v>12</v>
      </c>
      <c r="M421" s="10" t="str">
        <f>IFERROR(VLOOKUP($L$4:$L$859,TABLAREF!$A$1:$C$4,3,1),"SIN DATO")</f>
        <v>INTERMEDIO</v>
      </c>
    </row>
    <row r="422" spans="1:13" ht="15" customHeight="1" x14ac:dyDescent="0.25">
      <c r="A422" s="77">
        <f t="shared" si="20"/>
        <v>419</v>
      </c>
      <c r="B422" s="42" t="str">
        <f>'10_Putumayo'!S420</f>
        <v>CC7451470</v>
      </c>
      <c r="C422" s="2">
        <f>'10_Putumayo'!Y420</f>
        <v>49</v>
      </c>
      <c r="D422">
        <f>'10_Putumayo'!AE420</f>
        <v>1</v>
      </c>
      <c r="E422" s="1">
        <f>'10_Putumayo'!BO420</f>
        <v>0</v>
      </c>
      <c r="F422" s="17">
        <f>'10_Putumayo'!CS420</f>
        <v>1</v>
      </c>
      <c r="G422" s="16">
        <f>'10_Putumayo'!DB420</f>
        <v>0</v>
      </c>
      <c r="H422" s="46">
        <f>'10_Putumayo'!CW420</f>
        <v>140</v>
      </c>
      <c r="I422" s="17">
        <f>'10_Putumayo'!EP420</f>
        <v>188</v>
      </c>
      <c r="J422" s="18">
        <f>'10_Putumayo'!ET420</f>
        <v>49</v>
      </c>
      <c r="K422" s="15">
        <f t="shared" si="18"/>
        <v>9.4990496919046379</v>
      </c>
      <c r="L422" s="15">
        <f t="shared" si="19"/>
        <v>9</v>
      </c>
      <c r="M422" s="10" t="str">
        <f>IFERROR(VLOOKUP($L$4:$L$859,TABLAREF!$A$1:$C$4,3,1),"SIN DATO")</f>
        <v>LATENTE</v>
      </c>
    </row>
    <row r="423" spans="1:13" ht="15" customHeight="1" x14ac:dyDescent="0.25">
      <c r="A423" s="77">
        <f t="shared" si="20"/>
        <v>420</v>
      </c>
      <c r="B423" s="42" t="str">
        <f>'10_Putumayo'!S421</f>
        <v>CC30733458</v>
      </c>
      <c r="C423" s="2">
        <f>'10_Putumayo'!Y421</f>
        <v>66</v>
      </c>
      <c r="D423">
        <f>'10_Putumayo'!AE421</f>
        <v>2</v>
      </c>
      <c r="E423" s="1">
        <f>'10_Putumayo'!BO421</f>
        <v>0</v>
      </c>
      <c r="F423" s="17">
        <f>'10_Putumayo'!CS421</f>
        <v>0</v>
      </c>
      <c r="G423" s="16">
        <f>'10_Putumayo'!DB421</f>
        <v>0</v>
      </c>
      <c r="H423" s="46">
        <f>'10_Putumayo'!CW421</f>
        <v>110</v>
      </c>
      <c r="I423" s="17">
        <f>'10_Putumayo'!EP421</f>
        <v>227</v>
      </c>
      <c r="J423" s="18">
        <f>'10_Putumayo'!ET421</f>
        <v>48</v>
      </c>
      <c r="K423" s="15">
        <f t="shared" si="18"/>
        <v>22.553983646648355</v>
      </c>
      <c r="L423" s="15">
        <f t="shared" si="19"/>
        <v>23</v>
      </c>
      <c r="M423" s="10" t="str">
        <f>IFERROR(VLOOKUP($L$4:$L$859,TABLAREF!$A$1:$C$4,3,1),"SIN DATO")</f>
        <v>ALTO</v>
      </c>
    </row>
    <row r="424" spans="1:13" ht="15" customHeight="1" x14ac:dyDescent="0.25">
      <c r="A424" s="77">
        <f t="shared" si="20"/>
        <v>421</v>
      </c>
      <c r="B424" s="42" t="str">
        <f>'10_Putumayo'!S422</f>
        <v>CC27354937</v>
      </c>
      <c r="C424" s="2">
        <f>'10_Putumayo'!Y422</f>
        <v>59</v>
      </c>
      <c r="D424">
        <f>'10_Putumayo'!AE422</f>
        <v>2</v>
      </c>
      <c r="E424" s="1">
        <f>'10_Putumayo'!BO422</f>
        <v>0</v>
      </c>
      <c r="F424" s="17">
        <f>'10_Putumayo'!CS422</f>
        <v>0</v>
      </c>
      <c r="G424" s="16">
        <f>'10_Putumayo'!DB422</f>
        <v>1</v>
      </c>
      <c r="H424" s="46">
        <f>'10_Putumayo'!CW422</f>
        <v>120</v>
      </c>
      <c r="I424" s="17">
        <f>'10_Putumayo'!EP422</f>
        <v>128.19999999999999</v>
      </c>
      <c r="J424" s="18">
        <f>'10_Putumayo'!ET422</f>
        <v>49.9</v>
      </c>
      <c r="K424" s="15">
        <f t="shared" si="18"/>
        <v>21.602824364931617</v>
      </c>
      <c r="L424" s="15">
        <f t="shared" si="19"/>
        <v>22</v>
      </c>
      <c r="M424" s="10" t="str">
        <f>IFERROR(VLOOKUP($L$4:$L$859,TABLAREF!$A$1:$C$4,3,1),"SIN DATO")</f>
        <v>ALTO</v>
      </c>
    </row>
    <row r="425" spans="1:13" ht="15" customHeight="1" x14ac:dyDescent="0.25">
      <c r="A425" s="77">
        <f t="shared" si="20"/>
        <v>422</v>
      </c>
      <c r="B425" s="42" t="str">
        <f>'10_Putumayo'!S423</f>
        <v>CC97480325</v>
      </c>
      <c r="C425" s="2">
        <f>'10_Putumayo'!Y423</f>
        <v>68</v>
      </c>
      <c r="D425">
        <f>'10_Putumayo'!AE423</f>
        <v>1</v>
      </c>
      <c r="E425" s="1">
        <f>'10_Putumayo'!BO423</f>
        <v>0</v>
      </c>
      <c r="F425" s="17">
        <f>'10_Putumayo'!CS423</f>
        <v>0</v>
      </c>
      <c r="G425" s="16">
        <f>'10_Putumayo'!DB423</f>
        <v>0</v>
      </c>
      <c r="H425" s="46">
        <f>'10_Putumayo'!CW423</f>
        <v>120</v>
      </c>
      <c r="I425" s="17">
        <f>'10_Putumayo'!EP423</f>
        <v>0</v>
      </c>
      <c r="J425" s="18">
        <f>'10_Putumayo'!ET423</f>
        <v>0</v>
      </c>
      <c r="K425" s="15" t="e">
        <f t="shared" si="18"/>
        <v>#DIV/0!</v>
      </c>
      <c r="L425" s="15" t="e">
        <f t="shared" si="19"/>
        <v>#DIV/0!</v>
      </c>
      <c r="M425" s="10" t="str">
        <f>IFERROR(VLOOKUP($L$4:$L$859,TABLAREF!$A$1:$C$4,3,1),"SIN DATO")</f>
        <v>SIN DATO</v>
      </c>
    </row>
    <row r="426" spans="1:13" ht="15" customHeight="1" x14ac:dyDescent="0.25">
      <c r="A426" s="77">
        <f t="shared" si="20"/>
        <v>423</v>
      </c>
      <c r="B426" s="42" t="str">
        <f>'10_Putumayo'!S424</f>
        <v>CC59793014</v>
      </c>
      <c r="C426" s="2">
        <f>'10_Putumayo'!Y424</f>
        <v>63</v>
      </c>
      <c r="D426">
        <f>'10_Putumayo'!AE424</f>
        <v>2</v>
      </c>
      <c r="E426" s="1">
        <f>'10_Putumayo'!BO424</f>
        <v>0</v>
      </c>
      <c r="F426" s="17">
        <f>'10_Putumayo'!CS424</f>
        <v>0</v>
      </c>
      <c r="G426" s="16">
        <f>'10_Putumayo'!DB424</f>
        <v>0</v>
      </c>
      <c r="H426" s="46">
        <f>'10_Putumayo'!CW424</f>
        <v>130</v>
      </c>
      <c r="I426" s="17">
        <f>'10_Putumayo'!EP424</f>
        <v>0</v>
      </c>
      <c r="J426" s="18">
        <f>'10_Putumayo'!ET424</f>
        <v>0</v>
      </c>
      <c r="K426" s="15" t="e">
        <f t="shared" si="18"/>
        <v>#DIV/0!</v>
      </c>
      <c r="L426" s="15" t="e">
        <f t="shared" si="19"/>
        <v>#DIV/0!</v>
      </c>
      <c r="M426" s="10" t="str">
        <f>IFERROR(VLOOKUP($L$4:$L$859,TABLAREF!$A$1:$C$4,3,1),"SIN DATO")</f>
        <v>SIN DATO</v>
      </c>
    </row>
    <row r="427" spans="1:13" ht="15" customHeight="1" x14ac:dyDescent="0.25">
      <c r="A427" s="77">
        <f t="shared" si="20"/>
        <v>424</v>
      </c>
      <c r="B427" s="42" t="str">
        <f>'10_Putumayo'!S425</f>
        <v>CC18127764</v>
      </c>
      <c r="C427" s="2">
        <f>'10_Putumayo'!Y425</f>
        <v>78</v>
      </c>
      <c r="D427">
        <f>'10_Putumayo'!AE425</f>
        <v>1</v>
      </c>
      <c r="E427" s="1">
        <f>'10_Putumayo'!BO425</f>
        <v>0</v>
      </c>
      <c r="F427" s="17">
        <f>'10_Putumayo'!CS425</f>
        <v>1</v>
      </c>
      <c r="G427" s="16">
        <f>'10_Putumayo'!DB425</f>
        <v>1</v>
      </c>
      <c r="H427" s="46">
        <f>'10_Putumayo'!CW425</f>
        <v>115</v>
      </c>
      <c r="I427" s="17">
        <f>'10_Putumayo'!EP425</f>
        <v>231</v>
      </c>
      <c r="J427" s="18">
        <f>'10_Putumayo'!ET425</f>
        <v>42</v>
      </c>
      <c r="K427" s="15">
        <f t="shared" si="18"/>
        <v>48.587956932518658</v>
      </c>
      <c r="L427" s="15">
        <f t="shared" si="19"/>
        <v>49</v>
      </c>
      <c r="M427" s="10" t="str">
        <f>IFERROR(VLOOKUP($L$4:$L$859,TABLAREF!$A$1:$C$4,3,1),"SIN DATO")</f>
        <v>MUY ALTO</v>
      </c>
    </row>
    <row r="428" spans="1:13" ht="15" customHeight="1" x14ac:dyDescent="0.25">
      <c r="A428" s="77">
        <f t="shared" si="20"/>
        <v>425</v>
      </c>
      <c r="B428" s="42" t="str">
        <f>'10_Putumayo'!S426</f>
        <v>CC41181658</v>
      </c>
      <c r="C428" s="2">
        <f>'10_Putumayo'!Y426</f>
        <v>70</v>
      </c>
      <c r="D428">
        <f>'10_Putumayo'!AE426</f>
        <v>2</v>
      </c>
      <c r="E428" s="1">
        <f>'10_Putumayo'!BO426</f>
        <v>0</v>
      </c>
      <c r="F428" s="17">
        <f>'10_Putumayo'!CS426</f>
        <v>0</v>
      </c>
      <c r="G428" s="16">
        <f>'10_Putumayo'!DB426</f>
        <v>0</v>
      </c>
      <c r="H428" s="46">
        <f>'10_Putumayo'!CW426</f>
        <v>110</v>
      </c>
      <c r="I428" s="17">
        <f>'10_Putumayo'!EP426</f>
        <v>319</v>
      </c>
      <c r="J428" s="18">
        <f>'10_Putumayo'!ET426</f>
        <v>41</v>
      </c>
      <c r="K428" s="15">
        <f t="shared" si="18"/>
        <v>39.085067875214065</v>
      </c>
      <c r="L428" s="15">
        <f t="shared" si="19"/>
        <v>39</v>
      </c>
      <c r="M428" s="10" t="str">
        <f>IFERROR(VLOOKUP($L$4:$L$859,TABLAREF!$A$1:$C$4,3,1),"SIN DATO")</f>
        <v>MUY ALTO</v>
      </c>
    </row>
    <row r="429" spans="1:13" ht="15" customHeight="1" x14ac:dyDescent="0.25">
      <c r="A429" s="77">
        <f t="shared" si="20"/>
        <v>426</v>
      </c>
      <c r="B429" s="42" t="str">
        <f>'10_Putumayo'!S427</f>
        <v>CC5349194</v>
      </c>
      <c r="C429" s="2">
        <f>'10_Putumayo'!Y427</f>
        <v>45</v>
      </c>
      <c r="D429">
        <f>'10_Putumayo'!AE427</f>
        <v>1</v>
      </c>
      <c r="E429" s="1">
        <f>'10_Putumayo'!BO427</f>
        <v>0</v>
      </c>
      <c r="F429" s="17">
        <f>'10_Putumayo'!CS427</f>
        <v>0</v>
      </c>
      <c r="G429" s="16">
        <f>'10_Putumayo'!DB427</f>
        <v>0</v>
      </c>
      <c r="H429" s="46">
        <f>'10_Putumayo'!CW427</f>
        <v>126</v>
      </c>
      <c r="I429" s="17">
        <f>'10_Putumayo'!EP427</f>
        <v>217</v>
      </c>
      <c r="J429" s="18">
        <f>'10_Putumayo'!ET427</f>
        <v>50</v>
      </c>
      <c r="K429" s="15">
        <f t="shared" si="18"/>
        <v>5.1588880945694697</v>
      </c>
      <c r="L429" s="15">
        <f t="shared" si="19"/>
        <v>5</v>
      </c>
      <c r="M429" s="10" t="str">
        <f>IFERROR(VLOOKUP($L$4:$L$859,TABLAREF!$A$1:$C$4,3,1),"SIN DATO")</f>
        <v>LATENTE</v>
      </c>
    </row>
    <row r="430" spans="1:13" ht="15" customHeight="1" x14ac:dyDescent="0.25">
      <c r="A430" s="77">
        <f t="shared" si="20"/>
        <v>427</v>
      </c>
      <c r="B430" s="42" t="str">
        <f>'10_Putumayo'!S428</f>
        <v>CC27358954</v>
      </c>
      <c r="C430" s="2">
        <f>'10_Putumayo'!Y428</f>
        <v>52</v>
      </c>
      <c r="D430">
        <f>'10_Putumayo'!AE428</f>
        <v>2</v>
      </c>
      <c r="E430" s="1">
        <f>'10_Putumayo'!BO428</f>
        <v>0</v>
      </c>
      <c r="F430" s="17">
        <f>'10_Putumayo'!CS428</f>
        <v>1</v>
      </c>
      <c r="G430" s="16">
        <f>'10_Putumayo'!DB428</f>
        <v>0</v>
      </c>
      <c r="H430" s="46">
        <f>'10_Putumayo'!CW428</f>
        <v>0</v>
      </c>
      <c r="I430" s="17">
        <f>'10_Putumayo'!EP428</f>
        <v>176</v>
      </c>
      <c r="J430" s="18">
        <f>'10_Putumayo'!ET428</f>
        <v>49</v>
      </c>
      <c r="K430" s="15" t="e">
        <f t="shared" si="18"/>
        <v>#NUM!</v>
      </c>
      <c r="L430" s="15" t="e">
        <f t="shared" si="19"/>
        <v>#NUM!</v>
      </c>
      <c r="M430" s="10" t="str">
        <f>IFERROR(VLOOKUP($L$4:$L$859,TABLAREF!$A$1:$C$4,3,1),"SIN DATO")</f>
        <v>SIN DATO</v>
      </c>
    </row>
    <row r="431" spans="1:13" x14ac:dyDescent="0.25">
      <c r="A431" s="77">
        <f t="shared" si="20"/>
        <v>428</v>
      </c>
      <c r="B431" s="42" t="str">
        <f>'10_Putumayo'!S429</f>
        <v>CC25677157</v>
      </c>
      <c r="C431" s="2">
        <f>'10_Putumayo'!Y429</f>
        <v>46</v>
      </c>
      <c r="D431">
        <f>'10_Putumayo'!AE429</f>
        <v>2</v>
      </c>
      <c r="E431" s="1">
        <f>'10_Putumayo'!BO429</f>
        <v>0</v>
      </c>
      <c r="F431" s="17">
        <f>'10_Putumayo'!CS429</f>
        <v>1</v>
      </c>
      <c r="G431" s="16">
        <f>'10_Putumayo'!DB429</f>
        <v>0</v>
      </c>
      <c r="H431" s="46">
        <f>'10_Putumayo'!CW429</f>
        <v>125</v>
      </c>
      <c r="I431" s="17">
        <f>'10_Putumayo'!EP429</f>
        <v>251</v>
      </c>
      <c r="J431" s="18">
        <f>'10_Putumayo'!ET429</f>
        <v>50</v>
      </c>
      <c r="K431" s="15">
        <f t="shared" si="18"/>
        <v>9.901968337909695</v>
      </c>
      <c r="L431" s="15">
        <f t="shared" si="19"/>
        <v>10</v>
      </c>
      <c r="M431" s="10" t="str">
        <f>IFERROR(VLOOKUP($L$4:$L$859,TABLAREF!$A$1:$C$4,3,1),"SIN DATO")</f>
        <v>LATENTE</v>
      </c>
    </row>
    <row r="432" spans="1:13" x14ac:dyDescent="0.25">
      <c r="A432" s="77">
        <f t="shared" si="20"/>
        <v>429</v>
      </c>
      <c r="B432" s="42" t="str">
        <f>'10_Putumayo'!S430</f>
        <v>CC14872038</v>
      </c>
      <c r="C432" s="2">
        <f>'10_Putumayo'!Y430</f>
        <v>50</v>
      </c>
      <c r="D432">
        <f>'10_Putumayo'!AE430</f>
        <v>1</v>
      </c>
      <c r="E432" s="1">
        <f>'10_Putumayo'!BO430</f>
        <v>0</v>
      </c>
      <c r="F432" s="17">
        <f>'10_Putumayo'!CS430</f>
        <v>0</v>
      </c>
      <c r="G432" s="16">
        <f>'10_Putumayo'!DB430</f>
        <v>0</v>
      </c>
      <c r="H432" s="46">
        <f>'10_Putumayo'!CW430</f>
        <v>131</v>
      </c>
      <c r="I432" s="17">
        <f>'10_Putumayo'!EP430</f>
        <v>208</v>
      </c>
      <c r="J432" s="18">
        <f>'10_Putumayo'!ET430</f>
        <v>51</v>
      </c>
      <c r="K432" s="15">
        <f t="shared" si="18"/>
        <v>6.9776670226350035</v>
      </c>
      <c r="L432" s="15">
        <f t="shared" si="19"/>
        <v>7</v>
      </c>
      <c r="M432" s="10" t="str">
        <f>IFERROR(VLOOKUP($L$4:$L$859,TABLAREF!$A$1:$C$4,3,1),"SIN DATO")</f>
        <v>LATENTE</v>
      </c>
    </row>
    <row r="433" spans="1:13" x14ac:dyDescent="0.25">
      <c r="A433" s="77">
        <f t="shared" si="20"/>
        <v>430</v>
      </c>
      <c r="B433" s="42" t="str">
        <f>'10_Putumayo'!S431</f>
        <v>CC5350349</v>
      </c>
      <c r="C433" s="2">
        <f>'10_Putumayo'!Y431</f>
        <v>54</v>
      </c>
      <c r="D433">
        <f>'10_Putumayo'!AE431</f>
        <v>1</v>
      </c>
      <c r="E433" s="1">
        <f>'10_Putumayo'!BO431</f>
        <v>0</v>
      </c>
      <c r="F433" s="17">
        <f>'10_Putumayo'!CS431</f>
        <v>0</v>
      </c>
      <c r="G433" s="16">
        <f>'10_Putumayo'!DB431</f>
        <v>0</v>
      </c>
      <c r="H433" s="46">
        <f>'10_Putumayo'!CW431</f>
        <v>122</v>
      </c>
      <c r="I433" s="17">
        <f>'10_Putumayo'!EP431</f>
        <v>187</v>
      </c>
      <c r="J433" s="18">
        <f>'10_Putumayo'!ET431</f>
        <v>52</v>
      </c>
      <c r="K433" s="15">
        <f t="shared" si="18"/>
        <v>6.4221368035164534</v>
      </c>
      <c r="L433" s="15">
        <f t="shared" si="19"/>
        <v>6</v>
      </c>
      <c r="M433" s="10" t="str">
        <f>IFERROR(VLOOKUP($L$4:$L$859,TABLAREF!$A$1:$C$4,3,1),"SIN DATO")</f>
        <v>LATENTE</v>
      </c>
    </row>
    <row r="434" spans="1:13" x14ac:dyDescent="0.25">
      <c r="A434" s="77">
        <f t="shared" si="20"/>
        <v>431</v>
      </c>
      <c r="B434" s="42" t="str">
        <f>'10_Putumayo'!S432</f>
        <v>CC97472211</v>
      </c>
      <c r="C434" s="2">
        <f>'10_Putumayo'!Y432</f>
        <v>79</v>
      </c>
      <c r="D434">
        <f>'10_Putumayo'!AE432</f>
        <v>1</v>
      </c>
      <c r="E434" s="1">
        <f>'10_Putumayo'!BO432</f>
        <v>0</v>
      </c>
      <c r="F434" s="17">
        <f>'10_Putumayo'!CS432</f>
        <v>1</v>
      </c>
      <c r="G434" s="16">
        <f>'10_Putumayo'!DB432</f>
        <v>0</v>
      </c>
      <c r="H434" s="46">
        <f>'10_Putumayo'!CW432</f>
        <v>110</v>
      </c>
      <c r="I434" s="17">
        <f>'10_Putumayo'!EP432</f>
        <v>242</v>
      </c>
      <c r="J434" s="18">
        <f>'10_Putumayo'!ET432</f>
        <v>48</v>
      </c>
      <c r="K434" s="15">
        <f t="shared" si="18"/>
        <v>26.1833216019022</v>
      </c>
      <c r="L434" s="15">
        <f t="shared" si="19"/>
        <v>26</v>
      </c>
      <c r="M434" s="10" t="str">
        <f>IFERROR(VLOOKUP($L$4:$L$859,TABLAREF!$A$1:$C$4,3,1),"SIN DATO")</f>
        <v>MUY ALTO</v>
      </c>
    </row>
    <row r="435" spans="1:13" x14ac:dyDescent="0.25">
      <c r="A435" s="77">
        <f t="shared" si="20"/>
        <v>432</v>
      </c>
      <c r="B435" s="42" t="str">
        <f>'10_Putumayo'!S433</f>
        <v>CC14990918</v>
      </c>
      <c r="C435" s="2">
        <f>'10_Putumayo'!Y433</f>
        <v>53</v>
      </c>
      <c r="D435">
        <f>'10_Putumayo'!AE433</f>
        <v>1</v>
      </c>
      <c r="E435" s="1">
        <f>'10_Putumayo'!BO433</f>
        <v>0</v>
      </c>
      <c r="F435" s="17">
        <f>'10_Putumayo'!CS433</f>
        <v>1</v>
      </c>
      <c r="G435" s="16">
        <f>'10_Putumayo'!DB433</f>
        <v>0</v>
      </c>
      <c r="H435" s="46">
        <f>'10_Putumayo'!CW433</f>
        <v>123</v>
      </c>
      <c r="I435" s="17">
        <f>'10_Putumayo'!EP433</f>
        <v>175</v>
      </c>
      <c r="J435" s="18">
        <f>'10_Putumayo'!ET433</f>
        <v>54</v>
      </c>
      <c r="K435" s="15">
        <f t="shared" si="18"/>
        <v>7.5396472383630115</v>
      </c>
      <c r="L435" s="15">
        <f t="shared" si="19"/>
        <v>8</v>
      </c>
      <c r="M435" s="10" t="str">
        <f>IFERROR(VLOOKUP($L$4:$L$859,TABLAREF!$A$1:$C$4,3,1),"SIN DATO")</f>
        <v>LATENTE</v>
      </c>
    </row>
    <row r="436" spans="1:13" x14ac:dyDescent="0.25">
      <c r="A436" s="77">
        <f t="shared" si="20"/>
        <v>433</v>
      </c>
      <c r="B436" s="42" t="str">
        <f>'10_Putumayo'!S434</f>
        <v>CC18125372</v>
      </c>
      <c r="C436" s="2">
        <f>'10_Putumayo'!Y434</f>
        <v>70</v>
      </c>
      <c r="D436">
        <f>'10_Putumayo'!AE434</f>
        <v>1</v>
      </c>
      <c r="E436" s="1">
        <f>'10_Putumayo'!BO434</f>
        <v>0</v>
      </c>
      <c r="F436" s="17">
        <f>'10_Putumayo'!CS434</f>
        <v>0</v>
      </c>
      <c r="G436" s="16">
        <f>'10_Putumayo'!DB434</f>
        <v>0</v>
      </c>
      <c r="H436" s="46">
        <f>'10_Putumayo'!CW434</f>
        <v>150</v>
      </c>
      <c r="I436" s="17">
        <f>'10_Putumayo'!EP434</f>
        <v>233</v>
      </c>
      <c r="J436" s="18">
        <f>'10_Putumayo'!ET434</f>
        <v>47</v>
      </c>
      <c r="K436" s="15">
        <f t="shared" si="18"/>
        <v>23.642599477040417</v>
      </c>
      <c r="L436" s="15">
        <f t="shared" si="19"/>
        <v>24</v>
      </c>
      <c r="M436" s="10" t="str">
        <f>IFERROR(VLOOKUP($L$4:$L$859,TABLAREF!$A$1:$C$4,3,1),"SIN DATO")</f>
        <v>ALTO</v>
      </c>
    </row>
    <row r="437" spans="1:13" x14ac:dyDescent="0.25">
      <c r="A437" s="77">
        <f t="shared" si="20"/>
        <v>434</v>
      </c>
      <c r="B437" s="42" t="str">
        <f>'10_Putumayo'!S435</f>
        <v>CC27474119</v>
      </c>
      <c r="C437" s="2">
        <f>'10_Putumayo'!Y435</f>
        <v>47</v>
      </c>
      <c r="D437">
        <f>'10_Putumayo'!AE435</f>
        <v>2</v>
      </c>
      <c r="E437" s="1">
        <f>'10_Putumayo'!BO435</f>
        <v>0</v>
      </c>
      <c r="F437" s="17">
        <f>'10_Putumayo'!CS435</f>
        <v>0</v>
      </c>
      <c r="G437" s="16">
        <f>'10_Putumayo'!DB435</f>
        <v>0</v>
      </c>
      <c r="H437" s="46">
        <f>'10_Putumayo'!CW435</f>
        <v>135</v>
      </c>
      <c r="I437" s="17">
        <f>'10_Putumayo'!EP435</f>
        <v>226</v>
      </c>
      <c r="J437" s="18">
        <f>'10_Putumayo'!ET435</f>
        <v>50</v>
      </c>
      <c r="K437" s="15">
        <f t="shared" si="18"/>
        <v>10.72952112996296</v>
      </c>
      <c r="L437" s="15">
        <f t="shared" si="19"/>
        <v>11</v>
      </c>
      <c r="M437" s="10" t="str">
        <f>IFERROR(VLOOKUP($L$4:$L$859,TABLAREF!$A$1:$C$4,3,1),"SIN DATO")</f>
        <v>INTERMEDIO</v>
      </c>
    </row>
    <row r="438" spans="1:13" x14ac:dyDescent="0.25">
      <c r="A438" s="77">
        <f t="shared" si="20"/>
        <v>435</v>
      </c>
      <c r="B438" s="42" t="str">
        <f>'10_Putumayo'!S436</f>
        <v>CC41107553</v>
      </c>
      <c r="C438" s="2">
        <f>'10_Putumayo'!Y436</f>
        <v>72</v>
      </c>
      <c r="D438">
        <f>'10_Putumayo'!AE436</f>
        <v>2</v>
      </c>
      <c r="E438" s="1">
        <f>'10_Putumayo'!BO436</f>
        <v>0</v>
      </c>
      <c r="F438" s="17">
        <f>'10_Putumayo'!CS436</f>
        <v>0</v>
      </c>
      <c r="G438" s="16">
        <f>'10_Putumayo'!DB436</f>
        <v>0</v>
      </c>
      <c r="H438" s="46">
        <f>'10_Putumayo'!CW436</f>
        <v>150</v>
      </c>
      <c r="I438" s="17">
        <f>'10_Putumayo'!EP436</f>
        <v>227</v>
      </c>
      <c r="J438" s="18">
        <f>'10_Putumayo'!ET436</f>
        <v>45.8</v>
      </c>
      <c r="K438" s="15">
        <f t="shared" si="18"/>
        <v>40.386161382379036</v>
      </c>
      <c r="L438" s="15">
        <f t="shared" si="19"/>
        <v>40</v>
      </c>
      <c r="M438" s="10" t="str">
        <f>IFERROR(VLOOKUP($L$4:$L$859,TABLAREF!$A$1:$C$4,3,1),"SIN DATO")</f>
        <v>MUY ALTO</v>
      </c>
    </row>
    <row r="439" spans="1:13" x14ac:dyDescent="0.25">
      <c r="A439" s="77">
        <f t="shared" si="20"/>
        <v>436</v>
      </c>
      <c r="B439" s="42" t="str">
        <f>'10_Putumayo'!S437</f>
        <v>CC41103140</v>
      </c>
      <c r="C439" s="2">
        <f>'10_Putumayo'!Y437</f>
        <v>58</v>
      </c>
      <c r="D439">
        <f>'10_Putumayo'!AE437</f>
        <v>2</v>
      </c>
      <c r="E439" s="1">
        <f>'10_Putumayo'!BO437</f>
        <v>0</v>
      </c>
      <c r="F439" s="17">
        <f>'10_Putumayo'!CS437</f>
        <v>1</v>
      </c>
      <c r="G439" s="16">
        <f>'10_Putumayo'!DB437</f>
        <v>0</v>
      </c>
      <c r="H439" s="46">
        <f>'10_Putumayo'!CW437</f>
        <v>145</v>
      </c>
      <c r="I439" s="17">
        <f>'10_Putumayo'!EP437</f>
        <v>189</v>
      </c>
      <c r="J439" s="18">
        <f>'10_Putumayo'!ET437</f>
        <v>47</v>
      </c>
      <c r="K439" s="15">
        <f t="shared" si="18"/>
        <v>17.52045598906966</v>
      </c>
      <c r="L439" s="15">
        <f t="shared" si="19"/>
        <v>18</v>
      </c>
      <c r="M439" s="10" t="str">
        <f>IFERROR(VLOOKUP($L$4:$L$859,TABLAREF!$A$1:$C$4,3,1),"SIN DATO")</f>
        <v>INTERMEDIO</v>
      </c>
    </row>
    <row r="440" spans="1:13" x14ac:dyDescent="0.25">
      <c r="A440" s="77">
        <f t="shared" si="20"/>
        <v>437</v>
      </c>
      <c r="B440" s="42" t="str">
        <f>'10_Putumayo'!S438</f>
        <v>CC30722527</v>
      </c>
      <c r="C440" s="2">
        <f>'10_Putumayo'!Y438</f>
        <v>60</v>
      </c>
      <c r="D440">
        <f>'10_Putumayo'!AE438</f>
        <v>2</v>
      </c>
      <c r="E440" s="1">
        <f>'10_Putumayo'!BO438</f>
        <v>0</v>
      </c>
      <c r="F440" s="17">
        <f>'10_Putumayo'!CS438</f>
        <v>0</v>
      </c>
      <c r="G440" s="16">
        <f>'10_Putumayo'!DB438</f>
        <v>0</v>
      </c>
      <c r="H440" s="46">
        <f>'10_Putumayo'!CW438</f>
        <v>135</v>
      </c>
      <c r="I440" s="17">
        <f>'10_Putumayo'!EP438</f>
        <v>226</v>
      </c>
      <c r="J440" s="18">
        <f>'10_Putumayo'!ET438</f>
        <v>50</v>
      </c>
      <c r="K440" s="15">
        <f t="shared" si="18"/>
        <v>20.560141433245192</v>
      </c>
      <c r="L440" s="15">
        <f t="shared" si="19"/>
        <v>21</v>
      </c>
      <c r="M440" s="10" t="str">
        <f>IFERROR(VLOOKUP($L$4:$L$859,TABLAREF!$A$1:$C$4,3,1),"SIN DATO")</f>
        <v>ALTO</v>
      </c>
    </row>
    <row r="441" spans="1:13" x14ac:dyDescent="0.25">
      <c r="A441" s="77">
        <f t="shared" si="20"/>
        <v>438</v>
      </c>
      <c r="B441" s="42" t="str">
        <f>'10_Putumayo'!S439</f>
        <v>CC18119097</v>
      </c>
      <c r="C441" s="2">
        <f>'10_Putumayo'!Y439</f>
        <v>68</v>
      </c>
      <c r="D441">
        <f>'10_Putumayo'!AE439</f>
        <v>1</v>
      </c>
      <c r="E441" s="1">
        <f>'10_Putumayo'!BO439</f>
        <v>1</v>
      </c>
      <c r="F441" s="17">
        <f>'10_Putumayo'!CS439</f>
        <v>0</v>
      </c>
      <c r="G441" s="16">
        <f>'10_Putumayo'!DB439</f>
        <v>0</v>
      </c>
      <c r="H441" s="46">
        <f>'10_Putumayo'!CW439</f>
        <v>130</v>
      </c>
      <c r="I441" s="17">
        <f>'10_Putumayo'!EP439</f>
        <v>180.3</v>
      </c>
      <c r="J441" s="18">
        <f>'10_Putumayo'!ET439</f>
        <v>45.7</v>
      </c>
      <c r="K441" s="15">
        <f t="shared" si="18"/>
        <v>21.881471239439254</v>
      </c>
      <c r="L441" s="15">
        <f t="shared" si="19"/>
        <v>22</v>
      </c>
      <c r="M441" s="10" t="str">
        <f>IFERROR(VLOOKUP($L$4:$L$859,TABLAREF!$A$1:$C$4,3,1),"SIN DATO")</f>
        <v>ALTO</v>
      </c>
    </row>
    <row r="442" spans="1:13" x14ac:dyDescent="0.25">
      <c r="A442" s="77">
        <f t="shared" si="20"/>
        <v>439</v>
      </c>
      <c r="B442" s="42" t="str">
        <f>'10_Putumayo'!S440</f>
        <v>CC3439158</v>
      </c>
      <c r="C442" s="2">
        <f>'10_Putumayo'!Y440</f>
        <v>41</v>
      </c>
      <c r="D442">
        <f>'10_Putumayo'!AE440</f>
        <v>1</v>
      </c>
      <c r="E442" s="1">
        <f>'10_Putumayo'!BO440</f>
        <v>1</v>
      </c>
      <c r="F442" s="17">
        <f>'10_Putumayo'!CS440</f>
        <v>0</v>
      </c>
      <c r="G442" s="16">
        <f>'10_Putumayo'!DB440</f>
        <v>0</v>
      </c>
      <c r="H442" s="46">
        <f>'10_Putumayo'!CW440</f>
        <v>160</v>
      </c>
      <c r="I442" s="17">
        <f>'10_Putumayo'!EP440</f>
        <v>149</v>
      </c>
      <c r="J442" s="18">
        <f>'10_Putumayo'!ET440</f>
        <v>44</v>
      </c>
      <c r="K442" s="15">
        <f t="shared" si="18"/>
        <v>7.4297797040896896</v>
      </c>
      <c r="L442" s="15">
        <f t="shared" si="19"/>
        <v>7</v>
      </c>
      <c r="M442" s="10" t="str">
        <f>IFERROR(VLOOKUP($L$4:$L$859,TABLAREF!$A$1:$C$4,3,1),"SIN DATO")</f>
        <v>LATENTE</v>
      </c>
    </row>
    <row r="443" spans="1:13" x14ac:dyDescent="0.25">
      <c r="A443" s="77">
        <f t="shared" si="20"/>
        <v>440</v>
      </c>
      <c r="B443" s="42" t="str">
        <f>'10_Putumayo'!S441</f>
        <v>CC35587729</v>
      </c>
      <c r="C443" s="2">
        <f>'10_Putumayo'!Y441</f>
        <v>80</v>
      </c>
      <c r="D443">
        <f>'10_Putumayo'!AE441</f>
        <v>2</v>
      </c>
      <c r="E443" s="1">
        <f>'10_Putumayo'!BO441</f>
        <v>0</v>
      </c>
      <c r="F443" s="17">
        <f>'10_Putumayo'!CS441</f>
        <v>1</v>
      </c>
      <c r="G443" s="16">
        <f>'10_Putumayo'!DB441</f>
        <v>0</v>
      </c>
      <c r="H443" s="46">
        <f>'10_Putumayo'!CW441</f>
        <v>110</v>
      </c>
      <c r="I443" s="17">
        <f>'10_Putumayo'!EP441</f>
        <v>252.2</v>
      </c>
      <c r="J443" s="18">
        <f>'10_Putumayo'!ET441</f>
        <v>44.3</v>
      </c>
      <c r="K443" s="15">
        <f t="shared" si="18"/>
        <v>44.296525302054057</v>
      </c>
      <c r="L443" s="15">
        <f t="shared" si="19"/>
        <v>44</v>
      </c>
      <c r="M443" s="10" t="str">
        <f>IFERROR(VLOOKUP($L$4:$L$859,TABLAREF!$A$1:$C$4,3,1),"SIN DATO")</f>
        <v>MUY ALTO</v>
      </c>
    </row>
    <row r="444" spans="1:13" x14ac:dyDescent="0.25">
      <c r="A444" s="77">
        <f t="shared" si="20"/>
        <v>441</v>
      </c>
      <c r="B444" s="42" t="str">
        <f>'10_Putumayo'!S442</f>
        <v>CC69007732</v>
      </c>
      <c r="C444" s="2">
        <f>'10_Putumayo'!Y442</f>
        <v>79</v>
      </c>
      <c r="D444">
        <f>'10_Putumayo'!AE442</f>
        <v>2</v>
      </c>
      <c r="E444" s="1">
        <f>'10_Putumayo'!BO442</f>
        <v>0</v>
      </c>
      <c r="F444" s="17">
        <f>'10_Putumayo'!CS442</f>
        <v>1</v>
      </c>
      <c r="G444" s="16">
        <f>'10_Putumayo'!DB442</f>
        <v>0</v>
      </c>
      <c r="H444" s="46">
        <f>'10_Putumayo'!CW442</f>
        <v>110</v>
      </c>
      <c r="I444" s="17">
        <f>'10_Putumayo'!EP442</f>
        <v>149</v>
      </c>
      <c r="J444" s="18">
        <f>'10_Putumayo'!ET442</f>
        <v>72</v>
      </c>
      <c r="K444" s="15">
        <f t="shared" si="18"/>
        <v>19.701227204582406</v>
      </c>
      <c r="L444" s="15">
        <f t="shared" si="19"/>
        <v>20</v>
      </c>
      <c r="M444" s="10" t="str">
        <f>IFERROR(VLOOKUP($L$4:$L$859,TABLAREF!$A$1:$C$4,3,1),"SIN DATO")</f>
        <v>ALTO</v>
      </c>
    </row>
    <row r="445" spans="1:13" x14ac:dyDescent="0.25">
      <c r="A445" s="77">
        <f t="shared" si="20"/>
        <v>442</v>
      </c>
      <c r="B445" s="42" t="str">
        <f>'10_Putumayo'!S443</f>
        <v>CC41180230</v>
      </c>
      <c r="C445" s="2">
        <f>'10_Putumayo'!Y443</f>
        <v>58</v>
      </c>
      <c r="D445">
        <f>'10_Putumayo'!AE443</f>
        <v>2</v>
      </c>
      <c r="E445" s="1">
        <f>'10_Putumayo'!BO443</f>
        <v>0</v>
      </c>
      <c r="F445" s="17">
        <f>'10_Putumayo'!CS443</f>
        <v>1</v>
      </c>
      <c r="G445" s="16">
        <f>'10_Putumayo'!DB443</f>
        <v>0</v>
      </c>
      <c r="H445" s="46">
        <f>'10_Putumayo'!CW443</f>
        <v>120</v>
      </c>
      <c r="I445" s="17">
        <f>'10_Putumayo'!EP443</f>
        <v>192</v>
      </c>
      <c r="J445" s="18">
        <f>'10_Putumayo'!ET443</f>
        <v>50</v>
      </c>
      <c r="K445" s="15">
        <f t="shared" si="18"/>
        <v>12.752384090328139</v>
      </c>
      <c r="L445" s="15">
        <f t="shared" si="19"/>
        <v>13</v>
      </c>
      <c r="M445" s="10" t="str">
        <f>IFERROR(VLOOKUP($L$4:$L$859,TABLAREF!$A$1:$C$4,3,1),"SIN DATO")</f>
        <v>INTERMEDIO</v>
      </c>
    </row>
    <row r="446" spans="1:13" x14ac:dyDescent="0.25">
      <c r="A446" s="77">
        <f t="shared" si="20"/>
        <v>443</v>
      </c>
      <c r="B446" s="42" t="str">
        <f>'10_Putumayo'!S444</f>
        <v>CC69008530</v>
      </c>
      <c r="C446" s="2">
        <f>'10_Putumayo'!Y444</f>
        <v>79</v>
      </c>
      <c r="D446">
        <f>'10_Putumayo'!AE444</f>
        <v>2</v>
      </c>
      <c r="E446" s="1">
        <f>'10_Putumayo'!BO444</f>
        <v>0</v>
      </c>
      <c r="F446" s="17">
        <f>'10_Putumayo'!CS444</f>
        <v>0</v>
      </c>
      <c r="G446" s="16">
        <f>'10_Putumayo'!DB444</f>
        <v>0</v>
      </c>
      <c r="H446" s="46">
        <f>'10_Putumayo'!CW444</f>
        <v>130</v>
      </c>
      <c r="I446" s="17">
        <f>'10_Putumayo'!EP444</f>
        <v>228.2</v>
      </c>
      <c r="J446" s="18">
        <f>'10_Putumayo'!ET444</f>
        <v>44.7</v>
      </c>
      <c r="K446" s="15">
        <f t="shared" si="18"/>
        <v>46.25458074400791</v>
      </c>
      <c r="L446" s="15">
        <f t="shared" si="19"/>
        <v>46</v>
      </c>
      <c r="M446" s="10" t="str">
        <f>IFERROR(VLOOKUP($L$4:$L$859,TABLAREF!$A$1:$C$4,3,1),"SIN DATO")</f>
        <v>MUY ALTO</v>
      </c>
    </row>
    <row r="447" spans="1:13" x14ac:dyDescent="0.25">
      <c r="A447" s="77">
        <f t="shared" si="20"/>
        <v>444</v>
      </c>
      <c r="B447" s="42" t="str">
        <f>'10_Putumayo'!S445</f>
        <v>CC51584312</v>
      </c>
      <c r="C447" s="2">
        <f>'10_Putumayo'!Y445</f>
        <v>54</v>
      </c>
      <c r="D447">
        <f>'10_Putumayo'!AE445</f>
        <v>2</v>
      </c>
      <c r="E447" s="1">
        <f>'10_Putumayo'!BO445</f>
        <v>0</v>
      </c>
      <c r="F447" s="17">
        <f>'10_Putumayo'!CS445</f>
        <v>0</v>
      </c>
      <c r="G447" s="16">
        <f>'10_Putumayo'!DB445</f>
        <v>0</v>
      </c>
      <c r="H447" s="46">
        <f>'10_Putumayo'!CW445</f>
        <v>120</v>
      </c>
      <c r="I447" s="17">
        <f>'10_Putumayo'!EP445</f>
        <v>162</v>
      </c>
      <c r="J447" s="18">
        <f>'10_Putumayo'!ET445</f>
        <v>45</v>
      </c>
      <c r="K447" s="15">
        <f t="shared" si="18"/>
        <v>9.6853938074775154</v>
      </c>
      <c r="L447" s="15">
        <f t="shared" si="19"/>
        <v>10</v>
      </c>
      <c r="M447" s="10" t="str">
        <f>IFERROR(VLOOKUP($L$4:$L$859,TABLAREF!$A$1:$C$4,3,1),"SIN DATO")</f>
        <v>LATENTE</v>
      </c>
    </row>
    <row r="448" spans="1:13" x14ac:dyDescent="0.25">
      <c r="A448" s="77">
        <f t="shared" si="20"/>
        <v>445</v>
      </c>
      <c r="B448" s="42" t="str">
        <f>'10_Putumayo'!S446</f>
        <v>CC27355178</v>
      </c>
      <c r="C448" s="2">
        <f>'10_Putumayo'!Y446</f>
        <v>62</v>
      </c>
      <c r="D448">
        <f>'10_Putumayo'!AE446</f>
        <v>2</v>
      </c>
      <c r="E448" s="1">
        <f>'10_Putumayo'!BO446</f>
        <v>0</v>
      </c>
      <c r="F448" s="17">
        <f>'10_Putumayo'!CS446</f>
        <v>0</v>
      </c>
      <c r="G448" s="16">
        <f>'10_Putumayo'!DB446</f>
        <v>0</v>
      </c>
      <c r="H448" s="46">
        <f>'10_Putumayo'!CW446</f>
        <v>130</v>
      </c>
      <c r="I448" s="17">
        <f>'10_Putumayo'!EP446</f>
        <v>193.5</v>
      </c>
      <c r="J448" s="18">
        <f>'10_Putumayo'!ET446</f>
        <v>40.4</v>
      </c>
      <c r="K448" s="15">
        <f t="shared" si="18"/>
        <v>22.850486900555079</v>
      </c>
      <c r="L448" s="15">
        <f t="shared" si="19"/>
        <v>23</v>
      </c>
      <c r="M448" s="10" t="str">
        <f>IFERROR(VLOOKUP($L$4:$L$859,TABLAREF!$A$1:$C$4,3,1),"SIN DATO")</f>
        <v>ALTO</v>
      </c>
    </row>
    <row r="449" spans="1:13" x14ac:dyDescent="0.25">
      <c r="A449" s="77">
        <f t="shared" si="20"/>
        <v>446</v>
      </c>
      <c r="B449" s="42" t="str">
        <f>'10_Putumayo'!S447</f>
        <v>CC39565585</v>
      </c>
      <c r="C449" s="2">
        <f>'10_Putumayo'!Y447</f>
        <v>69</v>
      </c>
      <c r="D449">
        <f>'10_Putumayo'!AE447</f>
        <v>2</v>
      </c>
      <c r="E449" s="1">
        <f>'10_Putumayo'!BO447</f>
        <v>0</v>
      </c>
      <c r="F449" s="17">
        <f>'10_Putumayo'!CS447</f>
        <v>0</v>
      </c>
      <c r="G449" s="16">
        <f>'10_Putumayo'!DB447</f>
        <v>0</v>
      </c>
      <c r="H449" s="46">
        <f>'10_Putumayo'!CW447</f>
        <v>170</v>
      </c>
      <c r="I449" s="17">
        <f>'10_Putumayo'!EP447</f>
        <v>249</v>
      </c>
      <c r="J449" s="18">
        <f>'10_Putumayo'!ET447</f>
        <v>48.1</v>
      </c>
      <c r="K449" s="15">
        <f t="shared" si="18"/>
        <v>41.316061784325917</v>
      </c>
      <c r="L449" s="15">
        <f t="shared" si="19"/>
        <v>41</v>
      </c>
      <c r="M449" s="10" t="str">
        <f>IFERROR(VLOOKUP($L$4:$L$859,TABLAREF!$A$1:$C$4,3,1),"SIN DATO")</f>
        <v>MUY ALTO</v>
      </c>
    </row>
    <row r="450" spans="1:13" x14ac:dyDescent="0.25">
      <c r="A450" s="77">
        <f t="shared" si="20"/>
        <v>447</v>
      </c>
      <c r="B450" s="42" t="str">
        <f>'10_Putumayo'!S448</f>
        <v>CC5299286</v>
      </c>
      <c r="C450" s="2">
        <f>'10_Putumayo'!Y448</f>
        <v>60</v>
      </c>
      <c r="D450">
        <f>'10_Putumayo'!AE448</f>
        <v>2</v>
      </c>
      <c r="E450" s="1">
        <f>'10_Putumayo'!BO448</f>
        <v>0</v>
      </c>
      <c r="F450" s="17">
        <f>'10_Putumayo'!CS448</f>
        <v>1</v>
      </c>
      <c r="G450" s="16">
        <f>'10_Putumayo'!DB448</f>
        <v>0</v>
      </c>
      <c r="H450" s="46">
        <f>'10_Putumayo'!CW448</f>
        <v>140</v>
      </c>
      <c r="I450" s="17">
        <f>'10_Putumayo'!EP448</f>
        <v>156</v>
      </c>
      <c r="J450" s="18">
        <f>'10_Putumayo'!ET448</f>
        <v>39.200000000000003</v>
      </c>
      <c r="K450" s="15">
        <f t="shared" si="18"/>
        <v>18.351907236262342</v>
      </c>
      <c r="L450" s="15">
        <f t="shared" si="19"/>
        <v>18</v>
      </c>
      <c r="M450" s="10" t="str">
        <f>IFERROR(VLOOKUP($L$4:$L$859,TABLAREF!$A$1:$C$4,3,1),"SIN DATO")</f>
        <v>INTERMEDIO</v>
      </c>
    </row>
    <row r="451" spans="1:13" x14ac:dyDescent="0.25">
      <c r="A451" s="77">
        <f t="shared" si="20"/>
        <v>448</v>
      </c>
      <c r="B451" s="42" t="str">
        <f>'10_Putumayo'!S449</f>
        <v>CC1124865655</v>
      </c>
      <c r="C451" s="2">
        <f>'10_Putumayo'!Y449</f>
        <v>98</v>
      </c>
      <c r="D451">
        <f>'10_Putumayo'!AE449</f>
        <v>2</v>
      </c>
      <c r="E451" s="1">
        <f>'10_Putumayo'!BO449</f>
        <v>0</v>
      </c>
      <c r="F451" s="17">
        <f>'10_Putumayo'!CS449</f>
        <v>0</v>
      </c>
      <c r="G451" s="16">
        <f>'10_Putumayo'!DB449</f>
        <v>0</v>
      </c>
      <c r="H451" s="46">
        <f>'10_Putumayo'!CW449</f>
        <v>0</v>
      </c>
      <c r="I451" s="17">
        <f>'10_Putumayo'!EP449</f>
        <v>0</v>
      </c>
      <c r="J451" s="18">
        <f>'10_Putumayo'!ET449</f>
        <v>0</v>
      </c>
      <c r="K451" s="15" t="e">
        <f t="shared" si="18"/>
        <v>#NUM!</v>
      </c>
      <c r="L451" s="15" t="e">
        <f t="shared" si="19"/>
        <v>#NUM!</v>
      </c>
      <c r="M451" s="10" t="str">
        <f>IFERROR(VLOOKUP($L$4:$L$859,TABLAREF!$A$1:$C$4,3,1),"SIN DATO")</f>
        <v>SIN DATO</v>
      </c>
    </row>
    <row r="452" spans="1:13" x14ac:dyDescent="0.25">
      <c r="A452" s="77">
        <f t="shared" si="20"/>
        <v>449</v>
      </c>
      <c r="B452" s="42" t="str">
        <f>'10_Putumayo'!S450</f>
        <v>CC18122555</v>
      </c>
      <c r="C452" s="2">
        <f>'10_Putumayo'!Y450</f>
        <v>56</v>
      </c>
      <c r="D452">
        <f>'10_Putumayo'!AE450</f>
        <v>1</v>
      </c>
      <c r="E452" s="1">
        <f>'10_Putumayo'!BO450</f>
        <v>0</v>
      </c>
      <c r="F452" s="17">
        <f>'10_Putumayo'!CS450</f>
        <v>1</v>
      </c>
      <c r="G452" s="16">
        <f>'10_Putumayo'!DB450</f>
        <v>0</v>
      </c>
      <c r="H452" s="46">
        <f>'10_Putumayo'!CW450</f>
        <v>120</v>
      </c>
      <c r="I452" s="17">
        <f>'10_Putumayo'!EP450</f>
        <v>217</v>
      </c>
      <c r="J452" s="18">
        <f>'10_Putumayo'!ET450</f>
        <v>27.4</v>
      </c>
      <c r="K452" s="15">
        <f t="shared" si="18"/>
        <v>23.018325165176179</v>
      </c>
      <c r="L452" s="15">
        <f t="shared" si="19"/>
        <v>23</v>
      </c>
      <c r="M452" s="10" t="str">
        <f>IFERROR(VLOOKUP($L$4:$L$859,TABLAREF!$A$1:$C$4,3,1),"SIN DATO")</f>
        <v>ALTO</v>
      </c>
    </row>
    <row r="453" spans="1:13" x14ac:dyDescent="0.25">
      <c r="A453" s="77">
        <f t="shared" si="20"/>
        <v>450</v>
      </c>
      <c r="B453" s="42" t="str">
        <f>'10_Putumayo'!S451</f>
        <v>CC30735899</v>
      </c>
      <c r="C453" s="2">
        <f>'10_Putumayo'!Y451</f>
        <v>65</v>
      </c>
      <c r="D453">
        <f>'10_Putumayo'!AE451</f>
        <v>2</v>
      </c>
      <c r="E453" s="1">
        <f>'10_Putumayo'!BO451</f>
        <v>0</v>
      </c>
      <c r="F453" s="17">
        <f>'10_Putumayo'!CS451</f>
        <v>0</v>
      </c>
      <c r="G453" s="16">
        <f>'10_Putumayo'!DB451</f>
        <v>0</v>
      </c>
      <c r="H453" s="46">
        <f>'10_Putumayo'!CW451</f>
        <v>130</v>
      </c>
      <c r="I453" s="17">
        <f>'10_Putumayo'!EP451</f>
        <v>155.69999999999999</v>
      </c>
      <c r="J453" s="18">
        <f>'10_Putumayo'!ET451</f>
        <v>51.5</v>
      </c>
      <c r="K453" s="15">
        <f t="shared" ref="K453:K516" si="21">100*(1-EXP(-EXP((LN(10)-(15.5305+(28.4441*(1-D453))+(-1.4792*LN(C453))+(0*LN(C453)*LN(C453))+(-14.4588*LN(C453)*(1-D453))+(1.8515*LN(C453)*LN(C453)*(1-D453))+(-0.9119*LN(H453))+(-0.2767*E453)+(-0.7181*LN((I453* 0.02586)/ (J453* 0.02586)))+(-0.1759*F453)+(-0.1999*F453*(1-D453))+(-0.5865*G453)+(0*G453*D453)))/(EXP(0.9145)*EXP(-0.2784*(15.5305+(28.4441*(1-D453))+(-1.4792*LN(C453))+(0*LN(C453)*LN(C453))+(-14.4588*LN(C453)*(1-D453))+(1.8515*LN(C453)*LN(C453)*(1-D453))+(-0.9119*LN(H453))+(-0.2767*E453)+(-0.7181*LN((I453* 0.02586)/ (J453* 0.02586)))+(-0.1759*F453)+(-0.1999*F453*(1-D453))+(-0.5865*G453)+(0*G453*D453)))))))</f>
        <v>16.965300073327484</v>
      </c>
      <c r="L453" s="15">
        <f t="shared" ref="L453:L516" si="22">ROUND(K453,0)</f>
        <v>17</v>
      </c>
      <c r="M453" s="10" t="str">
        <f>IFERROR(VLOOKUP($L$4:$L$859,TABLAREF!$A$1:$C$4,3,1),"SIN DATO")</f>
        <v>INTERMEDIO</v>
      </c>
    </row>
    <row r="454" spans="1:13" x14ac:dyDescent="0.25">
      <c r="A454" s="77">
        <f t="shared" ref="A454:A517" si="23">A453+1</f>
        <v>451</v>
      </c>
      <c r="B454" s="42" t="str">
        <f>'10_Putumayo'!S452</f>
        <v>CC39840634</v>
      </c>
      <c r="C454" s="2">
        <f>'10_Putumayo'!Y452</f>
        <v>63</v>
      </c>
      <c r="D454">
        <f>'10_Putumayo'!AE452</f>
        <v>2</v>
      </c>
      <c r="E454" s="1">
        <f>'10_Putumayo'!BO452</f>
        <v>0</v>
      </c>
      <c r="F454" s="17">
        <f>'10_Putumayo'!CS452</f>
        <v>0</v>
      </c>
      <c r="G454" s="16">
        <f>'10_Putumayo'!DB452</f>
        <v>0</v>
      </c>
      <c r="H454" s="46">
        <f>'10_Putumayo'!CW452</f>
        <v>110</v>
      </c>
      <c r="I454" s="17">
        <f>'10_Putumayo'!EP452</f>
        <v>184.2</v>
      </c>
      <c r="J454" s="18">
        <f>'10_Putumayo'!ET452</f>
        <v>45.6</v>
      </c>
      <c r="K454" s="15">
        <f t="shared" si="21"/>
        <v>16.473839465546281</v>
      </c>
      <c r="L454" s="15">
        <f t="shared" si="22"/>
        <v>16</v>
      </c>
      <c r="M454" s="10" t="str">
        <f>IFERROR(VLOOKUP($L$4:$L$859,TABLAREF!$A$1:$C$4,3,1),"SIN DATO")</f>
        <v>INTERMEDIO</v>
      </c>
    </row>
    <row r="455" spans="1:13" x14ac:dyDescent="0.25">
      <c r="A455" s="77">
        <f t="shared" si="23"/>
        <v>452</v>
      </c>
      <c r="B455" s="42" t="str">
        <f>'10_Putumayo'!S453</f>
        <v>CC27356166</v>
      </c>
      <c r="C455" s="2">
        <f>'10_Putumayo'!Y453</f>
        <v>67</v>
      </c>
      <c r="D455">
        <f>'10_Putumayo'!AE453</f>
        <v>2</v>
      </c>
      <c r="E455" s="1">
        <f>'10_Putumayo'!BO453</f>
        <v>0</v>
      </c>
      <c r="F455" s="17">
        <f>'10_Putumayo'!CS453</f>
        <v>1</v>
      </c>
      <c r="G455" s="16">
        <f>'10_Putumayo'!DB453</f>
        <v>0</v>
      </c>
      <c r="H455" s="46">
        <f>'10_Putumayo'!CW453</f>
        <v>120</v>
      </c>
      <c r="I455" s="17">
        <f>'10_Putumayo'!EP453</f>
        <v>155.47</v>
      </c>
      <c r="J455" s="18">
        <f>'10_Putumayo'!ET453</f>
        <v>55.5</v>
      </c>
      <c r="K455" s="15">
        <f t="shared" si="21"/>
        <v>15.157318271586584</v>
      </c>
      <c r="L455" s="15">
        <f t="shared" si="22"/>
        <v>15</v>
      </c>
      <c r="M455" s="10" t="str">
        <f>IFERROR(VLOOKUP($L$4:$L$859,TABLAREF!$A$1:$C$4,3,1),"SIN DATO")</f>
        <v>INTERMEDIO</v>
      </c>
    </row>
    <row r="456" spans="1:13" x14ac:dyDescent="0.25">
      <c r="A456" s="77">
        <f t="shared" si="23"/>
        <v>453</v>
      </c>
      <c r="B456" s="42" t="str">
        <f>'10_Putumayo'!S454</f>
        <v>CC69007577</v>
      </c>
      <c r="C456" s="2">
        <f>'10_Putumayo'!Y454</f>
        <v>78</v>
      </c>
      <c r="D456">
        <f>'10_Putumayo'!AE454</f>
        <v>2</v>
      </c>
      <c r="E456" s="1">
        <f>'10_Putumayo'!BO454</f>
        <v>0</v>
      </c>
      <c r="F456" s="17">
        <f>'10_Putumayo'!CS454</f>
        <v>1</v>
      </c>
      <c r="G456" s="16">
        <f>'10_Putumayo'!DB454</f>
        <v>0</v>
      </c>
      <c r="H456" s="46">
        <f>'10_Putumayo'!CW454</f>
        <v>130</v>
      </c>
      <c r="I456" s="17">
        <f>'10_Putumayo'!EP454</f>
        <v>164.7</v>
      </c>
      <c r="J456" s="18">
        <f>'10_Putumayo'!ET454</f>
        <v>43.3</v>
      </c>
      <c r="K456" s="15">
        <f t="shared" si="21"/>
        <v>36.833704959574163</v>
      </c>
      <c r="L456" s="15">
        <f t="shared" si="22"/>
        <v>37</v>
      </c>
      <c r="M456" s="10" t="str">
        <f>IFERROR(VLOOKUP($L$4:$L$859,TABLAREF!$A$1:$C$4,3,1),"SIN DATO")</f>
        <v>MUY ALTO</v>
      </c>
    </row>
    <row r="457" spans="1:13" x14ac:dyDescent="0.25">
      <c r="A457" s="77">
        <f t="shared" si="23"/>
        <v>454</v>
      </c>
      <c r="B457" s="42" t="str">
        <f>'10_Putumayo'!S455</f>
        <v>CC27355720</v>
      </c>
      <c r="C457" s="2">
        <f>'10_Putumayo'!Y455</f>
        <v>65</v>
      </c>
      <c r="D457">
        <f>'10_Putumayo'!AE455</f>
        <v>2</v>
      </c>
      <c r="E457" s="1">
        <f>'10_Putumayo'!BO455</f>
        <v>0</v>
      </c>
      <c r="F457" s="17">
        <f>'10_Putumayo'!CS455</f>
        <v>0</v>
      </c>
      <c r="G457" s="16">
        <f>'10_Putumayo'!DB455</f>
        <v>0</v>
      </c>
      <c r="H457" s="46">
        <f>'10_Putumayo'!CW455</f>
        <v>110</v>
      </c>
      <c r="I457" s="17">
        <f>'10_Putumayo'!EP455</f>
        <v>161</v>
      </c>
      <c r="J457" s="18">
        <f>'10_Putumayo'!ET455</f>
        <v>56.4</v>
      </c>
      <c r="K457" s="15">
        <f t="shared" si="21"/>
        <v>12.544939235997422</v>
      </c>
      <c r="L457" s="15">
        <f t="shared" si="22"/>
        <v>13</v>
      </c>
      <c r="M457" s="10" t="str">
        <f>IFERROR(VLOOKUP($L$4:$L$859,TABLAREF!$A$1:$C$4,3,1),"SIN DATO")</f>
        <v>INTERMEDIO</v>
      </c>
    </row>
    <row r="458" spans="1:13" x14ac:dyDescent="0.25">
      <c r="A458" s="77">
        <f t="shared" si="23"/>
        <v>455</v>
      </c>
      <c r="B458" s="42" t="str">
        <f>'10_Putumayo'!S456</f>
        <v>CC27474022</v>
      </c>
      <c r="C458" s="2">
        <f>'10_Putumayo'!Y456</f>
        <v>44</v>
      </c>
      <c r="D458">
        <f>'10_Putumayo'!AE456</f>
        <v>2</v>
      </c>
      <c r="E458" s="1">
        <f>'10_Putumayo'!BO456</f>
        <v>0</v>
      </c>
      <c r="F458" s="17">
        <f>'10_Putumayo'!CS456</f>
        <v>0</v>
      </c>
      <c r="G458" s="16">
        <f>'10_Putumayo'!DB456</f>
        <v>0</v>
      </c>
      <c r="H458" s="46">
        <f>'10_Putumayo'!CW456</f>
        <v>148</v>
      </c>
      <c r="I458" s="17">
        <f>'10_Putumayo'!EP456</f>
        <v>261</v>
      </c>
      <c r="J458" s="18">
        <f>'10_Putumayo'!ET456</f>
        <v>42</v>
      </c>
      <c r="K458" s="15">
        <f t="shared" si="21"/>
        <v>15.759824532426336</v>
      </c>
      <c r="L458" s="15">
        <f t="shared" si="22"/>
        <v>16</v>
      </c>
      <c r="M458" s="10" t="str">
        <f>IFERROR(VLOOKUP($L$4:$L$859,TABLAREF!$A$1:$C$4,3,1),"SIN DATO")</f>
        <v>INTERMEDIO</v>
      </c>
    </row>
    <row r="459" spans="1:13" ht="15" customHeight="1" x14ac:dyDescent="0.25">
      <c r="A459" s="77">
        <f t="shared" si="23"/>
        <v>456</v>
      </c>
      <c r="B459" s="42" t="str">
        <f>'10_Putumayo'!S457</f>
        <v>CC30726423</v>
      </c>
      <c r="C459" s="2">
        <f>'10_Putumayo'!Y457</f>
        <v>64</v>
      </c>
      <c r="D459">
        <f>'10_Putumayo'!AE457</f>
        <v>2</v>
      </c>
      <c r="E459" s="1">
        <f>'10_Putumayo'!BO457</f>
        <v>0</v>
      </c>
      <c r="F459" s="17">
        <f>'10_Putumayo'!CS457</f>
        <v>0</v>
      </c>
      <c r="G459" s="16">
        <f>'10_Putumayo'!DB457</f>
        <v>0</v>
      </c>
      <c r="H459" s="46">
        <f>'10_Putumayo'!CW457</f>
        <v>150</v>
      </c>
      <c r="I459" s="17">
        <f>'10_Putumayo'!EP457</f>
        <v>199</v>
      </c>
      <c r="J459" s="18">
        <f>'10_Putumayo'!ET457</f>
        <v>46</v>
      </c>
      <c r="K459" s="15">
        <f t="shared" si="21"/>
        <v>26.843743403398246</v>
      </c>
      <c r="L459" s="15">
        <f t="shared" si="22"/>
        <v>27</v>
      </c>
      <c r="M459" s="10" t="str">
        <f>IFERROR(VLOOKUP($L$4:$L$859,TABLAREF!$A$1:$C$4,3,1),"SIN DATO")</f>
        <v>MUY ALTO</v>
      </c>
    </row>
    <row r="460" spans="1:13" x14ac:dyDescent="0.25">
      <c r="A460" s="77">
        <f t="shared" si="23"/>
        <v>457</v>
      </c>
      <c r="B460" s="42" t="str">
        <f>'10_Putumayo'!S458</f>
        <v>CC18124048</v>
      </c>
      <c r="C460" s="2">
        <f>'10_Putumayo'!Y458</f>
        <v>64</v>
      </c>
      <c r="D460">
        <f>'10_Putumayo'!AE458</f>
        <v>1</v>
      </c>
      <c r="E460" s="1">
        <f>'10_Putumayo'!BO458</f>
        <v>0</v>
      </c>
      <c r="F460" s="17">
        <f>'10_Putumayo'!CS458</f>
        <v>0</v>
      </c>
      <c r="G460" s="16">
        <f>'10_Putumayo'!DB458</f>
        <v>0</v>
      </c>
      <c r="H460" s="46">
        <f>'10_Putumayo'!CW458</f>
        <v>140</v>
      </c>
      <c r="I460" s="17">
        <f>'10_Putumayo'!EP458</f>
        <v>263</v>
      </c>
      <c r="J460" s="18">
        <f>'10_Putumayo'!ET458</f>
        <v>46</v>
      </c>
      <c r="K460" s="15">
        <f t="shared" si="21"/>
        <v>20.967854976974586</v>
      </c>
      <c r="L460" s="15">
        <f t="shared" si="22"/>
        <v>21</v>
      </c>
      <c r="M460" s="10" t="str">
        <f>IFERROR(VLOOKUP($L$4:$L$859,TABLAREF!$A$1:$C$4,3,1),"SIN DATO")</f>
        <v>ALTO</v>
      </c>
    </row>
    <row r="461" spans="1:13" x14ac:dyDescent="0.25">
      <c r="A461" s="77">
        <f t="shared" si="23"/>
        <v>458</v>
      </c>
      <c r="B461" s="42" t="str">
        <f>'10_Putumayo'!S459</f>
        <v>CC87452831</v>
      </c>
      <c r="C461" s="2">
        <f>'10_Putumayo'!Y459</f>
        <v>66</v>
      </c>
      <c r="D461">
        <f>'10_Putumayo'!AE459</f>
        <v>1</v>
      </c>
      <c r="E461" s="1">
        <f>'10_Putumayo'!BO459</f>
        <v>0</v>
      </c>
      <c r="F461" s="17">
        <f>'10_Putumayo'!CS459</f>
        <v>1</v>
      </c>
      <c r="G461" s="16">
        <f>'10_Putumayo'!DB459</f>
        <v>0</v>
      </c>
      <c r="H461" s="46">
        <f>'10_Putumayo'!CW459</f>
        <v>110</v>
      </c>
      <c r="I461" s="17">
        <f>'10_Putumayo'!EP459</f>
        <v>0</v>
      </c>
      <c r="J461" s="18">
        <f>'10_Putumayo'!ET459</f>
        <v>0</v>
      </c>
      <c r="K461" s="15" t="e">
        <f t="shared" si="21"/>
        <v>#DIV/0!</v>
      </c>
      <c r="L461" s="15" t="e">
        <f t="shared" si="22"/>
        <v>#DIV/0!</v>
      </c>
      <c r="M461" s="10" t="str">
        <f>IFERROR(VLOOKUP($L$4:$L$859,TABLAREF!$A$1:$C$4,3,1),"SIN DATO")</f>
        <v>SIN DATO</v>
      </c>
    </row>
    <row r="462" spans="1:13" x14ac:dyDescent="0.25">
      <c r="A462" s="77">
        <f t="shared" si="23"/>
        <v>459</v>
      </c>
      <c r="B462" s="42" t="str">
        <f>'10_Putumayo'!S460</f>
        <v>CC10554632</v>
      </c>
      <c r="C462" s="2">
        <f>'10_Putumayo'!Y460</f>
        <v>60</v>
      </c>
      <c r="D462">
        <f>'10_Putumayo'!AE460</f>
        <v>1</v>
      </c>
      <c r="E462" s="1">
        <f>'10_Putumayo'!BO460</f>
        <v>0</v>
      </c>
      <c r="F462" s="17">
        <f>'10_Putumayo'!CS460</f>
        <v>0</v>
      </c>
      <c r="G462" s="16">
        <f>'10_Putumayo'!DB460</f>
        <v>0</v>
      </c>
      <c r="H462" s="46">
        <f>'10_Putumayo'!CW460</f>
        <v>0</v>
      </c>
      <c r="I462" s="17">
        <f>'10_Putumayo'!EP460</f>
        <v>0</v>
      </c>
      <c r="J462" s="18">
        <f>'10_Putumayo'!ET460</f>
        <v>0</v>
      </c>
      <c r="K462" s="15" t="e">
        <f t="shared" si="21"/>
        <v>#NUM!</v>
      </c>
      <c r="L462" s="15" t="e">
        <f t="shared" si="22"/>
        <v>#NUM!</v>
      </c>
      <c r="M462" s="10" t="str">
        <f>IFERROR(VLOOKUP($L$4:$L$859,TABLAREF!$A$1:$C$4,3,1),"SIN DATO")</f>
        <v>SIN DATO</v>
      </c>
    </row>
    <row r="463" spans="1:13" x14ac:dyDescent="0.25">
      <c r="A463" s="77">
        <f t="shared" si="23"/>
        <v>460</v>
      </c>
      <c r="B463" s="42" t="str">
        <f>'10_Putumayo'!S461</f>
        <v>CC69015089</v>
      </c>
      <c r="C463" s="2">
        <f>'10_Putumayo'!Y461</f>
        <v>69</v>
      </c>
      <c r="D463">
        <f>'10_Putumayo'!AE461</f>
        <v>2</v>
      </c>
      <c r="E463" s="1">
        <f>'10_Putumayo'!BO461</f>
        <v>0</v>
      </c>
      <c r="F463" s="17">
        <f>'10_Putumayo'!CS461</f>
        <v>1</v>
      </c>
      <c r="G463" s="16">
        <f>'10_Putumayo'!DB461</f>
        <v>0</v>
      </c>
      <c r="H463" s="46">
        <f>'10_Putumayo'!CW461</f>
        <v>160</v>
      </c>
      <c r="I463" s="17">
        <f>'10_Putumayo'!EP461</f>
        <v>151</v>
      </c>
      <c r="J463" s="18">
        <f>'10_Putumayo'!ET461</f>
        <v>55.2</v>
      </c>
      <c r="K463" s="15">
        <f t="shared" si="21"/>
        <v>23.751000159216584</v>
      </c>
      <c r="L463" s="15">
        <f t="shared" si="22"/>
        <v>24</v>
      </c>
      <c r="M463" s="10" t="str">
        <f>IFERROR(VLOOKUP($L$4:$L$859,TABLAREF!$A$1:$C$4,3,1),"SIN DATO")</f>
        <v>ALTO</v>
      </c>
    </row>
    <row r="464" spans="1:13" x14ac:dyDescent="0.25">
      <c r="A464" s="77">
        <f t="shared" si="23"/>
        <v>461</v>
      </c>
      <c r="B464" s="42" t="str">
        <f>'10_Putumayo'!S462</f>
        <v>CC12984995</v>
      </c>
      <c r="C464" s="2">
        <f>'10_Putumayo'!Y462</f>
        <v>65</v>
      </c>
      <c r="D464">
        <f>'10_Putumayo'!AE462</f>
        <v>1</v>
      </c>
      <c r="E464" s="1">
        <f>'10_Putumayo'!BO462</f>
        <v>0</v>
      </c>
      <c r="F464" s="17">
        <f>'10_Putumayo'!CS462</f>
        <v>0</v>
      </c>
      <c r="G464" s="16">
        <f>'10_Putumayo'!DB462</f>
        <v>0</v>
      </c>
      <c r="H464" s="46">
        <f>'10_Putumayo'!CW462</f>
        <v>0</v>
      </c>
      <c r="I464" s="17">
        <f>'10_Putumayo'!EP462</f>
        <v>211</v>
      </c>
      <c r="J464" s="18">
        <f>'10_Putumayo'!ET462</f>
        <v>50.9</v>
      </c>
      <c r="K464" s="15" t="e">
        <f t="shared" si="21"/>
        <v>#NUM!</v>
      </c>
      <c r="L464" s="15" t="e">
        <f t="shared" si="22"/>
        <v>#NUM!</v>
      </c>
      <c r="M464" s="10" t="str">
        <f>IFERROR(VLOOKUP($L$4:$L$859,TABLAREF!$A$1:$C$4,3,1),"SIN DATO")</f>
        <v>SIN DATO</v>
      </c>
    </row>
    <row r="465" spans="1:13" ht="15" customHeight="1" x14ac:dyDescent="0.25">
      <c r="A465" s="77">
        <f t="shared" si="23"/>
        <v>462</v>
      </c>
      <c r="B465" s="42" t="str">
        <f>'10_Putumayo'!S463</f>
        <v>CC18100647</v>
      </c>
      <c r="C465" s="2">
        <f>'10_Putumayo'!Y463</f>
        <v>56</v>
      </c>
      <c r="D465">
        <f>'10_Putumayo'!AE463</f>
        <v>1</v>
      </c>
      <c r="E465" s="1">
        <f>'10_Putumayo'!BO463</f>
        <v>0</v>
      </c>
      <c r="F465" s="17">
        <f>'10_Putumayo'!CS463</f>
        <v>0</v>
      </c>
      <c r="G465" s="16">
        <f>'10_Putumayo'!DB463</f>
        <v>0</v>
      </c>
      <c r="H465" s="46">
        <f>'10_Putumayo'!CW463</f>
        <v>120</v>
      </c>
      <c r="I465" s="17">
        <f>'10_Putumayo'!EP463</f>
        <v>175</v>
      </c>
      <c r="J465" s="18">
        <f>'10_Putumayo'!ET463</f>
        <v>33</v>
      </c>
      <c r="K465" s="15">
        <f t="shared" si="21"/>
        <v>11.592021000670483</v>
      </c>
      <c r="L465" s="15">
        <f t="shared" si="22"/>
        <v>12</v>
      </c>
      <c r="M465" s="10" t="str">
        <f>IFERROR(VLOOKUP($L$4:$L$859,TABLAREF!$A$1:$C$4,3,1),"SIN DATO")</f>
        <v>INTERMEDIO</v>
      </c>
    </row>
    <row r="466" spans="1:13" x14ac:dyDescent="0.25">
      <c r="A466" s="77">
        <f t="shared" si="23"/>
        <v>463</v>
      </c>
      <c r="B466" s="42" t="str">
        <f>'10_Putumayo'!S464</f>
        <v>CC1076381464</v>
      </c>
      <c r="C466" s="2">
        <f>'10_Putumayo'!Y464</f>
        <v>85</v>
      </c>
      <c r="D466">
        <f>'10_Putumayo'!AE464</f>
        <v>2</v>
      </c>
      <c r="E466" s="1">
        <f>'10_Putumayo'!BO464</f>
        <v>0</v>
      </c>
      <c r="F466" s="17">
        <f>'10_Putumayo'!CS464</f>
        <v>0</v>
      </c>
      <c r="G466" s="16">
        <f>'10_Putumayo'!DB464</f>
        <v>0</v>
      </c>
      <c r="H466" s="46">
        <f>'10_Putumayo'!CW464</f>
        <v>125</v>
      </c>
      <c r="I466" s="17">
        <f>'10_Putumayo'!EP464</f>
        <v>183</v>
      </c>
      <c r="J466" s="18">
        <f>'10_Putumayo'!ET464</f>
        <v>47</v>
      </c>
      <c r="K466" s="15">
        <f t="shared" si="21"/>
        <v>46.725710685079392</v>
      </c>
      <c r="L466" s="15">
        <f t="shared" si="22"/>
        <v>47</v>
      </c>
      <c r="M466" s="10" t="str">
        <f>IFERROR(VLOOKUP($L$4:$L$859,TABLAREF!$A$1:$C$4,3,1),"SIN DATO")</f>
        <v>MUY ALTO</v>
      </c>
    </row>
    <row r="467" spans="1:13" x14ac:dyDescent="0.25">
      <c r="A467" s="77">
        <f t="shared" si="23"/>
        <v>464</v>
      </c>
      <c r="B467" s="42" t="str">
        <f>'10_Putumayo'!S465</f>
        <v>CC27313854</v>
      </c>
      <c r="C467" s="2">
        <f>'10_Putumayo'!Y465</f>
        <v>50</v>
      </c>
      <c r="D467">
        <f>'10_Putumayo'!AE465</f>
        <v>2</v>
      </c>
      <c r="E467" s="1">
        <f>'10_Putumayo'!BO465</f>
        <v>0</v>
      </c>
      <c r="F467" s="17">
        <f>'10_Putumayo'!CS465</f>
        <v>0</v>
      </c>
      <c r="G467" s="16">
        <f>'10_Putumayo'!DB465</f>
        <v>0</v>
      </c>
      <c r="H467" s="46">
        <f>'10_Putumayo'!CW465</f>
        <v>130</v>
      </c>
      <c r="I467" s="17">
        <f>'10_Putumayo'!EP465</f>
        <v>189.5</v>
      </c>
      <c r="J467" s="18">
        <f>'10_Putumayo'!ET465</f>
        <v>56.7</v>
      </c>
      <c r="K467" s="15">
        <f t="shared" si="21"/>
        <v>7.9367518590787061</v>
      </c>
      <c r="L467" s="15">
        <f t="shared" si="22"/>
        <v>8</v>
      </c>
      <c r="M467" s="10" t="str">
        <f>IFERROR(VLOOKUP($L$4:$L$859,TABLAREF!$A$1:$C$4,3,1),"SIN DATO")</f>
        <v>LATENTE</v>
      </c>
    </row>
    <row r="468" spans="1:13" x14ac:dyDescent="0.25">
      <c r="A468" s="77">
        <f t="shared" si="23"/>
        <v>465</v>
      </c>
      <c r="B468" s="42" t="str">
        <f>'10_Putumayo'!S466</f>
        <v>CC27353892</v>
      </c>
      <c r="C468" s="2">
        <f>'10_Putumayo'!Y466</f>
        <v>57</v>
      </c>
      <c r="D468">
        <f>'10_Putumayo'!AE466</f>
        <v>2</v>
      </c>
      <c r="E468" s="1">
        <f>'10_Putumayo'!BO466</f>
        <v>0</v>
      </c>
      <c r="F468" s="17">
        <f>'10_Putumayo'!CS466</f>
        <v>0</v>
      </c>
      <c r="G468" s="16">
        <f>'10_Putumayo'!DB466</f>
        <v>0</v>
      </c>
      <c r="H468" s="46">
        <f>'10_Putumayo'!CW466</f>
        <v>120</v>
      </c>
      <c r="I468" s="17">
        <f>'10_Putumayo'!EP466</f>
        <v>0</v>
      </c>
      <c r="J468" s="18">
        <f>'10_Putumayo'!ET466</f>
        <v>0</v>
      </c>
      <c r="K468" s="15" t="e">
        <f t="shared" si="21"/>
        <v>#DIV/0!</v>
      </c>
      <c r="L468" s="15" t="e">
        <f t="shared" si="22"/>
        <v>#DIV/0!</v>
      </c>
      <c r="M468" s="10" t="str">
        <f>IFERROR(VLOOKUP($L$4:$L$859,TABLAREF!$A$1:$C$4,3,1),"SIN DATO")</f>
        <v>SIN DATO</v>
      </c>
    </row>
    <row r="469" spans="1:13" x14ac:dyDescent="0.25">
      <c r="A469" s="77">
        <f t="shared" si="23"/>
        <v>466</v>
      </c>
      <c r="B469" s="42" t="str">
        <f>'10_Putumayo'!S467</f>
        <v>CC18123976</v>
      </c>
      <c r="C469" s="2">
        <f>'10_Putumayo'!Y467</f>
        <v>61</v>
      </c>
      <c r="D469">
        <f>'10_Putumayo'!AE467</f>
        <v>1</v>
      </c>
      <c r="E469" s="1">
        <f>'10_Putumayo'!BO467</f>
        <v>0</v>
      </c>
      <c r="F469" s="17">
        <f>'10_Putumayo'!CS467</f>
        <v>0</v>
      </c>
      <c r="G469" s="16">
        <f>'10_Putumayo'!DB467</f>
        <v>0</v>
      </c>
      <c r="H469" s="46">
        <f>'10_Putumayo'!CW467</f>
        <v>0</v>
      </c>
      <c r="I469" s="17">
        <f>'10_Putumayo'!EP467</f>
        <v>220</v>
      </c>
      <c r="J469" s="18">
        <f>'10_Putumayo'!ET467</f>
        <v>76.900000000000006</v>
      </c>
      <c r="K469" s="15" t="e">
        <f t="shared" si="21"/>
        <v>#NUM!</v>
      </c>
      <c r="L469" s="15" t="e">
        <f t="shared" si="22"/>
        <v>#NUM!</v>
      </c>
      <c r="M469" s="10" t="str">
        <f>IFERROR(VLOOKUP($L$4:$L$859,TABLAREF!$A$1:$C$4,3,1),"SIN DATO")</f>
        <v>SIN DATO</v>
      </c>
    </row>
    <row r="470" spans="1:13" x14ac:dyDescent="0.25">
      <c r="A470" s="77">
        <f t="shared" si="23"/>
        <v>467</v>
      </c>
      <c r="B470" s="42" t="str">
        <f>'10_Putumayo'!S468</f>
        <v>CC18102796</v>
      </c>
      <c r="C470" s="2">
        <f>'10_Putumayo'!Y468</f>
        <v>91</v>
      </c>
      <c r="D470">
        <f>'10_Putumayo'!AE468</f>
        <v>1</v>
      </c>
      <c r="E470" s="1">
        <f>'10_Putumayo'!BO468</f>
        <v>0</v>
      </c>
      <c r="F470" s="17">
        <f>'10_Putumayo'!CS468</f>
        <v>0</v>
      </c>
      <c r="G470" s="16">
        <f>'10_Putumayo'!DB468</f>
        <v>0</v>
      </c>
      <c r="H470" s="46">
        <f>'10_Putumayo'!CW468</f>
        <v>140</v>
      </c>
      <c r="I470" s="17">
        <f>'10_Putumayo'!EP468</f>
        <v>192</v>
      </c>
      <c r="J470" s="18">
        <f>'10_Putumayo'!ET468</f>
        <v>48</v>
      </c>
      <c r="K470" s="15">
        <f t="shared" si="21"/>
        <v>28.919455099400139</v>
      </c>
      <c r="L470" s="15">
        <f t="shared" si="22"/>
        <v>29</v>
      </c>
      <c r="M470" s="10" t="str">
        <f>IFERROR(VLOOKUP($L$4:$L$859,TABLAREF!$A$1:$C$4,3,1),"SIN DATO")</f>
        <v>MUY ALTO</v>
      </c>
    </row>
    <row r="471" spans="1:13" x14ac:dyDescent="0.25">
      <c r="A471" s="77">
        <f t="shared" si="23"/>
        <v>468</v>
      </c>
      <c r="B471" s="42" t="str">
        <f>'10_Putumayo'!S469</f>
        <v>CC26637526</v>
      </c>
      <c r="C471" s="2">
        <f>'10_Putumayo'!Y469</f>
        <v>71</v>
      </c>
      <c r="D471">
        <f>'10_Putumayo'!AE469</f>
        <v>2</v>
      </c>
      <c r="E471" s="1">
        <f>'10_Putumayo'!BO469</f>
        <v>0</v>
      </c>
      <c r="F471" s="17">
        <f>'10_Putumayo'!CS469</f>
        <v>0</v>
      </c>
      <c r="G471" s="16">
        <f>'10_Putumayo'!DB469</f>
        <v>0</v>
      </c>
      <c r="H471" s="46">
        <f>'10_Putumayo'!CW469</f>
        <v>170</v>
      </c>
      <c r="I471" s="17">
        <f>'10_Putumayo'!EP469</f>
        <v>243</v>
      </c>
      <c r="J471" s="18">
        <f>'10_Putumayo'!ET469</f>
        <v>60.8</v>
      </c>
      <c r="K471" s="15">
        <f t="shared" si="21"/>
        <v>37.651939236977817</v>
      </c>
      <c r="L471" s="15">
        <f t="shared" si="22"/>
        <v>38</v>
      </c>
      <c r="M471" s="10" t="str">
        <f>IFERROR(VLOOKUP($L$4:$L$859,TABLAREF!$A$1:$C$4,3,1),"SIN DATO")</f>
        <v>MUY ALTO</v>
      </c>
    </row>
    <row r="472" spans="1:13" x14ac:dyDescent="0.25">
      <c r="A472" s="77">
        <f t="shared" si="23"/>
        <v>469</v>
      </c>
      <c r="B472" s="42" t="str">
        <f>'10_Putumayo'!S470</f>
        <v>CC18125683</v>
      </c>
      <c r="C472" s="2">
        <f>'10_Putumayo'!Y470</f>
        <v>71</v>
      </c>
      <c r="D472">
        <f>'10_Putumayo'!AE470</f>
        <v>1</v>
      </c>
      <c r="E472" s="1">
        <f>'10_Putumayo'!BO470</f>
        <v>0</v>
      </c>
      <c r="F472" s="17">
        <f>'10_Putumayo'!CS470</f>
        <v>0</v>
      </c>
      <c r="G472" s="16">
        <f>'10_Putumayo'!DB470</f>
        <v>0</v>
      </c>
      <c r="H472" s="46">
        <f>'10_Putumayo'!CW470</f>
        <v>125</v>
      </c>
      <c r="I472" s="17">
        <f>'10_Putumayo'!EP470</f>
        <v>176</v>
      </c>
      <c r="J472" s="18">
        <f>'10_Putumayo'!ET470</f>
        <v>51.7</v>
      </c>
      <c r="K472" s="15">
        <f t="shared" si="21"/>
        <v>13.023765128459297</v>
      </c>
      <c r="L472" s="15">
        <f t="shared" si="22"/>
        <v>13</v>
      </c>
      <c r="M472" s="10" t="str">
        <f>IFERROR(VLOOKUP($L$4:$L$859,TABLAREF!$A$1:$C$4,3,1),"SIN DATO")</f>
        <v>INTERMEDIO</v>
      </c>
    </row>
    <row r="473" spans="1:13" x14ac:dyDescent="0.25">
      <c r="A473" s="77">
        <f t="shared" si="23"/>
        <v>470</v>
      </c>
      <c r="B473" s="42" t="str">
        <f>'10_Putumayo'!S471</f>
        <v>CC69005510</v>
      </c>
      <c r="C473" s="2">
        <f>'10_Putumayo'!Y471</f>
        <v>71</v>
      </c>
      <c r="D473">
        <f>'10_Putumayo'!AE471</f>
        <v>2</v>
      </c>
      <c r="E473" s="1">
        <f>'10_Putumayo'!BO471</f>
        <v>0</v>
      </c>
      <c r="F473" s="17">
        <f>'10_Putumayo'!CS471</f>
        <v>1</v>
      </c>
      <c r="G473" s="16">
        <f>'10_Putumayo'!DB471</f>
        <v>1</v>
      </c>
      <c r="H473" s="46">
        <f>'10_Putumayo'!CW471</f>
        <v>110</v>
      </c>
      <c r="I473" s="17">
        <f>'10_Putumayo'!EP471</f>
        <v>198</v>
      </c>
      <c r="J473" s="18">
        <f>'10_Putumayo'!ET471</f>
        <v>65</v>
      </c>
      <c r="K473" s="15">
        <f t="shared" si="21"/>
        <v>36.648480022118605</v>
      </c>
      <c r="L473" s="15">
        <f t="shared" si="22"/>
        <v>37</v>
      </c>
      <c r="M473" s="10" t="str">
        <f>IFERROR(VLOOKUP($L$4:$L$859,TABLAREF!$A$1:$C$4,3,1),"SIN DATO")</f>
        <v>MUY ALTO</v>
      </c>
    </row>
    <row r="474" spans="1:13" x14ac:dyDescent="0.25">
      <c r="A474" s="77">
        <f t="shared" si="23"/>
        <v>471</v>
      </c>
      <c r="B474" s="42" t="str">
        <f>'10_Putumayo'!S472</f>
        <v>CC69015087</v>
      </c>
      <c r="C474" s="2">
        <f>'10_Putumayo'!Y472</f>
        <v>69</v>
      </c>
      <c r="D474">
        <f>'10_Putumayo'!AE472</f>
        <v>2</v>
      </c>
      <c r="E474" s="1">
        <f>'10_Putumayo'!BO472</f>
        <v>0</v>
      </c>
      <c r="F474" s="17">
        <f>'10_Putumayo'!CS472</f>
        <v>0</v>
      </c>
      <c r="G474" s="16">
        <f>'10_Putumayo'!DB472</f>
        <v>1</v>
      </c>
      <c r="H474" s="46">
        <f>'10_Putumayo'!CW472</f>
        <v>130</v>
      </c>
      <c r="I474" s="17">
        <f>'10_Putumayo'!EP472</f>
        <v>194.22</v>
      </c>
      <c r="J474" s="18">
        <f>'10_Putumayo'!ET472</f>
        <v>55.4</v>
      </c>
      <c r="K474" s="15">
        <f t="shared" si="21"/>
        <v>43.438538667538474</v>
      </c>
      <c r="L474" s="15">
        <f t="shared" si="22"/>
        <v>43</v>
      </c>
      <c r="M474" s="10" t="str">
        <f>IFERROR(VLOOKUP($L$4:$L$859,TABLAREF!$A$1:$C$4,3,1),"SIN DATO")</f>
        <v>MUY ALTO</v>
      </c>
    </row>
    <row r="475" spans="1:13" x14ac:dyDescent="0.25">
      <c r="A475" s="77">
        <f t="shared" si="23"/>
        <v>472</v>
      </c>
      <c r="B475" s="42" t="str">
        <f>'10_Putumayo'!S473</f>
        <v>CC27355274</v>
      </c>
      <c r="C475" s="2">
        <f>'10_Putumayo'!Y473</f>
        <v>61</v>
      </c>
      <c r="D475">
        <f>'10_Putumayo'!AE473</f>
        <v>2</v>
      </c>
      <c r="E475" s="1">
        <f>'10_Putumayo'!BO473</f>
        <v>0</v>
      </c>
      <c r="F475" s="17">
        <f>'10_Putumayo'!CS473</f>
        <v>0</v>
      </c>
      <c r="G475" s="16">
        <f>'10_Putumayo'!DB473</f>
        <v>0</v>
      </c>
      <c r="H475" s="46">
        <f>'10_Putumayo'!CW473</f>
        <v>160</v>
      </c>
      <c r="I475" s="17">
        <f>'10_Putumayo'!EP473</f>
        <v>172</v>
      </c>
      <c r="J475" s="18">
        <f>'10_Putumayo'!ET473</f>
        <v>57.9</v>
      </c>
      <c r="K475" s="15">
        <f t="shared" si="21"/>
        <v>17.640331398006094</v>
      </c>
      <c r="L475" s="15">
        <f t="shared" si="22"/>
        <v>18</v>
      </c>
      <c r="M475" s="10" t="str">
        <f>IFERROR(VLOOKUP($L$4:$L$859,TABLAREF!$A$1:$C$4,3,1),"SIN DATO")</f>
        <v>INTERMEDIO</v>
      </c>
    </row>
    <row r="476" spans="1:13" x14ac:dyDescent="0.25">
      <c r="A476" s="77">
        <f t="shared" si="23"/>
        <v>473</v>
      </c>
      <c r="B476" s="42" t="str">
        <f>'10_Putumayo'!S474</f>
        <v>CC5349939</v>
      </c>
      <c r="C476" s="2">
        <f>'10_Putumayo'!Y474</f>
        <v>46</v>
      </c>
      <c r="D476">
        <f>'10_Putumayo'!AE474</f>
        <v>1</v>
      </c>
      <c r="E476" s="1">
        <f>'10_Putumayo'!BO474</f>
        <v>0</v>
      </c>
      <c r="F476" s="17">
        <f>'10_Putumayo'!CS474</f>
        <v>0</v>
      </c>
      <c r="G476" s="16">
        <f>'10_Putumayo'!DB474</f>
        <v>0</v>
      </c>
      <c r="H476" s="46">
        <f>'10_Putumayo'!CW474</f>
        <v>115</v>
      </c>
      <c r="I476" s="17">
        <f>'10_Putumayo'!EP474</f>
        <v>178</v>
      </c>
      <c r="J476" s="18">
        <f>'10_Putumayo'!ET474</f>
        <v>34.6</v>
      </c>
      <c r="K476" s="15">
        <f t="shared" si="21"/>
        <v>5.9921019367611184</v>
      </c>
      <c r="L476" s="15">
        <f t="shared" si="22"/>
        <v>6</v>
      </c>
      <c r="M476" s="10" t="str">
        <f>IFERROR(VLOOKUP($L$4:$L$859,TABLAREF!$A$1:$C$4,3,1),"SIN DATO")</f>
        <v>LATENTE</v>
      </c>
    </row>
    <row r="477" spans="1:13" x14ac:dyDescent="0.25">
      <c r="A477" s="77">
        <f t="shared" si="23"/>
        <v>474</v>
      </c>
      <c r="B477" s="42" t="str">
        <f>'10_Putumayo'!S475</f>
        <v>CC82361974</v>
      </c>
      <c r="C477" s="2">
        <f>'10_Putumayo'!Y475</f>
        <v>74</v>
      </c>
      <c r="D477">
        <f>'10_Putumayo'!AE475</f>
        <v>1</v>
      </c>
      <c r="E477" s="1">
        <f>'10_Putumayo'!BO475</f>
        <v>0</v>
      </c>
      <c r="F477" s="17">
        <f>'10_Putumayo'!CS475</f>
        <v>0</v>
      </c>
      <c r="G477" s="16">
        <f>'10_Putumayo'!DB475</f>
        <v>1</v>
      </c>
      <c r="H477" s="46">
        <f>'10_Putumayo'!CW475</f>
        <v>130</v>
      </c>
      <c r="I477" s="17">
        <f>'10_Putumayo'!EP475</f>
        <v>163.69</v>
      </c>
      <c r="J477" s="18">
        <f>'10_Putumayo'!ET475</f>
        <v>60.2</v>
      </c>
      <c r="K477" s="15">
        <f t="shared" si="21"/>
        <v>26.891907593809993</v>
      </c>
      <c r="L477" s="15">
        <f t="shared" si="22"/>
        <v>27</v>
      </c>
      <c r="M477" s="10" t="str">
        <f>IFERROR(VLOOKUP($L$4:$L$859,TABLAREF!$A$1:$C$4,3,1),"SIN DATO")</f>
        <v>MUY ALTO</v>
      </c>
    </row>
    <row r="478" spans="1:13" x14ac:dyDescent="0.25">
      <c r="A478" s="77">
        <f t="shared" si="23"/>
        <v>475</v>
      </c>
      <c r="B478" s="42" t="str">
        <f>'10_Putumayo'!S476</f>
        <v>CC98381024</v>
      </c>
      <c r="C478" s="2">
        <f>'10_Putumayo'!Y476</f>
        <v>69</v>
      </c>
      <c r="D478">
        <f>'10_Putumayo'!AE476</f>
        <v>2</v>
      </c>
      <c r="E478" s="1">
        <f>'10_Putumayo'!BO476</f>
        <v>0</v>
      </c>
      <c r="F478" s="17">
        <f>'10_Putumayo'!CS476</f>
        <v>0</v>
      </c>
      <c r="G478" s="16">
        <f>'10_Putumayo'!DB476</f>
        <v>0</v>
      </c>
      <c r="H478" s="46">
        <f>'10_Putumayo'!CW476</f>
        <v>120</v>
      </c>
      <c r="I478" s="17">
        <f>'10_Putumayo'!EP476</f>
        <v>236</v>
      </c>
      <c r="J478" s="18">
        <f>'10_Putumayo'!ET476</f>
        <v>44</v>
      </c>
      <c r="K478" s="15">
        <f t="shared" si="21"/>
        <v>31.442934670084778</v>
      </c>
      <c r="L478" s="15">
        <f t="shared" si="22"/>
        <v>31</v>
      </c>
      <c r="M478" s="10" t="str">
        <f>IFERROR(VLOOKUP($L$4:$L$859,TABLAREF!$A$1:$C$4,3,1),"SIN DATO")</f>
        <v>MUY ALTO</v>
      </c>
    </row>
    <row r="479" spans="1:13" x14ac:dyDescent="0.25">
      <c r="A479" s="77">
        <f t="shared" si="23"/>
        <v>476</v>
      </c>
      <c r="B479" s="42" t="str">
        <f>'10_Putumayo'!S477</f>
        <v>CC40626082</v>
      </c>
      <c r="C479" s="2">
        <f>'10_Putumayo'!Y477</f>
        <v>71</v>
      </c>
      <c r="D479">
        <f>'10_Putumayo'!AE477</f>
        <v>2</v>
      </c>
      <c r="E479" s="1">
        <f>'10_Putumayo'!BO477</f>
        <v>0</v>
      </c>
      <c r="F479" s="17">
        <f>'10_Putumayo'!CS477</f>
        <v>0</v>
      </c>
      <c r="G479" s="16">
        <f>'10_Putumayo'!DB477</f>
        <v>0</v>
      </c>
      <c r="H479" s="46">
        <f>'10_Putumayo'!CW477</f>
        <v>0</v>
      </c>
      <c r="I479" s="17">
        <f>'10_Putumayo'!EP477</f>
        <v>223</v>
      </c>
      <c r="J479" s="18">
        <f>'10_Putumayo'!ET477</f>
        <v>50.1</v>
      </c>
      <c r="K479" s="15" t="e">
        <f t="shared" si="21"/>
        <v>#NUM!</v>
      </c>
      <c r="L479" s="15" t="e">
        <f t="shared" si="22"/>
        <v>#NUM!</v>
      </c>
      <c r="M479" s="10" t="str">
        <f>IFERROR(VLOOKUP($L$4:$L$859,TABLAREF!$A$1:$C$4,3,1),"SIN DATO")</f>
        <v>SIN DATO</v>
      </c>
    </row>
    <row r="480" spans="1:13" x14ac:dyDescent="0.25">
      <c r="A480" s="77">
        <f t="shared" si="23"/>
        <v>477</v>
      </c>
      <c r="B480" s="42" t="str">
        <f>'10_Putumayo'!S478</f>
        <v>CC35587787</v>
      </c>
      <c r="C480" s="2">
        <f>'10_Putumayo'!Y478</f>
        <v>80</v>
      </c>
      <c r="D480">
        <f>'10_Putumayo'!AE478</f>
        <v>2</v>
      </c>
      <c r="E480" s="1">
        <f>'10_Putumayo'!BO478</f>
        <v>0</v>
      </c>
      <c r="F480" s="17">
        <f>'10_Putumayo'!CS478</f>
        <v>0</v>
      </c>
      <c r="G480" s="16">
        <f>'10_Putumayo'!DB478</f>
        <v>0</v>
      </c>
      <c r="H480" s="46">
        <f>'10_Putumayo'!CW478</f>
        <v>150</v>
      </c>
      <c r="I480" s="17">
        <f>'10_Putumayo'!EP478</f>
        <v>163</v>
      </c>
      <c r="J480" s="18">
        <f>'10_Putumayo'!ET478</f>
        <v>60</v>
      </c>
      <c r="K480" s="15">
        <f t="shared" si="21"/>
        <v>36.623982370862798</v>
      </c>
      <c r="L480" s="15">
        <f t="shared" si="22"/>
        <v>37</v>
      </c>
      <c r="M480" s="10" t="str">
        <f>IFERROR(VLOOKUP($L$4:$L$859,TABLAREF!$A$1:$C$4,3,1),"SIN DATO")</f>
        <v>MUY ALTO</v>
      </c>
    </row>
    <row r="481" spans="1:13" x14ac:dyDescent="0.25">
      <c r="A481" s="77">
        <f t="shared" si="23"/>
        <v>478</v>
      </c>
      <c r="B481" s="42" t="str">
        <f>'10_Putumayo'!S479</f>
        <v>CC41102302</v>
      </c>
      <c r="C481" s="2">
        <f>'10_Putumayo'!Y479</f>
        <v>62</v>
      </c>
      <c r="D481">
        <f>'10_Putumayo'!AE479</f>
        <v>2</v>
      </c>
      <c r="E481" s="1">
        <f>'10_Putumayo'!BO479</f>
        <v>0</v>
      </c>
      <c r="F481" s="17">
        <f>'10_Putumayo'!CS479</f>
        <v>0</v>
      </c>
      <c r="G481" s="16">
        <f>'10_Putumayo'!DB479</f>
        <v>0</v>
      </c>
      <c r="H481" s="46">
        <f>'10_Putumayo'!CW479</f>
        <v>140</v>
      </c>
      <c r="I481" s="17">
        <f>'10_Putumayo'!EP479</f>
        <v>191</v>
      </c>
      <c r="J481" s="18">
        <f>'10_Putumayo'!ET479</f>
        <v>46</v>
      </c>
      <c r="K481" s="15">
        <f t="shared" si="21"/>
        <v>21.843614692224001</v>
      </c>
      <c r="L481" s="15">
        <f t="shared" si="22"/>
        <v>22</v>
      </c>
      <c r="M481" s="10" t="str">
        <f>IFERROR(VLOOKUP($L$4:$L$859,TABLAREF!$A$1:$C$4,3,1),"SIN DATO")</f>
        <v>ALTO</v>
      </c>
    </row>
    <row r="482" spans="1:13" x14ac:dyDescent="0.25">
      <c r="A482" s="77">
        <f t="shared" si="23"/>
        <v>479</v>
      </c>
      <c r="B482" s="42" t="str">
        <f>'10_Putumayo'!S480</f>
        <v>CC30704655</v>
      </c>
      <c r="C482" s="2">
        <f>'10_Putumayo'!Y480</f>
        <v>52</v>
      </c>
      <c r="D482">
        <f>'10_Putumayo'!AE480</f>
        <v>2</v>
      </c>
      <c r="E482" s="1">
        <f>'10_Putumayo'!BO480</f>
        <v>0</v>
      </c>
      <c r="F482" s="17">
        <f>'10_Putumayo'!CS480</f>
        <v>0</v>
      </c>
      <c r="G482" s="16">
        <f>'10_Putumayo'!DB480</f>
        <v>0</v>
      </c>
      <c r="H482" s="46">
        <f>'10_Putumayo'!CW480</f>
        <v>130</v>
      </c>
      <c r="I482" s="17">
        <f>'10_Putumayo'!EP480</f>
        <v>273</v>
      </c>
      <c r="J482" s="18">
        <f>'10_Putumayo'!ET480</f>
        <v>0</v>
      </c>
      <c r="K482" s="15" t="e">
        <f t="shared" si="21"/>
        <v>#DIV/0!</v>
      </c>
      <c r="L482" s="15" t="e">
        <f t="shared" si="22"/>
        <v>#DIV/0!</v>
      </c>
      <c r="M482" s="10" t="str">
        <f>IFERROR(VLOOKUP($L$4:$L$859,TABLAREF!$A$1:$C$4,3,1),"SIN DATO")</f>
        <v>SIN DATO</v>
      </c>
    </row>
    <row r="483" spans="1:13" x14ac:dyDescent="0.25">
      <c r="A483" s="77">
        <f t="shared" si="23"/>
        <v>480</v>
      </c>
      <c r="B483" s="42" t="str">
        <f>'10_Putumayo'!S481</f>
        <v>CC5296872</v>
      </c>
      <c r="C483" s="2">
        <f>'10_Putumayo'!Y481</f>
        <v>42</v>
      </c>
      <c r="D483">
        <f>'10_Putumayo'!AE481</f>
        <v>1</v>
      </c>
      <c r="E483" s="1">
        <f>'10_Putumayo'!BO481</f>
        <v>0</v>
      </c>
      <c r="F483" s="17">
        <f>'10_Putumayo'!CS481</f>
        <v>1</v>
      </c>
      <c r="G483" s="16">
        <f>'10_Putumayo'!DB481</f>
        <v>1</v>
      </c>
      <c r="H483" s="46">
        <f>'10_Putumayo'!CW481</f>
        <v>130</v>
      </c>
      <c r="I483" s="17">
        <f>'10_Putumayo'!EP481</f>
        <v>143.69999999999999</v>
      </c>
      <c r="J483" s="18">
        <f>'10_Putumayo'!ET481</f>
        <v>35</v>
      </c>
      <c r="K483" s="15">
        <f t="shared" si="21"/>
        <v>16.603077678090404</v>
      </c>
      <c r="L483" s="15">
        <f t="shared" si="22"/>
        <v>17</v>
      </c>
      <c r="M483" s="10" t="str">
        <f>IFERROR(VLOOKUP($L$4:$L$859,TABLAREF!$A$1:$C$4,3,1),"SIN DATO")</f>
        <v>INTERMEDIO</v>
      </c>
    </row>
    <row r="484" spans="1:13" x14ac:dyDescent="0.25">
      <c r="A484" s="77">
        <f t="shared" si="23"/>
        <v>481</v>
      </c>
      <c r="B484" s="42" t="str">
        <f>'10_Putumayo'!S482</f>
        <v>CC27353787</v>
      </c>
      <c r="C484" s="2">
        <f>'10_Putumayo'!Y482</f>
        <v>53</v>
      </c>
      <c r="D484">
        <f>'10_Putumayo'!AE482</f>
        <v>2</v>
      </c>
      <c r="E484" s="1">
        <f>'10_Putumayo'!BO482</f>
        <v>0</v>
      </c>
      <c r="F484" s="17">
        <f>'10_Putumayo'!CS482</f>
        <v>0</v>
      </c>
      <c r="G484" s="16">
        <f>'10_Putumayo'!DB482</f>
        <v>0</v>
      </c>
      <c r="H484" s="46">
        <f>'10_Putumayo'!CW482</f>
        <v>120</v>
      </c>
      <c r="I484" s="17">
        <f>'10_Putumayo'!EP482</f>
        <v>136</v>
      </c>
      <c r="J484" s="18">
        <f>'10_Putumayo'!ET482</f>
        <v>58.9</v>
      </c>
      <c r="K484" s="15">
        <f t="shared" si="21"/>
        <v>4.8195058407396907</v>
      </c>
      <c r="L484" s="15">
        <f t="shared" si="22"/>
        <v>5</v>
      </c>
      <c r="M484" s="10" t="str">
        <f>IFERROR(VLOOKUP($L$4:$L$859,TABLAREF!$A$1:$C$4,3,1),"SIN DATO")</f>
        <v>LATENTE</v>
      </c>
    </row>
    <row r="485" spans="1:13" ht="15" customHeight="1" x14ac:dyDescent="0.25">
      <c r="A485" s="77">
        <f t="shared" si="23"/>
        <v>482</v>
      </c>
      <c r="B485" s="42" t="str">
        <f>'10_Putumayo'!S483</f>
        <v>CC3885454</v>
      </c>
      <c r="C485" s="2">
        <f>'10_Putumayo'!Y483</f>
        <v>73</v>
      </c>
      <c r="D485">
        <f>'10_Putumayo'!AE483</f>
        <v>1</v>
      </c>
      <c r="E485" s="1">
        <f>'10_Putumayo'!BO483</f>
        <v>0</v>
      </c>
      <c r="F485" s="17">
        <f>'10_Putumayo'!CS483</f>
        <v>0</v>
      </c>
      <c r="G485" s="16">
        <f>'10_Putumayo'!DB483</f>
        <v>0</v>
      </c>
      <c r="H485" s="46">
        <f>'10_Putumayo'!CW483</f>
        <v>120</v>
      </c>
      <c r="I485" s="17">
        <f>'10_Putumayo'!EP483</f>
        <v>180</v>
      </c>
      <c r="J485" s="18">
        <f>'10_Putumayo'!ET483</f>
        <v>46</v>
      </c>
      <c r="K485" s="15">
        <f t="shared" si="21"/>
        <v>15.347237960011439</v>
      </c>
      <c r="L485" s="15">
        <f t="shared" si="22"/>
        <v>15</v>
      </c>
      <c r="M485" s="10" t="str">
        <f>IFERROR(VLOOKUP($L$4:$L$859,TABLAREF!$A$1:$C$4,3,1),"SIN DATO")</f>
        <v>INTERMEDIO</v>
      </c>
    </row>
    <row r="486" spans="1:13" ht="15" customHeight="1" x14ac:dyDescent="0.25">
      <c r="A486" s="77">
        <f t="shared" si="23"/>
        <v>483</v>
      </c>
      <c r="B486" s="42" t="str">
        <f>'10_Putumayo'!S484</f>
        <v>CC41181455</v>
      </c>
      <c r="C486" s="2">
        <f>'10_Putumayo'!Y484</f>
        <v>70</v>
      </c>
      <c r="D486">
        <f>'10_Putumayo'!AE484</f>
        <v>2</v>
      </c>
      <c r="E486" s="1">
        <f>'10_Putumayo'!BO484</f>
        <v>0</v>
      </c>
      <c r="F486" s="17">
        <f>'10_Putumayo'!CS484</f>
        <v>1</v>
      </c>
      <c r="G486" s="16">
        <f>'10_Putumayo'!DB484</f>
        <v>0</v>
      </c>
      <c r="H486" s="46">
        <f>'10_Putumayo'!CW484</f>
        <v>110</v>
      </c>
      <c r="I486" s="17">
        <f>'10_Putumayo'!EP484</f>
        <v>171</v>
      </c>
      <c r="J486" s="18">
        <f>'10_Putumayo'!ET484</f>
        <v>43.2</v>
      </c>
      <c r="K486" s="15">
        <f t="shared" si="21"/>
        <v>22.663527920588766</v>
      </c>
      <c r="L486" s="15">
        <f t="shared" si="22"/>
        <v>23</v>
      </c>
      <c r="M486" s="10" t="str">
        <f>IFERROR(VLOOKUP($L$4:$L$859,TABLAREF!$A$1:$C$4,3,1),"SIN DATO")</f>
        <v>ALTO</v>
      </c>
    </row>
    <row r="487" spans="1:13" ht="15" customHeight="1" x14ac:dyDescent="0.25">
      <c r="A487" s="77">
        <f t="shared" si="23"/>
        <v>484</v>
      </c>
      <c r="B487" s="42" t="str">
        <f>'10_Putumayo'!S485</f>
        <v>CC51787249</v>
      </c>
      <c r="C487" s="2">
        <f>'10_Putumayo'!Y485</f>
        <v>69</v>
      </c>
      <c r="D487">
        <f>'10_Putumayo'!AE485</f>
        <v>2</v>
      </c>
      <c r="E487" s="1">
        <f>'10_Putumayo'!BO485</f>
        <v>0</v>
      </c>
      <c r="F487" s="17">
        <f>'10_Putumayo'!CS485</f>
        <v>0</v>
      </c>
      <c r="G487" s="16">
        <f>'10_Putumayo'!DB485</f>
        <v>0</v>
      </c>
      <c r="H487" s="46">
        <f>'10_Putumayo'!CW485</f>
        <v>130</v>
      </c>
      <c r="I487" s="17">
        <f>'10_Putumayo'!EP485</f>
        <v>208</v>
      </c>
      <c r="J487" s="18">
        <f>'10_Putumayo'!ET485</f>
        <v>45</v>
      </c>
      <c r="K487" s="15">
        <f t="shared" si="21"/>
        <v>30.336927295117476</v>
      </c>
      <c r="L487" s="15">
        <f t="shared" si="22"/>
        <v>30</v>
      </c>
      <c r="M487" s="10" t="str">
        <f>IFERROR(VLOOKUP($L$4:$L$859,TABLAREF!$A$1:$C$4,3,1),"SIN DATO")</f>
        <v>MUY ALTO</v>
      </c>
    </row>
    <row r="488" spans="1:13" x14ac:dyDescent="0.25">
      <c r="A488" s="77">
        <f t="shared" si="23"/>
        <v>485</v>
      </c>
      <c r="B488" s="42" t="str">
        <f>'10_Putumayo'!S486</f>
        <v>CC69026276</v>
      </c>
      <c r="C488" s="2">
        <f>'10_Putumayo'!Y486</f>
        <v>71</v>
      </c>
      <c r="D488">
        <f>'10_Putumayo'!AE486</f>
        <v>2</v>
      </c>
      <c r="E488" s="1">
        <f>'10_Putumayo'!BO486</f>
        <v>0</v>
      </c>
      <c r="F488" s="17">
        <f>'10_Putumayo'!CS486</f>
        <v>0</v>
      </c>
      <c r="G488" s="16">
        <f>'10_Putumayo'!DB486</f>
        <v>0</v>
      </c>
      <c r="H488" s="46">
        <f>'10_Putumayo'!CW486</f>
        <v>140</v>
      </c>
      <c r="I488" s="17">
        <f>'10_Putumayo'!EP486</f>
        <v>197</v>
      </c>
      <c r="J488" s="18">
        <f>'10_Putumayo'!ET486</f>
        <v>42.4</v>
      </c>
      <c r="K488" s="15">
        <f t="shared" si="21"/>
        <v>35.313729519725953</v>
      </c>
      <c r="L488" s="15">
        <f t="shared" si="22"/>
        <v>35</v>
      </c>
      <c r="M488" s="10" t="str">
        <f>IFERROR(VLOOKUP($L$4:$L$859,TABLAREF!$A$1:$C$4,3,1),"SIN DATO")</f>
        <v>MUY ALTO</v>
      </c>
    </row>
    <row r="489" spans="1:13" ht="15" customHeight="1" x14ac:dyDescent="0.25">
      <c r="A489" s="77">
        <f t="shared" si="23"/>
        <v>486</v>
      </c>
      <c r="B489" s="42" t="str">
        <f>'10_Putumayo'!S487</f>
        <v>CC97450019</v>
      </c>
      <c r="C489" s="2">
        <f>'10_Putumayo'!Y487</f>
        <v>60</v>
      </c>
      <c r="D489">
        <f>'10_Putumayo'!AE487</f>
        <v>2</v>
      </c>
      <c r="E489" s="1">
        <f>'10_Putumayo'!BO487</f>
        <v>0</v>
      </c>
      <c r="F489" s="17">
        <f>'10_Putumayo'!CS487</f>
        <v>0</v>
      </c>
      <c r="G489" s="16">
        <f>'10_Putumayo'!DB487</f>
        <v>0</v>
      </c>
      <c r="H489" s="46">
        <f>'10_Putumayo'!CW487</f>
        <v>150</v>
      </c>
      <c r="I489" s="17">
        <f>'10_Putumayo'!EP487</f>
        <v>165</v>
      </c>
      <c r="J489" s="18">
        <f>'10_Putumayo'!ET487</f>
        <v>47</v>
      </c>
      <c r="K489" s="15">
        <f t="shared" si="21"/>
        <v>18.270755334160448</v>
      </c>
      <c r="L489" s="15">
        <f t="shared" si="22"/>
        <v>18</v>
      </c>
      <c r="M489" s="10" t="str">
        <f>IFERROR(VLOOKUP($L$4:$L$859,TABLAREF!$A$1:$C$4,3,1),"SIN DATO")</f>
        <v>INTERMEDIO</v>
      </c>
    </row>
    <row r="490" spans="1:13" x14ac:dyDescent="0.25">
      <c r="A490" s="77">
        <f t="shared" si="23"/>
        <v>487</v>
      </c>
      <c r="B490" s="42" t="str">
        <f>'10_Putumayo'!S488</f>
        <v>CC5349407</v>
      </c>
      <c r="C490" s="2">
        <f>'10_Putumayo'!Y488</f>
        <v>52</v>
      </c>
      <c r="D490">
        <f>'10_Putumayo'!AE488</f>
        <v>1</v>
      </c>
      <c r="E490" s="1">
        <f>'10_Putumayo'!BO488</f>
        <v>0</v>
      </c>
      <c r="F490" s="17">
        <f>'10_Putumayo'!CS488</f>
        <v>1</v>
      </c>
      <c r="G490" s="16">
        <f>'10_Putumayo'!DB488</f>
        <v>0</v>
      </c>
      <c r="H490" s="46">
        <f>'10_Putumayo'!CW488</f>
        <v>140</v>
      </c>
      <c r="I490" s="17">
        <f>'10_Putumayo'!EP488</f>
        <v>254</v>
      </c>
      <c r="J490" s="18">
        <f>'10_Putumayo'!ET488</f>
        <v>999</v>
      </c>
      <c r="K490" s="15">
        <f t="shared" si="21"/>
        <v>4.0242857067784854E-2</v>
      </c>
      <c r="L490" s="15">
        <f t="shared" si="22"/>
        <v>0</v>
      </c>
      <c r="M490" s="10" t="str">
        <f>IFERROR(VLOOKUP($L$4:$L$859,TABLAREF!$A$1:$C$4,3,1),"SIN DATO")</f>
        <v>LATENTE</v>
      </c>
    </row>
    <row r="491" spans="1:13" x14ac:dyDescent="0.25">
      <c r="A491" s="77">
        <f t="shared" si="23"/>
        <v>488</v>
      </c>
      <c r="B491" s="42" t="str">
        <f>'10_Putumayo'!S489</f>
        <v>CC18109926</v>
      </c>
      <c r="C491" s="2">
        <f>'10_Putumayo'!Y489</f>
        <v>63</v>
      </c>
      <c r="D491">
        <f>'10_Putumayo'!AE489</f>
        <v>1</v>
      </c>
      <c r="E491" s="1">
        <f>'10_Putumayo'!BO489</f>
        <v>0</v>
      </c>
      <c r="F491" s="17">
        <f>'10_Putumayo'!CS489</f>
        <v>0</v>
      </c>
      <c r="G491" s="16">
        <f>'10_Putumayo'!DB489</f>
        <v>0</v>
      </c>
      <c r="H491" s="46">
        <f>'10_Putumayo'!CW489</f>
        <v>140</v>
      </c>
      <c r="I491" s="17">
        <f>'10_Putumayo'!EP489</f>
        <v>188</v>
      </c>
      <c r="J491" s="18">
        <f>'10_Putumayo'!ET489</f>
        <v>33.4</v>
      </c>
      <c r="K491" s="15">
        <f t="shared" si="21"/>
        <v>20.015711053776609</v>
      </c>
      <c r="L491" s="15">
        <f t="shared" si="22"/>
        <v>20</v>
      </c>
      <c r="M491" s="10" t="str">
        <f>IFERROR(VLOOKUP($L$4:$L$859,TABLAREF!$A$1:$C$4,3,1),"SIN DATO")</f>
        <v>ALTO</v>
      </c>
    </row>
    <row r="492" spans="1:13" x14ac:dyDescent="0.25">
      <c r="A492" s="77">
        <f t="shared" si="23"/>
        <v>489</v>
      </c>
      <c r="B492" s="42" t="str">
        <f>'10_Putumayo'!S490</f>
        <v>CC16679347</v>
      </c>
      <c r="C492" s="2">
        <f>'10_Putumayo'!Y490</f>
        <v>62</v>
      </c>
      <c r="D492">
        <f>'10_Putumayo'!AE490</f>
        <v>1</v>
      </c>
      <c r="E492" s="1">
        <f>'10_Putumayo'!BO490</f>
        <v>0</v>
      </c>
      <c r="F492" s="17">
        <f>'10_Putumayo'!CS490</f>
        <v>1</v>
      </c>
      <c r="G492" s="16">
        <f>'10_Putumayo'!DB490</f>
        <v>0</v>
      </c>
      <c r="H492" s="46">
        <f>'10_Putumayo'!CW490</f>
        <v>125</v>
      </c>
      <c r="I492" s="17">
        <f>'10_Putumayo'!EP490</f>
        <v>183</v>
      </c>
      <c r="J492" s="18">
        <f>'10_Putumayo'!ET490</f>
        <v>35</v>
      </c>
      <c r="K492" s="15">
        <f t="shared" si="21"/>
        <v>19.904917650073873</v>
      </c>
      <c r="L492" s="15">
        <f t="shared" si="22"/>
        <v>20</v>
      </c>
      <c r="M492" s="10" t="str">
        <f>IFERROR(VLOOKUP($L$4:$L$859,TABLAREF!$A$1:$C$4,3,1),"SIN DATO")</f>
        <v>ALTO</v>
      </c>
    </row>
    <row r="493" spans="1:13" x14ac:dyDescent="0.25">
      <c r="A493" s="77">
        <f t="shared" si="23"/>
        <v>490</v>
      </c>
      <c r="B493" s="42" t="str">
        <f>'10_Putumayo'!S491</f>
        <v>CC27472349</v>
      </c>
      <c r="C493" s="2">
        <f>'10_Putumayo'!Y491</f>
        <v>41</v>
      </c>
      <c r="D493">
        <f>'10_Putumayo'!AE491</f>
        <v>2</v>
      </c>
      <c r="E493" s="1">
        <f>'10_Putumayo'!BO491</f>
        <v>0</v>
      </c>
      <c r="F493" s="17">
        <f>'10_Putumayo'!CS491</f>
        <v>0</v>
      </c>
      <c r="G493" s="16">
        <f>'10_Putumayo'!DB491</f>
        <v>0</v>
      </c>
      <c r="H493" s="46">
        <f>'10_Putumayo'!CW491</f>
        <v>131</v>
      </c>
      <c r="I493" s="17">
        <f>'10_Putumayo'!EP491</f>
        <v>243</v>
      </c>
      <c r="J493" s="18">
        <f>'10_Putumayo'!ET491</f>
        <v>999</v>
      </c>
      <c r="K493" s="15">
        <f t="shared" si="21"/>
        <v>8.5385429001050284E-3</v>
      </c>
      <c r="L493" s="15">
        <f t="shared" si="22"/>
        <v>0</v>
      </c>
      <c r="M493" s="10" t="str">
        <f>IFERROR(VLOOKUP($L$4:$L$859,TABLAREF!$A$1:$C$4,3,1),"SIN DATO")</f>
        <v>LATENTE</v>
      </c>
    </row>
    <row r="494" spans="1:13" x14ac:dyDescent="0.25">
      <c r="A494" s="77">
        <f t="shared" si="23"/>
        <v>491</v>
      </c>
      <c r="B494" s="42" t="str">
        <f>'10_Putumayo'!S492</f>
        <v>CC27352856</v>
      </c>
      <c r="C494" s="2">
        <f>'10_Putumayo'!Y492</f>
        <v>43</v>
      </c>
      <c r="D494">
        <f>'10_Putumayo'!AE492</f>
        <v>2</v>
      </c>
      <c r="E494" s="1">
        <f>'10_Putumayo'!BO492</f>
        <v>0</v>
      </c>
      <c r="F494" s="17">
        <f>'10_Putumayo'!CS492</f>
        <v>0</v>
      </c>
      <c r="G494" s="16">
        <f>'10_Putumayo'!DB492</f>
        <v>0</v>
      </c>
      <c r="H494" s="46">
        <f>'10_Putumayo'!CW492</f>
        <v>120</v>
      </c>
      <c r="I494" s="17">
        <f>'10_Putumayo'!EP492</f>
        <v>146</v>
      </c>
      <c r="J494" s="18">
        <f>'10_Putumayo'!ET492</f>
        <v>44.8</v>
      </c>
      <c r="K494" s="15">
        <f t="shared" si="21"/>
        <v>4.4958091722443472</v>
      </c>
      <c r="L494" s="15">
        <f t="shared" si="22"/>
        <v>4</v>
      </c>
      <c r="M494" s="10" t="str">
        <f>IFERROR(VLOOKUP($L$4:$L$859,TABLAREF!$A$1:$C$4,3,1),"SIN DATO")</f>
        <v>LATENTE</v>
      </c>
    </row>
    <row r="495" spans="1:13" x14ac:dyDescent="0.25">
      <c r="A495" s="77">
        <f t="shared" si="23"/>
        <v>492</v>
      </c>
      <c r="B495" s="42" t="str">
        <f>'10_Putumayo'!S493</f>
        <v>CC18103167</v>
      </c>
      <c r="C495" s="2">
        <f>'10_Putumayo'!Y493</f>
        <v>74</v>
      </c>
      <c r="D495">
        <f>'10_Putumayo'!AE493</f>
        <v>1</v>
      </c>
      <c r="E495" s="1">
        <f>'10_Putumayo'!BO493</f>
        <v>0</v>
      </c>
      <c r="F495" s="17">
        <f>'10_Putumayo'!CS493</f>
        <v>0</v>
      </c>
      <c r="G495" s="16">
        <f>'10_Putumayo'!DB493</f>
        <v>0</v>
      </c>
      <c r="H495" s="46">
        <f>'10_Putumayo'!CW493</f>
        <v>130</v>
      </c>
      <c r="I495" s="17">
        <f>'10_Putumayo'!EP493</f>
        <v>155</v>
      </c>
      <c r="J495" s="18">
        <f>'10_Putumayo'!ET493</f>
        <v>26</v>
      </c>
      <c r="K495" s="15">
        <f t="shared" si="21"/>
        <v>26.185486576248529</v>
      </c>
      <c r="L495" s="15">
        <f t="shared" si="22"/>
        <v>26</v>
      </c>
      <c r="M495" s="10" t="str">
        <f>IFERROR(VLOOKUP($L$4:$L$859,TABLAREF!$A$1:$C$4,3,1),"SIN DATO")</f>
        <v>MUY ALTO</v>
      </c>
    </row>
    <row r="496" spans="1:13" x14ac:dyDescent="0.25">
      <c r="A496" s="77">
        <f t="shared" si="23"/>
        <v>493</v>
      </c>
      <c r="B496" s="42" t="str">
        <f>'10_Putumayo'!S494</f>
        <v>CC18106932</v>
      </c>
      <c r="C496" s="2">
        <f>'10_Putumayo'!Y494</f>
        <v>52</v>
      </c>
      <c r="D496">
        <f>'10_Putumayo'!AE494</f>
        <v>2</v>
      </c>
      <c r="E496" s="1">
        <f>'10_Putumayo'!BO494</f>
        <v>0</v>
      </c>
      <c r="F496" s="17">
        <f>'10_Putumayo'!CS494</f>
        <v>0</v>
      </c>
      <c r="G496" s="16">
        <f>'10_Putumayo'!DB494</f>
        <v>0</v>
      </c>
      <c r="H496" s="46">
        <f>'10_Putumayo'!CW494</f>
        <v>145</v>
      </c>
      <c r="I496" s="17">
        <f>'10_Putumayo'!EP494</f>
        <v>0</v>
      </c>
      <c r="J496" s="18">
        <f>'10_Putumayo'!ET494</f>
        <v>0</v>
      </c>
      <c r="K496" s="15" t="e">
        <f t="shared" si="21"/>
        <v>#DIV/0!</v>
      </c>
      <c r="L496" s="15" t="e">
        <f t="shared" si="22"/>
        <v>#DIV/0!</v>
      </c>
      <c r="M496" s="10" t="str">
        <f>IFERROR(VLOOKUP($L$4:$L$859,TABLAREF!$A$1:$C$4,3,1),"SIN DATO")</f>
        <v>SIN DATO</v>
      </c>
    </row>
    <row r="497" spans="1:13" ht="15" customHeight="1" x14ac:dyDescent="0.25">
      <c r="A497" s="77">
        <f t="shared" si="23"/>
        <v>494</v>
      </c>
      <c r="B497" s="42" t="str">
        <f>'10_Putumayo'!S495</f>
        <v>CC41181135</v>
      </c>
      <c r="C497" s="2">
        <f>'10_Putumayo'!Y495</f>
        <v>68</v>
      </c>
      <c r="D497">
        <f>'10_Putumayo'!AE495</f>
        <v>2</v>
      </c>
      <c r="E497" s="1">
        <f>'10_Putumayo'!BO495</f>
        <v>0</v>
      </c>
      <c r="F497" s="17">
        <f>'10_Putumayo'!CS495</f>
        <v>1</v>
      </c>
      <c r="G497" s="16">
        <f>'10_Putumayo'!DB495</f>
        <v>0</v>
      </c>
      <c r="H497" s="46">
        <f>'10_Putumayo'!CW495</f>
        <v>138</v>
      </c>
      <c r="I497" s="17">
        <f>'10_Putumayo'!EP495</f>
        <v>234</v>
      </c>
      <c r="J497" s="18">
        <f>'10_Putumayo'!ET495</f>
        <v>999</v>
      </c>
      <c r="K497" s="15">
        <f t="shared" si="21"/>
        <v>0.30417267239077894</v>
      </c>
      <c r="L497" s="15">
        <f t="shared" si="22"/>
        <v>0</v>
      </c>
      <c r="M497" s="10" t="str">
        <f>IFERROR(VLOOKUP($L$4:$L$859,TABLAREF!$A$1:$C$4,3,1),"SIN DATO")</f>
        <v>LATENTE</v>
      </c>
    </row>
    <row r="498" spans="1:13" x14ac:dyDescent="0.25">
      <c r="A498" s="77">
        <f t="shared" si="23"/>
        <v>495</v>
      </c>
      <c r="B498" s="42" t="str">
        <f>'10_Putumayo'!S496</f>
        <v>CC69015912</v>
      </c>
      <c r="C498" s="2">
        <f>'10_Putumayo'!Y496</f>
        <v>72</v>
      </c>
      <c r="D498">
        <f>'10_Putumayo'!AE496</f>
        <v>2</v>
      </c>
      <c r="E498" s="1">
        <f>'10_Putumayo'!BO496</f>
        <v>0</v>
      </c>
      <c r="F498" s="17">
        <f>'10_Putumayo'!CS496</f>
        <v>0</v>
      </c>
      <c r="G498" s="16">
        <f>'10_Putumayo'!DB496</f>
        <v>0</v>
      </c>
      <c r="H498" s="46">
        <f>'10_Putumayo'!CW496</f>
        <v>130</v>
      </c>
      <c r="I498" s="17">
        <f>'10_Putumayo'!EP496</f>
        <v>0</v>
      </c>
      <c r="J498" s="18">
        <f>'10_Putumayo'!ET496</f>
        <v>0</v>
      </c>
      <c r="K498" s="15" t="e">
        <f t="shared" si="21"/>
        <v>#DIV/0!</v>
      </c>
      <c r="L498" s="15" t="e">
        <f t="shared" si="22"/>
        <v>#DIV/0!</v>
      </c>
      <c r="M498" s="10" t="str">
        <f>IFERROR(VLOOKUP($L$4:$L$859,TABLAREF!$A$1:$C$4,3,1),"SIN DATO")</f>
        <v>SIN DATO</v>
      </c>
    </row>
    <row r="499" spans="1:13" x14ac:dyDescent="0.25">
      <c r="A499" s="77">
        <f t="shared" si="23"/>
        <v>496</v>
      </c>
      <c r="B499" s="42" t="str">
        <f>'10_Putumayo'!S497</f>
        <v>CC69015784</v>
      </c>
      <c r="C499" s="2">
        <f>'10_Putumayo'!Y497</f>
        <v>71</v>
      </c>
      <c r="D499">
        <f>'10_Putumayo'!AE497</f>
        <v>2</v>
      </c>
      <c r="E499" s="1">
        <f>'10_Putumayo'!BO497</f>
        <v>0</v>
      </c>
      <c r="F499" s="17">
        <f>'10_Putumayo'!CS497</f>
        <v>0</v>
      </c>
      <c r="G499" s="16">
        <f>'10_Putumayo'!DB497</f>
        <v>0</v>
      </c>
      <c r="H499" s="46">
        <f>'10_Putumayo'!CW497</f>
        <v>120</v>
      </c>
      <c r="I499" s="17">
        <f>'10_Putumayo'!EP497</f>
        <v>133</v>
      </c>
      <c r="J499" s="18">
        <f>'10_Putumayo'!ET497</f>
        <v>48</v>
      </c>
      <c r="K499" s="15">
        <f t="shared" si="21"/>
        <v>19.494579060691986</v>
      </c>
      <c r="L499" s="15">
        <f t="shared" si="22"/>
        <v>19</v>
      </c>
      <c r="M499" s="10" t="str">
        <f>IFERROR(VLOOKUP($L$4:$L$859,TABLAREF!$A$1:$C$4,3,1),"SIN DATO")</f>
        <v>INTERMEDIO</v>
      </c>
    </row>
    <row r="500" spans="1:13" x14ac:dyDescent="0.25">
      <c r="A500" s="77">
        <f t="shared" si="23"/>
        <v>497</v>
      </c>
      <c r="B500" s="42" t="str">
        <f>'10_Putumayo'!S498</f>
        <v>CC5350009</v>
      </c>
      <c r="C500" s="2">
        <f>'10_Putumayo'!Y498</f>
        <v>48</v>
      </c>
      <c r="D500">
        <f>'10_Putumayo'!AE498</f>
        <v>1</v>
      </c>
      <c r="E500" s="1">
        <f>'10_Putumayo'!BO498</f>
        <v>0</v>
      </c>
      <c r="F500" s="17">
        <f>'10_Putumayo'!CS498</f>
        <v>0</v>
      </c>
      <c r="G500" s="16">
        <f>'10_Putumayo'!DB498</f>
        <v>0</v>
      </c>
      <c r="H500" s="46">
        <f>'10_Putumayo'!CW498</f>
        <v>126</v>
      </c>
      <c r="I500" s="17">
        <f>'10_Putumayo'!EP498</f>
        <v>241</v>
      </c>
      <c r="J500" s="18">
        <f>'10_Putumayo'!ET498</f>
        <v>999</v>
      </c>
      <c r="K500" s="15">
        <f t="shared" si="21"/>
        <v>5.3773722801353507E-3</v>
      </c>
      <c r="L500" s="15">
        <f t="shared" si="22"/>
        <v>0</v>
      </c>
      <c r="M500" s="10" t="str">
        <f>IFERROR(VLOOKUP($L$4:$L$859,TABLAREF!$A$1:$C$4,3,1),"SIN DATO")</f>
        <v>LATENTE</v>
      </c>
    </row>
    <row r="501" spans="1:13" x14ac:dyDescent="0.25">
      <c r="A501" s="77">
        <f t="shared" si="23"/>
        <v>498</v>
      </c>
      <c r="B501" s="42" t="str">
        <f>'10_Putumayo'!S499</f>
        <v>CC5348679</v>
      </c>
      <c r="C501" s="2">
        <f>'10_Putumayo'!Y499</f>
        <v>63</v>
      </c>
      <c r="D501">
        <f>'10_Putumayo'!AE499</f>
        <v>1</v>
      </c>
      <c r="E501" s="1">
        <f>'10_Putumayo'!BO499</f>
        <v>0</v>
      </c>
      <c r="F501" s="17">
        <f>'10_Putumayo'!CS499</f>
        <v>0</v>
      </c>
      <c r="G501" s="16">
        <f>'10_Putumayo'!DB499</f>
        <v>0</v>
      </c>
      <c r="H501" s="46">
        <f>'10_Putumayo'!CW499</f>
        <v>126</v>
      </c>
      <c r="I501" s="17">
        <f>'10_Putumayo'!EP499</f>
        <v>92</v>
      </c>
      <c r="J501" s="18">
        <f>'10_Putumayo'!ET499</f>
        <v>999</v>
      </c>
      <c r="K501" s="15">
        <f t="shared" si="21"/>
        <v>1.1142500894067986E-3</v>
      </c>
      <c r="L501" s="15">
        <f t="shared" si="22"/>
        <v>0</v>
      </c>
      <c r="M501" s="10" t="str">
        <f>IFERROR(VLOOKUP($L$4:$L$859,TABLAREF!$A$1:$C$4,3,1),"SIN DATO")</f>
        <v>LATENTE</v>
      </c>
    </row>
    <row r="502" spans="1:13" x14ac:dyDescent="0.25">
      <c r="A502" s="77">
        <f t="shared" si="23"/>
        <v>499</v>
      </c>
      <c r="B502" s="42" t="str">
        <f>'10_Putumayo'!S500</f>
        <v>CC41180870</v>
      </c>
      <c r="C502" s="2">
        <f>'10_Putumayo'!Y500</f>
        <v>66</v>
      </c>
      <c r="D502">
        <f>'10_Putumayo'!AE500</f>
        <v>2</v>
      </c>
      <c r="E502" s="1">
        <f>'10_Putumayo'!BO500</f>
        <v>0</v>
      </c>
      <c r="F502" s="17">
        <f>'10_Putumayo'!CS500</f>
        <v>1</v>
      </c>
      <c r="G502" s="16">
        <f>'10_Putumayo'!DB500</f>
        <v>0</v>
      </c>
      <c r="H502" s="46">
        <f>'10_Putumayo'!CW500</f>
        <v>128</v>
      </c>
      <c r="I502" s="17">
        <f>'10_Putumayo'!EP500</f>
        <v>69</v>
      </c>
      <c r="J502" s="18">
        <f>'10_Putumayo'!ET500</f>
        <v>999</v>
      </c>
      <c r="K502" s="15">
        <f t="shared" si="21"/>
        <v>3.7320666656071033E-3</v>
      </c>
      <c r="L502" s="15">
        <f t="shared" si="22"/>
        <v>0</v>
      </c>
      <c r="M502" s="10" t="str">
        <f>IFERROR(VLOOKUP($L$4:$L$859,TABLAREF!$A$1:$C$4,3,1),"SIN DATO")</f>
        <v>LATENTE</v>
      </c>
    </row>
    <row r="503" spans="1:13" x14ac:dyDescent="0.25">
      <c r="A503" s="77">
        <f t="shared" si="23"/>
        <v>500</v>
      </c>
      <c r="B503" s="42" t="str">
        <f>'10_Putumayo'!S501</f>
        <v>CC41101839</v>
      </c>
      <c r="C503" s="2">
        <f>'10_Putumayo'!Y501</f>
        <v>58</v>
      </c>
      <c r="D503">
        <f>'10_Putumayo'!AE501</f>
        <v>2</v>
      </c>
      <c r="E503" s="1">
        <f>'10_Putumayo'!BO501</f>
        <v>0</v>
      </c>
      <c r="F503" s="17">
        <f>'10_Putumayo'!CS501</f>
        <v>0</v>
      </c>
      <c r="G503" s="16">
        <f>'10_Putumayo'!DB501</f>
        <v>0</v>
      </c>
      <c r="H503" s="46">
        <f>'10_Putumayo'!CW501</f>
        <v>120</v>
      </c>
      <c r="I503" s="17">
        <f>'10_Putumayo'!EP501</f>
        <v>210</v>
      </c>
      <c r="J503" s="18">
        <f>'10_Putumayo'!ET501</f>
        <v>57.4</v>
      </c>
      <c r="K503" s="15">
        <f t="shared" si="21"/>
        <v>12.528226534722508</v>
      </c>
      <c r="L503" s="15">
        <f t="shared" si="22"/>
        <v>13</v>
      </c>
      <c r="M503" s="10" t="str">
        <f>IFERROR(VLOOKUP($L$4:$L$859,TABLAREF!$A$1:$C$4,3,1),"SIN DATO")</f>
        <v>INTERMEDIO</v>
      </c>
    </row>
    <row r="504" spans="1:13" ht="15" customHeight="1" x14ac:dyDescent="0.25">
      <c r="A504" s="77">
        <f t="shared" si="23"/>
        <v>501</v>
      </c>
      <c r="B504" s="42" t="str">
        <f>'10_Putumayo'!S502</f>
        <v>CC87247483</v>
      </c>
      <c r="C504" s="2">
        <f>'10_Putumayo'!Y502</f>
        <v>75</v>
      </c>
      <c r="D504">
        <f>'10_Putumayo'!AE502</f>
        <v>1</v>
      </c>
      <c r="E504" s="1">
        <f>'10_Putumayo'!BO502</f>
        <v>0</v>
      </c>
      <c r="F504" s="17">
        <f>'10_Putumayo'!CS502</f>
        <v>0</v>
      </c>
      <c r="G504" s="16">
        <f>'10_Putumayo'!DB502</f>
        <v>0</v>
      </c>
      <c r="H504" s="46">
        <f>'10_Putumayo'!CW502</f>
        <v>140</v>
      </c>
      <c r="I504" s="17">
        <f>'10_Putumayo'!EP502</f>
        <v>196</v>
      </c>
      <c r="J504" s="18">
        <f>'10_Putumayo'!ET502</f>
        <v>45</v>
      </c>
      <c r="K504" s="15">
        <f t="shared" si="21"/>
        <v>22.077182158327336</v>
      </c>
      <c r="L504" s="15">
        <f t="shared" si="22"/>
        <v>22</v>
      </c>
      <c r="M504" s="10" t="str">
        <f>IFERROR(VLOOKUP($L$4:$L$859,TABLAREF!$A$1:$C$4,3,1),"SIN DATO")</f>
        <v>ALTO</v>
      </c>
    </row>
    <row r="505" spans="1:13" x14ac:dyDescent="0.25">
      <c r="A505" s="77">
        <f t="shared" si="23"/>
        <v>502</v>
      </c>
      <c r="B505" s="42" t="str">
        <f>'10_Putumayo'!S503</f>
        <v>CC1053826125</v>
      </c>
      <c r="C505" s="2">
        <f>'10_Putumayo'!Y503</f>
        <v>93</v>
      </c>
      <c r="D505">
        <f>'10_Putumayo'!AE503</f>
        <v>2</v>
      </c>
      <c r="E505" s="1">
        <f>'10_Putumayo'!BO503</f>
        <v>0</v>
      </c>
      <c r="F505" s="17">
        <f>'10_Putumayo'!CS503</f>
        <v>0</v>
      </c>
      <c r="G505" s="16">
        <f>'10_Putumayo'!DB503</f>
        <v>0</v>
      </c>
      <c r="H505" s="46">
        <f>'10_Putumayo'!CW503</f>
        <v>130</v>
      </c>
      <c r="I505" s="17">
        <f>'10_Putumayo'!EP503</f>
        <v>201</v>
      </c>
      <c r="J505" s="18">
        <f>'10_Putumayo'!ET503</f>
        <v>56.2</v>
      </c>
      <c r="K505" s="15">
        <f t="shared" si="21"/>
        <v>56.598384951947288</v>
      </c>
      <c r="L505" s="15">
        <f t="shared" si="22"/>
        <v>57</v>
      </c>
      <c r="M505" s="10" t="str">
        <f>IFERROR(VLOOKUP($L$4:$L$859,TABLAREF!$A$1:$C$4,3,1),"SIN DATO")</f>
        <v>MUY ALTO</v>
      </c>
    </row>
    <row r="506" spans="1:13" x14ac:dyDescent="0.25">
      <c r="A506" s="77">
        <f t="shared" si="23"/>
        <v>503</v>
      </c>
      <c r="B506" s="42" t="str">
        <f>'10_Putumayo'!S504</f>
        <v>CC5203230</v>
      </c>
      <c r="C506" s="2">
        <f>'10_Putumayo'!Y504</f>
        <v>42</v>
      </c>
      <c r="D506">
        <f>'10_Putumayo'!AE504</f>
        <v>1</v>
      </c>
      <c r="E506" s="1">
        <f>'10_Putumayo'!BO504</f>
        <v>0</v>
      </c>
      <c r="F506" s="17">
        <f>'10_Putumayo'!CS504</f>
        <v>0</v>
      </c>
      <c r="G506" s="16">
        <f>'10_Putumayo'!DB504</f>
        <v>0</v>
      </c>
      <c r="H506" s="46">
        <f>'10_Putumayo'!CW504</f>
        <v>140</v>
      </c>
      <c r="I506" s="17">
        <f>'10_Putumayo'!EP504</f>
        <v>183</v>
      </c>
      <c r="J506" s="18">
        <f>'10_Putumayo'!ET504</f>
        <v>999</v>
      </c>
      <c r="K506" s="15">
        <f t="shared" si="21"/>
        <v>1.052610566587564E-3</v>
      </c>
      <c r="L506" s="15">
        <f t="shared" si="22"/>
        <v>0</v>
      </c>
      <c r="M506" s="10" t="str">
        <f>IFERROR(VLOOKUP($L$4:$L$859,TABLAREF!$A$1:$C$4,3,1),"SIN DATO")</f>
        <v>LATENTE</v>
      </c>
    </row>
    <row r="507" spans="1:13" x14ac:dyDescent="0.25">
      <c r="A507" s="77">
        <f t="shared" si="23"/>
        <v>504</v>
      </c>
      <c r="B507" s="42" t="str">
        <f>'10_Putumayo'!S505</f>
        <v>CC27473956</v>
      </c>
      <c r="C507" s="2">
        <f>'10_Putumayo'!Y505</f>
        <v>38</v>
      </c>
      <c r="D507">
        <f>'10_Putumayo'!AE505</f>
        <v>2</v>
      </c>
      <c r="E507" s="1">
        <f>'10_Putumayo'!BO505</f>
        <v>0</v>
      </c>
      <c r="F507" s="17">
        <f>'10_Putumayo'!CS505</f>
        <v>0</v>
      </c>
      <c r="G507" s="16">
        <f>'10_Putumayo'!DB505</f>
        <v>0</v>
      </c>
      <c r="H507" s="46">
        <f>'10_Putumayo'!CW505</f>
        <v>140</v>
      </c>
      <c r="I507" s="17">
        <f>'10_Putumayo'!EP505</f>
        <v>246</v>
      </c>
      <c r="J507" s="18">
        <f>'10_Putumayo'!ET505</f>
        <v>999</v>
      </c>
      <c r="K507" s="15">
        <f t="shared" si="21"/>
        <v>9.4881678861069574E-3</v>
      </c>
      <c r="L507" s="15">
        <f t="shared" si="22"/>
        <v>0</v>
      </c>
      <c r="M507" s="10" t="str">
        <f>IFERROR(VLOOKUP($L$4:$L$859,TABLAREF!$A$1:$C$4,3,1),"SIN DATO")</f>
        <v>LATENTE</v>
      </c>
    </row>
    <row r="508" spans="1:13" x14ac:dyDescent="0.25">
      <c r="A508" s="77">
        <f t="shared" si="23"/>
        <v>505</v>
      </c>
      <c r="B508" s="42" t="str">
        <f>'10_Putumayo'!S506</f>
        <v>CC27355009</v>
      </c>
      <c r="C508" s="2">
        <f>'10_Putumayo'!Y506</f>
        <v>62</v>
      </c>
      <c r="D508">
        <f>'10_Putumayo'!AE506</f>
        <v>2</v>
      </c>
      <c r="E508" s="1">
        <f>'10_Putumayo'!BO506</f>
        <v>0</v>
      </c>
      <c r="F508" s="17">
        <f>'10_Putumayo'!CS506</f>
        <v>1</v>
      </c>
      <c r="G508" s="16">
        <f>'10_Putumayo'!DB506</f>
        <v>0</v>
      </c>
      <c r="H508" s="46">
        <f>'10_Putumayo'!CW506</f>
        <v>110</v>
      </c>
      <c r="I508" s="17">
        <f>'10_Putumayo'!EP506</f>
        <v>112</v>
      </c>
      <c r="J508" s="18">
        <f>'10_Putumayo'!ET506</f>
        <v>30.4</v>
      </c>
      <c r="K508" s="15">
        <f t="shared" si="21"/>
        <v>13.526782501710688</v>
      </c>
      <c r="L508" s="15">
        <f t="shared" si="22"/>
        <v>14</v>
      </c>
      <c r="M508" s="10" t="str">
        <f>IFERROR(VLOOKUP($L$4:$L$859,TABLAREF!$A$1:$C$4,3,1),"SIN DATO")</f>
        <v>INTERMEDIO</v>
      </c>
    </row>
    <row r="509" spans="1:13" x14ac:dyDescent="0.25">
      <c r="A509" s="77">
        <f t="shared" si="23"/>
        <v>506</v>
      </c>
      <c r="B509" s="42" t="str">
        <f>'10_Putumayo'!S507</f>
        <v>CC5244968</v>
      </c>
      <c r="C509" s="2">
        <f>'10_Putumayo'!Y507</f>
        <v>68</v>
      </c>
      <c r="D509">
        <f>'10_Putumayo'!AE507</f>
        <v>1</v>
      </c>
      <c r="E509" s="1">
        <f>'10_Putumayo'!BO507</f>
        <v>0</v>
      </c>
      <c r="F509" s="17">
        <f>'10_Putumayo'!CS507</f>
        <v>0</v>
      </c>
      <c r="G509" s="16">
        <f>'10_Putumayo'!DB507</f>
        <v>0</v>
      </c>
      <c r="H509" s="46">
        <f>'10_Putumayo'!CW507</f>
        <v>130</v>
      </c>
      <c r="I509" s="17">
        <f>'10_Putumayo'!EP507</f>
        <v>130</v>
      </c>
      <c r="J509" s="18">
        <f>'10_Putumayo'!ET507</f>
        <v>0</v>
      </c>
      <c r="K509" s="15" t="e">
        <f t="shared" si="21"/>
        <v>#DIV/0!</v>
      </c>
      <c r="L509" s="15" t="e">
        <f t="shared" si="22"/>
        <v>#DIV/0!</v>
      </c>
      <c r="M509" s="10" t="str">
        <f>IFERROR(VLOOKUP($L$4:$L$859,TABLAREF!$A$1:$C$4,3,1),"SIN DATO")</f>
        <v>SIN DATO</v>
      </c>
    </row>
    <row r="510" spans="1:13" x14ac:dyDescent="0.25">
      <c r="A510" s="77">
        <f t="shared" si="23"/>
        <v>507</v>
      </c>
      <c r="B510" s="42" t="str">
        <f>'10_Putumayo'!S508</f>
        <v>CC5350191</v>
      </c>
      <c r="C510" s="2">
        <f>'10_Putumayo'!Y508</f>
        <v>53</v>
      </c>
      <c r="D510">
        <f>'10_Putumayo'!AE508</f>
        <v>1</v>
      </c>
      <c r="E510" s="1">
        <f>'10_Putumayo'!BO508</f>
        <v>0</v>
      </c>
      <c r="F510" s="17">
        <f>'10_Putumayo'!CS508</f>
        <v>0</v>
      </c>
      <c r="G510" s="16">
        <f>'10_Putumayo'!DB508</f>
        <v>0</v>
      </c>
      <c r="H510" s="46">
        <f>'10_Putumayo'!CW508</f>
        <v>128</v>
      </c>
      <c r="I510" s="17">
        <f>'10_Putumayo'!EP508</f>
        <v>152</v>
      </c>
      <c r="J510" s="18">
        <f>'10_Putumayo'!ET508</f>
        <v>999</v>
      </c>
      <c r="K510" s="15">
        <f t="shared" si="21"/>
        <v>2.1802349411070843E-3</v>
      </c>
      <c r="L510" s="15">
        <f t="shared" si="22"/>
        <v>0</v>
      </c>
      <c r="M510" s="10" t="str">
        <f>IFERROR(VLOOKUP($L$4:$L$859,TABLAREF!$A$1:$C$4,3,1),"SIN DATO")</f>
        <v>LATENTE</v>
      </c>
    </row>
    <row r="511" spans="1:13" x14ac:dyDescent="0.25">
      <c r="A511" s="77">
        <f t="shared" si="23"/>
        <v>508</v>
      </c>
      <c r="B511" s="42" t="str">
        <f>'10_Putumayo'!S509</f>
        <v>CC41105637</v>
      </c>
      <c r="C511" s="2">
        <f>'10_Putumayo'!Y509</f>
        <v>55</v>
      </c>
      <c r="D511">
        <f>'10_Putumayo'!AE509</f>
        <v>2</v>
      </c>
      <c r="E511" s="1">
        <f>'10_Putumayo'!BO509</f>
        <v>0</v>
      </c>
      <c r="F511" s="17">
        <f>'10_Putumayo'!CS509</f>
        <v>1</v>
      </c>
      <c r="G511" s="16">
        <f>'10_Putumayo'!DB509</f>
        <v>0</v>
      </c>
      <c r="H511" s="46">
        <f>'10_Putumayo'!CW509</f>
        <v>128</v>
      </c>
      <c r="I511" s="17">
        <f>'10_Putumayo'!EP509</f>
        <v>247</v>
      </c>
      <c r="J511" s="18">
        <f>'10_Putumayo'!ET509</f>
        <v>999</v>
      </c>
      <c r="K511" s="15">
        <f t="shared" si="21"/>
        <v>4.3258091170705892E-2</v>
      </c>
      <c r="L511" s="15">
        <f t="shared" si="22"/>
        <v>0</v>
      </c>
      <c r="M511" s="10" t="str">
        <f>IFERROR(VLOOKUP($L$4:$L$859,TABLAREF!$A$1:$C$4,3,1),"SIN DATO")</f>
        <v>LATENTE</v>
      </c>
    </row>
    <row r="512" spans="1:13" x14ac:dyDescent="0.25">
      <c r="A512" s="77">
        <f t="shared" si="23"/>
        <v>509</v>
      </c>
      <c r="B512" s="42" t="str">
        <f>'10_Putumayo'!S510</f>
        <v>CC18126735</v>
      </c>
      <c r="C512" s="2">
        <f>'10_Putumayo'!Y510</f>
        <v>75</v>
      </c>
      <c r="D512">
        <f>'10_Putumayo'!AE510</f>
        <v>1</v>
      </c>
      <c r="E512" s="1">
        <f>'10_Putumayo'!BO510</f>
        <v>0</v>
      </c>
      <c r="F512" s="17">
        <f>'10_Putumayo'!CS510</f>
        <v>1</v>
      </c>
      <c r="G512" s="16">
        <f>'10_Putumayo'!DB510</f>
        <v>0</v>
      </c>
      <c r="H512" s="46">
        <f>'10_Putumayo'!CW510</f>
        <v>130</v>
      </c>
      <c r="I512" s="17">
        <f>'10_Putumayo'!EP510</f>
        <v>82</v>
      </c>
      <c r="J512" s="18">
        <f>'10_Putumayo'!ET510</f>
        <v>57</v>
      </c>
      <c r="K512" s="15">
        <f t="shared" si="21"/>
        <v>7.2635009097650745</v>
      </c>
      <c r="L512" s="15">
        <f t="shared" si="22"/>
        <v>7</v>
      </c>
      <c r="M512" s="10" t="str">
        <f>IFERROR(VLOOKUP($L$4:$L$859,TABLAREF!$A$1:$C$4,3,1),"SIN DATO")</f>
        <v>LATENTE</v>
      </c>
    </row>
    <row r="513" spans="1:13" x14ac:dyDescent="0.25">
      <c r="A513" s="77">
        <f t="shared" si="23"/>
        <v>510</v>
      </c>
      <c r="B513" s="42" t="str">
        <f>'10_Putumayo'!S511</f>
        <v>CC18123335</v>
      </c>
      <c r="C513" s="2">
        <f>'10_Putumayo'!Y511</f>
        <v>61</v>
      </c>
      <c r="D513">
        <f>'10_Putumayo'!AE511</f>
        <v>1</v>
      </c>
      <c r="E513" s="1">
        <f>'10_Putumayo'!BO511</f>
        <v>0</v>
      </c>
      <c r="F513" s="17">
        <f>'10_Putumayo'!CS511</f>
        <v>0</v>
      </c>
      <c r="G513" s="16">
        <f>'10_Putumayo'!DB511</f>
        <v>0</v>
      </c>
      <c r="H513" s="46">
        <f>'10_Putumayo'!CW511</f>
        <v>140</v>
      </c>
      <c r="I513" s="17">
        <f>'10_Putumayo'!EP511</f>
        <v>187</v>
      </c>
      <c r="J513" s="18">
        <f>'10_Putumayo'!ET511</f>
        <v>45.3</v>
      </c>
      <c r="K513" s="15">
        <f t="shared" si="21"/>
        <v>13.392693212099227</v>
      </c>
      <c r="L513" s="15">
        <f t="shared" si="22"/>
        <v>13</v>
      </c>
      <c r="M513" s="10" t="str">
        <f>IFERROR(VLOOKUP($L$4:$L$859,TABLAREF!$A$1:$C$4,3,1),"SIN DATO")</f>
        <v>INTERMEDIO</v>
      </c>
    </row>
    <row r="514" spans="1:13" ht="15" customHeight="1" x14ac:dyDescent="0.25">
      <c r="A514" s="77">
        <f t="shared" si="23"/>
        <v>511</v>
      </c>
      <c r="B514" s="42" t="str">
        <f>'10_Putumayo'!S512</f>
        <v>CC18123667</v>
      </c>
      <c r="C514" s="2">
        <f>'10_Putumayo'!Y512</f>
        <v>63</v>
      </c>
      <c r="D514">
        <f>'10_Putumayo'!AE512</f>
        <v>1</v>
      </c>
      <c r="E514" s="1">
        <f>'10_Putumayo'!BO512</f>
        <v>0</v>
      </c>
      <c r="F514" s="17">
        <f>'10_Putumayo'!CS512</f>
        <v>1</v>
      </c>
      <c r="G514" s="16">
        <f>'10_Putumayo'!DB512</f>
        <v>0</v>
      </c>
      <c r="H514" s="46">
        <f>'10_Putumayo'!CW512</f>
        <v>140</v>
      </c>
      <c r="I514" s="17">
        <f>'10_Putumayo'!EP512</f>
        <v>246</v>
      </c>
      <c r="J514" s="18">
        <f>'10_Putumayo'!ET512</f>
        <v>40</v>
      </c>
      <c r="K514" s="15">
        <f t="shared" si="21"/>
        <v>27.048241712674148</v>
      </c>
      <c r="L514" s="15">
        <f t="shared" si="22"/>
        <v>27</v>
      </c>
      <c r="M514" s="10" t="str">
        <f>IFERROR(VLOOKUP($L$4:$L$859,TABLAREF!$A$1:$C$4,3,1),"SIN DATO")</f>
        <v>MUY ALTO</v>
      </c>
    </row>
    <row r="515" spans="1:13" x14ac:dyDescent="0.25">
      <c r="A515" s="77">
        <f t="shared" si="23"/>
        <v>512</v>
      </c>
      <c r="B515" s="42" t="str">
        <f>'10_Putumayo'!S513</f>
        <v>CC5349416</v>
      </c>
      <c r="C515" s="2">
        <f>'10_Putumayo'!Y513</f>
        <v>56</v>
      </c>
      <c r="D515">
        <f>'10_Putumayo'!AE513</f>
        <v>1</v>
      </c>
      <c r="E515" s="1">
        <f>'10_Putumayo'!BO513</f>
        <v>0</v>
      </c>
      <c r="F515" s="17">
        <f>'10_Putumayo'!CS513</f>
        <v>0</v>
      </c>
      <c r="G515" s="16">
        <f>'10_Putumayo'!DB513</f>
        <v>0</v>
      </c>
      <c r="H515" s="46">
        <f>'10_Putumayo'!CW513</f>
        <v>120</v>
      </c>
      <c r="I515" s="17">
        <f>'10_Putumayo'!EP513</f>
        <v>214</v>
      </c>
      <c r="J515" s="18">
        <f>'10_Putumayo'!ET513</f>
        <v>51</v>
      </c>
      <c r="K515" s="15">
        <f t="shared" si="21"/>
        <v>8.5902762576036125</v>
      </c>
      <c r="L515" s="15">
        <f t="shared" si="22"/>
        <v>9</v>
      </c>
      <c r="M515" s="10" t="str">
        <f>IFERROR(VLOOKUP($L$4:$L$859,TABLAREF!$A$1:$C$4,3,1),"SIN DATO")</f>
        <v>LATENTE</v>
      </c>
    </row>
    <row r="516" spans="1:13" x14ac:dyDescent="0.25">
      <c r="A516" s="77">
        <f t="shared" si="23"/>
        <v>513</v>
      </c>
      <c r="B516" s="42" t="str">
        <f>'10_Putumayo'!S514</f>
        <v>CC98337482</v>
      </c>
      <c r="C516" s="2">
        <f>'10_Putumayo'!Y514</f>
        <v>68</v>
      </c>
      <c r="D516">
        <f>'10_Putumayo'!AE514</f>
        <v>1</v>
      </c>
      <c r="E516" s="1">
        <f>'10_Putumayo'!BO514</f>
        <v>0</v>
      </c>
      <c r="F516" s="17">
        <f>'10_Putumayo'!CS514</f>
        <v>0</v>
      </c>
      <c r="G516" s="16">
        <f>'10_Putumayo'!DB514</f>
        <v>0</v>
      </c>
      <c r="H516" s="46">
        <f>'10_Putumayo'!CW514</f>
        <v>170</v>
      </c>
      <c r="I516" s="17">
        <f>'10_Putumayo'!EP514</f>
        <v>0</v>
      </c>
      <c r="J516" s="18">
        <f>'10_Putumayo'!ET514</f>
        <v>0</v>
      </c>
      <c r="K516" s="15" t="e">
        <f t="shared" si="21"/>
        <v>#DIV/0!</v>
      </c>
      <c r="L516" s="15" t="e">
        <f t="shared" si="22"/>
        <v>#DIV/0!</v>
      </c>
      <c r="M516" s="10" t="str">
        <f>IFERROR(VLOOKUP($L$4:$L$859,TABLAREF!$A$1:$C$4,3,1),"SIN DATO")</f>
        <v>SIN DATO</v>
      </c>
    </row>
    <row r="517" spans="1:13" x14ac:dyDescent="0.25">
      <c r="A517" s="77">
        <f t="shared" si="23"/>
        <v>514</v>
      </c>
      <c r="B517" s="42" t="str">
        <f>'10_Putumayo'!S515</f>
        <v>CC41181923</v>
      </c>
      <c r="C517" s="2">
        <f>'10_Putumayo'!Y515</f>
        <v>74</v>
      </c>
      <c r="D517">
        <f>'10_Putumayo'!AE515</f>
        <v>2</v>
      </c>
      <c r="E517" s="1">
        <f>'10_Putumayo'!BO515</f>
        <v>0</v>
      </c>
      <c r="F517" s="17">
        <f>'10_Putumayo'!CS515</f>
        <v>0</v>
      </c>
      <c r="G517" s="16">
        <f>'10_Putumayo'!DB515</f>
        <v>0</v>
      </c>
      <c r="H517" s="46">
        <f>'10_Putumayo'!CW515</f>
        <v>140</v>
      </c>
      <c r="I517" s="17">
        <f>'10_Putumayo'!EP515</f>
        <v>165</v>
      </c>
      <c r="J517" s="18">
        <f>'10_Putumayo'!ET515</f>
        <v>999</v>
      </c>
      <c r="K517" s="15">
        <f t="shared" ref="K517:K580" si="24">100*(1-EXP(-EXP((LN(10)-(15.5305+(28.4441*(1-D517))+(-1.4792*LN(C517))+(0*LN(C517)*LN(C517))+(-14.4588*LN(C517)*(1-D517))+(1.8515*LN(C517)*LN(C517)*(1-D517))+(-0.9119*LN(H517))+(-0.2767*E517)+(-0.7181*LN((I517* 0.02586)/ (J517* 0.02586)))+(-0.1759*F517)+(-0.1999*F517*(1-D517))+(-0.5865*G517)+(0*G517*D517)))/(EXP(0.9145)*EXP(-0.2784*(15.5305+(28.4441*(1-D517))+(-1.4792*LN(C517))+(0*LN(C517)*LN(C517))+(-14.4588*LN(C517)*(1-D517))+(1.8515*LN(C517)*LN(C517)*(1-D517))+(-0.9119*LN(H517))+(-0.2767*E517)+(-0.7181*LN((I517* 0.02586)/ (J517* 0.02586)))+(-0.1759*F517)+(-0.1999*F517*(1-D517))+(-0.5865*G517)+(0*G517*D517)))))))</f>
        <v>0.32926205360050975</v>
      </c>
      <c r="L517" s="15">
        <f t="shared" ref="L517:L580" si="25">ROUND(K517,0)</f>
        <v>0</v>
      </c>
      <c r="M517" s="10" t="str">
        <f>IFERROR(VLOOKUP($L$4:$L$859,TABLAREF!$A$1:$C$4,3,1),"SIN DATO")</f>
        <v>LATENTE</v>
      </c>
    </row>
    <row r="518" spans="1:13" x14ac:dyDescent="0.25">
      <c r="A518" s="77">
        <f t="shared" ref="A518:A581" si="26">A517+1</f>
        <v>515</v>
      </c>
      <c r="B518" s="42" t="str">
        <f>'10_Putumayo'!S516</f>
        <v>CC27472526</v>
      </c>
      <c r="C518" s="2">
        <f>'10_Putumayo'!Y516</f>
        <v>58</v>
      </c>
      <c r="D518">
        <f>'10_Putumayo'!AE516</f>
        <v>2</v>
      </c>
      <c r="E518" s="1">
        <f>'10_Putumayo'!BO516</f>
        <v>0</v>
      </c>
      <c r="F518" s="17">
        <f>'10_Putumayo'!CS516</f>
        <v>0</v>
      </c>
      <c r="G518" s="16">
        <f>'10_Putumayo'!DB516</f>
        <v>0</v>
      </c>
      <c r="H518" s="46">
        <f>'10_Putumayo'!CW516</f>
        <v>0</v>
      </c>
      <c r="I518" s="17">
        <f>'10_Putumayo'!EP516</f>
        <v>0</v>
      </c>
      <c r="J518" s="18">
        <f>'10_Putumayo'!ET516</f>
        <v>0</v>
      </c>
      <c r="K518" s="15" t="e">
        <f t="shared" si="24"/>
        <v>#NUM!</v>
      </c>
      <c r="L518" s="15" t="e">
        <f t="shared" si="25"/>
        <v>#NUM!</v>
      </c>
      <c r="M518" s="10" t="str">
        <f>IFERROR(VLOOKUP($L$4:$L$859,TABLAREF!$A$1:$C$4,3,1),"SIN DATO")</f>
        <v>SIN DATO</v>
      </c>
    </row>
    <row r="519" spans="1:13" x14ac:dyDescent="0.25">
      <c r="A519" s="77">
        <f t="shared" si="26"/>
        <v>516</v>
      </c>
      <c r="B519" s="42" t="str">
        <f>'10_Putumayo'!S517</f>
        <v>CC97471775</v>
      </c>
      <c r="C519" s="2">
        <f>'10_Putumayo'!Y517</f>
        <v>75</v>
      </c>
      <c r="D519">
        <f>'10_Putumayo'!AE517</f>
        <v>1</v>
      </c>
      <c r="E519" s="1">
        <f>'10_Putumayo'!BO517</f>
        <v>0</v>
      </c>
      <c r="F519" s="17">
        <f>'10_Putumayo'!CS517</f>
        <v>0</v>
      </c>
      <c r="G519" s="16">
        <f>'10_Putumayo'!DB517</f>
        <v>0</v>
      </c>
      <c r="H519" s="46">
        <f>'10_Putumayo'!CW517</f>
        <v>140</v>
      </c>
      <c r="I519" s="17">
        <f>'10_Putumayo'!EP517</f>
        <v>194</v>
      </c>
      <c r="J519" s="18">
        <f>'10_Putumayo'!ET517</f>
        <v>59</v>
      </c>
      <c r="K519" s="15">
        <f t="shared" si="24"/>
        <v>16.686502564503471</v>
      </c>
      <c r="L519" s="15">
        <f t="shared" si="25"/>
        <v>17</v>
      </c>
      <c r="M519" s="10" t="str">
        <f>IFERROR(VLOOKUP($L$4:$L$859,TABLAREF!$A$1:$C$4,3,1),"SIN DATO")</f>
        <v>INTERMEDIO</v>
      </c>
    </row>
    <row r="520" spans="1:13" x14ac:dyDescent="0.25">
      <c r="A520" s="77">
        <f t="shared" si="26"/>
        <v>517</v>
      </c>
      <c r="B520" s="42" t="str">
        <f>'10_Putumayo'!S518</f>
        <v>CC30708197</v>
      </c>
      <c r="C520" s="2">
        <f>'10_Putumayo'!Y518</f>
        <v>57</v>
      </c>
      <c r="D520">
        <f>'10_Putumayo'!AE518</f>
        <v>2</v>
      </c>
      <c r="E520" s="1">
        <f>'10_Putumayo'!BO518</f>
        <v>0</v>
      </c>
      <c r="F520" s="17">
        <f>'10_Putumayo'!CS518</f>
        <v>0</v>
      </c>
      <c r="G520" s="16">
        <f>'10_Putumayo'!DB518</f>
        <v>1</v>
      </c>
      <c r="H520" s="46">
        <f>'10_Putumayo'!CW518</f>
        <v>130</v>
      </c>
      <c r="I520" s="17">
        <f>'10_Putumayo'!EP518</f>
        <v>174</v>
      </c>
      <c r="J520" s="18">
        <f>'10_Putumayo'!ET518</f>
        <v>52.5</v>
      </c>
      <c r="K520" s="15">
        <f t="shared" si="24"/>
        <v>27.12885681955234</v>
      </c>
      <c r="L520" s="15">
        <f t="shared" si="25"/>
        <v>27</v>
      </c>
      <c r="M520" s="10" t="str">
        <f>IFERROR(VLOOKUP($L$4:$L$859,TABLAREF!$A$1:$C$4,3,1),"SIN DATO")</f>
        <v>MUY ALTO</v>
      </c>
    </row>
    <row r="521" spans="1:13" x14ac:dyDescent="0.25">
      <c r="A521" s="77">
        <f t="shared" si="26"/>
        <v>518</v>
      </c>
      <c r="B521" s="42" t="str">
        <f>'10_Putumayo'!S519</f>
        <v>CC5349216</v>
      </c>
      <c r="C521" s="2">
        <f>'10_Putumayo'!Y519</f>
        <v>48</v>
      </c>
      <c r="D521">
        <f>'10_Putumayo'!AE519</f>
        <v>1</v>
      </c>
      <c r="E521" s="1">
        <f>'10_Putumayo'!BO519</f>
        <v>0</v>
      </c>
      <c r="F521" s="17">
        <f>'10_Putumayo'!CS519</f>
        <v>1</v>
      </c>
      <c r="G521" s="16">
        <f>'10_Putumayo'!DB519</f>
        <v>0</v>
      </c>
      <c r="H521" s="46">
        <f>'10_Putumayo'!CW519</f>
        <v>140</v>
      </c>
      <c r="I521" s="17">
        <f>'10_Putumayo'!EP519</f>
        <v>147</v>
      </c>
      <c r="J521" s="18">
        <f>'10_Putumayo'!ET519</f>
        <v>60</v>
      </c>
      <c r="K521" s="15">
        <f t="shared" si="24"/>
        <v>4.6994029335886474</v>
      </c>
      <c r="L521" s="15">
        <f t="shared" si="25"/>
        <v>5</v>
      </c>
      <c r="M521" s="10" t="str">
        <f>IFERROR(VLOOKUP($L$4:$L$859,TABLAREF!$A$1:$C$4,3,1),"SIN DATO")</f>
        <v>LATENTE</v>
      </c>
    </row>
    <row r="522" spans="1:13" x14ac:dyDescent="0.25">
      <c r="A522" s="77">
        <f t="shared" si="26"/>
        <v>519</v>
      </c>
      <c r="B522" s="42" t="str">
        <f>'10_Putumayo'!S520</f>
        <v>CC98323316</v>
      </c>
      <c r="C522" s="2">
        <f>'10_Putumayo'!Y520</f>
        <v>70</v>
      </c>
      <c r="D522">
        <f>'10_Putumayo'!AE520</f>
        <v>1</v>
      </c>
      <c r="E522" s="1">
        <f>'10_Putumayo'!BO520</f>
        <v>0</v>
      </c>
      <c r="F522" s="17">
        <f>'10_Putumayo'!CS520</f>
        <v>1</v>
      </c>
      <c r="G522" s="16">
        <f>'10_Putumayo'!DB520</f>
        <v>0</v>
      </c>
      <c r="H522" s="46">
        <f>'10_Putumayo'!CW520</f>
        <v>100</v>
      </c>
      <c r="I522" s="17">
        <f>'10_Putumayo'!EP520</f>
        <v>0</v>
      </c>
      <c r="J522" s="18">
        <f>'10_Putumayo'!ET520</f>
        <v>0</v>
      </c>
      <c r="K522" s="15" t="e">
        <f t="shared" si="24"/>
        <v>#DIV/0!</v>
      </c>
      <c r="L522" s="15" t="e">
        <f t="shared" si="25"/>
        <v>#DIV/0!</v>
      </c>
      <c r="M522" s="10" t="str">
        <f>IFERROR(VLOOKUP($L$4:$L$859,TABLAREF!$A$1:$C$4,3,1),"SIN DATO")</f>
        <v>SIN DATO</v>
      </c>
    </row>
    <row r="523" spans="1:13" x14ac:dyDescent="0.25">
      <c r="A523" s="77">
        <f t="shared" si="26"/>
        <v>520</v>
      </c>
      <c r="B523" s="42" t="str">
        <f>'10_Putumayo'!S521</f>
        <v>CC27476467</v>
      </c>
      <c r="C523" s="2">
        <f>'10_Putumayo'!Y521</f>
        <v>56</v>
      </c>
      <c r="D523">
        <f>'10_Putumayo'!AE521</f>
        <v>2</v>
      </c>
      <c r="E523" s="1">
        <f>'10_Putumayo'!BO521</f>
        <v>0</v>
      </c>
      <c r="F523" s="17">
        <f>'10_Putumayo'!CS521</f>
        <v>0</v>
      </c>
      <c r="G523" s="16">
        <f>'10_Putumayo'!DB521</f>
        <v>0</v>
      </c>
      <c r="H523" s="46">
        <f>'10_Putumayo'!CW521</f>
        <v>140</v>
      </c>
      <c r="I523" s="17">
        <f>'10_Putumayo'!EP521</f>
        <v>261</v>
      </c>
      <c r="J523" s="18">
        <f>'10_Putumayo'!ET521</f>
        <v>999</v>
      </c>
      <c r="K523" s="15">
        <f t="shared" si="24"/>
        <v>9.0447851125396994E-2</v>
      </c>
      <c r="L523" s="15">
        <f t="shared" si="25"/>
        <v>0</v>
      </c>
      <c r="M523" s="10" t="str">
        <f>IFERROR(VLOOKUP($L$4:$L$859,TABLAREF!$A$1:$C$4,3,1),"SIN DATO")</f>
        <v>LATENTE</v>
      </c>
    </row>
    <row r="524" spans="1:13" x14ac:dyDescent="0.25">
      <c r="A524" s="77">
        <f t="shared" si="26"/>
        <v>521</v>
      </c>
      <c r="B524" s="42" t="str">
        <f>'10_Putumayo'!S522</f>
        <v>CC97470281</v>
      </c>
      <c r="C524" s="2">
        <f>'10_Putumayo'!Y522</f>
        <v>61</v>
      </c>
      <c r="D524">
        <f>'10_Putumayo'!AE522</f>
        <v>1</v>
      </c>
      <c r="E524" s="1">
        <f>'10_Putumayo'!BO522</f>
        <v>0</v>
      </c>
      <c r="F524" s="17">
        <f>'10_Putumayo'!CS522</f>
        <v>0</v>
      </c>
      <c r="G524" s="16">
        <f>'10_Putumayo'!DB522</f>
        <v>0</v>
      </c>
      <c r="H524" s="46">
        <f>'10_Putumayo'!CW522</f>
        <v>150</v>
      </c>
      <c r="I524" s="17">
        <f>'10_Putumayo'!EP522</f>
        <v>354</v>
      </c>
      <c r="J524" s="18">
        <f>'10_Putumayo'!ET522</f>
        <v>47</v>
      </c>
      <c r="K524" s="15">
        <f t="shared" si="24"/>
        <v>26.576431119436329</v>
      </c>
      <c r="L524" s="15">
        <f t="shared" si="25"/>
        <v>27</v>
      </c>
      <c r="M524" s="10" t="str">
        <f>IFERROR(VLOOKUP($L$4:$L$859,TABLAREF!$A$1:$C$4,3,1),"SIN DATO")</f>
        <v>MUY ALTO</v>
      </c>
    </row>
    <row r="525" spans="1:13" x14ac:dyDescent="0.25">
      <c r="A525" s="77">
        <f t="shared" si="26"/>
        <v>522</v>
      </c>
      <c r="B525" s="42" t="str">
        <f>'10_Putumayo'!S523</f>
        <v>CC17650820</v>
      </c>
      <c r="C525" s="2">
        <f>'10_Putumayo'!Y523</f>
        <v>73</v>
      </c>
      <c r="D525">
        <f>'10_Putumayo'!AE523</f>
        <v>1</v>
      </c>
      <c r="E525" s="1">
        <f>'10_Putumayo'!BO523</f>
        <v>0</v>
      </c>
      <c r="F525" s="17">
        <f>'10_Putumayo'!CS523</f>
        <v>1</v>
      </c>
      <c r="G525" s="16">
        <f>'10_Putumayo'!DB523</f>
        <v>0</v>
      </c>
      <c r="H525" s="46">
        <f>'10_Putumayo'!CW523</f>
        <v>120</v>
      </c>
      <c r="I525" s="17">
        <f>'10_Putumayo'!EP523</f>
        <v>151</v>
      </c>
      <c r="J525" s="18">
        <f>'10_Putumayo'!ET523</f>
        <v>27</v>
      </c>
      <c r="K525" s="15">
        <f t="shared" si="24"/>
        <v>27.334018604446374</v>
      </c>
      <c r="L525" s="15">
        <f t="shared" si="25"/>
        <v>27</v>
      </c>
      <c r="M525" s="10" t="str">
        <f>IFERROR(VLOOKUP($L$4:$L$859,TABLAREF!$A$1:$C$4,3,1),"SIN DATO")</f>
        <v>MUY ALTO</v>
      </c>
    </row>
    <row r="526" spans="1:13" x14ac:dyDescent="0.25">
      <c r="A526" s="77">
        <f t="shared" si="26"/>
        <v>523</v>
      </c>
      <c r="B526" s="42" t="str">
        <f>'10_Putumayo'!S524</f>
        <v>CC27474120</v>
      </c>
      <c r="C526" s="2">
        <f>'10_Putumayo'!Y524</f>
        <v>46</v>
      </c>
      <c r="D526">
        <f>'10_Putumayo'!AE524</f>
        <v>2</v>
      </c>
      <c r="E526" s="1">
        <f>'10_Putumayo'!BO524</f>
        <v>0</v>
      </c>
      <c r="F526" s="17">
        <f>'10_Putumayo'!CS524</f>
        <v>0</v>
      </c>
      <c r="G526" s="16">
        <f>'10_Putumayo'!DB524</f>
        <v>0</v>
      </c>
      <c r="H526" s="46">
        <f>'10_Putumayo'!CW524</f>
        <v>140</v>
      </c>
      <c r="I526" s="17">
        <f>'10_Putumayo'!EP524</f>
        <v>222</v>
      </c>
      <c r="J526" s="18">
        <f>'10_Putumayo'!ET524</f>
        <v>60</v>
      </c>
      <c r="K526" s="15">
        <f t="shared" si="24"/>
        <v>8.3675618642813703</v>
      </c>
      <c r="L526" s="15">
        <f t="shared" si="25"/>
        <v>8</v>
      </c>
      <c r="M526" s="10" t="str">
        <f>IFERROR(VLOOKUP($L$4:$L$859,TABLAREF!$A$1:$C$4,3,1),"SIN DATO")</f>
        <v>LATENTE</v>
      </c>
    </row>
    <row r="527" spans="1:13" x14ac:dyDescent="0.25">
      <c r="A527" s="77">
        <f t="shared" si="26"/>
        <v>524</v>
      </c>
      <c r="B527" s="42" t="str">
        <f>'10_Putumayo'!S525</f>
        <v>CC87716866</v>
      </c>
      <c r="C527" s="2">
        <f>'10_Putumayo'!Y525</f>
        <v>75</v>
      </c>
      <c r="D527">
        <f>'10_Putumayo'!AE525</f>
        <v>1</v>
      </c>
      <c r="E527" s="1">
        <f>'10_Putumayo'!BO525</f>
        <v>0</v>
      </c>
      <c r="F527" s="17">
        <f>'10_Putumayo'!CS525</f>
        <v>1</v>
      </c>
      <c r="G527" s="16">
        <f>'10_Putumayo'!DB525</f>
        <v>0</v>
      </c>
      <c r="H527" s="46">
        <f>'10_Putumayo'!CW525</f>
        <v>110</v>
      </c>
      <c r="I527" s="17">
        <f>'10_Putumayo'!EP525</f>
        <v>154</v>
      </c>
      <c r="J527" s="18">
        <f>'10_Putumayo'!ET525</f>
        <v>55</v>
      </c>
      <c r="K527" s="15">
        <f t="shared" si="24"/>
        <v>13.025452296974327</v>
      </c>
      <c r="L527" s="15">
        <f t="shared" si="25"/>
        <v>13</v>
      </c>
      <c r="M527" s="10" t="str">
        <f>IFERROR(VLOOKUP($L$4:$L$859,TABLAREF!$A$1:$C$4,3,1),"SIN DATO")</f>
        <v>INTERMEDIO</v>
      </c>
    </row>
    <row r="528" spans="1:13" x14ac:dyDescent="0.25">
      <c r="A528" s="77">
        <f t="shared" si="26"/>
        <v>525</v>
      </c>
      <c r="B528" s="42" t="str">
        <f>'10_Putumayo'!S526</f>
        <v>CC27074183</v>
      </c>
      <c r="C528" s="2">
        <f>'10_Putumayo'!Y526</f>
        <v>48</v>
      </c>
      <c r="D528">
        <f>'10_Putumayo'!AE526</f>
        <v>2</v>
      </c>
      <c r="E528" s="1">
        <f>'10_Putumayo'!BO526</f>
        <v>0</v>
      </c>
      <c r="F528" s="17">
        <f>'10_Putumayo'!CS526</f>
        <v>0</v>
      </c>
      <c r="G528" s="16">
        <f>'10_Putumayo'!DB526</f>
        <v>0</v>
      </c>
      <c r="H528" s="46">
        <f>'10_Putumayo'!CW526</f>
        <v>140</v>
      </c>
      <c r="I528" s="17">
        <f>'10_Putumayo'!EP526</f>
        <v>232</v>
      </c>
      <c r="J528" s="18">
        <f>'10_Putumayo'!ET526</f>
        <v>58</v>
      </c>
      <c r="K528" s="15">
        <f t="shared" si="24"/>
        <v>10.234641856502613</v>
      </c>
      <c r="L528" s="15">
        <f t="shared" si="25"/>
        <v>10</v>
      </c>
      <c r="M528" s="10" t="str">
        <f>IFERROR(VLOOKUP($L$4:$L$859,TABLAREF!$A$1:$C$4,3,1),"SIN DATO")</f>
        <v>LATENTE</v>
      </c>
    </row>
    <row r="529" spans="1:13" ht="15" customHeight="1" x14ac:dyDescent="0.25">
      <c r="A529" s="77">
        <f t="shared" si="26"/>
        <v>526</v>
      </c>
      <c r="B529" s="42" t="str">
        <f>'10_Putumayo'!S527</f>
        <v>CC69055583</v>
      </c>
      <c r="C529" s="2">
        <f>'10_Putumayo'!Y527</f>
        <v>83</v>
      </c>
      <c r="D529">
        <f>'10_Putumayo'!AE527</f>
        <v>2</v>
      </c>
      <c r="E529" s="1">
        <f>'10_Putumayo'!BO527</f>
        <v>0</v>
      </c>
      <c r="F529" s="17">
        <f>'10_Putumayo'!CS527</f>
        <v>0</v>
      </c>
      <c r="G529" s="16">
        <f>'10_Putumayo'!DB527</f>
        <v>0</v>
      </c>
      <c r="H529" s="46">
        <f>'10_Putumayo'!CW527</f>
        <v>0</v>
      </c>
      <c r="I529" s="17">
        <f>'10_Putumayo'!EP527</f>
        <v>216</v>
      </c>
      <c r="J529" s="18">
        <f>'10_Putumayo'!ET527</f>
        <v>45</v>
      </c>
      <c r="K529" s="15" t="e">
        <f t="shared" si="24"/>
        <v>#NUM!</v>
      </c>
      <c r="L529" s="15" t="e">
        <f t="shared" si="25"/>
        <v>#NUM!</v>
      </c>
      <c r="M529" s="10" t="str">
        <f>IFERROR(VLOOKUP($L$4:$L$859,TABLAREF!$A$1:$C$4,3,1),"SIN DATO")</f>
        <v>SIN DATO</v>
      </c>
    </row>
    <row r="530" spans="1:13" ht="15" customHeight="1" x14ac:dyDescent="0.25">
      <c r="A530" s="77">
        <f t="shared" si="26"/>
        <v>527</v>
      </c>
      <c r="B530" s="42" t="str">
        <f>'10_Putumayo'!S528</f>
        <v>CC18101201</v>
      </c>
      <c r="C530" s="2">
        <f>'10_Putumayo'!Y528</f>
        <v>63</v>
      </c>
      <c r="D530">
        <f>'10_Putumayo'!AE528</f>
        <v>1</v>
      </c>
      <c r="E530" s="1">
        <f>'10_Putumayo'!BO528</f>
        <v>0</v>
      </c>
      <c r="F530" s="17">
        <f>'10_Putumayo'!CS528</f>
        <v>0</v>
      </c>
      <c r="G530" s="16">
        <f>'10_Putumayo'!DB528</f>
        <v>0</v>
      </c>
      <c r="H530" s="46">
        <f>'10_Putumayo'!CW528</f>
        <v>110</v>
      </c>
      <c r="I530" s="17">
        <f>'10_Putumayo'!EP528</f>
        <v>156</v>
      </c>
      <c r="J530" s="18">
        <f>'10_Putumayo'!ET528</f>
        <v>46.6</v>
      </c>
      <c r="K530" s="15">
        <f t="shared" si="24"/>
        <v>7.5573657445013982</v>
      </c>
      <c r="L530" s="15">
        <f t="shared" si="25"/>
        <v>8</v>
      </c>
      <c r="M530" s="10" t="str">
        <f>IFERROR(VLOOKUP($L$4:$L$859,TABLAREF!$A$1:$C$4,3,1),"SIN DATO")</f>
        <v>LATENTE</v>
      </c>
    </row>
    <row r="531" spans="1:13" x14ac:dyDescent="0.25">
      <c r="A531" s="77">
        <f t="shared" si="26"/>
        <v>528</v>
      </c>
      <c r="B531" s="42" t="str">
        <f>'10_Putumayo'!S529</f>
        <v>CC18142284</v>
      </c>
      <c r="C531" s="2">
        <f>'10_Putumayo'!Y529</f>
        <v>57</v>
      </c>
      <c r="D531">
        <f>'10_Putumayo'!AE529</f>
        <v>1</v>
      </c>
      <c r="E531" s="1">
        <f>'10_Putumayo'!BO529</f>
        <v>0</v>
      </c>
      <c r="F531" s="17">
        <f>'10_Putumayo'!CS529</f>
        <v>0</v>
      </c>
      <c r="G531" s="16">
        <f>'10_Putumayo'!DB529</f>
        <v>0</v>
      </c>
      <c r="H531" s="46">
        <f>'10_Putumayo'!CW529</f>
        <v>120</v>
      </c>
      <c r="I531" s="17">
        <f>'10_Putumayo'!EP529</f>
        <v>259</v>
      </c>
      <c r="J531" s="18">
        <f>'10_Putumayo'!ET529</f>
        <v>37</v>
      </c>
      <c r="K531" s="15">
        <f t="shared" si="24"/>
        <v>16.589740822829448</v>
      </c>
      <c r="L531" s="15">
        <f t="shared" si="25"/>
        <v>17</v>
      </c>
      <c r="M531" s="10" t="str">
        <f>IFERROR(VLOOKUP($L$4:$L$859,TABLAREF!$A$1:$C$4,3,1),"SIN DATO")</f>
        <v>INTERMEDIO</v>
      </c>
    </row>
    <row r="532" spans="1:13" x14ac:dyDescent="0.25">
      <c r="A532" s="77">
        <f t="shared" si="26"/>
        <v>529</v>
      </c>
      <c r="B532" s="42" t="str">
        <f>'10_Putumayo'!S530</f>
        <v>CC41103158</v>
      </c>
      <c r="C532" s="2">
        <f>'10_Putumayo'!Y530</f>
        <v>64</v>
      </c>
      <c r="D532">
        <f>'10_Putumayo'!AE530</f>
        <v>2</v>
      </c>
      <c r="E532" s="1">
        <f>'10_Putumayo'!BO530</f>
        <v>0</v>
      </c>
      <c r="F532" s="17">
        <f>'10_Putumayo'!CS530</f>
        <v>1</v>
      </c>
      <c r="G532" s="16">
        <f>'10_Putumayo'!DB530</f>
        <v>0</v>
      </c>
      <c r="H532" s="46">
        <f>'10_Putumayo'!CW530</f>
        <v>115</v>
      </c>
      <c r="I532" s="17">
        <f>'10_Putumayo'!EP530</f>
        <v>172</v>
      </c>
      <c r="J532" s="18">
        <f>'10_Putumayo'!ET530</f>
        <v>57.5</v>
      </c>
      <c r="K532" s="15">
        <f t="shared" si="24"/>
        <v>12.798340946144638</v>
      </c>
      <c r="L532" s="15">
        <f t="shared" si="25"/>
        <v>13</v>
      </c>
      <c r="M532" s="10" t="str">
        <f>IFERROR(VLOOKUP($L$4:$L$859,TABLAREF!$A$1:$C$4,3,1),"SIN DATO")</f>
        <v>INTERMEDIO</v>
      </c>
    </row>
    <row r="533" spans="1:13" x14ac:dyDescent="0.25">
      <c r="A533" s="77">
        <f t="shared" si="26"/>
        <v>530</v>
      </c>
      <c r="B533" s="42" t="str">
        <f>'10_Putumayo'!S531</f>
        <v>CC27352309</v>
      </c>
      <c r="C533" s="2">
        <f>'10_Putumayo'!Y531</f>
        <v>39</v>
      </c>
      <c r="D533">
        <f>'10_Putumayo'!AE531</f>
        <v>2</v>
      </c>
      <c r="E533" s="1">
        <f>'10_Putumayo'!BO531</f>
        <v>0</v>
      </c>
      <c r="F533" s="17">
        <f>'10_Putumayo'!CS531</f>
        <v>0</v>
      </c>
      <c r="G533" s="16">
        <f>'10_Putumayo'!DB531</f>
        <v>0</v>
      </c>
      <c r="H533" s="46">
        <f>'10_Putumayo'!CW531</f>
        <v>130</v>
      </c>
      <c r="I533" s="17">
        <f>'10_Putumayo'!EP531</f>
        <v>157</v>
      </c>
      <c r="J533" s="18">
        <f>'10_Putumayo'!ET531</f>
        <v>62</v>
      </c>
      <c r="K533" s="15">
        <f t="shared" si="24"/>
        <v>2.9446298342222121</v>
      </c>
      <c r="L533" s="15">
        <f t="shared" si="25"/>
        <v>3</v>
      </c>
      <c r="M533" s="10" t="str">
        <f>IFERROR(VLOOKUP($L$4:$L$859,TABLAREF!$A$1:$C$4,3,1),"SIN DATO")</f>
        <v>LATENTE</v>
      </c>
    </row>
    <row r="534" spans="1:13" x14ac:dyDescent="0.25">
      <c r="A534" s="77">
        <f t="shared" si="26"/>
        <v>531</v>
      </c>
      <c r="B534" s="42" t="str">
        <f>'10_Putumayo'!S532</f>
        <v>CC41101648</v>
      </c>
      <c r="C534" s="2">
        <f>'10_Putumayo'!Y532</f>
        <v>60</v>
      </c>
      <c r="D534">
        <f>'10_Putumayo'!AE532</f>
        <v>2</v>
      </c>
      <c r="E534" s="1">
        <f>'10_Putumayo'!BO532</f>
        <v>0</v>
      </c>
      <c r="F534" s="17">
        <f>'10_Putumayo'!CS532</f>
        <v>0</v>
      </c>
      <c r="G534" s="16">
        <f>'10_Putumayo'!DB532</f>
        <v>0</v>
      </c>
      <c r="H534" s="46">
        <f>'10_Putumayo'!CW532</f>
        <v>130</v>
      </c>
      <c r="I534" s="17">
        <f>'10_Putumayo'!EP532</f>
        <v>237</v>
      </c>
      <c r="J534" s="18">
        <f>'10_Putumayo'!ET532</f>
        <v>43.8</v>
      </c>
      <c r="K534" s="15">
        <f t="shared" si="24"/>
        <v>23.261293425945784</v>
      </c>
      <c r="L534" s="15">
        <f t="shared" si="25"/>
        <v>23</v>
      </c>
      <c r="M534" s="10" t="str">
        <f>IFERROR(VLOOKUP($L$4:$L$859,TABLAREF!$A$1:$C$4,3,1),"SIN DATO")</f>
        <v>ALTO</v>
      </c>
    </row>
    <row r="535" spans="1:13" x14ac:dyDescent="0.25">
      <c r="A535" s="77">
        <f t="shared" si="26"/>
        <v>532</v>
      </c>
      <c r="B535" s="42" t="str">
        <f>'10_Putumayo'!S533</f>
        <v>CC5350368</v>
      </c>
      <c r="C535" s="2">
        <f>'10_Putumayo'!Y533</f>
        <v>57</v>
      </c>
      <c r="D535">
        <f>'10_Putumayo'!AE533</f>
        <v>1</v>
      </c>
      <c r="E535" s="1">
        <f>'10_Putumayo'!BO533</f>
        <v>0</v>
      </c>
      <c r="F535" s="17">
        <f>'10_Putumayo'!CS533</f>
        <v>0</v>
      </c>
      <c r="G535" s="16">
        <f>'10_Putumayo'!DB533</f>
        <v>0</v>
      </c>
      <c r="H535" s="46">
        <f>'10_Putumayo'!CW533</f>
        <v>120</v>
      </c>
      <c r="I535" s="17">
        <f>'10_Putumayo'!EP533</f>
        <v>244</v>
      </c>
      <c r="J535" s="18">
        <f>'10_Putumayo'!ET533</f>
        <v>37.5</v>
      </c>
      <c r="K535" s="15">
        <f t="shared" si="24"/>
        <v>15.328361511888311</v>
      </c>
      <c r="L535" s="15">
        <f t="shared" si="25"/>
        <v>15</v>
      </c>
      <c r="M535" s="10" t="str">
        <f>IFERROR(VLOOKUP($L$4:$L$859,TABLAREF!$A$1:$C$4,3,1),"SIN DATO")</f>
        <v>INTERMEDIO</v>
      </c>
    </row>
    <row r="536" spans="1:13" x14ac:dyDescent="0.25">
      <c r="A536" s="77">
        <f t="shared" si="26"/>
        <v>533</v>
      </c>
      <c r="B536" s="42" t="str">
        <f>'10_Putumayo'!S534</f>
        <v>CC27359196</v>
      </c>
      <c r="C536" s="2">
        <f>'10_Putumayo'!Y534</f>
        <v>72</v>
      </c>
      <c r="D536">
        <f>'10_Putumayo'!AE534</f>
        <v>2</v>
      </c>
      <c r="E536" s="1">
        <f>'10_Putumayo'!BO534</f>
        <v>0</v>
      </c>
      <c r="F536" s="17">
        <f>'10_Putumayo'!CS534</f>
        <v>0</v>
      </c>
      <c r="G536" s="16">
        <f>'10_Putumayo'!DB534</f>
        <v>0</v>
      </c>
      <c r="H536" s="46">
        <f>'10_Putumayo'!CW534</f>
        <v>130</v>
      </c>
      <c r="I536" s="17">
        <f>'10_Putumayo'!EP534</f>
        <v>248</v>
      </c>
      <c r="J536" s="18">
        <f>'10_Putumayo'!ET534</f>
        <v>63.8</v>
      </c>
      <c r="K536" s="15">
        <f t="shared" si="24"/>
        <v>30.137508116103906</v>
      </c>
      <c r="L536" s="15">
        <f t="shared" si="25"/>
        <v>30</v>
      </c>
      <c r="M536" s="10" t="str">
        <f>IFERROR(VLOOKUP($L$4:$L$859,TABLAREF!$A$1:$C$4,3,1),"SIN DATO")</f>
        <v>MUY ALTO</v>
      </c>
    </row>
    <row r="537" spans="1:13" x14ac:dyDescent="0.25">
      <c r="A537" s="77">
        <f t="shared" si="26"/>
        <v>534</v>
      </c>
      <c r="B537" s="42" t="str">
        <f>'10_Putumayo'!S535</f>
        <v>CC27475774</v>
      </c>
      <c r="C537" s="2">
        <f>'10_Putumayo'!Y535</f>
        <v>32</v>
      </c>
      <c r="D537">
        <f>'10_Putumayo'!AE535</f>
        <v>2</v>
      </c>
      <c r="E537" s="1">
        <f>'10_Putumayo'!BO535</f>
        <v>0</v>
      </c>
      <c r="F537" s="17">
        <f>'10_Putumayo'!CS535</f>
        <v>0</v>
      </c>
      <c r="G537" s="16">
        <f>'10_Putumayo'!DB535</f>
        <v>0</v>
      </c>
      <c r="H537" s="46">
        <f>'10_Putumayo'!CW535</f>
        <v>110</v>
      </c>
      <c r="I537" s="17">
        <f>'10_Putumayo'!EP535</f>
        <v>178</v>
      </c>
      <c r="J537" s="18">
        <f>'10_Putumayo'!ET535</f>
        <v>999</v>
      </c>
      <c r="K537" s="15">
        <f t="shared" si="24"/>
        <v>7.0050767118079449E-4</v>
      </c>
      <c r="L537" s="15">
        <f t="shared" si="25"/>
        <v>0</v>
      </c>
      <c r="M537" s="10" t="str">
        <f>IFERROR(VLOOKUP($L$4:$L$859,TABLAREF!$A$1:$C$4,3,1),"SIN DATO")</f>
        <v>LATENTE</v>
      </c>
    </row>
    <row r="538" spans="1:13" x14ac:dyDescent="0.25">
      <c r="A538" s="77">
        <f t="shared" si="26"/>
        <v>535</v>
      </c>
      <c r="B538" s="42" t="str">
        <f>'10_Putumayo'!S536</f>
        <v>CC27476434</v>
      </c>
      <c r="C538" s="2">
        <f>'10_Putumayo'!Y536</f>
        <v>55</v>
      </c>
      <c r="D538">
        <f>'10_Putumayo'!AE536</f>
        <v>2</v>
      </c>
      <c r="E538" s="1">
        <f>'10_Putumayo'!BO536</f>
        <v>0</v>
      </c>
      <c r="F538" s="17">
        <f>'10_Putumayo'!CS536</f>
        <v>0</v>
      </c>
      <c r="G538" s="16">
        <f>'10_Putumayo'!DB536</f>
        <v>0</v>
      </c>
      <c r="H538" s="46">
        <f>'10_Putumayo'!CW536</f>
        <v>130</v>
      </c>
      <c r="I538" s="17">
        <f>'10_Putumayo'!EP536</f>
        <v>214</v>
      </c>
      <c r="J538" s="18">
        <f>'10_Putumayo'!ET536</f>
        <v>54</v>
      </c>
      <c r="K538" s="15">
        <f t="shared" si="24"/>
        <v>13.082713301527594</v>
      </c>
      <c r="L538" s="15">
        <f t="shared" si="25"/>
        <v>13</v>
      </c>
      <c r="M538" s="10" t="str">
        <f>IFERROR(VLOOKUP($L$4:$L$859,TABLAREF!$A$1:$C$4,3,1),"SIN DATO")</f>
        <v>INTERMEDIO</v>
      </c>
    </row>
    <row r="539" spans="1:13" x14ac:dyDescent="0.25">
      <c r="A539" s="77">
        <f t="shared" si="26"/>
        <v>536</v>
      </c>
      <c r="B539" s="42" t="str">
        <f>'10_Putumayo'!S537</f>
        <v>CC97480063</v>
      </c>
      <c r="C539" s="2">
        <f>'10_Putumayo'!Y537</f>
        <v>60</v>
      </c>
      <c r="D539">
        <f>'10_Putumayo'!AE537</f>
        <v>1</v>
      </c>
      <c r="E539" s="1">
        <f>'10_Putumayo'!BO537</f>
        <v>0</v>
      </c>
      <c r="F539" s="17">
        <f>'10_Putumayo'!CS537</f>
        <v>1</v>
      </c>
      <c r="G539" s="16">
        <f>'10_Putumayo'!DB537</f>
        <v>0</v>
      </c>
      <c r="H539" s="46">
        <f>'10_Putumayo'!CW537</f>
        <v>120</v>
      </c>
      <c r="I539" s="17">
        <f>'10_Putumayo'!EP537</f>
        <v>239</v>
      </c>
      <c r="J539" s="18">
        <f>'10_Putumayo'!ET537</f>
        <v>50</v>
      </c>
      <c r="K539" s="15">
        <f t="shared" si="24"/>
        <v>16.049973431813314</v>
      </c>
      <c r="L539" s="15">
        <f t="shared" si="25"/>
        <v>16</v>
      </c>
      <c r="M539" s="10" t="str">
        <f>IFERROR(VLOOKUP($L$4:$L$859,TABLAREF!$A$1:$C$4,3,1),"SIN DATO")</f>
        <v>INTERMEDIO</v>
      </c>
    </row>
    <row r="540" spans="1:13" x14ac:dyDescent="0.25">
      <c r="A540" s="77">
        <f t="shared" si="26"/>
        <v>537</v>
      </c>
      <c r="B540" s="42" t="str">
        <f>'10_Putumayo'!S538</f>
        <v>CC27354302</v>
      </c>
      <c r="C540" s="2">
        <f>'10_Putumayo'!Y538</f>
        <v>55</v>
      </c>
      <c r="D540">
        <f>'10_Putumayo'!AE538</f>
        <v>2</v>
      </c>
      <c r="E540" s="1">
        <f>'10_Putumayo'!BO538</f>
        <v>0</v>
      </c>
      <c r="F540" s="17">
        <f>'10_Putumayo'!CS538</f>
        <v>1</v>
      </c>
      <c r="G540" s="16">
        <f>'10_Putumayo'!DB538</f>
        <v>0</v>
      </c>
      <c r="H540" s="46">
        <f>'10_Putumayo'!CW538</f>
        <v>120</v>
      </c>
      <c r="I540" s="17">
        <f>'10_Putumayo'!EP538</f>
        <v>281.10000000000002</v>
      </c>
      <c r="J540" s="18">
        <f>'10_Putumayo'!ET538</f>
        <v>71.599999999999994</v>
      </c>
      <c r="K540" s="15">
        <f t="shared" si="24"/>
        <v>10.99283222236005</v>
      </c>
      <c r="L540" s="15">
        <f t="shared" si="25"/>
        <v>11</v>
      </c>
      <c r="M540" s="10" t="str">
        <f>IFERROR(VLOOKUP($L$4:$L$859,TABLAREF!$A$1:$C$4,3,1),"SIN DATO")</f>
        <v>INTERMEDIO</v>
      </c>
    </row>
    <row r="541" spans="1:13" x14ac:dyDescent="0.25">
      <c r="A541" s="77">
        <f t="shared" si="26"/>
        <v>538</v>
      </c>
      <c r="B541" s="42" t="str">
        <f>'10_Putumayo'!S539</f>
        <v>CC41180632</v>
      </c>
      <c r="C541" s="2">
        <f>'10_Putumayo'!Y539</f>
        <v>64</v>
      </c>
      <c r="D541">
        <f>'10_Putumayo'!AE539</f>
        <v>2</v>
      </c>
      <c r="E541" s="1">
        <f>'10_Putumayo'!BO539</f>
        <v>0</v>
      </c>
      <c r="F541" s="17">
        <f>'10_Putumayo'!CS539</f>
        <v>1</v>
      </c>
      <c r="G541" s="16">
        <f>'10_Putumayo'!DB539</f>
        <v>0</v>
      </c>
      <c r="H541" s="46">
        <f>'10_Putumayo'!CW539</f>
        <v>120</v>
      </c>
      <c r="I541" s="17">
        <f>'10_Putumayo'!EP539</f>
        <v>195</v>
      </c>
      <c r="J541" s="18">
        <f>'10_Putumayo'!ET539</f>
        <v>58</v>
      </c>
      <c r="K541" s="15">
        <f t="shared" si="24"/>
        <v>15.539426696237591</v>
      </c>
      <c r="L541" s="15">
        <f t="shared" si="25"/>
        <v>16</v>
      </c>
      <c r="M541" s="10" t="str">
        <f>IFERROR(VLOOKUP($L$4:$L$859,TABLAREF!$A$1:$C$4,3,1),"SIN DATO")</f>
        <v>INTERMEDIO</v>
      </c>
    </row>
    <row r="542" spans="1:13" x14ac:dyDescent="0.25">
      <c r="A542" s="77">
        <f t="shared" si="26"/>
        <v>539</v>
      </c>
      <c r="B542" s="42" t="str">
        <f>'10_Putumayo'!S540</f>
        <v>CC27167247</v>
      </c>
      <c r="C542" s="2">
        <f>'10_Putumayo'!Y540</f>
        <v>63</v>
      </c>
      <c r="D542">
        <f>'10_Putumayo'!AE540</f>
        <v>2</v>
      </c>
      <c r="E542" s="1">
        <f>'10_Putumayo'!BO540</f>
        <v>0</v>
      </c>
      <c r="F542" s="17">
        <f>'10_Putumayo'!CS540</f>
        <v>0</v>
      </c>
      <c r="G542" s="16">
        <f>'10_Putumayo'!DB540</f>
        <v>0</v>
      </c>
      <c r="H542" s="46">
        <f>'10_Putumayo'!CW540</f>
        <v>130</v>
      </c>
      <c r="I542" s="17">
        <f>'10_Putumayo'!EP540</f>
        <v>185</v>
      </c>
      <c r="J542" s="18">
        <f>'10_Putumayo'!ET540</f>
        <v>62</v>
      </c>
      <c r="K542" s="15">
        <f t="shared" si="24"/>
        <v>14.922866955411196</v>
      </c>
      <c r="L542" s="15">
        <f t="shared" si="25"/>
        <v>15</v>
      </c>
      <c r="M542" s="10" t="str">
        <f>IFERROR(VLOOKUP($L$4:$L$859,TABLAREF!$A$1:$C$4,3,1),"SIN DATO")</f>
        <v>INTERMEDIO</v>
      </c>
    </row>
    <row r="543" spans="1:13" ht="15" customHeight="1" x14ac:dyDescent="0.25">
      <c r="A543" s="77">
        <f t="shared" si="26"/>
        <v>540</v>
      </c>
      <c r="B543" s="42" t="str">
        <f>'10_Putumayo'!S541</f>
        <v>CC5349492</v>
      </c>
      <c r="C543" s="2">
        <f>'10_Putumayo'!Y541</f>
        <v>58</v>
      </c>
      <c r="D543">
        <f>'10_Putumayo'!AE541</f>
        <v>1</v>
      </c>
      <c r="E543" s="1">
        <f>'10_Putumayo'!BO541</f>
        <v>0</v>
      </c>
      <c r="F543" s="17">
        <f>'10_Putumayo'!CS541</f>
        <v>1</v>
      </c>
      <c r="G543" s="16">
        <f>'10_Putumayo'!DB541</f>
        <v>0</v>
      </c>
      <c r="H543" s="46">
        <f>'10_Putumayo'!CW541</f>
        <v>160</v>
      </c>
      <c r="I543" s="17">
        <f>'10_Putumayo'!EP541</f>
        <v>215</v>
      </c>
      <c r="J543" s="18">
        <f>'10_Putumayo'!ET541</f>
        <v>40.700000000000003</v>
      </c>
      <c r="K543" s="15">
        <f t="shared" si="24"/>
        <v>23.707613840106724</v>
      </c>
      <c r="L543" s="15">
        <f t="shared" si="25"/>
        <v>24</v>
      </c>
      <c r="M543" s="10" t="str">
        <f>IFERROR(VLOOKUP($L$4:$L$859,TABLAREF!$A$1:$C$4,3,1),"SIN DATO")</f>
        <v>ALTO</v>
      </c>
    </row>
    <row r="544" spans="1:13" x14ac:dyDescent="0.25">
      <c r="A544" s="77">
        <f t="shared" si="26"/>
        <v>541</v>
      </c>
      <c r="B544" s="42" t="str">
        <f>'10_Putumayo'!S542</f>
        <v>CC27423581</v>
      </c>
      <c r="C544" s="2">
        <f>'10_Putumayo'!Y542</f>
        <v>56</v>
      </c>
      <c r="D544">
        <f>'10_Putumayo'!AE542</f>
        <v>2</v>
      </c>
      <c r="E544" s="1">
        <f>'10_Putumayo'!BO542</f>
        <v>0</v>
      </c>
      <c r="F544" s="17">
        <f>'10_Putumayo'!CS542</f>
        <v>0</v>
      </c>
      <c r="G544" s="16">
        <f>'10_Putumayo'!DB542</f>
        <v>0</v>
      </c>
      <c r="H544" s="46">
        <f>'10_Putumayo'!CW542</f>
        <v>120</v>
      </c>
      <c r="I544" s="17">
        <f>'10_Putumayo'!EP542</f>
        <v>174</v>
      </c>
      <c r="J544" s="18">
        <f>'10_Putumayo'!ET542</f>
        <v>47.1</v>
      </c>
      <c r="K544" s="15">
        <f t="shared" si="24"/>
        <v>11.269267388746606</v>
      </c>
      <c r="L544" s="15">
        <f t="shared" si="25"/>
        <v>11</v>
      </c>
      <c r="M544" s="10" t="str">
        <f>IFERROR(VLOOKUP($L$4:$L$859,TABLAREF!$A$1:$C$4,3,1),"SIN DATO")</f>
        <v>INTERMEDIO</v>
      </c>
    </row>
    <row r="545" spans="1:13" ht="15" customHeight="1" x14ac:dyDescent="0.25">
      <c r="A545" s="77">
        <f t="shared" si="26"/>
        <v>542</v>
      </c>
      <c r="B545" s="42" t="str">
        <f>'10_Putumayo'!S543</f>
        <v>CC5349251</v>
      </c>
      <c r="C545" s="2">
        <f>'10_Putumayo'!Y543</f>
        <v>50</v>
      </c>
      <c r="D545">
        <f>'10_Putumayo'!AE543</f>
        <v>1</v>
      </c>
      <c r="E545" s="1">
        <f>'10_Putumayo'!BO543</f>
        <v>0</v>
      </c>
      <c r="F545" s="17">
        <f>'10_Putumayo'!CS543</f>
        <v>1</v>
      </c>
      <c r="G545" s="16">
        <f>'10_Putumayo'!DB543</f>
        <v>0</v>
      </c>
      <c r="H545" s="46">
        <f>'10_Putumayo'!CW543</f>
        <v>126</v>
      </c>
      <c r="I545" s="17">
        <f>'10_Putumayo'!EP543</f>
        <v>211</v>
      </c>
      <c r="J545" s="18">
        <f>'10_Putumayo'!ET543</f>
        <v>59</v>
      </c>
      <c r="K545" s="15">
        <f t="shared" si="24"/>
        <v>7.6355298208728222</v>
      </c>
      <c r="L545" s="15">
        <f t="shared" si="25"/>
        <v>8</v>
      </c>
      <c r="M545" s="10" t="str">
        <f>IFERROR(VLOOKUP($L$4:$L$859,TABLAREF!$A$1:$C$4,3,1),"SIN DATO")</f>
        <v>LATENTE</v>
      </c>
    </row>
    <row r="546" spans="1:13" x14ac:dyDescent="0.25">
      <c r="A546" s="77">
        <f t="shared" si="26"/>
        <v>543</v>
      </c>
      <c r="B546" s="42" t="str">
        <f>'10_Putumayo'!S544</f>
        <v>CC27357264</v>
      </c>
      <c r="C546" s="2">
        <f>'10_Putumayo'!Y544</f>
        <v>45</v>
      </c>
      <c r="D546">
        <f>'10_Putumayo'!AE544</f>
        <v>2</v>
      </c>
      <c r="E546" s="1">
        <f>'10_Putumayo'!BO544</f>
        <v>0</v>
      </c>
      <c r="F546" s="17">
        <f>'10_Putumayo'!CS544</f>
        <v>0</v>
      </c>
      <c r="G546" s="16">
        <f>'10_Putumayo'!DB544</f>
        <v>0</v>
      </c>
      <c r="H546" s="46">
        <f>'10_Putumayo'!CW544</f>
        <v>110</v>
      </c>
      <c r="I546" s="17">
        <f>'10_Putumayo'!EP544</f>
        <v>227</v>
      </c>
      <c r="J546" s="18">
        <f>'10_Putumayo'!ET544</f>
        <v>49</v>
      </c>
      <c r="K546" s="15">
        <f t="shared" si="24"/>
        <v>7.118890578258763</v>
      </c>
      <c r="L546" s="15">
        <f t="shared" si="25"/>
        <v>7</v>
      </c>
      <c r="M546" s="10" t="str">
        <f>IFERROR(VLOOKUP($L$4:$L$859,TABLAREF!$A$1:$C$4,3,1),"SIN DATO")</f>
        <v>LATENTE</v>
      </c>
    </row>
    <row r="547" spans="1:13" x14ac:dyDescent="0.25">
      <c r="A547" s="77">
        <f t="shared" si="26"/>
        <v>544</v>
      </c>
      <c r="B547" s="42" t="str">
        <f>'10_Putumayo'!S545</f>
        <v>CC27469193</v>
      </c>
      <c r="C547" s="2">
        <f>'10_Putumayo'!Y545</f>
        <v>46</v>
      </c>
      <c r="D547">
        <f>'10_Putumayo'!AE545</f>
        <v>2</v>
      </c>
      <c r="E547" s="1">
        <f>'10_Putumayo'!BO545</f>
        <v>0</v>
      </c>
      <c r="F547" s="17">
        <f>'10_Putumayo'!CS545</f>
        <v>0</v>
      </c>
      <c r="G547" s="16">
        <f>'10_Putumayo'!DB545</f>
        <v>0</v>
      </c>
      <c r="H547" s="46">
        <f>'10_Putumayo'!CW545</f>
        <v>126</v>
      </c>
      <c r="I547" s="17">
        <f>'10_Putumayo'!EP545</f>
        <v>284</v>
      </c>
      <c r="J547" s="18">
        <f>'10_Putumayo'!ET545</f>
        <v>60</v>
      </c>
      <c r="K547" s="15">
        <f t="shared" si="24"/>
        <v>9.7091929768246317</v>
      </c>
      <c r="L547" s="15">
        <f t="shared" si="25"/>
        <v>10</v>
      </c>
      <c r="M547" s="10" t="str">
        <f>IFERROR(VLOOKUP($L$4:$L$859,TABLAREF!$A$1:$C$4,3,1),"SIN DATO")</f>
        <v>LATENTE</v>
      </c>
    </row>
    <row r="548" spans="1:13" x14ac:dyDescent="0.25">
      <c r="A548" s="77">
        <f t="shared" si="26"/>
        <v>545</v>
      </c>
      <c r="B548" s="42" t="str">
        <f>'10_Putumayo'!S546</f>
        <v>CC30702616</v>
      </c>
      <c r="C548" s="2">
        <f>'10_Putumayo'!Y546</f>
        <v>51</v>
      </c>
      <c r="D548">
        <f>'10_Putumayo'!AE546</f>
        <v>2</v>
      </c>
      <c r="E548" s="1">
        <f>'10_Putumayo'!BO546</f>
        <v>0</v>
      </c>
      <c r="F548" s="17">
        <f>'10_Putumayo'!CS546</f>
        <v>0</v>
      </c>
      <c r="G548" s="16">
        <f>'10_Putumayo'!DB546</f>
        <v>0</v>
      </c>
      <c r="H548" s="46">
        <f>'10_Putumayo'!CW546</f>
        <v>140</v>
      </c>
      <c r="I548" s="17">
        <f>'10_Putumayo'!EP546</f>
        <v>268</v>
      </c>
      <c r="J548" s="18">
        <f>'10_Putumayo'!ET546</f>
        <v>47.1</v>
      </c>
      <c r="K548" s="15">
        <f t="shared" si="24"/>
        <v>17.709394177924253</v>
      </c>
      <c r="L548" s="15">
        <f t="shared" si="25"/>
        <v>18</v>
      </c>
      <c r="M548" s="10" t="str">
        <f>IFERROR(VLOOKUP($L$4:$L$859,TABLAREF!$A$1:$C$4,3,1),"SIN DATO")</f>
        <v>INTERMEDIO</v>
      </c>
    </row>
    <row r="549" spans="1:13" x14ac:dyDescent="0.25">
      <c r="A549" s="77">
        <f t="shared" si="26"/>
        <v>546</v>
      </c>
      <c r="B549" s="42" t="str">
        <f>'10_Putumayo'!S547</f>
        <v>CC27469749</v>
      </c>
      <c r="C549" s="2">
        <f>'10_Putumayo'!Y547</f>
        <v>63</v>
      </c>
      <c r="D549">
        <f>'10_Putumayo'!AE547</f>
        <v>2</v>
      </c>
      <c r="E549" s="1">
        <f>'10_Putumayo'!BO547</f>
        <v>0</v>
      </c>
      <c r="F549" s="17">
        <f>'10_Putumayo'!CS547</f>
        <v>0</v>
      </c>
      <c r="G549" s="16">
        <f>'10_Putumayo'!DB547</f>
        <v>0</v>
      </c>
      <c r="H549" s="46">
        <f>'10_Putumayo'!CW547</f>
        <v>130</v>
      </c>
      <c r="I549" s="17">
        <f>'10_Putumayo'!EP547</f>
        <v>198</v>
      </c>
      <c r="J549" s="18">
        <f>'10_Putumayo'!ET547</f>
        <v>60</v>
      </c>
      <c r="K549" s="15">
        <f t="shared" si="24"/>
        <v>16.649311353003238</v>
      </c>
      <c r="L549" s="15">
        <f t="shared" si="25"/>
        <v>17</v>
      </c>
      <c r="M549" s="10" t="str">
        <f>IFERROR(VLOOKUP($L$4:$L$859,TABLAREF!$A$1:$C$4,3,1),"SIN DATO")</f>
        <v>INTERMEDIO</v>
      </c>
    </row>
    <row r="550" spans="1:13" x14ac:dyDescent="0.25">
      <c r="A550" s="77">
        <f t="shared" si="26"/>
        <v>547</v>
      </c>
      <c r="B550" s="42" t="str">
        <f>'10_Putumayo'!S548</f>
        <v>CC16274280</v>
      </c>
      <c r="C550" s="2">
        <f>'10_Putumayo'!Y548</f>
        <v>65</v>
      </c>
      <c r="D550">
        <f>'10_Putumayo'!AE548</f>
        <v>1</v>
      </c>
      <c r="E550" s="1">
        <f>'10_Putumayo'!BO548</f>
        <v>0</v>
      </c>
      <c r="F550" s="17">
        <f>'10_Putumayo'!CS548</f>
        <v>0</v>
      </c>
      <c r="G550" s="16">
        <f>'10_Putumayo'!DB548</f>
        <v>0</v>
      </c>
      <c r="H550" s="46">
        <f>'10_Putumayo'!CW548</f>
        <v>170</v>
      </c>
      <c r="I550" s="17">
        <f>'10_Putumayo'!EP548</f>
        <v>233</v>
      </c>
      <c r="J550" s="18">
        <f>'10_Putumayo'!ET548</f>
        <v>51.9</v>
      </c>
      <c r="K550" s="15">
        <f t="shared" si="24"/>
        <v>21.709747983980776</v>
      </c>
      <c r="L550" s="15">
        <f t="shared" si="25"/>
        <v>22</v>
      </c>
      <c r="M550" s="10" t="str">
        <f>IFERROR(VLOOKUP($L$4:$L$859,TABLAREF!$A$1:$C$4,3,1),"SIN DATO")</f>
        <v>ALTO</v>
      </c>
    </row>
    <row r="551" spans="1:13" x14ac:dyDescent="0.25">
      <c r="A551" s="77">
        <f t="shared" si="26"/>
        <v>548</v>
      </c>
      <c r="B551" s="42" t="str">
        <f>'10_Putumayo'!S549</f>
        <v>CC69006737</v>
      </c>
      <c r="C551" s="2">
        <f>'10_Putumayo'!Y549</f>
        <v>75</v>
      </c>
      <c r="D551">
        <f>'10_Putumayo'!AE549</f>
        <v>2</v>
      </c>
      <c r="E551" s="1">
        <f>'10_Putumayo'!BO549</f>
        <v>0</v>
      </c>
      <c r="F551" s="17">
        <f>'10_Putumayo'!CS549</f>
        <v>0</v>
      </c>
      <c r="G551" s="16">
        <f>'10_Putumayo'!DB549</f>
        <v>0</v>
      </c>
      <c r="H551" s="46">
        <f>'10_Putumayo'!CW549</f>
        <v>150</v>
      </c>
      <c r="I551" s="17">
        <f>'10_Putumayo'!EP549</f>
        <v>180</v>
      </c>
      <c r="J551" s="18">
        <f>'10_Putumayo'!ET549</f>
        <v>50</v>
      </c>
      <c r="K551" s="15">
        <f t="shared" si="24"/>
        <v>36.634775066738058</v>
      </c>
      <c r="L551" s="15">
        <f t="shared" si="25"/>
        <v>37</v>
      </c>
      <c r="M551" s="10" t="str">
        <f>IFERROR(VLOOKUP($L$4:$L$859,TABLAREF!$A$1:$C$4,3,1),"SIN DATO")</f>
        <v>MUY ALTO</v>
      </c>
    </row>
    <row r="552" spans="1:13" x14ac:dyDescent="0.25">
      <c r="A552" s="77">
        <f t="shared" si="26"/>
        <v>549</v>
      </c>
      <c r="B552" s="42" t="str">
        <f>'10_Putumayo'!S550</f>
        <v>CC27353800</v>
      </c>
      <c r="C552" s="2">
        <f>'10_Putumayo'!Y550</f>
        <v>54</v>
      </c>
      <c r="D552">
        <f>'10_Putumayo'!AE550</f>
        <v>2</v>
      </c>
      <c r="E552" s="1">
        <f>'10_Putumayo'!BO550</f>
        <v>0</v>
      </c>
      <c r="F552" s="17">
        <f>'10_Putumayo'!CS550</f>
        <v>0</v>
      </c>
      <c r="G552" s="16">
        <f>'10_Putumayo'!DB550</f>
        <v>0</v>
      </c>
      <c r="H552" s="46">
        <f>'10_Putumayo'!CW550</f>
        <v>140</v>
      </c>
      <c r="I552" s="17">
        <f>'10_Putumayo'!EP550</f>
        <v>194</v>
      </c>
      <c r="J552" s="18">
        <f>'10_Putumayo'!ET550</f>
        <v>23.9</v>
      </c>
      <c r="K552" s="15">
        <f t="shared" si="24"/>
        <v>27.821287613498292</v>
      </c>
      <c r="L552" s="15">
        <f t="shared" si="25"/>
        <v>28</v>
      </c>
      <c r="M552" s="10" t="str">
        <f>IFERROR(VLOOKUP($L$4:$L$859,TABLAREF!$A$1:$C$4,3,1),"SIN DATO")</f>
        <v>MUY ALTO</v>
      </c>
    </row>
    <row r="553" spans="1:13" x14ac:dyDescent="0.25">
      <c r="A553" s="77">
        <f t="shared" si="26"/>
        <v>550</v>
      </c>
      <c r="B553" s="42" t="str">
        <f>'10_Putumayo'!S551</f>
        <v>CC28551024</v>
      </c>
      <c r="C553" s="2">
        <f>'10_Putumayo'!Y551</f>
        <v>81</v>
      </c>
      <c r="D553">
        <f>'10_Putumayo'!AE551</f>
        <v>2</v>
      </c>
      <c r="E553" s="1">
        <f>'10_Putumayo'!BO551</f>
        <v>0</v>
      </c>
      <c r="F553" s="17">
        <f>'10_Putumayo'!CS551</f>
        <v>0</v>
      </c>
      <c r="G553" s="16">
        <f>'10_Putumayo'!DB551</f>
        <v>0</v>
      </c>
      <c r="H553" s="46">
        <f>'10_Putumayo'!CW551</f>
        <v>145</v>
      </c>
      <c r="I553" s="17">
        <f>'10_Putumayo'!EP551</f>
        <v>246</v>
      </c>
      <c r="J553" s="18">
        <f>'10_Putumayo'!ET551</f>
        <v>55.5</v>
      </c>
      <c r="K553" s="15">
        <f t="shared" si="24"/>
        <v>48.927504978496529</v>
      </c>
      <c r="L553" s="15">
        <f t="shared" si="25"/>
        <v>49</v>
      </c>
      <c r="M553" s="10" t="str">
        <f>IFERROR(VLOOKUP($L$4:$L$859,TABLAREF!$A$1:$C$4,3,1),"SIN DATO")</f>
        <v>MUY ALTO</v>
      </c>
    </row>
    <row r="554" spans="1:13" x14ac:dyDescent="0.25">
      <c r="A554" s="77">
        <f t="shared" si="26"/>
        <v>551</v>
      </c>
      <c r="B554" s="42" t="str">
        <f>'10_Putumayo'!S552</f>
        <v>CC18112462</v>
      </c>
      <c r="C554" s="2">
        <f>'10_Putumayo'!Y552</f>
        <v>73</v>
      </c>
      <c r="D554">
        <f>'10_Putumayo'!AE552</f>
        <v>1</v>
      </c>
      <c r="E554" s="1">
        <f>'10_Putumayo'!BO552</f>
        <v>0</v>
      </c>
      <c r="F554" s="17">
        <f>'10_Putumayo'!CS552</f>
        <v>0</v>
      </c>
      <c r="G554" s="16">
        <f>'10_Putumayo'!DB552</f>
        <v>0</v>
      </c>
      <c r="H554" s="46">
        <f>'10_Putumayo'!CW552</f>
        <v>140</v>
      </c>
      <c r="I554" s="17">
        <f>'10_Putumayo'!EP552</f>
        <v>120</v>
      </c>
      <c r="J554" s="18">
        <f>'10_Putumayo'!ET552</f>
        <v>49</v>
      </c>
      <c r="K554" s="15">
        <f t="shared" si="24"/>
        <v>11.162442052143184</v>
      </c>
      <c r="L554" s="15">
        <f t="shared" si="25"/>
        <v>11</v>
      </c>
      <c r="M554" s="10" t="str">
        <f>IFERROR(VLOOKUP($L$4:$L$859,TABLAREF!$A$1:$C$4,3,1),"SIN DATO")</f>
        <v>INTERMEDIO</v>
      </c>
    </row>
    <row r="555" spans="1:13" x14ac:dyDescent="0.25">
      <c r="A555" s="77">
        <f t="shared" si="26"/>
        <v>552</v>
      </c>
      <c r="B555" s="42" t="str">
        <f>'10_Putumayo'!S553</f>
        <v>CC41180519</v>
      </c>
      <c r="C555" s="2">
        <f>'10_Putumayo'!Y553</f>
        <v>60</v>
      </c>
      <c r="D555">
        <f>'10_Putumayo'!AE553</f>
        <v>2</v>
      </c>
      <c r="E555" s="1">
        <f>'10_Putumayo'!BO553</f>
        <v>0</v>
      </c>
      <c r="F555" s="17">
        <f>'10_Putumayo'!CS553</f>
        <v>1</v>
      </c>
      <c r="G555" s="16">
        <f>'10_Putumayo'!DB553</f>
        <v>1</v>
      </c>
      <c r="H555" s="46">
        <f>'10_Putumayo'!CW553</f>
        <v>180</v>
      </c>
      <c r="I555" s="17">
        <f>'10_Putumayo'!EP553</f>
        <v>306</v>
      </c>
      <c r="J555" s="18">
        <f>'10_Putumayo'!ET553</f>
        <v>43.9</v>
      </c>
      <c r="K555" s="15">
        <f t="shared" si="24"/>
        <v>57.424008748344789</v>
      </c>
      <c r="L555" s="15">
        <f t="shared" si="25"/>
        <v>57</v>
      </c>
      <c r="M555" s="10" t="str">
        <f>IFERROR(VLOOKUP($L$4:$L$859,TABLAREF!$A$1:$C$4,3,1),"SIN DATO")</f>
        <v>MUY ALTO</v>
      </c>
    </row>
    <row r="556" spans="1:13" x14ac:dyDescent="0.25">
      <c r="A556" s="77">
        <f t="shared" si="26"/>
        <v>553</v>
      </c>
      <c r="B556" s="42" t="str">
        <f>'10_Putumayo'!S554</f>
        <v>CC26638175</v>
      </c>
      <c r="C556" s="2">
        <f>'10_Putumayo'!Y554</f>
        <v>79</v>
      </c>
      <c r="D556">
        <f>'10_Putumayo'!AE554</f>
        <v>2</v>
      </c>
      <c r="E556" s="1">
        <f>'10_Putumayo'!BO554</f>
        <v>0</v>
      </c>
      <c r="F556" s="17">
        <f>'10_Putumayo'!CS554</f>
        <v>0</v>
      </c>
      <c r="G556" s="16">
        <f>'10_Putumayo'!DB554</f>
        <v>0</v>
      </c>
      <c r="H556" s="46">
        <f>'10_Putumayo'!CW554</f>
        <v>120</v>
      </c>
      <c r="I556" s="17">
        <f>'10_Putumayo'!EP554</f>
        <v>182</v>
      </c>
      <c r="J556" s="18">
        <f>'10_Putumayo'!ET554</f>
        <v>42</v>
      </c>
      <c r="K556" s="15">
        <f t="shared" si="24"/>
        <v>39.737616340189561</v>
      </c>
      <c r="L556" s="15">
        <f t="shared" si="25"/>
        <v>40</v>
      </c>
      <c r="M556" s="10" t="str">
        <f>IFERROR(VLOOKUP($L$4:$L$859,TABLAREF!$A$1:$C$4,3,1),"SIN DATO")</f>
        <v>MUY ALTO</v>
      </c>
    </row>
    <row r="557" spans="1:13" x14ac:dyDescent="0.25">
      <c r="A557" s="77">
        <f t="shared" si="26"/>
        <v>554</v>
      </c>
      <c r="B557" s="42" t="str">
        <f>'10_Putumayo'!S555</f>
        <v>CC12989069</v>
      </c>
      <c r="C557" s="2">
        <f>'10_Putumayo'!Y555</f>
        <v>61</v>
      </c>
      <c r="D557">
        <f>'10_Putumayo'!AE555</f>
        <v>1</v>
      </c>
      <c r="E557" s="1">
        <f>'10_Putumayo'!BO555</f>
        <v>0</v>
      </c>
      <c r="F557" s="17">
        <f>'10_Putumayo'!CS555</f>
        <v>0</v>
      </c>
      <c r="G557" s="16">
        <f>'10_Putumayo'!DB555</f>
        <v>0</v>
      </c>
      <c r="H557" s="46">
        <f>'10_Putumayo'!CW555</f>
        <v>128</v>
      </c>
      <c r="I557" s="17">
        <f>'10_Putumayo'!EP555</f>
        <v>208</v>
      </c>
      <c r="J557" s="18">
        <f>'10_Putumayo'!ET555</f>
        <v>59</v>
      </c>
      <c r="K557" s="15">
        <f t="shared" si="24"/>
        <v>9.5964715208764702</v>
      </c>
      <c r="L557" s="15">
        <f t="shared" si="25"/>
        <v>10</v>
      </c>
      <c r="M557" s="10" t="str">
        <f>IFERROR(VLOOKUP($L$4:$L$859,TABLAREF!$A$1:$C$4,3,1),"SIN DATO")</f>
        <v>LATENTE</v>
      </c>
    </row>
    <row r="558" spans="1:13" x14ac:dyDescent="0.25">
      <c r="A558" s="77">
        <f t="shared" si="26"/>
        <v>555</v>
      </c>
      <c r="B558" s="42" t="str">
        <f>'10_Putumayo'!S556</f>
        <v>CC27476490</v>
      </c>
      <c r="C558" s="2">
        <f>'10_Putumayo'!Y556</f>
        <v>50</v>
      </c>
      <c r="D558">
        <f>'10_Putumayo'!AE556</f>
        <v>2</v>
      </c>
      <c r="E558" s="1">
        <f>'10_Putumayo'!BO556</f>
        <v>0</v>
      </c>
      <c r="F558" s="17">
        <f>'10_Putumayo'!CS556</f>
        <v>0</v>
      </c>
      <c r="G558" s="16">
        <f>'10_Putumayo'!DB556</f>
        <v>0</v>
      </c>
      <c r="H558" s="46">
        <f>'10_Putumayo'!CW556</f>
        <v>126</v>
      </c>
      <c r="I558" s="17">
        <f>'10_Putumayo'!EP556</f>
        <v>216</v>
      </c>
      <c r="J558" s="18">
        <f>'10_Putumayo'!ET556</f>
        <v>59</v>
      </c>
      <c r="K558" s="15">
        <f t="shared" si="24"/>
        <v>8.511233893452431</v>
      </c>
      <c r="L558" s="15">
        <f t="shared" si="25"/>
        <v>9</v>
      </c>
      <c r="M558" s="10" t="str">
        <f>IFERROR(VLOOKUP($L$4:$L$859,TABLAREF!$A$1:$C$4,3,1),"SIN DATO")</f>
        <v>LATENTE</v>
      </c>
    </row>
    <row r="559" spans="1:13" x14ac:dyDescent="0.25">
      <c r="A559" s="77">
        <f t="shared" si="26"/>
        <v>556</v>
      </c>
      <c r="B559" s="42" t="str">
        <f>'10_Putumayo'!S557</f>
        <v>CC27474412</v>
      </c>
      <c r="C559" s="2">
        <f>'10_Putumayo'!Y557</f>
        <v>55</v>
      </c>
      <c r="D559">
        <f>'10_Putumayo'!AE557</f>
        <v>2</v>
      </c>
      <c r="E559" s="1">
        <f>'10_Putumayo'!BO557</f>
        <v>0</v>
      </c>
      <c r="F559" s="17">
        <f>'10_Putumayo'!CS557</f>
        <v>0</v>
      </c>
      <c r="G559" s="16">
        <f>'10_Putumayo'!DB557</f>
        <v>0</v>
      </c>
      <c r="H559" s="46">
        <f>'10_Putumayo'!CW557</f>
        <v>130</v>
      </c>
      <c r="I559" s="17">
        <f>'10_Putumayo'!EP557</f>
        <v>153</v>
      </c>
      <c r="J559" s="18">
        <f>'10_Putumayo'!ET557</f>
        <v>59</v>
      </c>
      <c r="K559" s="15">
        <f t="shared" si="24"/>
        <v>7.6113621704755214</v>
      </c>
      <c r="L559" s="15">
        <f t="shared" si="25"/>
        <v>8</v>
      </c>
      <c r="M559" s="10" t="str">
        <f>IFERROR(VLOOKUP($L$4:$L$859,TABLAREF!$A$1:$C$4,3,1),"SIN DATO")</f>
        <v>LATENTE</v>
      </c>
    </row>
    <row r="560" spans="1:13" x14ac:dyDescent="0.25">
      <c r="A560" s="77">
        <f t="shared" si="26"/>
        <v>557</v>
      </c>
      <c r="B560" s="42" t="str">
        <f>'10_Putumayo'!S558</f>
        <v>CC41181958</v>
      </c>
      <c r="C560" s="2">
        <f>'10_Putumayo'!Y558</f>
        <v>71</v>
      </c>
      <c r="D560">
        <f>'10_Putumayo'!AE558</f>
        <v>2</v>
      </c>
      <c r="E560" s="1">
        <f>'10_Putumayo'!BO558</f>
        <v>0</v>
      </c>
      <c r="F560" s="17">
        <f>'10_Putumayo'!CS558</f>
        <v>0</v>
      </c>
      <c r="G560" s="16">
        <f>'10_Putumayo'!DB558</f>
        <v>0</v>
      </c>
      <c r="H560" s="46">
        <f>'10_Putumayo'!CW558</f>
        <v>120</v>
      </c>
      <c r="I560" s="17">
        <f>'10_Putumayo'!EP558</f>
        <v>198</v>
      </c>
      <c r="J560" s="18">
        <f>'10_Putumayo'!ET558</f>
        <v>60</v>
      </c>
      <c r="K560" s="15">
        <f t="shared" si="24"/>
        <v>23.016620082350848</v>
      </c>
      <c r="L560" s="15">
        <f t="shared" si="25"/>
        <v>23</v>
      </c>
      <c r="M560" s="10" t="str">
        <f>IFERROR(VLOOKUP($L$4:$L$859,TABLAREF!$A$1:$C$4,3,1),"SIN DATO")</f>
        <v>ALTO</v>
      </c>
    </row>
    <row r="561" spans="1:13" x14ac:dyDescent="0.25">
      <c r="A561" s="77">
        <f t="shared" si="26"/>
        <v>558</v>
      </c>
      <c r="B561" s="42" t="str">
        <f>'10_Putumayo'!S559</f>
        <v>CC93415958</v>
      </c>
      <c r="C561" s="2">
        <f>'10_Putumayo'!Y559</f>
        <v>66</v>
      </c>
      <c r="D561">
        <f>'10_Putumayo'!AE559</f>
        <v>1</v>
      </c>
      <c r="E561" s="1">
        <f>'10_Putumayo'!BO559</f>
        <v>0</v>
      </c>
      <c r="F561" s="17">
        <f>'10_Putumayo'!CS559</f>
        <v>0</v>
      </c>
      <c r="G561" s="16">
        <f>'10_Putumayo'!DB559</f>
        <v>0</v>
      </c>
      <c r="H561" s="46">
        <f>'10_Putumayo'!CW559</f>
        <v>160</v>
      </c>
      <c r="I561" s="17">
        <f>'10_Putumayo'!EP559</f>
        <v>167</v>
      </c>
      <c r="J561" s="18">
        <f>'10_Putumayo'!ET559</f>
        <v>39.200000000000003</v>
      </c>
      <c r="K561" s="15">
        <f t="shared" si="24"/>
        <v>19.758698267588603</v>
      </c>
      <c r="L561" s="15">
        <f t="shared" si="25"/>
        <v>20</v>
      </c>
      <c r="M561" s="10" t="str">
        <f>IFERROR(VLOOKUP($L$4:$L$859,TABLAREF!$A$1:$C$4,3,1),"SIN DATO")</f>
        <v>ALTO</v>
      </c>
    </row>
    <row r="562" spans="1:13" x14ac:dyDescent="0.25">
      <c r="A562" s="77">
        <f t="shared" si="26"/>
        <v>559</v>
      </c>
      <c r="B562" s="42" t="str">
        <f>'10_Putumayo'!S560</f>
        <v>CC12983468</v>
      </c>
      <c r="C562" s="2">
        <f>'10_Putumayo'!Y560</f>
        <v>64</v>
      </c>
      <c r="D562">
        <f>'10_Putumayo'!AE560</f>
        <v>1</v>
      </c>
      <c r="E562" s="1">
        <f>'10_Putumayo'!BO560</f>
        <v>0</v>
      </c>
      <c r="F562" s="17">
        <f>'10_Putumayo'!CS560</f>
        <v>0</v>
      </c>
      <c r="G562" s="16">
        <f>'10_Putumayo'!DB560</f>
        <v>0</v>
      </c>
      <c r="H562" s="46">
        <f>'10_Putumayo'!CW560</f>
        <v>80</v>
      </c>
      <c r="I562" s="17">
        <f>'10_Putumayo'!EP560</f>
        <v>164.1</v>
      </c>
      <c r="J562" s="18">
        <f>'10_Putumayo'!ET560</f>
        <v>55</v>
      </c>
      <c r="K562" s="15">
        <f t="shared" si="24"/>
        <v>3.5933104901690105</v>
      </c>
      <c r="L562" s="15">
        <f t="shared" si="25"/>
        <v>4</v>
      </c>
      <c r="M562" s="10" t="str">
        <f>IFERROR(VLOOKUP($L$4:$L$859,TABLAREF!$A$1:$C$4,3,1),"SIN DATO")</f>
        <v>LATENTE</v>
      </c>
    </row>
    <row r="563" spans="1:13" x14ac:dyDescent="0.25">
      <c r="A563" s="77">
        <f t="shared" si="26"/>
        <v>560</v>
      </c>
      <c r="B563" s="42" t="str">
        <f>'10_Putumayo'!S561</f>
        <v>CC18100116</v>
      </c>
      <c r="C563" s="2">
        <f>'10_Putumayo'!Y561</f>
        <v>42</v>
      </c>
      <c r="D563">
        <f>'10_Putumayo'!AE561</f>
        <v>1</v>
      </c>
      <c r="E563" s="1">
        <f>'10_Putumayo'!BO561</f>
        <v>0</v>
      </c>
      <c r="F563" s="17">
        <f>'10_Putumayo'!CS561</f>
        <v>0</v>
      </c>
      <c r="G563" s="16">
        <f>'10_Putumayo'!DB561</f>
        <v>0</v>
      </c>
      <c r="H563" s="46">
        <f>'10_Putumayo'!CW561</f>
        <v>150</v>
      </c>
      <c r="I563" s="17">
        <f>'10_Putumayo'!EP561</f>
        <v>163</v>
      </c>
      <c r="J563" s="18">
        <f>'10_Putumayo'!ET561</f>
        <v>63</v>
      </c>
      <c r="K563" s="15">
        <f t="shared" si="24"/>
        <v>2.4911743259613983</v>
      </c>
      <c r="L563" s="15">
        <f t="shared" si="25"/>
        <v>2</v>
      </c>
      <c r="M563" s="10" t="str">
        <f>IFERROR(VLOOKUP($L$4:$L$859,TABLAREF!$A$1:$C$4,3,1),"SIN DATO")</f>
        <v>LATENTE</v>
      </c>
    </row>
    <row r="564" spans="1:13" x14ac:dyDescent="0.25">
      <c r="A564" s="77">
        <f t="shared" si="26"/>
        <v>561</v>
      </c>
      <c r="B564" s="42" t="str">
        <f>'10_Putumayo'!S562</f>
        <v>CC1907943</v>
      </c>
      <c r="C564" s="2">
        <f>'10_Putumayo'!Y562</f>
        <v>55</v>
      </c>
      <c r="D564">
        <f>'10_Putumayo'!AE562</f>
        <v>1</v>
      </c>
      <c r="E564" s="1">
        <f>'10_Putumayo'!BO562</f>
        <v>0</v>
      </c>
      <c r="F564" s="17">
        <f>'10_Putumayo'!CS562</f>
        <v>0</v>
      </c>
      <c r="G564" s="16">
        <f>'10_Putumayo'!DB562</f>
        <v>0</v>
      </c>
      <c r="H564" s="46">
        <f>'10_Putumayo'!CW562</f>
        <v>120</v>
      </c>
      <c r="I564" s="17">
        <f>'10_Putumayo'!EP562</f>
        <v>0</v>
      </c>
      <c r="J564" s="18">
        <f>'10_Putumayo'!ET562</f>
        <v>0</v>
      </c>
      <c r="K564" s="15" t="e">
        <f t="shared" si="24"/>
        <v>#DIV/0!</v>
      </c>
      <c r="L564" s="15" t="e">
        <f t="shared" si="25"/>
        <v>#DIV/0!</v>
      </c>
      <c r="M564" s="10" t="str">
        <f>IFERROR(VLOOKUP($L$4:$L$859,TABLAREF!$A$1:$C$4,3,1),"SIN DATO")</f>
        <v>SIN DATO</v>
      </c>
    </row>
    <row r="565" spans="1:13" x14ac:dyDescent="0.25">
      <c r="A565" s="77">
        <f t="shared" si="26"/>
        <v>562</v>
      </c>
      <c r="B565" s="42" t="str">
        <f>'10_Putumayo'!S563</f>
        <v>CC12992133</v>
      </c>
      <c r="C565" s="2">
        <f>'10_Putumayo'!Y563</f>
        <v>68</v>
      </c>
      <c r="D565">
        <f>'10_Putumayo'!AE563</f>
        <v>1</v>
      </c>
      <c r="E565" s="1">
        <f>'10_Putumayo'!BO563</f>
        <v>0</v>
      </c>
      <c r="F565" s="17">
        <f>'10_Putumayo'!CS563</f>
        <v>0</v>
      </c>
      <c r="G565" s="16">
        <f>'10_Putumayo'!DB563</f>
        <v>0</v>
      </c>
      <c r="H565" s="46">
        <f>'10_Putumayo'!CW563</f>
        <v>140</v>
      </c>
      <c r="I565" s="17">
        <f>'10_Putumayo'!EP563</f>
        <v>174</v>
      </c>
      <c r="J565" s="18">
        <f>'10_Putumayo'!ET563</f>
        <v>36.4</v>
      </c>
      <c r="K565" s="15">
        <f t="shared" si="24"/>
        <v>19.896880358424873</v>
      </c>
      <c r="L565" s="15">
        <f t="shared" si="25"/>
        <v>20</v>
      </c>
      <c r="M565" s="10" t="str">
        <f>IFERROR(VLOOKUP($L$4:$L$859,TABLAREF!$A$1:$C$4,3,1),"SIN DATO")</f>
        <v>ALTO</v>
      </c>
    </row>
    <row r="566" spans="1:13" x14ac:dyDescent="0.25">
      <c r="A566" s="77">
        <f t="shared" si="26"/>
        <v>563</v>
      </c>
      <c r="B566" s="42" t="str">
        <f>'10_Putumayo'!S564</f>
        <v>CC5350027</v>
      </c>
      <c r="C566" s="2">
        <f>'10_Putumayo'!Y564</f>
        <v>49</v>
      </c>
      <c r="D566">
        <f>'10_Putumayo'!AE564</f>
        <v>1</v>
      </c>
      <c r="E566" s="1">
        <f>'10_Putumayo'!BO564</f>
        <v>0</v>
      </c>
      <c r="F566" s="17">
        <f>'10_Putumayo'!CS564</f>
        <v>0</v>
      </c>
      <c r="G566" s="16">
        <f>'10_Putumayo'!DB564</f>
        <v>0</v>
      </c>
      <c r="H566" s="46">
        <f>'10_Putumayo'!CW564</f>
        <v>120</v>
      </c>
      <c r="I566" s="17">
        <f>'10_Putumayo'!EP564</f>
        <v>252</v>
      </c>
      <c r="J566" s="18">
        <f>'10_Putumayo'!ET564</f>
        <v>58</v>
      </c>
      <c r="K566" s="15">
        <f t="shared" si="24"/>
        <v>6.1283912101656952</v>
      </c>
      <c r="L566" s="15">
        <f t="shared" si="25"/>
        <v>6</v>
      </c>
      <c r="M566" s="10" t="str">
        <f>IFERROR(VLOOKUP($L$4:$L$859,TABLAREF!$A$1:$C$4,3,1),"SIN DATO")</f>
        <v>LATENTE</v>
      </c>
    </row>
    <row r="567" spans="1:13" x14ac:dyDescent="0.25">
      <c r="A567" s="77">
        <f t="shared" si="26"/>
        <v>564</v>
      </c>
      <c r="B567" s="42" t="str">
        <f>'10_Putumayo'!S565</f>
        <v>CC27355643</v>
      </c>
      <c r="C567" s="2">
        <f>'10_Putumayo'!Y565</f>
        <v>65</v>
      </c>
      <c r="D567">
        <f>'10_Putumayo'!AE565</f>
        <v>2</v>
      </c>
      <c r="E567" s="1">
        <f>'10_Putumayo'!BO565</f>
        <v>0</v>
      </c>
      <c r="F567" s="17">
        <f>'10_Putumayo'!CS565</f>
        <v>1</v>
      </c>
      <c r="G567" s="16">
        <f>'10_Putumayo'!DB565</f>
        <v>0</v>
      </c>
      <c r="H567" s="46">
        <f>'10_Putumayo'!CW565</f>
        <v>110</v>
      </c>
      <c r="I567" s="17">
        <f>'10_Putumayo'!EP565</f>
        <v>193</v>
      </c>
      <c r="J567" s="18">
        <f>'10_Putumayo'!ET565</f>
        <v>46</v>
      </c>
      <c r="K567" s="15">
        <f t="shared" si="24"/>
        <v>18.47043398386996</v>
      </c>
      <c r="L567" s="15">
        <f t="shared" si="25"/>
        <v>18</v>
      </c>
      <c r="M567" s="10" t="str">
        <f>IFERROR(VLOOKUP($L$4:$L$859,TABLAREF!$A$1:$C$4,3,1),"SIN DATO")</f>
        <v>INTERMEDIO</v>
      </c>
    </row>
    <row r="568" spans="1:13" x14ac:dyDescent="0.25">
      <c r="A568" s="77">
        <f t="shared" si="26"/>
        <v>565</v>
      </c>
      <c r="B568" s="42" t="str">
        <f>'10_Putumayo'!S566</f>
        <v>CC5309665</v>
      </c>
      <c r="C568" s="2">
        <f>'10_Putumayo'!Y566</f>
        <v>55</v>
      </c>
      <c r="D568">
        <f>'10_Putumayo'!AE566</f>
        <v>1</v>
      </c>
      <c r="E568" s="1">
        <f>'10_Putumayo'!BO566</f>
        <v>0</v>
      </c>
      <c r="F568" s="17">
        <f>'10_Putumayo'!CS566</f>
        <v>0</v>
      </c>
      <c r="G568" s="16">
        <f>'10_Putumayo'!DB566</f>
        <v>0</v>
      </c>
      <c r="H568" s="46">
        <f>'10_Putumayo'!CW566</f>
        <v>126</v>
      </c>
      <c r="I568" s="17">
        <f>'10_Putumayo'!EP566</f>
        <v>199</v>
      </c>
      <c r="J568" s="18">
        <f>'10_Putumayo'!ET566</f>
        <v>62</v>
      </c>
      <c r="K568" s="15">
        <f t="shared" si="24"/>
        <v>6.1021475858494938</v>
      </c>
      <c r="L568" s="15">
        <f t="shared" si="25"/>
        <v>6</v>
      </c>
      <c r="M568" s="10" t="str">
        <f>IFERROR(VLOOKUP($L$4:$L$859,TABLAREF!$A$1:$C$4,3,1),"SIN DATO")</f>
        <v>LATENTE</v>
      </c>
    </row>
    <row r="569" spans="1:13" x14ac:dyDescent="0.25">
      <c r="A569" s="77">
        <f t="shared" si="26"/>
        <v>566</v>
      </c>
      <c r="B569" s="42" t="str">
        <f>'10_Putumayo'!S567</f>
        <v>CC27386819</v>
      </c>
      <c r="C569" s="2">
        <f>'10_Putumayo'!Y567</f>
        <v>56</v>
      </c>
      <c r="D569">
        <f>'10_Putumayo'!AE567</f>
        <v>2</v>
      </c>
      <c r="E569" s="1">
        <f>'10_Putumayo'!BO567</f>
        <v>0</v>
      </c>
      <c r="F569" s="17">
        <f>'10_Putumayo'!CS567</f>
        <v>0</v>
      </c>
      <c r="G569" s="16">
        <f>'10_Putumayo'!DB567</f>
        <v>0</v>
      </c>
      <c r="H569" s="46">
        <f>'10_Putumayo'!CW567</f>
        <v>126</v>
      </c>
      <c r="I569" s="17">
        <f>'10_Putumayo'!EP567</f>
        <v>145</v>
      </c>
      <c r="J569" s="18">
        <f>'10_Putumayo'!ET567</f>
        <v>66</v>
      </c>
      <c r="K569" s="15">
        <f t="shared" si="24"/>
        <v>6.070563861541844</v>
      </c>
      <c r="L569" s="15">
        <f t="shared" si="25"/>
        <v>6</v>
      </c>
      <c r="M569" s="10" t="str">
        <f>IFERROR(VLOOKUP($L$4:$L$859,TABLAREF!$A$1:$C$4,3,1),"SIN DATO")</f>
        <v>LATENTE</v>
      </c>
    </row>
    <row r="570" spans="1:13" x14ac:dyDescent="0.25">
      <c r="A570" s="77">
        <f t="shared" si="26"/>
        <v>567</v>
      </c>
      <c r="B570" s="42" t="str">
        <f>'10_Putumayo'!S568</f>
        <v>CC41180655</v>
      </c>
      <c r="C570" s="2">
        <f>'10_Putumayo'!Y568</f>
        <v>61</v>
      </c>
      <c r="D570">
        <f>'10_Putumayo'!AE568</f>
        <v>2</v>
      </c>
      <c r="E570" s="1">
        <f>'10_Putumayo'!BO568</f>
        <v>0</v>
      </c>
      <c r="F570" s="17">
        <f>'10_Putumayo'!CS568</f>
        <v>0</v>
      </c>
      <c r="G570" s="16">
        <f>'10_Putumayo'!DB568</f>
        <v>0</v>
      </c>
      <c r="H570" s="46">
        <f>'10_Putumayo'!CW568</f>
        <v>126</v>
      </c>
      <c r="I570" s="17">
        <f>'10_Putumayo'!EP568</f>
        <v>281</v>
      </c>
      <c r="J570" s="18">
        <f>'10_Putumayo'!ET568</f>
        <v>59</v>
      </c>
      <c r="K570" s="15">
        <f t="shared" si="24"/>
        <v>20.871235111740226</v>
      </c>
      <c r="L570" s="15">
        <f t="shared" si="25"/>
        <v>21</v>
      </c>
      <c r="M570" s="10" t="str">
        <f>IFERROR(VLOOKUP($L$4:$L$859,TABLAREF!$A$1:$C$4,3,1),"SIN DATO")</f>
        <v>ALTO</v>
      </c>
    </row>
    <row r="571" spans="1:13" ht="15" customHeight="1" x14ac:dyDescent="0.25">
      <c r="A571" s="77">
        <f t="shared" si="26"/>
        <v>568</v>
      </c>
      <c r="B571" s="42" t="str">
        <f>'10_Putumayo'!S569</f>
        <v>CC27469573</v>
      </c>
      <c r="C571" s="2">
        <f>'10_Putumayo'!Y569</f>
        <v>58</v>
      </c>
      <c r="D571">
        <f>'10_Putumayo'!AE569</f>
        <v>2</v>
      </c>
      <c r="E571" s="1">
        <f>'10_Putumayo'!BO569</f>
        <v>0</v>
      </c>
      <c r="F571" s="17">
        <f>'10_Putumayo'!CS569</f>
        <v>0</v>
      </c>
      <c r="G571" s="16">
        <f>'10_Putumayo'!DB569</f>
        <v>0</v>
      </c>
      <c r="H571" s="46">
        <f>'10_Putumayo'!CW569</f>
        <v>126</v>
      </c>
      <c r="I571" s="17">
        <f>'10_Putumayo'!EP569</f>
        <v>190</v>
      </c>
      <c r="J571" s="18">
        <f>'10_Putumayo'!ET569</f>
        <v>60</v>
      </c>
      <c r="K571" s="15">
        <f t="shared" si="24"/>
        <v>11.341036056352261</v>
      </c>
      <c r="L571" s="15">
        <f t="shared" si="25"/>
        <v>11</v>
      </c>
      <c r="M571" s="10" t="str">
        <f>IFERROR(VLOOKUP($L$4:$L$859,TABLAREF!$A$1:$C$4,3,1),"SIN DATO")</f>
        <v>INTERMEDIO</v>
      </c>
    </row>
    <row r="572" spans="1:13" x14ac:dyDescent="0.25">
      <c r="A572" s="77">
        <f t="shared" si="26"/>
        <v>569</v>
      </c>
      <c r="B572" s="42" t="str">
        <f>'10_Putumayo'!S570</f>
        <v>CC97470184</v>
      </c>
      <c r="C572" s="2">
        <f>'10_Putumayo'!Y570</f>
        <v>61</v>
      </c>
      <c r="D572">
        <f>'10_Putumayo'!AE570</f>
        <v>1</v>
      </c>
      <c r="E572" s="1">
        <f>'10_Putumayo'!BO570</f>
        <v>0</v>
      </c>
      <c r="F572" s="17">
        <f>'10_Putumayo'!CS570</f>
        <v>0</v>
      </c>
      <c r="G572" s="16">
        <f>'10_Putumayo'!DB570</f>
        <v>0</v>
      </c>
      <c r="H572" s="46">
        <f>'10_Putumayo'!CW570</f>
        <v>120</v>
      </c>
      <c r="I572" s="17">
        <f>'10_Putumayo'!EP570</f>
        <v>198</v>
      </c>
      <c r="J572" s="18">
        <f>'10_Putumayo'!ET570</f>
        <v>57</v>
      </c>
      <c r="K572" s="15">
        <f t="shared" si="24"/>
        <v>8.4440450093313366</v>
      </c>
      <c r="L572" s="15">
        <f t="shared" si="25"/>
        <v>8</v>
      </c>
      <c r="M572" s="10" t="str">
        <f>IFERROR(VLOOKUP($L$4:$L$859,TABLAREF!$A$1:$C$4,3,1),"SIN DATO")</f>
        <v>LATENTE</v>
      </c>
    </row>
    <row r="573" spans="1:13" x14ac:dyDescent="0.25">
      <c r="A573" s="77">
        <f t="shared" si="26"/>
        <v>570</v>
      </c>
      <c r="B573" s="42" t="str">
        <f>'10_Putumayo'!S571</f>
        <v>CC11436169</v>
      </c>
      <c r="C573" s="2">
        <f>'10_Putumayo'!Y571</f>
        <v>69</v>
      </c>
      <c r="D573">
        <f>'10_Putumayo'!AE571</f>
        <v>1</v>
      </c>
      <c r="E573" s="1">
        <f>'10_Putumayo'!BO571</f>
        <v>0</v>
      </c>
      <c r="F573" s="17">
        <f>'10_Putumayo'!CS571</f>
        <v>0</v>
      </c>
      <c r="G573" s="16">
        <f>'10_Putumayo'!DB571</f>
        <v>0</v>
      </c>
      <c r="H573" s="46">
        <f>'10_Putumayo'!CW571</f>
        <v>170</v>
      </c>
      <c r="I573" s="17">
        <f>'10_Putumayo'!EP571</f>
        <v>290</v>
      </c>
      <c r="J573" s="18">
        <f>'10_Putumayo'!ET571</f>
        <v>55.6</v>
      </c>
      <c r="K573" s="15">
        <f t="shared" si="24"/>
        <v>27.594240766143908</v>
      </c>
      <c r="L573" s="15">
        <f t="shared" si="25"/>
        <v>28</v>
      </c>
      <c r="M573" s="10" t="str">
        <f>IFERROR(VLOOKUP($L$4:$L$859,TABLAREF!$A$1:$C$4,3,1),"SIN DATO")</f>
        <v>MUY ALTO</v>
      </c>
    </row>
    <row r="574" spans="1:13" x14ac:dyDescent="0.25">
      <c r="A574" s="77">
        <f t="shared" si="26"/>
        <v>571</v>
      </c>
      <c r="B574" s="42" t="str">
        <f>'10_Putumayo'!S572</f>
        <v>CC4633120</v>
      </c>
      <c r="C574" s="2">
        <f>'10_Putumayo'!Y572</f>
        <v>49</v>
      </c>
      <c r="D574">
        <f>'10_Putumayo'!AE572</f>
        <v>1</v>
      </c>
      <c r="E574" s="1">
        <f>'10_Putumayo'!BO572</f>
        <v>0</v>
      </c>
      <c r="F574" s="17">
        <f>'10_Putumayo'!CS572</f>
        <v>0</v>
      </c>
      <c r="G574" s="16">
        <f>'10_Putumayo'!DB572</f>
        <v>1</v>
      </c>
      <c r="H574" s="46">
        <f>'10_Putumayo'!CW572</f>
        <v>140</v>
      </c>
      <c r="I574" s="17">
        <f>'10_Putumayo'!EP572</f>
        <v>157.80000000000001</v>
      </c>
      <c r="J574" s="18">
        <f>'10_Putumayo'!ET572</f>
        <v>50.6</v>
      </c>
      <c r="K574" s="15">
        <f t="shared" si="24"/>
        <v>14.75378176542983</v>
      </c>
      <c r="L574" s="15">
        <f t="shared" si="25"/>
        <v>15</v>
      </c>
      <c r="M574" s="10" t="str">
        <f>IFERROR(VLOOKUP($L$4:$L$859,TABLAREF!$A$1:$C$4,3,1),"SIN DATO")</f>
        <v>INTERMEDIO</v>
      </c>
    </row>
    <row r="575" spans="1:13" x14ac:dyDescent="0.25">
      <c r="A575" s="77">
        <f t="shared" si="26"/>
        <v>572</v>
      </c>
      <c r="B575" s="42" t="str">
        <f>'10_Putumayo'!S573</f>
        <v>CC27360027</v>
      </c>
      <c r="C575" s="2">
        <f>'10_Putumayo'!Y573</f>
        <v>63</v>
      </c>
      <c r="D575">
        <f>'10_Putumayo'!AE573</f>
        <v>2</v>
      </c>
      <c r="E575" s="1">
        <f>'10_Putumayo'!BO573</f>
        <v>0</v>
      </c>
      <c r="F575" s="17">
        <f>'10_Putumayo'!CS573</f>
        <v>1</v>
      </c>
      <c r="G575" s="16">
        <f>'10_Putumayo'!DB573</f>
        <v>0</v>
      </c>
      <c r="H575" s="46">
        <f>'10_Putumayo'!CW573</f>
        <v>126</v>
      </c>
      <c r="I575" s="17">
        <f>'10_Putumayo'!EP573</f>
        <v>336</v>
      </c>
      <c r="J575" s="18">
        <f>'10_Putumayo'!ET573</f>
        <v>52</v>
      </c>
      <c r="K575" s="15">
        <f t="shared" si="24"/>
        <v>28.975575796473862</v>
      </c>
      <c r="L575" s="15">
        <f t="shared" si="25"/>
        <v>29</v>
      </c>
      <c r="M575" s="10" t="str">
        <f>IFERROR(VLOOKUP($L$4:$L$859,TABLAREF!$A$1:$C$4,3,1),"SIN DATO")</f>
        <v>MUY ALTO</v>
      </c>
    </row>
    <row r="576" spans="1:13" x14ac:dyDescent="0.25">
      <c r="A576" s="77">
        <f t="shared" si="26"/>
        <v>573</v>
      </c>
      <c r="B576" s="42" t="str">
        <f>'10_Putumayo'!S574</f>
        <v>CC30702861</v>
      </c>
      <c r="C576" s="2">
        <f>'10_Putumayo'!Y574</f>
        <v>52</v>
      </c>
      <c r="D576">
        <f>'10_Putumayo'!AE574</f>
        <v>2</v>
      </c>
      <c r="E576" s="1">
        <f>'10_Putumayo'!BO574</f>
        <v>0</v>
      </c>
      <c r="F576" s="17">
        <f>'10_Putumayo'!CS574</f>
        <v>1</v>
      </c>
      <c r="G576" s="16">
        <f>'10_Putumayo'!DB574</f>
        <v>0</v>
      </c>
      <c r="H576" s="46">
        <f>'10_Putumayo'!CW574</f>
        <v>116</v>
      </c>
      <c r="I576" s="17">
        <f>'10_Putumayo'!EP574</f>
        <v>120.2</v>
      </c>
      <c r="J576" s="18">
        <f>'10_Putumayo'!ET574</f>
        <v>60.5</v>
      </c>
      <c r="K576" s="15">
        <f t="shared" si="24"/>
        <v>3.0886794688526509</v>
      </c>
      <c r="L576" s="15">
        <f t="shared" si="25"/>
        <v>3</v>
      </c>
      <c r="M576" s="10" t="str">
        <f>IFERROR(VLOOKUP($L$4:$L$859,TABLAREF!$A$1:$C$4,3,1),"SIN DATO")</f>
        <v>LATENTE</v>
      </c>
    </row>
    <row r="577" spans="1:13" x14ac:dyDescent="0.25">
      <c r="A577" s="77">
        <f t="shared" si="26"/>
        <v>574</v>
      </c>
      <c r="B577" s="42" t="str">
        <f>'10_Putumayo'!S575</f>
        <v>CC82361525</v>
      </c>
      <c r="C577" s="2">
        <f>'10_Putumayo'!Y575</f>
        <v>75</v>
      </c>
      <c r="D577">
        <f>'10_Putumayo'!AE575</f>
        <v>1</v>
      </c>
      <c r="E577" s="1">
        <f>'10_Putumayo'!BO575</f>
        <v>0</v>
      </c>
      <c r="F577" s="17">
        <f>'10_Putumayo'!CS575</f>
        <v>0</v>
      </c>
      <c r="G577" s="16">
        <f>'10_Putumayo'!DB575</f>
        <v>0</v>
      </c>
      <c r="H577" s="46">
        <f>'10_Putumayo'!CW575</f>
        <v>130</v>
      </c>
      <c r="I577" s="17">
        <f>'10_Putumayo'!EP575</f>
        <v>0</v>
      </c>
      <c r="J577" s="18">
        <f>'10_Putumayo'!ET575</f>
        <v>0</v>
      </c>
      <c r="K577" s="15" t="e">
        <f t="shared" si="24"/>
        <v>#DIV/0!</v>
      </c>
      <c r="L577" s="15" t="e">
        <f t="shared" si="25"/>
        <v>#DIV/0!</v>
      </c>
      <c r="M577" s="10" t="str">
        <f>IFERROR(VLOOKUP($L$4:$L$859,TABLAREF!$A$1:$C$4,3,1),"SIN DATO")</f>
        <v>SIN DATO</v>
      </c>
    </row>
    <row r="578" spans="1:13" x14ac:dyDescent="0.25">
      <c r="A578" s="77">
        <f t="shared" si="26"/>
        <v>575</v>
      </c>
      <c r="B578" s="42" t="str">
        <f>'10_Putumayo'!S576</f>
        <v>CC25592507</v>
      </c>
      <c r="C578" s="2">
        <f>'10_Putumayo'!Y576</f>
        <v>57</v>
      </c>
      <c r="D578">
        <f>'10_Putumayo'!AE576</f>
        <v>2</v>
      </c>
      <c r="E578" s="1">
        <f>'10_Putumayo'!BO576</f>
        <v>0</v>
      </c>
      <c r="F578" s="17">
        <f>'10_Putumayo'!CS576</f>
        <v>0</v>
      </c>
      <c r="G578" s="16">
        <f>'10_Putumayo'!DB576</f>
        <v>0</v>
      </c>
      <c r="H578" s="46">
        <f>'10_Putumayo'!CW576</f>
        <v>140</v>
      </c>
      <c r="I578" s="17">
        <f>'10_Putumayo'!EP576</f>
        <v>269</v>
      </c>
      <c r="J578" s="18">
        <f>'10_Putumayo'!ET576</f>
        <v>72.3</v>
      </c>
      <c r="K578" s="15">
        <f t="shared" si="24"/>
        <v>15.111731755287472</v>
      </c>
      <c r="L578" s="15">
        <f t="shared" si="25"/>
        <v>15</v>
      </c>
      <c r="M578" s="10" t="str">
        <f>IFERROR(VLOOKUP($L$4:$L$859,TABLAREF!$A$1:$C$4,3,1),"SIN DATO")</f>
        <v>INTERMEDIO</v>
      </c>
    </row>
    <row r="579" spans="1:13" x14ac:dyDescent="0.25">
      <c r="A579" s="77">
        <f t="shared" si="26"/>
        <v>576</v>
      </c>
      <c r="B579" s="42" t="str">
        <f>'10_Putumayo'!S577</f>
        <v>CC27469516</v>
      </c>
      <c r="C579" s="2">
        <f>'10_Putumayo'!Y577</f>
        <v>57</v>
      </c>
      <c r="D579">
        <f>'10_Putumayo'!AE577</f>
        <v>2</v>
      </c>
      <c r="E579" s="1">
        <f>'10_Putumayo'!BO577</f>
        <v>0</v>
      </c>
      <c r="F579" s="17">
        <f>'10_Putumayo'!CS577</f>
        <v>1</v>
      </c>
      <c r="G579" s="16">
        <f>'10_Putumayo'!DB577</f>
        <v>0</v>
      </c>
      <c r="H579" s="46">
        <f>'10_Putumayo'!CW577</f>
        <v>120</v>
      </c>
      <c r="I579" s="17">
        <f>'10_Putumayo'!EP577</f>
        <v>204.9</v>
      </c>
      <c r="J579" s="18">
        <f>'10_Putumayo'!ET577</f>
        <v>48.8</v>
      </c>
      <c r="K579" s="15">
        <f t="shared" si="24"/>
        <v>13.367745833469137</v>
      </c>
      <c r="L579" s="15">
        <f t="shared" si="25"/>
        <v>13</v>
      </c>
      <c r="M579" s="10" t="str">
        <f>IFERROR(VLOOKUP($L$4:$L$859,TABLAREF!$A$1:$C$4,3,1),"SIN DATO")</f>
        <v>INTERMEDIO</v>
      </c>
    </row>
    <row r="580" spans="1:13" x14ac:dyDescent="0.25">
      <c r="A580" s="77">
        <f t="shared" si="26"/>
        <v>577</v>
      </c>
      <c r="B580" s="42" t="str">
        <f>'10_Putumayo'!S578</f>
        <v>CC27476249</v>
      </c>
      <c r="C580" s="2">
        <f>'10_Putumayo'!Y578</f>
        <v>52</v>
      </c>
      <c r="D580">
        <f>'10_Putumayo'!AE578</f>
        <v>2</v>
      </c>
      <c r="E580" s="1">
        <f>'10_Putumayo'!BO578</f>
        <v>0</v>
      </c>
      <c r="F580" s="17">
        <f>'10_Putumayo'!CS578</f>
        <v>0</v>
      </c>
      <c r="G580" s="16">
        <f>'10_Putumayo'!DB578</f>
        <v>0</v>
      </c>
      <c r="H580" s="46">
        <f>'10_Putumayo'!CW578</f>
        <v>130</v>
      </c>
      <c r="I580" s="17">
        <f>'10_Putumayo'!EP578</f>
        <v>230</v>
      </c>
      <c r="J580" s="18">
        <f>'10_Putumayo'!ET578</f>
        <v>59</v>
      </c>
      <c r="K580" s="15">
        <f t="shared" si="24"/>
        <v>10.868517608071427</v>
      </c>
      <c r="L580" s="15">
        <f t="shared" si="25"/>
        <v>11</v>
      </c>
      <c r="M580" s="10" t="str">
        <f>IFERROR(VLOOKUP($L$4:$L$859,TABLAREF!$A$1:$C$4,3,1),"SIN DATO")</f>
        <v>INTERMEDIO</v>
      </c>
    </row>
    <row r="581" spans="1:13" x14ac:dyDescent="0.25">
      <c r="A581" s="77">
        <f t="shared" si="26"/>
        <v>578</v>
      </c>
      <c r="B581" s="42" t="str">
        <f>'10_Putumayo'!S579</f>
        <v>CC97480052</v>
      </c>
      <c r="C581" s="2">
        <f>'10_Putumayo'!Y579</f>
        <v>60</v>
      </c>
      <c r="D581">
        <f>'10_Putumayo'!AE579</f>
        <v>1</v>
      </c>
      <c r="E581" s="1">
        <f>'10_Putumayo'!BO579</f>
        <v>0</v>
      </c>
      <c r="F581" s="17">
        <f>'10_Putumayo'!CS579</f>
        <v>0</v>
      </c>
      <c r="G581" s="16">
        <f>'10_Putumayo'!DB579</f>
        <v>0</v>
      </c>
      <c r="H581" s="46">
        <f>'10_Putumayo'!CW579</f>
        <v>130</v>
      </c>
      <c r="I581" s="17">
        <f>'10_Putumayo'!EP579</f>
        <v>225</v>
      </c>
      <c r="J581" s="18">
        <f>'10_Putumayo'!ET579</f>
        <v>52</v>
      </c>
      <c r="K581" s="15">
        <f t="shared" ref="K581:K644" si="27">100*(1-EXP(-EXP((LN(10)-(15.5305+(28.4441*(1-D581))+(-1.4792*LN(C581))+(0*LN(C581)*LN(C581))+(-14.4588*LN(C581)*(1-D581))+(1.8515*LN(C581)*LN(C581)*(1-D581))+(-0.9119*LN(H581))+(-0.2767*E581)+(-0.7181*LN((I581* 0.02586)/ (J581* 0.02586)))+(-0.1759*F581)+(-0.1999*F581*(1-D581))+(-0.5865*G581)+(0*G581*D581)))/(EXP(0.9145)*EXP(-0.2784*(15.5305+(28.4441*(1-D581))+(-1.4792*LN(C581))+(0*LN(C581)*LN(C581))+(-14.4588*LN(C581)*(1-D581))+(1.8515*LN(C581)*LN(C581)*(1-D581))+(-0.9119*LN(H581))+(-0.2767*E581)+(-0.7181*LN((I581* 0.02586)/ (J581* 0.02586)))+(-0.1759*F581)+(-0.1999*F581*(1-D581))+(-0.5865*G581)+(0*G581*D581)))))))</f>
        <v>12.171588942519085</v>
      </c>
      <c r="L581" s="15">
        <f t="shared" ref="L581:L644" si="28">ROUND(K581,0)</f>
        <v>12</v>
      </c>
      <c r="M581" s="10" t="str">
        <f>IFERROR(VLOOKUP($L$4:$L$859,TABLAREF!$A$1:$C$4,3,1),"SIN DATO")</f>
        <v>INTERMEDIO</v>
      </c>
    </row>
    <row r="582" spans="1:13" x14ac:dyDescent="0.25">
      <c r="A582" s="77">
        <f t="shared" ref="A582:A645" si="29">A581+1</f>
        <v>579</v>
      </c>
      <c r="B582" s="42" t="str">
        <f>'10_Putumayo'!S580</f>
        <v>CC69005836</v>
      </c>
      <c r="C582" s="2">
        <f>'10_Putumayo'!Y580</f>
        <v>68</v>
      </c>
      <c r="D582">
        <f>'10_Putumayo'!AE580</f>
        <v>2</v>
      </c>
      <c r="E582" s="1">
        <f>'10_Putumayo'!BO580</f>
        <v>0</v>
      </c>
      <c r="F582" s="17">
        <f>'10_Putumayo'!CS580</f>
        <v>0</v>
      </c>
      <c r="G582" s="16">
        <f>'10_Putumayo'!DB580</f>
        <v>0</v>
      </c>
      <c r="H582" s="46">
        <f>'10_Putumayo'!CW580</f>
        <v>140</v>
      </c>
      <c r="I582" s="17">
        <f>'10_Putumayo'!EP580</f>
        <v>186.5</v>
      </c>
      <c r="J582" s="18">
        <f>'10_Putumayo'!ET580</f>
        <v>54.3</v>
      </c>
      <c r="K582" s="15">
        <f t="shared" si="27"/>
        <v>24.545982691491407</v>
      </c>
      <c r="L582" s="15">
        <f t="shared" si="28"/>
        <v>25</v>
      </c>
      <c r="M582" s="10" t="str">
        <f>IFERROR(VLOOKUP($L$4:$L$859,TABLAREF!$A$1:$C$4,3,1),"SIN DATO")</f>
        <v>MUY ALTO</v>
      </c>
    </row>
    <row r="583" spans="1:13" x14ac:dyDescent="0.25">
      <c r="A583" s="77">
        <f t="shared" si="29"/>
        <v>580</v>
      </c>
      <c r="B583" s="42" t="str">
        <f>'10_Putumayo'!S581</f>
        <v>CC27352896</v>
      </c>
      <c r="C583" s="2">
        <f>'10_Putumayo'!Y581</f>
        <v>41</v>
      </c>
      <c r="D583">
        <f>'10_Putumayo'!AE581</f>
        <v>2</v>
      </c>
      <c r="E583" s="1">
        <f>'10_Putumayo'!BO581</f>
        <v>0</v>
      </c>
      <c r="F583" s="17">
        <f>'10_Putumayo'!CS581</f>
        <v>0</v>
      </c>
      <c r="G583" s="16">
        <f>'10_Putumayo'!DB581</f>
        <v>1</v>
      </c>
      <c r="H583" s="46">
        <f>'10_Putumayo'!CW581</f>
        <v>125</v>
      </c>
      <c r="I583" s="17">
        <f>'10_Putumayo'!EP581</f>
        <v>156</v>
      </c>
      <c r="J583" s="18">
        <f>'10_Putumayo'!ET581</f>
        <v>64</v>
      </c>
      <c r="K583" s="15">
        <f t="shared" si="27"/>
        <v>9.5241690426073333</v>
      </c>
      <c r="L583" s="15">
        <f t="shared" si="28"/>
        <v>10</v>
      </c>
      <c r="M583" s="10" t="str">
        <f>IFERROR(VLOOKUP($L$4:$L$859,TABLAREF!$A$1:$C$4,3,1),"SIN DATO")</f>
        <v>LATENTE</v>
      </c>
    </row>
    <row r="584" spans="1:13" x14ac:dyDescent="0.25">
      <c r="A584" s="77">
        <f t="shared" si="29"/>
        <v>581</v>
      </c>
      <c r="B584" s="42" t="str">
        <f>'10_Putumayo'!S582</f>
        <v>CC41180439</v>
      </c>
      <c r="C584" s="2">
        <f>'10_Putumayo'!Y582</f>
        <v>62</v>
      </c>
      <c r="D584">
        <f>'10_Putumayo'!AE582</f>
        <v>2</v>
      </c>
      <c r="E584" s="1">
        <f>'10_Putumayo'!BO582</f>
        <v>0</v>
      </c>
      <c r="F584" s="17">
        <f>'10_Putumayo'!CS582</f>
        <v>1</v>
      </c>
      <c r="G584" s="16">
        <f>'10_Putumayo'!DB582</f>
        <v>0</v>
      </c>
      <c r="H584" s="46">
        <f>'10_Putumayo'!CW582</f>
        <v>130</v>
      </c>
      <c r="I584" s="17">
        <f>'10_Putumayo'!EP582</f>
        <v>176</v>
      </c>
      <c r="J584" s="18">
        <f>'10_Putumayo'!ET582</f>
        <v>68</v>
      </c>
      <c r="K584" s="15">
        <f t="shared" si="27"/>
        <v>11.438794057487623</v>
      </c>
      <c r="L584" s="15">
        <f t="shared" si="28"/>
        <v>11</v>
      </c>
      <c r="M584" s="10" t="str">
        <f>IFERROR(VLOOKUP($L$4:$L$859,TABLAREF!$A$1:$C$4,3,1),"SIN DATO")</f>
        <v>INTERMEDIO</v>
      </c>
    </row>
    <row r="585" spans="1:13" x14ac:dyDescent="0.25">
      <c r="A585" s="77">
        <f t="shared" si="29"/>
        <v>582</v>
      </c>
      <c r="B585" s="42" t="str">
        <f>'10_Putumayo'!S583</f>
        <v>CC18123100</v>
      </c>
      <c r="C585" s="2">
        <f>'10_Putumayo'!Y583</f>
        <v>59</v>
      </c>
      <c r="D585">
        <f>'10_Putumayo'!AE583</f>
        <v>1</v>
      </c>
      <c r="E585" s="1">
        <f>'10_Putumayo'!BO583</f>
        <v>0</v>
      </c>
      <c r="F585" s="17">
        <f>'10_Putumayo'!CS583</f>
        <v>1</v>
      </c>
      <c r="G585" s="16">
        <f>'10_Putumayo'!DB583</f>
        <v>1</v>
      </c>
      <c r="H585" s="46">
        <f>'10_Putumayo'!CW583</f>
        <v>130</v>
      </c>
      <c r="I585" s="17">
        <f>'10_Putumayo'!EP583</f>
        <v>184</v>
      </c>
      <c r="J585" s="18">
        <f>'10_Putumayo'!ET583</f>
        <v>64</v>
      </c>
      <c r="K585" s="15">
        <f t="shared" si="27"/>
        <v>23.282677567041134</v>
      </c>
      <c r="L585" s="15">
        <f t="shared" si="28"/>
        <v>23</v>
      </c>
      <c r="M585" s="10" t="str">
        <f>IFERROR(VLOOKUP($L$4:$L$859,TABLAREF!$A$1:$C$4,3,1),"SIN DATO")</f>
        <v>ALTO</v>
      </c>
    </row>
    <row r="586" spans="1:13" x14ac:dyDescent="0.25">
      <c r="A586" s="77">
        <f t="shared" si="29"/>
        <v>583</v>
      </c>
      <c r="B586" s="42" t="str">
        <f>'10_Putumayo'!S584</f>
        <v>CC18109423</v>
      </c>
      <c r="C586" s="2">
        <f>'10_Putumayo'!Y584</f>
        <v>61</v>
      </c>
      <c r="D586">
        <f>'10_Putumayo'!AE584</f>
        <v>1</v>
      </c>
      <c r="E586" s="1">
        <f>'10_Putumayo'!BO584</f>
        <v>0</v>
      </c>
      <c r="F586" s="17">
        <f>'10_Putumayo'!CS584</f>
        <v>0</v>
      </c>
      <c r="G586" s="16">
        <f>'10_Putumayo'!DB584</f>
        <v>0</v>
      </c>
      <c r="H586" s="46">
        <f>'10_Putumayo'!CW584</f>
        <v>140</v>
      </c>
      <c r="I586" s="17">
        <f>'10_Putumayo'!EP584</f>
        <v>92.6</v>
      </c>
      <c r="J586" s="18">
        <f>'10_Putumayo'!ET584</f>
        <v>34</v>
      </c>
      <c r="K586" s="15">
        <f t="shared" si="27"/>
        <v>7.9151908487108846</v>
      </c>
      <c r="L586" s="15">
        <f t="shared" si="28"/>
        <v>8</v>
      </c>
      <c r="M586" s="10" t="str">
        <f>IFERROR(VLOOKUP($L$4:$L$859,TABLAREF!$A$1:$C$4,3,1),"SIN DATO")</f>
        <v>LATENTE</v>
      </c>
    </row>
    <row r="587" spans="1:13" x14ac:dyDescent="0.25">
      <c r="A587" s="77">
        <f t="shared" si="29"/>
        <v>584</v>
      </c>
      <c r="B587" s="42" t="str">
        <f>'10_Putumayo'!S585</f>
        <v>CC18935755</v>
      </c>
      <c r="C587" s="2">
        <f>'10_Putumayo'!Y585</f>
        <v>56</v>
      </c>
      <c r="D587">
        <f>'10_Putumayo'!AE585</f>
        <v>1</v>
      </c>
      <c r="E587" s="1">
        <f>'10_Putumayo'!BO585</f>
        <v>0</v>
      </c>
      <c r="F587" s="17">
        <f>'10_Putumayo'!CS585</f>
        <v>1</v>
      </c>
      <c r="G587" s="16">
        <f>'10_Putumayo'!DB585</f>
        <v>0</v>
      </c>
      <c r="H587" s="46">
        <f>'10_Putumayo'!CW585</f>
        <v>130</v>
      </c>
      <c r="I587" s="17">
        <f>'10_Putumayo'!EP585</f>
        <v>140</v>
      </c>
      <c r="J587" s="18">
        <f>'10_Putumayo'!ET585</f>
        <v>40.9</v>
      </c>
      <c r="K587" s="15">
        <f t="shared" si="27"/>
        <v>10.35011586925082</v>
      </c>
      <c r="L587" s="15">
        <f t="shared" si="28"/>
        <v>10</v>
      </c>
      <c r="M587" s="10" t="str">
        <f>IFERROR(VLOOKUP($L$4:$L$859,TABLAREF!$A$1:$C$4,3,1),"SIN DATO")</f>
        <v>LATENTE</v>
      </c>
    </row>
    <row r="588" spans="1:13" x14ac:dyDescent="0.25">
      <c r="A588" s="77">
        <f t="shared" si="29"/>
        <v>585</v>
      </c>
      <c r="B588" s="42" t="str">
        <f>'10_Putumayo'!S586</f>
        <v>CC18103887</v>
      </c>
      <c r="C588" s="2">
        <f>'10_Putumayo'!Y586</f>
        <v>80</v>
      </c>
      <c r="D588">
        <f>'10_Putumayo'!AE586</f>
        <v>1</v>
      </c>
      <c r="E588" s="1">
        <f>'10_Putumayo'!BO586</f>
        <v>0</v>
      </c>
      <c r="F588" s="17">
        <f>'10_Putumayo'!CS586</f>
        <v>1</v>
      </c>
      <c r="G588" s="16">
        <f>'10_Putumayo'!DB586</f>
        <v>0</v>
      </c>
      <c r="H588" s="46">
        <f>'10_Putumayo'!CW586</f>
        <v>115</v>
      </c>
      <c r="I588" s="17">
        <f>'10_Putumayo'!EP586</f>
        <v>225.1</v>
      </c>
      <c r="J588" s="18">
        <f>'10_Putumayo'!ET586</f>
        <v>41.8</v>
      </c>
      <c r="K588" s="15">
        <f t="shared" si="27"/>
        <v>29.545290337054965</v>
      </c>
      <c r="L588" s="15">
        <f t="shared" si="28"/>
        <v>30</v>
      </c>
      <c r="M588" s="10" t="str">
        <f>IFERROR(VLOOKUP($L$4:$L$859,TABLAREF!$A$1:$C$4,3,1),"SIN DATO")</f>
        <v>MUY ALTO</v>
      </c>
    </row>
    <row r="589" spans="1:13" x14ac:dyDescent="0.25">
      <c r="A589" s="77">
        <f t="shared" si="29"/>
        <v>586</v>
      </c>
      <c r="B589" s="42" t="str">
        <f>'10_Putumayo'!S587</f>
        <v>CC27353946</v>
      </c>
      <c r="C589" s="2">
        <f>'10_Putumayo'!Y587</f>
        <v>55</v>
      </c>
      <c r="D589">
        <f>'10_Putumayo'!AE587</f>
        <v>2</v>
      </c>
      <c r="E589" s="1">
        <f>'10_Putumayo'!BO587</f>
        <v>0</v>
      </c>
      <c r="F589" s="17">
        <f>'10_Putumayo'!CS587</f>
        <v>0</v>
      </c>
      <c r="G589" s="16">
        <f>'10_Putumayo'!DB587</f>
        <v>0</v>
      </c>
      <c r="H589" s="46">
        <f>'10_Putumayo'!CW587</f>
        <v>120</v>
      </c>
      <c r="I589" s="17">
        <f>'10_Putumayo'!EP587</f>
        <v>188.7</v>
      </c>
      <c r="J589" s="18">
        <f>'10_Putumayo'!ET587</f>
        <v>45.6</v>
      </c>
      <c r="K589" s="15">
        <f t="shared" si="27"/>
        <v>12.209432467499804</v>
      </c>
      <c r="L589" s="15">
        <f t="shared" si="28"/>
        <v>12</v>
      </c>
      <c r="M589" s="10" t="str">
        <f>IFERROR(VLOOKUP($L$4:$L$859,TABLAREF!$A$1:$C$4,3,1),"SIN DATO")</f>
        <v>INTERMEDIO</v>
      </c>
    </row>
    <row r="590" spans="1:13" x14ac:dyDescent="0.25">
      <c r="A590" s="77">
        <f t="shared" si="29"/>
        <v>587</v>
      </c>
      <c r="B590" s="42" t="str">
        <f>'10_Putumayo'!S588</f>
        <v>CC5297658</v>
      </c>
      <c r="C590" s="2">
        <f>'10_Putumayo'!Y588</f>
        <v>50</v>
      </c>
      <c r="D590">
        <f>'10_Putumayo'!AE588</f>
        <v>1</v>
      </c>
      <c r="E590" s="1">
        <f>'10_Putumayo'!BO588</f>
        <v>0</v>
      </c>
      <c r="F590" s="17">
        <f>'10_Putumayo'!CS588</f>
        <v>1</v>
      </c>
      <c r="G590" s="16">
        <f>'10_Putumayo'!DB588</f>
        <v>0</v>
      </c>
      <c r="H590" s="46">
        <f>'10_Putumayo'!CW588</f>
        <v>130</v>
      </c>
      <c r="I590" s="17">
        <f>'10_Putumayo'!EP588</f>
        <v>225</v>
      </c>
      <c r="J590" s="18">
        <f>'10_Putumayo'!ET588</f>
        <v>43.3</v>
      </c>
      <c r="K590" s="15">
        <f t="shared" si="27"/>
        <v>12.953272611268329</v>
      </c>
      <c r="L590" s="15">
        <f t="shared" si="28"/>
        <v>13</v>
      </c>
      <c r="M590" s="10" t="str">
        <f>IFERROR(VLOOKUP($L$4:$L$859,TABLAREF!$A$1:$C$4,3,1),"SIN DATO")</f>
        <v>INTERMEDIO</v>
      </c>
    </row>
    <row r="591" spans="1:13" x14ac:dyDescent="0.25">
      <c r="A591" s="77">
        <f t="shared" si="29"/>
        <v>588</v>
      </c>
      <c r="B591" s="42" t="str">
        <f>'10_Putumayo'!S589</f>
        <v>CC39840570</v>
      </c>
      <c r="C591" s="2">
        <f>'10_Putumayo'!Y589</f>
        <v>60</v>
      </c>
      <c r="D591">
        <f>'10_Putumayo'!AE589</f>
        <v>2</v>
      </c>
      <c r="E591" s="1">
        <f>'10_Putumayo'!BO589</f>
        <v>0</v>
      </c>
      <c r="F591" s="17">
        <f>'10_Putumayo'!CS589</f>
        <v>0</v>
      </c>
      <c r="G591" s="16">
        <f>'10_Putumayo'!DB589</f>
        <v>0</v>
      </c>
      <c r="H591" s="46">
        <f>'10_Putumayo'!CW589</f>
        <v>120</v>
      </c>
      <c r="I591" s="17">
        <f>'10_Putumayo'!EP589</f>
        <v>239</v>
      </c>
      <c r="J591" s="18">
        <f>'10_Putumayo'!ET589</f>
        <v>38.03</v>
      </c>
      <c r="K591" s="15">
        <f t="shared" si="27"/>
        <v>24.282584773047866</v>
      </c>
      <c r="L591" s="15">
        <f t="shared" si="28"/>
        <v>24</v>
      </c>
      <c r="M591" s="10" t="str">
        <f>IFERROR(VLOOKUP($L$4:$L$859,TABLAREF!$A$1:$C$4,3,1),"SIN DATO")</f>
        <v>ALTO</v>
      </c>
    </row>
    <row r="592" spans="1:13" x14ac:dyDescent="0.25">
      <c r="A592" s="77">
        <f t="shared" si="29"/>
        <v>589</v>
      </c>
      <c r="B592" s="42" t="str">
        <f>'10_Putumayo'!S590</f>
        <v>CC27474453</v>
      </c>
      <c r="C592" s="2">
        <f>'10_Putumayo'!Y590</f>
        <v>59</v>
      </c>
      <c r="D592">
        <f>'10_Putumayo'!AE590</f>
        <v>2</v>
      </c>
      <c r="E592" s="1">
        <f>'10_Putumayo'!BO590</f>
        <v>0</v>
      </c>
      <c r="F592" s="17">
        <f>'10_Putumayo'!CS590</f>
        <v>0</v>
      </c>
      <c r="G592" s="16">
        <f>'10_Putumayo'!DB590</f>
        <v>0</v>
      </c>
      <c r="H592" s="46">
        <f>'10_Putumayo'!CW590</f>
        <v>128</v>
      </c>
      <c r="I592" s="17">
        <f>'10_Putumayo'!EP590</f>
        <v>242</v>
      </c>
      <c r="J592" s="18">
        <f>'10_Putumayo'!ET590</f>
        <v>60</v>
      </c>
      <c r="K592" s="15">
        <f t="shared" si="27"/>
        <v>16.232504699680529</v>
      </c>
      <c r="L592" s="15">
        <f t="shared" si="28"/>
        <v>16</v>
      </c>
      <c r="M592" s="10" t="str">
        <f>IFERROR(VLOOKUP($L$4:$L$859,TABLAREF!$A$1:$C$4,3,1),"SIN DATO")</f>
        <v>INTERMEDIO</v>
      </c>
    </row>
    <row r="593" spans="1:13" x14ac:dyDescent="0.25">
      <c r="A593" s="77">
        <f t="shared" si="29"/>
        <v>590</v>
      </c>
      <c r="B593" s="42" t="str">
        <f>'10_Putumayo'!S591</f>
        <v>CC12954682</v>
      </c>
      <c r="C593" s="2">
        <f>'10_Putumayo'!Y591</f>
        <v>50</v>
      </c>
      <c r="D593">
        <f>'10_Putumayo'!AE591</f>
        <v>1</v>
      </c>
      <c r="E593" s="1">
        <f>'10_Putumayo'!BO591</f>
        <v>0</v>
      </c>
      <c r="F593" s="17">
        <f>'10_Putumayo'!CS591</f>
        <v>1</v>
      </c>
      <c r="G593" s="16">
        <f>'10_Putumayo'!DB591</f>
        <v>0</v>
      </c>
      <c r="H593" s="46">
        <f>'10_Putumayo'!CW591</f>
        <v>155</v>
      </c>
      <c r="I593" s="17">
        <f>'10_Putumayo'!EP591</f>
        <v>106</v>
      </c>
      <c r="J593" s="18">
        <f>'10_Putumayo'!ET591</f>
        <v>62</v>
      </c>
      <c r="K593" s="15">
        <f t="shared" si="27"/>
        <v>3.7115528862557978</v>
      </c>
      <c r="L593" s="15">
        <f t="shared" si="28"/>
        <v>4</v>
      </c>
      <c r="M593" s="10" t="str">
        <f>IFERROR(VLOOKUP($L$4:$L$859,TABLAREF!$A$1:$C$4,3,1),"SIN DATO")</f>
        <v>LATENTE</v>
      </c>
    </row>
    <row r="594" spans="1:13" x14ac:dyDescent="0.25">
      <c r="A594" s="77">
        <f t="shared" si="29"/>
        <v>591</v>
      </c>
      <c r="B594" s="42" t="str">
        <f>'10_Putumayo'!S592</f>
        <v>CC40093205</v>
      </c>
      <c r="C594" s="2">
        <f>'10_Putumayo'!Y592</f>
        <v>71</v>
      </c>
      <c r="D594">
        <f>'10_Putumayo'!AE592</f>
        <v>2</v>
      </c>
      <c r="E594" s="1">
        <f>'10_Putumayo'!BO592</f>
        <v>0</v>
      </c>
      <c r="F594" s="17">
        <f>'10_Putumayo'!CS592</f>
        <v>0</v>
      </c>
      <c r="G594" s="16">
        <f>'10_Putumayo'!DB592</f>
        <v>0</v>
      </c>
      <c r="H594" s="46">
        <f>'10_Putumayo'!CW592</f>
        <v>110</v>
      </c>
      <c r="I594" s="17">
        <f>'10_Putumayo'!EP592</f>
        <v>172</v>
      </c>
      <c r="J594" s="18">
        <f>'10_Putumayo'!ET592</f>
        <v>29</v>
      </c>
      <c r="K594" s="15">
        <f t="shared" si="27"/>
        <v>33.814753352930083</v>
      </c>
      <c r="L594" s="15">
        <f t="shared" si="28"/>
        <v>34</v>
      </c>
      <c r="M594" s="10" t="str">
        <f>IFERROR(VLOOKUP($L$4:$L$859,TABLAREF!$A$1:$C$4,3,1),"SIN DATO")</f>
        <v>MUY ALTO</v>
      </c>
    </row>
    <row r="595" spans="1:13" x14ac:dyDescent="0.25">
      <c r="A595" s="77">
        <f t="shared" si="29"/>
        <v>592</v>
      </c>
      <c r="B595" s="42" t="str">
        <f>'10_Putumayo'!S593</f>
        <v>CC1006665459</v>
      </c>
      <c r="C595" s="2">
        <f>'10_Putumayo'!Y593</f>
        <v>103</v>
      </c>
      <c r="D595">
        <f>'10_Putumayo'!AE593</f>
        <v>1</v>
      </c>
      <c r="E595" s="1">
        <f>'10_Putumayo'!BO593</f>
        <v>0</v>
      </c>
      <c r="F595" s="17">
        <f>'10_Putumayo'!CS593</f>
        <v>0</v>
      </c>
      <c r="G595" s="16">
        <f>'10_Putumayo'!DB593</f>
        <v>0</v>
      </c>
      <c r="H595" s="46">
        <f>'10_Putumayo'!CW593</f>
        <v>150</v>
      </c>
      <c r="I595" s="17">
        <f>'10_Putumayo'!EP593</f>
        <v>180</v>
      </c>
      <c r="J595" s="18">
        <f>'10_Putumayo'!ET593</f>
        <v>0</v>
      </c>
      <c r="K595" s="15" t="e">
        <f t="shared" si="27"/>
        <v>#DIV/0!</v>
      </c>
      <c r="L595" s="15" t="e">
        <f t="shared" si="28"/>
        <v>#DIV/0!</v>
      </c>
      <c r="M595" s="10" t="str">
        <f>IFERROR(VLOOKUP($L$4:$L$859,TABLAREF!$A$1:$C$4,3,1),"SIN DATO")</f>
        <v>SIN DATO</v>
      </c>
    </row>
    <row r="596" spans="1:13" x14ac:dyDescent="0.25">
      <c r="A596" s="77">
        <f t="shared" si="29"/>
        <v>593</v>
      </c>
      <c r="B596" s="42" t="str">
        <f>'10_Putumayo'!S594</f>
        <v>CC69030080</v>
      </c>
      <c r="C596" s="2">
        <f>'10_Putumayo'!Y594</f>
        <v>62</v>
      </c>
      <c r="D596">
        <f>'10_Putumayo'!AE594</f>
        <v>2</v>
      </c>
      <c r="E596" s="1">
        <f>'10_Putumayo'!BO594</f>
        <v>0</v>
      </c>
      <c r="F596" s="17">
        <f>'10_Putumayo'!CS594</f>
        <v>0</v>
      </c>
      <c r="G596" s="16">
        <f>'10_Putumayo'!DB594</f>
        <v>0</v>
      </c>
      <c r="H596" s="46">
        <f>'10_Putumayo'!CW594</f>
        <v>140</v>
      </c>
      <c r="I596" s="17">
        <f>'10_Putumayo'!EP594</f>
        <v>119</v>
      </c>
      <c r="J596" s="18">
        <f>'10_Putumayo'!ET594</f>
        <v>62</v>
      </c>
      <c r="K596" s="15">
        <f t="shared" si="27"/>
        <v>9.2015988892779728</v>
      </c>
      <c r="L596" s="15">
        <f t="shared" si="28"/>
        <v>9</v>
      </c>
      <c r="M596" s="10" t="str">
        <f>IFERROR(VLOOKUP($L$4:$L$859,TABLAREF!$A$1:$C$4,3,1),"SIN DATO")</f>
        <v>LATENTE</v>
      </c>
    </row>
    <row r="597" spans="1:13" x14ac:dyDescent="0.25">
      <c r="A597" s="77">
        <f t="shared" si="29"/>
        <v>594</v>
      </c>
      <c r="B597" s="42" t="str">
        <f>'10_Putumayo'!S595</f>
        <v>CC12950161</v>
      </c>
      <c r="C597" s="2">
        <f>'10_Putumayo'!Y595</f>
        <v>47</v>
      </c>
      <c r="D597">
        <f>'10_Putumayo'!AE595</f>
        <v>1</v>
      </c>
      <c r="E597" s="1">
        <f>'10_Putumayo'!BO595</f>
        <v>0</v>
      </c>
      <c r="F597" s="17">
        <f>'10_Putumayo'!CS595</f>
        <v>0</v>
      </c>
      <c r="G597" s="16">
        <f>'10_Putumayo'!DB595</f>
        <v>0</v>
      </c>
      <c r="H597" s="46">
        <f>'10_Putumayo'!CW595</f>
        <v>120</v>
      </c>
      <c r="I597" s="17">
        <f>'10_Putumayo'!EP595</f>
        <v>0</v>
      </c>
      <c r="J597" s="18">
        <f>'10_Putumayo'!ET595</f>
        <v>0</v>
      </c>
      <c r="K597" s="15" t="e">
        <f t="shared" si="27"/>
        <v>#DIV/0!</v>
      </c>
      <c r="L597" s="15" t="e">
        <f t="shared" si="28"/>
        <v>#DIV/0!</v>
      </c>
      <c r="M597" s="10" t="str">
        <f>IFERROR(VLOOKUP($L$4:$L$859,TABLAREF!$A$1:$C$4,3,1),"SIN DATO")</f>
        <v>SIN DATO</v>
      </c>
    </row>
    <row r="598" spans="1:13" x14ac:dyDescent="0.25">
      <c r="A598" s="77">
        <f t="shared" si="29"/>
        <v>595</v>
      </c>
      <c r="B598" s="42" t="str">
        <f>'10_Putumayo'!S596</f>
        <v>CC30724452</v>
      </c>
      <c r="C598" s="2">
        <f>'10_Putumayo'!Y596</f>
        <v>63</v>
      </c>
      <c r="D598">
        <f>'10_Putumayo'!AE596</f>
        <v>1</v>
      </c>
      <c r="E598" s="1">
        <f>'10_Putumayo'!BO596</f>
        <v>0</v>
      </c>
      <c r="F598" s="17">
        <f>'10_Putumayo'!CS596</f>
        <v>0</v>
      </c>
      <c r="G598" s="16">
        <f>'10_Putumayo'!DB596</f>
        <v>0</v>
      </c>
      <c r="H598" s="46">
        <f>'10_Putumayo'!CW596</f>
        <v>128</v>
      </c>
      <c r="I598" s="17">
        <f>'10_Putumayo'!EP596</f>
        <v>259</v>
      </c>
      <c r="J598" s="18">
        <f>'10_Putumayo'!ET596</f>
        <v>54</v>
      </c>
      <c r="K598" s="15">
        <f t="shared" si="27"/>
        <v>15.045604928482737</v>
      </c>
      <c r="L598" s="15">
        <f t="shared" si="28"/>
        <v>15</v>
      </c>
      <c r="M598" s="10" t="str">
        <f>IFERROR(VLOOKUP($L$4:$L$859,TABLAREF!$A$1:$C$4,3,1),"SIN DATO")</f>
        <v>INTERMEDIO</v>
      </c>
    </row>
    <row r="599" spans="1:13" x14ac:dyDescent="0.25">
      <c r="A599" s="77">
        <f t="shared" si="29"/>
        <v>596</v>
      </c>
      <c r="B599" s="42" t="str">
        <f>'10_Putumayo'!S597</f>
        <v>CC69050109</v>
      </c>
      <c r="C599" s="2">
        <f>'10_Putumayo'!Y597</f>
        <v>71</v>
      </c>
      <c r="D599">
        <f>'10_Putumayo'!AE597</f>
        <v>2</v>
      </c>
      <c r="E599" s="1">
        <f>'10_Putumayo'!BO597</f>
        <v>0</v>
      </c>
      <c r="F599" s="17">
        <f>'10_Putumayo'!CS597</f>
        <v>1</v>
      </c>
      <c r="G599" s="16">
        <f>'10_Putumayo'!DB597</f>
        <v>0</v>
      </c>
      <c r="H599" s="46">
        <f>'10_Putumayo'!CW597</f>
        <v>110</v>
      </c>
      <c r="I599" s="17">
        <f>'10_Putumayo'!EP597</f>
        <v>135</v>
      </c>
      <c r="J599" s="18">
        <f>'10_Putumayo'!ET597</f>
        <v>43</v>
      </c>
      <c r="K599" s="15">
        <f t="shared" si="27"/>
        <v>19.129804012751716</v>
      </c>
      <c r="L599" s="15">
        <f t="shared" si="28"/>
        <v>19</v>
      </c>
      <c r="M599" s="10" t="str">
        <f>IFERROR(VLOOKUP($L$4:$L$859,TABLAREF!$A$1:$C$4,3,1),"SIN DATO")</f>
        <v>INTERMEDIO</v>
      </c>
    </row>
    <row r="600" spans="1:13" x14ac:dyDescent="0.25">
      <c r="A600" s="77">
        <f t="shared" si="29"/>
        <v>597</v>
      </c>
      <c r="B600" s="42" t="str">
        <f>'10_Putumayo'!S598</f>
        <v>CC18109251</v>
      </c>
      <c r="C600" s="2">
        <f>'10_Putumayo'!Y598</f>
        <v>60</v>
      </c>
      <c r="D600">
        <f>'10_Putumayo'!AE598</f>
        <v>1</v>
      </c>
      <c r="E600" s="1">
        <f>'10_Putumayo'!BO598</f>
        <v>0</v>
      </c>
      <c r="F600" s="17">
        <f>'10_Putumayo'!CS598</f>
        <v>0</v>
      </c>
      <c r="G600" s="16">
        <f>'10_Putumayo'!DB598</f>
        <v>0</v>
      </c>
      <c r="H600" s="46">
        <f>'10_Putumayo'!CW598</f>
        <v>140</v>
      </c>
      <c r="I600" s="17">
        <f>'10_Putumayo'!EP598</f>
        <v>0</v>
      </c>
      <c r="J600" s="18">
        <f>'10_Putumayo'!ET598</f>
        <v>0</v>
      </c>
      <c r="K600" s="15" t="e">
        <f t="shared" si="27"/>
        <v>#DIV/0!</v>
      </c>
      <c r="L600" s="15" t="e">
        <f t="shared" si="28"/>
        <v>#DIV/0!</v>
      </c>
      <c r="M600" s="10" t="str">
        <f>IFERROR(VLOOKUP($L$4:$L$859,TABLAREF!$A$1:$C$4,3,1),"SIN DATO")</f>
        <v>SIN DATO</v>
      </c>
    </row>
    <row r="601" spans="1:13" x14ac:dyDescent="0.25">
      <c r="A601" s="77">
        <f t="shared" si="29"/>
        <v>598</v>
      </c>
      <c r="B601" s="42" t="str">
        <f>'10_Putumayo'!S599</f>
        <v>CC59816922</v>
      </c>
      <c r="C601" s="2">
        <f>'10_Putumayo'!Y599</f>
        <v>72</v>
      </c>
      <c r="D601">
        <f>'10_Putumayo'!AE599</f>
        <v>2</v>
      </c>
      <c r="E601" s="1">
        <f>'10_Putumayo'!BO599</f>
        <v>0</v>
      </c>
      <c r="F601" s="17">
        <f>'10_Putumayo'!CS599</f>
        <v>1</v>
      </c>
      <c r="G601" s="16">
        <f>'10_Putumayo'!DB599</f>
        <v>0</v>
      </c>
      <c r="H601" s="46">
        <f>'10_Putumayo'!CW599</f>
        <v>120</v>
      </c>
      <c r="I601" s="17">
        <f>'10_Putumayo'!EP599</f>
        <v>0</v>
      </c>
      <c r="J601" s="18">
        <f>'10_Putumayo'!ET599</f>
        <v>0</v>
      </c>
      <c r="K601" s="15" t="e">
        <f t="shared" si="27"/>
        <v>#DIV/0!</v>
      </c>
      <c r="L601" s="15" t="e">
        <f t="shared" si="28"/>
        <v>#DIV/0!</v>
      </c>
      <c r="M601" s="10" t="str">
        <f>IFERROR(VLOOKUP($L$4:$L$859,TABLAREF!$A$1:$C$4,3,1),"SIN DATO")</f>
        <v>SIN DATO</v>
      </c>
    </row>
    <row r="602" spans="1:13" x14ac:dyDescent="0.25">
      <c r="A602" s="77">
        <f t="shared" si="29"/>
        <v>599</v>
      </c>
      <c r="B602" s="42" t="str">
        <f>'10_Putumayo'!S600</f>
        <v>CC59819397</v>
      </c>
      <c r="C602" s="2">
        <f>'10_Putumayo'!Y600</f>
        <v>68</v>
      </c>
      <c r="D602">
        <f>'10_Putumayo'!AE600</f>
        <v>2</v>
      </c>
      <c r="E602" s="1">
        <f>'10_Putumayo'!BO600</f>
        <v>0</v>
      </c>
      <c r="F602" s="17">
        <f>'10_Putumayo'!CS600</f>
        <v>1</v>
      </c>
      <c r="G602" s="16">
        <f>'10_Putumayo'!DB600</f>
        <v>0</v>
      </c>
      <c r="H602" s="46">
        <f>'10_Putumayo'!CW600</f>
        <v>190</v>
      </c>
      <c r="I602" s="17">
        <f>'10_Putumayo'!EP600</f>
        <v>0</v>
      </c>
      <c r="J602" s="18">
        <f>'10_Putumayo'!ET600</f>
        <v>0</v>
      </c>
      <c r="K602" s="15" t="e">
        <f t="shared" si="27"/>
        <v>#DIV/0!</v>
      </c>
      <c r="L602" s="15" t="e">
        <f t="shared" si="28"/>
        <v>#DIV/0!</v>
      </c>
      <c r="M602" s="10" t="str">
        <f>IFERROR(VLOOKUP($L$4:$L$859,TABLAREF!$A$1:$C$4,3,1),"SIN DATO")</f>
        <v>SIN DATO</v>
      </c>
    </row>
    <row r="603" spans="1:13" x14ac:dyDescent="0.25">
      <c r="A603" s="77">
        <f t="shared" si="29"/>
        <v>600</v>
      </c>
      <c r="B603" s="42" t="str">
        <f>'10_Putumayo'!S601</f>
        <v>CC27469606</v>
      </c>
      <c r="C603" s="2">
        <f>'10_Putumayo'!Y601</f>
        <v>60</v>
      </c>
      <c r="D603">
        <f>'10_Putumayo'!AE601</f>
        <v>2</v>
      </c>
      <c r="E603" s="1">
        <f>'10_Putumayo'!BO601</f>
        <v>0</v>
      </c>
      <c r="F603" s="17">
        <f>'10_Putumayo'!CS601</f>
        <v>0</v>
      </c>
      <c r="G603" s="16">
        <f>'10_Putumayo'!DB601</f>
        <v>0</v>
      </c>
      <c r="H603" s="46">
        <f>'10_Putumayo'!CW601</f>
        <v>140</v>
      </c>
      <c r="I603" s="17">
        <f>'10_Putumayo'!EP601</f>
        <v>167.4</v>
      </c>
      <c r="J603" s="18">
        <f>'10_Putumayo'!ET601</f>
        <v>40</v>
      </c>
      <c r="K603" s="15">
        <f t="shared" si="27"/>
        <v>19.953126463031168</v>
      </c>
      <c r="L603" s="15">
        <f t="shared" si="28"/>
        <v>20</v>
      </c>
      <c r="M603" s="10" t="str">
        <f>IFERROR(VLOOKUP($L$4:$L$859,TABLAREF!$A$1:$C$4,3,1),"SIN DATO")</f>
        <v>ALTO</v>
      </c>
    </row>
    <row r="604" spans="1:13" x14ac:dyDescent="0.25">
      <c r="A604" s="77">
        <f t="shared" si="29"/>
        <v>601</v>
      </c>
      <c r="B604" s="42" t="str">
        <f>'10_Putumayo'!S602</f>
        <v>CC41100152</v>
      </c>
      <c r="C604" s="2">
        <f>'10_Putumayo'!Y602</f>
        <v>47</v>
      </c>
      <c r="D604">
        <f>'10_Putumayo'!AE602</f>
        <v>2</v>
      </c>
      <c r="E604" s="1">
        <f>'10_Putumayo'!BO602</f>
        <v>0</v>
      </c>
      <c r="F604" s="17">
        <f>'10_Putumayo'!CS602</f>
        <v>0</v>
      </c>
      <c r="G604" s="16">
        <f>'10_Putumayo'!DB602</f>
        <v>0</v>
      </c>
      <c r="H604" s="46">
        <f>'10_Putumayo'!CW602</f>
        <v>132</v>
      </c>
      <c r="I604" s="17">
        <f>'10_Putumayo'!EP602</f>
        <v>265</v>
      </c>
      <c r="J604" s="18">
        <f>'10_Putumayo'!ET602</f>
        <v>56</v>
      </c>
      <c r="K604" s="15">
        <f t="shared" si="27"/>
        <v>10.963928951681524</v>
      </c>
      <c r="L604" s="15">
        <f t="shared" si="28"/>
        <v>11</v>
      </c>
      <c r="M604" s="10" t="str">
        <f>IFERROR(VLOOKUP($L$4:$L$859,TABLAREF!$A$1:$C$4,3,1),"SIN DATO")</f>
        <v>INTERMEDIO</v>
      </c>
    </row>
    <row r="605" spans="1:13" x14ac:dyDescent="0.25">
      <c r="A605" s="77">
        <f t="shared" si="29"/>
        <v>602</v>
      </c>
      <c r="B605" s="42" t="str">
        <f>'10_Putumayo'!S603</f>
        <v>CC97447277</v>
      </c>
      <c r="C605" s="2">
        <f>'10_Putumayo'!Y603</f>
        <v>81</v>
      </c>
      <c r="D605">
        <f>'10_Putumayo'!AE603</f>
        <v>1</v>
      </c>
      <c r="E605" s="1">
        <f>'10_Putumayo'!BO603</f>
        <v>0</v>
      </c>
      <c r="F605" s="17">
        <f>'10_Putumayo'!CS603</f>
        <v>0</v>
      </c>
      <c r="G605" s="16">
        <f>'10_Putumayo'!DB603</f>
        <v>0</v>
      </c>
      <c r="H605" s="46">
        <f>'10_Putumayo'!CW603</f>
        <v>0</v>
      </c>
      <c r="I605" s="17">
        <f>'10_Putumayo'!EP603</f>
        <v>0</v>
      </c>
      <c r="J605" s="18">
        <f>'10_Putumayo'!ET603</f>
        <v>0</v>
      </c>
      <c r="K605" s="15" t="e">
        <f t="shared" si="27"/>
        <v>#NUM!</v>
      </c>
      <c r="L605" s="15" t="e">
        <f t="shared" si="28"/>
        <v>#NUM!</v>
      </c>
      <c r="M605" s="10" t="str">
        <f>IFERROR(VLOOKUP($L$4:$L$859,TABLAREF!$A$1:$C$4,3,1),"SIN DATO")</f>
        <v>SIN DATO</v>
      </c>
    </row>
    <row r="606" spans="1:13" x14ac:dyDescent="0.25">
      <c r="A606" s="77">
        <f t="shared" si="29"/>
        <v>603</v>
      </c>
      <c r="B606" s="42" t="str">
        <f>'10_Putumayo'!S604</f>
        <v>CC18143125</v>
      </c>
      <c r="C606" s="2">
        <f>'10_Putumayo'!Y604</f>
        <v>65</v>
      </c>
      <c r="D606">
        <f>'10_Putumayo'!AE604</f>
        <v>1</v>
      </c>
      <c r="E606" s="1">
        <f>'10_Putumayo'!BO604</f>
        <v>0</v>
      </c>
      <c r="F606" s="17">
        <f>'10_Putumayo'!CS604</f>
        <v>0</v>
      </c>
      <c r="G606" s="16">
        <f>'10_Putumayo'!DB604</f>
        <v>0</v>
      </c>
      <c r="H606" s="46">
        <f>'10_Putumayo'!CW604</f>
        <v>140</v>
      </c>
      <c r="I606" s="17">
        <f>'10_Putumayo'!EP604</f>
        <v>241</v>
      </c>
      <c r="J606" s="18">
        <f>'10_Putumayo'!ET604</f>
        <v>58</v>
      </c>
      <c r="K606" s="15">
        <f t="shared" si="27"/>
        <v>15.630442691068991</v>
      </c>
      <c r="L606" s="15">
        <f t="shared" si="28"/>
        <v>16</v>
      </c>
      <c r="M606" s="10" t="str">
        <f>IFERROR(VLOOKUP($L$4:$L$859,TABLAREF!$A$1:$C$4,3,1),"SIN DATO")</f>
        <v>INTERMEDIO</v>
      </c>
    </row>
    <row r="607" spans="1:13" x14ac:dyDescent="0.25">
      <c r="A607" s="77">
        <f t="shared" si="29"/>
        <v>604</v>
      </c>
      <c r="B607" s="42" t="str">
        <f>'10_Putumayo'!S605</f>
        <v>CC41180538</v>
      </c>
      <c r="C607" s="2">
        <f>'10_Putumayo'!Y605</f>
        <v>63</v>
      </c>
      <c r="D607">
        <f>'10_Putumayo'!AE605</f>
        <v>1</v>
      </c>
      <c r="E607" s="1">
        <f>'10_Putumayo'!BO605</f>
        <v>0</v>
      </c>
      <c r="F607" s="17">
        <f>'10_Putumayo'!CS605</f>
        <v>0</v>
      </c>
      <c r="G607" s="16">
        <f>'10_Putumayo'!DB605</f>
        <v>0</v>
      </c>
      <c r="H607" s="46">
        <f>'10_Putumayo'!CW605</f>
        <v>130</v>
      </c>
      <c r="I607" s="17">
        <f>'10_Putumayo'!EP605</f>
        <v>267</v>
      </c>
      <c r="J607" s="18">
        <f>'10_Putumayo'!ET605</f>
        <v>46</v>
      </c>
      <c r="K607" s="15">
        <f t="shared" si="27"/>
        <v>18.795157359083838</v>
      </c>
      <c r="L607" s="15">
        <f t="shared" si="28"/>
        <v>19</v>
      </c>
      <c r="M607" s="10" t="str">
        <f>IFERROR(VLOOKUP($L$4:$L$859,TABLAREF!$A$1:$C$4,3,1),"SIN DATO")</f>
        <v>INTERMEDIO</v>
      </c>
    </row>
    <row r="608" spans="1:13" x14ac:dyDescent="0.25">
      <c r="A608" s="77">
        <f t="shared" si="29"/>
        <v>605</v>
      </c>
      <c r="B608" s="42" t="str">
        <f>'10_Putumayo'!S606</f>
        <v>CC97470177</v>
      </c>
      <c r="C608" s="2">
        <f>'10_Putumayo'!Y606</f>
        <v>59</v>
      </c>
      <c r="D608">
        <f>'10_Putumayo'!AE606</f>
        <v>1</v>
      </c>
      <c r="E608" s="1">
        <f>'10_Putumayo'!BO606</f>
        <v>0</v>
      </c>
      <c r="F608" s="17">
        <f>'10_Putumayo'!CS606</f>
        <v>0</v>
      </c>
      <c r="G608" s="16">
        <f>'10_Putumayo'!DB606</f>
        <v>0</v>
      </c>
      <c r="H608" s="46">
        <f>'10_Putumayo'!CW606</f>
        <v>130</v>
      </c>
      <c r="I608" s="17">
        <f>'10_Putumayo'!EP606</f>
        <v>238</v>
      </c>
      <c r="J608" s="18">
        <f>'10_Putumayo'!ET606</f>
        <v>43</v>
      </c>
      <c r="K608" s="15">
        <f t="shared" si="27"/>
        <v>15.513191349274214</v>
      </c>
      <c r="L608" s="15">
        <f t="shared" si="28"/>
        <v>16</v>
      </c>
      <c r="M608" s="10" t="str">
        <f>IFERROR(VLOOKUP($L$4:$L$859,TABLAREF!$A$1:$C$4,3,1),"SIN DATO")</f>
        <v>INTERMEDIO</v>
      </c>
    </row>
    <row r="609" spans="1:13" x14ac:dyDescent="0.25">
      <c r="A609" s="77">
        <f t="shared" si="29"/>
        <v>606</v>
      </c>
      <c r="B609" s="42" t="str">
        <f>'10_Putumayo'!S607</f>
        <v>CC25411790</v>
      </c>
      <c r="C609" s="2">
        <f>'10_Putumayo'!Y607</f>
        <v>63</v>
      </c>
      <c r="D609">
        <f>'10_Putumayo'!AE607</f>
        <v>2</v>
      </c>
      <c r="E609" s="1">
        <f>'10_Putumayo'!BO607</f>
        <v>0</v>
      </c>
      <c r="F609" s="17">
        <f>'10_Putumayo'!CS607</f>
        <v>0</v>
      </c>
      <c r="G609" s="16">
        <f>'10_Putumayo'!DB607</f>
        <v>0</v>
      </c>
      <c r="H609" s="46">
        <f>'10_Putumayo'!CW607</f>
        <v>110</v>
      </c>
      <c r="I609" s="17">
        <f>'10_Putumayo'!EP607</f>
        <v>203</v>
      </c>
      <c r="J609" s="18">
        <f>'10_Putumayo'!ET607</f>
        <v>52.8</v>
      </c>
      <c r="K609" s="15">
        <f t="shared" si="27"/>
        <v>15.618010975706319</v>
      </c>
      <c r="L609" s="15">
        <f t="shared" si="28"/>
        <v>16</v>
      </c>
      <c r="M609" s="10" t="str">
        <f>IFERROR(VLOOKUP($L$4:$L$859,TABLAREF!$A$1:$C$4,3,1),"SIN DATO")</f>
        <v>INTERMEDIO</v>
      </c>
    </row>
    <row r="610" spans="1:13" x14ac:dyDescent="0.25">
      <c r="A610" s="77">
        <f t="shared" si="29"/>
        <v>607</v>
      </c>
      <c r="B610" s="42" t="str">
        <f>'10_Putumayo'!S608</f>
        <v>CC2850337</v>
      </c>
      <c r="C610" s="2">
        <f>'10_Putumayo'!Y608</f>
        <v>36</v>
      </c>
      <c r="D610">
        <f>'10_Putumayo'!AE608</f>
        <v>1</v>
      </c>
      <c r="E610" s="1">
        <f>'10_Putumayo'!BO608</f>
        <v>0</v>
      </c>
      <c r="F610" s="17">
        <f>'10_Putumayo'!CS608</f>
        <v>0</v>
      </c>
      <c r="G610" s="16">
        <f>'10_Putumayo'!DB608</f>
        <v>0</v>
      </c>
      <c r="H610" s="46">
        <f>'10_Putumayo'!CW608</f>
        <v>110</v>
      </c>
      <c r="I610" s="17">
        <f>'10_Putumayo'!EP608</f>
        <v>290</v>
      </c>
      <c r="J610" s="18">
        <f>'10_Putumayo'!ET608</f>
        <v>66</v>
      </c>
      <c r="K610" s="15">
        <f t="shared" si="27"/>
        <v>1.7800538987124526</v>
      </c>
      <c r="L610" s="15">
        <f t="shared" si="28"/>
        <v>2</v>
      </c>
      <c r="M610" s="10" t="str">
        <f>IFERROR(VLOOKUP($L$4:$L$859,TABLAREF!$A$1:$C$4,3,1),"SIN DATO")</f>
        <v>LATENTE</v>
      </c>
    </row>
    <row r="611" spans="1:13" x14ac:dyDescent="0.25">
      <c r="A611" s="77">
        <f t="shared" si="29"/>
        <v>608</v>
      </c>
      <c r="B611" s="42" t="str">
        <f>'10_Putumayo'!S609</f>
        <v>CC18100691</v>
      </c>
      <c r="C611" s="2">
        <f>'10_Putumayo'!Y609</f>
        <v>58</v>
      </c>
      <c r="D611">
        <f>'10_Putumayo'!AE609</f>
        <v>1</v>
      </c>
      <c r="E611" s="1">
        <f>'10_Putumayo'!BO609</f>
        <v>0</v>
      </c>
      <c r="F611" s="17">
        <f>'10_Putumayo'!CS609</f>
        <v>1</v>
      </c>
      <c r="G611" s="16">
        <f>'10_Putumayo'!DB609</f>
        <v>0</v>
      </c>
      <c r="H611" s="46">
        <f>'10_Putumayo'!CW609</f>
        <v>100</v>
      </c>
      <c r="I611" s="17">
        <f>'10_Putumayo'!EP609</f>
        <v>164</v>
      </c>
      <c r="J611" s="18">
        <f>'10_Putumayo'!ET609</f>
        <v>15</v>
      </c>
      <c r="K611" s="15">
        <f t="shared" si="27"/>
        <v>26.55070957486312</v>
      </c>
      <c r="L611" s="15">
        <f t="shared" si="28"/>
        <v>27</v>
      </c>
      <c r="M611" s="10" t="str">
        <f>IFERROR(VLOOKUP($L$4:$L$859,TABLAREF!$A$1:$C$4,3,1),"SIN DATO")</f>
        <v>MUY ALTO</v>
      </c>
    </row>
    <row r="612" spans="1:13" x14ac:dyDescent="0.25">
      <c r="A612" s="77">
        <f t="shared" si="29"/>
        <v>609</v>
      </c>
      <c r="B612" s="42" t="str">
        <f>'10_Putumayo'!S610</f>
        <v>CC5349318</v>
      </c>
      <c r="C612" s="2">
        <f>'10_Putumayo'!Y610</f>
        <v>51</v>
      </c>
      <c r="D612">
        <f>'10_Putumayo'!AE610</f>
        <v>1</v>
      </c>
      <c r="E612" s="1">
        <f>'10_Putumayo'!BO610</f>
        <v>0</v>
      </c>
      <c r="F612" s="17">
        <f>'10_Putumayo'!CS610</f>
        <v>1</v>
      </c>
      <c r="G612" s="16">
        <f>'10_Putumayo'!DB610</f>
        <v>0</v>
      </c>
      <c r="H612" s="46">
        <f>'10_Putumayo'!CW610</f>
        <v>125</v>
      </c>
      <c r="I612" s="17">
        <f>'10_Putumayo'!EP610</f>
        <v>127</v>
      </c>
      <c r="J612" s="18">
        <f>'10_Putumayo'!ET610</f>
        <v>36</v>
      </c>
      <c r="K612" s="15">
        <f t="shared" si="27"/>
        <v>7.8173585614155101</v>
      </c>
      <c r="L612" s="15">
        <f t="shared" si="28"/>
        <v>8</v>
      </c>
      <c r="M612" s="10" t="str">
        <f>IFERROR(VLOOKUP($L$4:$L$859,TABLAREF!$A$1:$C$4,3,1),"SIN DATO")</f>
        <v>LATENTE</v>
      </c>
    </row>
    <row r="613" spans="1:13" x14ac:dyDescent="0.25">
      <c r="A613" s="77">
        <f t="shared" si="29"/>
        <v>610</v>
      </c>
      <c r="B613" s="42" t="str">
        <f>'10_Putumayo'!S611</f>
        <v>CC69035009</v>
      </c>
      <c r="C613" s="2">
        <f>'10_Putumayo'!Y611</f>
        <v>55</v>
      </c>
      <c r="D613">
        <f>'10_Putumayo'!AE611</f>
        <v>2</v>
      </c>
      <c r="E613" s="1">
        <f>'10_Putumayo'!BO611</f>
        <v>0</v>
      </c>
      <c r="F613" s="17">
        <f>'10_Putumayo'!CS611</f>
        <v>0</v>
      </c>
      <c r="G613" s="16">
        <f>'10_Putumayo'!DB611</f>
        <v>0</v>
      </c>
      <c r="H613" s="46">
        <f>'10_Putumayo'!CW611</f>
        <v>160</v>
      </c>
      <c r="I613" s="17">
        <f>'10_Putumayo'!EP611</f>
        <v>188</v>
      </c>
      <c r="J613" s="18">
        <f>'10_Putumayo'!ET611</f>
        <v>42</v>
      </c>
      <c r="K613" s="15">
        <f t="shared" si="27"/>
        <v>19.796986350110334</v>
      </c>
      <c r="L613" s="15">
        <f t="shared" si="28"/>
        <v>20</v>
      </c>
      <c r="M613" s="10" t="str">
        <f>IFERROR(VLOOKUP($L$4:$L$859,TABLAREF!$A$1:$C$4,3,1),"SIN DATO")</f>
        <v>ALTO</v>
      </c>
    </row>
    <row r="614" spans="1:13" x14ac:dyDescent="0.25">
      <c r="A614" s="77">
        <f t="shared" si="29"/>
        <v>611</v>
      </c>
      <c r="B614" s="42" t="str">
        <f>'10_Putumayo'!S612</f>
        <v>CC27353988</v>
      </c>
      <c r="C614" s="2">
        <f>'10_Putumayo'!Y612</f>
        <v>55</v>
      </c>
      <c r="D614">
        <f>'10_Putumayo'!AE612</f>
        <v>2</v>
      </c>
      <c r="E614" s="1">
        <f>'10_Putumayo'!BO612</f>
        <v>0</v>
      </c>
      <c r="F614" s="17">
        <f>'10_Putumayo'!CS612</f>
        <v>0</v>
      </c>
      <c r="G614" s="16">
        <f>'10_Putumayo'!DB612</f>
        <v>0</v>
      </c>
      <c r="H614" s="46">
        <f>'10_Putumayo'!CW612</f>
        <v>140</v>
      </c>
      <c r="I614" s="17">
        <f>'10_Putumayo'!EP612</f>
        <v>223</v>
      </c>
      <c r="J614" s="18">
        <f>'10_Putumayo'!ET612</f>
        <v>60</v>
      </c>
      <c r="K614" s="15">
        <f t="shared" si="27"/>
        <v>13.545573753820172</v>
      </c>
      <c r="L614" s="15">
        <f t="shared" si="28"/>
        <v>14</v>
      </c>
      <c r="M614" s="10" t="str">
        <f>IFERROR(VLOOKUP($L$4:$L$859,TABLAREF!$A$1:$C$4,3,1),"SIN DATO")</f>
        <v>INTERMEDIO</v>
      </c>
    </row>
    <row r="615" spans="1:13" x14ac:dyDescent="0.25">
      <c r="A615" s="77">
        <f t="shared" si="29"/>
        <v>612</v>
      </c>
      <c r="B615" s="42" t="str">
        <f>'10_Putumayo'!S613</f>
        <v>CC29991160</v>
      </c>
      <c r="C615" s="2">
        <f>'10_Putumayo'!Y613</f>
        <v>52</v>
      </c>
      <c r="D615">
        <f>'10_Putumayo'!AE613</f>
        <v>2</v>
      </c>
      <c r="E615" s="1">
        <f>'10_Putumayo'!BO613</f>
        <v>0</v>
      </c>
      <c r="F615" s="17">
        <f>'10_Putumayo'!CS613</f>
        <v>0</v>
      </c>
      <c r="G615" s="16">
        <f>'10_Putumayo'!DB613</f>
        <v>0</v>
      </c>
      <c r="H615" s="46">
        <f>'10_Putumayo'!CW613</f>
        <v>120</v>
      </c>
      <c r="I615" s="17">
        <f>'10_Putumayo'!EP613</f>
        <v>281</v>
      </c>
      <c r="J615" s="18">
        <f>'10_Putumayo'!ET613</f>
        <v>46</v>
      </c>
      <c r="K615" s="15">
        <f t="shared" si="27"/>
        <v>16.259094135270548</v>
      </c>
      <c r="L615" s="15">
        <f t="shared" si="28"/>
        <v>16</v>
      </c>
      <c r="M615" s="10" t="str">
        <f>IFERROR(VLOOKUP($L$4:$L$859,TABLAREF!$A$1:$C$4,3,1),"SIN DATO")</f>
        <v>INTERMEDIO</v>
      </c>
    </row>
    <row r="616" spans="1:13" x14ac:dyDescent="0.25">
      <c r="A616" s="77">
        <f t="shared" si="29"/>
        <v>613</v>
      </c>
      <c r="B616" s="42" t="str">
        <f>'10_Putumayo'!S614</f>
        <v>CC13073308</v>
      </c>
      <c r="C616" s="2">
        <f>'10_Putumayo'!Y614</f>
        <v>70</v>
      </c>
      <c r="D616">
        <f>'10_Putumayo'!AE614</f>
        <v>1</v>
      </c>
      <c r="E616" s="1">
        <f>'10_Putumayo'!BO614</f>
        <v>0</v>
      </c>
      <c r="F616" s="17">
        <f>'10_Putumayo'!CS614</f>
        <v>1</v>
      </c>
      <c r="G616" s="16">
        <f>'10_Putumayo'!DB614</f>
        <v>0</v>
      </c>
      <c r="H616" s="46">
        <f>'10_Putumayo'!CW614</f>
        <v>110</v>
      </c>
      <c r="I616" s="17">
        <f>'10_Putumayo'!EP614</f>
        <v>258</v>
      </c>
      <c r="J616" s="18">
        <f>'10_Putumayo'!ET614</f>
        <v>52</v>
      </c>
      <c r="K616" s="15">
        <f t="shared" si="27"/>
        <v>20.598706226413132</v>
      </c>
      <c r="L616" s="15">
        <f t="shared" si="28"/>
        <v>21</v>
      </c>
      <c r="M616" s="10" t="str">
        <f>IFERROR(VLOOKUP($L$4:$L$859,TABLAREF!$A$1:$C$4,3,1),"SIN DATO")</f>
        <v>ALTO</v>
      </c>
    </row>
    <row r="617" spans="1:13" x14ac:dyDescent="0.25">
      <c r="A617" s="77">
        <f t="shared" si="29"/>
        <v>614</v>
      </c>
      <c r="B617" s="42" t="str">
        <f>'10_Putumayo'!S615</f>
        <v>CC97480178</v>
      </c>
      <c r="C617" s="2">
        <f>'10_Putumayo'!Y615</f>
        <v>64</v>
      </c>
      <c r="D617">
        <f>'10_Putumayo'!AE615</f>
        <v>1</v>
      </c>
      <c r="E617" s="1">
        <f>'10_Putumayo'!BO615</f>
        <v>0</v>
      </c>
      <c r="F617" s="17">
        <f>'10_Putumayo'!CS615</f>
        <v>0</v>
      </c>
      <c r="G617" s="16">
        <f>'10_Putumayo'!DB615</f>
        <v>0</v>
      </c>
      <c r="H617" s="46">
        <f>'10_Putumayo'!CW615</f>
        <v>140</v>
      </c>
      <c r="I617" s="17">
        <f>'10_Putumayo'!EP615</f>
        <v>147</v>
      </c>
      <c r="J617" s="18">
        <f>'10_Putumayo'!ET615</f>
        <v>65</v>
      </c>
      <c r="K617" s="15">
        <f t="shared" si="27"/>
        <v>7.0095942595464926</v>
      </c>
      <c r="L617" s="15">
        <f t="shared" si="28"/>
        <v>7</v>
      </c>
      <c r="M617" s="10" t="str">
        <f>IFERROR(VLOOKUP($L$4:$L$859,TABLAREF!$A$1:$C$4,3,1),"SIN DATO")</f>
        <v>LATENTE</v>
      </c>
    </row>
    <row r="618" spans="1:13" x14ac:dyDescent="0.25">
      <c r="A618" s="77">
        <f t="shared" si="29"/>
        <v>615</v>
      </c>
      <c r="B618" s="42" t="str">
        <f>'10_Putumayo'!S616</f>
        <v>CC5223798</v>
      </c>
      <c r="C618" s="2">
        <f>'10_Putumayo'!Y616</f>
        <v>60</v>
      </c>
      <c r="D618">
        <f>'10_Putumayo'!AE616</f>
        <v>1</v>
      </c>
      <c r="E618" s="1">
        <f>'10_Putumayo'!BO616</f>
        <v>0</v>
      </c>
      <c r="F618" s="17">
        <f>'10_Putumayo'!CS616</f>
        <v>0</v>
      </c>
      <c r="G618" s="16">
        <f>'10_Putumayo'!DB616</f>
        <v>0</v>
      </c>
      <c r="H618" s="46">
        <f>'10_Putumayo'!CW616</f>
        <v>150</v>
      </c>
      <c r="I618" s="17">
        <f>'10_Putumayo'!EP616</f>
        <v>253</v>
      </c>
      <c r="J618" s="18">
        <f>'10_Putumayo'!ET616</f>
        <v>58</v>
      </c>
      <c r="K618" s="15">
        <f t="shared" si="27"/>
        <v>15.145987746811008</v>
      </c>
      <c r="L618" s="15">
        <f t="shared" si="28"/>
        <v>15</v>
      </c>
      <c r="M618" s="10" t="str">
        <f>IFERROR(VLOOKUP($L$4:$L$859,TABLAREF!$A$1:$C$4,3,1),"SIN DATO")</f>
        <v>INTERMEDIO</v>
      </c>
    </row>
    <row r="619" spans="1:13" x14ac:dyDescent="0.25">
      <c r="A619" s="77">
        <f t="shared" si="29"/>
        <v>616</v>
      </c>
      <c r="B619" s="42" t="str">
        <f>'10_Putumayo'!S617</f>
        <v>CC18106910</v>
      </c>
      <c r="C619" s="2">
        <f>'10_Putumayo'!Y617</f>
        <v>50</v>
      </c>
      <c r="D619">
        <f>'10_Putumayo'!AE617</f>
        <v>1</v>
      </c>
      <c r="E619" s="1">
        <f>'10_Putumayo'!BO617</f>
        <v>0</v>
      </c>
      <c r="F619" s="17">
        <f>'10_Putumayo'!CS617</f>
        <v>0</v>
      </c>
      <c r="G619" s="16">
        <f>'10_Putumayo'!DB617</f>
        <v>0</v>
      </c>
      <c r="H619" s="46">
        <f>'10_Putumayo'!CW617</f>
        <v>120</v>
      </c>
      <c r="I619" s="17">
        <f>'10_Putumayo'!EP617</f>
        <v>0</v>
      </c>
      <c r="J619" s="18">
        <f>'10_Putumayo'!ET617</f>
        <v>0</v>
      </c>
      <c r="K619" s="15" t="e">
        <f t="shared" si="27"/>
        <v>#DIV/0!</v>
      </c>
      <c r="L619" s="15" t="e">
        <f t="shared" si="28"/>
        <v>#DIV/0!</v>
      </c>
      <c r="M619" s="10" t="str">
        <f>IFERROR(VLOOKUP($L$4:$L$859,TABLAREF!$A$1:$C$4,3,1),"SIN DATO")</f>
        <v>SIN DATO</v>
      </c>
    </row>
    <row r="620" spans="1:13" x14ac:dyDescent="0.25">
      <c r="A620" s="77">
        <f t="shared" si="29"/>
        <v>617</v>
      </c>
      <c r="B620" s="42" t="str">
        <f>'10_Putumayo'!S618</f>
        <v>CC41937781</v>
      </c>
      <c r="C620" s="2">
        <f>'10_Putumayo'!Y618</f>
        <v>76</v>
      </c>
      <c r="D620">
        <f>'10_Putumayo'!AE618</f>
        <v>2</v>
      </c>
      <c r="E620" s="1">
        <f>'10_Putumayo'!BO618</f>
        <v>0</v>
      </c>
      <c r="F620" s="17">
        <f>'10_Putumayo'!CS618</f>
        <v>0</v>
      </c>
      <c r="G620" s="16">
        <f>'10_Putumayo'!DB618</f>
        <v>0</v>
      </c>
      <c r="H620" s="46">
        <f>'10_Putumayo'!CW618</f>
        <v>140</v>
      </c>
      <c r="I620" s="17">
        <f>'10_Putumayo'!EP618</f>
        <v>166</v>
      </c>
      <c r="J620" s="18">
        <f>'10_Putumayo'!ET618</f>
        <v>48</v>
      </c>
      <c r="K620" s="15">
        <f t="shared" si="27"/>
        <v>34.890241472462769</v>
      </c>
      <c r="L620" s="15">
        <f t="shared" si="28"/>
        <v>35</v>
      </c>
      <c r="M620" s="10" t="str">
        <f>IFERROR(VLOOKUP($L$4:$L$859,TABLAREF!$A$1:$C$4,3,1),"SIN DATO")</f>
        <v>MUY ALTO</v>
      </c>
    </row>
    <row r="621" spans="1:13" x14ac:dyDescent="0.25">
      <c r="A621" s="77">
        <f t="shared" si="29"/>
        <v>618</v>
      </c>
      <c r="B621" s="42" t="str">
        <f>'10_Putumayo'!S619</f>
        <v>CC16369031</v>
      </c>
      <c r="C621" s="2">
        <f>'10_Putumayo'!Y619</f>
        <v>69</v>
      </c>
      <c r="D621">
        <f>'10_Putumayo'!AE619</f>
        <v>1</v>
      </c>
      <c r="E621" s="1">
        <f>'10_Putumayo'!BO619</f>
        <v>0</v>
      </c>
      <c r="F621" s="17">
        <f>'10_Putumayo'!CS619</f>
        <v>1</v>
      </c>
      <c r="G621" s="16">
        <f>'10_Putumayo'!DB619</f>
        <v>0</v>
      </c>
      <c r="H621" s="46">
        <f>'10_Putumayo'!CW619</f>
        <v>170</v>
      </c>
      <c r="I621" s="17">
        <f>'10_Putumayo'!EP619</f>
        <v>141</v>
      </c>
      <c r="J621" s="18">
        <f>'10_Putumayo'!ET619</f>
        <v>45</v>
      </c>
      <c r="K621" s="15">
        <f t="shared" si="27"/>
        <v>21.880195927191672</v>
      </c>
      <c r="L621" s="15">
        <f t="shared" si="28"/>
        <v>22</v>
      </c>
      <c r="M621" s="10" t="str">
        <f>IFERROR(VLOOKUP($L$4:$L$859,TABLAREF!$A$1:$C$4,3,1),"SIN DATO")</f>
        <v>ALTO</v>
      </c>
    </row>
    <row r="622" spans="1:13" x14ac:dyDescent="0.25">
      <c r="A622" s="77">
        <f t="shared" si="29"/>
        <v>619</v>
      </c>
      <c r="B622" s="42" t="str">
        <f>'10_Putumayo'!S620</f>
        <v>CC39840995</v>
      </c>
      <c r="C622" s="2">
        <f>'10_Putumayo'!Y620</f>
        <v>68</v>
      </c>
      <c r="D622">
        <f>'10_Putumayo'!AE620</f>
        <v>2</v>
      </c>
      <c r="E622" s="1">
        <f>'10_Putumayo'!BO620</f>
        <v>0</v>
      </c>
      <c r="F622" s="17">
        <f>'10_Putumayo'!CS620</f>
        <v>0</v>
      </c>
      <c r="G622" s="16">
        <f>'10_Putumayo'!DB620</f>
        <v>0</v>
      </c>
      <c r="H622" s="46">
        <f>'10_Putumayo'!CW620</f>
        <v>135</v>
      </c>
      <c r="I622" s="17">
        <f>'10_Putumayo'!EP620</f>
        <v>0</v>
      </c>
      <c r="J622" s="18">
        <f>'10_Putumayo'!ET620</f>
        <v>0</v>
      </c>
      <c r="K622" s="15" t="e">
        <f t="shared" si="27"/>
        <v>#DIV/0!</v>
      </c>
      <c r="L622" s="15" t="e">
        <f t="shared" si="28"/>
        <v>#DIV/0!</v>
      </c>
      <c r="M622" s="10" t="str">
        <f>IFERROR(VLOOKUP($L$4:$L$859,TABLAREF!$A$1:$C$4,3,1),"SIN DATO")</f>
        <v>SIN DATO</v>
      </c>
    </row>
    <row r="623" spans="1:13" x14ac:dyDescent="0.25">
      <c r="A623" s="77">
        <f t="shared" si="29"/>
        <v>620</v>
      </c>
      <c r="B623" s="42" t="str">
        <f>'10_Putumayo'!S621</f>
        <v>CC18101699</v>
      </c>
      <c r="C623" s="2">
        <f>'10_Putumayo'!Y621</f>
        <v>65</v>
      </c>
      <c r="D623">
        <f>'10_Putumayo'!AE621</f>
        <v>1</v>
      </c>
      <c r="E623" s="1">
        <f>'10_Putumayo'!BO621</f>
        <v>0</v>
      </c>
      <c r="F623" s="17">
        <f>'10_Putumayo'!CS621</f>
        <v>1</v>
      </c>
      <c r="G623" s="16">
        <f>'10_Putumayo'!DB621</f>
        <v>0</v>
      </c>
      <c r="H623" s="46">
        <f>'10_Putumayo'!CW621</f>
        <v>140</v>
      </c>
      <c r="I623" s="17">
        <f>'10_Putumayo'!EP621</f>
        <v>198.3</v>
      </c>
      <c r="J623" s="18">
        <f>'10_Putumayo'!ET621</f>
        <v>62</v>
      </c>
      <c r="K623" s="15">
        <f t="shared" si="27"/>
        <v>15.34624382043248</v>
      </c>
      <c r="L623" s="15">
        <f t="shared" si="28"/>
        <v>15</v>
      </c>
      <c r="M623" s="10" t="str">
        <f>IFERROR(VLOOKUP($L$4:$L$859,TABLAREF!$A$1:$C$4,3,1),"SIN DATO")</f>
        <v>INTERMEDIO</v>
      </c>
    </row>
    <row r="624" spans="1:13" x14ac:dyDescent="0.25">
      <c r="A624" s="77">
        <f t="shared" si="29"/>
        <v>621</v>
      </c>
      <c r="B624" s="42" t="str">
        <f>'10_Putumayo'!S622</f>
        <v>CC18126357</v>
      </c>
      <c r="C624" s="2">
        <f>'10_Putumayo'!Y622</f>
        <v>74</v>
      </c>
      <c r="D624">
        <f>'10_Putumayo'!AE622</f>
        <v>1</v>
      </c>
      <c r="E624" s="1">
        <f>'10_Putumayo'!BO622</f>
        <v>0</v>
      </c>
      <c r="F624" s="17">
        <f>'10_Putumayo'!CS622</f>
        <v>0</v>
      </c>
      <c r="G624" s="16">
        <f>'10_Putumayo'!DB622</f>
        <v>0</v>
      </c>
      <c r="H624" s="46">
        <f>'10_Putumayo'!CW622</f>
        <v>170</v>
      </c>
      <c r="I624" s="17">
        <f>'10_Putumayo'!EP622</f>
        <v>0</v>
      </c>
      <c r="J624" s="18">
        <f>'10_Putumayo'!ET622</f>
        <v>0</v>
      </c>
      <c r="K624" s="15" t="e">
        <f t="shared" si="27"/>
        <v>#DIV/0!</v>
      </c>
      <c r="L624" s="15" t="e">
        <f t="shared" si="28"/>
        <v>#DIV/0!</v>
      </c>
      <c r="M624" s="10" t="str">
        <f>IFERROR(VLOOKUP($L$4:$L$859,TABLAREF!$A$1:$C$4,3,1),"SIN DATO")</f>
        <v>SIN DATO</v>
      </c>
    </row>
    <row r="625" spans="1:13" x14ac:dyDescent="0.25">
      <c r="A625" s="77">
        <f t="shared" si="29"/>
        <v>622</v>
      </c>
      <c r="B625" s="42" t="str">
        <f>'10_Putumayo'!S623</f>
        <v>CC27353393</v>
      </c>
      <c r="C625" s="2">
        <f>'10_Putumayo'!Y623</f>
        <v>51</v>
      </c>
      <c r="D625">
        <f>'10_Putumayo'!AE623</f>
        <v>2</v>
      </c>
      <c r="E625" s="1">
        <f>'10_Putumayo'!BO623</f>
        <v>0</v>
      </c>
      <c r="F625" s="17">
        <f>'10_Putumayo'!CS623</f>
        <v>0</v>
      </c>
      <c r="G625" s="16">
        <f>'10_Putumayo'!DB623</f>
        <v>0</v>
      </c>
      <c r="H625" s="46">
        <f>'10_Putumayo'!CW623</f>
        <v>150</v>
      </c>
      <c r="I625" s="17">
        <f>'10_Putumayo'!EP623</f>
        <v>163.6</v>
      </c>
      <c r="J625" s="18">
        <f>'10_Putumayo'!ET623</f>
        <v>47.6</v>
      </c>
      <c r="K625" s="15">
        <f t="shared" si="27"/>
        <v>11.032909931099189</v>
      </c>
      <c r="L625" s="15">
        <f t="shared" si="28"/>
        <v>11</v>
      </c>
      <c r="M625" s="10" t="str">
        <f>IFERROR(VLOOKUP($L$4:$L$859,TABLAREF!$A$1:$C$4,3,1),"SIN DATO")</f>
        <v>INTERMEDIO</v>
      </c>
    </row>
    <row r="626" spans="1:13" x14ac:dyDescent="0.25">
      <c r="A626" s="77">
        <f t="shared" si="29"/>
        <v>623</v>
      </c>
      <c r="B626" s="42" t="str">
        <f>'10_Putumayo'!S624</f>
        <v>CC18126443</v>
      </c>
      <c r="C626" s="2">
        <f>'10_Putumayo'!Y624</f>
        <v>74</v>
      </c>
      <c r="D626">
        <f>'10_Putumayo'!AE624</f>
        <v>1</v>
      </c>
      <c r="E626" s="1">
        <f>'10_Putumayo'!BO624</f>
        <v>0</v>
      </c>
      <c r="F626" s="17">
        <f>'10_Putumayo'!CS624</f>
        <v>0</v>
      </c>
      <c r="G626" s="16">
        <f>'10_Putumayo'!DB624</f>
        <v>0</v>
      </c>
      <c r="H626" s="46">
        <f>'10_Putumayo'!CW624</f>
        <v>140</v>
      </c>
      <c r="I626" s="17">
        <f>'10_Putumayo'!EP624</f>
        <v>193</v>
      </c>
      <c r="J626" s="18">
        <f>'10_Putumayo'!ET624</f>
        <v>36.4</v>
      </c>
      <c r="K626" s="15">
        <f t="shared" si="27"/>
        <v>25.675638421247847</v>
      </c>
      <c r="L626" s="15">
        <f t="shared" si="28"/>
        <v>26</v>
      </c>
      <c r="M626" s="10" t="str">
        <f>IFERROR(VLOOKUP($L$4:$L$859,TABLAREF!$A$1:$C$4,3,1),"SIN DATO")</f>
        <v>MUY ALTO</v>
      </c>
    </row>
    <row r="627" spans="1:13" x14ac:dyDescent="0.25">
      <c r="A627" s="77">
        <f t="shared" si="29"/>
        <v>624</v>
      </c>
      <c r="B627" s="42" t="str">
        <f>'10_Putumayo'!S625</f>
        <v>CC41181153</v>
      </c>
      <c r="C627" s="2">
        <f>'10_Putumayo'!Y625</f>
        <v>67</v>
      </c>
      <c r="D627">
        <f>'10_Putumayo'!AE625</f>
        <v>1</v>
      </c>
      <c r="E627" s="1">
        <f>'10_Putumayo'!BO625</f>
        <v>0</v>
      </c>
      <c r="F627" s="17">
        <f>'10_Putumayo'!CS625</f>
        <v>0</v>
      </c>
      <c r="G627" s="16">
        <f>'10_Putumayo'!DB625</f>
        <v>0</v>
      </c>
      <c r="H627" s="46">
        <f>'10_Putumayo'!CW625</f>
        <v>140</v>
      </c>
      <c r="I627" s="17">
        <f>'10_Putumayo'!EP625</f>
        <v>0</v>
      </c>
      <c r="J627" s="18">
        <f>'10_Putumayo'!ET625</f>
        <v>0</v>
      </c>
      <c r="K627" s="15" t="e">
        <f t="shared" si="27"/>
        <v>#DIV/0!</v>
      </c>
      <c r="L627" s="15" t="e">
        <f t="shared" si="28"/>
        <v>#DIV/0!</v>
      </c>
      <c r="M627" s="10" t="str">
        <f>IFERROR(VLOOKUP($L$4:$L$859,TABLAREF!$A$1:$C$4,3,1),"SIN DATO")</f>
        <v>SIN DATO</v>
      </c>
    </row>
    <row r="628" spans="1:13" x14ac:dyDescent="0.25">
      <c r="A628" s="77">
        <f t="shared" si="29"/>
        <v>625</v>
      </c>
      <c r="B628" s="42" t="str">
        <f>'10_Putumayo'!S626</f>
        <v>CC87248068</v>
      </c>
      <c r="C628" s="2">
        <f>'10_Putumayo'!Y626</f>
        <v>79</v>
      </c>
      <c r="D628">
        <f>'10_Putumayo'!AE626</f>
        <v>1</v>
      </c>
      <c r="E628" s="1">
        <f>'10_Putumayo'!BO626</f>
        <v>0</v>
      </c>
      <c r="F628" s="17">
        <f>'10_Putumayo'!CS626</f>
        <v>0</v>
      </c>
      <c r="G628" s="16">
        <f>'10_Putumayo'!DB626</f>
        <v>0</v>
      </c>
      <c r="H628" s="46">
        <f>'10_Putumayo'!CW626</f>
        <v>140</v>
      </c>
      <c r="I628" s="17">
        <f>'10_Putumayo'!EP626</f>
        <v>0</v>
      </c>
      <c r="J628" s="18">
        <f>'10_Putumayo'!ET626</f>
        <v>0</v>
      </c>
      <c r="K628" s="15" t="e">
        <f t="shared" si="27"/>
        <v>#DIV/0!</v>
      </c>
      <c r="L628" s="15" t="e">
        <f t="shared" si="28"/>
        <v>#DIV/0!</v>
      </c>
      <c r="M628" s="10" t="str">
        <f>IFERROR(VLOOKUP($L$4:$L$859,TABLAREF!$A$1:$C$4,3,1),"SIN DATO")</f>
        <v>SIN DATO</v>
      </c>
    </row>
    <row r="629" spans="1:13" x14ac:dyDescent="0.25">
      <c r="A629" s="77">
        <f t="shared" si="29"/>
        <v>626</v>
      </c>
      <c r="B629" s="42" t="str">
        <f>'10_Putumayo'!S627</f>
        <v>CC13746699</v>
      </c>
      <c r="C629" s="2">
        <f>'10_Putumayo'!Y627</f>
        <v>80</v>
      </c>
      <c r="D629">
        <f>'10_Putumayo'!AE627</f>
        <v>1</v>
      </c>
      <c r="E629" s="1">
        <f>'10_Putumayo'!BO627</f>
        <v>0</v>
      </c>
      <c r="F629" s="17">
        <f>'10_Putumayo'!CS627</f>
        <v>0</v>
      </c>
      <c r="G629" s="16">
        <f>'10_Putumayo'!DB627</f>
        <v>0</v>
      </c>
      <c r="H629" s="46">
        <f>'10_Putumayo'!CW627</f>
        <v>140</v>
      </c>
      <c r="I629" s="17">
        <f>'10_Putumayo'!EP627</f>
        <v>270</v>
      </c>
      <c r="J629" s="18">
        <f>'10_Putumayo'!ET627</f>
        <v>45</v>
      </c>
      <c r="K629" s="15">
        <f t="shared" si="27"/>
        <v>32.195282070955436</v>
      </c>
      <c r="L629" s="15">
        <f t="shared" si="28"/>
        <v>32</v>
      </c>
      <c r="M629" s="10" t="str">
        <f>IFERROR(VLOOKUP($L$4:$L$859,TABLAREF!$A$1:$C$4,3,1),"SIN DATO")</f>
        <v>MUY ALTO</v>
      </c>
    </row>
    <row r="630" spans="1:13" x14ac:dyDescent="0.25">
      <c r="A630" s="77">
        <f t="shared" si="29"/>
        <v>627</v>
      </c>
      <c r="B630" s="42" t="str">
        <f>'10_Putumayo'!S628</f>
        <v>CC52015239</v>
      </c>
      <c r="C630" s="2">
        <f>'10_Putumayo'!Y628</f>
        <v>70</v>
      </c>
      <c r="D630">
        <f>'10_Putumayo'!AE628</f>
        <v>2</v>
      </c>
      <c r="E630" s="1">
        <f>'10_Putumayo'!BO628</f>
        <v>0</v>
      </c>
      <c r="F630" s="17">
        <f>'10_Putumayo'!CS628</f>
        <v>1</v>
      </c>
      <c r="G630" s="16">
        <f>'10_Putumayo'!DB628</f>
        <v>0</v>
      </c>
      <c r="H630" s="46">
        <f>'10_Putumayo'!CW628</f>
        <v>130</v>
      </c>
      <c r="I630" s="17">
        <f>'10_Putumayo'!EP628</f>
        <v>187</v>
      </c>
      <c r="J630" s="18">
        <f>'10_Putumayo'!ET628</f>
        <v>58</v>
      </c>
      <c r="K630" s="15">
        <f t="shared" si="27"/>
        <v>22.809028493698978</v>
      </c>
      <c r="L630" s="15">
        <f t="shared" si="28"/>
        <v>23</v>
      </c>
      <c r="M630" s="10" t="str">
        <f>IFERROR(VLOOKUP($L$4:$L$859,TABLAREF!$A$1:$C$4,3,1),"SIN DATO")</f>
        <v>ALTO</v>
      </c>
    </row>
    <row r="631" spans="1:13" x14ac:dyDescent="0.25">
      <c r="A631" s="77">
        <f t="shared" si="29"/>
        <v>628</v>
      </c>
      <c r="B631" s="42" t="str">
        <f>'10_Putumayo'!S629</f>
        <v>CC27469991</v>
      </c>
      <c r="C631" s="2">
        <f>'10_Putumayo'!Y629</f>
        <v>68</v>
      </c>
      <c r="D631">
        <f>'10_Putumayo'!AE629</f>
        <v>2</v>
      </c>
      <c r="E631" s="1">
        <f>'10_Putumayo'!BO629</f>
        <v>0</v>
      </c>
      <c r="F631" s="17">
        <f>'10_Putumayo'!CS629</f>
        <v>0</v>
      </c>
      <c r="G631" s="16">
        <f>'10_Putumayo'!DB629</f>
        <v>0</v>
      </c>
      <c r="H631" s="46">
        <f>'10_Putumayo'!CW629</f>
        <v>120</v>
      </c>
      <c r="I631" s="17">
        <f>'10_Putumayo'!EP629</f>
        <v>259</v>
      </c>
      <c r="J631" s="18">
        <f>'10_Putumayo'!ET629</f>
        <v>50</v>
      </c>
      <c r="K631" s="15">
        <f t="shared" si="27"/>
        <v>29.360448866426271</v>
      </c>
      <c r="L631" s="15">
        <f t="shared" si="28"/>
        <v>29</v>
      </c>
      <c r="M631" s="10" t="str">
        <f>IFERROR(VLOOKUP($L$4:$L$859,TABLAREF!$A$1:$C$4,3,1),"SIN DATO")</f>
        <v>MUY ALTO</v>
      </c>
    </row>
    <row r="632" spans="1:13" x14ac:dyDescent="0.25">
      <c r="A632" s="77">
        <f t="shared" si="29"/>
        <v>629</v>
      </c>
      <c r="B632" s="42" t="str">
        <f>'10_Putumayo'!S630</f>
        <v>CC41180429</v>
      </c>
      <c r="C632" s="2">
        <f>'10_Putumayo'!Y630</f>
        <v>62</v>
      </c>
      <c r="D632">
        <f>'10_Putumayo'!AE630</f>
        <v>2</v>
      </c>
      <c r="E632" s="1">
        <f>'10_Putumayo'!BO630</f>
        <v>0</v>
      </c>
      <c r="F632" s="17">
        <f>'10_Putumayo'!CS630</f>
        <v>0</v>
      </c>
      <c r="G632" s="16">
        <f>'10_Putumayo'!DB630</f>
        <v>0</v>
      </c>
      <c r="H632" s="46">
        <f>'10_Putumayo'!CW630</f>
        <v>120</v>
      </c>
      <c r="I632" s="17">
        <f>'10_Putumayo'!EP630</f>
        <v>211</v>
      </c>
      <c r="J632" s="18">
        <f>'10_Putumayo'!ET630</f>
        <v>58</v>
      </c>
      <c r="K632" s="15">
        <f t="shared" si="27"/>
        <v>15.673228597083799</v>
      </c>
      <c r="L632" s="15">
        <f t="shared" si="28"/>
        <v>16</v>
      </c>
      <c r="M632" s="10" t="str">
        <f>IFERROR(VLOOKUP($L$4:$L$859,TABLAREF!$A$1:$C$4,3,1),"SIN DATO")</f>
        <v>INTERMEDIO</v>
      </c>
    </row>
    <row r="633" spans="1:13" x14ac:dyDescent="0.25">
      <c r="A633" s="77">
        <f t="shared" si="29"/>
        <v>630</v>
      </c>
      <c r="B633" s="42" t="str">
        <f>'10_Putumayo'!S631</f>
        <v>CC41180880</v>
      </c>
      <c r="C633" s="2">
        <f>'10_Putumayo'!Y631</f>
        <v>67</v>
      </c>
      <c r="D633">
        <f>'10_Putumayo'!AE631</f>
        <v>2</v>
      </c>
      <c r="E633" s="1">
        <f>'10_Putumayo'!BO631</f>
        <v>0</v>
      </c>
      <c r="F633" s="17">
        <f>'10_Putumayo'!CS631</f>
        <v>0</v>
      </c>
      <c r="G633" s="16">
        <f>'10_Putumayo'!DB631</f>
        <v>0</v>
      </c>
      <c r="H633" s="46">
        <f>'10_Putumayo'!CW631</f>
        <v>130</v>
      </c>
      <c r="I633" s="17">
        <f>'10_Putumayo'!EP631</f>
        <v>203</v>
      </c>
      <c r="J633" s="18">
        <f>'10_Putumayo'!ET631</f>
        <v>60</v>
      </c>
      <c r="K633" s="15">
        <f t="shared" si="27"/>
        <v>21.141360026085454</v>
      </c>
      <c r="L633" s="15">
        <f t="shared" si="28"/>
        <v>21</v>
      </c>
      <c r="M633" s="10" t="str">
        <f>IFERROR(VLOOKUP($L$4:$L$859,TABLAREF!$A$1:$C$4,3,1),"SIN DATO")</f>
        <v>ALTO</v>
      </c>
    </row>
    <row r="634" spans="1:13" x14ac:dyDescent="0.25">
      <c r="A634" s="77">
        <f t="shared" si="29"/>
        <v>631</v>
      </c>
      <c r="B634" s="42" t="str">
        <f>'10_Putumayo'!S632</f>
        <v>CC19173481</v>
      </c>
      <c r="C634" s="2">
        <f>'10_Putumayo'!Y632</f>
        <v>52</v>
      </c>
      <c r="D634">
        <f>'10_Putumayo'!AE632</f>
        <v>1</v>
      </c>
      <c r="E634" s="1">
        <f>'10_Putumayo'!BO632</f>
        <v>0</v>
      </c>
      <c r="F634" s="17">
        <f>'10_Putumayo'!CS632</f>
        <v>0</v>
      </c>
      <c r="G634" s="16">
        <f>'10_Putumayo'!DB632</f>
        <v>0</v>
      </c>
      <c r="H634" s="46">
        <f>'10_Putumayo'!CW632</f>
        <v>160</v>
      </c>
      <c r="I634" s="17">
        <f>'10_Putumayo'!EP632</f>
        <v>0</v>
      </c>
      <c r="J634" s="18">
        <f>'10_Putumayo'!ET632</f>
        <v>0</v>
      </c>
      <c r="K634" s="15" t="e">
        <f t="shared" si="27"/>
        <v>#DIV/0!</v>
      </c>
      <c r="L634" s="15" t="e">
        <f t="shared" si="28"/>
        <v>#DIV/0!</v>
      </c>
      <c r="M634" s="10" t="str">
        <f>IFERROR(VLOOKUP($L$4:$L$859,TABLAREF!$A$1:$C$4,3,1),"SIN DATO")</f>
        <v>SIN DATO</v>
      </c>
    </row>
    <row r="635" spans="1:13" x14ac:dyDescent="0.25">
      <c r="A635" s="77">
        <f t="shared" si="29"/>
        <v>632</v>
      </c>
      <c r="B635" s="42" t="str">
        <f>'10_Putumayo'!S633</f>
        <v>CC18102094</v>
      </c>
      <c r="C635" s="2">
        <f>'10_Putumayo'!Y633</f>
        <v>67</v>
      </c>
      <c r="D635">
        <f>'10_Putumayo'!AE633</f>
        <v>1</v>
      </c>
      <c r="E635" s="1">
        <f>'10_Putumayo'!BO633</f>
        <v>0</v>
      </c>
      <c r="F635" s="17">
        <f>'10_Putumayo'!CS633</f>
        <v>0</v>
      </c>
      <c r="G635" s="16">
        <f>'10_Putumayo'!DB633</f>
        <v>0</v>
      </c>
      <c r="H635" s="46">
        <f>'10_Putumayo'!CW633</f>
        <v>120</v>
      </c>
      <c r="I635" s="17">
        <f>'10_Putumayo'!EP633</f>
        <v>232.2</v>
      </c>
      <c r="J635" s="18">
        <f>'10_Putumayo'!ET633</f>
        <v>58.05</v>
      </c>
      <c r="K635" s="15">
        <f t="shared" si="27"/>
        <v>12.871619751335473</v>
      </c>
      <c r="L635" s="15">
        <f t="shared" si="28"/>
        <v>13</v>
      </c>
      <c r="M635" s="10" t="str">
        <f>IFERROR(VLOOKUP($L$4:$L$859,TABLAREF!$A$1:$C$4,3,1),"SIN DATO")</f>
        <v>INTERMEDIO</v>
      </c>
    </row>
    <row r="636" spans="1:13" x14ac:dyDescent="0.25">
      <c r="A636" s="77">
        <f t="shared" si="29"/>
        <v>633</v>
      </c>
      <c r="B636" s="42" t="str">
        <f>'10_Putumayo'!S634</f>
        <v>CC4775015</v>
      </c>
      <c r="C636" s="2">
        <f>'10_Putumayo'!Y634</f>
        <v>57</v>
      </c>
      <c r="D636">
        <f>'10_Putumayo'!AE634</f>
        <v>1</v>
      </c>
      <c r="E636" s="1">
        <f>'10_Putumayo'!BO634</f>
        <v>0</v>
      </c>
      <c r="F636" s="17">
        <f>'10_Putumayo'!CS634</f>
        <v>0</v>
      </c>
      <c r="G636" s="16">
        <f>'10_Putumayo'!DB634</f>
        <v>0</v>
      </c>
      <c r="H636" s="46">
        <f>'10_Putumayo'!CW634</f>
        <v>130</v>
      </c>
      <c r="I636" s="17">
        <f>'10_Putumayo'!EP634</f>
        <v>122</v>
      </c>
      <c r="J636" s="18">
        <f>'10_Putumayo'!ET634</f>
        <v>53</v>
      </c>
      <c r="K636" s="15">
        <f t="shared" si="27"/>
        <v>4.3595241003949852</v>
      </c>
      <c r="L636" s="15">
        <f t="shared" si="28"/>
        <v>4</v>
      </c>
      <c r="M636" s="10" t="str">
        <f>IFERROR(VLOOKUP($L$4:$L$859,TABLAREF!$A$1:$C$4,3,1),"SIN DATO")</f>
        <v>LATENTE</v>
      </c>
    </row>
    <row r="637" spans="1:13" x14ac:dyDescent="0.25">
      <c r="A637" s="77">
        <f t="shared" si="29"/>
        <v>634</v>
      </c>
      <c r="B637" s="42" t="str">
        <f>'10_Putumayo'!S635</f>
        <v>CC18108583</v>
      </c>
      <c r="C637" s="2">
        <f>'10_Putumayo'!Y635</f>
        <v>56</v>
      </c>
      <c r="D637">
        <f>'10_Putumayo'!AE635</f>
        <v>1</v>
      </c>
      <c r="E637" s="1">
        <f>'10_Putumayo'!BO635</f>
        <v>0</v>
      </c>
      <c r="F637" s="17">
        <f>'10_Putumayo'!CS635</f>
        <v>0</v>
      </c>
      <c r="G637" s="16">
        <f>'10_Putumayo'!DB635</f>
        <v>0</v>
      </c>
      <c r="H637" s="46">
        <f>'10_Putumayo'!CW635</f>
        <v>140</v>
      </c>
      <c r="I637" s="17">
        <f>'10_Putumayo'!EP635</f>
        <v>0</v>
      </c>
      <c r="J637" s="18">
        <f>'10_Putumayo'!ET635</f>
        <v>0</v>
      </c>
      <c r="K637" s="15" t="e">
        <f t="shared" si="27"/>
        <v>#DIV/0!</v>
      </c>
      <c r="L637" s="15" t="e">
        <f t="shared" si="28"/>
        <v>#DIV/0!</v>
      </c>
      <c r="M637" s="10" t="str">
        <f>IFERROR(VLOOKUP($L$4:$L$859,TABLAREF!$A$1:$C$4,3,1),"SIN DATO")</f>
        <v>SIN DATO</v>
      </c>
    </row>
    <row r="638" spans="1:13" x14ac:dyDescent="0.25">
      <c r="A638" s="77">
        <f t="shared" si="29"/>
        <v>635</v>
      </c>
      <c r="B638" s="42" t="str">
        <f>'10_Putumayo'!S636</f>
        <v>CC27356125</v>
      </c>
      <c r="C638" s="2">
        <f>'10_Putumayo'!Y636</f>
        <v>66</v>
      </c>
      <c r="D638">
        <f>'10_Putumayo'!AE636</f>
        <v>2</v>
      </c>
      <c r="E638" s="1">
        <f>'10_Putumayo'!BO636</f>
        <v>0</v>
      </c>
      <c r="F638" s="17">
        <f>'10_Putumayo'!CS636</f>
        <v>0</v>
      </c>
      <c r="G638" s="16">
        <f>'10_Putumayo'!DB636</f>
        <v>0</v>
      </c>
      <c r="H638" s="46">
        <f>'10_Putumayo'!CW636</f>
        <v>220</v>
      </c>
      <c r="I638" s="17">
        <f>'10_Putumayo'!EP636</f>
        <v>232.2</v>
      </c>
      <c r="J638" s="18">
        <f>'10_Putumayo'!ET636</f>
        <v>58.05</v>
      </c>
      <c r="K638" s="15">
        <f t="shared" si="27"/>
        <v>39.042615256627812</v>
      </c>
      <c r="L638" s="15">
        <f t="shared" si="28"/>
        <v>39</v>
      </c>
      <c r="M638" s="10" t="str">
        <f>IFERROR(VLOOKUP($L$4:$L$859,TABLAREF!$A$1:$C$4,3,1),"SIN DATO")</f>
        <v>MUY ALTO</v>
      </c>
    </row>
    <row r="639" spans="1:13" x14ac:dyDescent="0.25">
      <c r="A639" s="77">
        <f t="shared" si="29"/>
        <v>636</v>
      </c>
      <c r="B639" s="42" t="str">
        <f>'10_Putumayo'!S637</f>
        <v>CC69007329</v>
      </c>
      <c r="C639" s="2">
        <f>'10_Putumayo'!Y637</f>
        <v>76</v>
      </c>
      <c r="D639">
        <f>'10_Putumayo'!AE637</f>
        <v>2</v>
      </c>
      <c r="E639" s="1">
        <f>'10_Putumayo'!BO637</f>
        <v>0</v>
      </c>
      <c r="F639" s="17">
        <f>'10_Putumayo'!CS637</f>
        <v>0</v>
      </c>
      <c r="G639" s="16">
        <f>'10_Putumayo'!DB637</f>
        <v>0</v>
      </c>
      <c r="H639" s="46">
        <f>'10_Putumayo'!CW637</f>
        <v>120</v>
      </c>
      <c r="I639" s="17">
        <f>'10_Putumayo'!EP637</f>
        <v>228</v>
      </c>
      <c r="J639" s="18">
        <f>'10_Putumayo'!ET637</f>
        <v>66</v>
      </c>
      <c r="K639" s="15">
        <f t="shared" si="27"/>
        <v>30.207646494489072</v>
      </c>
      <c r="L639" s="15">
        <f t="shared" si="28"/>
        <v>30</v>
      </c>
      <c r="M639" s="10" t="str">
        <f>IFERROR(VLOOKUP($L$4:$L$859,TABLAREF!$A$1:$C$4,3,1),"SIN DATO")</f>
        <v>MUY ALTO</v>
      </c>
    </row>
    <row r="640" spans="1:13" x14ac:dyDescent="0.25">
      <c r="A640" s="77">
        <f t="shared" si="29"/>
        <v>637</v>
      </c>
      <c r="B640" s="42" t="str">
        <f>'10_Putumayo'!S638</f>
        <v>CC40767499</v>
      </c>
      <c r="C640" s="2">
        <f>'10_Putumayo'!Y638</f>
        <v>67</v>
      </c>
      <c r="D640">
        <f>'10_Putumayo'!AE638</f>
        <v>1</v>
      </c>
      <c r="E640" s="1">
        <f>'10_Putumayo'!BO638</f>
        <v>0</v>
      </c>
      <c r="F640" s="17">
        <f>'10_Putumayo'!CS638</f>
        <v>1</v>
      </c>
      <c r="G640" s="16">
        <f>'10_Putumayo'!DB638</f>
        <v>0</v>
      </c>
      <c r="H640" s="46">
        <f>'10_Putumayo'!CW638</f>
        <v>110</v>
      </c>
      <c r="I640" s="17">
        <f>'10_Putumayo'!EP638</f>
        <v>0</v>
      </c>
      <c r="J640" s="18">
        <f>'10_Putumayo'!ET638</f>
        <v>0</v>
      </c>
      <c r="K640" s="15" t="e">
        <f t="shared" si="27"/>
        <v>#DIV/0!</v>
      </c>
      <c r="L640" s="15" t="e">
        <f t="shared" si="28"/>
        <v>#DIV/0!</v>
      </c>
      <c r="M640" s="10" t="str">
        <f>IFERROR(VLOOKUP($L$4:$L$859,TABLAREF!$A$1:$C$4,3,1),"SIN DATO")</f>
        <v>SIN DATO</v>
      </c>
    </row>
    <row r="641" spans="1:13" x14ac:dyDescent="0.25">
      <c r="A641" s="77">
        <f t="shared" si="29"/>
        <v>638</v>
      </c>
      <c r="B641" s="42" t="str">
        <f>'10_Putumayo'!S639</f>
        <v>CC18101969</v>
      </c>
      <c r="C641" s="2">
        <f>'10_Putumayo'!Y639</f>
        <v>66</v>
      </c>
      <c r="D641">
        <f>'10_Putumayo'!AE639</f>
        <v>2</v>
      </c>
      <c r="E641" s="1">
        <f>'10_Putumayo'!BO639</f>
        <v>0</v>
      </c>
      <c r="F641" s="17">
        <f>'10_Putumayo'!CS639</f>
        <v>0</v>
      </c>
      <c r="G641" s="16">
        <f>'10_Putumayo'!DB639</f>
        <v>0</v>
      </c>
      <c r="H641" s="46">
        <f>'10_Putumayo'!CW639</f>
        <v>140</v>
      </c>
      <c r="I641" s="17">
        <f>'10_Putumayo'!EP639</f>
        <v>177.8</v>
      </c>
      <c r="J641" s="18">
        <f>'10_Putumayo'!ET639</f>
        <v>49.8</v>
      </c>
      <c r="K641" s="15">
        <f t="shared" si="27"/>
        <v>23.078849583043837</v>
      </c>
      <c r="L641" s="15">
        <f t="shared" si="28"/>
        <v>23</v>
      </c>
      <c r="M641" s="10" t="str">
        <f>IFERROR(VLOOKUP($L$4:$L$859,TABLAREF!$A$1:$C$4,3,1),"SIN DATO")</f>
        <v>ALTO</v>
      </c>
    </row>
    <row r="642" spans="1:13" x14ac:dyDescent="0.25">
      <c r="A642" s="77">
        <f t="shared" si="29"/>
        <v>639</v>
      </c>
      <c r="B642" s="42" t="str">
        <f>'10_Putumayo'!S640</f>
        <v>CC41180197</v>
      </c>
      <c r="C642" s="2">
        <f>'10_Putumayo'!Y640</f>
        <v>33</v>
      </c>
      <c r="D642">
        <f>'10_Putumayo'!AE640</f>
        <v>2</v>
      </c>
      <c r="E642" s="1">
        <f>'10_Putumayo'!BO640</f>
        <v>0</v>
      </c>
      <c r="F642" s="17">
        <f>'10_Putumayo'!CS640</f>
        <v>0</v>
      </c>
      <c r="G642" s="16">
        <f>'10_Putumayo'!DB640</f>
        <v>0</v>
      </c>
      <c r="H642" s="46">
        <f>'10_Putumayo'!CW640</f>
        <v>140</v>
      </c>
      <c r="I642" s="17">
        <f>'10_Putumayo'!EP640</f>
        <v>0</v>
      </c>
      <c r="J642" s="18">
        <f>'10_Putumayo'!ET640</f>
        <v>0</v>
      </c>
      <c r="K642" s="15" t="e">
        <f t="shared" si="27"/>
        <v>#DIV/0!</v>
      </c>
      <c r="L642" s="15" t="e">
        <f t="shared" si="28"/>
        <v>#DIV/0!</v>
      </c>
      <c r="M642" s="10" t="str">
        <f>IFERROR(VLOOKUP($L$4:$L$859,TABLAREF!$A$1:$C$4,3,1),"SIN DATO")</f>
        <v>SIN DATO</v>
      </c>
    </row>
    <row r="643" spans="1:13" x14ac:dyDescent="0.25">
      <c r="A643" s="77">
        <f t="shared" si="29"/>
        <v>640</v>
      </c>
      <c r="B643" s="42" t="str">
        <f>'10_Putumayo'!S641</f>
        <v>CC69006212</v>
      </c>
      <c r="C643" s="2">
        <f>'10_Putumayo'!Y641</f>
        <v>73</v>
      </c>
      <c r="D643">
        <f>'10_Putumayo'!AE641</f>
        <v>2</v>
      </c>
      <c r="E643" s="1">
        <f>'10_Putumayo'!BO641</f>
        <v>0</v>
      </c>
      <c r="F643" s="17">
        <f>'10_Putumayo'!CS641</f>
        <v>1</v>
      </c>
      <c r="G643" s="16">
        <f>'10_Putumayo'!DB641</f>
        <v>0</v>
      </c>
      <c r="H643" s="46">
        <f>'10_Putumayo'!CW641</f>
        <v>110</v>
      </c>
      <c r="I643" s="17">
        <f>'10_Putumayo'!EP641</f>
        <v>142</v>
      </c>
      <c r="J643" s="18">
        <f>'10_Putumayo'!ET641</f>
        <v>45</v>
      </c>
      <c r="K643" s="15">
        <f t="shared" si="27"/>
        <v>21.405657779320041</v>
      </c>
      <c r="L643" s="15">
        <f t="shared" si="28"/>
        <v>21</v>
      </c>
      <c r="M643" s="10" t="str">
        <f>IFERROR(VLOOKUP($L$4:$L$859,TABLAREF!$A$1:$C$4,3,1),"SIN DATO")</f>
        <v>ALTO</v>
      </c>
    </row>
    <row r="644" spans="1:13" x14ac:dyDescent="0.25">
      <c r="A644" s="77">
        <f t="shared" si="29"/>
        <v>641</v>
      </c>
      <c r="B644" s="42" t="str">
        <f>'10_Putumayo'!S642</f>
        <v>CC41100437</v>
      </c>
      <c r="C644" s="2">
        <f>'10_Putumayo'!Y642</f>
        <v>48</v>
      </c>
      <c r="D644">
        <f>'10_Putumayo'!AE642</f>
        <v>2</v>
      </c>
      <c r="E644" s="1">
        <f>'10_Putumayo'!BO642</f>
        <v>0</v>
      </c>
      <c r="F644" s="17">
        <f>'10_Putumayo'!CS642</f>
        <v>0</v>
      </c>
      <c r="G644" s="16">
        <f>'10_Putumayo'!DB642</f>
        <v>0</v>
      </c>
      <c r="H644" s="46">
        <f>'10_Putumayo'!CW642</f>
        <v>135</v>
      </c>
      <c r="I644" s="17">
        <f>'10_Putumayo'!EP642</f>
        <v>0</v>
      </c>
      <c r="J644" s="18">
        <f>'10_Putumayo'!ET642</f>
        <v>0</v>
      </c>
      <c r="K644" s="15" t="e">
        <f t="shared" si="27"/>
        <v>#DIV/0!</v>
      </c>
      <c r="L644" s="15" t="e">
        <f t="shared" si="28"/>
        <v>#DIV/0!</v>
      </c>
      <c r="M644" s="10" t="str">
        <f>IFERROR(VLOOKUP($L$4:$L$859,TABLAREF!$A$1:$C$4,3,1),"SIN DATO")</f>
        <v>SIN DATO</v>
      </c>
    </row>
    <row r="645" spans="1:13" x14ac:dyDescent="0.25">
      <c r="A645" s="77">
        <f t="shared" si="29"/>
        <v>642</v>
      </c>
      <c r="B645" s="42" t="str">
        <f>'10_Putumayo'!S643</f>
        <v>CC41594164</v>
      </c>
      <c r="C645" s="2">
        <f>'10_Putumayo'!Y643</f>
        <v>53</v>
      </c>
      <c r="D645">
        <f>'10_Putumayo'!AE643</f>
        <v>2</v>
      </c>
      <c r="E645" s="1">
        <f>'10_Putumayo'!BO643</f>
        <v>0</v>
      </c>
      <c r="F645" s="17">
        <f>'10_Putumayo'!CS643</f>
        <v>0</v>
      </c>
      <c r="G645" s="16">
        <f>'10_Putumayo'!DB643</f>
        <v>0</v>
      </c>
      <c r="H645" s="46">
        <f>'10_Putumayo'!CW643</f>
        <v>120</v>
      </c>
      <c r="I645" s="17">
        <f>'10_Putumayo'!EP643</f>
        <v>200</v>
      </c>
      <c r="J645" s="18">
        <f>'10_Putumayo'!ET643</f>
        <v>118</v>
      </c>
      <c r="K645" s="15">
        <f t="shared" ref="K645:K708" si="30">100*(1-EXP(-EXP((LN(10)-(15.5305+(28.4441*(1-D645))+(-1.4792*LN(C645))+(0*LN(C645)*LN(C645))+(-14.4588*LN(C645)*(1-D645))+(1.8515*LN(C645)*LN(C645)*(1-D645))+(-0.9119*LN(H645))+(-0.2767*E645)+(-0.7181*LN((I645* 0.02586)/ (J645* 0.02586)))+(-0.1759*F645)+(-0.1999*F645*(1-D645))+(-0.5865*G645)+(0*G645*D645)))/(EXP(0.9145)*EXP(-0.2784*(15.5305+(28.4441*(1-D645))+(-1.4792*LN(C645))+(0*LN(C645)*LN(C645))+(-14.4588*LN(C645)*(1-D645))+(1.8515*LN(C645)*LN(C645)*(1-D645))+(-0.9119*LN(H645))+(-0.2767*E645)+(-0.7181*LN((I645* 0.02586)/ (J645* 0.02586)))+(-0.1759*F645)+(-0.1999*F645*(1-D645))+(-0.5865*G645)+(0*G645*D645)))))))</f>
        <v>2.8939074466498127</v>
      </c>
      <c r="L645" s="15">
        <f t="shared" ref="L645:L708" si="31">ROUND(K645,0)</f>
        <v>3</v>
      </c>
      <c r="M645" s="10" t="str">
        <f>IFERROR(VLOOKUP($L$4:$L$859,TABLAREF!$A$1:$C$4,3,1),"SIN DATO")</f>
        <v>LATENTE</v>
      </c>
    </row>
    <row r="646" spans="1:13" x14ac:dyDescent="0.25">
      <c r="A646" s="77">
        <f t="shared" ref="A646:A709" si="32">A645+1</f>
        <v>643</v>
      </c>
      <c r="B646" s="42" t="str">
        <f>'10_Putumayo'!S644</f>
        <v>CC27108223</v>
      </c>
      <c r="C646" s="2">
        <f>'10_Putumayo'!Y644</f>
        <v>63</v>
      </c>
      <c r="D646">
        <f>'10_Putumayo'!AE644</f>
        <v>2</v>
      </c>
      <c r="E646" s="1">
        <f>'10_Putumayo'!BO644</f>
        <v>0</v>
      </c>
      <c r="F646" s="17">
        <f>'10_Putumayo'!CS644</f>
        <v>0</v>
      </c>
      <c r="G646" s="16">
        <f>'10_Putumayo'!DB644</f>
        <v>0</v>
      </c>
      <c r="H646" s="46">
        <f>'10_Putumayo'!CW644</f>
        <v>120</v>
      </c>
      <c r="I646" s="17">
        <f>'10_Putumayo'!EP644</f>
        <v>0</v>
      </c>
      <c r="J646" s="18">
        <f>'10_Putumayo'!ET644</f>
        <v>0</v>
      </c>
      <c r="K646" s="15" t="e">
        <f t="shared" si="30"/>
        <v>#DIV/0!</v>
      </c>
      <c r="L646" s="15" t="e">
        <f t="shared" si="31"/>
        <v>#DIV/0!</v>
      </c>
      <c r="M646" s="10" t="str">
        <f>IFERROR(VLOOKUP($L$4:$L$859,TABLAREF!$A$1:$C$4,3,1),"SIN DATO")</f>
        <v>SIN DATO</v>
      </c>
    </row>
    <row r="647" spans="1:13" x14ac:dyDescent="0.25">
      <c r="A647" s="77">
        <f t="shared" si="32"/>
        <v>644</v>
      </c>
      <c r="B647" s="42" t="str">
        <f>'10_Putumayo'!S645</f>
        <v>CC27355096</v>
      </c>
      <c r="C647" s="2">
        <f>'10_Putumayo'!Y645</f>
        <v>61</v>
      </c>
      <c r="D647">
        <f>'10_Putumayo'!AE645</f>
        <v>2</v>
      </c>
      <c r="E647" s="1">
        <f>'10_Putumayo'!BO645</f>
        <v>0</v>
      </c>
      <c r="F647" s="17">
        <f>'10_Putumayo'!CS645</f>
        <v>0</v>
      </c>
      <c r="G647" s="16">
        <f>'10_Putumayo'!DB645</f>
        <v>0</v>
      </c>
      <c r="H647" s="46">
        <f>'10_Putumayo'!CW645</f>
        <v>140</v>
      </c>
      <c r="I647" s="17">
        <f>'10_Putumayo'!EP645</f>
        <v>0</v>
      </c>
      <c r="J647" s="18">
        <f>'10_Putumayo'!ET645</f>
        <v>0</v>
      </c>
      <c r="K647" s="15" t="e">
        <f t="shared" si="30"/>
        <v>#DIV/0!</v>
      </c>
      <c r="L647" s="15" t="e">
        <f t="shared" si="31"/>
        <v>#DIV/0!</v>
      </c>
      <c r="M647" s="10" t="str">
        <f>IFERROR(VLOOKUP($L$4:$L$859,TABLAREF!$A$1:$C$4,3,1),"SIN DATO")</f>
        <v>SIN DATO</v>
      </c>
    </row>
    <row r="648" spans="1:13" x14ac:dyDescent="0.25">
      <c r="A648" s="77">
        <f t="shared" si="32"/>
        <v>645</v>
      </c>
      <c r="B648" s="42" t="str">
        <f>'10_Putumayo'!S646</f>
        <v>CC27240850</v>
      </c>
      <c r="C648" s="2">
        <f>'10_Putumayo'!Y646</f>
        <v>38</v>
      </c>
      <c r="D648">
        <f>'10_Putumayo'!AE646</f>
        <v>2</v>
      </c>
      <c r="E648" s="1">
        <f>'10_Putumayo'!BO646</f>
        <v>0</v>
      </c>
      <c r="F648" s="17">
        <f>'10_Putumayo'!CS646</f>
        <v>0</v>
      </c>
      <c r="G648" s="16">
        <f>'10_Putumayo'!DB646</f>
        <v>1</v>
      </c>
      <c r="H648" s="46">
        <f>'10_Putumayo'!CW646</f>
        <v>110</v>
      </c>
      <c r="I648" s="17">
        <f>'10_Putumayo'!EP646</f>
        <v>199</v>
      </c>
      <c r="J648" s="18">
        <f>'10_Putumayo'!ET646</f>
        <v>56.8</v>
      </c>
      <c r="K648" s="15">
        <f t="shared" si="30"/>
        <v>11.279640241573919</v>
      </c>
      <c r="L648" s="15">
        <f t="shared" si="31"/>
        <v>11</v>
      </c>
      <c r="M648" s="10" t="str">
        <f>IFERROR(VLOOKUP($L$4:$L$859,TABLAREF!$A$1:$C$4,3,1),"SIN DATO")</f>
        <v>INTERMEDIO</v>
      </c>
    </row>
    <row r="649" spans="1:13" x14ac:dyDescent="0.25">
      <c r="A649" s="77">
        <f t="shared" si="32"/>
        <v>646</v>
      </c>
      <c r="B649" s="42" t="str">
        <f>'10_Putumayo'!S647</f>
        <v>CC27355872</v>
      </c>
      <c r="C649" s="2">
        <f>'10_Putumayo'!Y647</f>
        <v>65</v>
      </c>
      <c r="D649">
        <f>'10_Putumayo'!AE647</f>
        <v>2</v>
      </c>
      <c r="E649" s="1">
        <f>'10_Putumayo'!BO647</f>
        <v>0</v>
      </c>
      <c r="F649" s="17">
        <f>'10_Putumayo'!CS647</f>
        <v>0</v>
      </c>
      <c r="G649" s="16">
        <f>'10_Putumayo'!DB647</f>
        <v>0</v>
      </c>
      <c r="H649" s="46">
        <f>'10_Putumayo'!CW647</f>
        <v>120</v>
      </c>
      <c r="I649" s="17">
        <f>'10_Putumayo'!EP647</f>
        <v>191</v>
      </c>
      <c r="J649" s="18">
        <f>'10_Putumayo'!ET647</f>
        <v>60</v>
      </c>
      <c r="K649" s="15">
        <f t="shared" si="30"/>
        <v>16.083344439689885</v>
      </c>
      <c r="L649" s="15">
        <f t="shared" si="31"/>
        <v>16</v>
      </c>
      <c r="M649" s="10" t="str">
        <f>IFERROR(VLOOKUP($L$4:$L$859,TABLAREF!$A$1:$C$4,3,1),"SIN DATO")</f>
        <v>INTERMEDIO</v>
      </c>
    </row>
    <row r="650" spans="1:13" x14ac:dyDescent="0.25">
      <c r="A650" s="77">
        <f t="shared" si="32"/>
        <v>647</v>
      </c>
      <c r="B650" s="42" t="str">
        <f>'10_Putumayo'!S648</f>
        <v>CC5886944</v>
      </c>
      <c r="C650" s="2">
        <f>'10_Putumayo'!Y648</f>
        <v>65</v>
      </c>
      <c r="D650">
        <f>'10_Putumayo'!AE648</f>
        <v>1</v>
      </c>
      <c r="E650" s="1">
        <f>'10_Putumayo'!BO648</f>
        <v>0</v>
      </c>
      <c r="F650" s="17">
        <f>'10_Putumayo'!CS648</f>
        <v>0</v>
      </c>
      <c r="G650" s="16">
        <f>'10_Putumayo'!DB648</f>
        <v>0</v>
      </c>
      <c r="H650" s="46">
        <f>'10_Putumayo'!CW648</f>
        <v>150</v>
      </c>
      <c r="I650" s="17">
        <f>'10_Putumayo'!EP648</f>
        <v>0</v>
      </c>
      <c r="J650" s="18">
        <f>'10_Putumayo'!ET648</f>
        <v>0</v>
      </c>
      <c r="K650" s="15" t="e">
        <f t="shared" si="30"/>
        <v>#DIV/0!</v>
      </c>
      <c r="L650" s="15" t="e">
        <f t="shared" si="31"/>
        <v>#DIV/0!</v>
      </c>
      <c r="M650" s="10" t="str">
        <f>IFERROR(VLOOKUP($L$4:$L$859,TABLAREF!$A$1:$C$4,3,1),"SIN DATO")</f>
        <v>SIN DATO</v>
      </c>
    </row>
    <row r="651" spans="1:13" x14ac:dyDescent="0.25">
      <c r="A651" s="77">
        <f t="shared" si="32"/>
        <v>648</v>
      </c>
      <c r="B651" s="42" t="str">
        <f>'10_Putumayo'!S649</f>
        <v>CC5296518</v>
      </c>
      <c r="C651" s="2">
        <f>'10_Putumayo'!Y649</f>
        <v>36</v>
      </c>
      <c r="D651">
        <f>'10_Putumayo'!AE649</f>
        <v>1</v>
      </c>
      <c r="E651" s="1">
        <f>'10_Putumayo'!BO649</f>
        <v>0</v>
      </c>
      <c r="F651" s="17">
        <f>'10_Putumayo'!CS649</f>
        <v>0</v>
      </c>
      <c r="G651" s="16">
        <f>'10_Putumayo'!DB649</f>
        <v>0</v>
      </c>
      <c r="H651" s="46">
        <f>'10_Putumayo'!CW649</f>
        <v>145</v>
      </c>
      <c r="I651" s="17">
        <f>'10_Putumayo'!EP649</f>
        <v>239</v>
      </c>
      <c r="J651" s="18">
        <f>'10_Putumayo'!ET649</f>
        <v>68</v>
      </c>
      <c r="K651" s="15">
        <f t="shared" si="30"/>
        <v>2.2583035267288665</v>
      </c>
      <c r="L651" s="15">
        <f t="shared" si="31"/>
        <v>2</v>
      </c>
      <c r="M651" s="10" t="str">
        <f>IFERROR(VLOOKUP($L$4:$L$859,TABLAREF!$A$1:$C$4,3,1),"SIN DATO")</f>
        <v>LATENTE</v>
      </c>
    </row>
    <row r="652" spans="1:13" x14ac:dyDescent="0.25">
      <c r="A652" s="77">
        <f t="shared" si="32"/>
        <v>649</v>
      </c>
      <c r="B652" s="42" t="str">
        <f>'10_Putumayo'!S650</f>
        <v>CC36150863</v>
      </c>
      <c r="C652" s="2">
        <f>'10_Putumayo'!Y650</f>
        <v>51</v>
      </c>
      <c r="D652">
        <f>'10_Putumayo'!AE650</f>
        <v>2</v>
      </c>
      <c r="E652" s="1">
        <f>'10_Putumayo'!BO650</f>
        <v>0</v>
      </c>
      <c r="F652" s="17">
        <f>'10_Putumayo'!CS650</f>
        <v>1</v>
      </c>
      <c r="G652" s="16">
        <f>'10_Putumayo'!DB650</f>
        <v>0</v>
      </c>
      <c r="H652" s="46">
        <f>'10_Putumayo'!CW650</f>
        <v>130</v>
      </c>
      <c r="I652" s="17">
        <f>'10_Putumayo'!EP650</f>
        <v>192</v>
      </c>
      <c r="J652" s="18">
        <f>'10_Putumayo'!ET650</f>
        <v>66</v>
      </c>
      <c r="K652" s="15">
        <f t="shared" si="30"/>
        <v>6.6132276372226295</v>
      </c>
      <c r="L652" s="15">
        <f t="shared" si="31"/>
        <v>7</v>
      </c>
      <c r="M652" s="10" t="str">
        <f>IFERROR(VLOOKUP($L$4:$L$859,TABLAREF!$A$1:$C$4,3,1),"SIN DATO")</f>
        <v>LATENTE</v>
      </c>
    </row>
    <row r="653" spans="1:13" x14ac:dyDescent="0.25">
      <c r="A653" s="77">
        <f t="shared" si="32"/>
        <v>650</v>
      </c>
      <c r="B653" s="42" t="str">
        <f>'10_Putumayo'!S651</f>
        <v>CC82361948</v>
      </c>
      <c r="C653" s="2">
        <f>'10_Putumayo'!Y651</f>
        <v>73</v>
      </c>
      <c r="D653">
        <f>'10_Putumayo'!AE651</f>
        <v>1</v>
      </c>
      <c r="E653" s="1">
        <f>'10_Putumayo'!BO651</f>
        <v>0</v>
      </c>
      <c r="F653" s="17">
        <f>'10_Putumayo'!CS651</f>
        <v>1</v>
      </c>
      <c r="G653" s="16">
        <f>'10_Putumayo'!DB651</f>
        <v>0</v>
      </c>
      <c r="H653" s="46">
        <f>'10_Putumayo'!CW651</f>
        <v>116</v>
      </c>
      <c r="I653" s="17">
        <f>'10_Putumayo'!EP651</f>
        <v>194</v>
      </c>
      <c r="J653" s="18">
        <f>'10_Putumayo'!ET651</f>
        <v>47</v>
      </c>
      <c r="K653" s="15">
        <f t="shared" si="30"/>
        <v>20.004832999095235</v>
      </c>
      <c r="L653" s="15">
        <f t="shared" si="31"/>
        <v>20</v>
      </c>
      <c r="M653" s="10" t="str">
        <f>IFERROR(VLOOKUP($L$4:$L$859,TABLAREF!$A$1:$C$4,3,1),"SIN DATO")</f>
        <v>ALTO</v>
      </c>
    </row>
    <row r="654" spans="1:13" x14ac:dyDescent="0.25">
      <c r="A654" s="77">
        <f t="shared" si="32"/>
        <v>651</v>
      </c>
      <c r="B654" s="42" t="str">
        <f>'10_Putumayo'!S652</f>
        <v>CC98378832</v>
      </c>
      <c r="C654" s="2">
        <f>'10_Putumayo'!Y652</f>
        <v>70</v>
      </c>
      <c r="D654">
        <f>'10_Putumayo'!AE652</f>
        <v>1</v>
      </c>
      <c r="E654" s="1">
        <f>'10_Putumayo'!BO652</f>
        <v>0</v>
      </c>
      <c r="F654" s="17">
        <f>'10_Putumayo'!CS652</f>
        <v>1</v>
      </c>
      <c r="G654" s="16">
        <f>'10_Putumayo'!DB652</f>
        <v>0</v>
      </c>
      <c r="H654" s="46">
        <f>'10_Putumayo'!CW652</f>
        <v>140</v>
      </c>
      <c r="I654" s="17">
        <f>'10_Putumayo'!EP652</f>
        <v>0</v>
      </c>
      <c r="J654" s="18">
        <f>'10_Putumayo'!ET652</f>
        <v>0</v>
      </c>
      <c r="K654" s="15" t="e">
        <f t="shared" si="30"/>
        <v>#DIV/0!</v>
      </c>
      <c r="L654" s="15" t="e">
        <f t="shared" si="31"/>
        <v>#DIV/0!</v>
      </c>
      <c r="M654" s="10" t="str">
        <f>IFERROR(VLOOKUP($L$4:$L$859,TABLAREF!$A$1:$C$4,3,1),"SIN DATO")</f>
        <v>SIN DATO</v>
      </c>
    </row>
    <row r="655" spans="1:13" x14ac:dyDescent="0.25">
      <c r="A655" s="77">
        <f t="shared" si="32"/>
        <v>652</v>
      </c>
      <c r="B655" s="42" t="str">
        <f>'10_Putumayo'!S653</f>
        <v>CC27354858</v>
      </c>
      <c r="C655" s="2">
        <f>'10_Putumayo'!Y653</f>
        <v>60</v>
      </c>
      <c r="D655">
        <f>'10_Putumayo'!AE653</f>
        <v>2</v>
      </c>
      <c r="E655" s="1">
        <f>'10_Putumayo'!BO653</f>
        <v>0</v>
      </c>
      <c r="F655" s="17">
        <f>'10_Putumayo'!CS653</f>
        <v>0</v>
      </c>
      <c r="G655" s="16">
        <f>'10_Putumayo'!DB653</f>
        <v>0</v>
      </c>
      <c r="H655" s="46">
        <f>'10_Putumayo'!CW653</f>
        <v>130</v>
      </c>
      <c r="I655" s="17">
        <f>'10_Putumayo'!EP653</f>
        <v>173</v>
      </c>
      <c r="J655" s="18">
        <f>'10_Putumayo'!ET653</f>
        <v>64</v>
      </c>
      <c r="K655" s="15">
        <f t="shared" si="30"/>
        <v>11.084534936061431</v>
      </c>
      <c r="L655" s="15">
        <f t="shared" si="31"/>
        <v>11</v>
      </c>
      <c r="M655" s="10" t="str">
        <f>IFERROR(VLOOKUP($L$4:$L$859,TABLAREF!$A$1:$C$4,3,1),"SIN DATO")</f>
        <v>INTERMEDIO</v>
      </c>
    </row>
    <row r="656" spans="1:13" x14ac:dyDescent="0.25">
      <c r="A656" s="77">
        <f t="shared" si="32"/>
        <v>653</v>
      </c>
      <c r="B656" s="42" t="str">
        <f>'10_Putumayo'!S654</f>
        <v>CC69007044</v>
      </c>
      <c r="C656" s="2">
        <f>'10_Putumayo'!Y654</f>
        <v>75</v>
      </c>
      <c r="D656">
        <f>'10_Putumayo'!AE654</f>
        <v>2</v>
      </c>
      <c r="E656" s="1">
        <f>'10_Putumayo'!BO654</f>
        <v>0</v>
      </c>
      <c r="F656" s="17">
        <f>'10_Putumayo'!CS654</f>
        <v>1</v>
      </c>
      <c r="G656" s="16">
        <f>'10_Putumayo'!DB654</f>
        <v>0</v>
      </c>
      <c r="H656" s="46">
        <f>'10_Putumayo'!CW654</f>
        <v>98</v>
      </c>
      <c r="I656" s="17">
        <f>'10_Putumayo'!EP654</f>
        <v>173</v>
      </c>
      <c r="J656" s="18">
        <f>'10_Putumayo'!ET654</f>
        <v>36</v>
      </c>
      <c r="K656" s="15">
        <f t="shared" si="30"/>
        <v>29.824728093312501</v>
      </c>
      <c r="L656" s="15">
        <f t="shared" si="31"/>
        <v>30</v>
      </c>
      <c r="M656" s="10" t="str">
        <f>IFERROR(VLOOKUP($L$4:$L$859,TABLAREF!$A$1:$C$4,3,1),"SIN DATO")</f>
        <v>MUY ALTO</v>
      </c>
    </row>
    <row r="657" spans="1:13" x14ac:dyDescent="0.25">
      <c r="A657" s="77">
        <f t="shared" si="32"/>
        <v>654</v>
      </c>
      <c r="B657" s="42" t="str">
        <f>'10_Putumayo'!S655</f>
        <v>CC18126975</v>
      </c>
      <c r="C657" s="2">
        <f>'10_Putumayo'!Y655</f>
        <v>82</v>
      </c>
      <c r="D657">
        <f>'10_Putumayo'!AE655</f>
        <v>1</v>
      </c>
      <c r="E657" s="1">
        <f>'10_Putumayo'!BO655</f>
        <v>0</v>
      </c>
      <c r="F657" s="17">
        <f>'10_Putumayo'!CS655</f>
        <v>0</v>
      </c>
      <c r="G657" s="16">
        <f>'10_Putumayo'!DB655</f>
        <v>0</v>
      </c>
      <c r="H657" s="46">
        <f>'10_Putumayo'!CW655</f>
        <v>140</v>
      </c>
      <c r="I657" s="17">
        <f>'10_Putumayo'!EP655</f>
        <v>158.9</v>
      </c>
      <c r="J657" s="18">
        <f>'10_Putumayo'!ET655</f>
        <v>43.2</v>
      </c>
      <c r="K657" s="15">
        <f t="shared" si="30"/>
        <v>22.382135470346022</v>
      </c>
      <c r="L657" s="15">
        <f t="shared" si="31"/>
        <v>22</v>
      </c>
      <c r="M657" s="10" t="str">
        <f>IFERROR(VLOOKUP($L$4:$L$859,TABLAREF!$A$1:$C$4,3,1),"SIN DATO")</f>
        <v>ALTO</v>
      </c>
    </row>
    <row r="658" spans="1:13" x14ac:dyDescent="0.25">
      <c r="A658" s="77">
        <f t="shared" si="32"/>
        <v>655</v>
      </c>
      <c r="B658" s="42" t="str">
        <f>'10_Putumayo'!S656</f>
        <v>CC27354283</v>
      </c>
      <c r="C658" s="2">
        <f>'10_Putumayo'!Y656</f>
        <v>57</v>
      </c>
      <c r="D658">
        <f>'10_Putumayo'!AE656</f>
        <v>2</v>
      </c>
      <c r="E658" s="1">
        <f>'10_Putumayo'!BO656</f>
        <v>0</v>
      </c>
      <c r="F658" s="17">
        <f>'10_Putumayo'!CS656</f>
        <v>0</v>
      </c>
      <c r="G658" s="16">
        <f>'10_Putumayo'!DB656</f>
        <v>0</v>
      </c>
      <c r="H658" s="46">
        <f>'10_Putumayo'!CW656</f>
        <v>140</v>
      </c>
      <c r="I658" s="17">
        <f>'10_Putumayo'!EP656</f>
        <v>198.8</v>
      </c>
      <c r="J658" s="18">
        <f>'10_Putumayo'!ET656</f>
        <v>66.099999999999994</v>
      </c>
      <c r="K658" s="15">
        <f t="shared" si="30"/>
        <v>11.810314724051951</v>
      </c>
      <c r="L658" s="15">
        <f t="shared" si="31"/>
        <v>12</v>
      </c>
      <c r="M658" s="10" t="str">
        <f>IFERROR(VLOOKUP($L$4:$L$859,TABLAREF!$A$1:$C$4,3,1),"SIN DATO")</f>
        <v>INTERMEDIO</v>
      </c>
    </row>
    <row r="659" spans="1:13" x14ac:dyDescent="0.25">
      <c r="A659" s="77">
        <f t="shared" si="32"/>
        <v>656</v>
      </c>
      <c r="B659" s="42" t="str">
        <f>'10_Putumayo'!S657</f>
        <v>CC41180079</v>
      </c>
      <c r="C659" s="2">
        <f>'10_Putumayo'!Y657</f>
        <v>57</v>
      </c>
      <c r="D659">
        <f>'10_Putumayo'!AE657</f>
        <v>2</v>
      </c>
      <c r="E659" s="1">
        <f>'10_Putumayo'!BO657</f>
        <v>0</v>
      </c>
      <c r="F659" s="17">
        <f>'10_Putumayo'!CS657</f>
        <v>1</v>
      </c>
      <c r="G659" s="16">
        <f>'10_Putumayo'!DB657</f>
        <v>0</v>
      </c>
      <c r="H659" s="46">
        <f>'10_Putumayo'!CW657</f>
        <v>140</v>
      </c>
      <c r="I659" s="17">
        <f>'10_Putumayo'!EP657</f>
        <v>165</v>
      </c>
      <c r="J659" s="18">
        <f>'10_Putumayo'!ET657</f>
        <v>62.9</v>
      </c>
      <c r="K659" s="15">
        <f t="shared" si="30"/>
        <v>9.5387013915724577</v>
      </c>
      <c r="L659" s="15">
        <f t="shared" si="31"/>
        <v>10</v>
      </c>
      <c r="M659" s="10" t="str">
        <f>IFERROR(VLOOKUP($L$4:$L$859,TABLAREF!$A$1:$C$4,3,1),"SIN DATO")</f>
        <v>LATENTE</v>
      </c>
    </row>
    <row r="660" spans="1:13" x14ac:dyDescent="0.25">
      <c r="A660" s="77">
        <f t="shared" si="32"/>
        <v>657</v>
      </c>
      <c r="B660" s="42" t="str">
        <f>'10_Putumayo'!S658</f>
        <v>CC27359844</v>
      </c>
      <c r="C660" s="2">
        <f>'10_Putumayo'!Y658</f>
        <v>59</v>
      </c>
      <c r="D660">
        <f>'10_Putumayo'!AE658</f>
        <v>2</v>
      </c>
      <c r="E660" s="1">
        <f>'10_Putumayo'!BO658</f>
        <v>0</v>
      </c>
      <c r="F660" s="17">
        <f>'10_Putumayo'!CS658</f>
        <v>0</v>
      </c>
      <c r="G660" s="16">
        <f>'10_Putumayo'!DB658</f>
        <v>0</v>
      </c>
      <c r="H660" s="46">
        <f>'10_Putumayo'!CW658</f>
        <v>170</v>
      </c>
      <c r="I660" s="17">
        <f>'10_Putumayo'!EP658</f>
        <v>221</v>
      </c>
      <c r="J660" s="18">
        <f>'10_Putumayo'!ET658</f>
        <v>30</v>
      </c>
      <c r="K660" s="15">
        <f t="shared" si="30"/>
        <v>37.08117509516299</v>
      </c>
      <c r="L660" s="15">
        <f t="shared" si="31"/>
        <v>37</v>
      </c>
      <c r="M660" s="10" t="str">
        <f>IFERROR(VLOOKUP($L$4:$L$859,TABLAREF!$A$1:$C$4,3,1),"SIN DATO")</f>
        <v>MUY ALTO</v>
      </c>
    </row>
    <row r="661" spans="1:13" x14ac:dyDescent="0.25">
      <c r="A661" s="77">
        <f t="shared" si="32"/>
        <v>658</v>
      </c>
      <c r="B661" s="42" t="str">
        <f>'10_Putumayo'!S659</f>
        <v>CC27308653</v>
      </c>
      <c r="C661" s="2">
        <f>'10_Putumayo'!Y659</f>
        <v>72</v>
      </c>
      <c r="D661">
        <f>'10_Putumayo'!AE659</f>
        <v>1</v>
      </c>
      <c r="E661" s="1">
        <f>'10_Putumayo'!BO659</f>
        <v>0</v>
      </c>
      <c r="F661" s="17">
        <f>'10_Putumayo'!CS659</f>
        <v>0</v>
      </c>
      <c r="G661" s="16">
        <f>'10_Putumayo'!DB659</f>
        <v>0</v>
      </c>
      <c r="H661" s="46">
        <f>'10_Putumayo'!CW659</f>
        <v>0</v>
      </c>
      <c r="I661" s="17">
        <f>'10_Putumayo'!EP659</f>
        <v>0</v>
      </c>
      <c r="J661" s="18">
        <f>'10_Putumayo'!ET659</f>
        <v>0</v>
      </c>
      <c r="K661" s="15" t="e">
        <f t="shared" si="30"/>
        <v>#NUM!</v>
      </c>
      <c r="L661" s="15" t="e">
        <f t="shared" si="31"/>
        <v>#NUM!</v>
      </c>
      <c r="M661" s="10" t="str">
        <f>IFERROR(VLOOKUP($L$4:$L$859,TABLAREF!$A$1:$C$4,3,1),"SIN DATO")</f>
        <v>SIN DATO</v>
      </c>
    </row>
    <row r="662" spans="1:13" x14ac:dyDescent="0.25">
      <c r="A662" s="77">
        <f t="shared" si="32"/>
        <v>659</v>
      </c>
      <c r="B662" s="42" t="str">
        <f>'10_Putumayo'!S660</f>
        <v>CC41119856</v>
      </c>
      <c r="C662" s="2">
        <f>'10_Putumayo'!Y660</f>
        <v>83</v>
      </c>
      <c r="D662">
        <f>'10_Putumayo'!AE660</f>
        <v>2</v>
      </c>
      <c r="E662" s="1">
        <f>'10_Putumayo'!BO660</f>
        <v>0</v>
      </c>
      <c r="F662" s="17">
        <f>'10_Putumayo'!CS660</f>
        <v>1</v>
      </c>
      <c r="G662" s="16">
        <f>'10_Putumayo'!DB660</f>
        <v>0</v>
      </c>
      <c r="H662" s="46">
        <f>'10_Putumayo'!CW660</f>
        <v>0</v>
      </c>
      <c r="I662" s="17">
        <f>'10_Putumayo'!EP660</f>
        <v>0</v>
      </c>
      <c r="J662" s="18">
        <f>'10_Putumayo'!ET660</f>
        <v>0</v>
      </c>
      <c r="K662" s="15" t="e">
        <f t="shared" si="30"/>
        <v>#NUM!</v>
      </c>
      <c r="L662" s="15" t="e">
        <f t="shared" si="31"/>
        <v>#NUM!</v>
      </c>
      <c r="M662" s="10" t="str">
        <f>IFERROR(VLOOKUP($L$4:$L$859,TABLAREF!$A$1:$C$4,3,1),"SIN DATO")</f>
        <v>SIN DATO</v>
      </c>
    </row>
    <row r="663" spans="1:13" x14ac:dyDescent="0.25">
      <c r="A663" s="77">
        <f t="shared" si="32"/>
        <v>660</v>
      </c>
      <c r="B663" s="42" t="str">
        <f>'10_Putumayo'!S661</f>
        <v>CC41181347</v>
      </c>
      <c r="C663" s="2">
        <f>'10_Putumayo'!Y661</f>
        <v>70</v>
      </c>
      <c r="D663">
        <f>'10_Putumayo'!AE661</f>
        <v>2</v>
      </c>
      <c r="E663" s="1">
        <f>'10_Putumayo'!BO661</f>
        <v>0</v>
      </c>
      <c r="F663" s="17">
        <f>'10_Putumayo'!CS661</f>
        <v>1</v>
      </c>
      <c r="G663" s="16">
        <f>'10_Putumayo'!DB661</f>
        <v>0</v>
      </c>
      <c r="H663" s="46">
        <f>'10_Putumayo'!CW661</f>
        <v>0</v>
      </c>
      <c r="I663" s="17">
        <f>'10_Putumayo'!EP661</f>
        <v>0</v>
      </c>
      <c r="J663" s="18">
        <f>'10_Putumayo'!ET661</f>
        <v>0</v>
      </c>
      <c r="K663" s="15" t="e">
        <f t="shared" si="30"/>
        <v>#NUM!</v>
      </c>
      <c r="L663" s="15" t="e">
        <f t="shared" si="31"/>
        <v>#NUM!</v>
      </c>
      <c r="M663" s="10" t="str">
        <f>IFERROR(VLOOKUP($L$4:$L$859,TABLAREF!$A$1:$C$4,3,1),"SIN DATO")</f>
        <v>SIN DATO</v>
      </c>
    </row>
    <row r="664" spans="1:13" x14ac:dyDescent="0.25">
      <c r="A664" s="77">
        <f t="shared" si="32"/>
        <v>661</v>
      </c>
      <c r="B664" s="42" t="str">
        <f>'10_Putumayo'!S662</f>
        <v>CC98395320</v>
      </c>
      <c r="C664" s="2">
        <f>'10_Putumayo'!Y662</f>
        <v>76</v>
      </c>
      <c r="D664">
        <f>'10_Putumayo'!AE662</f>
        <v>1</v>
      </c>
      <c r="E664" s="1">
        <f>'10_Putumayo'!BO662</f>
        <v>0</v>
      </c>
      <c r="F664" s="17">
        <f>'10_Putumayo'!CS662</f>
        <v>0</v>
      </c>
      <c r="G664" s="16">
        <f>'10_Putumayo'!DB662</f>
        <v>0</v>
      </c>
      <c r="H664" s="46">
        <f>'10_Putumayo'!CW662</f>
        <v>120</v>
      </c>
      <c r="I664" s="17">
        <f>'10_Putumayo'!EP662</f>
        <v>219</v>
      </c>
      <c r="J664" s="18">
        <f>'10_Putumayo'!ET662</f>
        <v>64</v>
      </c>
      <c r="K664" s="15">
        <f t="shared" si="30"/>
        <v>14.498624265604832</v>
      </c>
      <c r="L664" s="15">
        <f t="shared" si="31"/>
        <v>14</v>
      </c>
      <c r="M664" s="10" t="str">
        <f>IFERROR(VLOOKUP($L$4:$L$859,TABLAREF!$A$1:$C$4,3,1),"SIN DATO")</f>
        <v>INTERMEDIO</v>
      </c>
    </row>
    <row r="665" spans="1:13" x14ac:dyDescent="0.25">
      <c r="A665" s="77">
        <f t="shared" si="32"/>
        <v>662</v>
      </c>
      <c r="B665" s="42" t="str">
        <f>'10_Putumayo'!S663</f>
        <v>CC5236864</v>
      </c>
      <c r="C665" s="2">
        <f>'10_Putumayo'!Y663</f>
        <v>56</v>
      </c>
      <c r="D665">
        <f>'10_Putumayo'!AE663</f>
        <v>1</v>
      </c>
      <c r="E665" s="1">
        <f>'10_Putumayo'!BO663</f>
        <v>0</v>
      </c>
      <c r="F665" s="17">
        <f>'10_Putumayo'!CS663</f>
        <v>1</v>
      </c>
      <c r="G665" s="16">
        <f>'10_Putumayo'!DB663</f>
        <v>0</v>
      </c>
      <c r="H665" s="46">
        <f>'10_Putumayo'!CW663</f>
        <v>0</v>
      </c>
      <c r="I665" s="17">
        <f>'10_Putumayo'!EP663</f>
        <v>0</v>
      </c>
      <c r="J665" s="18">
        <f>'10_Putumayo'!ET663</f>
        <v>0</v>
      </c>
      <c r="K665" s="15" t="e">
        <f t="shared" si="30"/>
        <v>#NUM!</v>
      </c>
      <c r="L665" s="15" t="e">
        <f t="shared" si="31"/>
        <v>#NUM!</v>
      </c>
      <c r="M665" s="10" t="str">
        <f>IFERROR(VLOOKUP($L$4:$L$859,TABLAREF!$A$1:$C$4,3,1),"SIN DATO")</f>
        <v>SIN DATO</v>
      </c>
    </row>
    <row r="666" spans="1:13" x14ac:dyDescent="0.25">
      <c r="A666" s="77">
        <f t="shared" si="32"/>
        <v>663</v>
      </c>
      <c r="B666" s="42" t="str">
        <f>'10_Putumayo'!S664</f>
        <v>CC41115078</v>
      </c>
      <c r="C666" s="2">
        <f>'10_Putumayo'!Y664</f>
        <v>48</v>
      </c>
      <c r="D666">
        <f>'10_Putumayo'!AE664</f>
        <v>2</v>
      </c>
      <c r="E666" s="1">
        <f>'10_Putumayo'!BO664</f>
        <v>0</v>
      </c>
      <c r="F666" s="17">
        <f>'10_Putumayo'!CS664</f>
        <v>0</v>
      </c>
      <c r="G666" s="16">
        <f>'10_Putumayo'!DB664</f>
        <v>0</v>
      </c>
      <c r="H666" s="46">
        <f>'10_Putumayo'!CW664</f>
        <v>0</v>
      </c>
      <c r="I666" s="17">
        <f>'10_Putumayo'!EP664</f>
        <v>0</v>
      </c>
      <c r="J666" s="18">
        <f>'10_Putumayo'!ET664</f>
        <v>0</v>
      </c>
      <c r="K666" s="15" t="e">
        <f t="shared" si="30"/>
        <v>#NUM!</v>
      </c>
      <c r="L666" s="15" t="e">
        <f t="shared" si="31"/>
        <v>#NUM!</v>
      </c>
      <c r="M666" s="10" t="str">
        <f>IFERROR(VLOOKUP($L$4:$L$859,TABLAREF!$A$1:$C$4,3,1),"SIN DATO")</f>
        <v>SIN DATO</v>
      </c>
    </row>
    <row r="667" spans="1:13" x14ac:dyDescent="0.25">
      <c r="A667" s="77">
        <f t="shared" si="32"/>
        <v>664</v>
      </c>
      <c r="B667" s="42" t="str">
        <f>'10_Putumayo'!S665</f>
        <v>CC1874621</v>
      </c>
      <c r="C667" s="2">
        <f>'10_Putumayo'!Y665</f>
        <v>49</v>
      </c>
      <c r="D667">
        <f>'10_Putumayo'!AE665</f>
        <v>1</v>
      </c>
      <c r="E667" s="1">
        <f>'10_Putumayo'!BO665</f>
        <v>0</v>
      </c>
      <c r="F667" s="17">
        <f>'10_Putumayo'!CS665</f>
        <v>1</v>
      </c>
      <c r="G667" s="16">
        <f>'10_Putumayo'!DB665</f>
        <v>0</v>
      </c>
      <c r="H667" s="46">
        <f>'10_Putumayo'!CW665</f>
        <v>140</v>
      </c>
      <c r="I667" s="17">
        <f>'10_Putumayo'!EP665</f>
        <v>216</v>
      </c>
      <c r="J667" s="18">
        <f>'10_Putumayo'!ET665</f>
        <v>47</v>
      </c>
      <c r="K667" s="15">
        <f t="shared" si="30"/>
        <v>11.912978616041181</v>
      </c>
      <c r="L667" s="15">
        <f t="shared" si="31"/>
        <v>12</v>
      </c>
      <c r="M667" s="10" t="str">
        <f>IFERROR(VLOOKUP($L$4:$L$859,TABLAREF!$A$1:$C$4,3,1),"SIN DATO")</f>
        <v>INTERMEDIO</v>
      </c>
    </row>
    <row r="668" spans="1:13" x14ac:dyDescent="0.25">
      <c r="A668" s="77">
        <f t="shared" si="32"/>
        <v>665</v>
      </c>
      <c r="B668" s="42" t="str">
        <f>'10_Putumayo'!S666</f>
        <v>CC3175176</v>
      </c>
      <c r="C668" s="2">
        <f>'10_Putumayo'!Y666</f>
        <v>75</v>
      </c>
      <c r="D668">
        <f>'10_Putumayo'!AE666</f>
        <v>1</v>
      </c>
      <c r="E668" s="1">
        <f>'10_Putumayo'!BO666</f>
        <v>0</v>
      </c>
      <c r="F668" s="17">
        <f>'10_Putumayo'!CS666</f>
        <v>1</v>
      </c>
      <c r="G668" s="16">
        <f>'10_Putumayo'!DB666</f>
        <v>0</v>
      </c>
      <c r="H668" s="46">
        <f>'10_Putumayo'!CW666</f>
        <v>150</v>
      </c>
      <c r="I668" s="17">
        <f>'10_Putumayo'!EP666</f>
        <v>177</v>
      </c>
      <c r="J668" s="18">
        <f>'10_Putumayo'!ET666</f>
        <v>44</v>
      </c>
      <c r="K668" s="15">
        <f t="shared" si="30"/>
        <v>27.549678729574168</v>
      </c>
      <c r="L668" s="15">
        <f t="shared" si="31"/>
        <v>28</v>
      </c>
      <c r="M668" s="10" t="str">
        <f>IFERROR(VLOOKUP($L$4:$L$859,TABLAREF!$A$1:$C$4,3,1),"SIN DATO")</f>
        <v>MUY ALTO</v>
      </c>
    </row>
    <row r="669" spans="1:13" x14ac:dyDescent="0.25">
      <c r="A669" s="77">
        <f t="shared" si="32"/>
        <v>666</v>
      </c>
      <c r="B669" s="42" t="str">
        <f>'10_Putumayo'!S667</f>
        <v>CC4425829</v>
      </c>
      <c r="C669" s="2">
        <f>'10_Putumayo'!Y667</f>
        <v>45</v>
      </c>
      <c r="D669">
        <f>'10_Putumayo'!AE667</f>
        <v>1</v>
      </c>
      <c r="E669" s="1">
        <f>'10_Putumayo'!BO667</f>
        <v>0</v>
      </c>
      <c r="F669" s="17">
        <f>'10_Putumayo'!CS667</f>
        <v>0</v>
      </c>
      <c r="G669" s="16">
        <f>'10_Putumayo'!DB667</f>
        <v>0</v>
      </c>
      <c r="H669" s="46">
        <f>'10_Putumayo'!CW667</f>
        <v>120</v>
      </c>
      <c r="I669" s="17">
        <f>'10_Putumayo'!EP667</f>
        <v>202</v>
      </c>
      <c r="J669" s="18">
        <f>'10_Putumayo'!ET667</f>
        <v>45</v>
      </c>
      <c r="K669" s="15">
        <f t="shared" si="30"/>
        <v>4.9389941091154572</v>
      </c>
      <c r="L669" s="15">
        <f t="shared" si="31"/>
        <v>5</v>
      </c>
      <c r="M669" s="10" t="str">
        <f>IFERROR(VLOOKUP($L$4:$L$859,TABLAREF!$A$1:$C$4,3,1),"SIN DATO")</f>
        <v>LATENTE</v>
      </c>
    </row>
    <row r="670" spans="1:13" x14ac:dyDescent="0.25">
      <c r="A670" s="77">
        <f t="shared" si="32"/>
        <v>667</v>
      </c>
      <c r="B670" s="42" t="str">
        <f>'10_Putumayo'!S668</f>
        <v>CC4963942</v>
      </c>
      <c r="C670" s="2">
        <f>'10_Putumayo'!Y668</f>
        <v>52</v>
      </c>
      <c r="D670">
        <f>'10_Putumayo'!AE668</f>
        <v>1</v>
      </c>
      <c r="E670" s="1">
        <f>'10_Putumayo'!BO668</f>
        <v>0</v>
      </c>
      <c r="F670" s="17">
        <f>'10_Putumayo'!CS668</f>
        <v>1</v>
      </c>
      <c r="G670" s="16">
        <f>'10_Putumayo'!DB668</f>
        <v>0</v>
      </c>
      <c r="H670" s="46">
        <f>'10_Putumayo'!CW668</f>
        <v>120</v>
      </c>
      <c r="I670" s="17">
        <f>'10_Putumayo'!EP668</f>
        <v>125.6</v>
      </c>
      <c r="J670" s="18">
        <f>'10_Putumayo'!ET668</f>
        <v>68.3</v>
      </c>
      <c r="K670" s="15">
        <f t="shared" si="30"/>
        <v>2.7715017015021659</v>
      </c>
      <c r="L670" s="15">
        <f t="shared" si="31"/>
        <v>3</v>
      </c>
      <c r="M670" s="10" t="str">
        <f>IFERROR(VLOOKUP($L$4:$L$859,TABLAREF!$A$1:$C$4,3,1),"SIN DATO")</f>
        <v>LATENTE</v>
      </c>
    </row>
    <row r="671" spans="1:13" x14ac:dyDescent="0.25">
      <c r="A671" s="77">
        <f t="shared" si="32"/>
        <v>668</v>
      </c>
      <c r="B671" s="42" t="str">
        <f>'10_Putumayo'!S669</f>
        <v>CC5201108</v>
      </c>
      <c r="C671" s="2">
        <f>'10_Putumayo'!Y669</f>
        <v>45</v>
      </c>
      <c r="D671">
        <f>'10_Putumayo'!AE669</f>
        <v>1</v>
      </c>
      <c r="E671" s="1">
        <f>'10_Putumayo'!BO669</f>
        <v>0</v>
      </c>
      <c r="F671" s="17">
        <f>'10_Putumayo'!CS669</f>
        <v>0</v>
      </c>
      <c r="G671" s="16">
        <f>'10_Putumayo'!DB669</f>
        <v>0</v>
      </c>
      <c r="H671" s="46">
        <f>'10_Putumayo'!CW669</f>
        <v>110</v>
      </c>
      <c r="I671" s="17">
        <f>'10_Putumayo'!EP669</f>
        <v>221</v>
      </c>
      <c r="J671" s="18">
        <f>'10_Putumayo'!ET669</f>
        <v>46</v>
      </c>
      <c r="K671" s="15">
        <f t="shared" si="30"/>
        <v>4.6209500629251448</v>
      </c>
      <c r="L671" s="15">
        <f t="shared" si="31"/>
        <v>5</v>
      </c>
      <c r="M671" s="10" t="str">
        <f>IFERROR(VLOOKUP($L$4:$L$859,TABLAREF!$A$1:$C$4,3,1),"SIN DATO")</f>
        <v>LATENTE</v>
      </c>
    </row>
    <row r="672" spans="1:13" x14ac:dyDescent="0.25">
      <c r="A672" s="77">
        <f t="shared" si="32"/>
        <v>669</v>
      </c>
      <c r="B672" s="42" t="str">
        <f>'10_Putumayo'!S670</f>
        <v>CC5202307</v>
      </c>
      <c r="C672" s="2">
        <f>'10_Putumayo'!Y670</f>
        <v>46</v>
      </c>
      <c r="D672">
        <f>'10_Putumayo'!AE670</f>
        <v>1</v>
      </c>
      <c r="E672" s="1">
        <f>'10_Putumayo'!BO670</f>
        <v>0</v>
      </c>
      <c r="F672" s="17">
        <f>'10_Putumayo'!CS670</f>
        <v>0</v>
      </c>
      <c r="G672" s="16">
        <f>'10_Putumayo'!DB670</f>
        <v>0</v>
      </c>
      <c r="H672" s="46">
        <f>'10_Putumayo'!CW670</f>
        <v>120</v>
      </c>
      <c r="I672" s="17">
        <f>'10_Putumayo'!EP670</f>
        <v>127</v>
      </c>
      <c r="J672" s="18">
        <f>'10_Putumayo'!ET670</f>
        <v>47</v>
      </c>
      <c r="K672" s="15">
        <f t="shared" si="30"/>
        <v>2.26529021151608</v>
      </c>
      <c r="L672" s="15">
        <f t="shared" si="31"/>
        <v>2</v>
      </c>
      <c r="M672" s="10" t="str">
        <f>IFERROR(VLOOKUP($L$4:$L$859,TABLAREF!$A$1:$C$4,3,1),"SIN DATO")</f>
        <v>LATENTE</v>
      </c>
    </row>
    <row r="673" spans="1:13" x14ac:dyDescent="0.25">
      <c r="A673" s="77">
        <f t="shared" si="32"/>
        <v>670</v>
      </c>
      <c r="B673" s="42" t="str">
        <f>'10_Putumayo'!S671</f>
        <v>CC5293136</v>
      </c>
      <c r="C673" s="2">
        <f>'10_Putumayo'!Y671</f>
        <v>50</v>
      </c>
      <c r="D673">
        <f>'10_Putumayo'!AE671</f>
        <v>1</v>
      </c>
      <c r="E673" s="1">
        <f>'10_Putumayo'!BO671</f>
        <v>0</v>
      </c>
      <c r="F673" s="17">
        <f>'10_Putumayo'!CS671</f>
        <v>0</v>
      </c>
      <c r="G673" s="16">
        <f>'10_Putumayo'!DB671</f>
        <v>0</v>
      </c>
      <c r="H673" s="46">
        <f>'10_Putumayo'!CW671</f>
        <v>120</v>
      </c>
      <c r="I673" s="17">
        <f>'10_Putumayo'!EP671</f>
        <v>160</v>
      </c>
      <c r="J673" s="18">
        <f>'10_Putumayo'!ET671</f>
        <v>46</v>
      </c>
      <c r="K673" s="15">
        <f t="shared" si="30"/>
        <v>4.6540559627432199</v>
      </c>
      <c r="L673" s="15">
        <f t="shared" si="31"/>
        <v>5</v>
      </c>
      <c r="M673" s="10" t="str">
        <f>IFERROR(VLOOKUP($L$4:$L$859,TABLAREF!$A$1:$C$4,3,1),"SIN DATO")</f>
        <v>LATENTE</v>
      </c>
    </row>
    <row r="674" spans="1:13" x14ac:dyDescent="0.25">
      <c r="A674" s="77">
        <f t="shared" si="32"/>
        <v>671</v>
      </c>
      <c r="B674" s="42" t="str">
        <f>'10_Putumayo'!S672</f>
        <v>CC5298571</v>
      </c>
      <c r="C674" s="2">
        <f>'10_Putumayo'!Y672</f>
        <v>48</v>
      </c>
      <c r="D674">
        <f>'10_Putumayo'!AE672</f>
        <v>1</v>
      </c>
      <c r="E674" s="1">
        <f>'10_Putumayo'!BO672</f>
        <v>0</v>
      </c>
      <c r="F674" s="17">
        <f>'10_Putumayo'!CS672</f>
        <v>0</v>
      </c>
      <c r="G674" s="16">
        <f>'10_Putumayo'!DB672</f>
        <v>0</v>
      </c>
      <c r="H674" s="46">
        <f>'10_Putumayo'!CW672</f>
        <v>0</v>
      </c>
      <c r="I674" s="17">
        <f>'10_Putumayo'!EP672</f>
        <v>0</v>
      </c>
      <c r="J674" s="18">
        <f>'10_Putumayo'!ET672</f>
        <v>0</v>
      </c>
      <c r="K674" s="15" t="e">
        <f t="shared" si="30"/>
        <v>#NUM!</v>
      </c>
      <c r="L674" s="15" t="e">
        <f t="shared" si="31"/>
        <v>#NUM!</v>
      </c>
      <c r="M674" s="10" t="str">
        <f>IFERROR(VLOOKUP($L$4:$L$859,TABLAREF!$A$1:$C$4,3,1),"SIN DATO")</f>
        <v>SIN DATO</v>
      </c>
    </row>
    <row r="675" spans="1:13" x14ac:dyDescent="0.25">
      <c r="A675" s="77">
        <f t="shared" si="32"/>
        <v>672</v>
      </c>
      <c r="B675" s="42" t="str">
        <f>'10_Putumayo'!S673</f>
        <v>CC5298581</v>
      </c>
      <c r="C675" s="2">
        <f>'10_Putumayo'!Y673</f>
        <v>55</v>
      </c>
      <c r="D675">
        <f>'10_Putumayo'!AE673</f>
        <v>1</v>
      </c>
      <c r="E675" s="1">
        <f>'10_Putumayo'!BO673</f>
        <v>0</v>
      </c>
      <c r="F675" s="17">
        <f>'10_Putumayo'!CS673</f>
        <v>1</v>
      </c>
      <c r="G675" s="16">
        <f>'10_Putumayo'!DB673</f>
        <v>0</v>
      </c>
      <c r="H675" s="46">
        <f>'10_Putumayo'!CW673</f>
        <v>140</v>
      </c>
      <c r="I675" s="17">
        <f>'10_Putumayo'!EP673</f>
        <v>183</v>
      </c>
      <c r="J675" s="18">
        <f>'10_Putumayo'!ET673</f>
        <v>47</v>
      </c>
      <c r="K675" s="15">
        <f t="shared" si="30"/>
        <v>12.981039527597915</v>
      </c>
      <c r="L675" s="15">
        <f t="shared" si="31"/>
        <v>13</v>
      </c>
      <c r="M675" s="10" t="str">
        <f>IFERROR(VLOOKUP($L$4:$L$859,TABLAREF!$A$1:$C$4,3,1),"SIN DATO")</f>
        <v>INTERMEDIO</v>
      </c>
    </row>
    <row r="676" spans="1:13" x14ac:dyDescent="0.25">
      <c r="A676" s="77">
        <f t="shared" si="32"/>
        <v>673</v>
      </c>
      <c r="B676" s="42" t="str">
        <f>'10_Putumayo'!S674</f>
        <v>CC5307230</v>
      </c>
      <c r="C676" s="2">
        <f>'10_Putumayo'!Y674</f>
        <v>46</v>
      </c>
      <c r="D676">
        <f>'10_Putumayo'!AE674</f>
        <v>1</v>
      </c>
      <c r="E676" s="1">
        <f>'10_Putumayo'!BO674</f>
        <v>0</v>
      </c>
      <c r="F676" s="17">
        <f>'10_Putumayo'!CS674</f>
        <v>0</v>
      </c>
      <c r="G676" s="16">
        <f>'10_Putumayo'!DB674</f>
        <v>0</v>
      </c>
      <c r="H676" s="46">
        <f>'10_Putumayo'!CW674</f>
        <v>0</v>
      </c>
      <c r="I676" s="17">
        <f>'10_Putumayo'!EP674</f>
        <v>150</v>
      </c>
      <c r="J676" s="18">
        <f>'10_Putumayo'!ET674</f>
        <v>50</v>
      </c>
      <c r="K676" s="15" t="e">
        <f t="shared" si="30"/>
        <v>#NUM!</v>
      </c>
      <c r="L676" s="15" t="e">
        <f t="shared" si="31"/>
        <v>#NUM!</v>
      </c>
      <c r="M676" s="10" t="str">
        <f>IFERROR(VLOOKUP($L$4:$L$859,TABLAREF!$A$1:$C$4,3,1),"SIN DATO")</f>
        <v>SIN DATO</v>
      </c>
    </row>
    <row r="677" spans="1:13" x14ac:dyDescent="0.25">
      <c r="A677" s="77">
        <f t="shared" si="32"/>
        <v>674</v>
      </c>
      <c r="B677" s="42" t="str">
        <f>'10_Putumayo'!S675</f>
        <v>CC5348346</v>
      </c>
      <c r="C677" s="2">
        <f>'10_Putumayo'!Y675</f>
        <v>58</v>
      </c>
      <c r="D677">
        <f>'10_Putumayo'!AE675</f>
        <v>1</v>
      </c>
      <c r="E677" s="1">
        <f>'10_Putumayo'!BO675</f>
        <v>0</v>
      </c>
      <c r="F677" s="17">
        <f>'10_Putumayo'!CS675</f>
        <v>0</v>
      </c>
      <c r="G677" s="16">
        <f>'10_Putumayo'!DB675</f>
        <v>0</v>
      </c>
      <c r="H677" s="46">
        <f>'10_Putumayo'!CW675</f>
        <v>0</v>
      </c>
      <c r="I677" s="17">
        <f>'10_Putumayo'!EP675</f>
        <v>0</v>
      </c>
      <c r="J677" s="18">
        <f>'10_Putumayo'!ET675</f>
        <v>0</v>
      </c>
      <c r="K677" s="15" t="e">
        <f t="shared" si="30"/>
        <v>#NUM!</v>
      </c>
      <c r="L677" s="15" t="e">
        <f t="shared" si="31"/>
        <v>#NUM!</v>
      </c>
      <c r="M677" s="10" t="str">
        <f>IFERROR(VLOOKUP($L$4:$L$859,TABLAREF!$A$1:$C$4,3,1),"SIN DATO")</f>
        <v>SIN DATO</v>
      </c>
    </row>
    <row r="678" spans="1:13" x14ac:dyDescent="0.25">
      <c r="A678" s="77">
        <f t="shared" si="32"/>
        <v>675</v>
      </c>
      <c r="B678" s="42" t="str">
        <f>'10_Putumayo'!S676</f>
        <v>CC5348534</v>
      </c>
      <c r="C678" s="2">
        <f>'10_Putumayo'!Y676</f>
        <v>57</v>
      </c>
      <c r="D678">
        <f>'10_Putumayo'!AE676</f>
        <v>1</v>
      </c>
      <c r="E678" s="1">
        <f>'10_Putumayo'!BO676</f>
        <v>0</v>
      </c>
      <c r="F678" s="17">
        <f>'10_Putumayo'!CS676</f>
        <v>0</v>
      </c>
      <c r="G678" s="16">
        <f>'10_Putumayo'!DB676</f>
        <v>0</v>
      </c>
      <c r="H678" s="46">
        <f>'10_Putumayo'!CW676</f>
        <v>140</v>
      </c>
      <c r="I678" s="17">
        <f>'10_Putumayo'!EP676</f>
        <v>183</v>
      </c>
      <c r="J678" s="18">
        <f>'10_Putumayo'!ET676</f>
        <v>35.6</v>
      </c>
      <c r="K678" s="15">
        <f t="shared" si="30"/>
        <v>14.664047786119671</v>
      </c>
      <c r="L678" s="15">
        <f t="shared" si="31"/>
        <v>15</v>
      </c>
      <c r="M678" s="10" t="str">
        <f>IFERROR(VLOOKUP($L$4:$L$859,TABLAREF!$A$1:$C$4,3,1),"SIN DATO")</f>
        <v>INTERMEDIO</v>
      </c>
    </row>
    <row r="679" spans="1:13" x14ac:dyDescent="0.25">
      <c r="A679" s="77">
        <f t="shared" si="32"/>
        <v>676</v>
      </c>
      <c r="B679" s="42" t="str">
        <f>'10_Putumayo'!S677</f>
        <v>CC5348606</v>
      </c>
      <c r="C679" s="2">
        <f>'10_Putumayo'!Y677</f>
        <v>60</v>
      </c>
      <c r="D679">
        <f>'10_Putumayo'!AE677</f>
        <v>1</v>
      </c>
      <c r="E679" s="1">
        <f>'10_Putumayo'!BO677</f>
        <v>0</v>
      </c>
      <c r="F679" s="17">
        <f>'10_Putumayo'!CS677</f>
        <v>1</v>
      </c>
      <c r="G679" s="16">
        <f>'10_Putumayo'!DB677</f>
        <v>0</v>
      </c>
      <c r="H679" s="46">
        <f>'10_Putumayo'!CW677</f>
        <v>140</v>
      </c>
      <c r="I679" s="17">
        <f>'10_Putumayo'!EP677</f>
        <v>161</v>
      </c>
      <c r="J679" s="18">
        <f>'10_Putumayo'!ET677</f>
        <v>44</v>
      </c>
      <c r="K679" s="15">
        <f t="shared" si="30"/>
        <v>14.840041204437625</v>
      </c>
      <c r="L679" s="15">
        <f t="shared" si="31"/>
        <v>15</v>
      </c>
      <c r="M679" s="10" t="str">
        <f>IFERROR(VLOOKUP($L$4:$L$859,TABLAREF!$A$1:$C$4,3,1),"SIN DATO")</f>
        <v>INTERMEDIO</v>
      </c>
    </row>
    <row r="680" spans="1:13" x14ac:dyDescent="0.25">
      <c r="A680" s="77">
        <f t="shared" si="32"/>
        <v>677</v>
      </c>
      <c r="B680" s="42" t="str">
        <f>'10_Putumayo'!S678</f>
        <v>CC5348635</v>
      </c>
      <c r="C680" s="2">
        <f>'10_Putumayo'!Y678</f>
        <v>62</v>
      </c>
      <c r="D680">
        <f>'10_Putumayo'!AE678</f>
        <v>1</v>
      </c>
      <c r="E680" s="1">
        <f>'10_Putumayo'!BO678</f>
        <v>0</v>
      </c>
      <c r="F680" s="17">
        <f>'10_Putumayo'!CS678</f>
        <v>0</v>
      </c>
      <c r="G680" s="16">
        <f>'10_Putumayo'!DB678</f>
        <v>0</v>
      </c>
      <c r="H680" s="46">
        <f>'10_Putumayo'!CW678</f>
        <v>0</v>
      </c>
      <c r="I680" s="17">
        <f>'10_Putumayo'!EP678</f>
        <v>0</v>
      </c>
      <c r="J680" s="18">
        <f>'10_Putumayo'!ET678</f>
        <v>0</v>
      </c>
      <c r="K680" s="15" t="e">
        <f t="shared" si="30"/>
        <v>#NUM!</v>
      </c>
      <c r="L680" s="15" t="e">
        <f t="shared" si="31"/>
        <v>#NUM!</v>
      </c>
      <c r="M680" s="10" t="str">
        <f>IFERROR(VLOOKUP($L$4:$L$859,TABLAREF!$A$1:$C$4,3,1),"SIN DATO")</f>
        <v>SIN DATO</v>
      </c>
    </row>
    <row r="681" spans="1:13" x14ac:dyDescent="0.25">
      <c r="A681" s="77">
        <f t="shared" si="32"/>
        <v>678</v>
      </c>
      <c r="B681" s="42" t="str">
        <f>'10_Putumayo'!S679</f>
        <v>CC5349370</v>
      </c>
      <c r="C681" s="2">
        <f>'10_Putumayo'!Y679</f>
        <v>54</v>
      </c>
      <c r="D681">
        <f>'10_Putumayo'!AE679</f>
        <v>1</v>
      </c>
      <c r="E681" s="1">
        <f>'10_Putumayo'!BO679</f>
        <v>0</v>
      </c>
      <c r="F681" s="17">
        <f>'10_Putumayo'!CS679</f>
        <v>0</v>
      </c>
      <c r="G681" s="16">
        <f>'10_Putumayo'!DB679</f>
        <v>0</v>
      </c>
      <c r="H681" s="46">
        <f>'10_Putumayo'!CW679</f>
        <v>0</v>
      </c>
      <c r="I681" s="17">
        <f>'10_Putumayo'!EP679</f>
        <v>0</v>
      </c>
      <c r="J681" s="18">
        <f>'10_Putumayo'!ET679</f>
        <v>0</v>
      </c>
      <c r="K681" s="15" t="e">
        <f t="shared" si="30"/>
        <v>#NUM!</v>
      </c>
      <c r="L681" s="15" t="e">
        <f t="shared" si="31"/>
        <v>#NUM!</v>
      </c>
      <c r="M681" s="10" t="str">
        <f>IFERROR(VLOOKUP($L$4:$L$859,TABLAREF!$A$1:$C$4,3,1),"SIN DATO")</f>
        <v>SIN DATO</v>
      </c>
    </row>
    <row r="682" spans="1:13" x14ac:dyDescent="0.25">
      <c r="A682" s="77">
        <f t="shared" si="32"/>
        <v>679</v>
      </c>
      <c r="B682" s="42" t="str">
        <f>'10_Putumayo'!S680</f>
        <v>CC5349396</v>
      </c>
      <c r="C682" s="2">
        <f>'10_Putumayo'!Y680</f>
        <v>54</v>
      </c>
      <c r="D682">
        <f>'10_Putumayo'!AE680</f>
        <v>1</v>
      </c>
      <c r="E682" s="1">
        <f>'10_Putumayo'!BO680</f>
        <v>0</v>
      </c>
      <c r="F682" s="17">
        <f>'10_Putumayo'!CS680</f>
        <v>1</v>
      </c>
      <c r="G682" s="16">
        <f>'10_Putumayo'!DB680</f>
        <v>0</v>
      </c>
      <c r="H682" s="46">
        <f>'10_Putumayo'!CW680</f>
        <v>125</v>
      </c>
      <c r="I682" s="17">
        <f>'10_Putumayo'!EP680</f>
        <v>175</v>
      </c>
      <c r="J682" s="18">
        <f>'10_Putumayo'!ET680</f>
        <v>45.9</v>
      </c>
      <c r="K682" s="15">
        <f t="shared" si="30"/>
        <v>10.130078778981112</v>
      </c>
      <c r="L682" s="15">
        <f t="shared" si="31"/>
        <v>10</v>
      </c>
      <c r="M682" s="10" t="str">
        <f>IFERROR(VLOOKUP($L$4:$L$859,TABLAREF!$A$1:$C$4,3,1),"SIN DATO")</f>
        <v>LATENTE</v>
      </c>
    </row>
    <row r="683" spans="1:13" x14ac:dyDescent="0.25">
      <c r="A683" s="77">
        <f t="shared" si="32"/>
        <v>680</v>
      </c>
      <c r="B683" s="42" t="str">
        <f>'10_Putumayo'!S681</f>
        <v>CC5350330</v>
      </c>
      <c r="C683" s="2">
        <f>'10_Putumayo'!Y681</f>
        <v>56</v>
      </c>
      <c r="D683">
        <f>'10_Putumayo'!AE681</f>
        <v>1</v>
      </c>
      <c r="E683" s="1">
        <f>'10_Putumayo'!BO681</f>
        <v>0</v>
      </c>
      <c r="F683" s="17">
        <f>'10_Putumayo'!CS681</f>
        <v>1</v>
      </c>
      <c r="G683" s="16">
        <f>'10_Putumayo'!DB681</f>
        <v>0</v>
      </c>
      <c r="H683" s="46">
        <f>'10_Putumayo'!CW681</f>
        <v>120</v>
      </c>
      <c r="I683" s="17">
        <f>'10_Putumayo'!EP681</f>
        <v>202</v>
      </c>
      <c r="J683" s="18">
        <f>'10_Putumayo'!ET681</f>
        <v>53</v>
      </c>
      <c r="K683" s="15">
        <f t="shared" si="30"/>
        <v>10.426575869687692</v>
      </c>
      <c r="L683" s="15">
        <f t="shared" si="31"/>
        <v>10</v>
      </c>
      <c r="M683" s="10" t="str">
        <f>IFERROR(VLOOKUP($L$4:$L$859,TABLAREF!$A$1:$C$4,3,1),"SIN DATO")</f>
        <v>LATENTE</v>
      </c>
    </row>
    <row r="684" spans="1:13" x14ac:dyDescent="0.25">
      <c r="A684" s="77">
        <f t="shared" si="32"/>
        <v>681</v>
      </c>
      <c r="B684" s="42" t="str">
        <f>'10_Putumayo'!S682</f>
        <v>CC6456842</v>
      </c>
      <c r="C684" s="2">
        <f>'10_Putumayo'!Y682</f>
        <v>50</v>
      </c>
      <c r="D684">
        <f>'10_Putumayo'!AE682</f>
        <v>1</v>
      </c>
      <c r="E684" s="1">
        <f>'10_Putumayo'!BO682</f>
        <v>0</v>
      </c>
      <c r="F684" s="17">
        <f>'10_Putumayo'!CS682</f>
        <v>1</v>
      </c>
      <c r="G684" s="16">
        <f>'10_Putumayo'!DB682</f>
        <v>0</v>
      </c>
      <c r="H684" s="46">
        <f>'10_Putumayo'!CW682</f>
        <v>110</v>
      </c>
      <c r="I684" s="17">
        <f>'10_Putumayo'!EP682</f>
        <v>190</v>
      </c>
      <c r="J684" s="18">
        <f>'10_Putumayo'!ET682</f>
        <v>51</v>
      </c>
      <c r="K684" s="15">
        <f t="shared" si="30"/>
        <v>6.3317878284019802</v>
      </c>
      <c r="L684" s="15">
        <f t="shared" si="31"/>
        <v>6</v>
      </c>
      <c r="M684" s="10" t="str">
        <f>IFERROR(VLOOKUP($L$4:$L$859,TABLAREF!$A$1:$C$4,3,1),"SIN DATO")</f>
        <v>LATENTE</v>
      </c>
    </row>
    <row r="685" spans="1:13" x14ac:dyDescent="0.25">
      <c r="A685" s="77">
        <f t="shared" si="32"/>
        <v>682</v>
      </c>
      <c r="B685" s="42" t="str">
        <f>'10_Putumayo'!S683</f>
        <v>CC7697804</v>
      </c>
      <c r="C685" s="2">
        <f>'10_Putumayo'!Y683</f>
        <v>74</v>
      </c>
      <c r="D685">
        <f>'10_Putumayo'!AE683</f>
        <v>2</v>
      </c>
      <c r="E685" s="1">
        <f>'10_Putumayo'!BO683</f>
        <v>0</v>
      </c>
      <c r="F685" s="17">
        <f>'10_Putumayo'!CS683</f>
        <v>0</v>
      </c>
      <c r="G685" s="16">
        <f>'10_Putumayo'!DB683</f>
        <v>0</v>
      </c>
      <c r="H685" s="46">
        <f>'10_Putumayo'!CW683</f>
        <v>120</v>
      </c>
      <c r="I685" s="17">
        <f>'10_Putumayo'!EP683</f>
        <v>279</v>
      </c>
      <c r="J685" s="18">
        <f>'10_Putumayo'!ET683</f>
        <v>47</v>
      </c>
      <c r="K685" s="15">
        <f t="shared" si="30"/>
        <v>40.58227923159663</v>
      </c>
      <c r="L685" s="15">
        <f t="shared" si="31"/>
        <v>41</v>
      </c>
      <c r="M685" s="10" t="str">
        <f>IFERROR(VLOOKUP($L$4:$L$859,TABLAREF!$A$1:$C$4,3,1),"SIN DATO")</f>
        <v>MUY ALTO</v>
      </c>
    </row>
    <row r="686" spans="1:13" x14ac:dyDescent="0.25">
      <c r="A686" s="77">
        <f t="shared" si="32"/>
        <v>683</v>
      </c>
      <c r="B686" s="42" t="str">
        <f>'10_Putumayo'!S684</f>
        <v>CC10553294</v>
      </c>
      <c r="C686" s="2">
        <f>'10_Putumayo'!Y684</f>
        <v>54</v>
      </c>
      <c r="D686">
        <f>'10_Putumayo'!AE684</f>
        <v>1</v>
      </c>
      <c r="E686" s="1">
        <f>'10_Putumayo'!BO684</f>
        <v>0</v>
      </c>
      <c r="F686" s="17">
        <f>'10_Putumayo'!CS684</f>
        <v>0</v>
      </c>
      <c r="G686" s="16">
        <f>'10_Putumayo'!DB684</f>
        <v>0</v>
      </c>
      <c r="H686" s="46">
        <f>'10_Putumayo'!CW684</f>
        <v>120</v>
      </c>
      <c r="I686" s="17">
        <f>'10_Putumayo'!EP684</f>
        <v>176</v>
      </c>
      <c r="J686" s="18">
        <f>'10_Putumayo'!ET684</f>
        <v>34.200000000000003</v>
      </c>
      <c r="K686" s="15">
        <f t="shared" si="30"/>
        <v>10.17077914072695</v>
      </c>
      <c r="L686" s="15">
        <f t="shared" si="31"/>
        <v>10</v>
      </c>
      <c r="M686" s="10" t="str">
        <f>IFERROR(VLOOKUP($L$4:$L$859,TABLAREF!$A$1:$C$4,3,1),"SIN DATO")</f>
        <v>LATENTE</v>
      </c>
    </row>
    <row r="687" spans="1:13" x14ac:dyDescent="0.25">
      <c r="A687" s="77">
        <f t="shared" si="32"/>
        <v>684</v>
      </c>
      <c r="B687" s="42" t="str">
        <f>'10_Putumayo'!S685</f>
        <v>CC11347601</v>
      </c>
      <c r="C687" s="2">
        <f>'10_Putumayo'!Y685</f>
        <v>71</v>
      </c>
      <c r="D687">
        <f>'10_Putumayo'!AE685</f>
        <v>1</v>
      </c>
      <c r="E687" s="1">
        <f>'10_Putumayo'!BO685</f>
        <v>0</v>
      </c>
      <c r="F687" s="17">
        <f>'10_Putumayo'!CS685</f>
        <v>0</v>
      </c>
      <c r="G687" s="16">
        <f>'10_Putumayo'!DB685</f>
        <v>0</v>
      </c>
      <c r="H687" s="46">
        <f>'10_Putumayo'!CW685</f>
        <v>0</v>
      </c>
      <c r="I687" s="17">
        <f>'10_Putumayo'!EP685</f>
        <v>0</v>
      </c>
      <c r="J687" s="18">
        <f>'10_Putumayo'!ET685</f>
        <v>0</v>
      </c>
      <c r="K687" s="15" t="e">
        <f t="shared" si="30"/>
        <v>#NUM!</v>
      </c>
      <c r="L687" s="15" t="e">
        <f t="shared" si="31"/>
        <v>#NUM!</v>
      </c>
      <c r="M687" s="10" t="str">
        <f>IFERROR(VLOOKUP($L$4:$L$859,TABLAREF!$A$1:$C$4,3,1),"SIN DATO")</f>
        <v>SIN DATO</v>
      </c>
    </row>
    <row r="688" spans="1:13" x14ac:dyDescent="0.25">
      <c r="A688" s="77">
        <f t="shared" si="32"/>
        <v>685</v>
      </c>
      <c r="B688" s="42" t="str">
        <f>'10_Putumayo'!S686</f>
        <v>CC11800388</v>
      </c>
      <c r="C688" s="2">
        <f>'10_Putumayo'!Y686</f>
        <v>72</v>
      </c>
      <c r="D688">
        <f>'10_Putumayo'!AE686</f>
        <v>1</v>
      </c>
      <c r="E688" s="1">
        <f>'10_Putumayo'!BO686</f>
        <v>0</v>
      </c>
      <c r="F688" s="17">
        <f>'10_Putumayo'!CS686</f>
        <v>0</v>
      </c>
      <c r="G688" s="16">
        <f>'10_Putumayo'!DB686</f>
        <v>0</v>
      </c>
      <c r="H688" s="46">
        <f>'10_Putumayo'!CW686</f>
        <v>140</v>
      </c>
      <c r="I688" s="17">
        <f>'10_Putumayo'!EP686</f>
        <v>222</v>
      </c>
      <c r="J688" s="18">
        <f>'10_Putumayo'!ET686</f>
        <v>46</v>
      </c>
      <c r="K688" s="15">
        <f t="shared" si="30"/>
        <v>22.458903386553295</v>
      </c>
      <c r="L688" s="15">
        <f t="shared" si="31"/>
        <v>22</v>
      </c>
      <c r="M688" s="10" t="str">
        <f>IFERROR(VLOOKUP($L$4:$L$859,TABLAREF!$A$1:$C$4,3,1),"SIN DATO")</f>
        <v>ALTO</v>
      </c>
    </row>
    <row r="689" spans="1:13" x14ac:dyDescent="0.25">
      <c r="A689" s="77">
        <f t="shared" si="32"/>
        <v>686</v>
      </c>
      <c r="B689" s="42" t="str">
        <f>'10_Putumayo'!S687</f>
        <v>CC12169813</v>
      </c>
      <c r="C689" s="2">
        <f>'10_Putumayo'!Y687</f>
        <v>64</v>
      </c>
      <c r="D689">
        <f>'10_Putumayo'!AE687</f>
        <v>1</v>
      </c>
      <c r="E689" s="1">
        <f>'10_Putumayo'!BO687</f>
        <v>0</v>
      </c>
      <c r="F689" s="17">
        <f>'10_Putumayo'!CS687</f>
        <v>0</v>
      </c>
      <c r="G689" s="16">
        <f>'10_Putumayo'!DB687</f>
        <v>0</v>
      </c>
      <c r="H689" s="46">
        <f>'10_Putumayo'!CW687</f>
        <v>120</v>
      </c>
      <c r="I689" s="17">
        <f>'10_Putumayo'!EP687</f>
        <v>208</v>
      </c>
      <c r="J689" s="18">
        <f>'10_Putumayo'!ET687</f>
        <v>49</v>
      </c>
      <c r="K689" s="15">
        <f t="shared" si="30"/>
        <v>12.349891691474024</v>
      </c>
      <c r="L689" s="15">
        <f t="shared" si="31"/>
        <v>12</v>
      </c>
      <c r="M689" s="10" t="str">
        <f>IFERROR(VLOOKUP($L$4:$L$859,TABLAREF!$A$1:$C$4,3,1),"SIN DATO")</f>
        <v>INTERMEDIO</v>
      </c>
    </row>
    <row r="690" spans="1:13" x14ac:dyDescent="0.25">
      <c r="A690" s="77">
        <f t="shared" si="32"/>
        <v>687</v>
      </c>
      <c r="B690" s="42" t="str">
        <f>'10_Putumayo'!S688</f>
        <v>CC12956704</v>
      </c>
      <c r="C690" s="2">
        <f>'10_Putumayo'!Y688</f>
        <v>52</v>
      </c>
      <c r="D690">
        <f>'10_Putumayo'!AE688</f>
        <v>1</v>
      </c>
      <c r="E690" s="1">
        <f>'10_Putumayo'!BO688</f>
        <v>0</v>
      </c>
      <c r="F690" s="17">
        <f>'10_Putumayo'!CS688</f>
        <v>0</v>
      </c>
      <c r="G690" s="16">
        <f>'10_Putumayo'!DB688</f>
        <v>0</v>
      </c>
      <c r="H690" s="46">
        <f>'10_Putumayo'!CW688</f>
        <v>120</v>
      </c>
      <c r="I690" s="17">
        <f>'10_Putumayo'!EP688</f>
        <v>88</v>
      </c>
      <c r="J690" s="18">
        <f>'10_Putumayo'!ET688</f>
        <v>48</v>
      </c>
      <c r="K690" s="15">
        <f t="shared" si="30"/>
        <v>1.759363862674812</v>
      </c>
      <c r="L690" s="15">
        <f t="shared" si="31"/>
        <v>2</v>
      </c>
      <c r="M690" s="10" t="str">
        <f>IFERROR(VLOOKUP($L$4:$L$859,TABLAREF!$A$1:$C$4,3,1),"SIN DATO")</f>
        <v>LATENTE</v>
      </c>
    </row>
    <row r="691" spans="1:13" x14ac:dyDescent="0.25">
      <c r="A691" s="77">
        <f t="shared" si="32"/>
        <v>688</v>
      </c>
      <c r="B691" s="42" t="str">
        <f>'10_Putumayo'!S689</f>
        <v>CC12962092</v>
      </c>
      <c r="C691" s="2">
        <f>'10_Putumayo'!Y689</f>
        <v>54</v>
      </c>
      <c r="D691">
        <f>'10_Putumayo'!AE689</f>
        <v>1</v>
      </c>
      <c r="E691" s="1">
        <f>'10_Putumayo'!BO689</f>
        <v>0</v>
      </c>
      <c r="F691" s="17">
        <f>'10_Putumayo'!CS689</f>
        <v>1</v>
      </c>
      <c r="G691" s="16">
        <f>'10_Putumayo'!DB689</f>
        <v>0</v>
      </c>
      <c r="H691" s="46">
        <f>'10_Putumayo'!CW689</f>
        <v>140</v>
      </c>
      <c r="I691" s="17">
        <f>'10_Putumayo'!EP689</f>
        <v>178</v>
      </c>
      <c r="J691" s="18">
        <f>'10_Putumayo'!ET689</f>
        <v>44</v>
      </c>
      <c r="K691" s="15">
        <f t="shared" si="30"/>
        <v>12.988013274415799</v>
      </c>
      <c r="L691" s="15">
        <f t="shared" si="31"/>
        <v>13</v>
      </c>
      <c r="M691" s="10" t="str">
        <f>IFERROR(VLOOKUP($L$4:$L$859,TABLAREF!$A$1:$C$4,3,1),"SIN DATO")</f>
        <v>INTERMEDIO</v>
      </c>
    </row>
    <row r="692" spans="1:13" x14ac:dyDescent="0.25">
      <c r="A692" s="77">
        <f t="shared" si="32"/>
        <v>689</v>
      </c>
      <c r="B692" s="42" t="str">
        <f>'10_Putumayo'!S690</f>
        <v>CC12972072</v>
      </c>
      <c r="C692" s="2">
        <f>'10_Putumayo'!Y690</f>
        <v>59</v>
      </c>
      <c r="D692">
        <f>'10_Putumayo'!AE690</f>
        <v>1</v>
      </c>
      <c r="E692" s="1">
        <f>'10_Putumayo'!BO690</f>
        <v>0</v>
      </c>
      <c r="F692" s="17">
        <f>'10_Putumayo'!CS690</f>
        <v>1</v>
      </c>
      <c r="G692" s="16">
        <f>'10_Putumayo'!DB690</f>
        <v>0</v>
      </c>
      <c r="H692" s="46">
        <f>'10_Putumayo'!CW690</f>
        <v>0</v>
      </c>
      <c r="I692" s="17">
        <f>'10_Putumayo'!EP690</f>
        <v>129</v>
      </c>
      <c r="J692" s="18">
        <f>'10_Putumayo'!ET690</f>
        <v>59</v>
      </c>
      <c r="K692" s="15" t="e">
        <f t="shared" si="30"/>
        <v>#NUM!</v>
      </c>
      <c r="L692" s="15" t="e">
        <f t="shared" si="31"/>
        <v>#NUM!</v>
      </c>
      <c r="M692" s="10" t="str">
        <f>IFERROR(VLOOKUP($L$4:$L$859,TABLAREF!$A$1:$C$4,3,1),"SIN DATO")</f>
        <v>SIN DATO</v>
      </c>
    </row>
    <row r="693" spans="1:13" x14ac:dyDescent="0.25">
      <c r="A693" s="77">
        <f t="shared" si="32"/>
        <v>690</v>
      </c>
      <c r="B693" s="42" t="str">
        <f>'10_Putumayo'!S691</f>
        <v>CC12994940</v>
      </c>
      <c r="C693" s="2">
        <f>'10_Putumayo'!Y691</f>
        <v>69</v>
      </c>
      <c r="D693">
        <f>'10_Putumayo'!AE691</f>
        <v>1</v>
      </c>
      <c r="E693" s="1">
        <f>'10_Putumayo'!BO691</f>
        <v>0</v>
      </c>
      <c r="F693" s="17">
        <f>'10_Putumayo'!CS691</f>
        <v>0</v>
      </c>
      <c r="G693" s="16">
        <f>'10_Putumayo'!DB691</f>
        <v>0</v>
      </c>
      <c r="H693" s="46">
        <f>'10_Putumayo'!CW691</f>
        <v>140</v>
      </c>
      <c r="I693" s="17">
        <f>'10_Putumayo'!EP691</f>
        <v>229</v>
      </c>
      <c r="J693" s="18">
        <f>'10_Putumayo'!ET691</f>
        <v>68</v>
      </c>
      <c r="K693" s="15">
        <f t="shared" si="30"/>
        <v>14.186757028739382</v>
      </c>
      <c r="L693" s="15">
        <f t="shared" si="31"/>
        <v>14</v>
      </c>
      <c r="M693" s="10" t="str">
        <f>IFERROR(VLOOKUP($L$4:$L$859,TABLAREF!$A$1:$C$4,3,1),"SIN DATO")</f>
        <v>INTERMEDIO</v>
      </c>
    </row>
    <row r="694" spans="1:13" x14ac:dyDescent="0.25">
      <c r="A694" s="77">
        <f t="shared" si="32"/>
        <v>691</v>
      </c>
      <c r="B694" s="42" t="str">
        <f>'10_Putumayo'!S692</f>
        <v>CC12998535</v>
      </c>
      <c r="C694" s="2">
        <f>'10_Putumayo'!Y692</f>
        <v>70</v>
      </c>
      <c r="D694">
        <f>'10_Putumayo'!AE692</f>
        <v>1</v>
      </c>
      <c r="E694" s="1">
        <f>'10_Putumayo'!BO692</f>
        <v>0</v>
      </c>
      <c r="F694" s="17">
        <f>'10_Putumayo'!CS692</f>
        <v>0</v>
      </c>
      <c r="G694" s="16">
        <f>'10_Putumayo'!DB692</f>
        <v>0</v>
      </c>
      <c r="H694" s="46">
        <f>'10_Putumayo'!CW692</f>
        <v>0</v>
      </c>
      <c r="I694" s="17">
        <f>'10_Putumayo'!EP692</f>
        <v>0</v>
      </c>
      <c r="J694" s="18">
        <f>'10_Putumayo'!ET692</f>
        <v>0</v>
      </c>
      <c r="K694" s="15" t="e">
        <f t="shared" si="30"/>
        <v>#NUM!</v>
      </c>
      <c r="L694" s="15" t="e">
        <f t="shared" si="31"/>
        <v>#NUM!</v>
      </c>
      <c r="M694" s="10" t="str">
        <f>IFERROR(VLOOKUP($L$4:$L$859,TABLAREF!$A$1:$C$4,3,1),"SIN DATO")</f>
        <v>SIN DATO</v>
      </c>
    </row>
    <row r="695" spans="1:13" x14ac:dyDescent="0.25">
      <c r="A695" s="77">
        <f t="shared" si="32"/>
        <v>692</v>
      </c>
      <c r="B695" s="42" t="str">
        <f>'10_Putumayo'!S693</f>
        <v>CC13006452</v>
      </c>
      <c r="C695" s="2">
        <f>'10_Putumayo'!Y693</f>
        <v>55</v>
      </c>
      <c r="D695">
        <f>'10_Putumayo'!AE693</f>
        <v>1</v>
      </c>
      <c r="E695" s="1">
        <f>'10_Putumayo'!BO693</f>
        <v>0</v>
      </c>
      <c r="F695" s="17">
        <f>'10_Putumayo'!CS693</f>
        <v>1</v>
      </c>
      <c r="G695" s="16">
        <f>'10_Putumayo'!DB693</f>
        <v>0</v>
      </c>
      <c r="H695" s="46">
        <f>'10_Putumayo'!CW693</f>
        <v>0</v>
      </c>
      <c r="I695" s="17">
        <f>'10_Putumayo'!EP693</f>
        <v>0</v>
      </c>
      <c r="J695" s="18">
        <f>'10_Putumayo'!ET693</f>
        <v>0</v>
      </c>
      <c r="K695" s="15" t="e">
        <f t="shared" si="30"/>
        <v>#NUM!</v>
      </c>
      <c r="L695" s="15" t="e">
        <f t="shared" si="31"/>
        <v>#NUM!</v>
      </c>
      <c r="M695" s="10" t="str">
        <f>IFERROR(VLOOKUP($L$4:$L$859,TABLAREF!$A$1:$C$4,3,1),"SIN DATO")</f>
        <v>SIN DATO</v>
      </c>
    </row>
    <row r="696" spans="1:13" x14ac:dyDescent="0.25">
      <c r="A696" s="77">
        <f t="shared" si="32"/>
        <v>693</v>
      </c>
      <c r="B696" s="42" t="str">
        <f>'10_Putumayo'!S694</f>
        <v>CC14443809</v>
      </c>
      <c r="C696" s="2">
        <f>'10_Putumayo'!Y694</f>
        <v>54</v>
      </c>
      <c r="D696">
        <f>'10_Putumayo'!AE694</f>
        <v>1</v>
      </c>
      <c r="E696" s="1">
        <f>'10_Putumayo'!BO694</f>
        <v>0</v>
      </c>
      <c r="F696" s="17">
        <f>'10_Putumayo'!CS694</f>
        <v>0</v>
      </c>
      <c r="G696" s="16">
        <f>'10_Putumayo'!DB694</f>
        <v>0</v>
      </c>
      <c r="H696" s="46">
        <f>'10_Putumayo'!CW694</f>
        <v>140</v>
      </c>
      <c r="I696" s="17">
        <f>'10_Putumayo'!EP694</f>
        <v>139</v>
      </c>
      <c r="J696" s="18">
        <f>'10_Putumayo'!ET694</f>
        <v>49.6</v>
      </c>
      <c r="K696" s="15">
        <f t="shared" si="30"/>
        <v>5.7531508316866482</v>
      </c>
      <c r="L696" s="15">
        <f t="shared" si="31"/>
        <v>6</v>
      </c>
      <c r="M696" s="10" t="str">
        <f>IFERROR(VLOOKUP($L$4:$L$859,TABLAREF!$A$1:$C$4,3,1),"SIN DATO")</f>
        <v>LATENTE</v>
      </c>
    </row>
    <row r="697" spans="1:13" x14ac:dyDescent="0.25">
      <c r="A697" s="77">
        <f t="shared" si="32"/>
        <v>694</v>
      </c>
      <c r="B697" s="42" t="str">
        <f>'10_Putumayo'!S695</f>
        <v>CC15571140</v>
      </c>
      <c r="C697" s="2">
        <f>'10_Putumayo'!Y695</f>
        <v>68</v>
      </c>
      <c r="D697">
        <f>'10_Putumayo'!AE695</f>
        <v>1</v>
      </c>
      <c r="E697" s="1">
        <f>'10_Putumayo'!BO695</f>
        <v>0</v>
      </c>
      <c r="F697" s="17">
        <f>'10_Putumayo'!CS695</f>
        <v>0</v>
      </c>
      <c r="G697" s="16">
        <f>'10_Putumayo'!DB695</f>
        <v>0</v>
      </c>
      <c r="H697" s="46">
        <f>'10_Putumayo'!CW695</f>
        <v>160</v>
      </c>
      <c r="I697" s="17">
        <f>'10_Putumayo'!EP695</f>
        <v>190</v>
      </c>
      <c r="J697" s="18">
        <f>'10_Putumayo'!ET695</f>
        <v>49</v>
      </c>
      <c r="K697" s="15">
        <f t="shared" si="30"/>
        <v>19.129834174230286</v>
      </c>
      <c r="L697" s="15">
        <f t="shared" si="31"/>
        <v>19</v>
      </c>
      <c r="M697" s="10" t="str">
        <f>IFERROR(VLOOKUP($L$4:$L$859,TABLAREF!$A$1:$C$4,3,1),"SIN DATO")</f>
        <v>INTERMEDIO</v>
      </c>
    </row>
    <row r="698" spans="1:13" x14ac:dyDescent="0.25">
      <c r="A698" s="77">
        <f t="shared" si="32"/>
        <v>695</v>
      </c>
      <c r="B698" s="42" t="str">
        <f>'10_Putumayo'!S696</f>
        <v>CC15571210</v>
      </c>
      <c r="C698" s="2">
        <f>'10_Putumayo'!Y696</f>
        <v>69</v>
      </c>
      <c r="D698">
        <f>'10_Putumayo'!AE696</f>
        <v>1</v>
      </c>
      <c r="E698" s="1">
        <f>'10_Putumayo'!BO696</f>
        <v>0</v>
      </c>
      <c r="F698" s="17">
        <f>'10_Putumayo'!CS696</f>
        <v>0</v>
      </c>
      <c r="G698" s="16">
        <f>'10_Putumayo'!DB696</f>
        <v>0</v>
      </c>
      <c r="H698" s="46">
        <f>'10_Putumayo'!CW696</f>
        <v>130</v>
      </c>
      <c r="I698" s="17">
        <f>'10_Putumayo'!EP696</f>
        <v>182.5</v>
      </c>
      <c r="J698" s="18">
        <f>'10_Putumayo'!ET696</f>
        <v>0</v>
      </c>
      <c r="K698" s="15" t="e">
        <f t="shared" si="30"/>
        <v>#DIV/0!</v>
      </c>
      <c r="L698" s="15" t="e">
        <f t="shared" si="31"/>
        <v>#DIV/0!</v>
      </c>
      <c r="M698" s="10" t="str">
        <f>IFERROR(VLOOKUP($L$4:$L$859,TABLAREF!$A$1:$C$4,3,1),"SIN DATO")</f>
        <v>SIN DATO</v>
      </c>
    </row>
    <row r="699" spans="1:13" x14ac:dyDescent="0.25">
      <c r="A699" s="77">
        <f t="shared" si="32"/>
        <v>696</v>
      </c>
      <c r="B699" s="42" t="str">
        <f>'10_Putumayo'!S697</f>
        <v>CC16261416</v>
      </c>
      <c r="C699" s="2">
        <f>'10_Putumayo'!Y697</f>
        <v>57</v>
      </c>
      <c r="D699">
        <f>'10_Putumayo'!AE697</f>
        <v>1</v>
      </c>
      <c r="E699" s="1">
        <f>'10_Putumayo'!BO697</f>
        <v>0</v>
      </c>
      <c r="F699" s="17">
        <f>'10_Putumayo'!CS697</f>
        <v>0</v>
      </c>
      <c r="G699" s="16">
        <f>'10_Putumayo'!DB697</f>
        <v>0</v>
      </c>
      <c r="H699" s="46">
        <f>'10_Putumayo'!CW697</f>
        <v>110</v>
      </c>
      <c r="I699" s="17">
        <f>'10_Putumayo'!EP697</f>
        <v>117</v>
      </c>
      <c r="J699" s="18">
        <f>'10_Putumayo'!ET697</f>
        <v>43</v>
      </c>
      <c r="K699" s="15">
        <f t="shared" si="30"/>
        <v>4.055645200845337</v>
      </c>
      <c r="L699" s="15">
        <f t="shared" si="31"/>
        <v>4</v>
      </c>
      <c r="M699" s="10" t="str">
        <f>IFERROR(VLOOKUP($L$4:$L$859,TABLAREF!$A$1:$C$4,3,1),"SIN DATO")</f>
        <v>LATENTE</v>
      </c>
    </row>
    <row r="700" spans="1:13" x14ac:dyDescent="0.25">
      <c r="A700" s="77">
        <f t="shared" si="32"/>
        <v>697</v>
      </c>
      <c r="B700" s="42" t="str">
        <f>'10_Putumayo'!S698</f>
        <v>CC16590903</v>
      </c>
      <c r="C700" s="2">
        <f>'10_Putumayo'!Y698</f>
        <v>54</v>
      </c>
      <c r="D700">
        <f>'10_Putumayo'!AE698</f>
        <v>1</v>
      </c>
      <c r="E700" s="1">
        <f>'10_Putumayo'!BO698</f>
        <v>0</v>
      </c>
      <c r="F700" s="17">
        <f>'10_Putumayo'!CS698</f>
        <v>1</v>
      </c>
      <c r="G700" s="16">
        <f>'10_Putumayo'!DB698</f>
        <v>0</v>
      </c>
      <c r="H700" s="46">
        <f>'10_Putumayo'!CW698</f>
        <v>120</v>
      </c>
      <c r="I700" s="17">
        <f>'10_Putumayo'!EP698</f>
        <v>181</v>
      </c>
      <c r="J700" s="18">
        <f>'10_Putumayo'!ET698</f>
        <v>45</v>
      </c>
      <c r="K700" s="15">
        <f t="shared" si="30"/>
        <v>10.151727015904822</v>
      </c>
      <c r="L700" s="15">
        <f t="shared" si="31"/>
        <v>10</v>
      </c>
      <c r="M700" s="10" t="str">
        <f>IFERROR(VLOOKUP($L$4:$L$859,TABLAREF!$A$1:$C$4,3,1),"SIN DATO")</f>
        <v>LATENTE</v>
      </c>
    </row>
    <row r="701" spans="1:13" x14ac:dyDescent="0.25">
      <c r="A701" s="77">
        <f t="shared" si="32"/>
        <v>698</v>
      </c>
      <c r="B701" s="42" t="str">
        <f>'10_Putumayo'!S699</f>
        <v>CC16791458</v>
      </c>
      <c r="C701" s="2">
        <f>'10_Putumayo'!Y699</f>
        <v>71</v>
      </c>
      <c r="D701">
        <f>'10_Putumayo'!AE699</f>
        <v>1</v>
      </c>
      <c r="E701" s="1">
        <f>'10_Putumayo'!BO699</f>
        <v>0</v>
      </c>
      <c r="F701" s="17">
        <f>'10_Putumayo'!CS699</f>
        <v>1</v>
      </c>
      <c r="G701" s="16">
        <f>'10_Putumayo'!DB699</f>
        <v>0</v>
      </c>
      <c r="H701" s="46">
        <f>'10_Putumayo'!CW699</f>
        <v>0</v>
      </c>
      <c r="I701" s="17">
        <f>'10_Putumayo'!EP699</f>
        <v>0</v>
      </c>
      <c r="J701" s="18">
        <f>'10_Putumayo'!ET699</f>
        <v>0</v>
      </c>
      <c r="K701" s="15" t="e">
        <f t="shared" si="30"/>
        <v>#NUM!</v>
      </c>
      <c r="L701" s="15" t="e">
        <f t="shared" si="31"/>
        <v>#NUM!</v>
      </c>
      <c r="M701" s="10" t="str">
        <f>IFERROR(VLOOKUP($L$4:$L$859,TABLAREF!$A$1:$C$4,3,1),"SIN DATO")</f>
        <v>SIN DATO</v>
      </c>
    </row>
    <row r="702" spans="1:13" x14ac:dyDescent="0.25">
      <c r="A702" s="77">
        <f t="shared" si="32"/>
        <v>699</v>
      </c>
      <c r="B702" s="42" t="str">
        <f>'10_Putumayo'!S700</f>
        <v>CC18102967</v>
      </c>
      <c r="C702" s="2">
        <f>'10_Putumayo'!Y700</f>
        <v>63</v>
      </c>
      <c r="D702">
        <f>'10_Putumayo'!AE700</f>
        <v>1</v>
      </c>
      <c r="E702" s="1">
        <f>'10_Putumayo'!BO700</f>
        <v>0</v>
      </c>
      <c r="F702" s="17">
        <f>'10_Putumayo'!CS700</f>
        <v>1</v>
      </c>
      <c r="G702" s="16">
        <f>'10_Putumayo'!DB700</f>
        <v>0</v>
      </c>
      <c r="H702" s="46">
        <f>'10_Putumayo'!CW700</f>
        <v>120</v>
      </c>
      <c r="I702" s="17">
        <f>'10_Putumayo'!EP700</f>
        <v>184.9</v>
      </c>
      <c r="J702" s="18">
        <f>'10_Putumayo'!ET700</f>
        <v>0</v>
      </c>
      <c r="K702" s="15" t="e">
        <f t="shared" si="30"/>
        <v>#DIV/0!</v>
      </c>
      <c r="L702" s="15" t="e">
        <f t="shared" si="31"/>
        <v>#DIV/0!</v>
      </c>
      <c r="M702" s="10" t="str">
        <f>IFERROR(VLOOKUP($L$4:$L$859,TABLAREF!$A$1:$C$4,3,1),"SIN DATO")</f>
        <v>SIN DATO</v>
      </c>
    </row>
    <row r="703" spans="1:13" x14ac:dyDescent="0.25">
      <c r="A703" s="77">
        <f t="shared" si="32"/>
        <v>700</v>
      </c>
      <c r="B703" s="42" t="str">
        <f>'10_Putumayo'!S701</f>
        <v>CC18105006</v>
      </c>
      <c r="C703" s="2">
        <f>'10_Putumayo'!Y701</f>
        <v>41</v>
      </c>
      <c r="D703">
        <f>'10_Putumayo'!AE701</f>
        <v>1</v>
      </c>
      <c r="E703" s="1">
        <f>'10_Putumayo'!BO701</f>
        <v>0</v>
      </c>
      <c r="F703" s="17">
        <f>'10_Putumayo'!CS701</f>
        <v>0</v>
      </c>
      <c r="G703" s="16">
        <f>'10_Putumayo'!DB701</f>
        <v>0</v>
      </c>
      <c r="H703" s="46">
        <f>'10_Putumayo'!CW701</f>
        <v>110</v>
      </c>
      <c r="I703" s="17">
        <f>'10_Putumayo'!EP701</f>
        <v>91</v>
      </c>
      <c r="J703" s="18">
        <f>'10_Putumayo'!ET701</f>
        <v>33.700000000000003</v>
      </c>
      <c r="K703" s="15">
        <f t="shared" si="30"/>
        <v>1.1546352211968869</v>
      </c>
      <c r="L703" s="15">
        <f t="shared" si="31"/>
        <v>1</v>
      </c>
      <c r="M703" s="10" t="str">
        <f>IFERROR(VLOOKUP($L$4:$L$859,TABLAREF!$A$1:$C$4,3,1),"SIN DATO")</f>
        <v>LATENTE</v>
      </c>
    </row>
    <row r="704" spans="1:13" x14ac:dyDescent="0.25">
      <c r="A704" s="77">
        <f t="shared" si="32"/>
        <v>701</v>
      </c>
      <c r="B704" s="42" t="str">
        <f>'10_Putumayo'!S702</f>
        <v>CC18105937</v>
      </c>
      <c r="C704" s="2">
        <f>'10_Putumayo'!Y702</f>
        <v>47</v>
      </c>
      <c r="D704">
        <f>'10_Putumayo'!AE702</f>
        <v>1</v>
      </c>
      <c r="E704" s="1">
        <f>'10_Putumayo'!BO702</f>
        <v>0</v>
      </c>
      <c r="F704" s="17">
        <f>'10_Putumayo'!CS702</f>
        <v>0</v>
      </c>
      <c r="G704" s="16">
        <f>'10_Putumayo'!DB702</f>
        <v>0</v>
      </c>
      <c r="H704" s="46">
        <f>'10_Putumayo'!CW702</f>
        <v>0</v>
      </c>
      <c r="I704" s="17">
        <f>'10_Putumayo'!EP702</f>
        <v>0</v>
      </c>
      <c r="J704" s="18">
        <f>'10_Putumayo'!ET702</f>
        <v>0</v>
      </c>
      <c r="K704" s="15" t="e">
        <f t="shared" si="30"/>
        <v>#NUM!</v>
      </c>
      <c r="L704" s="15" t="e">
        <f t="shared" si="31"/>
        <v>#NUM!</v>
      </c>
      <c r="M704" s="10" t="str">
        <f>IFERROR(VLOOKUP($L$4:$L$859,TABLAREF!$A$1:$C$4,3,1),"SIN DATO")</f>
        <v>SIN DATO</v>
      </c>
    </row>
    <row r="705" spans="1:13" x14ac:dyDescent="0.25">
      <c r="A705" s="77">
        <f t="shared" si="32"/>
        <v>702</v>
      </c>
      <c r="B705" s="42" t="str">
        <f>'10_Putumayo'!S703</f>
        <v>CC18106243</v>
      </c>
      <c r="C705" s="2">
        <f>'10_Putumayo'!Y703</f>
        <v>47</v>
      </c>
      <c r="D705">
        <f>'10_Putumayo'!AE703</f>
        <v>1</v>
      </c>
      <c r="E705" s="1">
        <f>'10_Putumayo'!BO703</f>
        <v>0</v>
      </c>
      <c r="F705" s="17">
        <f>'10_Putumayo'!CS703</f>
        <v>1</v>
      </c>
      <c r="G705" s="16">
        <f>'10_Putumayo'!DB703</f>
        <v>0</v>
      </c>
      <c r="H705" s="46">
        <f>'10_Putumayo'!CW703</f>
        <v>135</v>
      </c>
      <c r="I705" s="17">
        <f>'10_Putumayo'!EP703</f>
        <v>240</v>
      </c>
      <c r="J705" s="18">
        <f>'10_Putumayo'!ET703</f>
        <v>46</v>
      </c>
      <c r="K705" s="15">
        <f t="shared" si="30"/>
        <v>11.838908601767583</v>
      </c>
      <c r="L705" s="15">
        <f t="shared" si="31"/>
        <v>12</v>
      </c>
      <c r="M705" s="10" t="str">
        <f>IFERROR(VLOOKUP($L$4:$L$859,TABLAREF!$A$1:$C$4,3,1),"SIN DATO")</f>
        <v>INTERMEDIO</v>
      </c>
    </row>
    <row r="706" spans="1:13" x14ac:dyDescent="0.25">
      <c r="A706" s="77">
        <f t="shared" si="32"/>
        <v>703</v>
      </c>
      <c r="B706" s="42" t="str">
        <f>'10_Putumayo'!S704</f>
        <v>CC18106792</v>
      </c>
      <c r="C706" s="2">
        <f>'10_Putumayo'!Y704</f>
        <v>51</v>
      </c>
      <c r="D706">
        <f>'10_Putumayo'!AE704</f>
        <v>1</v>
      </c>
      <c r="E706" s="1">
        <f>'10_Putumayo'!BO704</f>
        <v>0</v>
      </c>
      <c r="F706" s="17">
        <f>'10_Putumayo'!CS704</f>
        <v>0</v>
      </c>
      <c r="G706" s="16">
        <f>'10_Putumayo'!DB704</f>
        <v>0</v>
      </c>
      <c r="H706" s="46">
        <f>'10_Putumayo'!CW704</f>
        <v>0</v>
      </c>
      <c r="I706" s="17">
        <f>'10_Putumayo'!EP704</f>
        <v>206</v>
      </c>
      <c r="J706" s="18">
        <f>'10_Putumayo'!ET704</f>
        <v>54</v>
      </c>
      <c r="K706" s="15" t="e">
        <f t="shared" si="30"/>
        <v>#NUM!</v>
      </c>
      <c r="L706" s="15" t="e">
        <f t="shared" si="31"/>
        <v>#NUM!</v>
      </c>
      <c r="M706" s="10" t="str">
        <f>IFERROR(VLOOKUP($L$4:$L$859,TABLAREF!$A$1:$C$4,3,1),"SIN DATO")</f>
        <v>SIN DATO</v>
      </c>
    </row>
    <row r="707" spans="1:13" x14ac:dyDescent="0.25">
      <c r="A707" s="77">
        <f t="shared" si="32"/>
        <v>704</v>
      </c>
      <c r="B707" s="42" t="str">
        <f>'10_Putumayo'!S705</f>
        <v>CC18107514</v>
      </c>
      <c r="C707" s="2">
        <f>'10_Putumayo'!Y705</f>
        <v>54</v>
      </c>
      <c r="D707">
        <f>'10_Putumayo'!AE705</f>
        <v>1</v>
      </c>
      <c r="E707" s="1">
        <f>'10_Putumayo'!BO705</f>
        <v>0</v>
      </c>
      <c r="F707" s="17">
        <f>'10_Putumayo'!CS705</f>
        <v>1</v>
      </c>
      <c r="G707" s="16">
        <f>'10_Putumayo'!DB705</f>
        <v>0</v>
      </c>
      <c r="H707" s="46">
        <f>'10_Putumayo'!CW705</f>
        <v>170</v>
      </c>
      <c r="I707" s="17">
        <f>'10_Putumayo'!EP705</f>
        <v>177</v>
      </c>
      <c r="J707" s="18">
        <f>'10_Putumayo'!ET705</f>
        <v>45</v>
      </c>
      <c r="K707" s="15">
        <f t="shared" si="30"/>
        <v>16.580283407988748</v>
      </c>
      <c r="L707" s="15">
        <f t="shared" si="31"/>
        <v>17</v>
      </c>
      <c r="M707" s="10" t="str">
        <f>IFERROR(VLOOKUP($L$4:$L$859,TABLAREF!$A$1:$C$4,3,1),"SIN DATO")</f>
        <v>INTERMEDIO</v>
      </c>
    </row>
    <row r="708" spans="1:13" x14ac:dyDescent="0.25">
      <c r="A708" s="77">
        <f t="shared" si="32"/>
        <v>705</v>
      </c>
      <c r="B708" s="42" t="str">
        <f>'10_Putumayo'!S706</f>
        <v>CC18107693</v>
      </c>
      <c r="C708" s="2">
        <f>'10_Putumayo'!Y706</f>
        <v>57</v>
      </c>
      <c r="D708">
        <f>'10_Putumayo'!AE706</f>
        <v>1</v>
      </c>
      <c r="E708" s="1">
        <f>'10_Putumayo'!BO706</f>
        <v>0</v>
      </c>
      <c r="F708" s="17">
        <f>'10_Putumayo'!CS706</f>
        <v>1</v>
      </c>
      <c r="G708" s="16">
        <f>'10_Putumayo'!DB706</f>
        <v>0</v>
      </c>
      <c r="H708" s="46">
        <f>'10_Putumayo'!CW706</f>
        <v>130</v>
      </c>
      <c r="I708" s="17">
        <f>'10_Putumayo'!EP706</f>
        <v>129</v>
      </c>
      <c r="J708" s="18">
        <f>'10_Putumayo'!ET706</f>
        <v>43</v>
      </c>
      <c r="K708" s="15">
        <f t="shared" si="30"/>
        <v>9.1501033535598353</v>
      </c>
      <c r="L708" s="15">
        <f t="shared" si="31"/>
        <v>9</v>
      </c>
      <c r="M708" s="10" t="str">
        <f>IFERROR(VLOOKUP($L$4:$L$859,TABLAREF!$A$1:$C$4,3,1),"SIN DATO")</f>
        <v>LATENTE</v>
      </c>
    </row>
    <row r="709" spans="1:13" x14ac:dyDescent="0.25">
      <c r="A709" s="77">
        <f t="shared" si="32"/>
        <v>706</v>
      </c>
      <c r="B709" s="42" t="str">
        <f>'10_Putumayo'!S707</f>
        <v>CC18107922</v>
      </c>
      <c r="C709" s="2">
        <f>'10_Putumayo'!Y707</f>
        <v>58</v>
      </c>
      <c r="D709">
        <f>'10_Putumayo'!AE707</f>
        <v>1</v>
      </c>
      <c r="E709" s="1">
        <f>'10_Putumayo'!BO707</f>
        <v>0</v>
      </c>
      <c r="F709" s="17">
        <f>'10_Putumayo'!CS707</f>
        <v>1</v>
      </c>
      <c r="G709" s="16">
        <f>'10_Putumayo'!DB707</f>
        <v>0</v>
      </c>
      <c r="H709" s="46">
        <f>'10_Putumayo'!CW707</f>
        <v>110</v>
      </c>
      <c r="I709" s="17">
        <f>'10_Putumayo'!EP707</f>
        <v>192</v>
      </c>
      <c r="J709" s="18">
        <f>'10_Putumayo'!ET707</f>
        <v>41</v>
      </c>
      <c r="K709" s="15">
        <f t="shared" ref="K709:K772" si="33">100*(1-EXP(-EXP((LN(10)-(15.5305+(28.4441*(1-D709))+(-1.4792*LN(C709))+(0*LN(C709)*LN(C709))+(-14.4588*LN(C709)*(1-D709))+(1.8515*LN(C709)*LN(C709)*(1-D709))+(-0.9119*LN(H709))+(-0.2767*E709)+(-0.7181*LN((I709* 0.02586)/ (J709* 0.02586)))+(-0.1759*F709)+(-0.1999*F709*(1-D709))+(-0.5865*G709)+(0*G709*D709)))/(EXP(0.9145)*EXP(-0.2784*(15.5305+(28.4441*(1-D709))+(-1.4792*LN(C709))+(0*LN(C709)*LN(C709))+(-14.4588*LN(C709)*(1-D709))+(1.8515*LN(C709)*LN(C709)*(1-D709))+(-0.9119*LN(H709))+(-0.2767*E709)+(-0.7181*LN((I709* 0.02586)/ (J709* 0.02586)))+(-0.1759*F709)+(-0.1999*F709*(1-D709))+(-0.5865*G709)+(0*G709*D709)))))))</f>
        <v>12.795354350044885</v>
      </c>
      <c r="L709" s="15">
        <f t="shared" ref="L709:L772" si="34">ROUND(K709,0)</f>
        <v>13</v>
      </c>
      <c r="M709" s="10" t="str">
        <f>IFERROR(VLOOKUP($L$4:$L$859,TABLAREF!$A$1:$C$4,3,1),"SIN DATO")</f>
        <v>INTERMEDIO</v>
      </c>
    </row>
    <row r="710" spans="1:13" x14ac:dyDescent="0.25">
      <c r="A710" s="77">
        <f t="shared" ref="A710:A773" si="35">A709+1</f>
        <v>707</v>
      </c>
      <c r="B710" s="42" t="str">
        <f>'10_Putumayo'!S708</f>
        <v>CC18108484</v>
      </c>
      <c r="C710" s="2">
        <f>'10_Putumayo'!Y708</f>
        <v>59</v>
      </c>
      <c r="D710">
        <f>'10_Putumayo'!AE708</f>
        <v>1</v>
      </c>
      <c r="E710" s="1">
        <f>'10_Putumayo'!BO708</f>
        <v>0</v>
      </c>
      <c r="F710" s="17">
        <f>'10_Putumayo'!CS708</f>
        <v>1</v>
      </c>
      <c r="G710" s="16">
        <f>'10_Putumayo'!DB708</f>
        <v>0</v>
      </c>
      <c r="H710" s="46">
        <f>'10_Putumayo'!CW708</f>
        <v>0</v>
      </c>
      <c r="I710" s="17">
        <f>'10_Putumayo'!EP708</f>
        <v>0</v>
      </c>
      <c r="J710" s="18">
        <f>'10_Putumayo'!ET708</f>
        <v>0</v>
      </c>
      <c r="K710" s="15" t="e">
        <f t="shared" si="33"/>
        <v>#NUM!</v>
      </c>
      <c r="L710" s="15" t="e">
        <f t="shared" si="34"/>
        <v>#NUM!</v>
      </c>
      <c r="M710" s="10" t="str">
        <f>IFERROR(VLOOKUP($L$4:$L$859,TABLAREF!$A$1:$C$4,3,1),"SIN DATO")</f>
        <v>SIN DATO</v>
      </c>
    </row>
    <row r="711" spans="1:13" x14ac:dyDescent="0.25">
      <c r="A711" s="77">
        <f t="shared" si="35"/>
        <v>708</v>
      </c>
      <c r="B711" s="42" t="str">
        <f>'10_Putumayo'!S709</f>
        <v>CC18108682</v>
      </c>
      <c r="C711" s="2">
        <f>'10_Putumayo'!Y709</f>
        <v>56</v>
      </c>
      <c r="D711">
        <f>'10_Putumayo'!AE709</f>
        <v>1</v>
      </c>
      <c r="E711" s="1">
        <f>'10_Putumayo'!BO709</f>
        <v>0</v>
      </c>
      <c r="F711" s="17">
        <f>'10_Putumayo'!CS709</f>
        <v>0</v>
      </c>
      <c r="G711" s="16">
        <f>'10_Putumayo'!DB709</f>
        <v>0</v>
      </c>
      <c r="H711" s="46">
        <f>'10_Putumayo'!CW709</f>
        <v>150</v>
      </c>
      <c r="I711" s="17">
        <f>'10_Putumayo'!EP709</f>
        <v>226</v>
      </c>
      <c r="J711" s="18">
        <f>'10_Putumayo'!ET709</f>
        <v>44</v>
      </c>
      <c r="K711" s="15">
        <f t="shared" si="33"/>
        <v>15.504689040048291</v>
      </c>
      <c r="L711" s="15">
        <f t="shared" si="34"/>
        <v>16</v>
      </c>
      <c r="M711" s="10" t="str">
        <f>IFERROR(VLOOKUP($L$4:$L$859,TABLAREF!$A$1:$C$4,3,1),"SIN DATO")</f>
        <v>INTERMEDIO</v>
      </c>
    </row>
    <row r="712" spans="1:13" x14ac:dyDescent="0.25">
      <c r="A712" s="77">
        <f t="shared" si="35"/>
        <v>709</v>
      </c>
      <c r="B712" s="42" t="str">
        <f>'10_Putumayo'!S710</f>
        <v>CC18109101</v>
      </c>
      <c r="C712" s="2">
        <f>'10_Putumayo'!Y710</f>
        <v>60</v>
      </c>
      <c r="D712">
        <f>'10_Putumayo'!AE710</f>
        <v>1</v>
      </c>
      <c r="E712" s="1">
        <f>'10_Putumayo'!BO710</f>
        <v>0</v>
      </c>
      <c r="F712" s="17">
        <f>'10_Putumayo'!CS710</f>
        <v>1</v>
      </c>
      <c r="G712" s="16">
        <f>'10_Putumayo'!DB710</f>
        <v>0</v>
      </c>
      <c r="H712" s="46">
        <f>'10_Putumayo'!CW710</f>
        <v>110</v>
      </c>
      <c r="I712" s="17">
        <f>'10_Putumayo'!EP710</f>
        <v>115</v>
      </c>
      <c r="J712" s="18">
        <f>'10_Putumayo'!ET710</f>
        <v>46</v>
      </c>
      <c r="K712" s="15">
        <f t="shared" si="33"/>
        <v>6.118825333138922</v>
      </c>
      <c r="L712" s="15">
        <f t="shared" si="34"/>
        <v>6</v>
      </c>
      <c r="M712" s="10" t="str">
        <f>IFERROR(VLOOKUP($L$4:$L$859,TABLAREF!$A$1:$C$4,3,1),"SIN DATO")</f>
        <v>LATENTE</v>
      </c>
    </row>
    <row r="713" spans="1:13" x14ac:dyDescent="0.25">
      <c r="A713" s="77">
        <f t="shared" si="35"/>
        <v>710</v>
      </c>
      <c r="B713" s="42" t="str">
        <f>'10_Putumayo'!S711</f>
        <v>CC18122293</v>
      </c>
      <c r="C713" s="2">
        <f>'10_Putumayo'!Y711</f>
        <v>75</v>
      </c>
      <c r="D713">
        <f>'10_Putumayo'!AE711</f>
        <v>1</v>
      </c>
      <c r="E713" s="1">
        <f>'10_Putumayo'!BO711</f>
        <v>0</v>
      </c>
      <c r="F713" s="17">
        <f>'10_Putumayo'!CS711</f>
        <v>1</v>
      </c>
      <c r="G713" s="16">
        <f>'10_Putumayo'!DB711</f>
        <v>0</v>
      </c>
      <c r="H713" s="46">
        <f>'10_Putumayo'!CW711</f>
        <v>120</v>
      </c>
      <c r="I713" s="17">
        <f>'10_Putumayo'!EP711</f>
        <v>199</v>
      </c>
      <c r="J713" s="18">
        <f>'10_Putumayo'!ET711</f>
        <v>58</v>
      </c>
      <c r="K713" s="15">
        <f t="shared" si="33"/>
        <v>18.356974256824799</v>
      </c>
      <c r="L713" s="15">
        <f t="shared" si="34"/>
        <v>18</v>
      </c>
      <c r="M713" s="10" t="str">
        <f>IFERROR(VLOOKUP($L$4:$L$859,TABLAREF!$A$1:$C$4,3,1),"SIN DATO")</f>
        <v>INTERMEDIO</v>
      </c>
    </row>
    <row r="714" spans="1:13" x14ac:dyDescent="0.25">
      <c r="A714" s="77">
        <f t="shared" si="35"/>
        <v>711</v>
      </c>
      <c r="B714" s="42" t="str">
        <f>'10_Putumayo'!S712</f>
        <v>CC18122716</v>
      </c>
      <c r="C714" s="2">
        <f>'10_Putumayo'!Y712</f>
        <v>66</v>
      </c>
      <c r="D714">
        <f>'10_Putumayo'!AE712</f>
        <v>1</v>
      </c>
      <c r="E714" s="1">
        <f>'10_Putumayo'!BO712</f>
        <v>0</v>
      </c>
      <c r="F714" s="17">
        <f>'10_Putumayo'!CS712</f>
        <v>1</v>
      </c>
      <c r="G714" s="16">
        <f>'10_Putumayo'!DB712</f>
        <v>0</v>
      </c>
      <c r="H714" s="46">
        <f>'10_Putumayo'!CW712</f>
        <v>145</v>
      </c>
      <c r="I714" s="17">
        <f>'10_Putumayo'!EP712</f>
        <v>123</v>
      </c>
      <c r="J714" s="18">
        <f>'10_Putumayo'!ET712</f>
        <v>54.9</v>
      </c>
      <c r="K714" s="15">
        <f t="shared" si="33"/>
        <v>11.064379707902173</v>
      </c>
      <c r="L714" s="15">
        <f t="shared" si="34"/>
        <v>11</v>
      </c>
      <c r="M714" s="10" t="str">
        <f>IFERROR(VLOOKUP($L$4:$L$859,TABLAREF!$A$1:$C$4,3,1),"SIN DATO")</f>
        <v>INTERMEDIO</v>
      </c>
    </row>
    <row r="715" spans="1:13" x14ac:dyDescent="0.25">
      <c r="A715" s="77">
        <f t="shared" si="35"/>
        <v>712</v>
      </c>
      <c r="B715" s="42" t="str">
        <f>'10_Putumayo'!S713</f>
        <v>CC18142254</v>
      </c>
      <c r="C715" s="2">
        <f>'10_Putumayo'!Y713</f>
        <v>58</v>
      </c>
      <c r="D715">
        <f>'10_Putumayo'!AE713</f>
        <v>1</v>
      </c>
      <c r="E715" s="1">
        <f>'10_Putumayo'!BO713</f>
        <v>0</v>
      </c>
      <c r="F715" s="17">
        <f>'10_Putumayo'!CS713</f>
        <v>0</v>
      </c>
      <c r="G715" s="16">
        <f>'10_Putumayo'!DB713</f>
        <v>0</v>
      </c>
      <c r="H715" s="46">
        <f>'10_Putumayo'!CW713</f>
        <v>135</v>
      </c>
      <c r="I715" s="17">
        <f>'10_Putumayo'!EP713</f>
        <v>209</v>
      </c>
      <c r="J715" s="18">
        <f>'10_Putumayo'!ET713</f>
        <v>46</v>
      </c>
      <c r="K715" s="15">
        <f t="shared" si="33"/>
        <v>12.568763441727594</v>
      </c>
      <c r="L715" s="15">
        <f t="shared" si="34"/>
        <v>13</v>
      </c>
      <c r="M715" s="10" t="str">
        <f>IFERROR(VLOOKUP($L$4:$L$859,TABLAREF!$A$1:$C$4,3,1),"SIN DATO")</f>
        <v>INTERMEDIO</v>
      </c>
    </row>
    <row r="716" spans="1:13" x14ac:dyDescent="0.25">
      <c r="A716" s="77">
        <f t="shared" si="35"/>
        <v>713</v>
      </c>
      <c r="B716" s="42" t="str">
        <f>'10_Putumayo'!S714</f>
        <v>CC18142727</v>
      </c>
      <c r="C716" s="2">
        <f>'10_Putumayo'!Y714</f>
        <v>62</v>
      </c>
      <c r="D716">
        <f>'10_Putumayo'!AE714</f>
        <v>1</v>
      </c>
      <c r="E716" s="1">
        <f>'10_Putumayo'!BO714</f>
        <v>0</v>
      </c>
      <c r="F716" s="17">
        <f>'10_Putumayo'!CS714</f>
        <v>0</v>
      </c>
      <c r="G716" s="16">
        <f>'10_Putumayo'!DB714</f>
        <v>0</v>
      </c>
      <c r="H716" s="46">
        <f>'10_Putumayo'!CW714</f>
        <v>130</v>
      </c>
      <c r="I716" s="17">
        <f>'10_Putumayo'!EP714</f>
        <v>227</v>
      </c>
      <c r="J716" s="18">
        <f>'10_Putumayo'!ET714</f>
        <v>38</v>
      </c>
      <c r="K716" s="15">
        <f t="shared" si="33"/>
        <v>18.715685323728472</v>
      </c>
      <c r="L716" s="15">
        <f t="shared" si="34"/>
        <v>19</v>
      </c>
      <c r="M716" s="10" t="str">
        <f>IFERROR(VLOOKUP($L$4:$L$859,TABLAREF!$A$1:$C$4,3,1),"SIN DATO")</f>
        <v>INTERMEDIO</v>
      </c>
    </row>
    <row r="717" spans="1:13" x14ac:dyDescent="0.25">
      <c r="A717" s="77">
        <f t="shared" si="35"/>
        <v>714</v>
      </c>
      <c r="B717" s="42" t="str">
        <f>'10_Putumayo'!S715</f>
        <v>CC18144294</v>
      </c>
      <c r="C717" s="2">
        <f>'10_Putumayo'!Y715</f>
        <v>70</v>
      </c>
      <c r="D717">
        <f>'10_Putumayo'!AE715</f>
        <v>1</v>
      </c>
      <c r="E717" s="1">
        <f>'10_Putumayo'!BO715</f>
        <v>0</v>
      </c>
      <c r="F717" s="17">
        <f>'10_Putumayo'!CS715</f>
        <v>1</v>
      </c>
      <c r="G717" s="16">
        <f>'10_Putumayo'!DB715</f>
        <v>0</v>
      </c>
      <c r="H717" s="46">
        <f>'10_Putumayo'!CW715</f>
        <v>120</v>
      </c>
      <c r="I717" s="17">
        <f>'10_Putumayo'!EP715</f>
        <v>16</v>
      </c>
      <c r="J717" s="18">
        <f>'10_Putumayo'!ET715</f>
        <v>161</v>
      </c>
      <c r="K717" s="15">
        <f t="shared" si="33"/>
        <v>7.023471131517578E-3</v>
      </c>
      <c r="L717" s="15">
        <f t="shared" si="34"/>
        <v>0</v>
      </c>
      <c r="M717" s="10" t="str">
        <f>IFERROR(VLOOKUP($L$4:$L$859,TABLAREF!$A$1:$C$4,3,1),"SIN DATO")</f>
        <v>LATENTE</v>
      </c>
    </row>
    <row r="718" spans="1:13" x14ac:dyDescent="0.25">
      <c r="A718" s="77">
        <f t="shared" si="35"/>
        <v>715</v>
      </c>
      <c r="B718" s="42" t="str">
        <f>'10_Putumayo'!S716</f>
        <v>CC18183675</v>
      </c>
      <c r="C718" s="2">
        <f>'10_Putumayo'!Y716</f>
        <v>68</v>
      </c>
      <c r="D718">
        <f>'10_Putumayo'!AE716</f>
        <v>1</v>
      </c>
      <c r="E718" s="1">
        <f>'10_Putumayo'!BO716</f>
        <v>0</v>
      </c>
      <c r="F718" s="17">
        <f>'10_Putumayo'!CS716</f>
        <v>0</v>
      </c>
      <c r="G718" s="16">
        <f>'10_Putumayo'!DB716</f>
        <v>0</v>
      </c>
      <c r="H718" s="46">
        <f>'10_Putumayo'!CW716</f>
        <v>140</v>
      </c>
      <c r="I718" s="17">
        <f>'10_Putumayo'!EP716</f>
        <v>278</v>
      </c>
      <c r="J718" s="18">
        <f>'10_Putumayo'!ET716</f>
        <v>54.8</v>
      </c>
      <c r="K718" s="15">
        <f t="shared" si="33"/>
        <v>21.074165580782058</v>
      </c>
      <c r="L718" s="15">
        <f t="shared" si="34"/>
        <v>21</v>
      </c>
      <c r="M718" s="10" t="str">
        <f>IFERROR(VLOOKUP($L$4:$L$859,TABLAREF!$A$1:$C$4,3,1),"SIN DATO")</f>
        <v>ALTO</v>
      </c>
    </row>
    <row r="719" spans="1:13" x14ac:dyDescent="0.25">
      <c r="A719" s="77">
        <f t="shared" si="35"/>
        <v>716</v>
      </c>
      <c r="B719" s="42" t="str">
        <f>'10_Putumayo'!S717</f>
        <v>CC18186528</v>
      </c>
      <c r="C719" s="2">
        <f>'10_Putumayo'!Y717</f>
        <v>77</v>
      </c>
      <c r="D719">
        <f>'10_Putumayo'!AE717</f>
        <v>1</v>
      </c>
      <c r="E719" s="1">
        <f>'10_Putumayo'!BO717</f>
        <v>0</v>
      </c>
      <c r="F719" s="17">
        <f>'10_Putumayo'!CS717</f>
        <v>0</v>
      </c>
      <c r="G719" s="16">
        <f>'10_Putumayo'!DB717</f>
        <v>0</v>
      </c>
      <c r="H719" s="46">
        <f>'10_Putumayo'!CW717</f>
        <v>120</v>
      </c>
      <c r="I719" s="17">
        <f>'10_Putumayo'!EP717</f>
        <v>114</v>
      </c>
      <c r="J719" s="18">
        <f>'10_Putumayo'!ET717</f>
        <v>31</v>
      </c>
      <c r="K719" s="15">
        <f t="shared" si="33"/>
        <v>16.165901971525031</v>
      </c>
      <c r="L719" s="15">
        <f t="shared" si="34"/>
        <v>16</v>
      </c>
      <c r="M719" s="10" t="str">
        <f>IFERROR(VLOOKUP($L$4:$L$859,TABLAREF!$A$1:$C$4,3,1),"SIN DATO")</f>
        <v>INTERMEDIO</v>
      </c>
    </row>
    <row r="720" spans="1:13" x14ac:dyDescent="0.25">
      <c r="A720" s="77">
        <f t="shared" si="35"/>
        <v>717</v>
      </c>
      <c r="B720" s="42" t="str">
        <f>'10_Putumayo'!S718</f>
        <v>CC18195412</v>
      </c>
      <c r="C720" s="2">
        <f>'10_Putumayo'!Y718</f>
        <v>84</v>
      </c>
      <c r="D720">
        <f>'10_Putumayo'!AE718</f>
        <v>1</v>
      </c>
      <c r="E720" s="1">
        <f>'10_Putumayo'!BO718</f>
        <v>0</v>
      </c>
      <c r="F720" s="17">
        <f>'10_Putumayo'!CS718</f>
        <v>0</v>
      </c>
      <c r="G720" s="16">
        <f>'10_Putumayo'!DB718</f>
        <v>0</v>
      </c>
      <c r="H720" s="46">
        <f>'10_Putumayo'!CW718</f>
        <v>0</v>
      </c>
      <c r="I720" s="17">
        <f>'10_Putumayo'!EP718</f>
        <v>0</v>
      </c>
      <c r="J720" s="18">
        <f>'10_Putumayo'!ET718</f>
        <v>0</v>
      </c>
      <c r="K720" s="15" t="e">
        <f t="shared" si="33"/>
        <v>#NUM!</v>
      </c>
      <c r="L720" s="15" t="e">
        <f t="shared" si="34"/>
        <v>#NUM!</v>
      </c>
      <c r="M720" s="10" t="str">
        <f>IFERROR(VLOOKUP($L$4:$L$859,TABLAREF!$A$1:$C$4,3,1),"SIN DATO")</f>
        <v>SIN DATO</v>
      </c>
    </row>
    <row r="721" spans="1:13" x14ac:dyDescent="0.25">
      <c r="A721" s="77">
        <f t="shared" si="35"/>
        <v>718</v>
      </c>
      <c r="B721" s="42" t="str">
        <f>'10_Putumayo'!S719</f>
        <v>CC19172645</v>
      </c>
      <c r="C721" s="2">
        <f>'10_Putumayo'!Y719</f>
        <v>52</v>
      </c>
      <c r="D721">
        <f>'10_Putumayo'!AE719</f>
        <v>1</v>
      </c>
      <c r="E721" s="1">
        <f>'10_Putumayo'!BO719</f>
        <v>0</v>
      </c>
      <c r="F721" s="17">
        <f>'10_Putumayo'!CS719</f>
        <v>0</v>
      </c>
      <c r="G721" s="16">
        <f>'10_Putumayo'!DB719</f>
        <v>0</v>
      </c>
      <c r="H721" s="46">
        <f>'10_Putumayo'!CW719</f>
        <v>115</v>
      </c>
      <c r="I721" s="17">
        <f>'10_Putumayo'!EP719</f>
        <v>170</v>
      </c>
      <c r="J721" s="18">
        <f>'10_Putumayo'!ET719</f>
        <v>47</v>
      </c>
      <c r="K721" s="15">
        <f t="shared" si="33"/>
        <v>5.1556681951597234</v>
      </c>
      <c r="L721" s="15">
        <f t="shared" si="34"/>
        <v>5</v>
      </c>
      <c r="M721" s="10" t="str">
        <f>IFERROR(VLOOKUP($L$4:$L$859,TABLAREF!$A$1:$C$4,3,1),"SIN DATO")</f>
        <v>LATENTE</v>
      </c>
    </row>
    <row r="722" spans="1:13" x14ac:dyDescent="0.25">
      <c r="A722" s="77">
        <f t="shared" si="35"/>
        <v>719</v>
      </c>
      <c r="B722" s="42" t="str">
        <f>'10_Putumayo'!S720</f>
        <v>CC27076360</v>
      </c>
      <c r="C722" s="2">
        <f>'10_Putumayo'!Y720</f>
        <v>47</v>
      </c>
      <c r="D722">
        <f>'10_Putumayo'!AE720</f>
        <v>2</v>
      </c>
      <c r="E722" s="1">
        <f>'10_Putumayo'!BO720</f>
        <v>0</v>
      </c>
      <c r="F722" s="17">
        <f>'10_Putumayo'!CS720</f>
        <v>1</v>
      </c>
      <c r="G722" s="16">
        <f>'10_Putumayo'!DB720</f>
        <v>0</v>
      </c>
      <c r="H722" s="46">
        <f>'10_Putumayo'!CW720</f>
        <v>135</v>
      </c>
      <c r="I722" s="17">
        <f>'10_Putumayo'!EP720</f>
        <v>255</v>
      </c>
      <c r="J722" s="18">
        <f>'10_Putumayo'!ET720</f>
        <v>47</v>
      </c>
      <c r="K722" s="15">
        <f t="shared" si="33"/>
        <v>12.859079711683229</v>
      </c>
      <c r="L722" s="15">
        <f t="shared" si="34"/>
        <v>13</v>
      </c>
      <c r="M722" s="10" t="str">
        <f>IFERROR(VLOOKUP($L$4:$L$859,TABLAREF!$A$1:$C$4,3,1),"SIN DATO")</f>
        <v>INTERMEDIO</v>
      </c>
    </row>
    <row r="723" spans="1:13" x14ac:dyDescent="0.25">
      <c r="A723" s="77">
        <f t="shared" si="35"/>
        <v>720</v>
      </c>
      <c r="B723" s="42" t="str">
        <f>'10_Putumayo'!S721</f>
        <v>CC27107738</v>
      </c>
      <c r="C723" s="2">
        <f>'10_Putumayo'!Y721</f>
        <v>56</v>
      </c>
      <c r="D723">
        <f>'10_Putumayo'!AE721</f>
        <v>2</v>
      </c>
      <c r="E723" s="1">
        <f>'10_Putumayo'!BO721</f>
        <v>0</v>
      </c>
      <c r="F723" s="17">
        <f>'10_Putumayo'!CS721</f>
        <v>0</v>
      </c>
      <c r="G723" s="16">
        <f>'10_Putumayo'!DB721</f>
        <v>0</v>
      </c>
      <c r="H723" s="46">
        <f>'10_Putumayo'!CW721</f>
        <v>130</v>
      </c>
      <c r="I723" s="17">
        <f>'10_Putumayo'!EP721</f>
        <v>258</v>
      </c>
      <c r="J723" s="18">
        <f>'10_Putumayo'!ET721</f>
        <v>59.3</v>
      </c>
      <c r="K723" s="15">
        <f t="shared" si="33"/>
        <v>15.34797467411927</v>
      </c>
      <c r="L723" s="15">
        <f t="shared" si="34"/>
        <v>15</v>
      </c>
      <c r="M723" s="10" t="str">
        <f>IFERROR(VLOOKUP($L$4:$L$859,TABLAREF!$A$1:$C$4,3,1),"SIN DATO")</f>
        <v>INTERMEDIO</v>
      </c>
    </row>
    <row r="724" spans="1:13" x14ac:dyDescent="0.25">
      <c r="A724" s="77">
        <f t="shared" si="35"/>
        <v>721</v>
      </c>
      <c r="B724" s="42" t="str">
        <f>'10_Putumayo'!S722</f>
        <v>CC27123135</v>
      </c>
      <c r="C724" s="2">
        <f>'10_Putumayo'!Y722</f>
        <v>60</v>
      </c>
      <c r="D724">
        <f>'10_Putumayo'!AE722</f>
        <v>2</v>
      </c>
      <c r="E724" s="1">
        <f>'10_Putumayo'!BO722</f>
        <v>0</v>
      </c>
      <c r="F724" s="17">
        <f>'10_Putumayo'!CS722</f>
        <v>1</v>
      </c>
      <c r="G724" s="16">
        <f>'10_Putumayo'!DB722</f>
        <v>0</v>
      </c>
      <c r="H724" s="46">
        <f>'10_Putumayo'!CW722</f>
        <v>120</v>
      </c>
      <c r="I724" s="17">
        <f>'10_Putumayo'!EP722</f>
        <v>208</v>
      </c>
      <c r="J724" s="18">
        <f>'10_Putumayo'!ET722</f>
        <v>40</v>
      </c>
      <c r="K724" s="15">
        <f t="shared" si="33"/>
        <v>19.718907698684738</v>
      </c>
      <c r="L724" s="15">
        <f t="shared" si="34"/>
        <v>20</v>
      </c>
      <c r="M724" s="10" t="str">
        <f>IFERROR(VLOOKUP($L$4:$L$859,TABLAREF!$A$1:$C$4,3,1),"SIN DATO")</f>
        <v>ALTO</v>
      </c>
    </row>
    <row r="725" spans="1:13" x14ac:dyDescent="0.25">
      <c r="A725" s="77">
        <f t="shared" si="35"/>
        <v>722</v>
      </c>
      <c r="B725" s="42" t="str">
        <f>'10_Putumayo'!S723</f>
        <v>CC27136122</v>
      </c>
      <c r="C725" s="2">
        <f>'10_Putumayo'!Y723</f>
        <v>27</v>
      </c>
      <c r="D725">
        <f>'10_Putumayo'!AE723</f>
        <v>2</v>
      </c>
      <c r="E725" s="1">
        <f>'10_Putumayo'!BO723</f>
        <v>0</v>
      </c>
      <c r="F725" s="17">
        <f>'10_Putumayo'!CS723</f>
        <v>0</v>
      </c>
      <c r="G725" s="16">
        <f>'10_Putumayo'!DB723</f>
        <v>0</v>
      </c>
      <c r="H725" s="46">
        <f>'10_Putumayo'!CW723</f>
        <v>120</v>
      </c>
      <c r="I725" s="17">
        <f>'10_Putumayo'!EP723</f>
        <v>263</v>
      </c>
      <c r="J725" s="18">
        <f>'10_Putumayo'!ET723</f>
        <v>0</v>
      </c>
      <c r="K725" s="15" t="e">
        <f t="shared" si="33"/>
        <v>#DIV/0!</v>
      </c>
      <c r="L725" s="15" t="e">
        <f t="shared" si="34"/>
        <v>#DIV/0!</v>
      </c>
      <c r="M725" s="10" t="str">
        <f>IFERROR(VLOOKUP($L$4:$L$859,TABLAREF!$A$1:$C$4,3,1),"SIN DATO")</f>
        <v>SIN DATO</v>
      </c>
    </row>
    <row r="726" spans="1:13" x14ac:dyDescent="0.25">
      <c r="A726" s="77">
        <f t="shared" si="35"/>
        <v>723</v>
      </c>
      <c r="B726" s="42" t="str">
        <f>'10_Putumayo'!S724</f>
        <v>CC27166739</v>
      </c>
      <c r="C726" s="2">
        <f>'10_Putumayo'!Y724</f>
        <v>54</v>
      </c>
      <c r="D726">
        <f>'10_Putumayo'!AE724</f>
        <v>2</v>
      </c>
      <c r="E726" s="1">
        <f>'10_Putumayo'!BO724</f>
        <v>0</v>
      </c>
      <c r="F726" s="17">
        <f>'10_Putumayo'!CS724</f>
        <v>0</v>
      </c>
      <c r="G726" s="16">
        <f>'10_Putumayo'!DB724</f>
        <v>0</v>
      </c>
      <c r="H726" s="46">
        <f>'10_Putumayo'!CW724</f>
        <v>120</v>
      </c>
      <c r="I726" s="17">
        <f>'10_Putumayo'!EP724</f>
        <v>158</v>
      </c>
      <c r="J726" s="18">
        <f>'10_Putumayo'!ET724</f>
        <v>0</v>
      </c>
      <c r="K726" s="15" t="e">
        <f t="shared" si="33"/>
        <v>#DIV/0!</v>
      </c>
      <c r="L726" s="15" t="e">
        <f t="shared" si="34"/>
        <v>#DIV/0!</v>
      </c>
      <c r="M726" s="10" t="str">
        <f>IFERROR(VLOOKUP($L$4:$L$859,TABLAREF!$A$1:$C$4,3,1),"SIN DATO")</f>
        <v>SIN DATO</v>
      </c>
    </row>
    <row r="727" spans="1:13" x14ac:dyDescent="0.25">
      <c r="A727" s="77">
        <f t="shared" si="35"/>
        <v>724</v>
      </c>
      <c r="B727" s="42" t="str">
        <f>'10_Putumayo'!S725</f>
        <v>CC27167643</v>
      </c>
      <c r="C727" s="2">
        <f>'10_Putumayo'!Y725</f>
        <v>68</v>
      </c>
      <c r="D727">
        <f>'10_Putumayo'!AE725</f>
        <v>2</v>
      </c>
      <c r="E727" s="1">
        <f>'10_Putumayo'!BO725</f>
        <v>0</v>
      </c>
      <c r="F727" s="17">
        <f>'10_Putumayo'!CS725</f>
        <v>0</v>
      </c>
      <c r="G727" s="16">
        <f>'10_Putumayo'!DB725</f>
        <v>0</v>
      </c>
      <c r="H727" s="46">
        <f>'10_Putumayo'!CW725</f>
        <v>0</v>
      </c>
      <c r="I727" s="17">
        <f>'10_Putumayo'!EP725</f>
        <v>0</v>
      </c>
      <c r="J727" s="18">
        <f>'10_Putumayo'!ET725</f>
        <v>0</v>
      </c>
      <c r="K727" s="15" t="e">
        <f t="shared" si="33"/>
        <v>#NUM!</v>
      </c>
      <c r="L727" s="15" t="e">
        <f t="shared" si="34"/>
        <v>#NUM!</v>
      </c>
      <c r="M727" s="10" t="str">
        <f>IFERROR(VLOOKUP($L$4:$L$859,TABLAREF!$A$1:$C$4,3,1),"SIN DATO")</f>
        <v>SIN DATO</v>
      </c>
    </row>
    <row r="728" spans="1:13" x14ac:dyDescent="0.25">
      <c r="A728" s="77">
        <f t="shared" si="35"/>
        <v>725</v>
      </c>
      <c r="B728" s="42" t="str">
        <f>'10_Putumayo'!S726</f>
        <v>CC27185836</v>
      </c>
      <c r="C728" s="2">
        <f>'10_Putumayo'!Y726</f>
        <v>64</v>
      </c>
      <c r="D728">
        <f>'10_Putumayo'!AE726</f>
        <v>2</v>
      </c>
      <c r="E728" s="1">
        <f>'10_Putumayo'!BO726</f>
        <v>0</v>
      </c>
      <c r="F728" s="17">
        <f>'10_Putumayo'!CS726</f>
        <v>0</v>
      </c>
      <c r="G728" s="16">
        <f>'10_Putumayo'!DB726</f>
        <v>0</v>
      </c>
      <c r="H728" s="46">
        <f>'10_Putumayo'!CW726</f>
        <v>0</v>
      </c>
      <c r="I728" s="17">
        <f>'10_Putumayo'!EP726</f>
        <v>0</v>
      </c>
      <c r="J728" s="18">
        <f>'10_Putumayo'!ET726</f>
        <v>0</v>
      </c>
      <c r="K728" s="15" t="e">
        <f t="shared" si="33"/>
        <v>#NUM!</v>
      </c>
      <c r="L728" s="15" t="e">
        <f t="shared" si="34"/>
        <v>#NUM!</v>
      </c>
      <c r="M728" s="10" t="str">
        <f>IFERROR(VLOOKUP($L$4:$L$859,TABLAREF!$A$1:$C$4,3,1),"SIN DATO")</f>
        <v>SIN DATO</v>
      </c>
    </row>
    <row r="729" spans="1:13" x14ac:dyDescent="0.25">
      <c r="A729" s="77">
        <f t="shared" si="35"/>
        <v>726</v>
      </c>
      <c r="B729" s="42" t="str">
        <f>'10_Putumayo'!S727</f>
        <v>CC27276401</v>
      </c>
      <c r="C729" s="2">
        <f>'10_Putumayo'!Y727</f>
        <v>69</v>
      </c>
      <c r="D729">
        <f>'10_Putumayo'!AE727</f>
        <v>2</v>
      </c>
      <c r="E729" s="1">
        <f>'10_Putumayo'!BO727</f>
        <v>0</v>
      </c>
      <c r="F729" s="17">
        <f>'10_Putumayo'!CS727</f>
        <v>0</v>
      </c>
      <c r="G729" s="16">
        <f>'10_Putumayo'!DB727</f>
        <v>0</v>
      </c>
      <c r="H729" s="46">
        <f>'10_Putumayo'!CW727</f>
        <v>120</v>
      </c>
      <c r="I729" s="17">
        <f>'10_Putumayo'!EP727</f>
        <v>265</v>
      </c>
      <c r="J729" s="18">
        <f>'10_Putumayo'!ET727</f>
        <v>48</v>
      </c>
      <c r="K729" s="15">
        <f t="shared" si="33"/>
        <v>32.126461748814052</v>
      </c>
      <c r="L729" s="15">
        <f t="shared" si="34"/>
        <v>32</v>
      </c>
      <c r="M729" s="10" t="str">
        <f>IFERROR(VLOOKUP($L$4:$L$859,TABLAREF!$A$1:$C$4,3,1),"SIN DATO")</f>
        <v>MUY ALTO</v>
      </c>
    </row>
    <row r="730" spans="1:13" x14ac:dyDescent="0.25">
      <c r="A730" s="77">
        <f t="shared" si="35"/>
        <v>727</v>
      </c>
      <c r="B730" s="42" t="str">
        <f>'10_Putumayo'!S728</f>
        <v>CC27301523</v>
      </c>
      <c r="C730" s="2">
        <f>'10_Putumayo'!Y728</f>
        <v>45</v>
      </c>
      <c r="D730">
        <f>'10_Putumayo'!AE728</f>
        <v>2</v>
      </c>
      <c r="E730" s="1">
        <f>'10_Putumayo'!BO728</f>
        <v>0</v>
      </c>
      <c r="F730" s="17">
        <f>'10_Putumayo'!CS728</f>
        <v>0</v>
      </c>
      <c r="G730" s="16">
        <f>'10_Putumayo'!DB728</f>
        <v>0</v>
      </c>
      <c r="H730" s="46">
        <f>'10_Putumayo'!CW728</f>
        <v>0</v>
      </c>
      <c r="I730" s="17">
        <f>'10_Putumayo'!EP728</f>
        <v>0</v>
      </c>
      <c r="J730" s="18">
        <f>'10_Putumayo'!ET728</f>
        <v>0</v>
      </c>
      <c r="K730" s="15" t="e">
        <f t="shared" si="33"/>
        <v>#NUM!</v>
      </c>
      <c r="L730" s="15" t="e">
        <f t="shared" si="34"/>
        <v>#NUM!</v>
      </c>
      <c r="M730" s="10" t="str">
        <f>IFERROR(VLOOKUP($L$4:$L$859,TABLAREF!$A$1:$C$4,3,1),"SIN DATO")</f>
        <v>SIN DATO</v>
      </c>
    </row>
    <row r="731" spans="1:13" x14ac:dyDescent="0.25">
      <c r="A731" s="77">
        <f t="shared" si="35"/>
        <v>728</v>
      </c>
      <c r="B731" s="42" t="str">
        <f>'10_Putumayo'!S729</f>
        <v>CC27304587</v>
      </c>
      <c r="C731" s="2">
        <f>'10_Putumayo'!Y729</f>
        <v>38</v>
      </c>
      <c r="D731">
        <f>'10_Putumayo'!AE729</f>
        <v>2</v>
      </c>
      <c r="E731" s="1">
        <f>'10_Putumayo'!BO729</f>
        <v>0</v>
      </c>
      <c r="F731" s="17">
        <f>'10_Putumayo'!CS729</f>
        <v>0</v>
      </c>
      <c r="G731" s="16">
        <f>'10_Putumayo'!DB729</f>
        <v>0</v>
      </c>
      <c r="H731" s="46">
        <f>'10_Putumayo'!CW729</f>
        <v>150</v>
      </c>
      <c r="I731" s="17">
        <f>'10_Putumayo'!EP729</f>
        <v>263</v>
      </c>
      <c r="J731" s="18">
        <f>'10_Putumayo'!ET729</f>
        <v>46</v>
      </c>
      <c r="K731" s="15">
        <f t="shared" si="33"/>
        <v>12.233439994401751</v>
      </c>
      <c r="L731" s="15">
        <f t="shared" si="34"/>
        <v>12</v>
      </c>
      <c r="M731" s="10" t="str">
        <f>IFERROR(VLOOKUP($L$4:$L$859,TABLAREF!$A$1:$C$4,3,1),"SIN DATO")</f>
        <v>INTERMEDIO</v>
      </c>
    </row>
    <row r="732" spans="1:13" x14ac:dyDescent="0.25">
      <c r="A732" s="77">
        <f t="shared" si="35"/>
        <v>729</v>
      </c>
      <c r="B732" s="42" t="str">
        <f>'10_Putumayo'!S730</f>
        <v>CC27354089</v>
      </c>
      <c r="C732" s="2">
        <f>'10_Putumayo'!Y730</f>
        <v>53</v>
      </c>
      <c r="D732">
        <f>'10_Putumayo'!AE730</f>
        <v>2</v>
      </c>
      <c r="E732" s="1">
        <f>'10_Putumayo'!BO730</f>
        <v>0</v>
      </c>
      <c r="F732" s="17">
        <f>'10_Putumayo'!CS730</f>
        <v>1</v>
      </c>
      <c r="G732" s="16">
        <f>'10_Putumayo'!DB730</f>
        <v>0</v>
      </c>
      <c r="H732" s="46">
        <f>'10_Putumayo'!CW730</f>
        <v>130</v>
      </c>
      <c r="I732" s="17">
        <f>'10_Putumayo'!EP730</f>
        <v>170</v>
      </c>
      <c r="J732" s="18">
        <f>'10_Putumayo'!ET730</f>
        <v>47.3</v>
      </c>
      <c r="K732" s="15">
        <f t="shared" si="33"/>
        <v>9.9488992927083579</v>
      </c>
      <c r="L732" s="15">
        <f t="shared" si="34"/>
        <v>10</v>
      </c>
      <c r="M732" s="10" t="str">
        <f>IFERROR(VLOOKUP($L$4:$L$859,TABLAREF!$A$1:$C$4,3,1),"SIN DATO")</f>
        <v>LATENTE</v>
      </c>
    </row>
    <row r="733" spans="1:13" x14ac:dyDescent="0.25">
      <c r="A733" s="77">
        <f t="shared" si="35"/>
        <v>730</v>
      </c>
      <c r="B733" s="42" t="str">
        <f>'10_Putumayo'!S731</f>
        <v>CC27355997</v>
      </c>
      <c r="C733" s="2">
        <f>'10_Putumayo'!Y731</f>
        <v>66</v>
      </c>
      <c r="D733">
        <f>'10_Putumayo'!AE731</f>
        <v>2</v>
      </c>
      <c r="E733" s="1">
        <f>'10_Putumayo'!BO731</f>
        <v>0</v>
      </c>
      <c r="F733" s="17">
        <f>'10_Putumayo'!CS731</f>
        <v>1</v>
      </c>
      <c r="G733" s="16">
        <f>'10_Putumayo'!DB731</f>
        <v>0</v>
      </c>
      <c r="H733" s="46">
        <f>'10_Putumayo'!CW731</f>
        <v>0</v>
      </c>
      <c r="I733" s="17">
        <f>'10_Putumayo'!EP731</f>
        <v>0</v>
      </c>
      <c r="J733" s="18">
        <f>'10_Putumayo'!ET731</f>
        <v>0</v>
      </c>
      <c r="K733" s="15" t="e">
        <f t="shared" si="33"/>
        <v>#NUM!</v>
      </c>
      <c r="L733" s="15" t="e">
        <f t="shared" si="34"/>
        <v>#NUM!</v>
      </c>
      <c r="M733" s="10" t="str">
        <f>IFERROR(VLOOKUP($L$4:$L$859,TABLAREF!$A$1:$C$4,3,1),"SIN DATO")</f>
        <v>SIN DATO</v>
      </c>
    </row>
    <row r="734" spans="1:13" x14ac:dyDescent="0.25">
      <c r="A734" s="77">
        <f t="shared" si="35"/>
        <v>731</v>
      </c>
      <c r="B734" s="42" t="str">
        <f>'10_Putumayo'!S732</f>
        <v>CC27357637</v>
      </c>
      <c r="C734" s="2">
        <f>'10_Putumayo'!Y732</f>
        <v>57</v>
      </c>
      <c r="D734">
        <f>'10_Putumayo'!AE732</f>
        <v>2</v>
      </c>
      <c r="E734" s="1">
        <f>'10_Putumayo'!BO732</f>
        <v>0</v>
      </c>
      <c r="F734" s="17">
        <f>'10_Putumayo'!CS732</f>
        <v>0</v>
      </c>
      <c r="G734" s="16">
        <f>'10_Putumayo'!DB732</f>
        <v>0</v>
      </c>
      <c r="H734" s="46">
        <f>'10_Putumayo'!CW732</f>
        <v>0</v>
      </c>
      <c r="I734" s="17">
        <f>'10_Putumayo'!EP732</f>
        <v>0</v>
      </c>
      <c r="J734" s="18">
        <f>'10_Putumayo'!ET732</f>
        <v>0</v>
      </c>
      <c r="K734" s="15" t="e">
        <f t="shared" si="33"/>
        <v>#NUM!</v>
      </c>
      <c r="L734" s="15" t="e">
        <f t="shared" si="34"/>
        <v>#NUM!</v>
      </c>
      <c r="M734" s="10" t="str">
        <f>IFERROR(VLOOKUP($L$4:$L$859,TABLAREF!$A$1:$C$4,3,1),"SIN DATO")</f>
        <v>SIN DATO</v>
      </c>
    </row>
    <row r="735" spans="1:13" x14ac:dyDescent="0.25">
      <c r="A735" s="77">
        <f t="shared" si="35"/>
        <v>732</v>
      </c>
      <c r="B735" s="42" t="str">
        <f>'10_Putumayo'!S733</f>
        <v>CC27358987</v>
      </c>
      <c r="C735" s="2">
        <f>'10_Putumayo'!Y733</f>
        <v>57</v>
      </c>
      <c r="D735">
        <f>'10_Putumayo'!AE733</f>
        <v>2</v>
      </c>
      <c r="E735" s="1">
        <f>'10_Putumayo'!BO733</f>
        <v>0</v>
      </c>
      <c r="F735" s="17">
        <f>'10_Putumayo'!CS733</f>
        <v>1</v>
      </c>
      <c r="G735" s="16">
        <f>'10_Putumayo'!DB733</f>
        <v>0</v>
      </c>
      <c r="H735" s="46">
        <f>'10_Putumayo'!CW733</f>
        <v>110</v>
      </c>
      <c r="I735" s="17">
        <f>'10_Putumayo'!EP733</f>
        <v>226</v>
      </c>
      <c r="J735" s="18">
        <f>'10_Putumayo'!ET733</f>
        <v>45</v>
      </c>
      <c r="K735" s="15">
        <f t="shared" si="33"/>
        <v>14.457252307327295</v>
      </c>
      <c r="L735" s="15">
        <f t="shared" si="34"/>
        <v>14</v>
      </c>
      <c r="M735" s="10" t="str">
        <f>IFERROR(VLOOKUP($L$4:$L$859,TABLAREF!$A$1:$C$4,3,1),"SIN DATO")</f>
        <v>INTERMEDIO</v>
      </c>
    </row>
    <row r="736" spans="1:13" x14ac:dyDescent="0.25">
      <c r="A736" s="77">
        <f t="shared" si="35"/>
        <v>733</v>
      </c>
      <c r="B736" s="42" t="str">
        <f>'10_Putumayo'!S734</f>
        <v>CC27359842</v>
      </c>
      <c r="C736" s="2">
        <f>'10_Putumayo'!Y734</f>
        <v>63</v>
      </c>
      <c r="D736">
        <f>'10_Putumayo'!AE734</f>
        <v>2</v>
      </c>
      <c r="E736" s="1">
        <f>'10_Putumayo'!BO734</f>
        <v>0</v>
      </c>
      <c r="F736" s="17">
        <f>'10_Putumayo'!CS734</f>
        <v>0</v>
      </c>
      <c r="G736" s="16">
        <f>'10_Putumayo'!DB734</f>
        <v>0</v>
      </c>
      <c r="H736" s="46">
        <f>'10_Putumayo'!CW734</f>
        <v>0</v>
      </c>
      <c r="I736" s="17">
        <f>'10_Putumayo'!EP734</f>
        <v>279</v>
      </c>
      <c r="J736" s="18">
        <f>'10_Putumayo'!ET734</f>
        <v>69</v>
      </c>
      <c r="K736" s="15" t="e">
        <f t="shared" si="33"/>
        <v>#NUM!</v>
      </c>
      <c r="L736" s="15" t="e">
        <f t="shared" si="34"/>
        <v>#NUM!</v>
      </c>
      <c r="M736" s="10" t="str">
        <f>IFERROR(VLOOKUP($L$4:$L$859,TABLAREF!$A$1:$C$4,3,1),"SIN DATO")</f>
        <v>SIN DATO</v>
      </c>
    </row>
    <row r="737" spans="1:13" x14ac:dyDescent="0.25">
      <c r="A737" s="77">
        <f t="shared" si="35"/>
        <v>734</v>
      </c>
      <c r="B737" s="42" t="str">
        <f>'10_Putumayo'!S735</f>
        <v>CC27432952</v>
      </c>
      <c r="C737" s="2">
        <f>'10_Putumayo'!Y735</f>
        <v>64</v>
      </c>
      <c r="D737">
        <f>'10_Putumayo'!AE735</f>
        <v>2</v>
      </c>
      <c r="E737" s="1">
        <f>'10_Putumayo'!BO735</f>
        <v>0</v>
      </c>
      <c r="F737" s="17">
        <f>'10_Putumayo'!CS735</f>
        <v>0</v>
      </c>
      <c r="G737" s="16">
        <f>'10_Putumayo'!DB735</f>
        <v>0</v>
      </c>
      <c r="H737" s="46">
        <f>'10_Putumayo'!CW735</f>
        <v>130</v>
      </c>
      <c r="I737" s="17">
        <f>'10_Putumayo'!EP735</f>
        <v>236.3</v>
      </c>
      <c r="J737" s="18">
        <f>'10_Putumayo'!ET735</f>
        <v>66.5</v>
      </c>
      <c r="K737" s="15">
        <f t="shared" si="33"/>
        <v>18.971588495769332</v>
      </c>
      <c r="L737" s="15">
        <f t="shared" si="34"/>
        <v>19</v>
      </c>
      <c r="M737" s="10" t="str">
        <f>IFERROR(VLOOKUP($L$4:$L$859,TABLAREF!$A$1:$C$4,3,1),"SIN DATO")</f>
        <v>INTERMEDIO</v>
      </c>
    </row>
    <row r="738" spans="1:13" x14ac:dyDescent="0.25">
      <c r="A738" s="77">
        <f t="shared" si="35"/>
        <v>735</v>
      </c>
      <c r="B738" s="42" t="str">
        <f>'10_Putumayo'!S736</f>
        <v>CC27450990</v>
      </c>
      <c r="C738" s="2">
        <f>'10_Putumayo'!Y736</f>
        <v>63</v>
      </c>
      <c r="D738">
        <f>'10_Putumayo'!AE736</f>
        <v>2</v>
      </c>
      <c r="E738" s="1">
        <f>'10_Putumayo'!BO736</f>
        <v>0</v>
      </c>
      <c r="F738" s="17">
        <f>'10_Putumayo'!CS736</f>
        <v>0</v>
      </c>
      <c r="G738" s="16">
        <f>'10_Putumayo'!DB736</f>
        <v>0</v>
      </c>
      <c r="H738" s="46">
        <f>'10_Putumayo'!CW736</f>
        <v>120</v>
      </c>
      <c r="I738" s="17">
        <f>'10_Putumayo'!EP736</f>
        <v>173</v>
      </c>
      <c r="J738" s="18">
        <f>'10_Putumayo'!ET736</f>
        <v>0</v>
      </c>
      <c r="K738" s="15" t="e">
        <f t="shared" si="33"/>
        <v>#DIV/0!</v>
      </c>
      <c r="L738" s="15" t="e">
        <f t="shared" si="34"/>
        <v>#DIV/0!</v>
      </c>
      <c r="M738" s="10" t="str">
        <f>IFERROR(VLOOKUP($L$4:$L$859,TABLAREF!$A$1:$C$4,3,1),"SIN DATO")</f>
        <v>SIN DATO</v>
      </c>
    </row>
    <row r="739" spans="1:13" x14ac:dyDescent="0.25">
      <c r="A739" s="77">
        <f t="shared" si="35"/>
        <v>736</v>
      </c>
      <c r="B739" s="42" t="str">
        <f>'10_Putumayo'!S737</f>
        <v>CC27469429</v>
      </c>
      <c r="C739" s="2">
        <f>'10_Putumayo'!Y737</f>
        <v>55</v>
      </c>
      <c r="D739">
        <f>'10_Putumayo'!AE737</f>
        <v>2</v>
      </c>
      <c r="E739" s="1">
        <f>'10_Putumayo'!BO737</f>
        <v>0</v>
      </c>
      <c r="F739" s="17">
        <f>'10_Putumayo'!CS737</f>
        <v>0</v>
      </c>
      <c r="G739" s="16">
        <f>'10_Putumayo'!DB737</f>
        <v>0</v>
      </c>
      <c r="H739" s="46">
        <f>'10_Putumayo'!CW737</f>
        <v>0</v>
      </c>
      <c r="I739" s="17">
        <f>'10_Putumayo'!EP737</f>
        <v>0</v>
      </c>
      <c r="J739" s="18">
        <f>'10_Putumayo'!ET737</f>
        <v>0</v>
      </c>
      <c r="K739" s="15" t="e">
        <f t="shared" si="33"/>
        <v>#NUM!</v>
      </c>
      <c r="L739" s="15" t="e">
        <f t="shared" si="34"/>
        <v>#NUM!</v>
      </c>
      <c r="M739" s="10" t="str">
        <f>IFERROR(VLOOKUP($L$4:$L$859,TABLAREF!$A$1:$C$4,3,1),"SIN DATO")</f>
        <v>SIN DATO</v>
      </c>
    </row>
    <row r="740" spans="1:13" x14ac:dyDescent="0.25">
      <c r="A740" s="77">
        <f t="shared" si="35"/>
        <v>737</v>
      </c>
      <c r="B740" s="42" t="str">
        <f>'10_Putumayo'!S738</f>
        <v>CC27472544</v>
      </c>
      <c r="C740" s="2">
        <f>'10_Putumayo'!Y738</f>
        <v>60</v>
      </c>
      <c r="D740">
        <f>'10_Putumayo'!AE738</f>
        <v>2</v>
      </c>
      <c r="E740" s="1">
        <f>'10_Putumayo'!BO738</f>
        <v>0</v>
      </c>
      <c r="F740" s="17">
        <f>'10_Putumayo'!CS738</f>
        <v>1</v>
      </c>
      <c r="G740" s="16">
        <f>'10_Putumayo'!DB738</f>
        <v>0</v>
      </c>
      <c r="H740" s="46">
        <f>'10_Putumayo'!CW738</f>
        <v>110</v>
      </c>
      <c r="I740" s="17">
        <f>'10_Putumayo'!EP738</f>
        <v>209.9</v>
      </c>
      <c r="J740" s="18">
        <f>'10_Putumayo'!ET738</f>
        <v>47</v>
      </c>
      <c r="K740" s="15">
        <f t="shared" si="33"/>
        <v>14.978140304515053</v>
      </c>
      <c r="L740" s="15">
        <f t="shared" si="34"/>
        <v>15</v>
      </c>
      <c r="M740" s="10" t="str">
        <f>IFERROR(VLOOKUP($L$4:$L$859,TABLAREF!$A$1:$C$4,3,1),"SIN DATO")</f>
        <v>INTERMEDIO</v>
      </c>
    </row>
    <row r="741" spans="1:13" x14ac:dyDescent="0.25">
      <c r="A741" s="77">
        <f t="shared" si="35"/>
        <v>738</v>
      </c>
      <c r="B741" s="42" t="str">
        <f>'10_Putumayo'!S739</f>
        <v>CC27474319</v>
      </c>
      <c r="C741" s="2">
        <f>'10_Putumayo'!Y739</f>
        <v>56</v>
      </c>
      <c r="D741">
        <f>'10_Putumayo'!AE739</f>
        <v>2</v>
      </c>
      <c r="E741" s="1">
        <f>'10_Putumayo'!BO739</f>
        <v>0</v>
      </c>
      <c r="F741" s="17">
        <f>'10_Putumayo'!CS739</f>
        <v>0</v>
      </c>
      <c r="G741" s="16">
        <f>'10_Putumayo'!DB739</f>
        <v>0</v>
      </c>
      <c r="H741" s="46">
        <f>'10_Putumayo'!CW739</f>
        <v>0</v>
      </c>
      <c r="I741" s="17">
        <f>'10_Putumayo'!EP739</f>
        <v>0</v>
      </c>
      <c r="J741" s="18">
        <f>'10_Putumayo'!ET739</f>
        <v>0</v>
      </c>
      <c r="K741" s="15" t="e">
        <f t="shared" si="33"/>
        <v>#NUM!</v>
      </c>
      <c r="L741" s="15" t="e">
        <f t="shared" si="34"/>
        <v>#NUM!</v>
      </c>
      <c r="M741" s="10" t="str">
        <f>IFERROR(VLOOKUP($L$4:$L$859,TABLAREF!$A$1:$C$4,3,1),"SIN DATO")</f>
        <v>SIN DATO</v>
      </c>
    </row>
    <row r="742" spans="1:13" x14ac:dyDescent="0.25">
      <c r="A742" s="77">
        <f t="shared" si="35"/>
        <v>739</v>
      </c>
      <c r="B742" s="42" t="str">
        <f>'10_Putumayo'!S740</f>
        <v>CC27474521</v>
      </c>
      <c r="C742" s="2">
        <f>'10_Putumayo'!Y740</f>
        <v>62</v>
      </c>
      <c r="D742">
        <f>'10_Putumayo'!AE740</f>
        <v>2</v>
      </c>
      <c r="E742" s="1">
        <f>'10_Putumayo'!BO740</f>
        <v>0</v>
      </c>
      <c r="F742" s="17">
        <f>'10_Putumayo'!CS740</f>
        <v>1</v>
      </c>
      <c r="G742" s="16">
        <f>'10_Putumayo'!DB740</f>
        <v>0</v>
      </c>
      <c r="H742" s="46">
        <f>'10_Putumayo'!CW740</f>
        <v>130</v>
      </c>
      <c r="I742" s="17">
        <f>'10_Putumayo'!EP740</f>
        <v>264</v>
      </c>
      <c r="J742" s="18">
        <f>'10_Putumayo'!ET740</f>
        <v>42</v>
      </c>
      <c r="K742" s="15">
        <f t="shared" si="33"/>
        <v>28.063268580237168</v>
      </c>
      <c r="L742" s="15">
        <f t="shared" si="34"/>
        <v>28</v>
      </c>
      <c r="M742" s="10" t="str">
        <f>IFERROR(VLOOKUP($L$4:$L$859,TABLAREF!$A$1:$C$4,3,1),"SIN DATO")</f>
        <v>MUY ALTO</v>
      </c>
    </row>
    <row r="743" spans="1:13" x14ac:dyDescent="0.25">
      <c r="A743" s="77">
        <f t="shared" si="35"/>
        <v>740</v>
      </c>
      <c r="B743" s="42" t="str">
        <f>'10_Putumayo'!S741</f>
        <v>CC27476372</v>
      </c>
      <c r="C743" s="2">
        <f>'10_Putumayo'!Y741</f>
        <v>52</v>
      </c>
      <c r="D743">
        <f>'10_Putumayo'!AE741</f>
        <v>2</v>
      </c>
      <c r="E743" s="1">
        <f>'10_Putumayo'!BO741</f>
        <v>0</v>
      </c>
      <c r="F743" s="17">
        <f>'10_Putumayo'!CS741</f>
        <v>0</v>
      </c>
      <c r="G743" s="16">
        <f>'10_Putumayo'!DB741</f>
        <v>0</v>
      </c>
      <c r="H743" s="46">
        <f>'10_Putumayo'!CW741</f>
        <v>0</v>
      </c>
      <c r="I743" s="17">
        <f>'10_Putumayo'!EP741</f>
        <v>0</v>
      </c>
      <c r="J743" s="18">
        <f>'10_Putumayo'!ET741</f>
        <v>0</v>
      </c>
      <c r="K743" s="15" t="e">
        <f t="shared" si="33"/>
        <v>#NUM!</v>
      </c>
      <c r="L743" s="15" t="e">
        <f t="shared" si="34"/>
        <v>#NUM!</v>
      </c>
      <c r="M743" s="10" t="str">
        <f>IFERROR(VLOOKUP($L$4:$L$859,TABLAREF!$A$1:$C$4,3,1),"SIN DATO")</f>
        <v>SIN DATO</v>
      </c>
    </row>
    <row r="744" spans="1:13" x14ac:dyDescent="0.25">
      <c r="A744" s="77">
        <f t="shared" si="35"/>
        <v>741</v>
      </c>
      <c r="B744" s="42" t="str">
        <f>'10_Putumayo'!S742</f>
        <v>CC27496886</v>
      </c>
      <c r="C744" s="2">
        <f>'10_Putumayo'!Y742</f>
        <v>44</v>
      </c>
      <c r="D744">
        <f>'10_Putumayo'!AE742</f>
        <v>2</v>
      </c>
      <c r="E744" s="1">
        <f>'10_Putumayo'!BO742</f>
        <v>0</v>
      </c>
      <c r="F744" s="17">
        <f>'10_Putumayo'!CS742</f>
        <v>0</v>
      </c>
      <c r="G744" s="16">
        <f>'10_Putumayo'!DB742</f>
        <v>0</v>
      </c>
      <c r="H744" s="46">
        <f>'10_Putumayo'!CW742</f>
        <v>0</v>
      </c>
      <c r="I744" s="17">
        <f>'10_Putumayo'!EP742</f>
        <v>0</v>
      </c>
      <c r="J744" s="18">
        <f>'10_Putumayo'!ET742</f>
        <v>0</v>
      </c>
      <c r="K744" s="15" t="e">
        <f t="shared" si="33"/>
        <v>#NUM!</v>
      </c>
      <c r="L744" s="15" t="e">
        <f t="shared" si="34"/>
        <v>#NUM!</v>
      </c>
      <c r="M744" s="10" t="str">
        <f>IFERROR(VLOOKUP($L$4:$L$859,TABLAREF!$A$1:$C$4,3,1),"SIN DATO")</f>
        <v>SIN DATO</v>
      </c>
    </row>
    <row r="745" spans="1:13" x14ac:dyDescent="0.25">
      <c r="A745" s="77">
        <f t="shared" si="35"/>
        <v>742</v>
      </c>
      <c r="B745" s="42" t="str">
        <f>'10_Putumayo'!S743</f>
        <v>CC29740620</v>
      </c>
      <c r="C745" s="2">
        <f>'10_Putumayo'!Y743</f>
        <v>68</v>
      </c>
      <c r="D745">
        <f>'10_Putumayo'!AE743</f>
        <v>2</v>
      </c>
      <c r="E745" s="1">
        <f>'10_Putumayo'!BO743</f>
        <v>0</v>
      </c>
      <c r="F745" s="17">
        <f>'10_Putumayo'!CS743</f>
        <v>1</v>
      </c>
      <c r="G745" s="16">
        <f>'10_Putumayo'!DB743</f>
        <v>0</v>
      </c>
      <c r="H745" s="46">
        <f>'10_Putumayo'!CW743</f>
        <v>120</v>
      </c>
      <c r="I745" s="17">
        <f>'10_Putumayo'!EP743</f>
        <v>228</v>
      </c>
      <c r="J745" s="18">
        <f>'10_Putumayo'!ET743</f>
        <v>49</v>
      </c>
      <c r="K745" s="15">
        <f t="shared" si="33"/>
        <v>26.17395801925726</v>
      </c>
      <c r="L745" s="15">
        <f t="shared" si="34"/>
        <v>26</v>
      </c>
      <c r="M745" s="10" t="str">
        <f>IFERROR(VLOOKUP($L$4:$L$859,TABLAREF!$A$1:$C$4,3,1),"SIN DATO")</f>
        <v>MUY ALTO</v>
      </c>
    </row>
    <row r="746" spans="1:13" x14ac:dyDescent="0.25">
      <c r="A746" s="77">
        <f t="shared" si="35"/>
        <v>743</v>
      </c>
      <c r="B746" s="42" t="str">
        <f>'10_Putumayo'!S744</f>
        <v>CC30703919</v>
      </c>
      <c r="C746" s="2">
        <f>'10_Putumayo'!Y744</f>
        <v>52</v>
      </c>
      <c r="D746">
        <f>'10_Putumayo'!AE744</f>
        <v>2</v>
      </c>
      <c r="E746" s="1">
        <f>'10_Putumayo'!BO744</f>
        <v>0</v>
      </c>
      <c r="F746" s="17">
        <f>'10_Putumayo'!CS744</f>
        <v>0</v>
      </c>
      <c r="G746" s="16">
        <f>'10_Putumayo'!DB744</f>
        <v>0</v>
      </c>
      <c r="H746" s="46">
        <f>'10_Putumayo'!CW744</f>
        <v>130</v>
      </c>
      <c r="I746" s="17">
        <f>'10_Putumayo'!EP744</f>
        <v>256</v>
      </c>
      <c r="J746" s="18">
        <f>'10_Putumayo'!ET744</f>
        <v>48</v>
      </c>
      <c r="K746" s="15">
        <f t="shared" si="33"/>
        <v>15.670408217329312</v>
      </c>
      <c r="L746" s="15">
        <f t="shared" si="34"/>
        <v>16</v>
      </c>
      <c r="M746" s="10" t="str">
        <f>IFERROR(VLOOKUP($L$4:$L$859,TABLAREF!$A$1:$C$4,3,1),"SIN DATO")</f>
        <v>INTERMEDIO</v>
      </c>
    </row>
    <row r="747" spans="1:13" x14ac:dyDescent="0.25">
      <c r="A747" s="77">
        <f t="shared" si="35"/>
        <v>744</v>
      </c>
      <c r="B747" s="42" t="str">
        <f>'10_Putumayo'!S745</f>
        <v>CC30707191</v>
      </c>
      <c r="C747" s="2">
        <f>'10_Putumayo'!Y745</f>
        <v>53</v>
      </c>
      <c r="D747">
        <f>'10_Putumayo'!AE745</f>
        <v>2</v>
      </c>
      <c r="E747" s="1">
        <f>'10_Putumayo'!BO745</f>
        <v>0</v>
      </c>
      <c r="F747" s="17">
        <f>'10_Putumayo'!CS745</f>
        <v>1</v>
      </c>
      <c r="G747" s="16">
        <f>'10_Putumayo'!DB745</f>
        <v>0</v>
      </c>
      <c r="H747" s="46">
        <f>'10_Putumayo'!CW745</f>
        <v>0</v>
      </c>
      <c r="I747" s="17">
        <f>'10_Putumayo'!EP745</f>
        <v>152</v>
      </c>
      <c r="J747" s="18">
        <f>'10_Putumayo'!ET745</f>
        <v>72.099999999999994</v>
      </c>
      <c r="K747" s="15" t="e">
        <f t="shared" si="33"/>
        <v>#NUM!</v>
      </c>
      <c r="L747" s="15" t="e">
        <f t="shared" si="34"/>
        <v>#NUM!</v>
      </c>
      <c r="M747" s="10" t="str">
        <f>IFERROR(VLOOKUP($L$4:$L$859,TABLAREF!$A$1:$C$4,3,1),"SIN DATO")</f>
        <v>SIN DATO</v>
      </c>
    </row>
    <row r="748" spans="1:13" x14ac:dyDescent="0.25">
      <c r="A748" s="77">
        <f t="shared" si="35"/>
        <v>745</v>
      </c>
      <c r="B748" s="42" t="str">
        <f>'10_Putumayo'!S746</f>
        <v>CC30710597</v>
      </c>
      <c r="C748" s="2">
        <f>'10_Putumayo'!Y746</f>
        <v>56</v>
      </c>
      <c r="D748">
        <f>'10_Putumayo'!AE746</f>
        <v>2</v>
      </c>
      <c r="E748" s="1">
        <f>'10_Putumayo'!BO746</f>
        <v>0</v>
      </c>
      <c r="F748" s="17">
        <f>'10_Putumayo'!CS746</f>
        <v>0</v>
      </c>
      <c r="G748" s="16">
        <f>'10_Putumayo'!DB746</f>
        <v>0</v>
      </c>
      <c r="H748" s="46">
        <f>'10_Putumayo'!CW746</f>
        <v>110</v>
      </c>
      <c r="I748" s="17">
        <f>'10_Putumayo'!EP746</f>
        <v>143</v>
      </c>
      <c r="J748" s="18">
        <f>'10_Putumayo'!ET746</f>
        <v>56.6</v>
      </c>
      <c r="K748" s="15">
        <f t="shared" si="33"/>
        <v>5.7830818353853175</v>
      </c>
      <c r="L748" s="15">
        <f t="shared" si="34"/>
        <v>6</v>
      </c>
      <c r="M748" s="10" t="str">
        <f>IFERROR(VLOOKUP($L$4:$L$859,TABLAREF!$A$1:$C$4,3,1),"SIN DATO")</f>
        <v>LATENTE</v>
      </c>
    </row>
    <row r="749" spans="1:13" x14ac:dyDescent="0.25">
      <c r="A749" s="77">
        <f t="shared" si="35"/>
        <v>746</v>
      </c>
      <c r="B749" s="42" t="str">
        <f>'10_Putumayo'!S747</f>
        <v>CC30713251</v>
      </c>
      <c r="C749" s="2">
        <f>'10_Putumayo'!Y747</f>
        <v>55</v>
      </c>
      <c r="D749">
        <f>'10_Putumayo'!AE747</f>
        <v>2</v>
      </c>
      <c r="E749" s="1">
        <f>'10_Putumayo'!BO747</f>
        <v>0</v>
      </c>
      <c r="F749" s="17">
        <f>'10_Putumayo'!CS747</f>
        <v>1</v>
      </c>
      <c r="G749" s="16">
        <f>'10_Putumayo'!DB747</f>
        <v>0</v>
      </c>
      <c r="H749" s="46">
        <f>'10_Putumayo'!CW747</f>
        <v>120</v>
      </c>
      <c r="I749" s="17">
        <f>'10_Putumayo'!EP747</f>
        <v>158</v>
      </c>
      <c r="J749" s="18">
        <f>'10_Putumayo'!ET747</f>
        <v>45</v>
      </c>
      <c r="K749" s="15">
        <f t="shared" si="33"/>
        <v>9.53866978669895</v>
      </c>
      <c r="L749" s="15">
        <f t="shared" si="34"/>
        <v>10</v>
      </c>
      <c r="M749" s="10" t="str">
        <f>IFERROR(VLOOKUP($L$4:$L$859,TABLAREF!$A$1:$C$4,3,1),"SIN DATO")</f>
        <v>LATENTE</v>
      </c>
    </row>
    <row r="750" spans="1:13" x14ac:dyDescent="0.25">
      <c r="A750" s="77">
        <f t="shared" si="35"/>
        <v>747</v>
      </c>
      <c r="B750" s="42" t="str">
        <f>'10_Putumayo'!S748</f>
        <v>CC30728775</v>
      </c>
      <c r="C750" s="2">
        <f>'10_Putumayo'!Y748</f>
        <v>63</v>
      </c>
      <c r="D750">
        <f>'10_Putumayo'!AE748</f>
        <v>2</v>
      </c>
      <c r="E750" s="1">
        <f>'10_Putumayo'!BO748</f>
        <v>0</v>
      </c>
      <c r="F750" s="17">
        <f>'10_Putumayo'!CS748</f>
        <v>1</v>
      </c>
      <c r="G750" s="16">
        <f>'10_Putumayo'!DB748</f>
        <v>0</v>
      </c>
      <c r="H750" s="46">
        <f>'10_Putumayo'!CW748</f>
        <v>0</v>
      </c>
      <c r="I750" s="17">
        <f>'10_Putumayo'!EP748</f>
        <v>0</v>
      </c>
      <c r="J750" s="18">
        <f>'10_Putumayo'!ET748</f>
        <v>0</v>
      </c>
      <c r="K750" s="15" t="e">
        <f t="shared" si="33"/>
        <v>#NUM!</v>
      </c>
      <c r="L750" s="15" t="e">
        <f t="shared" si="34"/>
        <v>#NUM!</v>
      </c>
      <c r="M750" s="10" t="str">
        <f>IFERROR(VLOOKUP($L$4:$L$859,TABLAREF!$A$1:$C$4,3,1),"SIN DATO")</f>
        <v>SIN DATO</v>
      </c>
    </row>
    <row r="751" spans="1:13" ht="15" customHeight="1" x14ac:dyDescent="0.25">
      <c r="A751" s="77">
        <f t="shared" si="35"/>
        <v>748</v>
      </c>
      <c r="B751" s="42" t="str">
        <f>'10_Putumayo'!S749</f>
        <v>CC30733867</v>
      </c>
      <c r="C751" s="2">
        <f>'10_Putumayo'!Y749</f>
        <v>64</v>
      </c>
      <c r="D751">
        <f>'10_Putumayo'!AE749</f>
        <v>2</v>
      </c>
      <c r="E751" s="1">
        <f>'10_Putumayo'!BO749</f>
        <v>0</v>
      </c>
      <c r="F751" s="17">
        <f>'10_Putumayo'!CS749</f>
        <v>0</v>
      </c>
      <c r="G751" s="16">
        <f>'10_Putumayo'!DB749</f>
        <v>0</v>
      </c>
      <c r="H751" s="46">
        <f>'10_Putumayo'!CW749</f>
        <v>0</v>
      </c>
      <c r="I751" s="17">
        <f>'10_Putumayo'!EP749</f>
        <v>0</v>
      </c>
      <c r="J751" s="18">
        <f>'10_Putumayo'!ET749</f>
        <v>0</v>
      </c>
      <c r="K751" s="15" t="e">
        <f t="shared" si="33"/>
        <v>#NUM!</v>
      </c>
      <c r="L751" s="15" t="e">
        <f t="shared" si="34"/>
        <v>#NUM!</v>
      </c>
      <c r="M751" s="10" t="str">
        <f>IFERROR(VLOOKUP($L$4:$L$859,TABLAREF!$A$1:$C$4,3,1),"SIN DATO")</f>
        <v>SIN DATO</v>
      </c>
    </row>
    <row r="752" spans="1:13" x14ac:dyDescent="0.25">
      <c r="A752" s="77">
        <f t="shared" si="35"/>
        <v>749</v>
      </c>
      <c r="B752" s="42" t="str">
        <f>'10_Putumayo'!S750</f>
        <v>CC30741206</v>
      </c>
      <c r="C752" s="2">
        <f>'10_Putumayo'!Y750</f>
        <v>67</v>
      </c>
      <c r="D752">
        <f>'10_Putumayo'!AE750</f>
        <v>2</v>
      </c>
      <c r="E752" s="1">
        <f>'10_Putumayo'!BO750</f>
        <v>0</v>
      </c>
      <c r="F752" s="17">
        <f>'10_Putumayo'!CS750</f>
        <v>0</v>
      </c>
      <c r="G752" s="16">
        <f>'10_Putumayo'!DB750</f>
        <v>0</v>
      </c>
      <c r="H752" s="46">
        <f>'10_Putumayo'!CW750</f>
        <v>0</v>
      </c>
      <c r="I752" s="17">
        <f>'10_Putumayo'!EP750</f>
        <v>0</v>
      </c>
      <c r="J752" s="18">
        <f>'10_Putumayo'!ET750</f>
        <v>0</v>
      </c>
      <c r="K752" s="15" t="e">
        <f t="shared" si="33"/>
        <v>#NUM!</v>
      </c>
      <c r="L752" s="15" t="e">
        <f t="shared" si="34"/>
        <v>#NUM!</v>
      </c>
      <c r="M752" s="10" t="str">
        <f>IFERROR(VLOOKUP($L$4:$L$859,TABLAREF!$A$1:$C$4,3,1),"SIN DATO")</f>
        <v>SIN DATO</v>
      </c>
    </row>
    <row r="753" spans="1:13" x14ac:dyDescent="0.25">
      <c r="A753" s="77">
        <f t="shared" si="35"/>
        <v>750</v>
      </c>
      <c r="B753" s="42" t="str">
        <f>'10_Putumayo'!S751</f>
        <v>CC30745482</v>
      </c>
      <c r="C753" s="2">
        <f>'10_Putumayo'!Y751</f>
        <v>69</v>
      </c>
      <c r="D753">
        <f>'10_Putumayo'!AE751</f>
        <v>2</v>
      </c>
      <c r="E753" s="1">
        <f>'10_Putumayo'!BO751</f>
        <v>0</v>
      </c>
      <c r="F753" s="17">
        <f>'10_Putumayo'!CS751</f>
        <v>1</v>
      </c>
      <c r="G753" s="16">
        <f>'10_Putumayo'!DB751</f>
        <v>0</v>
      </c>
      <c r="H753" s="46">
        <f>'10_Putumayo'!CW751</f>
        <v>125</v>
      </c>
      <c r="I753" s="17">
        <f>'10_Putumayo'!EP751</f>
        <v>138</v>
      </c>
      <c r="J753" s="18">
        <f>'10_Putumayo'!ET751</f>
        <v>44</v>
      </c>
      <c r="K753" s="15">
        <f t="shared" si="33"/>
        <v>20.133636467032012</v>
      </c>
      <c r="L753" s="15">
        <f t="shared" si="34"/>
        <v>20</v>
      </c>
      <c r="M753" s="10" t="str">
        <f>IFERROR(VLOOKUP($L$4:$L$859,TABLAREF!$A$1:$C$4,3,1),"SIN DATO")</f>
        <v>ALTO</v>
      </c>
    </row>
    <row r="754" spans="1:13" ht="15" customHeight="1" x14ac:dyDescent="0.25">
      <c r="A754" s="77">
        <f t="shared" si="35"/>
        <v>751</v>
      </c>
      <c r="B754" s="42" t="str">
        <f>'10_Putumayo'!S752</f>
        <v>CC31523984</v>
      </c>
      <c r="C754" s="2">
        <f>'10_Putumayo'!Y752</f>
        <v>64</v>
      </c>
      <c r="D754">
        <f>'10_Putumayo'!AE752</f>
        <v>2</v>
      </c>
      <c r="E754" s="1">
        <f>'10_Putumayo'!BO752</f>
        <v>0</v>
      </c>
      <c r="F754" s="17">
        <f>'10_Putumayo'!CS752</f>
        <v>0</v>
      </c>
      <c r="G754" s="16">
        <f>'10_Putumayo'!DB752</f>
        <v>0</v>
      </c>
      <c r="H754" s="46">
        <f>'10_Putumayo'!CW752</f>
        <v>130</v>
      </c>
      <c r="I754" s="17">
        <f>'10_Putumayo'!EP752</f>
        <v>243</v>
      </c>
      <c r="J754" s="18">
        <f>'10_Putumayo'!ET752</f>
        <v>0</v>
      </c>
      <c r="K754" s="15" t="e">
        <f t="shared" si="33"/>
        <v>#DIV/0!</v>
      </c>
      <c r="L754" s="15" t="e">
        <f t="shared" si="34"/>
        <v>#DIV/0!</v>
      </c>
      <c r="M754" s="10" t="str">
        <f>IFERROR(VLOOKUP($L$4:$L$859,TABLAREF!$A$1:$C$4,3,1),"SIN DATO")</f>
        <v>SIN DATO</v>
      </c>
    </row>
    <row r="755" spans="1:13" x14ac:dyDescent="0.25">
      <c r="A755" s="77">
        <f t="shared" si="35"/>
        <v>752</v>
      </c>
      <c r="B755" s="42" t="str">
        <f>'10_Putumayo'!S753</f>
        <v>CC34673133</v>
      </c>
      <c r="C755" s="2">
        <f>'10_Putumayo'!Y753</f>
        <v>69</v>
      </c>
      <c r="D755">
        <f>'10_Putumayo'!AE753</f>
        <v>2</v>
      </c>
      <c r="E755" s="1">
        <f>'10_Putumayo'!BO753</f>
        <v>0</v>
      </c>
      <c r="F755" s="17">
        <f>'10_Putumayo'!CS753</f>
        <v>0</v>
      </c>
      <c r="G755" s="16">
        <f>'10_Putumayo'!DB753</f>
        <v>0</v>
      </c>
      <c r="H755" s="46">
        <f>'10_Putumayo'!CW753</f>
        <v>125</v>
      </c>
      <c r="I755" s="17">
        <f>'10_Putumayo'!EP753</f>
        <v>0</v>
      </c>
      <c r="J755" s="18">
        <f>'10_Putumayo'!ET753</f>
        <v>0</v>
      </c>
      <c r="K755" s="15" t="e">
        <f t="shared" si="33"/>
        <v>#DIV/0!</v>
      </c>
      <c r="L755" s="15" t="e">
        <f t="shared" si="34"/>
        <v>#DIV/0!</v>
      </c>
      <c r="M755" s="10" t="str">
        <f>IFERROR(VLOOKUP($L$4:$L$859,TABLAREF!$A$1:$C$4,3,1),"SIN DATO")</f>
        <v>SIN DATO</v>
      </c>
    </row>
    <row r="756" spans="1:13" x14ac:dyDescent="0.25">
      <c r="A756" s="77">
        <f t="shared" si="35"/>
        <v>753</v>
      </c>
      <c r="B756" s="42" t="str">
        <f>'10_Putumayo'!S754</f>
        <v>CC36758989</v>
      </c>
      <c r="C756" s="2">
        <f>'10_Putumayo'!Y754</f>
        <v>80</v>
      </c>
      <c r="D756">
        <f>'10_Putumayo'!AE754</f>
        <v>2</v>
      </c>
      <c r="E756" s="1">
        <f>'10_Putumayo'!BO754</f>
        <v>0</v>
      </c>
      <c r="F756" s="17">
        <f>'10_Putumayo'!CS754</f>
        <v>0</v>
      </c>
      <c r="G756" s="16">
        <f>'10_Putumayo'!DB754</f>
        <v>0</v>
      </c>
      <c r="H756" s="46">
        <f>'10_Putumayo'!CW754</f>
        <v>120</v>
      </c>
      <c r="I756" s="17">
        <f>'10_Putumayo'!EP754</f>
        <v>0</v>
      </c>
      <c r="J756" s="18">
        <f>'10_Putumayo'!ET754</f>
        <v>0</v>
      </c>
      <c r="K756" s="15" t="e">
        <f t="shared" si="33"/>
        <v>#DIV/0!</v>
      </c>
      <c r="L756" s="15" t="e">
        <f t="shared" si="34"/>
        <v>#DIV/0!</v>
      </c>
      <c r="M756" s="10" t="str">
        <f>IFERROR(VLOOKUP($L$4:$L$859,TABLAREF!$A$1:$C$4,3,1),"SIN DATO")</f>
        <v>SIN DATO</v>
      </c>
    </row>
    <row r="757" spans="1:13" x14ac:dyDescent="0.25">
      <c r="A757" s="77">
        <f t="shared" si="35"/>
        <v>754</v>
      </c>
      <c r="B757" s="42" t="str">
        <f>'10_Putumayo'!S755</f>
        <v>CC39840457</v>
      </c>
      <c r="C757" s="2">
        <f>'10_Putumayo'!Y755</f>
        <v>54</v>
      </c>
      <c r="D757">
        <f>'10_Putumayo'!AE755</f>
        <v>2</v>
      </c>
      <c r="E757" s="1">
        <f>'10_Putumayo'!BO755</f>
        <v>0</v>
      </c>
      <c r="F757" s="17">
        <f>'10_Putumayo'!CS755</f>
        <v>0</v>
      </c>
      <c r="G757" s="16">
        <f>'10_Putumayo'!DB755</f>
        <v>0</v>
      </c>
      <c r="H757" s="46">
        <f>'10_Putumayo'!CW755</f>
        <v>150</v>
      </c>
      <c r="I757" s="17">
        <f>'10_Putumayo'!EP755</f>
        <v>253</v>
      </c>
      <c r="J757" s="18">
        <f>'10_Putumayo'!ET755</f>
        <v>37</v>
      </c>
      <c r="K757" s="15">
        <f t="shared" si="33"/>
        <v>25.943450976298056</v>
      </c>
      <c r="L757" s="15">
        <f t="shared" si="34"/>
        <v>26</v>
      </c>
      <c r="M757" s="10" t="str">
        <f>IFERROR(VLOOKUP($L$4:$L$859,TABLAREF!$A$1:$C$4,3,1),"SIN DATO")</f>
        <v>MUY ALTO</v>
      </c>
    </row>
    <row r="758" spans="1:13" x14ac:dyDescent="0.25">
      <c r="A758" s="77">
        <f t="shared" si="35"/>
        <v>755</v>
      </c>
      <c r="B758" s="42" t="str">
        <f>'10_Putumayo'!S756</f>
        <v>CC39840767</v>
      </c>
      <c r="C758" s="2">
        <f>'10_Putumayo'!Y756</f>
        <v>64</v>
      </c>
      <c r="D758">
        <f>'10_Putumayo'!AE756</f>
        <v>2</v>
      </c>
      <c r="E758" s="1">
        <f>'10_Putumayo'!BO756</f>
        <v>0</v>
      </c>
      <c r="F758" s="17">
        <f>'10_Putumayo'!CS756</f>
        <v>1</v>
      </c>
      <c r="G758" s="16">
        <f>'10_Putumayo'!DB756</f>
        <v>0</v>
      </c>
      <c r="H758" s="46">
        <f>'10_Putumayo'!CW756</f>
        <v>150</v>
      </c>
      <c r="I758" s="17">
        <f>'10_Putumayo'!EP756</f>
        <v>190</v>
      </c>
      <c r="J758" s="18">
        <f>'10_Putumayo'!ET756</f>
        <v>35.1</v>
      </c>
      <c r="K758" s="15">
        <f t="shared" si="33"/>
        <v>31.229715116589762</v>
      </c>
      <c r="L758" s="15">
        <f t="shared" si="34"/>
        <v>31</v>
      </c>
      <c r="M758" s="10" t="str">
        <f>IFERROR(VLOOKUP($L$4:$L$859,TABLAREF!$A$1:$C$4,3,1),"SIN DATO")</f>
        <v>MUY ALTO</v>
      </c>
    </row>
    <row r="759" spans="1:13" ht="15" customHeight="1" x14ac:dyDescent="0.25">
      <c r="A759" s="77">
        <f t="shared" si="35"/>
        <v>756</v>
      </c>
      <c r="B759" s="42" t="str">
        <f>'10_Putumayo'!S757</f>
        <v>CC41100090</v>
      </c>
      <c r="C759" s="2">
        <f>'10_Putumayo'!Y757</f>
        <v>50</v>
      </c>
      <c r="D759">
        <f>'10_Putumayo'!AE757</f>
        <v>2</v>
      </c>
      <c r="E759" s="1">
        <f>'10_Putumayo'!BO757</f>
        <v>0</v>
      </c>
      <c r="F759" s="17">
        <f>'10_Putumayo'!CS757</f>
        <v>0</v>
      </c>
      <c r="G759" s="16">
        <f>'10_Putumayo'!DB757</f>
        <v>0</v>
      </c>
      <c r="H759" s="46">
        <f>'10_Putumayo'!CW757</f>
        <v>0</v>
      </c>
      <c r="I759" s="17">
        <f>'10_Putumayo'!EP757</f>
        <v>0</v>
      </c>
      <c r="J759" s="18">
        <f>'10_Putumayo'!ET757</f>
        <v>0</v>
      </c>
      <c r="K759" s="15" t="e">
        <f t="shared" si="33"/>
        <v>#NUM!</v>
      </c>
      <c r="L759" s="15" t="e">
        <f t="shared" si="34"/>
        <v>#NUM!</v>
      </c>
      <c r="M759" s="10" t="str">
        <f>IFERROR(VLOOKUP($L$4:$L$859,TABLAREF!$A$1:$C$4,3,1),"SIN DATO")</f>
        <v>SIN DATO</v>
      </c>
    </row>
    <row r="760" spans="1:13" ht="15" customHeight="1" x14ac:dyDescent="0.25">
      <c r="A760" s="77">
        <f t="shared" si="35"/>
        <v>757</v>
      </c>
      <c r="B760" s="42" t="str">
        <f>'10_Putumayo'!S758</f>
        <v>CC41100478</v>
      </c>
      <c r="C760" s="2">
        <f>'10_Putumayo'!Y758</f>
        <v>47</v>
      </c>
      <c r="D760">
        <f>'10_Putumayo'!AE758</f>
        <v>2</v>
      </c>
      <c r="E760" s="1">
        <f>'10_Putumayo'!BO758</f>
        <v>0</v>
      </c>
      <c r="F760" s="17">
        <f>'10_Putumayo'!CS758</f>
        <v>1</v>
      </c>
      <c r="G760" s="16">
        <f>'10_Putumayo'!DB758</f>
        <v>0</v>
      </c>
      <c r="H760" s="46">
        <f>'10_Putumayo'!CW758</f>
        <v>120</v>
      </c>
      <c r="I760" s="17">
        <f>'10_Putumayo'!EP758</f>
        <v>160</v>
      </c>
      <c r="J760" s="18">
        <f>'10_Putumayo'!ET758</f>
        <v>46</v>
      </c>
      <c r="K760" s="15">
        <f t="shared" si="33"/>
        <v>5.8345045875411339</v>
      </c>
      <c r="L760" s="15">
        <f t="shared" si="34"/>
        <v>6</v>
      </c>
      <c r="M760" s="10" t="str">
        <f>IFERROR(VLOOKUP($L$4:$L$859,TABLAREF!$A$1:$C$4,3,1),"SIN DATO")</f>
        <v>LATENTE</v>
      </c>
    </row>
    <row r="761" spans="1:13" x14ac:dyDescent="0.25">
      <c r="A761" s="77">
        <f t="shared" si="35"/>
        <v>758</v>
      </c>
      <c r="B761" s="42" t="str">
        <f>'10_Putumayo'!S759</f>
        <v>CC41100555</v>
      </c>
      <c r="C761" s="2">
        <f>'10_Putumayo'!Y759</f>
        <v>50</v>
      </c>
      <c r="D761">
        <f>'10_Putumayo'!AE759</f>
        <v>2</v>
      </c>
      <c r="E761" s="1">
        <f>'10_Putumayo'!BO759</f>
        <v>0</v>
      </c>
      <c r="F761" s="17">
        <f>'10_Putumayo'!CS759</f>
        <v>0</v>
      </c>
      <c r="G761" s="16">
        <f>'10_Putumayo'!DB759</f>
        <v>0</v>
      </c>
      <c r="H761" s="46">
        <f>'10_Putumayo'!CW759</f>
        <v>130</v>
      </c>
      <c r="I761" s="17">
        <f>'10_Putumayo'!EP759</f>
        <v>156.80000000000001</v>
      </c>
      <c r="J761" s="18">
        <f>'10_Putumayo'!ET759</f>
        <v>27.8</v>
      </c>
      <c r="K761" s="15">
        <f t="shared" si="33"/>
        <v>15.158037081725196</v>
      </c>
      <c r="L761" s="15">
        <f t="shared" si="34"/>
        <v>15</v>
      </c>
      <c r="M761" s="10" t="str">
        <f>IFERROR(VLOOKUP($L$4:$L$859,TABLAREF!$A$1:$C$4,3,1),"SIN DATO")</f>
        <v>INTERMEDIO</v>
      </c>
    </row>
    <row r="762" spans="1:13" x14ac:dyDescent="0.25">
      <c r="A762" s="77">
        <f t="shared" si="35"/>
        <v>759</v>
      </c>
      <c r="B762" s="42" t="str">
        <f>'10_Putumayo'!S760</f>
        <v>CC41100656</v>
      </c>
      <c r="C762" s="2">
        <f>'10_Putumayo'!Y760</f>
        <v>52</v>
      </c>
      <c r="D762">
        <f>'10_Putumayo'!AE760</f>
        <v>2</v>
      </c>
      <c r="E762" s="1">
        <f>'10_Putumayo'!BO760</f>
        <v>0</v>
      </c>
      <c r="F762" s="17">
        <f>'10_Putumayo'!CS760</f>
        <v>1</v>
      </c>
      <c r="G762" s="16">
        <f>'10_Putumayo'!DB760</f>
        <v>0</v>
      </c>
      <c r="H762" s="46">
        <f>'10_Putumayo'!CW760</f>
        <v>125</v>
      </c>
      <c r="I762" s="17">
        <f>'10_Putumayo'!EP760</f>
        <v>204</v>
      </c>
      <c r="J762" s="18">
        <f>'10_Putumayo'!ET760</f>
        <v>59.8</v>
      </c>
      <c r="K762" s="15">
        <f t="shared" si="33"/>
        <v>8.1959550892250927</v>
      </c>
      <c r="L762" s="15">
        <f t="shared" si="34"/>
        <v>8</v>
      </c>
      <c r="M762" s="10" t="str">
        <f>IFERROR(VLOOKUP($L$4:$L$859,TABLAREF!$A$1:$C$4,3,1),"SIN DATO")</f>
        <v>LATENTE</v>
      </c>
    </row>
    <row r="763" spans="1:13" ht="15" customHeight="1" x14ac:dyDescent="0.25">
      <c r="A763" s="77">
        <f t="shared" si="35"/>
        <v>760</v>
      </c>
      <c r="B763" s="42" t="str">
        <f>'10_Putumayo'!S761</f>
        <v>CC41100762</v>
      </c>
      <c r="C763" s="2">
        <f>'10_Putumayo'!Y761</f>
        <v>63</v>
      </c>
      <c r="D763">
        <f>'10_Putumayo'!AE761</f>
        <v>2</v>
      </c>
      <c r="E763" s="1">
        <f>'10_Putumayo'!BO761</f>
        <v>0</v>
      </c>
      <c r="F763" s="17">
        <f>'10_Putumayo'!CS761</f>
        <v>0</v>
      </c>
      <c r="G763" s="16">
        <f>'10_Putumayo'!DB761</f>
        <v>0</v>
      </c>
      <c r="H763" s="46">
        <f>'10_Putumayo'!CW761</f>
        <v>150</v>
      </c>
      <c r="I763" s="17">
        <f>'10_Putumayo'!EP761</f>
        <v>162</v>
      </c>
      <c r="J763" s="18">
        <f>'10_Putumayo'!ET761</f>
        <v>48.1</v>
      </c>
      <c r="K763" s="15">
        <f t="shared" si="33"/>
        <v>20.440675507588026</v>
      </c>
      <c r="L763" s="15">
        <f t="shared" si="34"/>
        <v>20</v>
      </c>
      <c r="M763" s="10" t="str">
        <f>IFERROR(VLOOKUP($L$4:$L$859,TABLAREF!$A$1:$C$4,3,1),"SIN DATO")</f>
        <v>ALTO</v>
      </c>
    </row>
    <row r="764" spans="1:13" ht="15" customHeight="1" x14ac:dyDescent="0.25">
      <c r="A764" s="77">
        <f t="shared" si="35"/>
        <v>761</v>
      </c>
      <c r="B764" s="42" t="str">
        <f>'10_Putumayo'!S762</f>
        <v>CC41100887</v>
      </c>
      <c r="C764" s="2">
        <f>'10_Putumayo'!Y762</f>
        <v>53</v>
      </c>
      <c r="D764">
        <f>'10_Putumayo'!AE762</f>
        <v>2</v>
      </c>
      <c r="E764" s="1">
        <f>'10_Putumayo'!BO762</f>
        <v>0</v>
      </c>
      <c r="F764" s="17">
        <f>'10_Putumayo'!CS762</f>
        <v>0</v>
      </c>
      <c r="G764" s="16">
        <f>'10_Putumayo'!DB762</f>
        <v>0</v>
      </c>
      <c r="H764" s="46">
        <f>'10_Putumayo'!CW762</f>
        <v>130</v>
      </c>
      <c r="I764" s="17">
        <f>'10_Putumayo'!EP762</f>
        <v>215</v>
      </c>
      <c r="J764" s="18">
        <f>'10_Putumayo'!ET762</f>
        <v>40.5</v>
      </c>
      <c r="K764" s="15">
        <f t="shared" si="33"/>
        <v>16.364359383556071</v>
      </c>
      <c r="L764" s="15">
        <f t="shared" si="34"/>
        <v>16</v>
      </c>
      <c r="M764" s="10" t="str">
        <f>IFERROR(VLOOKUP($L$4:$L$859,TABLAREF!$A$1:$C$4,3,1),"SIN DATO")</f>
        <v>INTERMEDIO</v>
      </c>
    </row>
    <row r="765" spans="1:13" x14ac:dyDescent="0.25">
      <c r="A765" s="77">
        <f t="shared" si="35"/>
        <v>762</v>
      </c>
      <c r="B765" s="42" t="str">
        <f>'10_Putumayo'!S763</f>
        <v>CC41100914</v>
      </c>
      <c r="C765" s="2">
        <f>'10_Putumayo'!Y763</f>
        <v>54</v>
      </c>
      <c r="D765">
        <f>'10_Putumayo'!AE763</f>
        <v>2</v>
      </c>
      <c r="E765" s="1">
        <f>'10_Putumayo'!BO763</f>
        <v>0</v>
      </c>
      <c r="F765" s="17">
        <f>'10_Putumayo'!CS763</f>
        <v>1</v>
      </c>
      <c r="G765" s="16">
        <f>'10_Putumayo'!DB763</f>
        <v>0</v>
      </c>
      <c r="H765" s="46">
        <f>'10_Putumayo'!CW763</f>
        <v>120</v>
      </c>
      <c r="I765" s="17">
        <f>'10_Putumayo'!EP763</f>
        <v>247</v>
      </c>
      <c r="J765" s="18">
        <f>'10_Putumayo'!ET763</f>
        <v>36</v>
      </c>
      <c r="K765" s="15">
        <f t="shared" si="33"/>
        <v>19.442625107973544</v>
      </c>
      <c r="L765" s="15">
        <f t="shared" si="34"/>
        <v>19</v>
      </c>
      <c r="M765" s="10" t="str">
        <f>IFERROR(VLOOKUP($L$4:$L$859,TABLAREF!$A$1:$C$4,3,1),"SIN DATO")</f>
        <v>INTERMEDIO</v>
      </c>
    </row>
    <row r="766" spans="1:13" ht="15" customHeight="1" x14ac:dyDescent="0.25">
      <c r="A766" s="77">
        <f t="shared" si="35"/>
        <v>763</v>
      </c>
      <c r="B766" s="42" t="str">
        <f>'10_Putumayo'!S764</f>
        <v>CC41101148</v>
      </c>
      <c r="C766" s="2">
        <f>'10_Putumayo'!Y764</f>
        <v>56</v>
      </c>
      <c r="D766">
        <f>'10_Putumayo'!AE764</f>
        <v>2</v>
      </c>
      <c r="E766" s="1">
        <f>'10_Putumayo'!BO764</f>
        <v>0</v>
      </c>
      <c r="F766" s="17">
        <f>'10_Putumayo'!CS764</f>
        <v>1</v>
      </c>
      <c r="G766" s="16">
        <f>'10_Putumayo'!DB764</f>
        <v>0</v>
      </c>
      <c r="H766" s="46">
        <f>'10_Putumayo'!CW764</f>
        <v>130</v>
      </c>
      <c r="I766" s="17">
        <f>'10_Putumayo'!EP764</f>
        <v>176</v>
      </c>
      <c r="J766" s="18">
        <f>'10_Putumayo'!ET764</f>
        <v>48</v>
      </c>
      <c r="K766" s="15">
        <f t="shared" si="33"/>
        <v>12.132835863320068</v>
      </c>
      <c r="L766" s="15">
        <f t="shared" si="34"/>
        <v>12</v>
      </c>
      <c r="M766" s="10" t="str">
        <f>IFERROR(VLOOKUP($L$4:$L$859,TABLAREF!$A$1:$C$4,3,1),"SIN DATO")</f>
        <v>INTERMEDIO</v>
      </c>
    </row>
    <row r="767" spans="1:13" x14ac:dyDescent="0.25">
      <c r="A767" s="77">
        <f t="shared" si="35"/>
        <v>764</v>
      </c>
      <c r="B767" s="42" t="str">
        <f>'10_Putumayo'!S765</f>
        <v>CC41101278</v>
      </c>
      <c r="C767" s="2">
        <f>'10_Putumayo'!Y765</f>
        <v>55</v>
      </c>
      <c r="D767">
        <f>'10_Putumayo'!AE765</f>
        <v>2</v>
      </c>
      <c r="E767" s="1">
        <f>'10_Putumayo'!BO765</f>
        <v>0</v>
      </c>
      <c r="F767" s="17">
        <f>'10_Putumayo'!CS765</f>
        <v>1</v>
      </c>
      <c r="G767" s="16">
        <f>'10_Putumayo'!DB765</f>
        <v>0</v>
      </c>
      <c r="H767" s="46">
        <f>'10_Putumayo'!CW765</f>
        <v>110</v>
      </c>
      <c r="I767" s="17">
        <f>'10_Putumayo'!EP765</f>
        <v>215</v>
      </c>
      <c r="J767" s="18">
        <f>'10_Putumayo'!ET765</f>
        <v>48</v>
      </c>
      <c r="K767" s="15">
        <f t="shared" si="33"/>
        <v>11.286516548438252</v>
      </c>
      <c r="L767" s="15">
        <f t="shared" si="34"/>
        <v>11</v>
      </c>
      <c r="M767" s="10" t="str">
        <f>IFERROR(VLOOKUP($L$4:$L$859,TABLAREF!$A$1:$C$4,3,1),"SIN DATO")</f>
        <v>INTERMEDIO</v>
      </c>
    </row>
    <row r="768" spans="1:13" x14ac:dyDescent="0.25">
      <c r="A768" s="77">
        <f t="shared" si="35"/>
        <v>765</v>
      </c>
      <c r="B768" s="42" t="str">
        <f>'10_Putumayo'!S766</f>
        <v>CC41101449</v>
      </c>
      <c r="C768" s="2">
        <f>'10_Putumayo'!Y766</f>
        <v>56</v>
      </c>
      <c r="D768">
        <f>'10_Putumayo'!AE766</f>
        <v>2</v>
      </c>
      <c r="E768" s="1">
        <f>'10_Putumayo'!BO766</f>
        <v>0</v>
      </c>
      <c r="F768" s="17">
        <f>'10_Putumayo'!CS766</f>
        <v>0</v>
      </c>
      <c r="G768" s="16">
        <f>'10_Putumayo'!DB766</f>
        <v>0</v>
      </c>
      <c r="H768" s="46">
        <f>'10_Putumayo'!CW766</f>
        <v>100</v>
      </c>
      <c r="I768" s="17">
        <f>'10_Putumayo'!EP766</f>
        <v>119</v>
      </c>
      <c r="J768" s="18">
        <f>'10_Putumayo'!ET766</f>
        <v>49</v>
      </c>
      <c r="K768" s="15">
        <f t="shared" si="33"/>
        <v>4.5175862601802175</v>
      </c>
      <c r="L768" s="15">
        <f t="shared" si="34"/>
        <v>5</v>
      </c>
      <c r="M768" s="10" t="str">
        <f>IFERROR(VLOOKUP($L$4:$L$859,TABLAREF!$A$1:$C$4,3,1),"SIN DATO")</f>
        <v>LATENTE</v>
      </c>
    </row>
    <row r="769" spans="1:13" x14ac:dyDescent="0.25">
      <c r="A769" s="77">
        <f t="shared" si="35"/>
        <v>766</v>
      </c>
      <c r="B769" s="42" t="str">
        <f>'10_Putumayo'!S767</f>
        <v>CC41101529</v>
      </c>
      <c r="C769" s="2">
        <f>'10_Putumayo'!Y767</f>
        <v>56</v>
      </c>
      <c r="D769">
        <f>'10_Putumayo'!AE767</f>
        <v>2</v>
      </c>
      <c r="E769" s="1">
        <f>'10_Putumayo'!BO767</f>
        <v>0</v>
      </c>
      <c r="F769" s="17">
        <f>'10_Putumayo'!CS767</f>
        <v>0</v>
      </c>
      <c r="G769" s="16">
        <f>'10_Putumayo'!DB767</f>
        <v>0</v>
      </c>
      <c r="H769" s="46">
        <f>'10_Putumayo'!CW767</f>
        <v>120</v>
      </c>
      <c r="I769" s="17">
        <f>'10_Putumayo'!EP767</f>
        <v>256</v>
      </c>
      <c r="J769" s="18">
        <f>'10_Putumayo'!ET767</f>
        <v>43</v>
      </c>
      <c r="K769" s="15">
        <f t="shared" si="33"/>
        <v>19.167480217457488</v>
      </c>
      <c r="L769" s="15">
        <f t="shared" si="34"/>
        <v>19</v>
      </c>
      <c r="M769" s="10" t="str">
        <f>IFERROR(VLOOKUP($L$4:$L$859,TABLAREF!$A$1:$C$4,3,1),"SIN DATO")</f>
        <v>INTERMEDIO</v>
      </c>
    </row>
    <row r="770" spans="1:13" x14ac:dyDescent="0.25">
      <c r="A770" s="77">
        <f t="shared" si="35"/>
        <v>767</v>
      </c>
      <c r="B770" s="42" t="str">
        <f>'10_Putumayo'!S768</f>
        <v>CC41101692</v>
      </c>
      <c r="C770" s="2">
        <f>'10_Putumayo'!Y768</f>
        <v>55</v>
      </c>
      <c r="D770">
        <f>'10_Putumayo'!AE768</f>
        <v>2</v>
      </c>
      <c r="E770" s="1">
        <f>'10_Putumayo'!BO768</f>
        <v>0</v>
      </c>
      <c r="F770" s="17">
        <f>'10_Putumayo'!CS768</f>
        <v>0</v>
      </c>
      <c r="G770" s="16">
        <f>'10_Putumayo'!DB768</f>
        <v>0</v>
      </c>
      <c r="H770" s="46">
        <f>'10_Putumayo'!CW768</f>
        <v>120</v>
      </c>
      <c r="I770" s="17">
        <f>'10_Putumayo'!EP768</f>
        <v>193</v>
      </c>
      <c r="J770" s="18">
        <f>'10_Putumayo'!ET768</f>
        <v>55.7</v>
      </c>
      <c r="K770" s="15">
        <f t="shared" si="33"/>
        <v>9.791311976228334</v>
      </c>
      <c r="L770" s="15">
        <f t="shared" si="34"/>
        <v>10</v>
      </c>
      <c r="M770" s="10" t="str">
        <f>IFERROR(VLOOKUP($L$4:$L$859,TABLAREF!$A$1:$C$4,3,1),"SIN DATO")</f>
        <v>LATENTE</v>
      </c>
    </row>
    <row r="771" spans="1:13" x14ac:dyDescent="0.25">
      <c r="A771" s="77">
        <f t="shared" si="35"/>
        <v>768</v>
      </c>
      <c r="B771" s="42" t="str">
        <f>'10_Putumayo'!S769</f>
        <v>CC41101824</v>
      </c>
      <c r="C771" s="2">
        <f>'10_Putumayo'!Y769</f>
        <v>54</v>
      </c>
      <c r="D771">
        <f>'10_Putumayo'!AE769</f>
        <v>2</v>
      </c>
      <c r="E771" s="1">
        <f>'10_Putumayo'!BO769</f>
        <v>0</v>
      </c>
      <c r="F771" s="17">
        <f>'10_Putumayo'!CS769</f>
        <v>1</v>
      </c>
      <c r="G771" s="16">
        <f>'10_Putumayo'!DB769</f>
        <v>0</v>
      </c>
      <c r="H771" s="46">
        <f>'10_Putumayo'!CW769</f>
        <v>120</v>
      </c>
      <c r="I771" s="17">
        <f>'10_Putumayo'!EP769</f>
        <v>108</v>
      </c>
      <c r="J771" s="18">
        <f>'10_Putumayo'!ET769</f>
        <v>44</v>
      </c>
      <c r="K771" s="15">
        <f t="shared" si="33"/>
        <v>5.3963436481894611</v>
      </c>
      <c r="L771" s="15">
        <f t="shared" si="34"/>
        <v>5</v>
      </c>
      <c r="M771" s="10" t="str">
        <f>IFERROR(VLOOKUP($L$4:$L$859,TABLAREF!$A$1:$C$4,3,1),"SIN DATO")</f>
        <v>LATENTE</v>
      </c>
    </row>
    <row r="772" spans="1:13" x14ac:dyDescent="0.25">
      <c r="A772" s="77">
        <f t="shared" si="35"/>
        <v>769</v>
      </c>
      <c r="B772" s="42" t="str">
        <f>'10_Putumayo'!S770</f>
        <v>CC41102486</v>
      </c>
      <c r="C772" s="2">
        <f>'10_Putumayo'!Y770</f>
        <v>60</v>
      </c>
      <c r="D772">
        <f>'10_Putumayo'!AE770</f>
        <v>2</v>
      </c>
      <c r="E772" s="1">
        <f>'10_Putumayo'!BO770</f>
        <v>0</v>
      </c>
      <c r="F772" s="17">
        <f>'10_Putumayo'!CS770</f>
        <v>0</v>
      </c>
      <c r="G772" s="16">
        <f>'10_Putumayo'!DB770</f>
        <v>0</v>
      </c>
      <c r="H772" s="46">
        <f>'10_Putumayo'!CW770</f>
        <v>130</v>
      </c>
      <c r="I772" s="17">
        <f>'10_Putumayo'!EP770</f>
        <v>197</v>
      </c>
      <c r="J772" s="18">
        <f>'10_Putumayo'!ET770</f>
        <v>38.799999999999997</v>
      </c>
      <c r="K772" s="15">
        <f t="shared" si="33"/>
        <v>21.938761072566859</v>
      </c>
      <c r="L772" s="15">
        <f t="shared" si="34"/>
        <v>22</v>
      </c>
      <c r="M772" s="10" t="str">
        <f>IFERROR(VLOOKUP($L$4:$L$859,TABLAREF!$A$1:$C$4,3,1),"SIN DATO")</f>
        <v>ALTO</v>
      </c>
    </row>
    <row r="773" spans="1:13" x14ac:dyDescent="0.25">
      <c r="A773" s="77">
        <f t="shared" si="35"/>
        <v>770</v>
      </c>
      <c r="B773" s="42" t="str">
        <f>'10_Putumayo'!S771</f>
        <v>CC41102806</v>
      </c>
      <c r="C773" s="2">
        <f>'10_Putumayo'!Y771</f>
        <v>63</v>
      </c>
      <c r="D773">
        <f>'10_Putumayo'!AE771</f>
        <v>2</v>
      </c>
      <c r="E773" s="1">
        <f>'10_Putumayo'!BO771</f>
        <v>0</v>
      </c>
      <c r="F773" s="17">
        <f>'10_Putumayo'!CS771</f>
        <v>0</v>
      </c>
      <c r="G773" s="16">
        <f>'10_Putumayo'!DB771</f>
        <v>0</v>
      </c>
      <c r="H773" s="46">
        <f>'10_Putumayo'!CW771</f>
        <v>130</v>
      </c>
      <c r="I773" s="17">
        <f>'10_Putumayo'!EP771</f>
        <v>196</v>
      </c>
      <c r="J773" s="18">
        <f>'10_Putumayo'!ET771</f>
        <v>43</v>
      </c>
      <c r="K773" s="15">
        <f t="shared" ref="K773:K836" si="36">100*(1-EXP(-EXP((LN(10)-(15.5305+(28.4441*(1-D773))+(-1.4792*LN(C773))+(0*LN(C773)*LN(C773))+(-14.4588*LN(C773)*(1-D773))+(1.8515*LN(C773)*LN(C773)*(1-D773))+(-0.9119*LN(H773))+(-0.2767*E773)+(-0.7181*LN((I773* 0.02586)/ (J773* 0.02586)))+(-0.1759*F773)+(-0.1999*F773*(1-D773))+(-0.5865*G773)+(0*G773*D773)))/(EXP(0.9145)*EXP(-0.2784*(15.5305+(28.4441*(1-D773))+(-1.4792*LN(C773))+(0*LN(C773)*LN(C773))+(-14.4588*LN(C773)*(1-D773))+(1.8515*LN(C773)*LN(C773)*(1-D773))+(-0.9119*LN(H773))+(-0.2767*E773)+(-0.7181*LN((I773* 0.02586)/ (J773* 0.02586)))+(-0.1759*F773)+(-0.1999*F773*(1-D773))+(-0.5865*G773)+(0*G773*D773)))))))</f>
        <v>22.901595550847109</v>
      </c>
      <c r="L773" s="15">
        <f t="shared" ref="L773:L828" si="37">ROUND(K773,0)</f>
        <v>23</v>
      </c>
      <c r="M773" s="10" t="str">
        <f>IFERROR(VLOOKUP($L$4:$L$859,TABLAREF!$A$1:$C$4,3,1),"SIN DATO")</f>
        <v>ALTO</v>
      </c>
    </row>
    <row r="774" spans="1:13" x14ac:dyDescent="0.25">
      <c r="A774" s="77">
        <f t="shared" ref="A774:A837" si="38">A773+1</f>
        <v>771</v>
      </c>
      <c r="B774" s="42" t="str">
        <f>'10_Putumayo'!S772</f>
        <v>CC41102855</v>
      </c>
      <c r="C774" s="2">
        <f>'10_Putumayo'!Y772</f>
        <v>63</v>
      </c>
      <c r="D774">
        <f>'10_Putumayo'!AE772</f>
        <v>2</v>
      </c>
      <c r="E774" s="1">
        <f>'10_Putumayo'!BO772</f>
        <v>0</v>
      </c>
      <c r="F774" s="17">
        <f>'10_Putumayo'!CS772</f>
        <v>0</v>
      </c>
      <c r="G774" s="16">
        <f>'10_Putumayo'!DB772</f>
        <v>0</v>
      </c>
      <c r="H774" s="46">
        <f>'10_Putumayo'!CW772</f>
        <v>110</v>
      </c>
      <c r="I774" s="17">
        <f>'10_Putumayo'!EP772</f>
        <v>222</v>
      </c>
      <c r="J774" s="18">
        <f>'10_Putumayo'!ET772</f>
        <v>54.3</v>
      </c>
      <c r="K774" s="15">
        <f t="shared" si="36"/>
        <v>16.686358201898422</v>
      </c>
      <c r="L774" s="15">
        <f t="shared" si="37"/>
        <v>17</v>
      </c>
      <c r="M774" s="10" t="str">
        <f>IFERROR(VLOOKUP($L$4:$L$859,TABLAREF!$A$1:$C$4,3,1),"SIN DATO")</f>
        <v>INTERMEDIO</v>
      </c>
    </row>
    <row r="775" spans="1:13" x14ac:dyDescent="0.25">
      <c r="A775" s="77">
        <f t="shared" si="38"/>
        <v>772</v>
      </c>
      <c r="B775" s="42" t="str">
        <f>'10_Putumayo'!S773</f>
        <v>CC41104478</v>
      </c>
      <c r="C775" s="2">
        <f>'10_Putumayo'!Y773</f>
        <v>68</v>
      </c>
      <c r="D775">
        <f>'10_Putumayo'!AE773</f>
        <v>2</v>
      </c>
      <c r="E775" s="1">
        <f>'10_Putumayo'!BO773</f>
        <v>0</v>
      </c>
      <c r="F775" s="17">
        <f>'10_Putumayo'!CS773</f>
        <v>0</v>
      </c>
      <c r="G775" s="16">
        <f>'10_Putumayo'!DB773</f>
        <v>0</v>
      </c>
      <c r="H775" s="46">
        <f>'10_Putumayo'!CW773</f>
        <v>130</v>
      </c>
      <c r="I775" s="17">
        <f>'10_Putumayo'!EP773</f>
        <v>183</v>
      </c>
      <c r="J775" s="18">
        <f>'10_Putumayo'!ET773</f>
        <v>46.3</v>
      </c>
      <c r="K775" s="15">
        <f t="shared" si="36"/>
        <v>25.554043707547546</v>
      </c>
      <c r="L775" s="15">
        <f t="shared" si="37"/>
        <v>26</v>
      </c>
      <c r="M775" s="10" t="str">
        <f>IFERROR(VLOOKUP($L$4:$L$859,TABLAREF!$A$1:$C$4,3,1),"SIN DATO")</f>
        <v>MUY ALTO</v>
      </c>
    </row>
    <row r="776" spans="1:13" x14ac:dyDescent="0.25">
      <c r="A776" s="77">
        <f t="shared" si="38"/>
        <v>773</v>
      </c>
      <c r="B776" s="42" t="str">
        <f>'10_Putumayo'!S774</f>
        <v>CC41104729</v>
      </c>
      <c r="C776" s="2">
        <f>'10_Putumayo'!Y774</f>
        <v>70</v>
      </c>
      <c r="D776">
        <f>'10_Putumayo'!AE774</f>
        <v>2</v>
      </c>
      <c r="E776" s="1">
        <f>'10_Putumayo'!BO774</f>
        <v>0</v>
      </c>
      <c r="F776" s="17">
        <f>'10_Putumayo'!CS774</f>
        <v>1</v>
      </c>
      <c r="G776" s="16">
        <f>'10_Putumayo'!DB774</f>
        <v>0</v>
      </c>
      <c r="H776" s="46">
        <f>'10_Putumayo'!CW774</f>
        <v>140</v>
      </c>
      <c r="I776" s="17">
        <f>'10_Putumayo'!EP774</f>
        <v>159</v>
      </c>
      <c r="J776" s="18">
        <f>'10_Putumayo'!ET774</f>
        <v>39</v>
      </c>
      <c r="K776" s="15">
        <f t="shared" si="36"/>
        <v>30.098480982098074</v>
      </c>
      <c r="L776" s="15">
        <f t="shared" si="37"/>
        <v>30</v>
      </c>
      <c r="M776" s="10" t="str">
        <f>IFERROR(VLOOKUP($L$4:$L$859,TABLAREF!$A$1:$C$4,3,1),"SIN DATO")</f>
        <v>MUY ALTO</v>
      </c>
    </row>
    <row r="777" spans="1:13" x14ac:dyDescent="0.25">
      <c r="A777" s="77">
        <f t="shared" si="38"/>
        <v>774</v>
      </c>
      <c r="B777" s="42" t="str">
        <f>'10_Putumayo'!S775</f>
        <v>CC41106010</v>
      </c>
      <c r="C777" s="2">
        <f>'10_Putumayo'!Y775</f>
        <v>64</v>
      </c>
      <c r="D777">
        <f>'10_Putumayo'!AE775</f>
        <v>2</v>
      </c>
      <c r="E777" s="1">
        <f>'10_Putumayo'!BO775</f>
        <v>0</v>
      </c>
      <c r="F777" s="17">
        <f>'10_Putumayo'!CS775</f>
        <v>0</v>
      </c>
      <c r="G777" s="16">
        <f>'10_Putumayo'!DB775</f>
        <v>0</v>
      </c>
      <c r="H777" s="46">
        <f>'10_Putumayo'!CW775</f>
        <v>125</v>
      </c>
      <c r="I777" s="17">
        <f>'10_Putumayo'!EP775</f>
        <v>174</v>
      </c>
      <c r="J777" s="18">
        <f>'10_Putumayo'!ET775</f>
        <v>40</v>
      </c>
      <c r="K777" s="15">
        <f t="shared" si="36"/>
        <v>21.988162876001127</v>
      </c>
      <c r="L777" s="15">
        <f t="shared" si="37"/>
        <v>22</v>
      </c>
      <c r="M777" s="10" t="str">
        <f>IFERROR(VLOOKUP($L$4:$L$859,TABLAREF!$A$1:$C$4,3,1),"SIN DATO")</f>
        <v>ALTO</v>
      </c>
    </row>
    <row r="778" spans="1:13" x14ac:dyDescent="0.25">
      <c r="A778" s="77">
        <f t="shared" si="38"/>
        <v>775</v>
      </c>
      <c r="B778" s="42" t="str">
        <f>'10_Putumayo'!S776</f>
        <v>CC41106587</v>
      </c>
      <c r="C778" s="2">
        <f>'10_Putumayo'!Y776</f>
        <v>67</v>
      </c>
      <c r="D778">
        <f>'10_Putumayo'!AE776</f>
        <v>2</v>
      </c>
      <c r="E778" s="1">
        <f>'10_Putumayo'!BO776</f>
        <v>0</v>
      </c>
      <c r="F778" s="17">
        <f>'10_Putumayo'!CS776</f>
        <v>0</v>
      </c>
      <c r="G778" s="16">
        <f>'10_Putumayo'!DB776</f>
        <v>0</v>
      </c>
      <c r="H778" s="46">
        <f>'10_Putumayo'!CW776</f>
        <v>145</v>
      </c>
      <c r="I778" s="17">
        <f>'10_Putumayo'!EP776</f>
        <v>210</v>
      </c>
      <c r="J778" s="18">
        <f>'10_Putumayo'!ET776</f>
        <v>44</v>
      </c>
      <c r="K778" s="15">
        <f t="shared" si="36"/>
        <v>31.80342440179388</v>
      </c>
      <c r="L778" s="15">
        <f t="shared" si="37"/>
        <v>32</v>
      </c>
      <c r="M778" s="10" t="str">
        <f>IFERROR(VLOOKUP($L$4:$L$859,TABLAREF!$A$1:$C$4,3,1),"SIN DATO")</f>
        <v>MUY ALTO</v>
      </c>
    </row>
    <row r="779" spans="1:13" x14ac:dyDescent="0.25">
      <c r="A779" s="77">
        <f t="shared" si="38"/>
        <v>776</v>
      </c>
      <c r="B779" s="42" t="str">
        <f>'10_Putumayo'!S777</f>
        <v>CC41115212</v>
      </c>
      <c r="C779" s="2">
        <f>'10_Putumayo'!Y777</f>
        <v>57</v>
      </c>
      <c r="D779">
        <f>'10_Putumayo'!AE777</f>
        <v>2</v>
      </c>
      <c r="E779" s="1">
        <f>'10_Putumayo'!BO777</f>
        <v>0</v>
      </c>
      <c r="F779" s="17">
        <f>'10_Putumayo'!CS777</f>
        <v>0</v>
      </c>
      <c r="G779" s="16">
        <f>'10_Putumayo'!DB777</f>
        <v>0</v>
      </c>
      <c r="H779" s="46">
        <f>'10_Putumayo'!CW777</f>
        <v>0</v>
      </c>
      <c r="I779" s="17">
        <f>'10_Putumayo'!EP777</f>
        <v>0</v>
      </c>
      <c r="J779" s="18">
        <f>'10_Putumayo'!ET777</f>
        <v>0</v>
      </c>
      <c r="K779" s="15" t="e">
        <f t="shared" si="36"/>
        <v>#NUM!</v>
      </c>
      <c r="L779" s="15" t="e">
        <f t="shared" si="37"/>
        <v>#NUM!</v>
      </c>
      <c r="M779" s="10" t="str">
        <f>IFERROR(VLOOKUP($L$4:$L$859,TABLAREF!$A$1:$C$4,3,1),"SIN DATO")</f>
        <v>SIN DATO</v>
      </c>
    </row>
    <row r="780" spans="1:13" x14ac:dyDescent="0.25">
      <c r="A780" s="77">
        <f t="shared" si="38"/>
        <v>777</v>
      </c>
      <c r="B780" s="42" t="str">
        <f>'10_Putumayo'!S778</f>
        <v>CC41115220</v>
      </c>
      <c r="C780" s="2">
        <f>'10_Putumayo'!Y778</f>
        <v>60</v>
      </c>
      <c r="D780">
        <f>'10_Putumayo'!AE778</f>
        <v>2</v>
      </c>
      <c r="E780" s="1">
        <f>'10_Putumayo'!BO778</f>
        <v>0</v>
      </c>
      <c r="F780" s="17">
        <f>'10_Putumayo'!CS778</f>
        <v>0</v>
      </c>
      <c r="G780" s="16">
        <f>'10_Putumayo'!DB778</f>
        <v>0</v>
      </c>
      <c r="H780" s="46">
        <f>'10_Putumayo'!CW778</f>
        <v>120</v>
      </c>
      <c r="I780" s="17">
        <f>'10_Putumayo'!EP778</f>
        <v>167</v>
      </c>
      <c r="J780" s="18">
        <f>'10_Putumayo'!ET778</f>
        <v>48</v>
      </c>
      <c r="K780" s="15">
        <f t="shared" si="36"/>
        <v>13.282371876827003</v>
      </c>
      <c r="L780" s="15">
        <f t="shared" si="37"/>
        <v>13</v>
      </c>
      <c r="M780" s="10" t="str">
        <f>IFERROR(VLOOKUP($L$4:$L$859,TABLAREF!$A$1:$C$4,3,1),"SIN DATO")</f>
        <v>INTERMEDIO</v>
      </c>
    </row>
    <row r="781" spans="1:13" x14ac:dyDescent="0.25">
      <c r="A781" s="77">
        <f t="shared" si="38"/>
        <v>778</v>
      </c>
      <c r="B781" s="42" t="str">
        <f>'10_Putumayo'!S779</f>
        <v>CC41115716</v>
      </c>
      <c r="C781" s="2">
        <f>'10_Putumayo'!Y779</f>
        <v>68</v>
      </c>
      <c r="D781">
        <f>'10_Putumayo'!AE779</f>
        <v>2</v>
      </c>
      <c r="E781" s="1">
        <f>'10_Putumayo'!BO779</f>
        <v>0</v>
      </c>
      <c r="F781" s="17">
        <f>'10_Putumayo'!CS779</f>
        <v>0</v>
      </c>
      <c r="G781" s="16">
        <f>'10_Putumayo'!DB779</f>
        <v>0</v>
      </c>
      <c r="H781" s="46">
        <f>'10_Putumayo'!CW779</f>
        <v>0</v>
      </c>
      <c r="I781" s="17">
        <f>'10_Putumayo'!EP779</f>
        <v>0</v>
      </c>
      <c r="J781" s="18">
        <f>'10_Putumayo'!ET779</f>
        <v>0</v>
      </c>
      <c r="K781" s="15" t="e">
        <f t="shared" si="36"/>
        <v>#NUM!</v>
      </c>
      <c r="L781" s="15" t="e">
        <f t="shared" si="37"/>
        <v>#NUM!</v>
      </c>
      <c r="M781" s="10" t="str">
        <f>IFERROR(VLOOKUP($L$4:$L$859,TABLAREF!$A$1:$C$4,3,1),"SIN DATO")</f>
        <v>SIN DATO</v>
      </c>
    </row>
    <row r="782" spans="1:13" x14ac:dyDescent="0.25">
      <c r="A782" s="77">
        <f t="shared" si="38"/>
        <v>779</v>
      </c>
      <c r="B782" s="42" t="str">
        <f>'10_Putumayo'!S780</f>
        <v>CC41119713</v>
      </c>
      <c r="C782" s="2">
        <f>'10_Putumayo'!Y780</f>
        <v>83</v>
      </c>
      <c r="D782">
        <f>'10_Putumayo'!AE780</f>
        <v>2</v>
      </c>
      <c r="E782" s="1">
        <f>'10_Putumayo'!BO780</f>
        <v>0</v>
      </c>
      <c r="F782" s="17">
        <f>'10_Putumayo'!CS780</f>
        <v>0</v>
      </c>
      <c r="G782" s="16">
        <f>'10_Putumayo'!DB780</f>
        <v>0</v>
      </c>
      <c r="H782" s="46">
        <f>'10_Putumayo'!CW780</f>
        <v>0</v>
      </c>
      <c r="I782" s="17">
        <f>'10_Putumayo'!EP780</f>
        <v>0</v>
      </c>
      <c r="J782" s="18">
        <f>'10_Putumayo'!ET780</f>
        <v>0</v>
      </c>
      <c r="K782" s="15" t="e">
        <f t="shared" si="36"/>
        <v>#NUM!</v>
      </c>
      <c r="L782" s="15" t="e">
        <f t="shared" si="37"/>
        <v>#NUM!</v>
      </c>
      <c r="M782" s="10" t="str">
        <f>IFERROR(VLOOKUP($L$4:$L$859,TABLAREF!$A$1:$C$4,3,1),"SIN DATO")</f>
        <v>SIN DATO</v>
      </c>
    </row>
    <row r="783" spans="1:13" x14ac:dyDescent="0.25">
      <c r="A783" s="77">
        <f t="shared" si="38"/>
        <v>780</v>
      </c>
      <c r="B783" s="42" t="str">
        <f>'10_Putumayo'!S781</f>
        <v>CC41180028</v>
      </c>
      <c r="C783" s="2">
        <f>'10_Putumayo'!Y781</f>
        <v>57</v>
      </c>
      <c r="D783">
        <f>'10_Putumayo'!AE781</f>
        <v>2</v>
      </c>
      <c r="E783" s="1">
        <f>'10_Putumayo'!BO781</f>
        <v>0</v>
      </c>
      <c r="F783" s="17">
        <f>'10_Putumayo'!CS781</f>
        <v>0</v>
      </c>
      <c r="G783" s="16">
        <f>'10_Putumayo'!DB781</f>
        <v>0</v>
      </c>
      <c r="H783" s="46">
        <f>'10_Putumayo'!CW781</f>
        <v>110</v>
      </c>
      <c r="I783" s="17">
        <f>'10_Putumayo'!EP781</f>
        <v>223</v>
      </c>
      <c r="J783" s="18">
        <f>'10_Putumayo'!ET781</f>
        <v>49</v>
      </c>
      <c r="K783" s="15">
        <f t="shared" si="36"/>
        <v>13.421861684583092</v>
      </c>
      <c r="L783" s="15">
        <f t="shared" si="37"/>
        <v>13</v>
      </c>
      <c r="M783" s="10" t="str">
        <f>IFERROR(VLOOKUP($L$4:$L$859,TABLAREF!$A$1:$C$4,3,1),"SIN DATO")</f>
        <v>INTERMEDIO</v>
      </c>
    </row>
    <row r="784" spans="1:13" x14ac:dyDescent="0.25">
      <c r="A784" s="77">
        <f t="shared" si="38"/>
        <v>781</v>
      </c>
      <c r="B784" s="42" t="str">
        <f>'10_Putumayo'!S782</f>
        <v>CC41180402</v>
      </c>
      <c r="C784" s="2">
        <f>'10_Putumayo'!Y782</f>
        <v>62</v>
      </c>
      <c r="D784">
        <f>'10_Putumayo'!AE782</f>
        <v>2</v>
      </c>
      <c r="E784" s="1">
        <f>'10_Putumayo'!BO782</f>
        <v>0</v>
      </c>
      <c r="F784" s="17">
        <f>'10_Putumayo'!CS782</f>
        <v>1</v>
      </c>
      <c r="G784" s="16">
        <f>'10_Putumayo'!DB782</f>
        <v>0</v>
      </c>
      <c r="H784" s="46">
        <f>'10_Putumayo'!CW782</f>
        <v>90</v>
      </c>
      <c r="I784" s="17">
        <f>'10_Putumayo'!EP782</f>
        <v>227</v>
      </c>
      <c r="J784" s="18">
        <f>'10_Putumayo'!ET782</f>
        <v>40</v>
      </c>
      <c r="K784" s="15">
        <f t="shared" si="36"/>
        <v>16.469070330896617</v>
      </c>
      <c r="L784" s="15">
        <f t="shared" si="37"/>
        <v>16</v>
      </c>
      <c r="M784" s="10" t="str">
        <f>IFERROR(VLOOKUP($L$4:$L$859,TABLAREF!$A$1:$C$4,3,1),"SIN DATO")</f>
        <v>INTERMEDIO</v>
      </c>
    </row>
    <row r="785" spans="1:13" x14ac:dyDescent="0.25">
      <c r="A785" s="77">
        <f t="shared" si="38"/>
        <v>782</v>
      </c>
      <c r="B785" s="42" t="str">
        <f>'10_Putumayo'!S783</f>
        <v>CC41180817</v>
      </c>
      <c r="C785" s="2">
        <f>'10_Putumayo'!Y783</f>
        <v>63</v>
      </c>
      <c r="D785">
        <f>'10_Putumayo'!AE783</f>
        <v>2</v>
      </c>
      <c r="E785" s="1">
        <f>'10_Putumayo'!BO783</f>
        <v>0</v>
      </c>
      <c r="F785" s="17">
        <f>'10_Putumayo'!CS783</f>
        <v>1</v>
      </c>
      <c r="G785" s="16">
        <f>'10_Putumayo'!DB783</f>
        <v>0</v>
      </c>
      <c r="H785" s="46">
        <f>'10_Putumayo'!CW783</f>
        <v>0</v>
      </c>
      <c r="I785" s="17">
        <f>'10_Putumayo'!EP783</f>
        <v>0</v>
      </c>
      <c r="J785" s="18">
        <f>'10_Putumayo'!ET783</f>
        <v>0</v>
      </c>
      <c r="K785" s="15" t="e">
        <f t="shared" si="36"/>
        <v>#NUM!</v>
      </c>
      <c r="L785" s="15" t="e">
        <f t="shared" si="37"/>
        <v>#NUM!</v>
      </c>
      <c r="M785" s="10" t="str">
        <f>IFERROR(VLOOKUP($L$4:$L$859,TABLAREF!$A$1:$C$4,3,1),"SIN DATO")</f>
        <v>SIN DATO</v>
      </c>
    </row>
    <row r="786" spans="1:13" x14ac:dyDescent="0.25">
      <c r="A786" s="77">
        <f t="shared" si="38"/>
        <v>783</v>
      </c>
      <c r="B786" s="42" t="str">
        <f>'10_Putumayo'!S784</f>
        <v>CC41182307</v>
      </c>
      <c r="C786" s="2">
        <f>'10_Putumayo'!Y784</f>
        <v>78</v>
      </c>
      <c r="D786">
        <f>'10_Putumayo'!AE784</f>
        <v>2</v>
      </c>
      <c r="E786" s="1">
        <f>'10_Putumayo'!BO784</f>
        <v>0</v>
      </c>
      <c r="F786" s="17">
        <f>'10_Putumayo'!CS784</f>
        <v>0</v>
      </c>
      <c r="G786" s="16">
        <f>'10_Putumayo'!DB784</f>
        <v>0</v>
      </c>
      <c r="H786" s="46">
        <f>'10_Putumayo'!CW784</f>
        <v>0</v>
      </c>
      <c r="I786" s="17">
        <f>'10_Putumayo'!EP784</f>
        <v>0</v>
      </c>
      <c r="J786" s="18">
        <f>'10_Putumayo'!ET784</f>
        <v>0</v>
      </c>
      <c r="K786" s="15" t="e">
        <f t="shared" si="36"/>
        <v>#NUM!</v>
      </c>
      <c r="L786" s="15" t="e">
        <f t="shared" si="37"/>
        <v>#NUM!</v>
      </c>
      <c r="M786" s="10" t="str">
        <f>IFERROR(VLOOKUP($L$4:$L$859,TABLAREF!$A$1:$C$4,3,1),"SIN DATO")</f>
        <v>SIN DATO</v>
      </c>
    </row>
    <row r="787" spans="1:13" x14ac:dyDescent="0.25">
      <c r="A787" s="77">
        <f t="shared" si="38"/>
        <v>784</v>
      </c>
      <c r="B787" s="42" t="str">
        <f>'10_Putumayo'!S785</f>
        <v>CC51798628</v>
      </c>
      <c r="C787" s="2">
        <f>'10_Putumayo'!Y785</f>
        <v>64</v>
      </c>
      <c r="D787">
        <f>'10_Putumayo'!AE785</f>
        <v>2</v>
      </c>
      <c r="E787" s="1">
        <f>'10_Putumayo'!BO785</f>
        <v>0</v>
      </c>
      <c r="F787" s="17">
        <f>'10_Putumayo'!CS785</f>
        <v>1</v>
      </c>
      <c r="G787" s="16">
        <f>'10_Putumayo'!DB785</f>
        <v>0</v>
      </c>
      <c r="H787" s="46">
        <f>'10_Putumayo'!CW785</f>
        <v>100</v>
      </c>
      <c r="I787" s="17">
        <f>'10_Putumayo'!EP785</f>
        <v>349</v>
      </c>
      <c r="J787" s="18">
        <f>'10_Putumayo'!ET785</f>
        <v>51.4</v>
      </c>
      <c r="K787" s="15">
        <f t="shared" si="36"/>
        <v>24.696799460134457</v>
      </c>
      <c r="L787" s="15">
        <f t="shared" si="37"/>
        <v>25</v>
      </c>
      <c r="M787" s="10" t="str">
        <f>IFERROR(VLOOKUP($L$4:$L$859,TABLAREF!$A$1:$C$4,3,1),"SIN DATO")</f>
        <v>MUY ALTO</v>
      </c>
    </row>
    <row r="788" spans="1:13" x14ac:dyDescent="0.25">
      <c r="A788" s="77">
        <f t="shared" si="38"/>
        <v>785</v>
      </c>
      <c r="B788" s="42" t="str">
        <f>'10_Putumayo'!S786</f>
        <v>CC54252727</v>
      </c>
      <c r="C788" s="2">
        <f>'10_Putumayo'!Y786</f>
        <v>63</v>
      </c>
      <c r="D788">
        <f>'10_Putumayo'!AE786</f>
        <v>2</v>
      </c>
      <c r="E788" s="1">
        <f>'10_Putumayo'!BO786</f>
        <v>0</v>
      </c>
      <c r="F788" s="17">
        <f>'10_Putumayo'!CS786</f>
        <v>0</v>
      </c>
      <c r="G788" s="16">
        <f>'10_Putumayo'!DB786</f>
        <v>0</v>
      </c>
      <c r="H788" s="46">
        <f>'10_Putumayo'!CW786</f>
        <v>160</v>
      </c>
      <c r="I788" s="17">
        <f>'10_Putumayo'!EP786</f>
        <v>179</v>
      </c>
      <c r="J788" s="18">
        <f>'10_Putumayo'!ET786</f>
        <v>45</v>
      </c>
      <c r="K788" s="15">
        <f t="shared" si="36"/>
        <v>25.636659468551514</v>
      </c>
      <c r="L788" s="15">
        <f t="shared" si="37"/>
        <v>26</v>
      </c>
      <c r="M788" s="10" t="str">
        <f>IFERROR(VLOOKUP($L$4:$L$859,TABLAREF!$A$1:$C$4,3,1),"SIN DATO")</f>
        <v>MUY ALTO</v>
      </c>
    </row>
    <row r="789" spans="1:13" x14ac:dyDescent="0.25">
      <c r="A789" s="77">
        <f t="shared" si="38"/>
        <v>786</v>
      </c>
      <c r="B789" s="42" t="str">
        <f>'10_Putumayo'!S787</f>
        <v>CC55177676</v>
      </c>
      <c r="C789" s="2">
        <f>'10_Putumayo'!Y787</f>
        <v>76</v>
      </c>
      <c r="D789">
        <f>'10_Putumayo'!AE787</f>
        <v>2</v>
      </c>
      <c r="E789" s="1">
        <f>'10_Putumayo'!BO787</f>
        <v>0</v>
      </c>
      <c r="F789" s="17">
        <f>'10_Putumayo'!CS787</f>
        <v>0</v>
      </c>
      <c r="G789" s="16">
        <f>'10_Putumayo'!DB787</f>
        <v>0</v>
      </c>
      <c r="H789" s="46">
        <f>'10_Putumayo'!CW787</f>
        <v>0</v>
      </c>
      <c r="I789" s="17">
        <f>'10_Putumayo'!EP787</f>
        <v>0</v>
      </c>
      <c r="J789" s="18">
        <f>'10_Putumayo'!ET787</f>
        <v>0</v>
      </c>
      <c r="K789" s="15" t="e">
        <f t="shared" si="36"/>
        <v>#NUM!</v>
      </c>
      <c r="L789" s="15" t="e">
        <f t="shared" si="37"/>
        <v>#NUM!</v>
      </c>
      <c r="M789" s="10" t="str">
        <f>IFERROR(VLOOKUP($L$4:$L$859,TABLAREF!$A$1:$C$4,3,1),"SIN DATO")</f>
        <v>SIN DATO</v>
      </c>
    </row>
    <row r="790" spans="1:13" x14ac:dyDescent="0.25">
      <c r="A790" s="77">
        <f t="shared" si="38"/>
        <v>787</v>
      </c>
      <c r="B790" s="42" t="str">
        <f>'10_Putumayo'!S788</f>
        <v>CC59665523</v>
      </c>
      <c r="C790" s="2">
        <f>'10_Putumayo'!Y788</f>
        <v>66</v>
      </c>
      <c r="D790">
        <f>'10_Putumayo'!AE788</f>
        <v>2</v>
      </c>
      <c r="E790" s="1">
        <f>'10_Putumayo'!BO788</f>
        <v>0</v>
      </c>
      <c r="F790" s="17">
        <f>'10_Putumayo'!CS788</f>
        <v>0</v>
      </c>
      <c r="G790" s="16">
        <f>'10_Putumayo'!DB788</f>
        <v>0</v>
      </c>
      <c r="H790" s="46">
        <f>'10_Putumayo'!CW788</f>
        <v>120</v>
      </c>
      <c r="I790" s="17">
        <f>'10_Putumayo'!EP788</f>
        <v>179</v>
      </c>
      <c r="J790" s="18">
        <f>'10_Putumayo'!ET788</f>
        <v>121</v>
      </c>
      <c r="K790" s="15">
        <f t="shared" si="36"/>
        <v>6.5580618293903381</v>
      </c>
      <c r="L790" s="15">
        <f t="shared" si="37"/>
        <v>7</v>
      </c>
      <c r="M790" s="10" t="str">
        <f>IFERROR(VLOOKUP($L$4:$L$859,TABLAREF!$A$1:$C$4,3,1),"SIN DATO")</f>
        <v>LATENTE</v>
      </c>
    </row>
    <row r="791" spans="1:13" x14ac:dyDescent="0.25">
      <c r="A791" s="77">
        <f t="shared" si="38"/>
        <v>788</v>
      </c>
      <c r="B791" s="42" t="str">
        <f>'10_Putumayo'!S789</f>
        <v>CC59671014</v>
      </c>
      <c r="C791" s="2">
        <f>'10_Putumayo'!Y789</f>
        <v>74</v>
      </c>
      <c r="D791">
        <f>'10_Putumayo'!AE789</f>
        <v>2</v>
      </c>
      <c r="E791" s="1">
        <f>'10_Putumayo'!BO789</f>
        <v>0</v>
      </c>
      <c r="F791" s="17">
        <f>'10_Putumayo'!CS789</f>
        <v>1</v>
      </c>
      <c r="G791" s="16">
        <f>'10_Putumayo'!DB789</f>
        <v>0</v>
      </c>
      <c r="H791" s="46">
        <f>'10_Putumayo'!CW789</f>
        <v>0</v>
      </c>
      <c r="I791" s="17">
        <f>'10_Putumayo'!EP789</f>
        <v>0</v>
      </c>
      <c r="J791" s="18">
        <f>'10_Putumayo'!ET789</f>
        <v>0</v>
      </c>
      <c r="K791" s="15" t="e">
        <f t="shared" si="36"/>
        <v>#NUM!</v>
      </c>
      <c r="L791" s="15" t="e">
        <f t="shared" si="37"/>
        <v>#NUM!</v>
      </c>
      <c r="M791" s="10" t="str">
        <f>IFERROR(VLOOKUP($L$4:$L$859,TABLAREF!$A$1:$C$4,3,1),"SIN DATO")</f>
        <v>SIN DATO</v>
      </c>
    </row>
    <row r="792" spans="1:13" x14ac:dyDescent="0.25">
      <c r="A792" s="77">
        <f t="shared" si="38"/>
        <v>789</v>
      </c>
      <c r="B792" s="42" t="str">
        <f>'10_Putumayo'!S790</f>
        <v>CC69015834</v>
      </c>
      <c r="C792" s="2">
        <f>'10_Putumayo'!Y790</f>
        <v>72</v>
      </c>
      <c r="D792">
        <f>'10_Putumayo'!AE790</f>
        <v>2</v>
      </c>
      <c r="E792" s="1">
        <f>'10_Putumayo'!BO790</f>
        <v>0</v>
      </c>
      <c r="F792" s="17">
        <f>'10_Putumayo'!CS790</f>
        <v>1</v>
      </c>
      <c r="G792" s="16">
        <f>'10_Putumayo'!DB790</f>
        <v>0</v>
      </c>
      <c r="H792" s="46">
        <f>'10_Putumayo'!CW790</f>
        <v>110</v>
      </c>
      <c r="I792" s="17">
        <f>'10_Putumayo'!EP790</f>
        <v>212</v>
      </c>
      <c r="J792" s="18">
        <f>'10_Putumayo'!ET790</f>
        <v>49</v>
      </c>
      <c r="K792" s="15">
        <f t="shared" si="36"/>
        <v>26.970100641337925</v>
      </c>
      <c r="L792" s="15">
        <f t="shared" si="37"/>
        <v>27</v>
      </c>
      <c r="M792" s="10" t="str">
        <f>IFERROR(VLOOKUP($L$4:$L$859,TABLAREF!$A$1:$C$4,3,1),"SIN DATO")</f>
        <v>MUY ALTO</v>
      </c>
    </row>
    <row r="793" spans="1:13" x14ac:dyDescent="0.25">
      <c r="A793" s="77">
        <f t="shared" si="38"/>
        <v>790</v>
      </c>
      <c r="B793" s="42" t="str">
        <f>'10_Putumayo'!S791</f>
        <v>CC69085122</v>
      </c>
      <c r="C793" s="2">
        <f>'10_Putumayo'!Y791</f>
        <v>72</v>
      </c>
      <c r="D793">
        <f>'10_Putumayo'!AE791</f>
        <v>2</v>
      </c>
      <c r="E793" s="1">
        <f>'10_Putumayo'!BO791</f>
        <v>0</v>
      </c>
      <c r="F793" s="17">
        <f>'10_Putumayo'!CS791</f>
        <v>0</v>
      </c>
      <c r="G793" s="16">
        <f>'10_Putumayo'!DB791</f>
        <v>0</v>
      </c>
      <c r="H793" s="46">
        <f>'10_Putumayo'!CW791</f>
        <v>0</v>
      </c>
      <c r="I793" s="17">
        <f>'10_Putumayo'!EP791</f>
        <v>0</v>
      </c>
      <c r="J793" s="18">
        <f>'10_Putumayo'!ET791</f>
        <v>0</v>
      </c>
      <c r="K793" s="15" t="e">
        <f t="shared" si="36"/>
        <v>#NUM!</v>
      </c>
      <c r="L793" s="15" t="e">
        <f t="shared" si="37"/>
        <v>#NUM!</v>
      </c>
      <c r="M793" s="10" t="str">
        <f>IFERROR(VLOOKUP($L$4:$L$859,TABLAREF!$A$1:$C$4,3,1),"SIN DATO")</f>
        <v>SIN DATO</v>
      </c>
    </row>
    <row r="794" spans="1:13" x14ac:dyDescent="0.25">
      <c r="A794" s="77">
        <f t="shared" si="38"/>
        <v>791</v>
      </c>
      <c r="B794" s="42" t="str">
        <f>'10_Putumayo'!S792</f>
        <v>CC70091781</v>
      </c>
      <c r="C794" s="2">
        <f>'10_Putumayo'!Y792</f>
        <v>58</v>
      </c>
      <c r="D794">
        <f>'10_Putumayo'!AE792</f>
        <v>1</v>
      </c>
      <c r="E794" s="1">
        <f>'10_Putumayo'!BO792</f>
        <v>0</v>
      </c>
      <c r="F794" s="17">
        <f>'10_Putumayo'!CS792</f>
        <v>1</v>
      </c>
      <c r="G794" s="16">
        <f>'10_Putumayo'!DB792</f>
        <v>0</v>
      </c>
      <c r="H794" s="46">
        <f>'10_Putumayo'!CW792</f>
        <v>120</v>
      </c>
      <c r="I794" s="17">
        <f>'10_Putumayo'!EP792</f>
        <v>187</v>
      </c>
      <c r="J794" s="18">
        <f>'10_Putumayo'!ET792</f>
        <v>36</v>
      </c>
      <c r="K794" s="15">
        <f t="shared" si="36"/>
        <v>16.281610956724624</v>
      </c>
      <c r="L794" s="15">
        <f t="shared" si="37"/>
        <v>16</v>
      </c>
      <c r="M794" s="10" t="str">
        <f>IFERROR(VLOOKUP($L$4:$L$859,TABLAREF!$A$1:$C$4,3,1),"SIN DATO")</f>
        <v>INTERMEDIO</v>
      </c>
    </row>
    <row r="795" spans="1:13" x14ac:dyDescent="0.25">
      <c r="A795" s="77">
        <f t="shared" si="38"/>
        <v>792</v>
      </c>
      <c r="B795" s="42" t="str">
        <f>'10_Putumayo'!S793</f>
        <v>CC70111297</v>
      </c>
      <c r="C795" s="2">
        <f>'10_Putumayo'!Y793</f>
        <v>57</v>
      </c>
      <c r="D795">
        <f>'10_Putumayo'!AE793</f>
        <v>1</v>
      </c>
      <c r="E795" s="1">
        <f>'10_Putumayo'!BO793</f>
        <v>0</v>
      </c>
      <c r="F795" s="17">
        <f>'10_Putumayo'!CS793</f>
        <v>1</v>
      </c>
      <c r="G795" s="16">
        <f>'10_Putumayo'!DB793</f>
        <v>0</v>
      </c>
      <c r="H795" s="46">
        <f>'10_Putumayo'!CW793</f>
        <v>120</v>
      </c>
      <c r="I795" s="17">
        <f>'10_Putumayo'!EP793</f>
        <v>113</v>
      </c>
      <c r="J795" s="18">
        <f>'10_Putumayo'!ET793</f>
        <v>42</v>
      </c>
      <c r="K795" s="15">
        <f t="shared" si="36"/>
        <v>6.8542908372476568</v>
      </c>
      <c r="L795" s="15">
        <f t="shared" si="37"/>
        <v>7</v>
      </c>
      <c r="M795" s="10" t="str">
        <f>IFERROR(VLOOKUP($L$4:$L$859,TABLAREF!$A$1:$C$4,3,1),"SIN DATO")</f>
        <v>LATENTE</v>
      </c>
    </row>
    <row r="796" spans="1:13" x14ac:dyDescent="0.25">
      <c r="A796" s="77">
        <f t="shared" si="38"/>
        <v>793</v>
      </c>
      <c r="B796" s="42" t="str">
        <f>'10_Putumayo'!S794</f>
        <v>CC79415088</v>
      </c>
      <c r="C796" s="2">
        <f>'10_Putumayo'!Y794</f>
        <v>67</v>
      </c>
      <c r="D796">
        <f>'10_Putumayo'!AE794</f>
        <v>1</v>
      </c>
      <c r="E796" s="1">
        <f>'10_Putumayo'!BO794</f>
        <v>0</v>
      </c>
      <c r="F796" s="17">
        <f>'10_Putumayo'!CS794</f>
        <v>0</v>
      </c>
      <c r="G796" s="16">
        <f>'10_Putumayo'!DB794</f>
        <v>0</v>
      </c>
      <c r="H796" s="46">
        <f>'10_Putumayo'!CW794</f>
        <v>0</v>
      </c>
      <c r="I796" s="17">
        <f>'10_Putumayo'!EP794</f>
        <v>0</v>
      </c>
      <c r="J796" s="18">
        <f>'10_Putumayo'!ET794</f>
        <v>0</v>
      </c>
      <c r="K796" s="15" t="e">
        <f t="shared" si="36"/>
        <v>#NUM!</v>
      </c>
      <c r="L796" s="15" t="e">
        <f t="shared" si="37"/>
        <v>#NUM!</v>
      </c>
      <c r="M796" s="10" t="str">
        <f>IFERROR(VLOOKUP($L$4:$L$859,TABLAREF!$A$1:$C$4,3,1),"SIN DATO")</f>
        <v>SIN DATO</v>
      </c>
    </row>
    <row r="797" spans="1:13" x14ac:dyDescent="0.25">
      <c r="A797" s="77">
        <f t="shared" si="38"/>
        <v>794</v>
      </c>
      <c r="B797" s="42" t="str">
        <f>'10_Putumayo'!S795</f>
        <v>CC79570442</v>
      </c>
      <c r="C797" s="2">
        <f>'10_Putumayo'!Y795</f>
        <v>72</v>
      </c>
      <c r="D797">
        <f>'10_Putumayo'!AE795</f>
        <v>1</v>
      </c>
      <c r="E797" s="1">
        <f>'10_Putumayo'!BO795</f>
        <v>0</v>
      </c>
      <c r="F797" s="17">
        <f>'10_Putumayo'!CS795</f>
        <v>0</v>
      </c>
      <c r="G797" s="16">
        <f>'10_Putumayo'!DB795</f>
        <v>0</v>
      </c>
      <c r="H797" s="46">
        <f>'10_Putumayo'!CW795</f>
        <v>0</v>
      </c>
      <c r="I797" s="17">
        <f>'10_Putumayo'!EP795</f>
        <v>198</v>
      </c>
      <c r="J797" s="18">
        <f>'10_Putumayo'!ET795</f>
        <v>38</v>
      </c>
      <c r="K797" s="15" t="e">
        <f t="shared" si="36"/>
        <v>#NUM!</v>
      </c>
      <c r="L797" s="15" t="e">
        <f t="shared" si="37"/>
        <v>#NUM!</v>
      </c>
      <c r="M797" s="10" t="str">
        <f>IFERROR(VLOOKUP($L$4:$L$859,TABLAREF!$A$1:$C$4,3,1),"SIN DATO")</f>
        <v>SIN DATO</v>
      </c>
    </row>
    <row r="798" spans="1:13" x14ac:dyDescent="0.25">
      <c r="A798" s="77">
        <f t="shared" si="38"/>
        <v>795</v>
      </c>
      <c r="B798" s="42" t="str">
        <f>'10_Putumayo'!S796</f>
        <v>CC80426973</v>
      </c>
      <c r="C798" s="2">
        <f>'10_Putumayo'!Y796</f>
        <v>73</v>
      </c>
      <c r="D798">
        <f>'10_Putumayo'!AE796</f>
        <v>1</v>
      </c>
      <c r="E798" s="1">
        <f>'10_Putumayo'!BO796</f>
        <v>0</v>
      </c>
      <c r="F798" s="17">
        <f>'10_Putumayo'!CS796</f>
        <v>1</v>
      </c>
      <c r="G798" s="16">
        <f>'10_Putumayo'!DB796</f>
        <v>0</v>
      </c>
      <c r="H798" s="46">
        <f>'10_Putumayo'!CW796</f>
        <v>125</v>
      </c>
      <c r="I798" s="17">
        <f>'10_Putumayo'!EP796</f>
        <v>218</v>
      </c>
      <c r="J798" s="18">
        <f>'10_Putumayo'!ET796</f>
        <v>39</v>
      </c>
      <c r="K798" s="15">
        <f t="shared" si="36"/>
        <v>28.499365408236322</v>
      </c>
      <c r="L798" s="15">
        <f t="shared" si="37"/>
        <v>28</v>
      </c>
      <c r="M798" s="10" t="str">
        <f>IFERROR(VLOOKUP($L$4:$L$859,TABLAREF!$A$1:$C$4,3,1),"SIN DATO")</f>
        <v>MUY ALTO</v>
      </c>
    </row>
    <row r="799" spans="1:13" x14ac:dyDescent="0.25">
      <c r="A799" s="77">
        <f t="shared" si="38"/>
        <v>796</v>
      </c>
      <c r="B799" s="42" t="str">
        <f>'10_Putumayo'!S797</f>
        <v>CC82360563</v>
      </c>
      <c r="C799" s="2">
        <f>'10_Putumayo'!Y797</f>
        <v>64</v>
      </c>
      <c r="D799">
        <f>'10_Putumayo'!AE797</f>
        <v>1</v>
      </c>
      <c r="E799" s="1">
        <f>'10_Putumayo'!BO797</f>
        <v>0</v>
      </c>
      <c r="F799" s="17">
        <f>'10_Putumayo'!CS797</f>
        <v>1</v>
      </c>
      <c r="G799" s="16">
        <f>'10_Putumayo'!DB797</f>
        <v>0</v>
      </c>
      <c r="H799" s="46">
        <f>'10_Putumayo'!CW797</f>
        <v>100</v>
      </c>
      <c r="I799" s="17">
        <f>'10_Putumayo'!EP797</f>
        <v>0</v>
      </c>
      <c r="J799" s="18">
        <f>'10_Putumayo'!ET797</f>
        <v>0</v>
      </c>
      <c r="K799" s="15" t="e">
        <f t="shared" si="36"/>
        <v>#DIV/0!</v>
      </c>
      <c r="L799" s="15" t="e">
        <f t="shared" si="37"/>
        <v>#DIV/0!</v>
      </c>
      <c r="M799" s="10" t="str">
        <f>IFERROR(VLOOKUP($L$4:$L$859,TABLAREF!$A$1:$C$4,3,1),"SIN DATO")</f>
        <v>SIN DATO</v>
      </c>
    </row>
    <row r="800" spans="1:13" x14ac:dyDescent="0.25">
      <c r="A800" s="77">
        <f t="shared" si="38"/>
        <v>797</v>
      </c>
      <c r="B800" s="42" t="str">
        <f>'10_Putumayo'!S798</f>
        <v>CC87027049</v>
      </c>
      <c r="C800" s="2">
        <f>'10_Putumayo'!Y798</f>
        <v>69</v>
      </c>
      <c r="D800">
        <f>'10_Putumayo'!AE798</f>
        <v>1</v>
      </c>
      <c r="E800" s="1">
        <f>'10_Putumayo'!BO798</f>
        <v>0</v>
      </c>
      <c r="F800" s="17">
        <f>'10_Putumayo'!CS798</f>
        <v>0</v>
      </c>
      <c r="G800" s="16">
        <f>'10_Putumayo'!DB798</f>
        <v>0</v>
      </c>
      <c r="H800" s="46">
        <f>'10_Putumayo'!CW798</f>
        <v>0</v>
      </c>
      <c r="I800" s="17">
        <f>'10_Putumayo'!EP798</f>
        <v>0</v>
      </c>
      <c r="J800" s="18">
        <f>'10_Putumayo'!ET798</f>
        <v>0</v>
      </c>
      <c r="K800" s="15" t="e">
        <f t="shared" si="36"/>
        <v>#NUM!</v>
      </c>
      <c r="L800" s="15" t="e">
        <f t="shared" si="37"/>
        <v>#NUM!</v>
      </c>
      <c r="M800" s="10" t="str">
        <f>IFERROR(VLOOKUP($L$4:$L$859,TABLAREF!$A$1:$C$4,3,1),"SIN DATO")</f>
        <v>SIN DATO</v>
      </c>
    </row>
    <row r="801" spans="1:13" x14ac:dyDescent="0.25">
      <c r="A801" s="77">
        <f t="shared" si="38"/>
        <v>798</v>
      </c>
      <c r="B801" s="42" t="str">
        <f>'10_Putumayo'!S799</f>
        <v>CC87431364</v>
      </c>
      <c r="C801" s="2">
        <f>'10_Putumayo'!Y799</f>
        <v>67</v>
      </c>
      <c r="D801">
        <f>'10_Putumayo'!AE799</f>
        <v>1</v>
      </c>
      <c r="E801" s="1">
        <f>'10_Putumayo'!BO799</f>
        <v>0</v>
      </c>
      <c r="F801" s="17">
        <f>'10_Putumayo'!CS799</f>
        <v>1</v>
      </c>
      <c r="G801" s="16">
        <f>'10_Putumayo'!DB799</f>
        <v>0</v>
      </c>
      <c r="H801" s="46">
        <f>'10_Putumayo'!CW799</f>
        <v>130</v>
      </c>
      <c r="I801" s="17">
        <f>'10_Putumayo'!EP799</f>
        <v>303</v>
      </c>
      <c r="J801" s="18">
        <f>'10_Putumayo'!ET799</f>
        <v>44</v>
      </c>
      <c r="K801" s="15">
        <f t="shared" si="36"/>
        <v>30.389435905933439</v>
      </c>
      <c r="L801" s="15">
        <f t="shared" si="37"/>
        <v>30</v>
      </c>
      <c r="M801" s="10" t="str">
        <f>IFERROR(VLOOKUP($L$4:$L$859,TABLAREF!$A$1:$C$4,3,1),"SIN DATO")</f>
        <v>MUY ALTO</v>
      </c>
    </row>
    <row r="802" spans="1:13" x14ac:dyDescent="0.25">
      <c r="A802" s="77">
        <f t="shared" si="38"/>
        <v>799</v>
      </c>
      <c r="B802" s="42" t="str">
        <f>'10_Putumayo'!S800</f>
        <v>CC87451422</v>
      </c>
      <c r="C802" s="2">
        <f>'10_Putumayo'!Y800</f>
        <v>64</v>
      </c>
      <c r="D802">
        <f>'10_Putumayo'!AE800</f>
        <v>1</v>
      </c>
      <c r="E802" s="1">
        <f>'10_Putumayo'!BO800</f>
        <v>0</v>
      </c>
      <c r="F802" s="17">
        <f>'10_Putumayo'!CS800</f>
        <v>1</v>
      </c>
      <c r="G802" s="16">
        <f>'10_Putumayo'!DB800</f>
        <v>0</v>
      </c>
      <c r="H802" s="46">
        <f>'10_Putumayo'!CW800</f>
        <v>140</v>
      </c>
      <c r="I802" s="17">
        <f>'10_Putumayo'!EP800</f>
        <v>240</v>
      </c>
      <c r="J802" s="18">
        <f>'10_Putumayo'!ET800</f>
        <v>47</v>
      </c>
      <c r="K802" s="15">
        <f t="shared" si="36"/>
        <v>23.692477824753777</v>
      </c>
      <c r="L802" s="15">
        <f t="shared" si="37"/>
        <v>24</v>
      </c>
      <c r="M802" s="10" t="str">
        <f>IFERROR(VLOOKUP($L$4:$L$859,TABLAREF!$A$1:$C$4,3,1),"SIN DATO")</f>
        <v>ALTO</v>
      </c>
    </row>
    <row r="803" spans="1:13" x14ac:dyDescent="0.25">
      <c r="A803" s="77">
        <f t="shared" si="38"/>
        <v>800</v>
      </c>
      <c r="B803" s="42" t="str">
        <f>'10_Putumayo'!S801</f>
        <v>CC87570336</v>
      </c>
      <c r="C803" s="2">
        <f>'10_Putumayo'!Y801</f>
        <v>60</v>
      </c>
      <c r="D803">
        <f>'10_Putumayo'!AE801</f>
        <v>1</v>
      </c>
      <c r="E803" s="1">
        <f>'10_Putumayo'!BO801</f>
        <v>0</v>
      </c>
      <c r="F803" s="17">
        <f>'10_Putumayo'!CS801</f>
        <v>0</v>
      </c>
      <c r="G803" s="16">
        <f>'10_Putumayo'!DB801</f>
        <v>0</v>
      </c>
      <c r="H803" s="46">
        <f>'10_Putumayo'!CW801</f>
        <v>120</v>
      </c>
      <c r="I803" s="17">
        <f>'10_Putumayo'!EP801</f>
        <v>172</v>
      </c>
      <c r="J803" s="18">
        <f>'10_Putumayo'!ET801</f>
        <v>47</v>
      </c>
      <c r="K803" s="15">
        <f t="shared" si="36"/>
        <v>8.6516496347883276</v>
      </c>
      <c r="L803" s="15">
        <f t="shared" si="37"/>
        <v>9</v>
      </c>
      <c r="M803" s="10" t="str">
        <f>IFERROR(VLOOKUP($L$4:$L$859,TABLAREF!$A$1:$C$4,3,1),"SIN DATO")</f>
        <v>LATENTE</v>
      </c>
    </row>
    <row r="804" spans="1:13" x14ac:dyDescent="0.25">
      <c r="A804" s="77">
        <f t="shared" si="38"/>
        <v>801</v>
      </c>
      <c r="B804" s="42" t="str">
        <f>'10_Putumayo'!S802</f>
        <v>CC97445132</v>
      </c>
      <c r="C804" s="2">
        <f>'10_Putumayo'!Y802</f>
        <v>63</v>
      </c>
      <c r="D804">
        <f>'10_Putumayo'!AE802</f>
        <v>1</v>
      </c>
      <c r="E804" s="1">
        <f>'10_Putumayo'!BO802</f>
        <v>0</v>
      </c>
      <c r="F804" s="17">
        <f>'10_Putumayo'!CS802</f>
        <v>0</v>
      </c>
      <c r="G804" s="16">
        <f>'10_Putumayo'!DB802</f>
        <v>0</v>
      </c>
      <c r="H804" s="46">
        <f>'10_Putumayo'!CW802</f>
        <v>0</v>
      </c>
      <c r="I804" s="17">
        <f>'10_Putumayo'!EP802</f>
        <v>0</v>
      </c>
      <c r="J804" s="18">
        <f>'10_Putumayo'!ET802</f>
        <v>0</v>
      </c>
      <c r="K804" s="15" t="e">
        <f t="shared" si="36"/>
        <v>#NUM!</v>
      </c>
      <c r="L804" s="15" t="e">
        <f t="shared" si="37"/>
        <v>#NUM!</v>
      </c>
      <c r="M804" s="10" t="str">
        <f>IFERROR(VLOOKUP($L$4:$L$859,TABLAREF!$A$1:$C$4,3,1),"SIN DATO")</f>
        <v>SIN DATO</v>
      </c>
    </row>
    <row r="805" spans="1:13" x14ac:dyDescent="0.25">
      <c r="A805" s="77">
        <f t="shared" si="38"/>
        <v>802</v>
      </c>
      <c r="B805" s="42" t="str">
        <f>'10_Putumayo'!S803</f>
        <v>CC97455049</v>
      </c>
      <c r="C805" s="2">
        <f>'10_Putumayo'!Y803</f>
        <v>62</v>
      </c>
      <c r="D805">
        <f>'10_Putumayo'!AE803</f>
        <v>1</v>
      </c>
      <c r="E805" s="1">
        <f>'10_Putumayo'!BO803</f>
        <v>0</v>
      </c>
      <c r="F805" s="17">
        <f>'10_Putumayo'!CS803</f>
        <v>1</v>
      </c>
      <c r="G805" s="16">
        <f>'10_Putumayo'!DB803</f>
        <v>0</v>
      </c>
      <c r="H805" s="46">
        <f>'10_Putumayo'!CW803</f>
        <v>110</v>
      </c>
      <c r="I805" s="17">
        <f>'10_Putumayo'!EP803</f>
        <v>138</v>
      </c>
      <c r="J805" s="18">
        <f>'10_Putumayo'!ET803</f>
        <v>55</v>
      </c>
      <c r="K805" s="15">
        <f t="shared" si="36"/>
        <v>6.7851059370137694</v>
      </c>
      <c r="L805" s="15">
        <f t="shared" si="37"/>
        <v>7</v>
      </c>
      <c r="M805" s="10" t="str">
        <f>IFERROR(VLOOKUP($L$4:$L$859,TABLAREF!$A$1:$C$4,3,1),"SIN DATO")</f>
        <v>LATENTE</v>
      </c>
    </row>
    <row r="806" spans="1:13" x14ac:dyDescent="0.25">
      <c r="A806" s="77">
        <f t="shared" si="38"/>
        <v>803</v>
      </c>
      <c r="B806" s="42" t="str">
        <f>'10_Putumayo'!S804</f>
        <v>CC97470060</v>
      </c>
      <c r="C806" s="2">
        <f>'10_Putumayo'!Y804</f>
        <v>54</v>
      </c>
      <c r="D806">
        <f>'10_Putumayo'!AE804</f>
        <v>1</v>
      </c>
      <c r="E806" s="1">
        <f>'10_Putumayo'!BO804</f>
        <v>0</v>
      </c>
      <c r="F806" s="17">
        <f>'10_Putumayo'!CS804</f>
        <v>1</v>
      </c>
      <c r="G806" s="16">
        <f>'10_Putumayo'!DB804</f>
        <v>0</v>
      </c>
      <c r="H806" s="46">
        <f>'10_Putumayo'!CW804</f>
        <v>140</v>
      </c>
      <c r="I806" s="17">
        <f>'10_Putumayo'!EP804</f>
        <v>122</v>
      </c>
      <c r="J806" s="18">
        <f>'10_Putumayo'!ET804</f>
        <v>38</v>
      </c>
      <c r="K806" s="15">
        <f t="shared" si="36"/>
        <v>9.7731360787257753</v>
      </c>
      <c r="L806" s="15">
        <f t="shared" si="37"/>
        <v>10</v>
      </c>
      <c r="M806" s="10" t="str">
        <f>IFERROR(VLOOKUP($L$4:$L$859,TABLAREF!$A$1:$C$4,3,1),"SIN DATO")</f>
        <v>LATENTE</v>
      </c>
    </row>
    <row r="807" spans="1:13" x14ac:dyDescent="0.25">
      <c r="A807" s="77">
        <f t="shared" si="38"/>
        <v>804</v>
      </c>
      <c r="B807" s="42" t="str">
        <f>'10_Putumayo'!S805</f>
        <v>CC97470581</v>
      </c>
      <c r="C807" s="2">
        <f>'10_Putumayo'!Y805</f>
        <v>63</v>
      </c>
      <c r="D807">
        <f>'10_Putumayo'!AE805</f>
        <v>1</v>
      </c>
      <c r="E807" s="1">
        <f>'10_Putumayo'!BO805</f>
        <v>0</v>
      </c>
      <c r="F807" s="17">
        <f>'10_Putumayo'!CS805</f>
        <v>1</v>
      </c>
      <c r="G807" s="16">
        <f>'10_Putumayo'!DB805</f>
        <v>0</v>
      </c>
      <c r="H807" s="46">
        <f>'10_Putumayo'!CW805</f>
        <v>130</v>
      </c>
      <c r="I807" s="17">
        <f>'10_Putumayo'!EP805</f>
        <v>0</v>
      </c>
      <c r="J807" s="18">
        <f>'10_Putumayo'!ET805</f>
        <v>42</v>
      </c>
      <c r="K807" s="15" t="e">
        <f t="shared" si="36"/>
        <v>#NUM!</v>
      </c>
      <c r="L807" s="15" t="e">
        <f t="shared" si="37"/>
        <v>#NUM!</v>
      </c>
      <c r="M807" s="10" t="str">
        <f>IFERROR(VLOOKUP($L$4:$L$859,TABLAREF!$A$1:$C$4,3,1),"SIN DATO")</f>
        <v>SIN DATO</v>
      </c>
    </row>
    <row r="808" spans="1:13" x14ac:dyDescent="0.25">
      <c r="A808" s="77">
        <f t="shared" si="38"/>
        <v>805</v>
      </c>
      <c r="B808" s="42" t="str">
        <f>'10_Putumayo'!S806</f>
        <v>CC98145044</v>
      </c>
      <c r="C808" s="2">
        <f>'10_Putumayo'!Y806</f>
        <v>60</v>
      </c>
      <c r="D808">
        <f>'10_Putumayo'!AE806</f>
        <v>1</v>
      </c>
      <c r="E808" s="1">
        <f>'10_Putumayo'!BO806</f>
        <v>0</v>
      </c>
      <c r="F808" s="17">
        <f>'10_Putumayo'!CS806</f>
        <v>0</v>
      </c>
      <c r="G808" s="16">
        <f>'10_Putumayo'!DB806</f>
        <v>0</v>
      </c>
      <c r="H808" s="46">
        <f>'10_Putumayo'!CW806</f>
        <v>0</v>
      </c>
      <c r="I808" s="17">
        <f>'10_Putumayo'!EP806</f>
        <v>0</v>
      </c>
      <c r="J808" s="18">
        <f>'10_Putumayo'!ET806</f>
        <v>0</v>
      </c>
      <c r="K808" s="15" t="e">
        <f t="shared" si="36"/>
        <v>#NUM!</v>
      </c>
      <c r="L808" s="15" t="e">
        <f t="shared" si="37"/>
        <v>#NUM!</v>
      </c>
      <c r="M808" s="10" t="str">
        <f>IFERROR(VLOOKUP($L$4:$L$859,TABLAREF!$A$1:$C$4,3,1),"SIN DATO")</f>
        <v>SIN DATO</v>
      </c>
    </row>
    <row r="809" spans="1:13" x14ac:dyDescent="0.25">
      <c r="A809" s="77">
        <f t="shared" si="38"/>
        <v>806</v>
      </c>
      <c r="B809" s="42" t="str">
        <f>'10_Putumayo'!S807</f>
        <v>CC98146282</v>
      </c>
      <c r="C809" s="2">
        <f>'10_Putumayo'!Y807</f>
        <v>76</v>
      </c>
      <c r="D809">
        <f>'10_Putumayo'!AE807</f>
        <v>1</v>
      </c>
      <c r="E809" s="1">
        <f>'10_Putumayo'!BO807</f>
        <v>0</v>
      </c>
      <c r="F809" s="17">
        <f>'10_Putumayo'!CS807</f>
        <v>1</v>
      </c>
      <c r="G809" s="16">
        <f>'10_Putumayo'!DB807</f>
        <v>0</v>
      </c>
      <c r="H809" s="46">
        <f>'10_Putumayo'!CW807</f>
        <v>0</v>
      </c>
      <c r="I809" s="17">
        <f>'10_Putumayo'!EP807</f>
        <v>0</v>
      </c>
      <c r="J809" s="18">
        <f>'10_Putumayo'!ET807</f>
        <v>0</v>
      </c>
      <c r="K809" s="15" t="e">
        <f t="shared" si="36"/>
        <v>#NUM!</v>
      </c>
      <c r="L809" s="15" t="e">
        <f t="shared" si="37"/>
        <v>#NUM!</v>
      </c>
      <c r="M809" s="10" t="str">
        <f>IFERROR(VLOOKUP($L$4:$L$859,TABLAREF!$A$1:$C$4,3,1),"SIN DATO")</f>
        <v>SIN DATO</v>
      </c>
    </row>
    <row r="810" spans="1:13" x14ac:dyDescent="0.25">
      <c r="A810" s="77">
        <f t="shared" si="38"/>
        <v>807</v>
      </c>
      <c r="B810" s="42" t="str">
        <f>'10_Putumayo'!S808</f>
        <v>CC98370320</v>
      </c>
      <c r="C810" s="2">
        <f>'10_Putumayo'!Y808</f>
        <v>67</v>
      </c>
      <c r="D810">
        <f>'10_Putumayo'!AE808</f>
        <v>1</v>
      </c>
      <c r="E810" s="1">
        <f>'10_Putumayo'!BO808</f>
        <v>0</v>
      </c>
      <c r="F810" s="17">
        <f>'10_Putumayo'!CS808</f>
        <v>0</v>
      </c>
      <c r="G810" s="16">
        <f>'10_Putumayo'!DB808</f>
        <v>0</v>
      </c>
      <c r="H810" s="46">
        <f>'10_Putumayo'!CW808</f>
        <v>0</v>
      </c>
      <c r="I810" s="17">
        <f>'10_Putumayo'!EP808</f>
        <v>0</v>
      </c>
      <c r="J810" s="18">
        <f>'10_Putumayo'!ET808</f>
        <v>0</v>
      </c>
      <c r="K810" s="15" t="e">
        <f t="shared" si="36"/>
        <v>#NUM!</v>
      </c>
      <c r="L810" s="15" t="e">
        <f t="shared" si="37"/>
        <v>#NUM!</v>
      </c>
      <c r="M810" s="10" t="str">
        <f>IFERROR(VLOOKUP($L$4:$L$859,TABLAREF!$A$1:$C$4,3,1),"SIN DATO")</f>
        <v>SIN DATO</v>
      </c>
    </row>
    <row r="811" spans="1:13" x14ac:dyDescent="0.25">
      <c r="A811" s="77">
        <f t="shared" si="38"/>
        <v>808</v>
      </c>
      <c r="B811" s="42" t="str">
        <f>'10_Putumayo'!S809</f>
        <v>CC30744782</v>
      </c>
      <c r="C811" s="2">
        <f>'10_Putumayo'!Y809</f>
        <v>67</v>
      </c>
      <c r="D811">
        <f>'10_Putumayo'!AE809</f>
        <v>2</v>
      </c>
      <c r="E811" s="1">
        <f>'10_Putumayo'!BO809</f>
        <v>0</v>
      </c>
      <c r="F811" s="17">
        <f>'10_Putumayo'!CS809</f>
        <v>0</v>
      </c>
      <c r="G811" s="16">
        <f>'10_Putumayo'!DB809</f>
        <v>0</v>
      </c>
      <c r="H811" s="46">
        <f>'10_Putumayo'!CW809</f>
        <v>160</v>
      </c>
      <c r="I811" s="17">
        <f>'10_Putumayo'!EP809</f>
        <v>279</v>
      </c>
      <c r="J811" s="18">
        <f>'10_Putumayo'!ET809</f>
        <v>48</v>
      </c>
      <c r="K811" s="15">
        <f t="shared" si="36"/>
        <v>39.607163265435609</v>
      </c>
      <c r="L811" s="15">
        <f t="shared" si="37"/>
        <v>40</v>
      </c>
      <c r="M811" s="10" t="str">
        <f>IFERROR(VLOOKUP($L$4:$L$859,TABLAREF!$A$1:$C$4,3,1),"SIN DATO")</f>
        <v>MUY ALTO</v>
      </c>
    </row>
    <row r="812" spans="1:13" x14ac:dyDescent="0.25">
      <c r="A812" s="77">
        <f t="shared" si="38"/>
        <v>809</v>
      </c>
      <c r="B812" s="42" t="str">
        <f>'10_Putumayo'!S810</f>
        <v>CC41101227</v>
      </c>
      <c r="C812" s="2">
        <f>'10_Putumayo'!Y810</f>
        <v>56</v>
      </c>
      <c r="D812">
        <f>'10_Putumayo'!AE810</f>
        <v>2</v>
      </c>
      <c r="E812" s="1">
        <f>'10_Putumayo'!BO810</f>
        <v>0</v>
      </c>
      <c r="F812" s="17">
        <f>'10_Putumayo'!CS810</f>
        <v>1</v>
      </c>
      <c r="G812" s="16">
        <f>'10_Putumayo'!DB810</f>
        <v>0</v>
      </c>
      <c r="H812" s="46">
        <f>'10_Putumayo'!CW810</f>
        <v>120</v>
      </c>
      <c r="I812" s="17">
        <f>'10_Putumayo'!EP810</f>
        <v>186</v>
      </c>
      <c r="J812" s="18">
        <f>'10_Putumayo'!ET810</f>
        <v>45</v>
      </c>
      <c r="K812" s="15">
        <f t="shared" si="36"/>
        <v>12.39917818789783</v>
      </c>
      <c r="L812" s="15">
        <f t="shared" si="37"/>
        <v>12</v>
      </c>
      <c r="M812" s="10" t="str">
        <f>IFERROR(VLOOKUP($L$4:$L$859,TABLAREF!$A$1:$C$4,3,1),"SIN DATO")</f>
        <v>INTERMEDIO</v>
      </c>
    </row>
    <row r="813" spans="1:13" x14ac:dyDescent="0.25">
      <c r="A813" s="77">
        <f t="shared" si="38"/>
        <v>810</v>
      </c>
      <c r="B813" s="42" t="str">
        <f>'10_Putumayo'!S811</f>
        <v>CC27078217</v>
      </c>
      <c r="C813" s="2">
        <f>'10_Putumayo'!Y811</f>
        <v>50</v>
      </c>
      <c r="D813">
        <f>'10_Putumayo'!AE811</f>
        <v>2</v>
      </c>
      <c r="E813" s="1">
        <f>'10_Putumayo'!BO811</f>
        <v>0</v>
      </c>
      <c r="F813" s="17">
        <f>'10_Putumayo'!CS811</f>
        <v>0</v>
      </c>
      <c r="G813" s="16">
        <f>'10_Putumayo'!DB811</f>
        <v>0</v>
      </c>
      <c r="H813" s="46">
        <f>'10_Putumayo'!CW811</f>
        <v>110</v>
      </c>
      <c r="I813" s="17">
        <f>'10_Putumayo'!EP811</f>
        <v>172</v>
      </c>
      <c r="J813" s="18">
        <f>'10_Putumayo'!ET811</f>
        <v>0</v>
      </c>
      <c r="K813" s="15" t="e">
        <f t="shared" si="36"/>
        <v>#DIV/0!</v>
      </c>
      <c r="L813" s="15" t="e">
        <f t="shared" si="37"/>
        <v>#DIV/0!</v>
      </c>
      <c r="M813" s="10" t="str">
        <f>IFERROR(VLOOKUP($L$4:$L$859,TABLAREF!$A$1:$C$4,3,1),"SIN DATO")</f>
        <v>SIN DATO</v>
      </c>
    </row>
    <row r="814" spans="1:13" x14ac:dyDescent="0.25">
      <c r="A814" s="77">
        <f t="shared" si="38"/>
        <v>811</v>
      </c>
      <c r="B814" s="42" t="str">
        <f>'10_Putumayo'!S812</f>
        <v>CC35587091</v>
      </c>
      <c r="C814" s="2">
        <f>'10_Putumayo'!Y812</f>
        <v>78</v>
      </c>
      <c r="D814">
        <f>'10_Putumayo'!AE812</f>
        <v>2</v>
      </c>
      <c r="E814" s="1">
        <f>'10_Putumayo'!BO812</f>
        <v>0</v>
      </c>
      <c r="F814" s="17">
        <f>'10_Putumayo'!CS812</f>
        <v>0</v>
      </c>
      <c r="G814" s="16">
        <f>'10_Putumayo'!DB812</f>
        <v>0</v>
      </c>
      <c r="H814" s="46">
        <f>'10_Putumayo'!CW812</f>
        <v>120</v>
      </c>
      <c r="I814" s="17">
        <f>'10_Putumayo'!EP812</f>
        <v>0</v>
      </c>
      <c r="J814" s="18">
        <f>'10_Putumayo'!ET812</f>
        <v>0</v>
      </c>
      <c r="K814" s="15" t="e">
        <f t="shared" si="36"/>
        <v>#DIV/0!</v>
      </c>
      <c r="L814" s="15" t="e">
        <f t="shared" si="37"/>
        <v>#DIV/0!</v>
      </c>
      <c r="M814" s="10" t="str">
        <f>IFERROR(VLOOKUP($L$4:$L$859,TABLAREF!$A$1:$C$4,3,1),"SIN DATO")</f>
        <v>SIN DATO</v>
      </c>
    </row>
    <row r="815" spans="1:13" x14ac:dyDescent="0.25">
      <c r="A815" s="77">
        <f t="shared" si="38"/>
        <v>812</v>
      </c>
      <c r="B815" s="42" t="str">
        <f>'10_Putumayo'!S813</f>
        <v>CC5213522</v>
      </c>
      <c r="C815" s="2">
        <f>'10_Putumayo'!Y813</f>
        <v>56</v>
      </c>
      <c r="D815">
        <f>'10_Putumayo'!AE813</f>
        <v>1</v>
      </c>
      <c r="E815" s="1">
        <f>'10_Putumayo'!BO813</f>
        <v>0</v>
      </c>
      <c r="F815" s="17">
        <f>'10_Putumayo'!CS813</f>
        <v>0</v>
      </c>
      <c r="G815" s="16">
        <f>'10_Putumayo'!DB813</f>
        <v>0</v>
      </c>
      <c r="H815" s="46">
        <f>'10_Putumayo'!CW813</f>
        <v>120</v>
      </c>
      <c r="I815" s="17">
        <f>'10_Putumayo'!EP813</f>
        <v>285</v>
      </c>
      <c r="J815" s="18">
        <f>'10_Putumayo'!ET813</f>
        <v>45</v>
      </c>
      <c r="K815" s="15">
        <f t="shared" si="36"/>
        <v>14.281032516694992</v>
      </c>
      <c r="L815" s="15">
        <f t="shared" si="37"/>
        <v>14</v>
      </c>
      <c r="M815" s="10" t="str">
        <f>IFERROR(VLOOKUP($L$4:$L$859,TABLAREF!$A$1:$C$4,3,1),"SIN DATO")</f>
        <v>INTERMEDIO</v>
      </c>
    </row>
    <row r="816" spans="1:13" x14ac:dyDescent="0.25">
      <c r="A816" s="77">
        <f t="shared" si="38"/>
        <v>813</v>
      </c>
      <c r="B816" s="42" t="str">
        <f>'10_Putumayo'!S814</f>
        <v>CC5249087</v>
      </c>
      <c r="C816" s="2">
        <f>'10_Putumayo'!Y814</f>
        <v>51</v>
      </c>
      <c r="D816">
        <f>'10_Putumayo'!AE814</f>
        <v>1</v>
      </c>
      <c r="E816" s="1">
        <f>'10_Putumayo'!BO814</f>
        <v>0</v>
      </c>
      <c r="F816" s="17">
        <f>'10_Putumayo'!CS814</f>
        <v>0</v>
      </c>
      <c r="G816" s="16">
        <f>'10_Putumayo'!DB814</f>
        <v>0</v>
      </c>
      <c r="H816" s="46">
        <f>'10_Putumayo'!CW814</f>
        <v>120</v>
      </c>
      <c r="I816" s="17">
        <f>'10_Putumayo'!EP814</f>
        <v>91</v>
      </c>
      <c r="J816" s="18">
        <f>'10_Putumayo'!ET814</f>
        <v>45</v>
      </c>
      <c r="K816" s="15">
        <f t="shared" si="36"/>
        <v>1.9636023930117319</v>
      </c>
      <c r="L816" s="15">
        <f t="shared" si="37"/>
        <v>2</v>
      </c>
      <c r="M816" s="10" t="str">
        <f>IFERROR(VLOOKUP($L$4:$L$859,TABLAREF!$A$1:$C$4,3,1),"SIN DATO")</f>
        <v>LATENTE</v>
      </c>
    </row>
    <row r="817" spans="1:13" x14ac:dyDescent="0.25">
      <c r="A817" s="77">
        <f t="shared" si="38"/>
        <v>814</v>
      </c>
      <c r="B817" s="42" t="str">
        <f>'10_Putumayo'!S815</f>
        <v>CC5299262</v>
      </c>
      <c r="C817" s="2">
        <f>'10_Putumayo'!Y815</f>
        <v>60</v>
      </c>
      <c r="D817">
        <f>'10_Putumayo'!AE815</f>
        <v>1</v>
      </c>
      <c r="E817" s="1">
        <f>'10_Putumayo'!BO815</f>
        <v>0</v>
      </c>
      <c r="F817" s="17">
        <f>'10_Putumayo'!CS815</f>
        <v>0</v>
      </c>
      <c r="G817" s="16">
        <f>'10_Putumayo'!DB815</f>
        <v>0</v>
      </c>
      <c r="H817" s="46">
        <f>'10_Putumayo'!CW815</f>
        <v>120</v>
      </c>
      <c r="I817" s="17">
        <f>'10_Putumayo'!EP815</f>
        <v>0</v>
      </c>
      <c r="J817" s="18">
        <f>'10_Putumayo'!ET815</f>
        <v>0</v>
      </c>
      <c r="K817" s="15" t="e">
        <f t="shared" si="36"/>
        <v>#DIV/0!</v>
      </c>
      <c r="L817" s="15" t="e">
        <f t="shared" si="37"/>
        <v>#DIV/0!</v>
      </c>
      <c r="M817" s="10" t="str">
        <f>IFERROR(VLOOKUP($L$4:$L$859,TABLAREF!$A$1:$C$4,3,1),"SIN DATO")</f>
        <v>SIN DATO</v>
      </c>
    </row>
    <row r="818" spans="1:13" x14ac:dyDescent="0.25">
      <c r="A818" s="77">
        <f t="shared" si="38"/>
        <v>815</v>
      </c>
      <c r="B818" s="42" t="str">
        <f>'10_Putumayo'!S816</f>
        <v>CC5307400</v>
      </c>
      <c r="C818" s="2">
        <f>'10_Putumayo'!Y816</f>
        <v>49</v>
      </c>
      <c r="D818">
        <f>'10_Putumayo'!AE816</f>
        <v>1</v>
      </c>
      <c r="E818" s="1">
        <f>'10_Putumayo'!BO816</f>
        <v>0</v>
      </c>
      <c r="F818" s="17">
        <f>'10_Putumayo'!CS816</f>
        <v>0</v>
      </c>
      <c r="G818" s="16">
        <f>'10_Putumayo'!DB816</f>
        <v>0</v>
      </c>
      <c r="H818" s="46">
        <f>'10_Putumayo'!CW816</f>
        <v>0</v>
      </c>
      <c r="I818" s="17">
        <f>'10_Putumayo'!EP816</f>
        <v>0</v>
      </c>
      <c r="J818" s="18">
        <f>'10_Putumayo'!ET816</f>
        <v>0</v>
      </c>
      <c r="K818" s="15" t="e">
        <f t="shared" si="36"/>
        <v>#NUM!</v>
      </c>
      <c r="L818" s="15" t="e">
        <f t="shared" si="37"/>
        <v>#NUM!</v>
      </c>
      <c r="M818" s="10" t="str">
        <f>IFERROR(VLOOKUP($L$4:$L$859,TABLAREF!$A$1:$C$4,3,1),"SIN DATO")</f>
        <v>SIN DATO</v>
      </c>
    </row>
    <row r="819" spans="1:13" x14ac:dyDescent="0.25">
      <c r="A819" s="77">
        <f t="shared" si="38"/>
        <v>816</v>
      </c>
      <c r="B819" s="42" t="str">
        <f>'10_Putumayo'!S817</f>
        <v>CC5309344</v>
      </c>
      <c r="C819" s="2">
        <f>'10_Putumayo'!Y817</f>
        <v>52</v>
      </c>
      <c r="D819">
        <f>'10_Putumayo'!AE817</f>
        <v>1</v>
      </c>
      <c r="E819" s="1">
        <f>'10_Putumayo'!BO817</f>
        <v>0</v>
      </c>
      <c r="F819" s="17">
        <f>'10_Putumayo'!CS817</f>
        <v>1</v>
      </c>
      <c r="G819" s="16">
        <f>'10_Putumayo'!DB817</f>
        <v>0</v>
      </c>
      <c r="H819" s="46">
        <f>'10_Putumayo'!CW817</f>
        <v>140</v>
      </c>
      <c r="I819" s="17">
        <f>'10_Putumayo'!EP817</f>
        <v>0</v>
      </c>
      <c r="J819" s="18">
        <f>'10_Putumayo'!ET817</f>
        <v>0</v>
      </c>
      <c r="K819" s="15" t="e">
        <f t="shared" si="36"/>
        <v>#DIV/0!</v>
      </c>
      <c r="L819" s="15" t="e">
        <f t="shared" si="37"/>
        <v>#DIV/0!</v>
      </c>
      <c r="M819" s="10" t="str">
        <f>IFERROR(VLOOKUP($L$4:$L$859,TABLAREF!$A$1:$C$4,3,1),"SIN DATO")</f>
        <v>SIN DATO</v>
      </c>
    </row>
    <row r="820" spans="1:13" x14ac:dyDescent="0.25">
      <c r="A820" s="77">
        <f t="shared" si="38"/>
        <v>817</v>
      </c>
      <c r="B820" s="42" t="str">
        <f>'10_Putumayo'!S818</f>
        <v>CC5339937</v>
      </c>
      <c r="C820" s="2">
        <f>'10_Putumayo'!Y818</f>
        <v>59</v>
      </c>
      <c r="D820">
        <f>'10_Putumayo'!AE818</f>
        <v>1</v>
      </c>
      <c r="E820" s="1">
        <f>'10_Putumayo'!BO818</f>
        <v>0</v>
      </c>
      <c r="F820" s="17">
        <f>'10_Putumayo'!CS818</f>
        <v>0</v>
      </c>
      <c r="G820" s="16">
        <f>'10_Putumayo'!DB818</f>
        <v>0</v>
      </c>
      <c r="H820" s="46">
        <f>'10_Putumayo'!CW818</f>
        <v>120</v>
      </c>
      <c r="I820" s="17">
        <f>'10_Putumayo'!EP818</f>
        <v>0</v>
      </c>
      <c r="J820" s="18">
        <f>'10_Putumayo'!ET818</f>
        <v>0</v>
      </c>
      <c r="K820" s="15" t="e">
        <f t="shared" si="36"/>
        <v>#DIV/0!</v>
      </c>
      <c r="L820" s="15" t="e">
        <f t="shared" si="37"/>
        <v>#DIV/0!</v>
      </c>
      <c r="M820" s="10" t="str">
        <f>IFERROR(VLOOKUP($L$4:$L$859,TABLAREF!$A$1:$C$4,3,1),"SIN DATO")</f>
        <v>SIN DATO</v>
      </c>
    </row>
    <row r="821" spans="1:13" x14ac:dyDescent="0.25">
      <c r="A821" s="77">
        <f t="shared" si="38"/>
        <v>818</v>
      </c>
      <c r="B821" s="42" t="str">
        <f>'10_Putumayo'!S819</f>
        <v>CC5344214</v>
      </c>
      <c r="C821" s="2">
        <f>'10_Putumayo'!Y819</f>
        <v>57</v>
      </c>
      <c r="D821">
        <f>'10_Putumayo'!AE819</f>
        <v>1</v>
      </c>
      <c r="E821" s="1">
        <f>'10_Putumayo'!BO819</f>
        <v>0</v>
      </c>
      <c r="F821" s="17">
        <f>'10_Putumayo'!CS819</f>
        <v>0</v>
      </c>
      <c r="G821" s="16">
        <f>'10_Putumayo'!DB819</f>
        <v>0</v>
      </c>
      <c r="H821" s="46">
        <f>'10_Putumayo'!CW819</f>
        <v>120</v>
      </c>
      <c r="I821" s="17">
        <f>'10_Putumayo'!EP819</f>
        <v>188</v>
      </c>
      <c r="J821" s="18">
        <f>'10_Putumayo'!ET819</f>
        <v>52</v>
      </c>
      <c r="K821" s="15">
        <f t="shared" si="36"/>
        <v>7.3623422090043578</v>
      </c>
      <c r="L821" s="15">
        <f t="shared" si="37"/>
        <v>7</v>
      </c>
      <c r="M821" s="10" t="str">
        <f>IFERROR(VLOOKUP($L$4:$L$859,TABLAREF!$A$1:$C$4,3,1),"SIN DATO")</f>
        <v>LATENTE</v>
      </c>
    </row>
    <row r="822" spans="1:13" x14ac:dyDescent="0.25">
      <c r="A822" s="77">
        <f t="shared" si="38"/>
        <v>819</v>
      </c>
      <c r="B822" s="42" t="str">
        <f>'10_Putumayo'!S820</f>
        <v>CC5348336</v>
      </c>
      <c r="C822" s="2">
        <f>'10_Putumayo'!Y820</f>
        <v>58</v>
      </c>
      <c r="D822">
        <f>'10_Putumayo'!AE820</f>
        <v>1</v>
      </c>
      <c r="E822" s="1">
        <f>'10_Putumayo'!BO820</f>
        <v>0</v>
      </c>
      <c r="F822" s="17">
        <f>'10_Putumayo'!CS820</f>
        <v>0</v>
      </c>
      <c r="G822" s="16">
        <f>'10_Putumayo'!DB820</f>
        <v>0</v>
      </c>
      <c r="H822" s="46">
        <f>'10_Putumayo'!CW820</f>
        <v>120</v>
      </c>
      <c r="I822" s="17">
        <f>'10_Putumayo'!EP820</f>
        <v>0</v>
      </c>
      <c r="J822" s="18">
        <f>'10_Putumayo'!ET820</f>
        <v>0</v>
      </c>
      <c r="K822" s="15" t="e">
        <f t="shared" si="36"/>
        <v>#DIV/0!</v>
      </c>
      <c r="L822" s="15" t="e">
        <f t="shared" si="37"/>
        <v>#DIV/0!</v>
      </c>
      <c r="M822" s="10" t="str">
        <f>IFERROR(VLOOKUP($L$4:$L$859,TABLAREF!$A$1:$C$4,3,1),"SIN DATO")</f>
        <v>SIN DATO</v>
      </c>
    </row>
    <row r="823" spans="1:13" x14ac:dyDescent="0.25">
      <c r="A823" s="77">
        <f t="shared" si="38"/>
        <v>820</v>
      </c>
      <c r="B823" s="42" t="str">
        <f>'10_Putumayo'!S821</f>
        <v>CC5348536</v>
      </c>
      <c r="C823" s="2">
        <f>'10_Putumayo'!Y821</f>
        <v>57</v>
      </c>
      <c r="D823">
        <f>'10_Putumayo'!AE821</f>
        <v>1</v>
      </c>
      <c r="E823" s="1">
        <f>'10_Putumayo'!BO821</f>
        <v>0</v>
      </c>
      <c r="F823" s="17">
        <f>'10_Putumayo'!CS821</f>
        <v>0</v>
      </c>
      <c r="G823" s="16">
        <f>'10_Putumayo'!DB821</f>
        <v>0</v>
      </c>
      <c r="H823" s="46">
        <f>'10_Putumayo'!CW821</f>
        <v>0</v>
      </c>
      <c r="I823" s="17">
        <f>'10_Putumayo'!EP821</f>
        <v>0</v>
      </c>
      <c r="J823" s="18">
        <f>'10_Putumayo'!ET821</f>
        <v>0</v>
      </c>
      <c r="K823" s="15" t="e">
        <f t="shared" si="36"/>
        <v>#NUM!</v>
      </c>
      <c r="L823" s="15" t="e">
        <f t="shared" si="37"/>
        <v>#NUM!</v>
      </c>
      <c r="M823" s="10" t="str">
        <f>IFERROR(VLOOKUP($L$4:$L$859,TABLAREF!$A$1:$C$4,3,1),"SIN DATO")</f>
        <v>SIN DATO</v>
      </c>
    </row>
    <row r="824" spans="1:13" x14ac:dyDescent="0.25">
      <c r="A824" s="77">
        <f t="shared" si="38"/>
        <v>821</v>
      </c>
      <c r="B824" s="42" t="str">
        <f>'10_Putumayo'!S822</f>
        <v>CC41105623</v>
      </c>
      <c r="C824" s="2">
        <f>'10_Putumayo'!Y822</f>
        <v>59</v>
      </c>
      <c r="D824">
        <f>'10_Putumayo'!AE822</f>
        <v>2</v>
      </c>
      <c r="E824" s="1">
        <f>'10_Putumayo'!BO822</f>
        <v>0</v>
      </c>
      <c r="F824" s="17">
        <f>'10_Putumayo'!CS822</f>
        <v>0</v>
      </c>
      <c r="G824" s="16">
        <f>'10_Putumayo'!DB822</f>
        <v>1</v>
      </c>
      <c r="H824" s="46">
        <f>'10_Putumayo'!CW822</f>
        <v>120</v>
      </c>
      <c r="I824" s="17">
        <f>'10_Putumayo'!EP822</f>
        <v>171</v>
      </c>
      <c r="J824" s="18">
        <f>'10_Putumayo'!ET822</f>
        <v>49</v>
      </c>
      <c r="K824" s="15">
        <f t="shared" si="36"/>
        <v>28.230604388537905</v>
      </c>
      <c r="L824" s="15">
        <f t="shared" si="37"/>
        <v>28</v>
      </c>
      <c r="M824" s="10" t="str">
        <f>IFERROR(VLOOKUP($L$4:$L$859,TABLAREF!$A$1:$C$4,3,1),"SIN DATO")</f>
        <v>MUY ALTO</v>
      </c>
    </row>
    <row r="825" spans="1:13" x14ac:dyDescent="0.25">
      <c r="A825" s="77">
        <f t="shared" si="38"/>
        <v>822</v>
      </c>
      <c r="B825" s="42" t="str">
        <f>'10_Putumayo'!S823</f>
        <v>CC27358997</v>
      </c>
      <c r="C825" s="2">
        <f>'10_Putumayo'!Y823</f>
        <v>57</v>
      </c>
      <c r="D825">
        <f>'10_Putumayo'!AE823</f>
        <v>1</v>
      </c>
      <c r="E825" s="1">
        <f>'10_Putumayo'!BO823</f>
        <v>0</v>
      </c>
      <c r="F825" s="17">
        <f>'10_Putumayo'!CS823</f>
        <v>0</v>
      </c>
      <c r="G825" s="16">
        <f>'10_Putumayo'!DB823</f>
        <v>0</v>
      </c>
      <c r="H825" s="46">
        <f>'10_Putumayo'!CW823</f>
        <v>120</v>
      </c>
      <c r="I825" s="17">
        <f>'10_Putumayo'!EP823</f>
        <v>80</v>
      </c>
      <c r="J825" s="18">
        <f>'10_Putumayo'!ET823</f>
        <v>64.5</v>
      </c>
      <c r="K825" s="15">
        <f t="shared" si="36"/>
        <v>1.1813398310991041</v>
      </c>
      <c r="L825" s="15">
        <f t="shared" si="37"/>
        <v>1</v>
      </c>
      <c r="M825" s="10" t="str">
        <f>IFERROR(VLOOKUP($L$4:$L$859,TABLAREF!$A$1:$C$4,3,1),"SIN DATO")</f>
        <v>LATENTE</v>
      </c>
    </row>
    <row r="826" spans="1:13" x14ac:dyDescent="0.25">
      <c r="A826" s="77">
        <f t="shared" si="38"/>
        <v>823</v>
      </c>
      <c r="B826" s="42" t="str">
        <f>'10_Putumayo'!S824</f>
        <v>CC27359858</v>
      </c>
      <c r="C826" s="2">
        <f>'10_Putumayo'!Y824</f>
        <v>58</v>
      </c>
      <c r="D826">
        <f>'10_Putumayo'!AE824</f>
        <v>2</v>
      </c>
      <c r="E826" s="1">
        <f>'10_Putumayo'!BO824</f>
        <v>0</v>
      </c>
      <c r="F826" s="17">
        <f>'10_Putumayo'!CS824</f>
        <v>0</v>
      </c>
      <c r="G826" s="16">
        <f>'10_Putumayo'!DB824</f>
        <v>0</v>
      </c>
      <c r="H826" s="46">
        <f>'10_Putumayo'!CW824</f>
        <v>140</v>
      </c>
      <c r="I826" s="17">
        <f>'10_Putumayo'!EP824</f>
        <v>217</v>
      </c>
      <c r="J826" s="18">
        <f>'10_Putumayo'!ET824</f>
        <v>48.4</v>
      </c>
      <c r="K826" s="15">
        <f t="shared" si="36"/>
        <v>19.349305270972096</v>
      </c>
      <c r="L826" s="15">
        <f t="shared" si="37"/>
        <v>19</v>
      </c>
      <c r="M826" s="10" t="str">
        <f>IFERROR(VLOOKUP($L$4:$L$859,TABLAREF!$A$1:$C$4,3,1),"SIN DATO")</f>
        <v>INTERMEDIO</v>
      </c>
    </row>
    <row r="827" spans="1:13" x14ac:dyDescent="0.25">
      <c r="A827" s="77">
        <f t="shared" si="38"/>
        <v>824</v>
      </c>
      <c r="B827" s="42" t="str">
        <f>'10_Putumayo'!S825</f>
        <v>CC12919352</v>
      </c>
      <c r="C827" s="2">
        <f>'10_Putumayo'!Y825</f>
        <v>61</v>
      </c>
      <c r="D827">
        <f>'10_Putumayo'!AE825</f>
        <v>1</v>
      </c>
      <c r="E827" s="1">
        <f>'10_Putumayo'!BO825</f>
        <v>0</v>
      </c>
      <c r="F827" s="17">
        <f>'10_Putumayo'!CS825</f>
        <v>1</v>
      </c>
      <c r="G827" s="16">
        <f>'10_Putumayo'!DB825</f>
        <v>0</v>
      </c>
      <c r="H827" s="46">
        <f>'10_Putumayo'!CW825</f>
        <v>173</v>
      </c>
      <c r="I827" s="17">
        <f>'10_Putumayo'!EP825</f>
        <v>225</v>
      </c>
      <c r="J827" s="18">
        <f>'10_Putumayo'!ET825</f>
        <v>46.4</v>
      </c>
      <c r="K827" s="15">
        <f t="shared" si="36"/>
        <v>26.259772966466588</v>
      </c>
      <c r="L827" s="15">
        <f t="shared" si="37"/>
        <v>26</v>
      </c>
      <c r="M827" s="10" t="str">
        <f>IFERROR(VLOOKUP($L$4:$L$859,TABLAREF!$A$1:$C$4,3,1),"SIN DATO")</f>
        <v>MUY ALTO</v>
      </c>
    </row>
    <row r="828" spans="1:13" x14ac:dyDescent="0.25">
      <c r="A828" s="77">
        <f t="shared" si="38"/>
        <v>825</v>
      </c>
      <c r="B828" s="42" t="str">
        <f>'10_Putumayo'!S826</f>
        <v>CC5350104</v>
      </c>
      <c r="C828" s="2">
        <f>'10_Putumayo'!Y826</f>
        <v>51</v>
      </c>
      <c r="D828">
        <f>'10_Putumayo'!AE826</f>
        <v>1</v>
      </c>
      <c r="E828" s="1">
        <f>'10_Putumayo'!BO826</f>
        <v>0</v>
      </c>
      <c r="F828" s="17">
        <f>'10_Putumayo'!CS826</f>
        <v>0</v>
      </c>
      <c r="G828" s="16">
        <f>'10_Putumayo'!DB826</f>
        <v>0</v>
      </c>
      <c r="H828" s="46">
        <f>'10_Putumayo'!CW826</f>
        <v>125</v>
      </c>
      <c r="I828" s="17">
        <f>'10_Putumayo'!EP826</f>
        <v>0</v>
      </c>
      <c r="J828" s="18">
        <f>'10_Putumayo'!ET826</f>
        <v>0</v>
      </c>
      <c r="K828" s="15" t="e">
        <f t="shared" si="36"/>
        <v>#DIV/0!</v>
      </c>
      <c r="L828" s="15" t="e">
        <f t="shared" si="37"/>
        <v>#DIV/0!</v>
      </c>
      <c r="M828" s="10" t="str">
        <f>IFERROR(VLOOKUP($L$4:$L$859,TABLAREF!$A$1:$C$4,3,1),"SIN DATO")</f>
        <v>SIN DATO</v>
      </c>
    </row>
    <row r="829" spans="1:13" x14ac:dyDescent="0.25">
      <c r="A829" s="77">
        <f t="shared" si="38"/>
        <v>826</v>
      </c>
      <c r="B829" s="42" t="str">
        <f>'10_Putumayo'!S827</f>
        <v>CC5350160</v>
      </c>
      <c r="C829" s="2">
        <f>'10_Putumayo'!Y827</f>
        <v>52</v>
      </c>
      <c r="D829">
        <f>'10_Putumayo'!AE827</f>
        <v>1</v>
      </c>
      <c r="E829" s="1">
        <f>'10_Putumayo'!BO827</f>
        <v>0</v>
      </c>
      <c r="F829" s="17">
        <f>'10_Putumayo'!CS827</f>
        <v>1</v>
      </c>
      <c r="G829" s="16">
        <f>'10_Putumayo'!DB827</f>
        <v>0</v>
      </c>
      <c r="H829" s="46">
        <f>'10_Putumayo'!CW827</f>
        <v>127</v>
      </c>
      <c r="I829" s="17">
        <f>'10_Putumayo'!EP827</f>
        <v>0</v>
      </c>
      <c r="J829" s="18">
        <f>'10_Putumayo'!ET827</f>
        <v>0</v>
      </c>
      <c r="K829" s="15" t="e">
        <f t="shared" si="36"/>
        <v>#DIV/0!</v>
      </c>
      <c r="L829" s="15" t="e">
        <f t="shared" ref="L829:L851" si="39">ROUND(K829,0)</f>
        <v>#DIV/0!</v>
      </c>
      <c r="M829" s="10" t="str">
        <f>IFERROR(VLOOKUP($L$4:$L$859,TABLAREF!$A$1:$C$4,3,1),"SIN DATO")</f>
        <v>SIN DATO</v>
      </c>
    </row>
    <row r="830" spans="1:13" x14ac:dyDescent="0.25">
      <c r="A830" s="77">
        <f t="shared" si="38"/>
        <v>827</v>
      </c>
      <c r="B830" s="42" t="str">
        <f>'10_Putumayo'!S828</f>
        <v>CC5350234</v>
      </c>
      <c r="C830" s="2">
        <f>'10_Putumayo'!Y828</f>
        <v>52</v>
      </c>
      <c r="D830">
        <f>'10_Putumayo'!AE828</f>
        <v>1</v>
      </c>
      <c r="E830" s="1">
        <f>'10_Putumayo'!BO828</f>
        <v>0</v>
      </c>
      <c r="F830" s="17">
        <f>'10_Putumayo'!CS828</f>
        <v>1</v>
      </c>
      <c r="G830" s="16">
        <f>'10_Putumayo'!DB828</f>
        <v>0</v>
      </c>
      <c r="H830" s="46">
        <f>'10_Putumayo'!CW828</f>
        <v>126</v>
      </c>
      <c r="I830" s="17">
        <f>'10_Putumayo'!EP828</f>
        <v>0</v>
      </c>
      <c r="J830" s="18">
        <f>'10_Putumayo'!ET828</f>
        <v>0</v>
      </c>
      <c r="K830" s="15" t="e">
        <f t="shared" si="36"/>
        <v>#DIV/0!</v>
      </c>
      <c r="L830" s="15" t="e">
        <f t="shared" si="39"/>
        <v>#DIV/0!</v>
      </c>
      <c r="M830" s="10" t="str">
        <f>IFERROR(VLOOKUP($L$4:$L$859,TABLAREF!$A$1:$C$4,3,1),"SIN DATO")</f>
        <v>SIN DATO</v>
      </c>
    </row>
    <row r="831" spans="1:13" x14ac:dyDescent="0.25">
      <c r="A831" s="77">
        <f t="shared" si="38"/>
        <v>828</v>
      </c>
      <c r="B831" s="42" t="str">
        <f>'10_Putumayo'!S829</f>
        <v>CC5350268</v>
      </c>
      <c r="C831" s="2">
        <f>'10_Putumayo'!Y829</f>
        <v>57</v>
      </c>
      <c r="D831">
        <f>'10_Putumayo'!AE829</f>
        <v>1</v>
      </c>
      <c r="E831" s="1">
        <f>'10_Putumayo'!BO829</f>
        <v>0</v>
      </c>
      <c r="F831" s="17">
        <f>'10_Putumayo'!CS829</f>
        <v>1</v>
      </c>
      <c r="G831" s="16">
        <f>'10_Putumayo'!DB829</f>
        <v>1</v>
      </c>
      <c r="H831" s="46">
        <f>'10_Putumayo'!CW829</f>
        <v>140</v>
      </c>
      <c r="I831" s="17">
        <f>'10_Putumayo'!EP829</f>
        <v>86</v>
      </c>
      <c r="J831" s="18">
        <f>'10_Putumayo'!ET829</f>
        <v>50</v>
      </c>
      <c r="K831" s="15">
        <f t="shared" si="36"/>
        <v>14.126518680336309</v>
      </c>
      <c r="L831" s="15">
        <f t="shared" si="39"/>
        <v>14</v>
      </c>
      <c r="M831" s="10" t="str">
        <f>IFERROR(VLOOKUP($L$4:$L$859,TABLAREF!$A$1:$C$4,3,1),"SIN DATO")</f>
        <v>INTERMEDIO</v>
      </c>
    </row>
    <row r="832" spans="1:13" x14ac:dyDescent="0.25">
      <c r="A832" s="77">
        <f t="shared" si="38"/>
        <v>829</v>
      </c>
      <c r="B832" s="42" t="str">
        <f>'10_Putumayo'!S830</f>
        <v>CC5350275</v>
      </c>
      <c r="C832" s="2">
        <f>'10_Putumayo'!Y830</f>
        <v>55</v>
      </c>
      <c r="D832">
        <f>'10_Putumayo'!AE830</f>
        <v>1</v>
      </c>
      <c r="E832" s="1">
        <f>'10_Putumayo'!BO830</f>
        <v>0</v>
      </c>
      <c r="F832" s="17">
        <f>'10_Putumayo'!CS830</f>
        <v>1</v>
      </c>
      <c r="G832" s="16">
        <f>'10_Putumayo'!DB830</f>
        <v>0</v>
      </c>
      <c r="H832" s="46">
        <f>'10_Putumayo'!CW830</f>
        <v>125</v>
      </c>
      <c r="I832" s="17">
        <f>'10_Putumayo'!EP830</f>
        <v>0</v>
      </c>
      <c r="J832" s="18">
        <f>'10_Putumayo'!ET830</f>
        <v>0</v>
      </c>
      <c r="K832" s="15" t="e">
        <f t="shared" si="36"/>
        <v>#DIV/0!</v>
      </c>
      <c r="L832" s="15" t="e">
        <f t="shared" si="39"/>
        <v>#DIV/0!</v>
      </c>
      <c r="M832" s="10" t="str">
        <f>IFERROR(VLOOKUP($L$4:$L$859,TABLAREF!$A$1:$C$4,3,1),"SIN DATO")</f>
        <v>SIN DATO</v>
      </c>
    </row>
    <row r="833" spans="1:13" x14ac:dyDescent="0.25">
      <c r="A833" s="77">
        <f t="shared" si="38"/>
        <v>830</v>
      </c>
      <c r="B833" s="42" t="str">
        <f>'10_Putumayo'!S831</f>
        <v>CC5350424</v>
      </c>
      <c r="C833" s="2">
        <f>'10_Putumayo'!Y831</f>
        <v>58</v>
      </c>
      <c r="D833">
        <f>'10_Putumayo'!AE831</f>
        <v>1</v>
      </c>
      <c r="E833" s="1">
        <f>'10_Putumayo'!BO831</f>
        <v>0</v>
      </c>
      <c r="F833" s="17">
        <f>'10_Putumayo'!CS831</f>
        <v>0</v>
      </c>
      <c r="G833" s="16">
        <f>'10_Putumayo'!DB831</f>
        <v>0</v>
      </c>
      <c r="H833" s="46">
        <f>'10_Putumayo'!CW831</f>
        <v>155</v>
      </c>
      <c r="I833" s="17">
        <f>'10_Putumayo'!EP831</f>
        <v>209</v>
      </c>
      <c r="J833" s="18">
        <f>'10_Putumayo'!ET831</f>
        <v>50</v>
      </c>
      <c r="K833" s="15">
        <f t="shared" si="36"/>
        <v>13.988551396102267</v>
      </c>
      <c r="L833" s="15">
        <f t="shared" si="39"/>
        <v>14</v>
      </c>
      <c r="M833" s="10" t="str">
        <f>IFERROR(VLOOKUP($L$4:$L$859,TABLAREF!$A$1:$C$4,3,1),"SIN DATO")</f>
        <v>INTERMEDIO</v>
      </c>
    </row>
    <row r="834" spans="1:13" x14ac:dyDescent="0.25">
      <c r="A834" s="77">
        <f t="shared" si="38"/>
        <v>831</v>
      </c>
      <c r="B834" s="42" t="str">
        <f>'10_Putumayo'!S832</f>
        <v>CC5880776</v>
      </c>
      <c r="C834" s="2">
        <f>'10_Putumayo'!Y832</f>
        <v>54</v>
      </c>
      <c r="D834">
        <f>'10_Putumayo'!AE832</f>
        <v>1</v>
      </c>
      <c r="E834" s="1">
        <f>'10_Putumayo'!BO832</f>
        <v>0</v>
      </c>
      <c r="F834" s="17">
        <f>'10_Putumayo'!CS832</f>
        <v>0</v>
      </c>
      <c r="G834" s="16">
        <f>'10_Putumayo'!DB832</f>
        <v>0</v>
      </c>
      <c r="H834" s="46">
        <f>'10_Putumayo'!CW832</f>
        <v>120</v>
      </c>
      <c r="I834" s="17">
        <f>'10_Putumayo'!EP832</f>
        <v>196</v>
      </c>
      <c r="J834" s="18">
        <f>'10_Putumayo'!ET832</f>
        <v>42</v>
      </c>
      <c r="K834" s="15">
        <f t="shared" si="36"/>
        <v>8.95721986461594</v>
      </c>
      <c r="L834" s="15">
        <f t="shared" si="39"/>
        <v>9</v>
      </c>
      <c r="M834" s="10" t="str">
        <f>IFERROR(VLOOKUP($L$4:$L$859,TABLAREF!$A$1:$C$4,3,1),"SIN DATO")</f>
        <v>LATENTE</v>
      </c>
    </row>
    <row r="835" spans="1:13" x14ac:dyDescent="0.25">
      <c r="A835" s="77">
        <f t="shared" si="38"/>
        <v>832</v>
      </c>
      <c r="B835" s="42" t="str">
        <f>'10_Putumayo'!S833</f>
        <v>CC18100905</v>
      </c>
      <c r="C835" s="2">
        <f>'10_Putumayo'!Y833</f>
        <v>56</v>
      </c>
      <c r="D835">
        <f>'10_Putumayo'!AE833</f>
        <v>1</v>
      </c>
      <c r="E835" s="1">
        <f>'10_Putumayo'!BO833</f>
        <v>0</v>
      </c>
      <c r="F835" s="17">
        <f>'10_Putumayo'!CS833</f>
        <v>0</v>
      </c>
      <c r="G835" s="16">
        <f>'10_Putumayo'!DB833</f>
        <v>1</v>
      </c>
      <c r="H835" s="46">
        <f>'10_Putumayo'!CW833</f>
        <v>178</v>
      </c>
      <c r="I835" s="17">
        <f>'10_Putumayo'!EP833</f>
        <v>178</v>
      </c>
      <c r="J835" s="18">
        <f>'10_Putumayo'!ET833</f>
        <v>60</v>
      </c>
      <c r="K835" s="15">
        <f t="shared" si="36"/>
        <v>24.95201475904565</v>
      </c>
      <c r="L835" s="15">
        <f t="shared" si="39"/>
        <v>25</v>
      </c>
      <c r="M835" s="10" t="str">
        <f>IFERROR(VLOOKUP($L$4:$L$859,TABLAREF!$A$1:$C$4,3,1),"SIN DATO")</f>
        <v>MUY ALTO</v>
      </c>
    </row>
    <row r="836" spans="1:13" x14ac:dyDescent="0.25">
      <c r="A836" s="77">
        <f t="shared" si="38"/>
        <v>833</v>
      </c>
      <c r="B836" s="42" t="str">
        <f>'10_Putumayo'!S834</f>
        <v>CC18142839</v>
      </c>
      <c r="C836" s="2">
        <f>'10_Putumayo'!Y834</f>
        <v>61</v>
      </c>
      <c r="D836">
        <f>'10_Putumayo'!AE834</f>
        <v>1</v>
      </c>
      <c r="E836" s="1">
        <f>'10_Putumayo'!BO834</f>
        <v>0</v>
      </c>
      <c r="F836" s="17">
        <f>'10_Putumayo'!CS834</f>
        <v>0</v>
      </c>
      <c r="G836" s="16">
        <f>'10_Putumayo'!DB834</f>
        <v>0</v>
      </c>
      <c r="H836" s="46">
        <f>'10_Putumayo'!CW834</f>
        <v>120</v>
      </c>
      <c r="I836" s="17">
        <f>'10_Putumayo'!EP834</f>
        <v>204</v>
      </c>
      <c r="J836" s="18">
        <f>'10_Putumayo'!ET834</f>
        <v>42.02</v>
      </c>
      <c r="K836" s="15">
        <f t="shared" si="36"/>
        <v>12.878044417948987</v>
      </c>
      <c r="L836" s="15">
        <f t="shared" si="39"/>
        <v>13</v>
      </c>
      <c r="M836" s="10" t="str">
        <f>IFERROR(VLOOKUP($L$4:$L$859,TABLAREF!$A$1:$C$4,3,1),"SIN DATO")</f>
        <v>INTERMEDIO</v>
      </c>
    </row>
    <row r="837" spans="1:13" x14ac:dyDescent="0.25">
      <c r="A837" s="77">
        <f t="shared" si="38"/>
        <v>834</v>
      </c>
      <c r="B837" s="42" t="str">
        <f>'10_Putumayo'!S835</f>
        <v>CC25318687</v>
      </c>
      <c r="C837" s="2">
        <f>'10_Putumayo'!Y835</f>
        <v>70</v>
      </c>
      <c r="D837">
        <f>'10_Putumayo'!AE835</f>
        <v>2</v>
      </c>
      <c r="E837" s="1">
        <f>'10_Putumayo'!BO835</f>
        <v>0</v>
      </c>
      <c r="F837" s="17">
        <f>'10_Putumayo'!CS835</f>
        <v>1</v>
      </c>
      <c r="G837" s="16">
        <f>'10_Putumayo'!DB835</f>
        <v>0</v>
      </c>
      <c r="H837" s="46">
        <f>'10_Putumayo'!CW835</f>
        <v>130</v>
      </c>
      <c r="I837" s="17">
        <f>'10_Putumayo'!EP835</f>
        <v>184</v>
      </c>
      <c r="J837" s="18">
        <f>'10_Putumayo'!ET835</f>
        <v>35</v>
      </c>
      <c r="K837" s="15">
        <f t="shared" ref="K837:K859" si="40">100*(1-EXP(-EXP((LN(10)-(15.5305+(28.4441*(1-D837))+(-1.4792*LN(C837))+(0*LN(C837)*LN(C837))+(-14.4588*LN(C837)*(1-D837))+(1.8515*LN(C837)*LN(C837)*(1-D837))+(-0.9119*LN(H837))+(-0.2767*E837)+(-0.7181*LN((I837* 0.02586)/ (J837* 0.02586)))+(-0.1759*F837)+(-0.1999*F837*(1-D837))+(-0.5865*G837)+(0*G837*D837)))/(EXP(0.9145)*EXP(-0.2784*(15.5305+(28.4441*(1-D837))+(-1.4792*LN(C837))+(0*LN(C837)*LN(C837))+(-14.4588*LN(C837)*(1-D837))+(1.8515*LN(C837)*LN(C837)*(1-D837))+(-0.9119*LN(H837))+(-0.2767*E837)+(-0.7181*LN((I837* 0.02586)/ (J837* 0.02586)))+(-0.1759*F837)+(-0.1999*F837*(1-D837))+(-0.5865*G837)+(0*G837*D837)))))))</f>
        <v>33.892033490131013</v>
      </c>
      <c r="L837" s="15">
        <f t="shared" si="39"/>
        <v>34</v>
      </c>
      <c r="M837" s="10" t="str">
        <f>IFERROR(VLOOKUP($L$4:$L$859,TABLAREF!$A$1:$C$4,3,1),"SIN DATO")</f>
        <v>MUY ALTO</v>
      </c>
    </row>
    <row r="838" spans="1:13" x14ac:dyDescent="0.25">
      <c r="A838" s="77">
        <f t="shared" ref="A838:A859" si="41">A837+1</f>
        <v>835</v>
      </c>
      <c r="B838" s="42" t="str">
        <f>'10_Putumayo'!S836</f>
        <v>CC27472619</v>
      </c>
      <c r="C838" s="2">
        <f>'10_Putumayo'!Y836</f>
        <v>62</v>
      </c>
      <c r="D838">
        <f>'10_Putumayo'!AE836</f>
        <v>2</v>
      </c>
      <c r="E838" s="1">
        <f>'10_Putumayo'!BO836</f>
        <v>0</v>
      </c>
      <c r="F838" s="17">
        <f>'10_Putumayo'!CS836</f>
        <v>0</v>
      </c>
      <c r="G838" s="16">
        <f>'10_Putumayo'!DB836</f>
        <v>0</v>
      </c>
      <c r="H838" s="46">
        <f>'10_Putumayo'!CW836</f>
        <v>0</v>
      </c>
      <c r="I838" s="17">
        <f>'10_Putumayo'!EP836</f>
        <v>209</v>
      </c>
      <c r="J838" s="18">
        <f>'10_Putumayo'!ET836</f>
        <v>48</v>
      </c>
      <c r="K838" s="15" t="e">
        <f t="shared" si="40"/>
        <v>#NUM!</v>
      </c>
      <c r="L838" s="15" t="e">
        <f t="shared" si="39"/>
        <v>#NUM!</v>
      </c>
      <c r="M838" s="10" t="str">
        <f>IFERROR(VLOOKUP($L$4:$L$859,TABLAREF!$A$1:$C$4,3,1),"SIN DATO")</f>
        <v>SIN DATO</v>
      </c>
    </row>
    <row r="839" spans="1:13" x14ac:dyDescent="0.25">
      <c r="A839" s="77">
        <f t="shared" si="41"/>
        <v>836</v>
      </c>
      <c r="B839" s="42" t="str">
        <f>'10_Putumayo'!S837</f>
        <v>CC30742077</v>
      </c>
      <c r="C839" s="2">
        <f>'10_Putumayo'!Y837</f>
        <v>67</v>
      </c>
      <c r="D839">
        <f>'10_Putumayo'!AE837</f>
        <v>2</v>
      </c>
      <c r="E839" s="1">
        <f>'10_Putumayo'!BO837</f>
        <v>0</v>
      </c>
      <c r="F839" s="17">
        <f>'10_Putumayo'!CS837</f>
        <v>0</v>
      </c>
      <c r="G839" s="16">
        <f>'10_Putumayo'!DB837</f>
        <v>0</v>
      </c>
      <c r="H839" s="46">
        <f>'10_Putumayo'!CW837</f>
        <v>0</v>
      </c>
      <c r="I839" s="17">
        <f>'10_Putumayo'!EP837</f>
        <v>423</v>
      </c>
      <c r="J839" s="18">
        <f>'10_Putumayo'!ET837</f>
        <v>35</v>
      </c>
      <c r="K839" s="15" t="e">
        <f t="shared" si="40"/>
        <v>#NUM!</v>
      </c>
      <c r="L839" s="15" t="e">
        <f t="shared" si="39"/>
        <v>#NUM!</v>
      </c>
      <c r="M839" s="10" t="str">
        <f>IFERROR(VLOOKUP($L$4:$L$859,TABLAREF!$A$1:$C$4,3,1),"SIN DATO")</f>
        <v>SIN DATO</v>
      </c>
    </row>
    <row r="840" spans="1:13" x14ac:dyDescent="0.25">
      <c r="A840" s="77">
        <f t="shared" si="41"/>
        <v>837</v>
      </c>
      <c r="B840" s="42" t="str">
        <f>'10_Putumayo'!S838</f>
        <v>CC1676398</v>
      </c>
      <c r="C840" s="2">
        <f>'10_Putumayo'!Y838</f>
        <v>72</v>
      </c>
      <c r="D840">
        <f>'10_Putumayo'!AE838</f>
        <v>2</v>
      </c>
      <c r="E840" s="1">
        <f>'10_Putumayo'!BO838</f>
        <v>0</v>
      </c>
      <c r="F840" s="17">
        <f>'10_Putumayo'!CS838</f>
        <v>0</v>
      </c>
      <c r="G840" s="16">
        <f>'10_Putumayo'!DB838</f>
        <v>0</v>
      </c>
      <c r="H840" s="46">
        <f>'10_Putumayo'!CW838</f>
        <v>120</v>
      </c>
      <c r="I840" s="17">
        <f>'10_Putumayo'!EP838</f>
        <v>0</v>
      </c>
      <c r="J840" s="18">
        <f>'10_Putumayo'!ET838</f>
        <v>0</v>
      </c>
      <c r="K840" s="15" t="e">
        <f t="shared" si="40"/>
        <v>#DIV/0!</v>
      </c>
      <c r="L840" s="15" t="e">
        <f t="shared" si="39"/>
        <v>#DIV/0!</v>
      </c>
      <c r="M840" s="10" t="str">
        <f>IFERROR(VLOOKUP($L$4:$L$859,TABLAREF!$A$1:$C$4,3,1),"SIN DATO")</f>
        <v>SIN DATO</v>
      </c>
    </row>
    <row r="841" spans="1:13" x14ac:dyDescent="0.25">
      <c r="A841" s="77">
        <f t="shared" si="41"/>
        <v>838</v>
      </c>
      <c r="B841" s="42" t="str">
        <f>'10_Putumayo'!S839</f>
        <v>CC87065400</v>
      </c>
      <c r="C841" s="2">
        <f>'10_Putumayo'!Y839</f>
        <v>84</v>
      </c>
      <c r="D841">
        <f>'10_Putumayo'!AE839</f>
        <v>1</v>
      </c>
      <c r="E841" s="1">
        <f>'10_Putumayo'!BO839</f>
        <v>0</v>
      </c>
      <c r="F841" s="17">
        <f>'10_Putumayo'!CS839</f>
        <v>0</v>
      </c>
      <c r="G841" s="16">
        <f>'10_Putumayo'!DB839</f>
        <v>1</v>
      </c>
      <c r="H841" s="46">
        <f>'10_Putumayo'!CW839</f>
        <v>120</v>
      </c>
      <c r="I841" s="17">
        <f>'10_Putumayo'!EP839</f>
        <v>166</v>
      </c>
      <c r="J841" s="18">
        <f>'10_Putumayo'!ET839</f>
        <v>35</v>
      </c>
      <c r="K841" s="15">
        <f t="shared" si="40"/>
        <v>44.05217956391084</v>
      </c>
      <c r="L841" s="15">
        <f t="shared" si="39"/>
        <v>44</v>
      </c>
      <c r="M841" s="10" t="str">
        <f>IFERROR(VLOOKUP($L$4:$L$859,TABLAREF!$A$1:$C$4,3,1),"SIN DATO")</f>
        <v>MUY ALTO</v>
      </c>
    </row>
    <row r="842" spans="1:13" x14ac:dyDescent="0.25">
      <c r="A842" s="77">
        <f t="shared" si="41"/>
        <v>839</v>
      </c>
      <c r="B842" s="42" t="str">
        <f>'10_Putumayo'!S840</f>
        <v>CC27355603</v>
      </c>
      <c r="C842" s="2">
        <f>'10_Putumayo'!Y840</f>
        <v>65</v>
      </c>
      <c r="D842">
        <f>'10_Putumayo'!AE840</f>
        <v>2</v>
      </c>
      <c r="E842" s="1">
        <f>'10_Putumayo'!BO840</f>
        <v>0</v>
      </c>
      <c r="F842" s="17">
        <f>'10_Putumayo'!CS840</f>
        <v>0</v>
      </c>
      <c r="G842" s="16">
        <f>'10_Putumayo'!DB840</f>
        <v>1</v>
      </c>
      <c r="H842" s="46">
        <f>'10_Putumayo'!CW840</f>
        <v>128</v>
      </c>
      <c r="I842" s="17">
        <f>'10_Putumayo'!EP840</f>
        <v>190</v>
      </c>
      <c r="J842" s="18">
        <f>'10_Putumayo'!ET840</f>
        <v>47.9</v>
      </c>
      <c r="K842" s="15">
        <f t="shared" si="40"/>
        <v>40.697019007330148</v>
      </c>
      <c r="L842" s="15">
        <f t="shared" si="39"/>
        <v>41</v>
      </c>
      <c r="M842" s="10" t="str">
        <f>IFERROR(VLOOKUP($L$4:$L$859,TABLAREF!$A$1:$C$4,3,1),"SIN DATO")</f>
        <v>MUY ALTO</v>
      </c>
    </row>
    <row r="843" spans="1:13" x14ac:dyDescent="0.25">
      <c r="A843" s="77">
        <f t="shared" si="41"/>
        <v>840</v>
      </c>
      <c r="B843" s="42" t="str">
        <f>'10_Putumayo'!S841</f>
        <v>CC59818939</v>
      </c>
      <c r="C843" s="2">
        <f>'10_Putumayo'!Y841</f>
        <v>72</v>
      </c>
      <c r="D843">
        <f>'10_Putumayo'!AE841</f>
        <v>2</v>
      </c>
      <c r="E843" s="1">
        <f>'10_Putumayo'!BO841</f>
        <v>0</v>
      </c>
      <c r="F843" s="17">
        <f>'10_Putumayo'!CS841</f>
        <v>1</v>
      </c>
      <c r="G843" s="16">
        <f>'10_Putumayo'!DB841</f>
        <v>0</v>
      </c>
      <c r="H843" s="46">
        <f>'10_Putumayo'!CW841</f>
        <v>130</v>
      </c>
      <c r="I843" s="17">
        <f>'10_Putumayo'!EP841</f>
        <v>194</v>
      </c>
      <c r="J843" s="18">
        <f>'10_Putumayo'!ET841</f>
        <v>33.4</v>
      </c>
      <c r="K843" s="15">
        <f t="shared" si="40"/>
        <v>38.997392075394842</v>
      </c>
      <c r="L843" s="15">
        <f t="shared" si="39"/>
        <v>39</v>
      </c>
      <c r="M843" s="10" t="str">
        <f>IFERROR(VLOOKUP($L$4:$L$859,TABLAREF!$A$1:$C$4,3,1),"SIN DATO")</f>
        <v>MUY ALTO</v>
      </c>
    </row>
    <row r="844" spans="1:13" x14ac:dyDescent="0.25">
      <c r="A844" s="77">
        <f t="shared" si="41"/>
        <v>841</v>
      </c>
      <c r="B844" s="42" t="str">
        <f>'10_Putumayo'!S842</f>
        <v>CC27355960</v>
      </c>
      <c r="C844" s="2">
        <f>'10_Putumayo'!Y842</f>
        <v>64</v>
      </c>
      <c r="D844">
        <f>'10_Putumayo'!AE842</f>
        <v>2</v>
      </c>
      <c r="E844" s="1">
        <f>'10_Putumayo'!BO842</f>
        <v>0</v>
      </c>
      <c r="F844" s="17">
        <f>'10_Putumayo'!CS842</f>
        <v>1</v>
      </c>
      <c r="G844" s="16">
        <f>'10_Putumayo'!DB842</f>
        <v>0</v>
      </c>
      <c r="H844" s="46">
        <f>'10_Putumayo'!CW842</f>
        <v>100</v>
      </c>
      <c r="I844" s="17">
        <f>'10_Putumayo'!EP842</f>
        <v>0</v>
      </c>
      <c r="J844" s="18">
        <f>'10_Putumayo'!ET842</f>
        <v>0</v>
      </c>
      <c r="K844" s="15" t="e">
        <f t="shared" si="40"/>
        <v>#DIV/0!</v>
      </c>
      <c r="L844" s="15" t="e">
        <f t="shared" si="39"/>
        <v>#DIV/0!</v>
      </c>
      <c r="M844" s="10" t="str">
        <f>IFERROR(VLOOKUP($L$4:$L$859,TABLAREF!$A$1:$C$4,3,1),"SIN DATO")</f>
        <v>SIN DATO</v>
      </c>
    </row>
    <row r="845" spans="1:13" x14ac:dyDescent="0.25">
      <c r="A845" s="77">
        <f t="shared" si="41"/>
        <v>842</v>
      </c>
      <c r="B845" s="42" t="str">
        <f>'10_Putumayo'!S843</f>
        <v>CC18108327</v>
      </c>
      <c r="C845" s="2">
        <f>'10_Putumayo'!Y843</f>
        <v>59</v>
      </c>
      <c r="D845">
        <f>'10_Putumayo'!AE843</f>
        <v>1</v>
      </c>
      <c r="E845" s="1">
        <f>'10_Putumayo'!BO843</f>
        <v>0</v>
      </c>
      <c r="F845" s="17">
        <f>'10_Putumayo'!CS843</f>
        <v>0</v>
      </c>
      <c r="G845" s="16">
        <f>'10_Putumayo'!DB843</f>
        <v>0</v>
      </c>
      <c r="H845" s="46">
        <f>'10_Putumayo'!CW843</f>
        <v>110</v>
      </c>
      <c r="I845" s="17">
        <f>'10_Putumayo'!EP843</f>
        <v>0</v>
      </c>
      <c r="J845" s="18">
        <f>'10_Putumayo'!ET843</f>
        <v>0</v>
      </c>
      <c r="K845" s="15" t="e">
        <f t="shared" si="40"/>
        <v>#DIV/0!</v>
      </c>
      <c r="L845" s="15" t="e">
        <f t="shared" si="39"/>
        <v>#DIV/0!</v>
      </c>
      <c r="M845" s="10" t="str">
        <f>IFERROR(VLOOKUP($L$4:$L$859,TABLAREF!$A$1:$C$4,3,1),"SIN DATO")</f>
        <v>SIN DATO</v>
      </c>
    </row>
    <row r="846" spans="1:13" x14ac:dyDescent="0.25">
      <c r="A846" s="77">
        <f t="shared" si="41"/>
        <v>843</v>
      </c>
      <c r="B846" s="42" t="str">
        <f>'10_Putumayo'!S844</f>
        <v>CC40782933</v>
      </c>
      <c r="C846" s="2">
        <f>'10_Putumayo'!Y844</f>
        <v>77</v>
      </c>
      <c r="D846">
        <f>'10_Putumayo'!AE844</f>
        <v>2</v>
      </c>
      <c r="E846" s="1">
        <f>'10_Putumayo'!BO844</f>
        <v>0</v>
      </c>
      <c r="F846" s="17">
        <f>'10_Putumayo'!CS844</f>
        <v>0</v>
      </c>
      <c r="G846" s="16">
        <f>'10_Putumayo'!DB844</f>
        <v>0</v>
      </c>
      <c r="H846" s="46">
        <f>'10_Putumayo'!CW844</f>
        <v>0</v>
      </c>
      <c r="I846" s="17">
        <f>'10_Putumayo'!EP844</f>
        <v>0</v>
      </c>
      <c r="J846" s="18">
        <f>'10_Putumayo'!ET844</f>
        <v>0</v>
      </c>
      <c r="K846" s="15" t="e">
        <f t="shared" si="40"/>
        <v>#NUM!</v>
      </c>
      <c r="L846" s="15" t="e">
        <f t="shared" si="39"/>
        <v>#NUM!</v>
      </c>
      <c r="M846" s="10" t="str">
        <f>IFERROR(VLOOKUP($L$4:$L$859,TABLAREF!$A$1:$C$4,3,1),"SIN DATO")</f>
        <v>SIN DATO</v>
      </c>
    </row>
    <row r="847" spans="1:13" x14ac:dyDescent="0.25">
      <c r="A847" s="77">
        <f t="shared" si="41"/>
        <v>844</v>
      </c>
      <c r="B847" s="42" t="str">
        <f>'10_Putumayo'!S845</f>
        <v>CC40621404</v>
      </c>
      <c r="C847" s="2">
        <f>'10_Putumayo'!Y845</f>
        <v>77</v>
      </c>
      <c r="D847">
        <f>'10_Putumayo'!AE845</f>
        <v>2</v>
      </c>
      <c r="E847" s="1">
        <f>'10_Putumayo'!BO845</f>
        <v>0</v>
      </c>
      <c r="F847" s="17">
        <f>'10_Putumayo'!CS845</f>
        <v>1</v>
      </c>
      <c r="G847" s="16">
        <f>'10_Putumayo'!DB845</f>
        <v>0</v>
      </c>
      <c r="H847" s="46">
        <f>'10_Putumayo'!CW845</f>
        <v>0</v>
      </c>
      <c r="I847" s="17">
        <f>'10_Putumayo'!EP845</f>
        <v>0</v>
      </c>
      <c r="J847" s="18">
        <f>'10_Putumayo'!ET845</f>
        <v>0</v>
      </c>
      <c r="K847" s="15" t="e">
        <f t="shared" si="40"/>
        <v>#NUM!</v>
      </c>
      <c r="L847" s="15" t="e">
        <f t="shared" si="39"/>
        <v>#NUM!</v>
      </c>
      <c r="M847" s="10" t="str">
        <f>IFERROR(VLOOKUP($L$4:$L$859,TABLAREF!$A$1:$C$4,3,1),"SIN DATO")</f>
        <v>SIN DATO</v>
      </c>
    </row>
    <row r="848" spans="1:13" x14ac:dyDescent="0.25">
      <c r="A848" s="77">
        <f t="shared" si="41"/>
        <v>845</v>
      </c>
      <c r="B848" s="42" t="str">
        <f>'10_Putumayo'!S846</f>
        <v>CC97426289</v>
      </c>
      <c r="C848" s="2">
        <f>'10_Putumayo'!Y846</f>
        <v>84</v>
      </c>
      <c r="D848">
        <f>'10_Putumayo'!AE846</f>
        <v>1</v>
      </c>
      <c r="E848" s="1">
        <f>'10_Putumayo'!BO846</f>
        <v>0</v>
      </c>
      <c r="F848" s="17">
        <f>'10_Putumayo'!CS846</f>
        <v>0</v>
      </c>
      <c r="G848" s="16">
        <f>'10_Putumayo'!DB846</f>
        <v>0</v>
      </c>
      <c r="H848" s="46">
        <f>'10_Putumayo'!CW846</f>
        <v>0</v>
      </c>
      <c r="I848" s="17">
        <f>'10_Putumayo'!EP846</f>
        <v>0</v>
      </c>
      <c r="J848" s="18">
        <f>'10_Putumayo'!ET846</f>
        <v>0</v>
      </c>
      <c r="K848" s="15" t="e">
        <f t="shared" si="40"/>
        <v>#NUM!</v>
      </c>
      <c r="L848" s="15" t="e">
        <f t="shared" si="39"/>
        <v>#NUM!</v>
      </c>
      <c r="M848" s="10" t="str">
        <f>IFERROR(VLOOKUP($L$4:$L$859,TABLAREF!$A$1:$C$4,3,1),"SIN DATO")</f>
        <v>SIN DATO</v>
      </c>
    </row>
    <row r="849" spans="1:13" x14ac:dyDescent="0.25">
      <c r="A849" s="77">
        <f t="shared" si="41"/>
        <v>846</v>
      </c>
      <c r="B849" s="42" t="str">
        <f>'10_Putumayo'!S847</f>
        <v>CC1116207222</v>
      </c>
      <c r="C849" s="2">
        <f>'10_Putumayo'!Y847</f>
        <v>93</v>
      </c>
      <c r="D849">
        <f>'10_Putumayo'!AE847</f>
        <v>1</v>
      </c>
      <c r="E849" s="1">
        <f>'10_Putumayo'!BO847</f>
        <v>0</v>
      </c>
      <c r="F849" s="17">
        <f>'10_Putumayo'!CS847</f>
        <v>0</v>
      </c>
      <c r="G849" s="16">
        <f>'10_Putumayo'!DB847</f>
        <v>0</v>
      </c>
      <c r="H849" s="46">
        <f>'10_Putumayo'!CW847</f>
        <v>0</v>
      </c>
      <c r="I849" s="17">
        <f>'10_Putumayo'!EP847</f>
        <v>0</v>
      </c>
      <c r="J849" s="18">
        <f>'10_Putumayo'!ET847</f>
        <v>0</v>
      </c>
      <c r="K849" s="15" t="e">
        <f t="shared" si="40"/>
        <v>#NUM!</v>
      </c>
      <c r="L849" s="15" t="e">
        <f t="shared" si="39"/>
        <v>#NUM!</v>
      </c>
      <c r="M849" s="10" t="str">
        <f>IFERROR(VLOOKUP($L$4:$L$859,TABLAREF!$A$1:$C$4,3,1),"SIN DATO")</f>
        <v>SIN DATO</v>
      </c>
    </row>
    <row r="850" spans="1:13" x14ac:dyDescent="0.25">
      <c r="A850" s="77">
        <f t="shared" si="41"/>
        <v>847</v>
      </c>
      <c r="B850" s="42" t="str">
        <f>'10_Putumayo'!S848</f>
        <v>CC76224923</v>
      </c>
      <c r="C850" s="2">
        <f>'10_Putumayo'!Y848</f>
        <v>60</v>
      </c>
      <c r="D850">
        <f>'10_Putumayo'!AE848</f>
        <v>1</v>
      </c>
      <c r="E850" s="1">
        <f>'10_Putumayo'!BO848</f>
        <v>0</v>
      </c>
      <c r="F850" s="17">
        <f>'10_Putumayo'!CS848</f>
        <v>0</v>
      </c>
      <c r="G850" s="16">
        <f>'10_Putumayo'!DB848</f>
        <v>0</v>
      </c>
      <c r="H850" s="46">
        <f>'10_Putumayo'!CW848</f>
        <v>0</v>
      </c>
      <c r="I850" s="17">
        <f>'10_Putumayo'!EP848</f>
        <v>0</v>
      </c>
      <c r="J850" s="18">
        <f>'10_Putumayo'!ET848</f>
        <v>0</v>
      </c>
      <c r="K850" s="15" t="e">
        <f t="shared" si="40"/>
        <v>#NUM!</v>
      </c>
      <c r="L850" s="15" t="e">
        <f t="shared" si="39"/>
        <v>#NUM!</v>
      </c>
      <c r="M850" s="10" t="str">
        <f>IFERROR(VLOOKUP($L$4:$L$859,TABLAREF!$A$1:$C$4,3,1),"SIN DATO")</f>
        <v>SIN DATO</v>
      </c>
    </row>
    <row r="851" spans="1:13" x14ac:dyDescent="0.25">
      <c r="A851" s="77">
        <f t="shared" si="41"/>
        <v>848</v>
      </c>
      <c r="B851" s="42" t="str">
        <f>'10_Putumayo'!S849</f>
        <v>CC39840461</v>
      </c>
      <c r="C851" s="2">
        <f>'10_Putumayo'!Y849</f>
        <v>55</v>
      </c>
      <c r="D851">
        <f>'10_Putumayo'!AE849</f>
        <v>2</v>
      </c>
      <c r="E851" s="1">
        <f>'10_Putumayo'!BO849</f>
        <v>0</v>
      </c>
      <c r="F851" s="17">
        <f>'10_Putumayo'!CS849</f>
        <v>0</v>
      </c>
      <c r="G851" s="16">
        <f>'10_Putumayo'!DB849</f>
        <v>0</v>
      </c>
      <c r="H851" s="46">
        <f>'10_Putumayo'!CW849</f>
        <v>0</v>
      </c>
      <c r="I851" s="17">
        <f>'10_Putumayo'!EP849</f>
        <v>0</v>
      </c>
      <c r="J851" s="18">
        <f>'10_Putumayo'!ET849</f>
        <v>0</v>
      </c>
      <c r="K851" s="15" t="e">
        <f t="shared" si="40"/>
        <v>#NUM!</v>
      </c>
      <c r="L851" s="15" t="e">
        <f t="shared" si="39"/>
        <v>#NUM!</v>
      </c>
      <c r="M851" s="10" t="str">
        <f>IFERROR(VLOOKUP($L$4:$L$859,TABLAREF!$A$1:$C$4,3,1),"SIN DATO")</f>
        <v>SIN DATO</v>
      </c>
    </row>
    <row r="852" spans="1:13" x14ac:dyDescent="0.25">
      <c r="A852" s="77">
        <f t="shared" si="41"/>
        <v>849</v>
      </c>
      <c r="B852" s="42" t="str">
        <f>'10_Putumayo'!S850</f>
        <v>CC26636984</v>
      </c>
      <c r="C852" s="2">
        <f>'10_Putumayo'!Y850</f>
        <v>64</v>
      </c>
      <c r="D852">
        <f>'10_Putumayo'!AE850</f>
        <v>2</v>
      </c>
      <c r="E852" s="1">
        <f>'10_Putumayo'!BO850</f>
        <v>0</v>
      </c>
      <c r="F852" s="17">
        <f>'10_Putumayo'!CS850</f>
        <v>0</v>
      </c>
      <c r="G852" s="16">
        <f>'10_Putumayo'!DB850</f>
        <v>0</v>
      </c>
      <c r="H852" s="46">
        <f>'10_Putumayo'!CW850</f>
        <v>152</v>
      </c>
      <c r="I852" s="17">
        <f>'10_Putumayo'!EP850</f>
        <v>240</v>
      </c>
      <c r="J852" s="18">
        <f>'10_Putumayo'!ET850</f>
        <v>0</v>
      </c>
      <c r="K852" s="15" t="e">
        <f t="shared" si="40"/>
        <v>#DIV/0!</v>
      </c>
      <c r="L852" s="15" t="e">
        <f t="shared" ref="L852:L859" si="42">ROUND(K852,0)</f>
        <v>#DIV/0!</v>
      </c>
      <c r="M852" s="10" t="str">
        <f>IFERROR(VLOOKUP($L$4:$L$859,TABLAREF!$A$1:$C$4,3,1),"SIN DATO")</f>
        <v>SIN DATO</v>
      </c>
    </row>
    <row r="853" spans="1:13" x14ac:dyDescent="0.25">
      <c r="A853" s="77">
        <f t="shared" si="41"/>
        <v>850</v>
      </c>
      <c r="B853" s="42" t="str">
        <f>'10_Putumayo'!S851</f>
        <v>CC97470120</v>
      </c>
      <c r="C853" s="2">
        <f>'10_Putumayo'!Y851</f>
        <v>60</v>
      </c>
      <c r="D853">
        <f>'10_Putumayo'!AE851</f>
        <v>1</v>
      </c>
      <c r="E853" s="1">
        <f>'10_Putumayo'!BO851</f>
        <v>0</v>
      </c>
      <c r="F853" s="17">
        <f>'10_Putumayo'!CS851</f>
        <v>0</v>
      </c>
      <c r="G853" s="16">
        <f>'10_Putumayo'!DB851</f>
        <v>0</v>
      </c>
      <c r="H853" s="46">
        <f>'10_Putumayo'!CW851</f>
        <v>0</v>
      </c>
      <c r="I853" s="17">
        <f>'10_Putumayo'!EP851</f>
        <v>0</v>
      </c>
      <c r="J853" s="18">
        <f>'10_Putumayo'!ET851</f>
        <v>0</v>
      </c>
      <c r="K853" s="15" t="e">
        <f t="shared" si="40"/>
        <v>#NUM!</v>
      </c>
      <c r="L853" s="15" t="e">
        <f t="shared" si="42"/>
        <v>#NUM!</v>
      </c>
      <c r="M853" s="10" t="str">
        <f>IFERROR(VLOOKUP($L$4:$L$859,TABLAREF!$A$1:$C$4,3,1),"SIN DATO")</f>
        <v>SIN DATO</v>
      </c>
    </row>
    <row r="854" spans="1:13" x14ac:dyDescent="0.25">
      <c r="A854" s="77">
        <f t="shared" si="41"/>
        <v>851</v>
      </c>
      <c r="B854" s="42" t="str">
        <f>'10_Putumayo'!S852</f>
        <v>CC4662138</v>
      </c>
      <c r="C854" s="2">
        <f>'10_Putumayo'!Y852</f>
        <v>70</v>
      </c>
      <c r="D854">
        <f>'10_Putumayo'!AE852</f>
        <v>1</v>
      </c>
      <c r="E854" s="1">
        <f>'10_Putumayo'!BO852</f>
        <v>0</v>
      </c>
      <c r="F854" s="17">
        <f>'10_Putumayo'!CS852</f>
        <v>0</v>
      </c>
      <c r="G854" s="16">
        <f>'10_Putumayo'!DB852</f>
        <v>1</v>
      </c>
      <c r="H854" s="46">
        <f>'10_Putumayo'!CW852</f>
        <v>150</v>
      </c>
      <c r="I854" s="17">
        <f>'10_Putumayo'!EP852</f>
        <v>0</v>
      </c>
      <c r="J854" s="18">
        <f>'10_Putumayo'!ET852</f>
        <v>0</v>
      </c>
      <c r="K854" s="15" t="e">
        <f t="shared" si="40"/>
        <v>#DIV/0!</v>
      </c>
      <c r="L854" s="15" t="e">
        <f t="shared" si="42"/>
        <v>#DIV/0!</v>
      </c>
      <c r="M854" s="10" t="str">
        <f>IFERROR(VLOOKUP($L$4:$L$859,TABLAREF!$A$1:$C$4,3,1),"SIN DATO")</f>
        <v>SIN DATO</v>
      </c>
    </row>
    <row r="855" spans="1:13" x14ac:dyDescent="0.25">
      <c r="A855" s="77">
        <f t="shared" si="41"/>
        <v>852</v>
      </c>
      <c r="B855" s="42" t="str">
        <f>'10_Putumayo'!S853</f>
        <v>CC3369804</v>
      </c>
      <c r="C855" s="2">
        <f>'10_Putumayo'!Y853</f>
        <v>49</v>
      </c>
      <c r="D855">
        <f>'10_Putumayo'!AE853</f>
        <v>1</v>
      </c>
      <c r="E855" s="1">
        <f>'10_Putumayo'!BO853</f>
        <v>0</v>
      </c>
      <c r="F855" s="17">
        <f>'10_Putumayo'!CS853</f>
        <v>0</v>
      </c>
      <c r="G855" s="16">
        <f>'10_Putumayo'!DB853</f>
        <v>0</v>
      </c>
      <c r="H855" s="46">
        <f>'10_Putumayo'!CW853</f>
        <v>130</v>
      </c>
      <c r="I855" s="17">
        <f>'10_Putumayo'!EP853</f>
        <v>0</v>
      </c>
      <c r="J855" s="18">
        <f>'10_Putumayo'!ET853</f>
        <v>0</v>
      </c>
      <c r="K855" s="15" t="e">
        <f t="shared" si="40"/>
        <v>#DIV/0!</v>
      </c>
      <c r="L855" s="15" t="e">
        <f t="shared" si="42"/>
        <v>#DIV/0!</v>
      </c>
      <c r="M855" s="10" t="str">
        <f>IFERROR(VLOOKUP($L$4:$L$859,TABLAREF!$A$1:$C$4,3,1),"SIN DATO")</f>
        <v>SIN DATO</v>
      </c>
    </row>
    <row r="856" spans="1:13" x14ac:dyDescent="0.25">
      <c r="A856" s="77">
        <f t="shared" si="41"/>
        <v>853</v>
      </c>
      <c r="B856" s="42" t="str">
        <f>'10_Putumayo'!S854</f>
        <v>CC12988878</v>
      </c>
      <c r="C856" s="2">
        <f>'10_Putumayo'!Y854</f>
        <v>66</v>
      </c>
      <c r="D856">
        <f>'10_Putumayo'!AE854</f>
        <v>1</v>
      </c>
      <c r="E856" s="1">
        <f>'10_Putumayo'!BO854</f>
        <v>0</v>
      </c>
      <c r="F856" s="17">
        <f>'10_Putumayo'!CS854</f>
        <v>0</v>
      </c>
      <c r="G856" s="16">
        <f>'10_Putumayo'!DB854</f>
        <v>1</v>
      </c>
      <c r="H856" s="46">
        <f>'10_Putumayo'!CW854</f>
        <v>140</v>
      </c>
      <c r="I856" s="17">
        <f>'10_Putumayo'!EP854</f>
        <v>0</v>
      </c>
      <c r="J856" s="18">
        <f>'10_Putumayo'!ET854</f>
        <v>0</v>
      </c>
      <c r="K856" s="15" t="e">
        <f t="shared" si="40"/>
        <v>#DIV/0!</v>
      </c>
      <c r="L856" s="15" t="e">
        <f t="shared" si="42"/>
        <v>#DIV/0!</v>
      </c>
      <c r="M856" s="10" t="str">
        <f>IFERROR(VLOOKUP($L$4:$L$859,TABLAREF!$A$1:$C$4,3,1),"SIN DATO")</f>
        <v>SIN DATO</v>
      </c>
    </row>
    <row r="857" spans="1:13" x14ac:dyDescent="0.25">
      <c r="A857" s="77">
        <f t="shared" si="41"/>
        <v>854</v>
      </c>
      <c r="B857" s="42" t="str">
        <f>'10_Putumayo'!S855</f>
        <v>CC27476305</v>
      </c>
      <c r="C857" s="2">
        <f>'10_Putumayo'!Y855</f>
        <v>44</v>
      </c>
      <c r="D857">
        <f>'10_Putumayo'!AE855</f>
        <v>2</v>
      </c>
      <c r="E857" s="1">
        <f>'10_Putumayo'!BO855</f>
        <v>0</v>
      </c>
      <c r="F857" s="17">
        <f>'10_Putumayo'!CS855</f>
        <v>1</v>
      </c>
      <c r="G857" s="16">
        <f>'10_Putumayo'!DB855</f>
        <v>1</v>
      </c>
      <c r="H857" s="46">
        <f>'10_Putumayo'!CW855</f>
        <v>120</v>
      </c>
      <c r="I857" s="17">
        <f>'10_Putumayo'!EP855</f>
        <v>0</v>
      </c>
      <c r="J857" s="18">
        <f>'10_Putumayo'!ET855</f>
        <v>0</v>
      </c>
      <c r="K857" s="15" t="e">
        <f t="shared" si="40"/>
        <v>#DIV/0!</v>
      </c>
      <c r="L857" s="15" t="e">
        <f t="shared" si="42"/>
        <v>#DIV/0!</v>
      </c>
      <c r="M857" s="10" t="str">
        <f>IFERROR(VLOOKUP($L$4:$L$859,TABLAREF!$A$1:$C$4,3,1),"SIN DATO")</f>
        <v>SIN DATO</v>
      </c>
    </row>
    <row r="858" spans="1:13" x14ac:dyDescent="0.25">
      <c r="A858" s="77">
        <f t="shared" si="41"/>
        <v>855</v>
      </c>
      <c r="B858" s="42" t="str">
        <f>'10_Putumayo'!S856</f>
        <v>CC5299414</v>
      </c>
      <c r="C858" s="2">
        <f>'10_Putumayo'!Y856</f>
        <v>72</v>
      </c>
      <c r="D858">
        <f>'10_Putumayo'!AE856</f>
        <v>1</v>
      </c>
      <c r="E858" s="1">
        <f>'10_Putumayo'!BO856</f>
        <v>0</v>
      </c>
      <c r="F858" s="17">
        <f>'10_Putumayo'!CS856</f>
        <v>0</v>
      </c>
      <c r="G858" s="16">
        <f>'10_Putumayo'!DB856</f>
        <v>0</v>
      </c>
      <c r="H858" s="46">
        <f>'10_Putumayo'!CW856</f>
        <v>130</v>
      </c>
      <c r="I858" s="17">
        <f>'10_Putumayo'!EP856</f>
        <v>0</v>
      </c>
      <c r="J858" s="18">
        <f>'10_Putumayo'!ET856</f>
        <v>0</v>
      </c>
      <c r="K858" s="15" t="e">
        <f t="shared" si="40"/>
        <v>#DIV/0!</v>
      </c>
      <c r="L858" s="15" t="e">
        <f t="shared" si="42"/>
        <v>#DIV/0!</v>
      </c>
      <c r="M858" s="10" t="str">
        <f>IFERROR(VLOOKUP($L$4:$L$859,TABLAREF!$A$1:$C$4,3,1),"SIN DATO")</f>
        <v>SIN DATO</v>
      </c>
    </row>
    <row r="859" spans="1:13" x14ac:dyDescent="0.25">
      <c r="A859" s="77">
        <f t="shared" si="41"/>
        <v>856</v>
      </c>
      <c r="B859" s="42" t="str">
        <f>'10_Putumayo'!S857</f>
        <v>CC20614012</v>
      </c>
      <c r="C859" s="2">
        <f>'10_Putumayo'!Y857</f>
        <v>49</v>
      </c>
      <c r="D859">
        <f>'10_Putumayo'!AE857</f>
        <v>2</v>
      </c>
      <c r="E859" s="1">
        <f>'10_Putumayo'!BO857</f>
        <v>0</v>
      </c>
      <c r="F859" s="17">
        <f>'10_Putumayo'!CS857</f>
        <v>0</v>
      </c>
      <c r="G859" s="16">
        <f>'10_Putumayo'!DB857</f>
        <v>0</v>
      </c>
      <c r="H859" s="46">
        <f>'10_Putumayo'!CW857</f>
        <v>0</v>
      </c>
      <c r="I859" s="17">
        <f>'10_Putumayo'!EP857</f>
        <v>0</v>
      </c>
      <c r="J859" s="18">
        <f>'10_Putumayo'!ET857</f>
        <v>0</v>
      </c>
      <c r="K859" s="15" t="e">
        <f t="shared" si="40"/>
        <v>#NUM!</v>
      </c>
      <c r="L859" s="15" t="e">
        <f t="shared" si="42"/>
        <v>#NUM!</v>
      </c>
      <c r="M859" s="10" t="str">
        <f>IFERROR(VLOOKUP($L$4:$L$859,TABLAREF!$A$1:$C$4,3,1),"SIN DATO")</f>
        <v>SIN DATO</v>
      </c>
    </row>
  </sheetData>
  <autoFilter ref="B3:CL859" xr:uid="{00000000-0009-0000-0000-000001000000}"/>
  <conditionalFormatting sqref="M3">
    <cfRule type="containsText" dxfId="1152" priority="155" operator="containsText" text="INTERMEDIO">
      <formula>NOT(ISERROR(SEARCH("INTERMEDIO",M3)))</formula>
    </cfRule>
    <cfRule type="containsText" dxfId="1151" priority="156" operator="containsText" text="MUY ALTO">
      <formula>NOT(ISERROR(SEARCH("MUY ALTO",M3)))</formula>
    </cfRule>
    <cfRule type="containsText" dxfId="1150" priority="157" operator="containsText" text="ALTO">
      <formula>NOT(ISERROR(SEARCH("ALTO",M3)))</formula>
    </cfRule>
    <cfRule type="containsText" dxfId="1149" priority="158" operator="containsText" text="LATENTE">
      <formula>NOT(ISERROR(SEARCH("LATENTE",M3)))</formula>
    </cfRule>
  </conditionalFormatting>
  <conditionalFormatting sqref="K4:L4 K5:K859">
    <cfRule type="cellIs" dxfId="1148" priority="143" operator="greaterThan">
      <formula>24</formula>
    </cfRule>
    <cfRule type="cellIs" dxfId="1147" priority="144" operator="between">
      <formula>20</formula>
      <formula>24</formula>
    </cfRule>
    <cfRule type="cellIs" dxfId="1146" priority="145" operator="lessThan">
      <formula>10</formula>
    </cfRule>
    <cfRule type="cellIs" dxfId="1145" priority="146" operator="between">
      <formula>10</formula>
      <formula>20</formula>
    </cfRule>
  </conditionalFormatting>
  <conditionalFormatting sqref="M4">
    <cfRule type="containsText" dxfId="1144" priority="85" operator="containsText" text="INTERMEDIO">
      <formula>NOT(ISERROR(SEARCH("INTERMEDIO",M4)))</formula>
    </cfRule>
    <cfRule type="containsText" dxfId="1143" priority="86" operator="containsText" text="MUY ALTO">
      <formula>NOT(ISERROR(SEARCH("MUY ALTO",M4)))</formula>
    </cfRule>
    <cfRule type="containsText" dxfId="1142" priority="87" operator="containsText" text="ALTO">
      <formula>NOT(ISERROR(SEARCH("ALTO",M4)))</formula>
    </cfRule>
    <cfRule type="containsText" dxfId="1141" priority="88" operator="containsText" text="LATENTE">
      <formula>NOT(ISERROR(SEARCH("LATENTE",M4)))</formula>
    </cfRule>
  </conditionalFormatting>
  <conditionalFormatting sqref="B4:B828">
    <cfRule type="duplicateValues" dxfId="1140" priority="877"/>
  </conditionalFormatting>
  <conditionalFormatting sqref="L5:L828">
    <cfRule type="cellIs" dxfId="1139" priority="35" operator="greaterThan">
      <formula>24</formula>
    </cfRule>
    <cfRule type="cellIs" dxfId="1138" priority="36" operator="between">
      <formula>20</formula>
      <formula>24</formula>
    </cfRule>
    <cfRule type="cellIs" dxfId="1137" priority="37" operator="lessThan">
      <formula>10</formula>
    </cfRule>
    <cfRule type="cellIs" dxfId="1136" priority="38" operator="between">
      <formula>10</formula>
      <formula>20</formula>
    </cfRule>
  </conditionalFormatting>
  <conditionalFormatting sqref="B829:B851">
    <cfRule type="duplicateValues" dxfId="1135" priority="30"/>
  </conditionalFormatting>
  <conditionalFormatting sqref="L829:L851">
    <cfRule type="cellIs" dxfId="1134" priority="22" operator="greaterThan">
      <formula>24</formula>
    </cfRule>
    <cfRule type="cellIs" dxfId="1133" priority="23" operator="between">
      <formula>20</formula>
      <formula>24</formula>
    </cfRule>
    <cfRule type="cellIs" dxfId="1132" priority="24" operator="lessThan">
      <formula>10</formula>
    </cfRule>
    <cfRule type="cellIs" dxfId="1131" priority="25" operator="between">
      <formula>10</formula>
      <formula>20</formula>
    </cfRule>
  </conditionalFormatting>
  <conditionalFormatting sqref="L852:L859">
    <cfRule type="cellIs" dxfId="1130" priority="9" operator="greaterThan">
      <formula>24</formula>
    </cfRule>
    <cfRule type="cellIs" dxfId="1129" priority="10" operator="between">
      <formula>20</formula>
      <formula>24</formula>
    </cfRule>
    <cfRule type="cellIs" dxfId="1128" priority="11" operator="lessThan">
      <formula>10</formula>
    </cfRule>
    <cfRule type="cellIs" dxfId="1127" priority="12" operator="between">
      <formula>10</formula>
      <formula>20</formula>
    </cfRule>
  </conditionalFormatting>
  <conditionalFormatting sqref="B852:B859">
    <cfRule type="duplicateValues" dxfId="1126" priority="1996"/>
  </conditionalFormatting>
  <conditionalFormatting sqref="M5:M859">
    <cfRule type="containsText" dxfId="1125" priority="1" operator="containsText" text="INTERMEDIO">
      <formula>NOT(ISERROR(SEARCH("INTERMEDIO",M5)))</formula>
    </cfRule>
    <cfRule type="containsText" dxfId="1124" priority="2" operator="containsText" text="MUY ALTO">
      <formula>NOT(ISERROR(SEARCH("MUY ALTO",M5)))</formula>
    </cfRule>
    <cfRule type="containsText" dxfId="1123" priority="3" operator="containsText" text="ALTO">
      <formula>NOT(ISERROR(SEARCH("ALTO",M5)))</formula>
    </cfRule>
    <cfRule type="containsText" dxfId="1122" priority="4" operator="containsText" text="LATENTE">
      <formula>NOT(ISERROR(SEARCH("LATENTE",M5)))</formula>
    </cfRule>
  </conditionalFormatting>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M1428"/>
  <sheetViews>
    <sheetView tabSelected="1" zoomScale="85" zoomScaleNormal="85" workbookViewId="0">
      <pane ySplit="1" topLeftCell="A2" activePane="bottomLeft" state="frozen"/>
      <selection pane="bottomLeft" activeCell="D30" sqref="D30"/>
    </sheetView>
  </sheetViews>
  <sheetFormatPr baseColWidth="10" defaultRowHeight="15" x14ac:dyDescent="0.25"/>
  <cols>
    <col min="1" max="1" width="11.42578125" style="53" customWidth="1"/>
    <col min="2" max="2" width="11.42578125" style="76" customWidth="1"/>
    <col min="3" max="4" width="11.42578125" style="53" customWidth="1"/>
    <col min="5" max="5" width="15.5703125" style="53" customWidth="1"/>
    <col min="6" max="9" width="11.42578125" style="53" customWidth="1"/>
    <col min="10" max="10" width="11.42578125" style="55" customWidth="1"/>
    <col min="11" max="11" width="23.28515625" style="53" customWidth="1"/>
    <col min="12" max="15" width="11.42578125" style="53" customWidth="1"/>
    <col min="16" max="16" width="11.42578125" style="54" customWidth="1"/>
    <col min="17" max="23" width="11.42578125" style="53" customWidth="1"/>
    <col min="24" max="24" width="11.42578125" style="54" customWidth="1"/>
    <col min="25" max="25" width="11.42578125" style="53" customWidth="1"/>
    <col min="26" max="26" width="11.42578125" style="39" customWidth="1"/>
    <col min="27" max="27" width="11.42578125" style="53" customWidth="1"/>
    <col min="28" max="29" width="11.42578125" style="39" customWidth="1"/>
    <col min="30" max="34" width="11.42578125" style="53" customWidth="1"/>
    <col min="35" max="35" width="11.42578125" style="49" customWidth="1"/>
    <col min="36" max="39" width="11.42578125" style="53" customWidth="1"/>
    <col min="40" max="40" width="25.85546875" style="53" customWidth="1"/>
    <col min="41" max="41" width="11.42578125" style="49" customWidth="1"/>
    <col min="42" max="42" width="11.42578125" style="55" customWidth="1"/>
    <col min="43" max="52" width="11.42578125" style="53" customWidth="1"/>
    <col min="53" max="53" width="13.42578125" style="53" customWidth="1"/>
    <col min="54" max="55" width="11.42578125" style="53" customWidth="1"/>
    <col min="56" max="56" width="9.85546875" style="53" customWidth="1"/>
    <col min="57" max="57" width="14.42578125" style="53" customWidth="1"/>
    <col min="58" max="58" width="41.85546875" style="53" customWidth="1"/>
    <col min="59" max="71" width="11.42578125" style="53" customWidth="1"/>
    <col min="72" max="72" width="11.42578125" style="54" customWidth="1"/>
    <col min="73" max="80" width="11.42578125" style="53" customWidth="1"/>
    <col min="81" max="82" width="11.42578125" style="56" customWidth="1"/>
    <col min="83" max="83" width="11.42578125" style="53" customWidth="1"/>
    <col min="84" max="84" width="11.42578125" style="52" customWidth="1"/>
    <col min="85" max="85" width="13" style="41" customWidth="1"/>
    <col min="86" max="86" width="13" style="67" customWidth="1"/>
    <col min="87" max="88" width="11.42578125" style="53" customWidth="1"/>
    <col min="89" max="89" width="11.42578125" style="73" customWidth="1"/>
    <col min="90" max="90" width="15.42578125" style="10" customWidth="1"/>
    <col min="91" max="92" width="11.42578125" style="57" customWidth="1"/>
    <col min="93" max="93" width="11.42578125" style="53" customWidth="1"/>
    <col min="94" max="94" width="11.42578125" style="65" customWidth="1"/>
    <col min="95" max="95" width="11.42578125" style="53" customWidth="1"/>
    <col min="96" max="96" width="11.42578125" style="58" customWidth="1"/>
    <col min="97" max="99" width="11.42578125" style="53" customWidth="1"/>
    <col min="100" max="100" width="11.42578125" style="82" customWidth="1"/>
    <col min="101" max="102" width="11.42578125" style="53" customWidth="1"/>
    <col min="103" max="103" width="13.5703125" style="53" customWidth="1"/>
    <col min="104" max="104" width="13.5703125" style="39" customWidth="1"/>
    <col min="105" max="105" width="17.140625" style="53" customWidth="1"/>
    <col min="106" max="106" width="13.5703125" style="53" customWidth="1"/>
    <col min="107" max="108" width="14.85546875" style="53" customWidth="1"/>
    <col min="109" max="112" width="11.42578125" style="53" customWidth="1"/>
    <col min="113" max="113" width="11.42578125" style="54" customWidth="1"/>
    <col min="114" max="116" width="11.42578125" style="53" customWidth="1"/>
    <col min="117" max="117" width="11.42578125" style="54" customWidth="1"/>
    <col min="118" max="118" width="11.42578125" style="39" customWidth="1"/>
    <col min="119" max="119" width="11.42578125" style="53" customWidth="1"/>
    <col min="120" max="120" width="11.42578125" style="55" customWidth="1"/>
    <col min="121" max="124" width="11.42578125" style="59" customWidth="1"/>
    <col min="125" max="125" width="11.42578125" style="54" customWidth="1"/>
    <col min="126" max="126" width="11.42578125" style="53" customWidth="1"/>
    <col min="127" max="127" width="11.42578125" style="54" customWidth="1"/>
    <col min="128" max="128" width="11.42578125" style="53" customWidth="1"/>
    <col min="129" max="132" width="11.42578125" style="54" customWidth="1"/>
    <col min="133" max="134" width="11.42578125" style="53" customWidth="1"/>
    <col min="135" max="135" width="11.42578125" style="60" customWidth="1"/>
    <col min="136" max="136" width="11.42578125" style="53" customWidth="1"/>
    <col min="137" max="137" width="11.42578125" style="61" customWidth="1"/>
    <col min="138" max="138" width="11.42578125" style="55" customWidth="1"/>
    <col min="139" max="140" width="11.42578125" style="74" customWidth="1"/>
    <col min="141" max="142" width="11.42578125" style="61" customWidth="1"/>
    <col min="143" max="143" width="11.42578125" style="54" customWidth="1"/>
    <col min="144" max="147" width="11.42578125" style="61" customWidth="1"/>
    <col min="148" max="151" width="11.42578125" style="68" customWidth="1"/>
    <col min="152" max="153" width="11.42578125" style="70" customWidth="1"/>
    <col min="154" max="155" width="11.42578125" style="61" customWidth="1"/>
    <col min="156" max="164" width="11.42578125" style="71" customWidth="1"/>
    <col min="165" max="166" width="11.42578125" style="57" customWidth="1"/>
    <col min="167" max="167" width="11.42578125" style="53" customWidth="1"/>
    <col min="168" max="168" width="11.42578125" style="54" customWidth="1"/>
    <col min="169" max="169" width="11.42578125" style="53" customWidth="1"/>
    <col min="170" max="170" width="11.42578125" style="54" customWidth="1"/>
    <col min="171" max="172" width="11.42578125" style="53" customWidth="1"/>
    <col min="173" max="16384" width="11.42578125" style="53"/>
  </cols>
  <sheetData>
    <row r="1" spans="1:195" customFormat="1" ht="150" x14ac:dyDescent="0.25">
      <c r="A1" s="20" t="s">
        <v>2</v>
      </c>
      <c r="B1" s="20" t="s">
        <v>3</v>
      </c>
      <c r="C1" s="21" t="s">
        <v>4</v>
      </c>
      <c r="D1" s="21" t="s">
        <v>5</v>
      </c>
      <c r="E1" s="22" t="s">
        <v>6</v>
      </c>
      <c r="F1" s="20" t="s">
        <v>1077</v>
      </c>
      <c r="G1" s="20" t="s">
        <v>7</v>
      </c>
      <c r="H1" s="20" t="s">
        <v>8</v>
      </c>
      <c r="I1" s="20" t="s">
        <v>9</v>
      </c>
      <c r="J1" s="20" t="s">
        <v>10</v>
      </c>
      <c r="K1" s="20" t="s">
        <v>11</v>
      </c>
      <c r="L1" s="20" t="s">
        <v>12</v>
      </c>
      <c r="M1" s="20" t="s">
        <v>13</v>
      </c>
      <c r="N1" s="20" t="s">
        <v>14</v>
      </c>
      <c r="O1" s="20" t="s">
        <v>15</v>
      </c>
      <c r="P1" s="47" t="s">
        <v>16</v>
      </c>
      <c r="Q1" s="20" t="s">
        <v>17</v>
      </c>
      <c r="R1" s="20" t="s">
        <v>18</v>
      </c>
      <c r="S1" s="22" t="s">
        <v>19</v>
      </c>
      <c r="T1" s="20" t="s">
        <v>20</v>
      </c>
      <c r="U1" s="20" t="s">
        <v>21</v>
      </c>
      <c r="V1" s="20" t="s">
        <v>22</v>
      </c>
      <c r="W1" s="20" t="s">
        <v>23</v>
      </c>
      <c r="X1" s="45" t="s">
        <v>24</v>
      </c>
      <c r="Y1" s="23" t="s">
        <v>25</v>
      </c>
      <c r="Z1" s="20" t="s">
        <v>0</v>
      </c>
      <c r="AA1" s="20" t="s">
        <v>1</v>
      </c>
      <c r="AB1" s="20" t="s">
        <v>26</v>
      </c>
      <c r="AC1" s="20" t="s">
        <v>27</v>
      </c>
      <c r="AD1" s="20" t="s">
        <v>28</v>
      </c>
      <c r="AE1" s="23" t="s">
        <v>1105</v>
      </c>
      <c r="AF1" s="20" t="s">
        <v>29</v>
      </c>
      <c r="AG1" s="20" t="s">
        <v>1217</v>
      </c>
      <c r="AH1" s="20" t="s">
        <v>30</v>
      </c>
      <c r="AI1" s="20" t="s">
        <v>31</v>
      </c>
      <c r="AJ1" s="20" t="s">
        <v>32</v>
      </c>
      <c r="AK1" s="20" t="s">
        <v>1477</v>
      </c>
      <c r="AL1" s="20" t="s">
        <v>33</v>
      </c>
      <c r="AM1" s="20" t="s">
        <v>34</v>
      </c>
      <c r="AN1" s="20" t="s">
        <v>1478</v>
      </c>
      <c r="AO1" s="20" t="s">
        <v>1479</v>
      </c>
      <c r="AP1" s="20" t="s">
        <v>1480</v>
      </c>
      <c r="AQ1" s="20" t="s">
        <v>35</v>
      </c>
      <c r="AR1" s="20" t="s">
        <v>36</v>
      </c>
      <c r="AS1" s="20" t="s">
        <v>37</v>
      </c>
      <c r="AT1" s="20" t="s">
        <v>38</v>
      </c>
      <c r="AU1" s="20" t="s">
        <v>39</v>
      </c>
      <c r="AV1" s="20" t="s">
        <v>40</v>
      </c>
      <c r="AW1" s="20" t="s">
        <v>41</v>
      </c>
      <c r="AX1" s="20" t="s">
        <v>42</v>
      </c>
      <c r="AY1" s="20" t="s">
        <v>43</v>
      </c>
      <c r="AZ1" s="20" t="s">
        <v>44</v>
      </c>
      <c r="BA1" s="20" t="s">
        <v>45</v>
      </c>
      <c r="BB1" s="20" t="s">
        <v>46</v>
      </c>
      <c r="BC1" s="20" t="s">
        <v>47</v>
      </c>
      <c r="BD1" s="20" t="s">
        <v>48</v>
      </c>
      <c r="BE1" s="20" t="s">
        <v>49</v>
      </c>
      <c r="BF1" s="20" t="s">
        <v>50</v>
      </c>
      <c r="BG1" s="24" t="s">
        <v>51</v>
      </c>
      <c r="BH1" s="24" t="s">
        <v>52</v>
      </c>
      <c r="BI1" s="24" t="s">
        <v>53</v>
      </c>
      <c r="BJ1" s="25" t="s">
        <v>54</v>
      </c>
      <c r="BK1" s="25" t="s">
        <v>55</v>
      </c>
      <c r="BL1" s="43" t="s">
        <v>56</v>
      </c>
      <c r="BM1" s="20" t="s">
        <v>57</v>
      </c>
      <c r="BN1" s="20" t="s">
        <v>58</v>
      </c>
      <c r="BO1" s="44" t="s">
        <v>1103</v>
      </c>
      <c r="BP1" s="26" t="s">
        <v>59</v>
      </c>
      <c r="BQ1" s="20" t="s">
        <v>60</v>
      </c>
      <c r="BR1" s="20" t="s">
        <v>1147</v>
      </c>
      <c r="BS1" s="20" t="s">
        <v>61</v>
      </c>
      <c r="BT1" s="47" t="s">
        <v>62</v>
      </c>
      <c r="BU1" s="20" t="s">
        <v>63</v>
      </c>
      <c r="BV1" s="20" t="s">
        <v>64</v>
      </c>
      <c r="BW1" s="20" t="s">
        <v>65</v>
      </c>
      <c r="BX1" s="20" t="s">
        <v>66</v>
      </c>
      <c r="BY1" s="20" t="s">
        <v>67</v>
      </c>
      <c r="BZ1" s="20" t="s">
        <v>68</v>
      </c>
      <c r="CA1" s="20" t="s">
        <v>69</v>
      </c>
      <c r="CB1" s="20" t="s">
        <v>70</v>
      </c>
      <c r="CC1" s="20" t="s">
        <v>71</v>
      </c>
      <c r="CD1" s="20" t="s">
        <v>72</v>
      </c>
      <c r="CE1" s="20" t="s">
        <v>73</v>
      </c>
      <c r="CF1" s="43" t="s">
        <v>74</v>
      </c>
      <c r="CG1" s="40" t="s">
        <v>75</v>
      </c>
      <c r="CH1" s="40" t="s">
        <v>76</v>
      </c>
      <c r="CI1" s="27" t="s">
        <v>77</v>
      </c>
      <c r="CJ1" s="27" t="s">
        <v>1096</v>
      </c>
      <c r="CK1" s="72" t="s">
        <v>1099</v>
      </c>
      <c r="CL1" s="10" t="s">
        <v>1100</v>
      </c>
      <c r="CM1" s="47" t="s">
        <v>78</v>
      </c>
      <c r="CN1" s="21" t="s">
        <v>79</v>
      </c>
      <c r="CO1" s="48" t="s">
        <v>80</v>
      </c>
      <c r="CP1" s="64" t="s">
        <v>1481</v>
      </c>
      <c r="CQ1" s="48" t="s">
        <v>81</v>
      </c>
      <c r="CR1" s="22" t="s">
        <v>1482</v>
      </c>
      <c r="CS1" s="29" t="s">
        <v>1106</v>
      </c>
      <c r="CT1" s="21" t="s">
        <v>82</v>
      </c>
      <c r="CU1" s="21" t="s">
        <v>83</v>
      </c>
      <c r="CV1" s="81" t="s">
        <v>84</v>
      </c>
      <c r="CW1" s="30" t="s">
        <v>1097</v>
      </c>
      <c r="CX1" s="21" t="s">
        <v>1098</v>
      </c>
      <c r="CY1" s="21" t="s">
        <v>85</v>
      </c>
      <c r="CZ1" s="21" t="s">
        <v>86</v>
      </c>
      <c r="DA1" s="26" t="s">
        <v>87</v>
      </c>
      <c r="DB1" s="30" t="s">
        <v>1107</v>
      </c>
      <c r="DC1" s="37" t="s">
        <v>1136</v>
      </c>
      <c r="DD1" s="37" t="s">
        <v>1137</v>
      </c>
      <c r="DE1" s="37" t="s">
        <v>1139</v>
      </c>
      <c r="DF1" s="37" t="s">
        <v>1138</v>
      </c>
      <c r="DG1" s="37" t="s">
        <v>1140</v>
      </c>
      <c r="DH1" s="37" t="s">
        <v>1135</v>
      </c>
      <c r="DI1" s="47" t="s">
        <v>1547</v>
      </c>
      <c r="DJ1" s="21" t="s">
        <v>88</v>
      </c>
      <c r="DK1" s="21" t="s">
        <v>1548</v>
      </c>
      <c r="DL1" s="21" t="s">
        <v>89</v>
      </c>
      <c r="DM1" s="47" t="s">
        <v>1549</v>
      </c>
      <c r="DN1" s="47" t="s">
        <v>90</v>
      </c>
      <c r="DO1" s="21" t="s">
        <v>1550</v>
      </c>
      <c r="DP1" s="20" t="s">
        <v>91</v>
      </c>
      <c r="DQ1" s="47" t="s">
        <v>1551</v>
      </c>
      <c r="DR1" s="47" t="s">
        <v>92</v>
      </c>
      <c r="DS1" s="47" t="s">
        <v>1552</v>
      </c>
      <c r="DT1" s="47" t="s">
        <v>93</v>
      </c>
      <c r="DU1" s="47" t="s">
        <v>1553</v>
      </c>
      <c r="DV1" s="47" t="s">
        <v>94</v>
      </c>
      <c r="DW1" s="47" t="s">
        <v>1554</v>
      </c>
      <c r="DX1" s="47" t="s">
        <v>95</v>
      </c>
      <c r="DY1" s="47" t="s">
        <v>1555</v>
      </c>
      <c r="DZ1" s="47" t="s">
        <v>96</v>
      </c>
      <c r="EA1" s="47" t="s">
        <v>1556</v>
      </c>
      <c r="EB1" s="47" t="s">
        <v>97</v>
      </c>
      <c r="EC1" s="47" t="s">
        <v>98</v>
      </c>
      <c r="ED1" s="47" t="s">
        <v>99</v>
      </c>
      <c r="EE1" s="47" t="s">
        <v>100</v>
      </c>
      <c r="EF1" s="21" t="s">
        <v>101</v>
      </c>
      <c r="EG1" s="21" t="s">
        <v>102</v>
      </c>
      <c r="EH1" s="20" t="s">
        <v>103</v>
      </c>
      <c r="EI1" s="83" t="s">
        <v>104</v>
      </c>
      <c r="EJ1" s="21" t="s">
        <v>105</v>
      </c>
      <c r="EK1" s="220" t="s">
        <v>1758</v>
      </c>
      <c r="EL1" s="27" t="s">
        <v>106</v>
      </c>
      <c r="EM1" s="221" t="s">
        <v>1759</v>
      </c>
      <c r="EN1" s="21" t="s">
        <v>107</v>
      </c>
      <c r="EO1" s="220" t="s">
        <v>1762</v>
      </c>
      <c r="EP1" s="31" t="s">
        <v>108</v>
      </c>
      <c r="EQ1" s="220" t="s">
        <v>1763</v>
      </c>
      <c r="ER1" s="66" t="s">
        <v>109</v>
      </c>
      <c r="ES1" s="220" t="s">
        <v>1764</v>
      </c>
      <c r="ET1" s="69" t="s">
        <v>110</v>
      </c>
      <c r="EU1" s="220" t="s">
        <v>1771</v>
      </c>
      <c r="EV1" s="40" t="s">
        <v>111</v>
      </c>
      <c r="EW1" s="220" t="s">
        <v>1772</v>
      </c>
      <c r="EX1" s="27" t="s">
        <v>112</v>
      </c>
      <c r="EY1" s="220" t="s">
        <v>1773</v>
      </c>
      <c r="EZ1" s="66" t="s">
        <v>113</v>
      </c>
      <c r="FA1" s="220" t="s">
        <v>1760</v>
      </c>
      <c r="FB1" s="220" t="s">
        <v>1761</v>
      </c>
      <c r="FC1" s="220" t="s">
        <v>1765</v>
      </c>
      <c r="FD1" s="220" t="s">
        <v>1766</v>
      </c>
      <c r="FE1" s="220" t="s">
        <v>1767</v>
      </c>
      <c r="FF1" s="220" t="s">
        <v>1768</v>
      </c>
      <c r="FG1" s="220" t="s">
        <v>1769</v>
      </c>
      <c r="FH1" s="220" t="s">
        <v>1770</v>
      </c>
      <c r="FI1" s="20" t="s">
        <v>115</v>
      </c>
      <c r="FJ1" s="20" t="s">
        <v>114</v>
      </c>
      <c r="FK1" s="20" t="s">
        <v>116</v>
      </c>
      <c r="FL1" s="47" t="s">
        <v>117</v>
      </c>
      <c r="FM1" s="20" t="s">
        <v>118</v>
      </c>
      <c r="FN1" s="47" t="s">
        <v>119</v>
      </c>
      <c r="FO1" s="20" t="s">
        <v>120</v>
      </c>
      <c r="FP1" s="28" t="s">
        <v>1150</v>
      </c>
      <c r="FQ1" s="28" t="s">
        <v>1151</v>
      </c>
      <c r="FR1" s="28" t="s">
        <v>1152</v>
      </c>
      <c r="FS1" s="28" t="s">
        <v>1153</v>
      </c>
      <c r="FT1" s="38" t="s">
        <v>1154</v>
      </c>
      <c r="FU1" s="84" t="s">
        <v>1774</v>
      </c>
    </row>
    <row r="2" spans="1:195" s="75" customFormat="1" x14ac:dyDescent="0.25">
      <c r="A2" s="85">
        <v>2022</v>
      </c>
      <c r="B2" s="76">
        <v>44926</v>
      </c>
      <c r="C2" s="85" t="s">
        <v>121</v>
      </c>
      <c r="D2" s="85" t="s">
        <v>122</v>
      </c>
      <c r="E2" s="85" t="s">
        <v>123</v>
      </c>
      <c r="F2" s="77">
        <v>1</v>
      </c>
      <c r="G2" s="85" t="s">
        <v>1586</v>
      </c>
      <c r="H2" s="85">
        <v>86</v>
      </c>
      <c r="I2" s="85" t="s">
        <v>797</v>
      </c>
      <c r="J2" s="217" t="s">
        <v>899</v>
      </c>
      <c r="K2" s="77" t="str">
        <f>VLOOKUP(J2,[1]CodMpios!$B$1075:$E$1087,4,FALSE)</f>
        <v>86320 - Orito</v>
      </c>
      <c r="L2" s="77" t="str">
        <f>VLOOKUP($J2,[1]Coord_Mpios_X_Y!$B$102:$K$114,9,FALSE)</f>
        <v>0,673756322544</v>
      </c>
      <c r="M2" s="77" t="str">
        <f>VLOOKUP($J2,[1]Coord_Mpios_X_Y!$B$102:$K$114,10,FALSE)</f>
        <v>-76,943139228782</v>
      </c>
      <c r="N2" s="86" t="s">
        <v>1775</v>
      </c>
      <c r="O2" s="86" t="s">
        <v>1776</v>
      </c>
      <c r="P2" s="218"/>
      <c r="Q2" s="85" t="s">
        <v>126</v>
      </c>
      <c r="R2" s="85">
        <v>18142814</v>
      </c>
      <c r="S2" s="62" t="str">
        <f t="shared" ref="S2:S65" si="0">CONCATENATE(Q2,R2)</f>
        <v>CC18142814</v>
      </c>
      <c r="T2" s="85" t="s">
        <v>486</v>
      </c>
      <c r="U2" s="85" t="s">
        <v>469</v>
      </c>
      <c r="V2" s="85" t="s">
        <v>904</v>
      </c>
      <c r="W2" s="85" t="s">
        <v>280</v>
      </c>
      <c r="X2" s="87">
        <v>22455</v>
      </c>
      <c r="Y2" s="89">
        <f>YEAR(X2)-YEAR(31/12/2022)</f>
        <v>61</v>
      </c>
      <c r="Z2" s="63">
        <f>VLOOKUP($Y2,[1]Edades!$A$3:$H$153,4,FALSE)</f>
        <v>6</v>
      </c>
      <c r="AA2" s="63" t="str">
        <f>VLOOKUP($Y2,[1]Edades!$A$3:$H$153,6,FALSE)</f>
        <v>6 - Persona mayor</v>
      </c>
      <c r="AB2" s="63">
        <f>VLOOKUP($Y2,[1]Edades!$A$3:$H$153,7,FALSE)</f>
        <v>13</v>
      </c>
      <c r="AC2" s="63" t="str">
        <f>VLOOKUP($Y2,[1]Edades!$A$3:$H$153,8,FALSE)</f>
        <v>60-64</v>
      </c>
      <c r="AD2" s="88" t="s">
        <v>1589</v>
      </c>
      <c r="AE2" s="85">
        <v>1</v>
      </c>
      <c r="AF2" s="85" t="s">
        <v>807</v>
      </c>
      <c r="AG2" s="86" t="s">
        <v>1777</v>
      </c>
      <c r="AH2" s="85" t="s">
        <v>807</v>
      </c>
      <c r="AI2" s="85" t="s">
        <v>807</v>
      </c>
      <c r="AJ2" s="85" t="s">
        <v>807</v>
      </c>
      <c r="AK2" s="86" t="s">
        <v>1775</v>
      </c>
      <c r="AL2" s="86" t="s">
        <v>1600</v>
      </c>
      <c r="AM2" s="85" t="s">
        <v>1786</v>
      </c>
      <c r="AN2" s="85" t="s">
        <v>131</v>
      </c>
      <c r="AO2" s="85" t="s">
        <v>131</v>
      </c>
      <c r="AP2" s="85" t="s">
        <v>131</v>
      </c>
      <c r="AQ2" s="75" t="s">
        <v>1841</v>
      </c>
      <c r="AR2" s="53" t="str">
        <f>K2</f>
        <v>86320 - Orito</v>
      </c>
      <c r="AS2" s="85" t="s">
        <v>1608</v>
      </c>
      <c r="AT2" s="85">
        <v>3132859231</v>
      </c>
      <c r="AU2" s="85" t="s">
        <v>1219</v>
      </c>
      <c r="AV2" s="85"/>
      <c r="AW2" s="85"/>
      <c r="AX2" s="85"/>
      <c r="AY2" s="85"/>
      <c r="AZ2" s="85"/>
      <c r="BA2" s="85">
        <v>86</v>
      </c>
      <c r="BB2" s="85" t="s">
        <v>1778</v>
      </c>
      <c r="BC2" s="85">
        <v>86320</v>
      </c>
      <c r="BD2" s="85" t="s">
        <v>1608</v>
      </c>
      <c r="BE2" s="89">
        <v>860010017201</v>
      </c>
      <c r="BF2" s="49" t="s">
        <v>1082</v>
      </c>
      <c r="BG2" s="85" t="s">
        <v>1779</v>
      </c>
      <c r="BH2" s="85" t="s">
        <v>1780</v>
      </c>
      <c r="BI2" s="85">
        <v>4201616</v>
      </c>
      <c r="BJ2" s="85"/>
      <c r="BK2" s="85"/>
      <c r="BL2" s="85" t="s">
        <v>807</v>
      </c>
      <c r="BM2" s="85" t="s">
        <v>132</v>
      </c>
      <c r="BN2" s="85" t="s">
        <v>132</v>
      </c>
      <c r="BO2" s="85">
        <v>0</v>
      </c>
      <c r="BP2" s="85" t="s">
        <v>132</v>
      </c>
      <c r="BQ2" s="85" t="s">
        <v>132</v>
      </c>
      <c r="BR2" s="85" t="s">
        <v>807</v>
      </c>
      <c r="BS2" s="85" t="s">
        <v>807</v>
      </c>
      <c r="BT2" s="90">
        <v>44705</v>
      </c>
      <c r="BU2" s="85" t="s">
        <v>1677</v>
      </c>
      <c r="BV2" s="85" t="s">
        <v>130</v>
      </c>
      <c r="BW2" s="91" t="s">
        <v>1678</v>
      </c>
      <c r="BX2" s="85"/>
      <c r="BY2" s="88" t="s">
        <v>130</v>
      </c>
      <c r="BZ2" s="88" t="s">
        <v>807</v>
      </c>
      <c r="CA2" s="88" t="s">
        <v>807</v>
      </c>
      <c r="CB2" s="88" t="s">
        <v>807</v>
      </c>
      <c r="CC2" s="88" t="s">
        <v>807</v>
      </c>
      <c r="CD2" s="85" t="s">
        <v>131</v>
      </c>
      <c r="CE2" s="88" t="s">
        <v>1681</v>
      </c>
      <c r="CF2" s="80" t="str">
        <f>E2</f>
        <v>HTA</v>
      </c>
      <c r="CG2" s="92">
        <v>91</v>
      </c>
      <c r="CH2" s="93">
        <v>167</v>
      </c>
      <c r="CI2" s="50">
        <f t="shared" ref="CI2:CI65" si="1">(CG2/((CH2/100)*(CH2/100)))</f>
        <v>32.629352074294523</v>
      </c>
      <c r="CJ2" s="18" t="str">
        <f t="shared" ref="CJ2:CJ65" si="2">IFERROR(IF(CI2&lt;=18.5,"BAJO PESO",IF(AND(CI2&gt;18.5,CI2&lt;25),"NORMAL",IF(AND(CI2&gt;=25,CI2&lt;=30),"SOBREPESO","OBESIDAD"))),"SIN DATO")</f>
        <v>OBESIDAD</v>
      </c>
      <c r="CK2" s="95">
        <f>Hoja1!L4</f>
        <v>16</v>
      </c>
      <c r="CL2" s="10" t="s">
        <v>1113</v>
      </c>
      <c r="CM2" s="97">
        <v>37987</v>
      </c>
      <c r="CN2" s="98"/>
      <c r="CO2" s="75">
        <v>1</v>
      </c>
      <c r="CP2" s="97">
        <v>37987</v>
      </c>
      <c r="CQ2" s="75">
        <v>2</v>
      </c>
      <c r="CR2" s="65" t="s">
        <v>1222</v>
      </c>
      <c r="CS2" s="75">
        <v>0</v>
      </c>
      <c r="CT2" s="99" t="s">
        <v>131</v>
      </c>
      <c r="CU2" s="93" t="s">
        <v>807</v>
      </c>
      <c r="CV2" s="100"/>
      <c r="CW2" s="93">
        <v>120</v>
      </c>
      <c r="CX2" s="92">
        <v>70</v>
      </c>
      <c r="CY2" s="93" t="s">
        <v>807</v>
      </c>
      <c r="CZ2" s="92" t="s">
        <v>130</v>
      </c>
      <c r="DA2" s="75" t="s">
        <v>807</v>
      </c>
      <c r="DB2" s="92">
        <v>0</v>
      </c>
      <c r="DC2" s="75" t="str">
        <f t="shared" ref="DC2:DC65" si="3">IF(BN2="SI","TABAQUISMO",IF(BN2="NO","",""))</f>
        <v/>
      </c>
      <c r="DD2" s="16" t="str">
        <f t="shared" ref="DD2:DD65" si="4">IF(AND(CW2&gt;=140,CX2&gt;=90),"PRESION ALTA","")</f>
        <v/>
      </c>
      <c r="DE2" s="16" t="str">
        <f t="shared" ref="DE2:DE65" si="5">IF(FD2&gt;=200,"COLESTEROL ALTO","")</f>
        <v/>
      </c>
      <c r="DF2" s="16" t="str">
        <f t="shared" ref="DF2:DF65" si="6">IF(AND(AE2=2,FF2&gt;=50),"HDL ALTO",IF(AND(AE2=1,FF2&gt;=40),"HDL ALTO",""))</f>
        <v>HDL ALTO</v>
      </c>
      <c r="DG2" s="16" t="str">
        <f t="shared" ref="DG2" si="7">CONCATENATE(DC2," + ",DD2," + ",DE2," + ",DF2)</f>
        <v xml:space="preserve"> +  +  + HDL ALTO</v>
      </c>
      <c r="DH2" s="16" t="str">
        <f>VLOOKUP(DG2,Hoja3!$A$19:$B$41,2,FALSE)</f>
        <v>HDL ALTO</v>
      </c>
      <c r="DI2" s="97">
        <v>44055</v>
      </c>
      <c r="DJ2" s="75" t="str">
        <f t="shared" ref="DJ2:DJ65" si="8">IF(DI2="","NO","SI")</f>
        <v>SI</v>
      </c>
      <c r="DL2" s="98"/>
      <c r="DM2" s="98">
        <v>44705</v>
      </c>
      <c r="DN2" s="75" t="str">
        <f t="shared" ref="DN2:DP65" si="9">IF(DM2="","NO","SI")</f>
        <v>SI</v>
      </c>
      <c r="DO2" s="98"/>
      <c r="DP2" s="75" t="str">
        <f t="shared" si="9"/>
        <v>NO</v>
      </c>
      <c r="DQ2" s="98"/>
      <c r="DR2" s="75" t="str">
        <f t="shared" ref="DR2:DR65" si="10">IF(DQ2="","NO","SI")</f>
        <v>NO</v>
      </c>
      <c r="DS2" s="98"/>
      <c r="DT2" s="75" t="str">
        <f t="shared" ref="DT2:DV65" si="11">IF(DS2="","NO","SI")</f>
        <v>NO</v>
      </c>
      <c r="DU2" s="98"/>
      <c r="DV2" s="75" t="str">
        <f t="shared" si="11"/>
        <v>NO</v>
      </c>
      <c r="DW2" s="98"/>
      <c r="DX2" s="75" t="str">
        <f t="shared" ref="DX2:DX65" si="12">IF(DW2="","NO","SI")</f>
        <v>NO</v>
      </c>
      <c r="DY2" s="98">
        <v>43885</v>
      </c>
      <c r="DZ2" s="75" t="str">
        <f t="shared" ref="DZ2:DZ65" si="13">IF(DY2="","NO","SI")</f>
        <v>SI</v>
      </c>
      <c r="EA2" s="98"/>
      <c r="EB2" s="75" t="str">
        <f t="shared" ref="EB2:EB65" si="14">IF(EA2="","NO","SI")</f>
        <v>NO</v>
      </c>
      <c r="EC2" s="98" t="s">
        <v>807</v>
      </c>
      <c r="ED2" s="92" t="s">
        <v>1530</v>
      </c>
      <c r="EE2" s="92"/>
      <c r="EF2" s="98" t="s">
        <v>807</v>
      </c>
      <c r="EG2" s="94"/>
      <c r="EH2" s="99" t="s">
        <v>1711</v>
      </c>
      <c r="EI2" s="99">
        <v>1</v>
      </c>
      <c r="EJ2" s="99"/>
      <c r="EK2" s="101">
        <v>44672</v>
      </c>
      <c r="EL2" s="94">
        <v>1.69</v>
      </c>
      <c r="EM2" s="103">
        <v>44672</v>
      </c>
      <c r="EN2" s="102">
        <v>108</v>
      </c>
      <c r="EO2" s="101">
        <v>44672</v>
      </c>
      <c r="EP2" s="92">
        <v>232</v>
      </c>
      <c r="EQ2" s="101">
        <v>44672</v>
      </c>
      <c r="ER2" s="99">
        <v>166.6</v>
      </c>
      <c r="ES2" s="101">
        <v>44672</v>
      </c>
      <c r="ET2" s="192">
        <v>39</v>
      </c>
      <c r="EU2" s="101">
        <v>44672</v>
      </c>
      <c r="EV2" s="92">
        <v>132</v>
      </c>
      <c r="EW2" s="101">
        <v>43873</v>
      </c>
      <c r="EX2" s="94">
        <f t="shared" ref="EX2:EX49" si="15">IFERROR(FF2*100/FH2,"")</f>
        <v>9.7297297297297298</v>
      </c>
      <c r="EY2" s="103"/>
      <c r="EZ2" s="92"/>
      <c r="FA2" s="102"/>
      <c r="FB2" s="102"/>
      <c r="FC2" s="92"/>
      <c r="FD2" s="92"/>
      <c r="FE2" s="103">
        <v>44672</v>
      </c>
      <c r="FF2" s="104" t="s">
        <v>1781</v>
      </c>
      <c r="FG2" s="101">
        <v>43873</v>
      </c>
      <c r="FH2" s="105">
        <v>92.5</v>
      </c>
      <c r="FI2" s="106"/>
      <c r="FJ2" s="94"/>
      <c r="FK2" s="94"/>
      <c r="FL2" s="97">
        <v>44705</v>
      </c>
      <c r="FM2" s="98" t="s">
        <v>1530</v>
      </c>
      <c r="FN2" s="97">
        <v>44797</v>
      </c>
      <c r="FO2" s="107" t="s">
        <v>807</v>
      </c>
      <c r="FP2" s="92" t="s">
        <v>132</v>
      </c>
      <c r="FQ2" s="92" t="s">
        <v>132</v>
      </c>
      <c r="FR2" s="92" t="s">
        <v>132</v>
      </c>
      <c r="FS2" s="107" t="s">
        <v>807</v>
      </c>
      <c r="FT2" s="92" t="s">
        <v>132</v>
      </c>
      <c r="FU2" s="92"/>
      <c r="GM2" s="102"/>
    </row>
    <row r="3" spans="1:195" s="75" customFormat="1" x14ac:dyDescent="0.25">
      <c r="A3" s="85">
        <v>2022</v>
      </c>
      <c r="B3" s="76">
        <v>44926</v>
      </c>
      <c r="C3" s="85" t="s">
        <v>121</v>
      </c>
      <c r="D3" s="85" t="s">
        <v>122</v>
      </c>
      <c r="E3" s="85" t="s">
        <v>123</v>
      </c>
      <c r="F3" s="77">
        <f>F2+1</f>
        <v>2</v>
      </c>
      <c r="G3" s="85" t="s">
        <v>1586</v>
      </c>
      <c r="H3" s="85">
        <v>86</v>
      </c>
      <c r="I3" s="85" t="s">
        <v>797</v>
      </c>
      <c r="J3" s="217" t="s">
        <v>911</v>
      </c>
      <c r="K3" s="77" t="str">
        <f>VLOOKUP(J3,[1]CodMpios!$B$1075:$E$1087,4,FALSE)</f>
        <v>86568 - Puerto Asís</v>
      </c>
      <c r="L3" s="77" t="str">
        <f>VLOOKUP($J3,[1]Coord_Mpios_X_Y!$B$102:$K$114,9,FALSE)</f>
        <v>0,478611463602</v>
      </c>
      <c r="M3" s="77" t="str">
        <f>VLOOKUP($J3,[1]Coord_Mpios_X_Y!$B$102:$K$114,10,FALSE)</f>
        <v>-76,328200149562</v>
      </c>
      <c r="N3" s="86" t="s">
        <v>1775</v>
      </c>
      <c r="O3" s="86" t="s">
        <v>1776</v>
      </c>
      <c r="P3" s="218"/>
      <c r="Q3" s="85" t="s">
        <v>126</v>
      </c>
      <c r="R3" s="108">
        <v>41102009</v>
      </c>
      <c r="S3" s="62" t="str">
        <f t="shared" si="0"/>
        <v>CC41102009</v>
      </c>
      <c r="T3" s="91" t="s">
        <v>412</v>
      </c>
      <c r="U3" s="85" t="s">
        <v>658</v>
      </c>
      <c r="V3" s="91" t="s">
        <v>429</v>
      </c>
      <c r="W3" s="85" t="s">
        <v>528</v>
      </c>
      <c r="X3" s="87">
        <v>21576</v>
      </c>
      <c r="Y3" s="89">
        <f t="shared" ref="Y3:Y66" si="16">YEAR(X3)-YEAR(31/12/2022)</f>
        <v>59</v>
      </c>
      <c r="Z3" s="63">
        <f>VLOOKUP($Y3,[1]Edades!$A$3:$H$153,4,FALSE)</f>
        <v>5</v>
      </c>
      <c r="AA3" s="63" t="str">
        <f>VLOOKUP($Y3,[1]Edades!$A$3:$H$153,6,FALSE)</f>
        <v>5 - Adultez</v>
      </c>
      <c r="AB3" s="63">
        <f>VLOOKUP($Y3,[1]Edades!$A$3:$H$153,7,FALSE)</f>
        <v>12</v>
      </c>
      <c r="AC3" s="63" t="str">
        <f>VLOOKUP($Y3,[1]Edades!$A$3:$H$153,8,FALSE)</f>
        <v>55-59</v>
      </c>
      <c r="AD3" s="91" t="s">
        <v>1590</v>
      </c>
      <c r="AE3" s="85">
        <v>2</v>
      </c>
      <c r="AF3" s="85" t="s">
        <v>807</v>
      </c>
      <c r="AG3" s="86" t="s">
        <v>1777</v>
      </c>
      <c r="AH3" s="85" t="s">
        <v>807</v>
      </c>
      <c r="AI3" s="85" t="s">
        <v>807</v>
      </c>
      <c r="AJ3" s="85" t="s">
        <v>807</v>
      </c>
      <c r="AK3" s="86" t="s">
        <v>1775</v>
      </c>
      <c r="AL3" s="86" t="s">
        <v>1602</v>
      </c>
      <c r="AM3" s="85" t="s">
        <v>1786</v>
      </c>
      <c r="AN3" s="85" t="s">
        <v>131</v>
      </c>
      <c r="AO3" s="85" t="s">
        <v>131</v>
      </c>
      <c r="AP3" s="85" t="s">
        <v>131</v>
      </c>
      <c r="AQ3" s="75" t="s">
        <v>1841</v>
      </c>
      <c r="AR3" s="53" t="str">
        <f t="shared" ref="AR3:AR66" si="17">K3</f>
        <v>86568 - Puerto Asís</v>
      </c>
      <c r="AS3" s="85" t="s">
        <v>1655</v>
      </c>
      <c r="AT3" s="85">
        <v>3125548384</v>
      </c>
      <c r="AU3" s="85" t="s">
        <v>1219</v>
      </c>
      <c r="AV3" s="85"/>
      <c r="AW3" s="85"/>
      <c r="AX3" s="85"/>
      <c r="AY3" s="85"/>
      <c r="AZ3" s="85"/>
      <c r="BA3" s="85">
        <v>86</v>
      </c>
      <c r="BB3" s="85" t="s">
        <v>1778</v>
      </c>
      <c r="BC3" s="85">
        <v>86568</v>
      </c>
      <c r="BD3" s="85" t="s">
        <v>1655</v>
      </c>
      <c r="BE3" s="89">
        <v>860010017201</v>
      </c>
      <c r="BF3" s="49" t="s">
        <v>1081</v>
      </c>
      <c r="BG3" s="85" t="s">
        <v>1779</v>
      </c>
      <c r="BH3" s="85" t="s">
        <v>1780</v>
      </c>
      <c r="BI3" s="85">
        <v>4201616</v>
      </c>
      <c r="BJ3" s="85"/>
      <c r="BK3" s="85"/>
      <c r="BL3" s="85" t="s">
        <v>807</v>
      </c>
      <c r="BM3" s="85" t="s">
        <v>130</v>
      </c>
      <c r="BN3" s="85" t="s">
        <v>132</v>
      </c>
      <c r="BO3" s="85">
        <v>0</v>
      </c>
      <c r="BP3" s="85" t="s">
        <v>132</v>
      </c>
      <c r="BQ3" s="85" t="s">
        <v>132</v>
      </c>
      <c r="BR3" s="85" t="s">
        <v>807</v>
      </c>
      <c r="BS3" s="85" t="s">
        <v>807</v>
      </c>
      <c r="BT3" s="90">
        <v>44859</v>
      </c>
      <c r="BU3" s="85" t="s">
        <v>1677</v>
      </c>
      <c r="BV3" s="85" t="s">
        <v>130</v>
      </c>
      <c r="BW3" s="85" t="s">
        <v>1682</v>
      </c>
      <c r="BX3" s="85" t="s">
        <v>1782</v>
      </c>
      <c r="BY3" s="88" t="s">
        <v>130</v>
      </c>
      <c r="BZ3" s="88" t="s">
        <v>130</v>
      </c>
      <c r="CA3" s="88" t="s">
        <v>130</v>
      </c>
      <c r="CB3" s="88" t="s">
        <v>807</v>
      </c>
      <c r="CC3" s="88" t="s">
        <v>807</v>
      </c>
      <c r="CD3" s="85" t="s">
        <v>131</v>
      </c>
      <c r="CE3" s="88" t="s">
        <v>1681</v>
      </c>
      <c r="CF3" s="80" t="str">
        <f t="shared" ref="CF3:CF5" si="18">E3</f>
        <v>HTA</v>
      </c>
      <c r="CG3" s="109">
        <v>83</v>
      </c>
      <c r="CH3" s="95">
        <v>159</v>
      </c>
      <c r="CI3" s="50">
        <f t="shared" si="1"/>
        <v>32.830979787191957</v>
      </c>
      <c r="CJ3" s="18" t="str">
        <f t="shared" si="2"/>
        <v>OBESIDAD</v>
      </c>
      <c r="CK3" s="95">
        <f>Hoja1!L5</f>
        <v>14</v>
      </c>
      <c r="CL3" s="10" t="s">
        <v>1113</v>
      </c>
      <c r="CM3" s="97">
        <v>42156</v>
      </c>
      <c r="CN3" s="98"/>
      <c r="CO3" s="75">
        <v>1</v>
      </c>
      <c r="CP3" s="97">
        <v>42156</v>
      </c>
      <c r="CQ3" s="75">
        <v>2</v>
      </c>
      <c r="CR3" s="65" t="s">
        <v>1222</v>
      </c>
      <c r="CS3" s="75">
        <v>0</v>
      </c>
      <c r="CT3" s="110" t="s">
        <v>131</v>
      </c>
      <c r="CU3" s="93" t="s">
        <v>807</v>
      </c>
      <c r="CV3" s="100"/>
      <c r="CW3" s="102">
        <v>130</v>
      </c>
      <c r="CX3" s="102">
        <v>70</v>
      </c>
      <c r="CY3" s="93" t="s">
        <v>807</v>
      </c>
      <c r="CZ3" s="92" t="s">
        <v>132</v>
      </c>
      <c r="DA3" s="75" t="s">
        <v>807</v>
      </c>
      <c r="DB3" s="92">
        <v>0</v>
      </c>
      <c r="DC3" s="75" t="str">
        <f t="shared" si="3"/>
        <v/>
      </c>
      <c r="DD3" s="16" t="str">
        <f t="shared" si="4"/>
        <v/>
      </c>
      <c r="DE3" s="16" t="str">
        <f t="shared" si="5"/>
        <v/>
      </c>
      <c r="DF3" s="16" t="str">
        <f t="shared" si="6"/>
        <v>HDL ALTO</v>
      </c>
      <c r="DG3" s="16" t="str">
        <f t="shared" ref="DG3:DG66" si="19">CONCATENATE(DC3," + ",DD3," + ",DE3," + ",DF3)</f>
        <v xml:space="preserve"> +  +  + HDL ALTO</v>
      </c>
      <c r="DH3" s="16" t="str">
        <f>VLOOKUP(DG3,Hoja3!$A$19:$B$41,2,FALSE)</f>
        <v>HDL ALTO</v>
      </c>
      <c r="DI3" s="98">
        <v>43714</v>
      </c>
      <c r="DJ3" s="75" t="str">
        <f t="shared" si="8"/>
        <v>SI</v>
      </c>
      <c r="DL3" s="98"/>
      <c r="DM3" s="98"/>
      <c r="DN3" s="75" t="str">
        <f t="shared" si="9"/>
        <v>NO</v>
      </c>
      <c r="DO3" s="98"/>
      <c r="DP3" s="75" t="str">
        <f t="shared" si="9"/>
        <v>NO</v>
      </c>
      <c r="DQ3" s="98"/>
      <c r="DR3" s="75" t="str">
        <f t="shared" si="10"/>
        <v>NO</v>
      </c>
      <c r="DS3" s="98"/>
      <c r="DT3" s="75" t="str">
        <f t="shared" si="11"/>
        <v>NO</v>
      </c>
      <c r="DU3" s="98"/>
      <c r="DV3" s="75" t="str">
        <f t="shared" si="11"/>
        <v>NO</v>
      </c>
      <c r="DW3" s="98"/>
      <c r="DX3" s="75" t="str">
        <f t="shared" si="12"/>
        <v>NO</v>
      </c>
      <c r="DY3" s="97">
        <v>44651</v>
      </c>
      <c r="DZ3" s="75" t="str">
        <f t="shared" si="13"/>
        <v>SI</v>
      </c>
      <c r="EA3" s="98"/>
      <c r="EB3" s="75" t="str">
        <f t="shared" si="14"/>
        <v>NO</v>
      </c>
      <c r="EC3" s="98" t="s">
        <v>807</v>
      </c>
      <c r="ED3" s="92" t="s">
        <v>1530</v>
      </c>
      <c r="EE3" s="92"/>
      <c r="EF3" s="98" t="s">
        <v>807</v>
      </c>
      <c r="EG3" s="94"/>
      <c r="EH3" s="99"/>
      <c r="EI3" s="99">
        <v>1</v>
      </c>
      <c r="EJ3" s="99"/>
      <c r="EK3" s="111">
        <v>44649</v>
      </c>
      <c r="EL3" s="92">
        <v>0.68</v>
      </c>
      <c r="EM3" s="112">
        <v>44649</v>
      </c>
      <c r="EN3" s="102">
        <v>115</v>
      </c>
      <c r="EO3" s="111">
        <v>44649</v>
      </c>
      <c r="EP3" s="92">
        <v>172</v>
      </c>
      <c r="EQ3" s="111">
        <v>44649</v>
      </c>
      <c r="ER3" s="99">
        <v>110</v>
      </c>
      <c r="ES3" s="111">
        <v>44649</v>
      </c>
      <c r="ET3" s="192">
        <v>49</v>
      </c>
      <c r="EU3" s="111">
        <v>44649</v>
      </c>
      <c r="EV3" s="92">
        <v>65</v>
      </c>
      <c r="EW3" s="111">
        <v>44649</v>
      </c>
      <c r="EX3" s="94">
        <f t="shared" si="15"/>
        <v>81.097560975609753</v>
      </c>
      <c r="EY3" s="103"/>
      <c r="EZ3" s="92"/>
      <c r="FA3" s="102"/>
      <c r="FB3" s="102"/>
      <c r="FC3" s="92"/>
      <c r="FD3" s="92"/>
      <c r="FE3" s="112">
        <v>44649</v>
      </c>
      <c r="FF3" s="105">
        <v>133</v>
      </c>
      <c r="FG3" s="111">
        <v>44649</v>
      </c>
      <c r="FH3" s="105">
        <v>164</v>
      </c>
      <c r="FI3" s="106"/>
      <c r="FJ3" s="94"/>
      <c r="FK3" s="94"/>
      <c r="FL3" s="97">
        <v>44859</v>
      </c>
      <c r="FM3" s="98" t="s">
        <v>1530</v>
      </c>
      <c r="FN3" s="97">
        <v>44951</v>
      </c>
      <c r="FO3" s="107"/>
      <c r="FP3" s="92" t="s">
        <v>132</v>
      </c>
      <c r="FQ3" s="92" t="s">
        <v>132</v>
      </c>
      <c r="FR3" s="92" t="s">
        <v>132</v>
      </c>
      <c r="FS3" s="107" t="s">
        <v>807</v>
      </c>
      <c r="FT3" s="92" t="s">
        <v>132</v>
      </c>
      <c r="FU3" s="92"/>
      <c r="GM3" s="102"/>
    </row>
    <row r="4" spans="1:195" s="75" customFormat="1" x14ac:dyDescent="0.25">
      <c r="A4" s="85">
        <v>2022</v>
      </c>
      <c r="B4" s="76">
        <v>44926</v>
      </c>
      <c r="C4" s="85" t="s">
        <v>121</v>
      </c>
      <c r="D4" s="85" t="s">
        <v>122</v>
      </c>
      <c r="E4" s="85" t="s">
        <v>123</v>
      </c>
      <c r="F4" s="77">
        <f t="shared" ref="F4:F67" si="20">F3+1</f>
        <v>3</v>
      </c>
      <c r="G4" s="85" t="s">
        <v>1586</v>
      </c>
      <c r="H4" s="85">
        <v>86</v>
      </c>
      <c r="I4" s="85" t="s">
        <v>797</v>
      </c>
      <c r="J4" s="217" t="s">
        <v>911</v>
      </c>
      <c r="K4" s="77" t="str">
        <f>VLOOKUP(J4,[1]CodMpios!$B$1075:$E$1087,4,FALSE)</f>
        <v>86568 - Puerto Asís</v>
      </c>
      <c r="L4" s="77" t="str">
        <f>VLOOKUP($J4,[1]Coord_Mpios_X_Y!$B$102:$K$114,9,FALSE)</f>
        <v>0,478611463602</v>
      </c>
      <c r="M4" s="77" t="str">
        <f>VLOOKUP($J4,[1]Coord_Mpios_X_Y!$B$102:$K$114,10,FALSE)</f>
        <v>-76,328200149562</v>
      </c>
      <c r="N4" s="86" t="s">
        <v>1775</v>
      </c>
      <c r="O4" s="86" t="s">
        <v>1776</v>
      </c>
      <c r="P4" s="218"/>
      <c r="Q4" s="85" t="s">
        <v>126</v>
      </c>
      <c r="R4" s="108">
        <v>35891069</v>
      </c>
      <c r="S4" s="62" t="str">
        <f t="shared" si="0"/>
        <v>CC35891069</v>
      </c>
      <c r="T4" s="91" t="s">
        <v>936</v>
      </c>
      <c r="U4" s="85" t="s">
        <v>937</v>
      </c>
      <c r="V4" s="91" t="s">
        <v>381</v>
      </c>
      <c r="W4" s="85" t="s">
        <v>213</v>
      </c>
      <c r="X4" s="87">
        <v>27557</v>
      </c>
      <c r="Y4" s="89">
        <f t="shared" si="16"/>
        <v>75</v>
      </c>
      <c r="Z4" s="63">
        <f>VLOOKUP($Y4,[1]Edades!$A$3:$H$153,4,FALSE)</f>
        <v>6</v>
      </c>
      <c r="AA4" s="63" t="str">
        <f>VLOOKUP($Y4,[1]Edades!$A$3:$H$153,6,FALSE)</f>
        <v>6 - Persona mayor</v>
      </c>
      <c r="AB4" s="63">
        <f>VLOOKUP($Y4,[1]Edades!$A$3:$H$153,7,FALSE)</f>
        <v>16</v>
      </c>
      <c r="AC4" s="63" t="str">
        <f>VLOOKUP($Y4,[1]Edades!$A$3:$H$153,8,FALSE)</f>
        <v>75-79</v>
      </c>
      <c r="AD4" s="91" t="s">
        <v>1590</v>
      </c>
      <c r="AE4" s="85">
        <v>2</v>
      </c>
      <c r="AF4" s="85" t="s">
        <v>807</v>
      </c>
      <c r="AG4" s="86" t="s">
        <v>1777</v>
      </c>
      <c r="AH4" s="85" t="s">
        <v>807</v>
      </c>
      <c r="AI4" s="85" t="s">
        <v>807</v>
      </c>
      <c r="AJ4" s="85" t="s">
        <v>807</v>
      </c>
      <c r="AK4" s="86" t="s">
        <v>1775</v>
      </c>
      <c r="AL4" s="85" t="s">
        <v>807</v>
      </c>
      <c r="AM4" s="85" t="s">
        <v>1786</v>
      </c>
      <c r="AN4" s="85" t="s">
        <v>131</v>
      </c>
      <c r="AO4" s="85" t="s">
        <v>131</v>
      </c>
      <c r="AP4" s="85" t="s">
        <v>131</v>
      </c>
      <c r="AQ4" s="75" t="s">
        <v>1841</v>
      </c>
      <c r="AR4" s="53" t="str">
        <f t="shared" si="17"/>
        <v>86568 - Puerto Asís</v>
      </c>
      <c r="AS4" s="85" t="s">
        <v>1655</v>
      </c>
      <c r="AT4" s="85">
        <v>3173825569</v>
      </c>
      <c r="AU4" s="85" t="s">
        <v>1219</v>
      </c>
      <c r="AV4" s="85"/>
      <c r="AW4" s="85"/>
      <c r="AX4" s="85"/>
      <c r="AY4" s="85"/>
      <c r="AZ4" s="85"/>
      <c r="BA4" s="85">
        <v>86</v>
      </c>
      <c r="BB4" s="85" t="s">
        <v>1778</v>
      </c>
      <c r="BC4" s="85">
        <v>86568</v>
      </c>
      <c r="BD4" s="85" t="s">
        <v>1655</v>
      </c>
      <c r="BE4" s="89">
        <v>860010017201</v>
      </c>
      <c r="BF4" s="49" t="s">
        <v>1081</v>
      </c>
      <c r="BG4" s="85" t="s">
        <v>1779</v>
      </c>
      <c r="BH4" s="85" t="s">
        <v>1780</v>
      </c>
      <c r="BI4" s="85">
        <v>4201616</v>
      </c>
      <c r="BJ4" s="85"/>
      <c r="BK4" s="85"/>
      <c r="BL4" s="85" t="s">
        <v>807</v>
      </c>
      <c r="BM4" s="85" t="s">
        <v>130</v>
      </c>
      <c r="BN4" s="85" t="s">
        <v>132</v>
      </c>
      <c r="BO4" s="85">
        <v>0</v>
      </c>
      <c r="BP4" s="85" t="s">
        <v>132</v>
      </c>
      <c r="BQ4" s="85" t="s">
        <v>132</v>
      </c>
      <c r="BR4" s="85" t="s">
        <v>807</v>
      </c>
      <c r="BS4" s="85" t="s">
        <v>807</v>
      </c>
      <c r="BT4" s="87">
        <v>44741</v>
      </c>
      <c r="BU4" s="85" t="s">
        <v>1677</v>
      </c>
      <c r="BV4" s="85" t="s">
        <v>130</v>
      </c>
      <c r="BW4" s="85" t="s">
        <v>807</v>
      </c>
      <c r="BX4" s="85"/>
      <c r="BY4" s="85" t="s">
        <v>132</v>
      </c>
      <c r="BZ4" s="88" t="s">
        <v>130</v>
      </c>
      <c r="CA4" s="88" t="s">
        <v>130</v>
      </c>
      <c r="CB4" s="88" t="s">
        <v>807</v>
      </c>
      <c r="CC4" s="88" t="s">
        <v>807</v>
      </c>
      <c r="CD4" s="85" t="s">
        <v>131</v>
      </c>
      <c r="CE4" s="88" t="s">
        <v>1681</v>
      </c>
      <c r="CF4" s="80" t="str">
        <f t="shared" si="18"/>
        <v>HTA</v>
      </c>
      <c r="CG4" s="109">
        <v>90</v>
      </c>
      <c r="CH4" s="95">
        <v>175</v>
      </c>
      <c r="CI4" s="50">
        <f t="shared" si="1"/>
        <v>29.387755102040817</v>
      </c>
      <c r="CJ4" s="18" t="str">
        <f t="shared" si="2"/>
        <v>SOBREPESO</v>
      </c>
      <c r="CK4" s="95">
        <f>Hoja1!L6</f>
        <v>36</v>
      </c>
      <c r="CL4" s="10" t="s">
        <v>1115</v>
      </c>
      <c r="CM4" s="97">
        <v>42181</v>
      </c>
      <c r="CN4" s="98"/>
      <c r="CO4" s="75">
        <v>1</v>
      </c>
      <c r="CP4" s="97">
        <v>42181</v>
      </c>
      <c r="CQ4" s="75">
        <v>2</v>
      </c>
      <c r="CR4" s="65" t="s">
        <v>1222</v>
      </c>
      <c r="CS4" s="75">
        <v>0</v>
      </c>
      <c r="CT4" s="110" t="s">
        <v>131</v>
      </c>
      <c r="CU4" s="93" t="s">
        <v>807</v>
      </c>
      <c r="CV4" s="100"/>
      <c r="CW4" s="102">
        <v>140</v>
      </c>
      <c r="CX4" s="102">
        <v>90</v>
      </c>
      <c r="CY4" s="93" t="s">
        <v>807</v>
      </c>
      <c r="CZ4" s="92" t="s">
        <v>130</v>
      </c>
      <c r="DA4" s="75" t="s">
        <v>807</v>
      </c>
      <c r="DB4" s="92">
        <v>0</v>
      </c>
      <c r="DC4" s="75" t="str">
        <f t="shared" si="3"/>
        <v/>
      </c>
      <c r="DD4" s="16" t="str">
        <f t="shared" si="4"/>
        <v>PRESION ALTA</v>
      </c>
      <c r="DE4" s="16" t="str">
        <f t="shared" si="5"/>
        <v/>
      </c>
      <c r="DF4" s="16" t="str">
        <f t="shared" si="6"/>
        <v/>
      </c>
      <c r="DG4" s="16" t="str">
        <f t="shared" si="19"/>
        <v xml:space="preserve"> + PRESION ALTA +  + </v>
      </c>
      <c r="DH4" s="16" t="str">
        <f>VLOOKUP(DG4,Hoja3!$A$19:$B$41,2,FALSE)</f>
        <v>PRESION ALTA</v>
      </c>
      <c r="DI4" s="98"/>
      <c r="DJ4" s="75" t="str">
        <f t="shared" si="8"/>
        <v>NO</v>
      </c>
      <c r="DL4" s="98"/>
      <c r="DM4" s="98">
        <v>43739</v>
      </c>
      <c r="DN4" s="75" t="str">
        <f t="shared" si="9"/>
        <v>SI</v>
      </c>
      <c r="DO4" s="98"/>
      <c r="DP4" s="75" t="str">
        <f t="shared" si="9"/>
        <v>NO</v>
      </c>
      <c r="DQ4" s="98"/>
      <c r="DR4" s="75" t="str">
        <f t="shared" si="10"/>
        <v>NO</v>
      </c>
      <c r="DS4" s="98"/>
      <c r="DT4" s="75" t="str">
        <f t="shared" si="11"/>
        <v>NO</v>
      </c>
      <c r="DU4" s="98"/>
      <c r="DV4" s="75" t="str">
        <f t="shared" si="11"/>
        <v>NO</v>
      </c>
      <c r="DW4" s="98"/>
      <c r="DX4" s="75" t="str">
        <f t="shared" si="12"/>
        <v>NO</v>
      </c>
      <c r="DY4" s="98">
        <v>43733</v>
      </c>
      <c r="DZ4" s="75" t="str">
        <f t="shared" si="13"/>
        <v>SI</v>
      </c>
      <c r="EA4" s="98"/>
      <c r="EB4" s="75" t="str">
        <f t="shared" si="14"/>
        <v>NO</v>
      </c>
      <c r="EC4" s="98" t="s">
        <v>807</v>
      </c>
      <c r="ED4" s="92" t="s">
        <v>1530</v>
      </c>
      <c r="EE4" s="92"/>
      <c r="EF4" s="98" t="s">
        <v>807</v>
      </c>
      <c r="EG4" s="94"/>
      <c r="EH4" s="99"/>
      <c r="EI4" s="99">
        <v>2</v>
      </c>
      <c r="EJ4" s="99"/>
      <c r="EK4" s="111">
        <v>43729</v>
      </c>
      <c r="EL4" s="92">
        <v>1.06</v>
      </c>
      <c r="EM4" s="112">
        <v>43729</v>
      </c>
      <c r="EN4" s="102">
        <v>96</v>
      </c>
      <c r="EO4" s="111">
        <v>43729</v>
      </c>
      <c r="EP4" s="92">
        <v>176.3</v>
      </c>
      <c r="EQ4" s="101">
        <v>43729</v>
      </c>
      <c r="ER4" s="99">
        <v>119.26000000000002</v>
      </c>
      <c r="ES4" s="101">
        <v>43729</v>
      </c>
      <c r="ET4" s="192">
        <v>46.9</v>
      </c>
      <c r="EU4" s="111">
        <v>43729</v>
      </c>
      <c r="EV4" s="92">
        <v>50.7</v>
      </c>
      <c r="EW4" s="101"/>
      <c r="EX4" s="94" t="str">
        <f t="shared" si="15"/>
        <v/>
      </c>
      <c r="EY4" s="103"/>
      <c r="EZ4" s="92"/>
      <c r="FA4" s="102"/>
      <c r="FB4" s="102"/>
      <c r="FC4" s="92"/>
      <c r="FD4" s="92"/>
      <c r="FE4" s="103">
        <v>43729</v>
      </c>
      <c r="FF4" s="105">
        <v>16</v>
      </c>
      <c r="FG4" s="101"/>
      <c r="FH4" s="104"/>
      <c r="FI4" s="106"/>
      <c r="FJ4" s="94"/>
      <c r="FK4" s="94"/>
      <c r="FL4" s="98">
        <v>44741</v>
      </c>
      <c r="FM4" s="98" t="s">
        <v>1530</v>
      </c>
      <c r="FN4" s="98">
        <v>44833</v>
      </c>
      <c r="FO4" s="107" t="s">
        <v>807</v>
      </c>
      <c r="FP4" s="92" t="s">
        <v>132</v>
      </c>
      <c r="FQ4" s="92" t="s">
        <v>132</v>
      </c>
      <c r="FR4" s="92" t="s">
        <v>132</v>
      </c>
      <c r="FS4" s="107" t="s">
        <v>807</v>
      </c>
      <c r="FT4" s="92" t="s">
        <v>132</v>
      </c>
      <c r="FU4" s="92"/>
      <c r="GM4" s="102"/>
    </row>
    <row r="5" spans="1:195" s="75" customFormat="1" x14ac:dyDescent="0.25">
      <c r="A5" s="85">
        <v>2022</v>
      </c>
      <c r="B5" s="76">
        <v>44926</v>
      </c>
      <c r="C5" s="85" t="s">
        <v>121</v>
      </c>
      <c r="D5" s="85" t="s">
        <v>122</v>
      </c>
      <c r="E5" s="85" t="s">
        <v>1475</v>
      </c>
      <c r="F5" s="77">
        <f t="shared" si="20"/>
        <v>4</v>
      </c>
      <c r="G5" s="85" t="s">
        <v>1586</v>
      </c>
      <c r="H5" s="85">
        <v>86</v>
      </c>
      <c r="I5" s="85" t="s">
        <v>797</v>
      </c>
      <c r="J5" s="217" t="s">
        <v>899</v>
      </c>
      <c r="K5" s="77" t="str">
        <f>VLOOKUP(J5,[1]CodMpios!$B$1075:$E$1087,4,FALSE)</f>
        <v>86320 - Orito</v>
      </c>
      <c r="L5" s="77" t="str">
        <f>VLOOKUP($J5,[1]Coord_Mpios_X_Y!$B$102:$K$114,9,FALSE)</f>
        <v>0,673756322544</v>
      </c>
      <c r="M5" s="77" t="str">
        <f>VLOOKUP($J5,[1]Coord_Mpios_X_Y!$B$102:$K$114,10,FALSE)</f>
        <v>-76,943139228782</v>
      </c>
      <c r="N5" s="86" t="s">
        <v>1784</v>
      </c>
      <c r="O5" s="86" t="s">
        <v>1776</v>
      </c>
      <c r="P5" s="218"/>
      <c r="Q5" s="85" t="s">
        <v>126</v>
      </c>
      <c r="R5" s="85">
        <v>41100060</v>
      </c>
      <c r="S5" s="62" t="str">
        <f t="shared" si="0"/>
        <v>CC41100060</v>
      </c>
      <c r="T5" s="85" t="s">
        <v>133</v>
      </c>
      <c r="U5" s="85" t="s">
        <v>644</v>
      </c>
      <c r="V5" s="85" t="s">
        <v>211</v>
      </c>
      <c r="W5" s="85" t="s">
        <v>528</v>
      </c>
      <c r="X5" s="87">
        <v>18190</v>
      </c>
      <c r="Y5" s="89">
        <f t="shared" si="16"/>
        <v>49</v>
      </c>
      <c r="Z5" s="63">
        <f>VLOOKUP($Y5,[1]Edades!$A$3:$H$153,4,FALSE)</f>
        <v>5</v>
      </c>
      <c r="AA5" s="63" t="str">
        <f>VLOOKUP($Y5,[1]Edades!$A$3:$H$153,6,FALSE)</f>
        <v>5 - Adultez</v>
      </c>
      <c r="AB5" s="63">
        <f>VLOOKUP($Y5,[1]Edades!$A$3:$H$153,7,FALSE)</f>
        <v>10</v>
      </c>
      <c r="AC5" s="63" t="str">
        <f>VLOOKUP($Y5,[1]Edades!$A$3:$H$153,8,FALSE)</f>
        <v>45-49</v>
      </c>
      <c r="AD5" s="91" t="s">
        <v>1590</v>
      </c>
      <c r="AE5" s="85">
        <v>2</v>
      </c>
      <c r="AF5" s="85" t="s">
        <v>807</v>
      </c>
      <c r="AG5" s="86" t="s">
        <v>1777</v>
      </c>
      <c r="AH5" s="85" t="s">
        <v>807</v>
      </c>
      <c r="AI5" s="85" t="s">
        <v>807</v>
      </c>
      <c r="AJ5" s="85" t="s">
        <v>807</v>
      </c>
      <c r="AK5" s="86" t="s">
        <v>1784</v>
      </c>
      <c r="AL5" s="86" t="s">
        <v>1601</v>
      </c>
      <c r="AM5" s="85" t="s">
        <v>1786</v>
      </c>
      <c r="AN5" s="85" t="s">
        <v>131</v>
      </c>
      <c r="AO5" s="85" t="s">
        <v>131</v>
      </c>
      <c r="AP5" s="85" t="s">
        <v>131</v>
      </c>
      <c r="AQ5" s="75" t="s">
        <v>1841</v>
      </c>
      <c r="AR5" s="53" t="str">
        <f t="shared" si="17"/>
        <v>86320 - Orito</v>
      </c>
      <c r="AS5" s="85" t="s">
        <v>1608</v>
      </c>
      <c r="AT5" s="85">
        <v>3143534527</v>
      </c>
      <c r="AU5" s="85" t="s">
        <v>1219</v>
      </c>
      <c r="AV5" s="85"/>
      <c r="AW5" s="85"/>
      <c r="AX5" s="85"/>
      <c r="AY5" s="85"/>
      <c r="AZ5" s="85"/>
      <c r="BA5" s="85">
        <v>86</v>
      </c>
      <c r="BB5" s="85" t="s">
        <v>1778</v>
      </c>
      <c r="BC5" s="85">
        <v>86320</v>
      </c>
      <c r="BD5" s="85" t="s">
        <v>1608</v>
      </c>
      <c r="BE5" s="89">
        <v>860010017201</v>
      </c>
      <c r="BF5" s="49" t="s">
        <v>1082</v>
      </c>
      <c r="BG5" s="85" t="s">
        <v>1779</v>
      </c>
      <c r="BH5" s="85" t="s">
        <v>1780</v>
      </c>
      <c r="BI5" s="85">
        <v>4201616</v>
      </c>
      <c r="BJ5" s="85"/>
      <c r="BK5" s="85"/>
      <c r="BL5" s="85" t="s">
        <v>807</v>
      </c>
      <c r="BM5" s="85" t="s">
        <v>132</v>
      </c>
      <c r="BN5" s="85" t="s">
        <v>132</v>
      </c>
      <c r="BO5" s="85">
        <v>0</v>
      </c>
      <c r="BP5" s="85" t="s">
        <v>132</v>
      </c>
      <c r="BQ5" s="85" t="s">
        <v>132</v>
      </c>
      <c r="BR5" s="85" t="s">
        <v>807</v>
      </c>
      <c r="BS5" s="85" t="s">
        <v>807</v>
      </c>
      <c r="BT5" s="90">
        <v>44827</v>
      </c>
      <c r="BU5" s="85" t="s">
        <v>1677</v>
      </c>
      <c r="BV5" s="85" t="s">
        <v>130</v>
      </c>
      <c r="BW5" s="91" t="s">
        <v>1700</v>
      </c>
      <c r="BX5" s="85"/>
      <c r="BY5" s="85" t="s">
        <v>132</v>
      </c>
      <c r="BZ5" s="88" t="s">
        <v>807</v>
      </c>
      <c r="CA5" s="88" t="s">
        <v>807</v>
      </c>
      <c r="CB5" s="88" t="s">
        <v>807</v>
      </c>
      <c r="CC5" s="88" t="s">
        <v>807</v>
      </c>
      <c r="CD5" s="85" t="s">
        <v>131</v>
      </c>
      <c r="CE5" s="88" t="s">
        <v>1681</v>
      </c>
      <c r="CF5" s="80" t="str">
        <f t="shared" si="18"/>
        <v>HTA + DM</v>
      </c>
      <c r="CG5" s="92">
        <v>87</v>
      </c>
      <c r="CH5" s="93">
        <v>157</v>
      </c>
      <c r="CI5" s="50">
        <f t="shared" si="1"/>
        <v>35.295549515193315</v>
      </c>
      <c r="CJ5" s="18" t="str">
        <f t="shared" si="2"/>
        <v>OBESIDAD</v>
      </c>
      <c r="CK5" s="95">
        <f>Hoja1!L7</f>
        <v>8</v>
      </c>
      <c r="CL5" s="10" t="s">
        <v>1112</v>
      </c>
      <c r="CM5" s="97">
        <v>42187</v>
      </c>
      <c r="CN5" s="98"/>
      <c r="CO5" s="75">
        <v>1</v>
      </c>
      <c r="CP5" s="97">
        <v>42187</v>
      </c>
      <c r="CQ5" s="75">
        <v>1</v>
      </c>
      <c r="CR5" s="97">
        <v>42187</v>
      </c>
      <c r="CS5" s="75">
        <v>1</v>
      </c>
      <c r="CT5" s="92" t="s">
        <v>1709</v>
      </c>
      <c r="CU5" s="93" t="s">
        <v>807</v>
      </c>
      <c r="CV5" s="100"/>
      <c r="CW5" s="93">
        <v>160</v>
      </c>
      <c r="CX5" s="92">
        <v>104</v>
      </c>
      <c r="CY5" s="93" t="s">
        <v>807</v>
      </c>
      <c r="CZ5" s="92" t="s">
        <v>130</v>
      </c>
      <c r="DA5" s="75" t="s">
        <v>807</v>
      </c>
      <c r="DB5" s="92">
        <v>0</v>
      </c>
      <c r="DC5" s="75" t="str">
        <f t="shared" si="3"/>
        <v/>
      </c>
      <c r="DD5" s="16" t="str">
        <f t="shared" si="4"/>
        <v>PRESION ALTA</v>
      </c>
      <c r="DE5" s="16" t="str">
        <f t="shared" si="5"/>
        <v/>
      </c>
      <c r="DF5" s="16" t="str">
        <f t="shared" si="6"/>
        <v>HDL ALTO</v>
      </c>
      <c r="DG5" s="16" t="str">
        <f t="shared" si="19"/>
        <v xml:space="preserve"> + PRESION ALTA +  + HDL ALTO</v>
      </c>
      <c r="DH5" s="16" t="str">
        <f>VLOOKUP(DG5,Hoja3!$A$19:$B$41,2,FALSE)</f>
        <v>PRESION ALTA + HDL ALTO</v>
      </c>
      <c r="DI5" s="98"/>
      <c r="DJ5" s="75" t="str">
        <f t="shared" si="8"/>
        <v>NO</v>
      </c>
      <c r="DL5" s="98"/>
      <c r="DM5" s="98"/>
      <c r="DN5" s="75" t="str">
        <f t="shared" si="9"/>
        <v>NO</v>
      </c>
      <c r="DO5" s="98"/>
      <c r="DP5" s="75" t="str">
        <f t="shared" si="9"/>
        <v>NO</v>
      </c>
      <c r="DQ5" s="98"/>
      <c r="DR5" s="75" t="str">
        <f t="shared" si="10"/>
        <v>NO</v>
      </c>
      <c r="DS5" s="98"/>
      <c r="DT5" s="75" t="str">
        <f t="shared" si="11"/>
        <v>NO</v>
      </c>
      <c r="DU5" s="98"/>
      <c r="DV5" s="75" t="str">
        <f t="shared" si="11"/>
        <v>NO</v>
      </c>
      <c r="DW5" s="98"/>
      <c r="DX5" s="75" t="str">
        <f t="shared" si="12"/>
        <v>NO</v>
      </c>
      <c r="DY5" s="98">
        <v>44613</v>
      </c>
      <c r="DZ5" s="75" t="str">
        <f t="shared" si="13"/>
        <v>SI</v>
      </c>
      <c r="EA5" s="98"/>
      <c r="EB5" s="75" t="str">
        <f t="shared" si="14"/>
        <v>NO</v>
      </c>
      <c r="EC5" s="98" t="s">
        <v>807</v>
      </c>
      <c r="ED5" s="92" t="s">
        <v>1530</v>
      </c>
      <c r="EE5" s="92"/>
      <c r="EF5" s="98" t="s">
        <v>807</v>
      </c>
      <c r="EG5" s="94"/>
      <c r="EH5" s="99" t="s">
        <v>131</v>
      </c>
      <c r="EI5" s="99" t="s">
        <v>807</v>
      </c>
      <c r="EJ5" s="99"/>
      <c r="EK5" s="101">
        <v>44613</v>
      </c>
      <c r="EL5" s="92">
        <v>0.86</v>
      </c>
      <c r="EM5" s="103">
        <v>44613</v>
      </c>
      <c r="EN5" s="102">
        <v>97</v>
      </c>
      <c r="EO5" s="101">
        <v>43871</v>
      </c>
      <c r="EP5" s="92">
        <v>195</v>
      </c>
      <c r="EQ5" s="101">
        <v>43871</v>
      </c>
      <c r="ER5" s="99">
        <v>101</v>
      </c>
      <c r="ES5" s="101">
        <v>43871</v>
      </c>
      <c r="ET5" s="192">
        <v>69</v>
      </c>
      <c r="EU5" s="101">
        <v>43871</v>
      </c>
      <c r="EV5" s="92">
        <v>125</v>
      </c>
      <c r="EW5" s="101">
        <v>43883</v>
      </c>
      <c r="EX5" s="94">
        <f t="shared" si="15"/>
        <v>9.25</v>
      </c>
      <c r="EY5" s="103">
        <v>44613</v>
      </c>
      <c r="EZ5" s="92">
        <v>6</v>
      </c>
      <c r="FA5" s="102"/>
      <c r="FB5" s="102"/>
      <c r="FC5" s="92"/>
      <c r="FD5" s="92"/>
      <c r="FE5" s="103">
        <v>43867</v>
      </c>
      <c r="FF5" s="104" t="s">
        <v>1785</v>
      </c>
      <c r="FG5" s="101">
        <v>44613</v>
      </c>
      <c r="FH5" s="105">
        <v>36</v>
      </c>
      <c r="FI5" s="106"/>
      <c r="FJ5" s="94"/>
      <c r="FK5" s="94"/>
      <c r="FL5" s="97">
        <v>44827</v>
      </c>
      <c r="FM5" s="98" t="s">
        <v>1530</v>
      </c>
      <c r="FN5" s="97">
        <v>44918</v>
      </c>
      <c r="FO5" s="107"/>
      <c r="FP5" s="92" t="s">
        <v>130</v>
      </c>
      <c r="FQ5" s="92" t="s">
        <v>132</v>
      </c>
      <c r="FR5" s="92" t="s">
        <v>132</v>
      </c>
      <c r="FS5" s="107" t="s">
        <v>807</v>
      </c>
      <c r="FT5" s="92" t="s">
        <v>132</v>
      </c>
      <c r="FU5" s="92"/>
      <c r="GM5" s="102"/>
    </row>
    <row r="6" spans="1:195" s="75" customFormat="1" x14ac:dyDescent="0.25">
      <c r="A6" s="85">
        <v>2022</v>
      </c>
      <c r="B6" s="76">
        <v>44926</v>
      </c>
      <c r="C6" s="85" t="s">
        <v>121</v>
      </c>
      <c r="D6" s="85" t="s">
        <v>122</v>
      </c>
      <c r="E6" s="85" t="s">
        <v>123</v>
      </c>
      <c r="F6" s="77">
        <f t="shared" si="20"/>
        <v>5</v>
      </c>
      <c r="G6" s="85" t="s">
        <v>1586</v>
      </c>
      <c r="H6" s="85">
        <v>86</v>
      </c>
      <c r="I6" s="85" t="s">
        <v>797</v>
      </c>
      <c r="J6" s="217" t="s">
        <v>899</v>
      </c>
      <c r="K6" s="77" t="str">
        <f>VLOOKUP(J6,[1]CodMpios!$B$1075:$E$1087,4,FALSE)</f>
        <v>86320 - Orito</v>
      </c>
      <c r="L6" s="77" t="str">
        <f>VLOOKUP($J6,[1]Coord_Mpios_X_Y!$B$102:$K$114,9,FALSE)</f>
        <v>0,673756322544</v>
      </c>
      <c r="M6" s="77" t="str">
        <f>VLOOKUP($J6,[1]Coord_Mpios_X_Y!$B$102:$K$114,10,FALSE)</f>
        <v>-76,943139228782</v>
      </c>
      <c r="N6" s="86" t="s">
        <v>1775</v>
      </c>
      <c r="O6" s="86" t="s">
        <v>1776</v>
      </c>
      <c r="P6" s="218"/>
      <c r="Q6" s="85" t="s">
        <v>126</v>
      </c>
      <c r="R6" s="85">
        <v>87453148</v>
      </c>
      <c r="S6" s="62" t="str">
        <f t="shared" si="0"/>
        <v>CC87453148</v>
      </c>
      <c r="T6" s="85" t="s">
        <v>570</v>
      </c>
      <c r="U6" s="85" t="s">
        <v>543</v>
      </c>
      <c r="V6" s="85" t="s">
        <v>144</v>
      </c>
      <c r="W6" s="85" t="s">
        <v>244</v>
      </c>
      <c r="X6" s="87">
        <v>26221</v>
      </c>
      <c r="Y6" s="89">
        <f t="shared" si="16"/>
        <v>71</v>
      </c>
      <c r="Z6" s="63">
        <f>VLOOKUP($Y6,[1]Edades!$A$3:$H$153,4,FALSE)</f>
        <v>6</v>
      </c>
      <c r="AA6" s="63" t="str">
        <f>VLOOKUP($Y6,[1]Edades!$A$3:$H$153,6,FALSE)</f>
        <v>6 - Persona mayor</v>
      </c>
      <c r="AB6" s="63">
        <f>VLOOKUP($Y6,[1]Edades!$A$3:$H$153,7,FALSE)</f>
        <v>15</v>
      </c>
      <c r="AC6" s="63" t="str">
        <f>VLOOKUP($Y6,[1]Edades!$A$3:$H$153,8,FALSE)</f>
        <v>70-74</v>
      </c>
      <c r="AD6" s="88" t="s">
        <v>1589</v>
      </c>
      <c r="AE6" s="85">
        <v>1</v>
      </c>
      <c r="AF6" s="85" t="s">
        <v>807</v>
      </c>
      <c r="AG6" s="86" t="s">
        <v>212</v>
      </c>
      <c r="AH6" s="86" t="s">
        <v>130</v>
      </c>
      <c r="AI6" s="85" t="s">
        <v>1595</v>
      </c>
      <c r="AJ6" s="85" t="s">
        <v>1591</v>
      </c>
      <c r="AK6" s="86" t="s">
        <v>1775</v>
      </c>
      <c r="AL6" s="86" t="s">
        <v>1600</v>
      </c>
      <c r="AM6" s="85" t="s">
        <v>1786</v>
      </c>
      <c r="AN6" s="85" t="s">
        <v>131</v>
      </c>
      <c r="AO6" s="85" t="s">
        <v>131</v>
      </c>
      <c r="AP6" s="85" t="s">
        <v>131</v>
      </c>
      <c r="AQ6" s="86" t="s">
        <v>1787</v>
      </c>
      <c r="AR6" s="53" t="str">
        <f t="shared" si="17"/>
        <v>86320 - Orito</v>
      </c>
      <c r="AS6" s="85" t="s">
        <v>1608</v>
      </c>
      <c r="AT6" s="85">
        <v>3115764328</v>
      </c>
      <c r="AU6" s="85" t="s">
        <v>1219</v>
      </c>
      <c r="AV6" s="85"/>
      <c r="AW6" s="85"/>
      <c r="AX6" s="85"/>
      <c r="AY6" s="85"/>
      <c r="AZ6" s="85"/>
      <c r="BA6" s="85">
        <v>86</v>
      </c>
      <c r="BB6" s="85" t="s">
        <v>1778</v>
      </c>
      <c r="BC6" s="85">
        <v>86320</v>
      </c>
      <c r="BD6" s="85" t="s">
        <v>1608</v>
      </c>
      <c r="BE6" s="89">
        <v>860010017201</v>
      </c>
      <c r="BF6" s="49" t="s">
        <v>1082</v>
      </c>
      <c r="BG6" s="85" t="s">
        <v>1779</v>
      </c>
      <c r="BH6" s="85" t="s">
        <v>1780</v>
      </c>
      <c r="BI6" s="85">
        <v>4201616</v>
      </c>
      <c r="BJ6" s="85"/>
      <c r="BK6" s="85"/>
      <c r="BL6" s="85" t="s">
        <v>807</v>
      </c>
      <c r="BM6" s="85" t="s">
        <v>132</v>
      </c>
      <c r="BN6" s="85" t="s">
        <v>132</v>
      </c>
      <c r="BO6" s="85">
        <v>0</v>
      </c>
      <c r="BP6" s="85" t="s">
        <v>132</v>
      </c>
      <c r="BQ6" s="85" t="s">
        <v>132</v>
      </c>
      <c r="BR6" s="85" t="s">
        <v>1676</v>
      </c>
      <c r="BS6" s="85" t="s">
        <v>132</v>
      </c>
      <c r="BT6" s="90">
        <v>44705</v>
      </c>
      <c r="BU6" s="85" t="s">
        <v>1677</v>
      </c>
      <c r="BV6" s="85" t="s">
        <v>130</v>
      </c>
      <c r="BW6" s="91" t="s">
        <v>1788</v>
      </c>
      <c r="BX6" s="85"/>
      <c r="BY6" s="85" t="s">
        <v>132</v>
      </c>
      <c r="BZ6" s="88" t="s">
        <v>130</v>
      </c>
      <c r="CA6" s="88" t="s">
        <v>132</v>
      </c>
      <c r="CB6" s="113" t="s">
        <v>131</v>
      </c>
      <c r="CC6" s="88" t="s">
        <v>131</v>
      </c>
      <c r="CD6" s="85" t="s">
        <v>131</v>
      </c>
      <c r="CE6" s="88" t="s">
        <v>1681</v>
      </c>
      <c r="CF6" s="85" t="s">
        <v>1789</v>
      </c>
      <c r="CG6" s="92">
        <v>70</v>
      </c>
      <c r="CH6" s="93">
        <v>152</v>
      </c>
      <c r="CI6" s="50">
        <f t="shared" si="1"/>
        <v>30.297783933518005</v>
      </c>
      <c r="CJ6" s="18" t="str">
        <f t="shared" si="2"/>
        <v>OBESIDAD</v>
      </c>
      <c r="CK6" s="95">
        <f>Hoja1!L8</f>
        <v>16</v>
      </c>
      <c r="CL6" s="10" t="s">
        <v>1113</v>
      </c>
      <c r="CM6" s="97">
        <v>42192</v>
      </c>
      <c r="CN6" s="98"/>
      <c r="CO6" s="75">
        <v>1</v>
      </c>
      <c r="CP6" s="97">
        <v>42192</v>
      </c>
      <c r="CQ6" s="75">
        <v>2</v>
      </c>
      <c r="CR6" s="65" t="s">
        <v>1222</v>
      </c>
      <c r="CS6" s="75">
        <v>0</v>
      </c>
      <c r="CT6" s="110" t="s">
        <v>131</v>
      </c>
      <c r="CU6" s="93" t="s">
        <v>807</v>
      </c>
      <c r="CV6" s="100"/>
      <c r="CW6" s="93">
        <v>120</v>
      </c>
      <c r="CX6" s="92">
        <v>180</v>
      </c>
      <c r="CY6" s="93" t="s">
        <v>807</v>
      </c>
      <c r="CZ6" s="92" t="s">
        <v>130</v>
      </c>
      <c r="DA6" s="75" t="s">
        <v>807</v>
      </c>
      <c r="DB6" s="92">
        <v>0</v>
      </c>
      <c r="DC6" s="75" t="str">
        <f t="shared" si="3"/>
        <v/>
      </c>
      <c r="DD6" s="16" t="str">
        <f t="shared" si="4"/>
        <v/>
      </c>
      <c r="DE6" s="16" t="str">
        <f t="shared" si="5"/>
        <v/>
      </c>
      <c r="DF6" s="16" t="str">
        <f t="shared" si="6"/>
        <v>HDL ALTO</v>
      </c>
      <c r="DG6" s="16" t="str">
        <f t="shared" si="19"/>
        <v xml:space="preserve"> +  +  + HDL ALTO</v>
      </c>
      <c r="DH6" s="16" t="str">
        <f>VLOOKUP(DG6,Hoja3!$A$19:$B$41,2,FALSE)</f>
        <v>HDL ALTO</v>
      </c>
      <c r="DI6" s="98"/>
      <c r="DJ6" s="75" t="str">
        <f t="shared" si="8"/>
        <v>NO</v>
      </c>
      <c r="DL6" s="98"/>
      <c r="DM6" s="97">
        <v>44705</v>
      </c>
      <c r="DN6" s="75" t="str">
        <f t="shared" si="9"/>
        <v>SI</v>
      </c>
      <c r="DO6" s="98"/>
      <c r="DP6" s="75" t="str">
        <f t="shared" si="9"/>
        <v>NO</v>
      </c>
      <c r="DQ6" s="98"/>
      <c r="DR6" s="75" t="str">
        <f t="shared" si="10"/>
        <v>NO</v>
      </c>
      <c r="DS6" s="98"/>
      <c r="DT6" s="75" t="str">
        <f t="shared" si="11"/>
        <v>NO</v>
      </c>
      <c r="DU6" s="98"/>
      <c r="DV6" s="75" t="str">
        <f t="shared" si="11"/>
        <v>NO</v>
      </c>
      <c r="DW6" s="98"/>
      <c r="DX6" s="75" t="str">
        <f t="shared" si="12"/>
        <v>NO</v>
      </c>
      <c r="DY6" s="98">
        <v>44672</v>
      </c>
      <c r="DZ6" s="75" t="str">
        <f t="shared" si="13"/>
        <v>SI</v>
      </c>
      <c r="EA6" s="98"/>
      <c r="EB6" s="75" t="str">
        <f t="shared" si="14"/>
        <v>NO</v>
      </c>
      <c r="EC6" s="98" t="s">
        <v>807</v>
      </c>
      <c r="ED6" s="92" t="s">
        <v>1530</v>
      </c>
      <c r="EE6" s="92"/>
      <c r="EF6" s="98" t="s">
        <v>807</v>
      </c>
      <c r="EG6" s="94"/>
      <c r="EH6" s="99" t="s">
        <v>131</v>
      </c>
      <c r="EI6" s="99" t="s">
        <v>807</v>
      </c>
      <c r="EJ6" s="99"/>
      <c r="EK6" s="101">
        <v>44672</v>
      </c>
      <c r="EL6" s="92">
        <v>1.07</v>
      </c>
      <c r="EM6" s="103">
        <v>44672</v>
      </c>
      <c r="EN6" s="102">
        <v>194</v>
      </c>
      <c r="EO6" s="101">
        <v>44672</v>
      </c>
      <c r="EP6" s="92">
        <v>207</v>
      </c>
      <c r="EQ6" s="101">
        <v>44672</v>
      </c>
      <c r="ER6" s="99">
        <v>133</v>
      </c>
      <c r="ES6" s="101">
        <v>44672</v>
      </c>
      <c r="ET6" s="192">
        <v>48</v>
      </c>
      <c r="EU6" s="101">
        <v>44672</v>
      </c>
      <c r="EV6" s="92">
        <v>130</v>
      </c>
      <c r="EW6" s="101"/>
      <c r="EX6" s="94" t="str">
        <f t="shared" si="15"/>
        <v/>
      </c>
      <c r="EY6" s="103"/>
      <c r="EZ6" s="92"/>
      <c r="FA6" s="102"/>
      <c r="FB6" s="102"/>
      <c r="FC6" s="92"/>
      <c r="FD6" s="92"/>
      <c r="FE6" s="103">
        <v>44672</v>
      </c>
      <c r="FF6" s="105">
        <v>74</v>
      </c>
      <c r="FG6" s="101"/>
      <c r="FH6" s="105"/>
      <c r="FI6" s="106"/>
      <c r="FJ6" s="94"/>
      <c r="FK6" s="94"/>
      <c r="FL6" s="97">
        <v>44942</v>
      </c>
      <c r="FM6" s="98" t="s">
        <v>1530</v>
      </c>
      <c r="FN6" s="114">
        <v>45032</v>
      </c>
      <c r="FO6" s="107"/>
      <c r="FP6" s="92" t="s">
        <v>132</v>
      </c>
      <c r="FQ6" s="92" t="s">
        <v>132</v>
      </c>
      <c r="FR6" s="92" t="s">
        <v>132</v>
      </c>
      <c r="FS6" s="107" t="s">
        <v>807</v>
      </c>
      <c r="FT6" s="92" t="s">
        <v>132</v>
      </c>
      <c r="FU6" s="92"/>
      <c r="GM6" s="102"/>
    </row>
    <row r="7" spans="1:195" s="75" customFormat="1" x14ac:dyDescent="0.25">
      <c r="A7" s="85">
        <v>2022</v>
      </c>
      <c r="B7" s="76">
        <v>44926</v>
      </c>
      <c r="C7" s="85" t="s">
        <v>121</v>
      </c>
      <c r="D7" s="85" t="s">
        <v>122</v>
      </c>
      <c r="E7" s="85" t="s">
        <v>123</v>
      </c>
      <c r="F7" s="77">
        <f t="shared" si="20"/>
        <v>6</v>
      </c>
      <c r="G7" s="85" t="s">
        <v>1586</v>
      </c>
      <c r="H7" s="85">
        <v>86</v>
      </c>
      <c r="I7" s="85" t="s">
        <v>797</v>
      </c>
      <c r="J7" s="217" t="s">
        <v>1049</v>
      </c>
      <c r="K7" s="77" t="str">
        <f>VLOOKUP(J7,[1]CodMpios!$B$1075:$E$1087,4,FALSE)</f>
        <v>86569 - Puerto Caicedo</v>
      </c>
      <c r="L7" s="77" t="str">
        <f>VLOOKUP($J7,[1]Coord_Mpios_X_Y!$B$102:$K$114,9,FALSE)</f>
        <v>0,725071229850</v>
      </c>
      <c r="M7" s="77" t="str">
        <f>VLOOKUP($J7,[1]Coord_Mpios_X_Y!$B$102:$K$114,10,FALSE)</f>
        <v>-76,480994051174</v>
      </c>
      <c r="N7" s="86" t="s">
        <v>1784</v>
      </c>
      <c r="O7" s="86" t="s">
        <v>1790</v>
      </c>
      <c r="P7" s="218">
        <v>44774</v>
      </c>
      <c r="Q7" s="85" t="s">
        <v>126</v>
      </c>
      <c r="R7" s="108">
        <v>15570357</v>
      </c>
      <c r="S7" s="62" t="str">
        <f t="shared" si="0"/>
        <v>CC15570357</v>
      </c>
      <c r="T7" s="91" t="s">
        <v>1053</v>
      </c>
      <c r="U7" s="85" t="s">
        <v>1054</v>
      </c>
      <c r="V7" s="91" t="s">
        <v>661</v>
      </c>
      <c r="W7" s="85" t="s">
        <v>528</v>
      </c>
      <c r="X7" s="87">
        <v>17134</v>
      </c>
      <c r="Y7" s="89">
        <f t="shared" si="16"/>
        <v>46</v>
      </c>
      <c r="Z7" s="63">
        <f>VLOOKUP($Y7,[1]Edades!$A$3:$H$153,4,FALSE)</f>
        <v>5</v>
      </c>
      <c r="AA7" s="63" t="str">
        <f>VLOOKUP($Y7,[1]Edades!$A$3:$H$153,6,FALSE)</f>
        <v>5 - Adultez</v>
      </c>
      <c r="AB7" s="63">
        <f>VLOOKUP($Y7,[1]Edades!$A$3:$H$153,7,FALSE)</f>
        <v>10</v>
      </c>
      <c r="AC7" s="63" t="str">
        <f>VLOOKUP($Y7,[1]Edades!$A$3:$H$153,8,FALSE)</f>
        <v>45-49</v>
      </c>
      <c r="AD7" s="88" t="s">
        <v>1589</v>
      </c>
      <c r="AE7" s="85">
        <v>1</v>
      </c>
      <c r="AF7" s="85" t="s">
        <v>807</v>
      </c>
      <c r="AG7" s="86" t="s">
        <v>1777</v>
      </c>
      <c r="AH7" s="85" t="s">
        <v>807</v>
      </c>
      <c r="AI7" s="85" t="s">
        <v>807</v>
      </c>
      <c r="AJ7" s="85" t="s">
        <v>807</v>
      </c>
      <c r="AK7" s="86" t="s">
        <v>1784</v>
      </c>
      <c r="AL7" s="86" t="s">
        <v>1600</v>
      </c>
      <c r="AM7" s="85" t="s">
        <v>1786</v>
      </c>
      <c r="AN7" s="85" t="s">
        <v>131</v>
      </c>
      <c r="AO7" s="85" t="s">
        <v>131</v>
      </c>
      <c r="AP7" s="85" t="s">
        <v>131</v>
      </c>
      <c r="AQ7" s="75" t="s">
        <v>1841</v>
      </c>
      <c r="AR7" s="53" t="str">
        <f t="shared" si="17"/>
        <v>86569 - Puerto Caicedo</v>
      </c>
      <c r="AS7" s="85" t="s">
        <v>1791</v>
      </c>
      <c r="AT7" s="88">
        <v>3115771487</v>
      </c>
      <c r="AU7" s="85" t="s">
        <v>1219</v>
      </c>
      <c r="AV7" s="85"/>
      <c r="AW7" s="85"/>
      <c r="AX7" s="85"/>
      <c r="AY7" s="85"/>
      <c r="AZ7" s="85"/>
      <c r="BA7" s="85">
        <v>86</v>
      </c>
      <c r="BB7" s="85" t="s">
        <v>1778</v>
      </c>
      <c r="BC7" s="85">
        <v>86569</v>
      </c>
      <c r="BD7" s="85" t="s">
        <v>1791</v>
      </c>
      <c r="BE7" s="89">
        <v>860010017201</v>
      </c>
      <c r="BF7" s="49" t="s">
        <v>1085</v>
      </c>
      <c r="BG7" s="85" t="s">
        <v>1779</v>
      </c>
      <c r="BH7" s="85" t="s">
        <v>1780</v>
      </c>
      <c r="BI7" s="85">
        <v>4201616</v>
      </c>
      <c r="BJ7" s="85"/>
      <c r="BK7" s="85"/>
      <c r="BL7" s="85" t="s">
        <v>807</v>
      </c>
      <c r="BM7" s="85" t="s">
        <v>130</v>
      </c>
      <c r="BN7" s="85" t="s">
        <v>132</v>
      </c>
      <c r="BO7" s="85">
        <v>0</v>
      </c>
      <c r="BP7" s="85" t="s">
        <v>132</v>
      </c>
      <c r="BQ7" s="85" t="s">
        <v>132</v>
      </c>
      <c r="BR7" s="85" t="s">
        <v>807</v>
      </c>
      <c r="BS7" s="85" t="s">
        <v>807</v>
      </c>
      <c r="BT7" s="90">
        <v>44643</v>
      </c>
      <c r="BU7" s="85" t="s">
        <v>1677</v>
      </c>
      <c r="BV7" s="85" t="s">
        <v>130</v>
      </c>
      <c r="BW7" s="91" t="s">
        <v>1792</v>
      </c>
      <c r="BX7" s="85"/>
      <c r="BY7" s="85" t="s">
        <v>132</v>
      </c>
      <c r="BZ7" s="88" t="s">
        <v>807</v>
      </c>
      <c r="CA7" s="88" t="s">
        <v>807</v>
      </c>
      <c r="CB7" s="88" t="s">
        <v>807</v>
      </c>
      <c r="CC7" s="88" t="s">
        <v>807</v>
      </c>
      <c r="CD7" s="85" t="s">
        <v>1532</v>
      </c>
      <c r="CE7" s="88" t="s">
        <v>1681</v>
      </c>
      <c r="CF7" s="80" t="str">
        <f t="shared" ref="CF7:CF8" si="21">E7</f>
        <v>HTA</v>
      </c>
      <c r="CG7" s="109">
        <v>58</v>
      </c>
      <c r="CH7" s="95">
        <v>155</v>
      </c>
      <c r="CI7" s="50">
        <f t="shared" si="1"/>
        <v>24.141519250780433</v>
      </c>
      <c r="CJ7" s="18" t="str">
        <f t="shared" si="2"/>
        <v>NORMAL</v>
      </c>
      <c r="CK7" s="95">
        <f>Hoja1!L9</f>
        <v>4</v>
      </c>
      <c r="CL7" s="10" t="s">
        <v>1112</v>
      </c>
      <c r="CM7" s="97">
        <v>42206</v>
      </c>
      <c r="CN7" s="98"/>
      <c r="CO7" s="75">
        <v>1</v>
      </c>
      <c r="CP7" s="97">
        <v>42206</v>
      </c>
      <c r="CQ7" s="75">
        <v>2</v>
      </c>
      <c r="CR7" s="65" t="s">
        <v>1222</v>
      </c>
      <c r="CS7" s="75">
        <v>0</v>
      </c>
      <c r="CT7" s="110" t="s">
        <v>131</v>
      </c>
      <c r="CU7" s="93" t="s">
        <v>807</v>
      </c>
      <c r="CV7" s="100"/>
      <c r="CW7" s="102">
        <v>130</v>
      </c>
      <c r="CX7" s="102">
        <v>70</v>
      </c>
      <c r="CY7" s="93" t="s">
        <v>807</v>
      </c>
      <c r="CZ7" s="92" t="s">
        <v>132</v>
      </c>
      <c r="DA7" s="75" t="s">
        <v>807</v>
      </c>
      <c r="DB7" s="92">
        <v>0</v>
      </c>
      <c r="DC7" s="75" t="str">
        <f t="shared" si="3"/>
        <v/>
      </c>
      <c r="DD7" s="16" t="str">
        <f t="shared" si="4"/>
        <v/>
      </c>
      <c r="DE7" s="16" t="str">
        <f t="shared" si="5"/>
        <v/>
      </c>
      <c r="DF7" s="16" t="str">
        <f t="shared" si="6"/>
        <v/>
      </c>
      <c r="DG7" s="16" t="str">
        <f t="shared" si="19"/>
        <v xml:space="preserve"> +  +  + </v>
      </c>
      <c r="DH7" s="16" t="str">
        <f>E7</f>
        <v>HTA</v>
      </c>
      <c r="DI7" s="98"/>
      <c r="DJ7" s="75" t="str">
        <f t="shared" si="8"/>
        <v>NO</v>
      </c>
      <c r="DL7" s="98"/>
      <c r="DM7" s="98">
        <v>43687</v>
      </c>
      <c r="DN7" s="75" t="str">
        <f t="shared" si="9"/>
        <v>SI</v>
      </c>
      <c r="DO7" s="98"/>
      <c r="DP7" s="75" t="str">
        <f t="shared" si="9"/>
        <v>NO</v>
      </c>
      <c r="DQ7" s="98"/>
      <c r="DR7" s="75" t="str">
        <f t="shared" si="10"/>
        <v>NO</v>
      </c>
      <c r="DS7" s="98"/>
      <c r="DT7" s="75" t="str">
        <f t="shared" si="11"/>
        <v>NO</v>
      </c>
      <c r="DU7" s="98"/>
      <c r="DV7" s="75" t="str">
        <f t="shared" si="11"/>
        <v>NO</v>
      </c>
      <c r="DW7" s="98"/>
      <c r="DX7" s="75" t="str">
        <f t="shared" si="12"/>
        <v>NO</v>
      </c>
      <c r="DY7" s="98">
        <v>43579</v>
      </c>
      <c r="DZ7" s="75" t="str">
        <f t="shared" si="13"/>
        <v>SI</v>
      </c>
      <c r="EA7" s="98"/>
      <c r="EB7" s="75" t="str">
        <f t="shared" si="14"/>
        <v>NO</v>
      </c>
      <c r="EC7" s="98" t="s">
        <v>807</v>
      </c>
      <c r="ED7" s="92" t="s">
        <v>1530</v>
      </c>
      <c r="EE7" s="92"/>
      <c r="EF7" s="98" t="s">
        <v>807</v>
      </c>
      <c r="EG7" s="94"/>
      <c r="EH7" s="92" t="s">
        <v>1793</v>
      </c>
      <c r="EI7" s="99" t="s">
        <v>807</v>
      </c>
      <c r="EJ7" s="99"/>
      <c r="EK7" s="101">
        <v>43675</v>
      </c>
      <c r="EL7" s="92">
        <v>0.97</v>
      </c>
      <c r="EM7" s="103">
        <v>43675</v>
      </c>
      <c r="EN7" s="102">
        <v>93.5</v>
      </c>
      <c r="EO7" s="101">
        <v>43675</v>
      </c>
      <c r="EP7" s="92">
        <v>186.2</v>
      </c>
      <c r="EQ7" s="101">
        <v>43579</v>
      </c>
      <c r="ER7" s="99">
        <v>113.28</v>
      </c>
      <c r="ES7" s="101">
        <v>43579</v>
      </c>
      <c r="ET7" s="192">
        <v>55.3</v>
      </c>
      <c r="EU7" s="101">
        <v>43675</v>
      </c>
      <c r="EV7" s="92">
        <v>88.1</v>
      </c>
      <c r="EW7" s="101"/>
      <c r="EX7" s="94" t="str">
        <f t="shared" si="15"/>
        <v/>
      </c>
      <c r="EY7" s="103"/>
      <c r="EZ7" s="92"/>
      <c r="FA7" s="102"/>
      <c r="FB7" s="102"/>
      <c r="FC7" s="92"/>
      <c r="FD7" s="92"/>
      <c r="FE7" s="103"/>
      <c r="FF7" s="105"/>
      <c r="FG7" s="101"/>
      <c r="FH7" s="105"/>
      <c r="FI7" s="106"/>
      <c r="FJ7" s="94"/>
      <c r="FK7" s="94"/>
      <c r="FL7" s="97">
        <v>44643</v>
      </c>
      <c r="FM7" s="98" t="s">
        <v>1530</v>
      </c>
      <c r="FN7" s="97"/>
      <c r="FO7" s="107" t="s">
        <v>1794</v>
      </c>
      <c r="FP7" s="92" t="s">
        <v>132</v>
      </c>
      <c r="FQ7" s="92" t="s">
        <v>132</v>
      </c>
      <c r="FR7" s="92" t="s">
        <v>132</v>
      </c>
      <c r="FS7" s="107" t="s">
        <v>807</v>
      </c>
      <c r="FT7" s="92" t="s">
        <v>132</v>
      </c>
      <c r="FU7" s="92" t="s">
        <v>1794</v>
      </c>
      <c r="GM7" s="102"/>
    </row>
    <row r="8" spans="1:195" s="75" customFormat="1" x14ac:dyDescent="0.25">
      <c r="A8" s="85">
        <v>2022</v>
      </c>
      <c r="B8" s="76">
        <v>44926</v>
      </c>
      <c r="C8" s="85" t="s">
        <v>121</v>
      </c>
      <c r="D8" s="85" t="s">
        <v>122</v>
      </c>
      <c r="E8" s="85" t="s">
        <v>123</v>
      </c>
      <c r="F8" s="77">
        <f t="shared" si="20"/>
        <v>7</v>
      </c>
      <c r="G8" s="85" t="s">
        <v>1586</v>
      </c>
      <c r="H8" s="85">
        <v>86</v>
      </c>
      <c r="I8" s="85" t="s">
        <v>797</v>
      </c>
      <c r="J8" s="217" t="s">
        <v>1049</v>
      </c>
      <c r="K8" s="77" t="str">
        <f>VLOOKUP(J8,[1]CodMpios!$B$1075:$E$1087,4,FALSE)</f>
        <v>86569 - Puerto Caicedo</v>
      </c>
      <c r="L8" s="77" t="str">
        <f>VLOOKUP($J8,[1]Coord_Mpios_X_Y!$B$102:$K$114,9,FALSE)</f>
        <v>0,725071229850</v>
      </c>
      <c r="M8" s="77" t="str">
        <f>VLOOKUP($J8,[1]Coord_Mpios_X_Y!$B$102:$K$114,10,FALSE)</f>
        <v>-76,480994051174</v>
      </c>
      <c r="N8" s="86" t="s">
        <v>1775</v>
      </c>
      <c r="O8" s="86" t="s">
        <v>1776</v>
      </c>
      <c r="P8" s="218"/>
      <c r="Q8" s="85" t="s">
        <v>126</v>
      </c>
      <c r="R8" s="88">
        <v>41101877</v>
      </c>
      <c r="S8" s="62" t="str">
        <f t="shared" si="0"/>
        <v>CC41101877</v>
      </c>
      <c r="T8" s="88" t="s">
        <v>380</v>
      </c>
      <c r="U8" s="88" t="s">
        <v>138</v>
      </c>
      <c r="V8" s="88" t="s">
        <v>1051</v>
      </c>
      <c r="W8" s="88" t="s">
        <v>140</v>
      </c>
      <c r="X8" s="116">
        <v>20503</v>
      </c>
      <c r="Y8" s="89">
        <f t="shared" si="16"/>
        <v>56</v>
      </c>
      <c r="Z8" s="63">
        <f>VLOOKUP($Y8,[1]Edades!$A$3:$H$153,4,FALSE)</f>
        <v>5</v>
      </c>
      <c r="AA8" s="63" t="str">
        <f>VLOOKUP($Y8,[1]Edades!$A$3:$H$153,6,FALSE)</f>
        <v>5 - Adultez</v>
      </c>
      <c r="AB8" s="63">
        <f>VLOOKUP($Y8,[1]Edades!$A$3:$H$153,7,FALSE)</f>
        <v>12</v>
      </c>
      <c r="AC8" s="63" t="str">
        <f>VLOOKUP($Y8,[1]Edades!$A$3:$H$153,8,FALSE)</f>
        <v>55-59</v>
      </c>
      <c r="AD8" s="91" t="s">
        <v>1590</v>
      </c>
      <c r="AE8" s="85">
        <v>2</v>
      </c>
      <c r="AF8" s="85" t="s">
        <v>807</v>
      </c>
      <c r="AG8" s="86" t="s">
        <v>1777</v>
      </c>
      <c r="AH8" s="85" t="s">
        <v>807</v>
      </c>
      <c r="AI8" s="85" t="s">
        <v>807</v>
      </c>
      <c r="AJ8" s="85" t="s">
        <v>807</v>
      </c>
      <c r="AK8" s="86" t="s">
        <v>1775</v>
      </c>
      <c r="AL8" s="86" t="s">
        <v>1600</v>
      </c>
      <c r="AM8" s="85" t="s">
        <v>1786</v>
      </c>
      <c r="AN8" s="85" t="s">
        <v>131</v>
      </c>
      <c r="AO8" s="85" t="s">
        <v>131</v>
      </c>
      <c r="AP8" s="85" t="s">
        <v>131</v>
      </c>
      <c r="AQ8" s="75" t="s">
        <v>1841</v>
      </c>
      <c r="AR8" s="53" t="str">
        <f t="shared" si="17"/>
        <v>86569 - Puerto Caicedo</v>
      </c>
      <c r="AS8" s="85" t="s">
        <v>1791</v>
      </c>
      <c r="AT8" s="88">
        <v>3202482132</v>
      </c>
      <c r="AU8" s="85" t="s">
        <v>1219</v>
      </c>
      <c r="AV8" s="85"/>
      <c r="AW8" s="85"/>
      <c r="AX8" s="85"/>
      <c r="AY8" s="85"/>
      <c r="AZ8" s="85"/>
      <c r="BA8" s="85">
        <v>86</v>
      </c>
      <c r="BB8" s="85" t="s">
        <v>1778</v>
      </c>
      <c r="BC8" s="85">
        <v>86569</v>
      </c>
      <c r="BD8" s="85" t="s">
        <v>1791</v>
      </c>
      <c r="BE8" s="89">
        <v>860010017201</v>
      </c>
      <c r="BF8" s="49" t="s">
        <v>1085</v>
      </c>
      <c r="BG8" s="85" t="s">
        <v>1779</v>
      </c>
      <c r="BH8" s="85" t="s">
        <v>1780</v>
      </c>
      <c r="BI8" s="85">
        <v>4201616</v>
      </c>
      <c r="BJ8" s="85"/>
      <c r="BK8" s="85"/>
      <c r="BL8" s="85" t="s">
        <v>2277</v>
      </c>
      <c r="BM8" s="85" t="s">
        <v>130</v>
      </c>
      <c r="BN8" s="85" t="s">
        <v>132</v>
      </c>
      <c r="BO8" s="85">
        <v>0</v>
      </c>
      <c r="BP8" s="85" t="s">
        <v>132</v>
      </c>
      <c r="BQ8" s="85" t="s">
        <v>132</v>
      </c>
      <c r="BR8" s="85" t="s">
        <v>807</v>
      </c>
      <c r="BS8" s="85" t="s">
        <v>807</v>
      </c>
      <c r="BT8" s="90">
        <v>44698</v>
      </c>
      <c r="BU8" s="85" t="s">
        <v>1677</v>
      </c>
      <c r="BV8" s="85" t="s">
        <v>130</v>
      </c>
      <c r="BW8" s="91" t="s">
        <v>1792</v>
      </c>
      <c r="BX8" s="85"/>
      <c r="BY8" s="85" t="s">
        <v>132</v>
      </c>
      <c r="BZ8" s="88" t="s">
        <v>807</v>
      </c>
      <c r="CA8" s="88" t="s">
        <v>130</v>
      </c>
      <c r="CB8" s="88" t="s">
        <v>807</v>
      </c>
      <c r="CC8" s="88" t="s">
        <v>807</v>
      </c>
      <c r="CD8" s="85" t="s">
        <v>1532</v>
      </c>
      <c r="CE8" s="88" t="s">
        <v>1681</v>
      </c>
      <c r="CF8" s="80" t="str">
        <f t="shared" si="21"/>
        <v>HTA</v>
      </c>
      <c r="CG8" s="109">
        <v>76</v>
      </c>
      <c r="CH8" s="95">
        <v>165</v>
      </c>
      <c r="CI8" s="50">
        <f t="shared" si="1"/>
        <v>27.915518824609737</v>
      </c>
      <c r="CJ8" s="18" t="str">
        <f t="shared" si="2"/>
        <v>SOBREPESO</v>
      </c>
      <c r="CK8" s="95">
        <f>Hoja1!L10</f>
        <v>23</v>
      </c>
      <c r="CL8" s="10" t="s">
        <v>1114</v>
      </c>
      <c r="CM8" s="97">
        <v>42278</v>
      </c>
      <c r="CN8" s="98"/>
      <c r="CO8" s="75">
        <v>1</v>
      </c>
      <c r="CP8" s="98">
        <v>42278</v>
      </c>
      <c r="CQ8" s="75">
        <v>2</v>
      </c>
      <c r="CR8" s="65" t="s">
        <v>1222</v>
      </c>
      <c r="CS8" s="75">
        <v>0</v>
      </c>
      <c r="CT8" s="110" t="s">
        <v>131</v>
      </c>
      <c r="CU8" s="93" t="s">
        <v>807</v>
      </c>
      <c r="CV8" s="100"/>
      <c r="CW8" s="102">
        <v>179</v>
      </c>
      <c r="CX8" s="102">
        <v>98</v>
      </c>
      <c r="CY8" s="93" t="s">
        <v>807</v>
      </c>
      <c r="CZ8" s="92" t="s">
        <v>132</v>
      </c>
      <c r="DA8" s="75" t="s">
        <v>807</v>
      </c>
      <c r="DB8" s="92">
        <v>0</v>
      </c>
      <c r="DC8" s="75" t="str">
        <f t="shared" si="3"/>
        <v/>
      </c>
      <c r="DD8" s="16" t="str">
        <f t="shared" si="4"/>
        <v>PRESION ALTA</v>
      </c>
      <c r="DE8" s="16" t="str">
        <f t="shared" si="5"/>
        <v/>
      </c>
      <c r="DF8" s="16" t="str">
        <f t="shared" si="6"/>
        <v/>
      </c>
      <c r="DG8" s="16" t="str">
        <f t="shared" si="19"/>
        <v xml:space="preserve"> + PRESION ALTA +  + </v>
      </c>
      <c r="DH8" s="16" t="str">
        <f>VLOOKUP(DG8,Hoja3!$A$19:$B$41,2,FALSE)</f>
        <v>PRESION ALTA</v>
      </c>
      <c r="DI8" s="98">
        <v>43610</v>
      </c>
      <c r="DJ8" s="75" t="str">
        <f t="shared" si="8"/>
        <v>SI</v>
      </c>
      <c r="DL8" s="98"/>
      <c r="DM8" s="98">
        <v>43570</v>
      </c>
      <c r="DN8" s="75" t="str">
        <f t="shared" si="9"/>
        <v>SI</v>
      </c>
      <c r="DO8" s="98"/>
      <c r="DP8" s="75" t="str">
        <f t="shared" si="9"/>
        <v>NO</v>
      </c>
      <c r="DQ8" s="98"/>
      <c r="DR8" s="75" t="str">
        <f t="shared" si="10"/>
        <v>NO</v>
      </c>
      <c r="DS8" s="98"/>
      <c r="DT8" s="75" t="str">
        <f t="shared" si="11"/>
        <v>NO</v>
      </c>
      <c r="DU8" s="98"/>
      <c r="DV8" s="75" t="str">
        <f t="shared" si="11"/>
        <v>NO</v>
      </c>
      <c r="DW8" s="98"/>
      <c r="DX8" s="75" t="str">
        <f t="shared" si="12"/>
        <v>NO</v>
      </c>
      <c r="DY8" s="98">
        <v>44636</v>
      </c>
      <c r="DZ8" s="75" t="str">
        <f t="shared" si="13"/>
        <v>SI</v>
      </c>
      <c r="EA8" s="98"/>
      <c r="EB8" s="75" t="str">
        <f t="shared" si="14"/>
        <v>NO</v>
      </c>
      <c r="EC8" s="98" t="s">
        <v>807</v>
      </c>
      <c r="ED8" s="92" t="s">
        <v>1530</v>
      </c>
      <c r="EE8" s="92"/>
      <c r="EF8" s="98" t="s">
        <v>807</v>
      </c>
      <c r="EG8" s="94"/>
      <c r="EH8" s="99" t="s">
        <v>131</v>
      </c>
      <c r="EI8" s="99" t="s">
        <v>807</v>
      </c>
      <c r="EJ8" s="99"/>
      <c r="EK8" s="101">
        <v>43519</v>
      </c>
      <c r="EL8" s="92">
        <v>0.79</v>
      </c>
      <c r="EM8" s="103">
        <v>43519</v>
      </c>
      <c r="EN8" s="102">
        <v>117.5</v>
      </c>
      <c r="EO8" s="101">
        <v>43519</v>
      </c>
      <c r="EP8" s="92">
        <v>188.9</v>
      </c>
      <c r="EQ8" s="101">
        <v>43519</v>
      </c>
      <c r="ER8" s="99">
        <v>110.08000000000001</v>
      </c>
      <c r="ES8" s="101">
        <v>43519</v>
      </c>
      <c r="ET8" s="192">
        <v>44.6</v>
      </c>
      <c r="EU8" s="101">
        <v>43519</v>
      </c>
      <c r="EV8" s="92">
        <v>171.1</v>
      </c>
      <c r="EW8" s="101"/>
      <c r="EX8" s="94" t="str">
        <f t="shared" si="15"/>
        <v/>
      </c>
      <c r="EY8" s="103">
        <v>43519</v>
      </c>
      <c r="EZ8" s="92">
        <v>6.6</v>
      </c>
      <c r="FA8" s="102"/>
      <c r="FB8" s="102"/>
      <c r="FC8" s="92"/>
      <c r="FD8" s="92"/>
      <c r="FE8" s="103"/>
      <c r="FF8" s="105"/>
      <c r="FG8" s="101"/>
      <c r="FH8" s="105"/>
      <c r="FI8" s="106"/>
      <c r="FJ8" s="94"/>
      <c r="FK8" s="94"/>
      <c r="FL8" s="97">
        <v>44698</v>
      </c>
      <c r="FM8" s="98" t="s">
        <v>1530</v>
      </c>
      <c r="FN8" s="97">
        <v>44790</v>
      </c>
      <c r="FO8" s="107" t="s">
        <v>807</v>
      </c>
      <c r="FP8" s="92" t="s">
        <v>132</v>
      </c>
      <c r="FQ8" s="92" t="s">
        <v>132</v>
      </c>
      <c r="FR8" s="92" t="s">
        <v>132</v>
      </c>
      <c r="FS8" s="107" t="s">
        <v>807</v>
      </c>
      <c r="FT8" s="92" t="s">
        <v>132</v>
      </c>
      <c r="FU8" s="92"/>
      <c r="GM8" s="102"/>
    </row>
    <row r="9" spans="1:195" s="75" customFormat="1" x14ac:dyDescent="0.25">
      <c r="A9" s="85">
        <v>2022</v>
      </c>
      <c r="B9" s="76">
        <v>44926</v>
      </c>
      <c r="C9" s="85" t="s">
        <v>121</v>
      </c>
      <c r="D9" s="85" t="s">
        <v>122</v>
      </c>
      <c r="E9" s="85" t="s">
        <v>123</v>
      </c>
      <c r="F9" s="77">
        <f t="shared" si="20"/>
        <v>8</v>
      </c>
      <c r="G9" s="85" t="s">
        <v>1586</v>
      </c>
      <c r="H9" s="85">
        <v>86</v>
      </c>
      <c r="I9" s="85" t="s">
        <v>797</v>
      </c>
      <c r="J9" s="217" t="s">
        <v>911</v>
      </c>
      <c r="K9" s="77" t="str">
        <f>VLOOKUP(J9,[1]CodMpios!$B$1075:$E$1087,4,FALSE)</f>
        <v>86568 - Puerto Asís</v>
      </c>
      <c r="L9" s="77" t="str">
        <f>VLOOKUP($J9,[1]Coord_Mpios_X_Y!$B$102:$K$114,9,FALSE)</f>
        <v>0,478611463602</v>
      </c>
      <c r="M9" s="77" t="str">
        <f>VLOOKUP($J9,[1]Coord_Mpios_X_Y!$B$102:$K$114,10,FALSE)</f>
        <v>-76,328200149562</v>
      </c>
      <c r="N9" s="86" t="s">
        <v>1775</v>
      </c>
      <c r="O9" s="86" t="s">
        <v>1776</v>
      </c>
      <c r="P9" s="218"/>
      <c r="Q9" s="85" t="s">
        <v>126</v>
      </c>
      <c r="R9" s="108">
        <v>31538806</v>
      </c>
      <c r="S9" s="62" t="str">
        <f t="shared" si="0"/>
        <v>CC31538806</v>
      </c>
      <c r="T9" s="91" t="s">
        <v>518</v>
      </c>
      <c r="U9" s="85" t="s">
        <v>926</v>
      </c>
      <c r="V9" s="91" t="s">
        <v>756</v>
      </c>
      <c r="W9" s="85" t="s">
        <v>927</v>
      </c>
      <c r="X9" s="87">
        <v>28593</v>
      </c>
      <c r="Y9" s="89">
        <f t="shared" si="16"/>
        <v>78</v>
      </c>
      <c r="Z9" s="63">
        <f>VLOOKUP($Y9,[1]Edades!$A$3:$H$153,4,FALSE)</f>
        <v>6</v>
      </c>
      <c r="AA9" s="63" t="str">
        <f>VLOOKUP($Y9,[1]Edades!$A$3:$H$153,6,FALSE)</f>
        <v>6 - Persona mayor</v>
      </c>
      <c r="AB9" s="63">
        <f>VLOOKUP($Y9,[1]Edades!$A$3:$H$153,7,FALSE)</f>
        <v>16</v>
      </c>
      <c r="AC9" s="63" t="str">
        <f>VLOOKUP($Y9,[1]Edades!$A$3:$H$153,8,FALSE)</f>
        <v>75-79</v>
      </c>
      <c r="AD9" s="91" t="s">
        <v>1590</v>
      </c>
      <c r="AE9" s="85">
        <v>2</v>
      </c>
      <c r="AF9" s="85" t="s">
        <v>807</v>
      </c>
      <c r="AG9" s="117" t="s">
        <v>1777</v>
      </c>
      <c r="AH9" s="117" t="s">
        <v>132</v>
      </c>
      <c r="AI9" s="85" t="s">
        <v>1595</v>
      </c>
      <c r="AJ9" s="85" t="s">
        <v>1591</v>
      </c>
      <c r="AK9" s="117" t="s">
        <v>1775</v>
      </c>
      <c r="AL9" s="117" t="s">
        <v>1600</v>
      </c>
      <c r="AM9" s="85" t="s">
        <v>1786</v>
      </c>
      <c r="AN9" s="85" t="s">
        <v>131</v>
      </c>
      <c r="AO9" s="85" t="s">
        <v>131</v>
      </c>
      <c r="AP9" s="85" t="s">
        <v>131</v>
      </c>
      <c r="AQ9" s="75" t="s">
        <v>1841</v>
      </c>
      <c r="AR9" s="53" t="str">
        <f t="shared" si="17"/>
        <v>86568 - Puerto Asís</v>
      </c>
      <c r="AS9" s="85" t="s">
        <v>1655</v>
      </c>
      <c r="AT9" s="85">
        <v>3143146379</v>
      </c>
      <c r="AU9" s="85" t="s">
        <v>1219</v>
      </c>
      <c r="AV9" s="85"/>
      <c r="AW9" s="85"/>
      <c r="AX9" s="85"/>
      <c r="AY9" s="85"/>
      <c r="AZ9" s="85"/>
      <c r="BA9" s="85">
        <v>86</v>
      </c>
      <c r="BB9" s="85" t="s">
        <v>1778</v>
      </c>
      <c r="BC9" s="85">
        <v>86568</v>
      </c>
      <c r="BD9" s="85" t="s">
        <v>1655</v>
      </c>
      <c r="BE9" s="89">
        <v>860010017201</v>
      </c>
      <c r="BF9" s="49" t="s">
        <v>1081</v>
      </c>
      <c r="BG9" s="85" t="s">
        <v>1779</v>
      </c>
      <c r="BH9" s="85" t="s">
        <v>1780</v>
      </c>
      <c r="BI9" s="85">
        <v>4201616</v>
      </c>
      <c r="BJ9" s="85"/>
      <c r="BK9" s="85"/>
      <c r="BL9" s="148" t="s">
        <v>1096</v>
      </c>
      <c r="BM9" s="85" t="s">
        <v>130</v>
      </c>
      <c r="BN9" s="85" t="s">
        <v>132</v>
      </c>
      <c r="BO9" s="85">
        <v>0</v>
      </c>
      <c r="BP9" s="85" t="s">
        <v>132</v>
      </c>
      <c r="BQ9" s="85" t="s">
        <v>132</v>
      </c>
      <c r="BR9" s="85" t="s">
        <v>1676</v>
      </c>
      <c r="BS9" s="85" t="s">
        <v>130</v>
      </c>
      <c r="BT9" s="90">
        <v>44908</v>
      </c>
      <c r="BU9" s="85" t="s">
        <v>1677</v>
      </c>
      <c r="BV9" s="85" t="s">
        <v>130</v>
      </c>
      <c r="BW9" s="91" t="s">
        <v>1688</v>
      </c>
      <c r="BX9" s="85" t="s">
        <v>1795</v>
      </c>
      <c r="BY9" s="85" t="s">
        <v>132</v>
      </c>
      <c r="BZ9" s="85" t="s">
        <v>130</v>
      </c>
      <c r="CA9" s="85" t="s">
        <v>132</v>
      </c>
      <c r="CB9" s="85" t="s">
        <v>131</v>
      </c>
      <c r="CC9" s="85" t="s">
        <v>131</v>
      </c>
      <c r="CD9" s="85" t="s">
        <v>1796</v>
      </c>
      <c r="CE9" s="85" t="s">
        <v>1681</v>
      </c>
      <c r="CF9" s="85" t="s">
        <v>1797</v>
      </c>
      <c r="CG9" s="109">
        <v>108</v>
      </c>
      <c r="CH9" s="95">
        <v>162</v>
      </c>
      <c r="CI9" s="50">
        <f t="shared" si="1"/>
        <v>41.152263374485585</v>
      </c>
      <c r="CJ9" s="18" t="str">
        <f t="shared" si="2"/>
        <v>OBESIDAD</v>
      </c>
      <c r="CK9" s="95">
        <f>Hoja1!L11</f>
        <v>46</v>
      </c>
      <c r="CL9" s="10" t="s">
        <v>1115</v>
      </c>
      <c r="CM9" s="97">
        <v>42279</v>
      </c>
      <c r="CN9" s="92"/>
      <c r="CO9" s="75">
        <v>1</v>
      </c>
      <c r="CP9" s="97">
        <v>42279</v>
      </c>
      <c r="CQ9" s="75">
        <v>2</v>
      </c>
      <c r="CR9" s="65" t="s">
        <v>1222</v>
      </c>
      <c r="CS9" s="75">
        <v>0</v>
      </c>
      <c r="CT9" s="110" t="s">
        <v>131</v>
      </c>
      <c r="CU9" s="92" t="s">
        <v>132</v>
      </c>
      <c r="CV9" s="92"/>
      <c r="CW9" s="102">
        <v>130</v>
      </c>
      <c r="CX9" s="102">
        <v>90</v>
      </c>
      <c r="CY9" s="93" t="s">
        <v>131</v>
      </c>
      <c r="CZ9" s="92" t="s">
        <v>130</v>
      </c>
      <c r="DA9" s="92" t="s">
        <v>132</v>
      </c>
      <c r="DB9" s="92">
        <v>0</v>
      </c>
      <c r="DC9" s="75" t="str">
        <f t="shared" si="3"/>
        <v/>
      </c>
      <c r="DD9" s="16" t="str">
        <f t="shared" si="4"/>
        <v/>
      </c>
      <c r="DE9" s="16" t="str">
        <f t="shared" si="5"/>
        <v/>
      </c>
      <c r="DF9" s="16" t="str">
        <f t="shared" si="6"/>
        <v/>
      </c>
      <c r="DG9" s="16" t="str">
        <f t="shared" si="19"/>
        <v xml:space="preserve"> +  +  + </v>
      </c>
      <c r="DH9" s="16" t="str">
        <f>E9</f>
        <v>HTA</v>
      </c>
      <c r="DI9" s="98">
        <v>42700</v>
      </c>
      <c r="DJ9" s="75" t="str">
        <f t="shared" si="8"/>
        <v>SI</v>
      </c>
      <c r="DL9" s="98"/>
      <c r="DM9" s="98">
        <v>44503</v>
      </c>
      <c r="DN9" s="75" t="str">
        <f t="shared" si="9"/>
        <v>SI</v>
      </c>
      <c r="DO9" s="98"/>
      <c r="DP9" s="75" t="str">
        <f t="shared" si="9"/>
        <v>NO</v>
      </c>
      <c r="DQ9" s="98"/>
      <c r="DR9" s="75" t="str">
        <f t="shared" si="10"/>
        <v>NO</v>
      </c>
      <c r="DS9" s="98">
        <v>43599</v>
      </c>
      <c r="DT9" s="75" t="str">
        <f t="shared" si="11"/>
        <v>SI</v>
      </c>
      <c r="DU9" s="98"/>
      <c r="DV9" s="75" t="str">
        <f t="shared" si="11"/>
        <v>NO</v>
      </c>
      <c r="DW9" s="98"/>
      <c r="DX9" s="75" t="str">
        <f t="shared" si="12"/>
        <v>NO</v>
      </c>
      <c r="DY9" s="98">
        <v>44763</v>
      </c>
      <c r="DZ9" s="75" t="str">
        <f t="shared" si="13"/>
        <v>SI</v>
      </c>
      <c r="EA9" s="98"/>
      <c r="EB9" s="75" t="str">
        <f t="shared" si="14"/>
        <v>NO</v>
      </c>
      <c r="EC9" s="98" t="s">
        <v>131</v>
      </c>
      <c r="ED9" s="92" t="s">
        <v>1530</v>
      </c>
      <c r="EE9" s="92"/>
      <c r="EF9" s="92" t="s">
        <v>1798</v>
      </c>
      <c r="EG9" s="94">
        <v>199.3</v>
      </c>
      <c r="EH9" s="99"/>
      <c r="EI9" s="92">
        <v>1</v>
      </c>
      <c r="EJ9" s="92"/>
      <c r="EK9" s="101">
        <v>44770</v>
      </c>
      <c r="EL9" s="92">
        <v>0.62</v>
      </c>
      <c r="EM9" s="103">
        <v>44770</v>
      </c>
      <c r="EN9" s="102">
        <v>110</v>
      </c>
      <c r="EO9" s="101">
        <v>44770</v>
      </c>
      <c r="EP9" s="92">
        <v>231</v>
      </c>
      <c r="EQ9" s="101">
        <v>44770</v>
      </c>
      <c r="ER9" s="99">
        <v>171.8</v>
      </c>
      <c r="ES9" s="101">
        <v>44770</v>
      </c>
      <c r="ET9" s="192">
        <v>44</v>
      </c>
      <c r="EU9" s="101">
        <v>44770</v>
      </c>
      <c r="EV9" s="92">
        <v>76</v>
      </c>
      <c r="EW9" s="101">
        <v>44586</v>
      </c>
      <c r="EX9" s="94">
        <f t="shared" si="15"/>
        <v>571.42857142857144</v>
      </c>
      <c r="EY9" s="103"/>
      <c r="EZ9" s="92"/>
      <c r="FA9" s="114">
        <v>44770</v>
      </c>
      <c r="FB9" s="114" t="s">
        <v>1799</v>
      </c>
      <c r="FC9" s="103">
        <v>44770</v>
      </c>
      <c r="FD9" s="92">
        <v>4.2</v>
      </c>
      <c r="FE9" s="103">
        <v>44770</v>
      </c>
      <c r="FF9" s="105">
        <v>36</v>
      </c>
      <c r="FG9" s="101">
        <v>44770</v>
      </c>
      <c r="FH9" s="118">
        <v>6.3</v>
      </c>
      <c r="FI9" s="98">
        <v>44770</v>
      </c>
      <c r="FJ9" s="94" t="s">
        <v>1712</v>
      </c>
      <c r="FK9" s="92">
        <v>106</v>
      </c>
      <c r="FL9" s="97">
        <v>44908</v>
      </c>
      <c r="FM9" s="98" t="s">
        <v>1677</v>
      </c>
      <c r="FN9" s="97">
        <v>44998</v>
      </c>
      <c r="FO9" s="107"/>
      <c r="FP9" s="92" t="s">
        <v>132</v>
      </c>
      <c r="FQ9" s="92" t="s">
        <v>132</v>
      </c>
      <c r="FR9" s="92" t="s">
        <v>132</v>
      </c>
      <c r="FS9" s="107" t="s">
        <v>807</v>
      </c>
      <c r="FT9" s="92" t="s">
        <v>132</v>
      </c>
      <c r="FU9" s="92" t="s">
        <v>1800</v>
      </c>
      <c r="GM9" s="114"/>
    </row>
    <row r="10" spans="1:195" s="75" customFormat="1" x14ac:dyDescent="0.25">
      <c r="A10" s="85">
        <v>2022</v>
      </c>
      <c r="B10" s="76">
        <v>44926</v>
      </c>
      <c r="C10" s="85" t="s">
        <v>121</v>
      </c>
      <c r="D10" s="85" t="s">
        <v>122</v>
      </c>
      <c r="E10" s="85" t="s">
        <v>123</v>
      </c>
      <c r="F10" s="77">
        <f t="shared" si="20"/>
        <v>9</v>
      </c>
      <c r="G10" s="85" t="s">
        <v>1586</v>
      </c>
      <c r="H10" s="85">
        <v>86</v>
      </c>
      <c r="I10" s="85" t="s">
        <v>797</v>
      </c>
      <c r="J10" s="217" t="s">
        <v>911</v>
      </c>
      <c r="K10" s="77" t="str">
        <f>VLOOKUP(J10,[1]CodMpios!$B$1075:$E$1087,4,FALSE)</f>
        <v>86568 - Puerto Asís</v>
      </c>
      <c r="L10" s="77" t="str">
        <f>VLOOKUP($J10,[1]Coord_Mpios_X_Y!$B$102:$K$114,9,FALSE)</f>
        <v>0,478611463602</v>
      </c>
      <c r="M10" s="77" t="str">
        <f>VLOOKUP($J10,[1]Coord_Mpios_X_Y!$B$102:$K$114,10,FALSE)</f>
        <v>-76,328200149562</v>
      </c>
      <c r="N10" s="86" t="s">
        <v>1775</v>
      </c>
      <c r="O10" s="86" t="s">
        <v>1776</v>
      </c>
      <c r="P10" s="218"/>
      <c r="Q10" s="85" t="s">
        <v>126</v>
      </c>
      <c r="R10" s="108">
        <v>5348542</v>
      </c>
      <c r="S10" s="62" t="str">
        <f t="shared" si="0"/>
        <v>CC5348542</v>
      </c>
      <c r="T10" s="91" t="s">
        <v>197</v>
      </c>
      <c r="U10" s="85" t="s">
        <v>193</v>
      </c>
      <c r="V10" s="91" t="s">
        <v>135</v>
      </c>
      <c r="W10" s="85" t="s">
        <v>155</v>
      </c>
      <c r="X10" s="87">
        <v>20514</v>
      </c>
      <c r="Y10" s="89">
        <f t="shared" si="16"/>
        <v>56</v>
      </c>
      <c r="Z10" s="63">
        <f>VLOOKUP($Y10,[1]Edades!$A$3:$H$153,4,FALSE)</f>
        <v>5</v>
      </c>
      <c r="AA10" s="63" t="str">
        <f>VLOOKUP($Y10,[1]Edades!$A$3:$H$153,6,FALSE)</f>
        <v>5 - Adultez</v>
      </c>
      <c r="AB10" s="63">
        <f>VLOOKUP($Y10,[1]Edades!$A$3:$H$153,7,FALSE)</f>
        <v>12</v>
      </c>
      <c r="AC10" s="63" t="str">
        <f>VLOOKUP($Y10,[1]Edades!$A$3:$H$153,8,FALSE)</f>
        <v>55-59</v>
      </c>
      <c r="AD10" s="88" t="s">
        <v>1589</v>
      </c>
      <c r="AE10" s="85">
        <v>1</v>
      </c>
      <c r="AF10" s="85" t="s">
        <v>807</v>
      </c>
      <c r="AG10" s="86" t="s">
        <v>1777</v>
      </c>
      <c r="AH10" s="86" t="s">
        <v>132</v>
      </c>
      <c r="AI10" s="85" t="s">
        <v>1595</v>
      </c>
      <c r="AJ10" s="85" t="s">
        <v>1591</v>
      </c>
      <c r="AK10" s="86" t="s">
        <v>1775</v>
      </c>
      <c r="AL10" s="86" t="s">
        <v>1600</v>
      </c>
      <c r="AM10" s="85" t="s">
        <v>1786</v>
      </c>
      <c r="AN10" s="85" t="s">
        <v>131</v>
      </c>
      <c r="AO10" s="85" t="s">
        <v>131</v>
      </c>
      <c r="AP10" s="85" t="s">
        <v>131</v>
      </c>
      <c r="AQ10" s="75" t="s">
        <v>1841</v>
      </c>
      <c r="AR10" s="53" t="str">
        <f t="shared" si="17"/>
        <v>86568 - Puerto Asís</v>
      </c>
      <c r="AS10" s="85" t="s">
        <v>1655</v>
      </c>
      <c r="AT10" s="85">
        <v>3208378775</v>
      </c>
      <c r="AU10" s="85" t="s">
        <v>1219</v>
      </c>
      <c r="AV10" s="85"/>
      <c r="AW10" s="85"/>
      <c r="AX10" s="85"/>
      <c r="AY10" s="85"/>
      <c r="AZ10" s="85"/>
      <c r="BA10" s="85">
        <v>86</v>
      </c>
      <c r="BB10" s="85" t="s">
        <v>1778</v>
      </c>
      <c r="BC10" s="85">
        <v>86568</v>
      </c>
      <c r="BD10" s="85" t="s">
        <v>1655</v>
      </c>
      <c r="BE10" s="89">
        <v>860010017201</v>
      </c>
      <c r="BF10" s="49" t="s">
        <v>1081</v>
      </c>
      <c r="BG10" s="85" t="s">
        <v>1779</v>
      </c>
      <c r="BH10" s="85" t="s">
        <v>1780</v>
      </c>
      <c r="BI10" s="85">
        <v>4201616</v>
      </c>
      <c r="BJ10" s="85"/>
      <c r="BK10" s="85"/>
      <c r="BL10" s="85" t="s">
        <v>807</v>
      </c>
      <c r="BM10" s="85" t="s">
        <v>130</v>
      </c>
      <c r="BN10" s="85" t="s">
        <v>132</v>
      </c>
      <c r="BO10" s="85">
        <v>0</v>
      </c>
      <c r="BP10" s="85" t="s">
        <v>132</v>
      </c>
      <c r="BQ10" s="85" t="s">
        <v>132</v>
      </c>
      <c r="BR10" s="85" t="s">
        <v>1676</v>
      </c>
      <c r="BS10" s="85" t="s">
        <v>132</v>
      </c>
      <c r="BT10" s="90">
        <v>44642</v>
      </c>
      <c r="BU10" s="85" t="s">
        <v>1677</v>
      </c>
      <c r="BV10" s="85" t="s">
        <v>130</v>
      </c>
      <c r="BW10" s="91" t="s">
        <v>1788</v>
      </c>
      <c r="BX10" s="85"/>
      <c r="BY10" s="85" t="s">
        <v>132</v>
      </c>
      <c r="BZ10" s="85" t="s">
        <v>130</v>
      </c>
      <c r="CA10" s="85" t="s">
        <v>132</v>
      </c>
      <c r="CB10" s="85" t="s">
        <v>131</v>
      </c>
      <c r="CC10" s="85" t="s">
        <v>131</v>
      </c>
      <c r="CD10" s="85" t="s">
        <v>131</v>
      </c>
      <c r="CE10" s="85" t="s">
        <v>1681</v>
      </c>
      <c r="CF10" s="80" t="str">
        <f>E10</f>
        <v>HTA</v>
      </c>
      <c r="CG10" s="109">
        <v>87</v>
      </c>
      <c r="CH10" s="95">
        <v>160</v>
      </c>
      <c r="CI10" s="50">
        <f t="shared" si="1"/>
        <v>33.984374999999993</v>
      </c>
      <c r="CJ10" s="18" t="str">
        <f t="shared" si="2"/>
        <v>OBESIDAD</v>
      </c>
      <c r="CK10" s="95">
        <f>Hoja1!L12</f>
        <v>13</v>
      </c>
      <c r="CL10" s="10" t="s">
        <v>1113</v>
      </c>
      <c r="CM10" s="97">
        <v>42297</v>
      </c>
      <c r="CN10" s="92"/>
      <c r="CO10" s="75">
        <v>1</v>
      </c>
      <c r="CP10" s="97">
        <v>42297</v>
      </c>
      <c r="CQ10" s="75">
        <v>2</v>
      </c>
      <c r="CR10" s="65" t="s">
        <v>1222</v>
      </c>
      <c r="CS10" s="75">
        <v>0</v>
      </c>
      <c r="CT10" s="110" t="s">
        <v>131</v>
      </c>
      <c r="CU10" s="92" t="s">
        <v>132</v>
      </c>
      <c r="CV10" s="92"/>
      <c r="CW10" s="102">
        <v>130</v>
      </c>
      <c r="CX10" s="102">
        <v>80</v>
      </c>
      <c r="CY10" s="93" t="s">
        <v>807</v>
      </c>
      <c r="CZ10" s="92" t="s">
        <v>130</v>
      </c>
      <c r="DA10" s="92" t="s">
        <v>132</v>
      </c>
      <c r="DB10" s="92">
        <v>0</v>
      </c>
      <c r="DC10" s="75" t="str">
        <f t="shared" si="3"/>
        <v/>
      </c>
      <c r="DD10" s="16" t="str">
        <f t="shared" si="4"/>
        <v/>
      </c>
      <c r="DE10" s="16" t="str">
        <f t="shared" si="5"/>
        <v/>
      </c>
      <c r="DF10" s="16" t="str">
        <f t="shared" si="6"/>
        <v/>
      </c>
      <c r="DG10" s="16" t="str">
        <f t="shared" si="19"/>
        <v xml:space="preserve"> +  +  + </v>
      </c>
      <c r="DH10" s="16" t="str">
        <f t="shared" ref="DH10:DH11" si="22">E10</f>
        <v>HTA</v>
      </c>
      <c r="DI10" s="98">
        <v>44915</v>
      </c>
      <c r="DJ10" s="75" t="str">
        <f t="shared" si="8"/>
        <v>SI</v>
      </c>
      <c r="DL10" s="98"/>
      <c r="DM10" s="98">
        <v>44447</v>
      </c>
      <c r="DN10" s="75" t="str">
        <f t="shared" si="9"/>
        <v>SI</v>
      </c>
      <c r="DO10" s="98"/>
      <c r="DP10" s="75" t="str">
        <f t="shared" si="9"/>
        <v>NO</v>
      </c>
      <c r="DQ10" s="98"/>
      <c r="DR10" s="75" t="str">
        <f t="shared" si="10"/>
        <v>NO</v>
      </c>
      <c r="DS10" s="98">
        <v>43298</v>
      </c>
      <c r="DT10" s="75" t="str">
        <f t="shared" si="11"/>
        <v>SI</v>
      </c>
      <c r="DU10" s="98"/>
      <c r="DV10" s="75" t="str">
        <f t="shared" si="11"/>
        <v>NO</v>
      </c>
      <c r="DW10" s="98"/>
      <c r="DX10" s="75" t="str">
        <f t="shared" si="12"/>
        <v>NO</v>
      </c>
      <c r="DY10" s="98">
        <v>44917</v>
      </c>
      <c r="DZ10" s="75" t="str">
        <f t="shared" si="13"/>
        <v>SI</v>
      </c>
      <c r="EA10" s="98"/>
      <c r="EB10" s="75" t="str">
        <f t="shared" si="14"/>
        <v>NO</v>
      </c>
      <c r="EC10" s="98" t="s">
        <v>807</v>
      </c>
      <c r="ED10" s="92" t="s">
        <v>1530</v>
      </c>
      <c r="EE10" s="92"/>
      <c r="EF10" s="92" t="s">
        <v>1114</v>
      </c>
      <c r="EG10" s="94"/>
      <c r="EH10" s="99"/>
      <c r="EI10" s="92">
        <v>1</v>
      </c>
      <c r="EJ10" s="92"/>
      <c r="EK10" s="101">
        <v>44915</v>
      </c>
      <c r="EL10" s="92">
        <v>0.84</v>
      </c>
      <c r="EM10" s="103">
        <v>44915</v>
      </c>
      <c r="EN10" s="102">
        <v>112</v>
      </c>
      <c r="EO10" s="101">
        <v>44915</v>
      </c>
      <c r="EP10" s="92">
        <v>244</v>
      </c>
      <c r="EQ10" s="101">
        <v>44915</v>
      </c>
      <c r="ER10" s="99">
        <v>142.19999999999999</v>
      </c>
      <c r="ES10" s="101">
        <v>44915</v>
      </c>
      <c r="ET10" s="192">
        <v>47.8</v>
      </c>
      <c r="EU10" s="101">
        <v>44915</v>
      </c>
      <c r="EV10" s="92">
        <v>270</v>
      </c>
      <c r="EW10" s="101">
        <v>44915</v>
      </c>
      <c r="EX10" s="94">
        <f t="shared" si="15"/>
        <v>8.3734939759036138</v>
      </c>
      <c r="EY10" s="103"/>
      <c r="EZ10" s="92"/>
      <c r="FA10" s="101">
        <v>44915</v>
      </c>
      <c r="FB10" s="102" t="s">
        <v>1799</v>
      </c>
      <c r="FC10" s="92"/>
      <c r="FD10" s="92"/>
      <c r="FE10" s="101">
        <v>44915</v>
      </c>
      <c r="FF10" s="105">
        <v>13.9</v>
      </c>
      <c r="FG10" s="101">
        <v>44915</v>
      </c>
      <c r="FH10" s="118">
        <v>166</v>
      </c>
      <c r="FI10" s="98">
        <v>44915</v>
      </c>
      <c r="FJ10" s="94" t="s">
        <v>1712</v>
      </c>
      <c r="FK10" s="92">
        <v>107</v>
      </c>
      <c r="FL10" s="97">
        <v>44930</v>
      </c>
      <c r="FM10" s="98" t="s">
        <v>1530</v>
      </c>
      <c r="FN10" s="97">
        <v>45020</v>
      </c>
      <c r="FO10" s="107"/>
      <c r="FP10" s="92" t="s">
        <v>132</v>
      </c>
      <c r="FQ10" s="92" t="s">
        <v>132</v>
      </c>
      <c r="FR10" s="92" t="s">
        <v>132</v>
      </c>
      <c r="FS10" s="107" t="s">
        <v>132</v>
      </c>
      <c r="FT10" s="92" t="s">
        <v>132</v>
      </c>
      <c r="FU10" s="92" t="s">
        <v>1801</v>
      </c>
      <c r="GM10" s="102"/>
    </row>
    <row r="11" spans="1:195" s="75" customFormat="1" x14ac:dyDescent="0.25">
      <c r="A11" s="85">
        <v>2022</v>
      </c>
      <c r="B11" s="76">
        <v>44926</v>
      </c>
      <c r="C11" s="85" t="s">
        <v>121</v>
      </c>
      <c r="D11" s="85" t="s">
        <v>122</v>
      </c>
      <c r="E11" s="85" t="s">
        <v>1475</v>
      </c>
      <c r="F11" s="77">
        <f t="shared" si="20"/>
        <v>10</v>
      </c>
      <c r="G11" s="85" t="s">
        <v>1586</v>
      </c>
      <c r="H11" s="85">
        <v>86</v>
      </c>
      <c r="I11" s="85" t="s">
        <v>797</v>
      </c>
      <c r="J11" s="217" t="s">
        <v>1049</v>
      </c>
      <c r="K11" s="77" t="str">
        <f>VLOOKUP(J11,[1]CodMpios!$B$1075:$E$1087,4,FALSE)</f>
        <v>86569 - Puerto Caicedo</v>
      </c>
      <c r="L11" s="77" t="str">
        <f>VLOOKUP($J11,[1]Coord_Mpios_X_Y!$B$102:$K$114,9,FALSE)</f>
        <v>0,725071229850</v>
      </c>
      <c r="M11" s="77" t="str">
        <f>VLOOKUP($J11,[1]Coord_Mpios_X_Y!$B$102:$K$114,10,FALSE)</f>
        <v>-76,480994051174</v>
      </c>
      <c r="N11" s="86" t="s">
        <v>1775</v>
      </c>
      <c r="O11" s="86" t="s">
        <v>1776</v>
      </c>
      <c r="P11" s="218"/>
      <c r="Q11" s="85" t="s">
        <v>126</v>
      </c>
      <c r="R11" s="108">
        <v>19252228</v>
      </c>
      <c r="S11" s="62" t="str">
        <f t="shared" si="0"/>
        <v>CC19252228</v>
      </c>
      <c r="T11" s="91" t="s">
        <v>505</v>
      </c>
      <c r="U11" s="85" t="s">
        <v>530</v>
      </c>
      <c r="V11" s="91" t="s">
        <v>214</v>
      </c>
      <c r="W11" s="85" t="s">
        <v>650</v>
      </c>
      <c r="X11" s="87">
        <v>20019</v>
      </c>
      <c r="Y11" s="89">
        <f t="shared" si="16"/>
        <v>54</v>
      </c>
      <c r="Z11" s="63">
        <f>VLOOKUP($Y11,[1]Edades!$A$3:$H$153,4,FALSE)</f>
        <v>5</v>
      </c>
      <c r="AA11" s="63" t="str">
        <f>VLOOKUP($Y11,[1]Edades!$A$3:$H$153,6,FALSE)</f>
        <v>5 - Adultez</v>
      </c>
      <c r="AB11" s="63">
        <f>VLOOKUP($Y11,[1]Edades!$A$3:$H$153,7,FALSE)</f>
        <v>11</v>
      </c>
      <c r="AC11" s="63" t="str">
        <f>VLOOKUP($Y11,[1]Edades!$A$3:$H$153,8,FALSE)</f>
        <v>50-54</v>
      </c>
      <c r="AD11" s="88" t="s">
        <v>1589</v>
      </c>
      <c r="AE11" s="85">
        <v>1</v>
      </c>
      <c r="AF11" s="85" t="s">
        <v>807</v>
      </c>
      <c r="AG11" s="86" t="s">
        <v>1777</v>
      </c>
      <c r="AH11" s="85" t="s">
        <v>807</v>
      </c>
      <c r="AI11" s="85" t="s">
        <v>1593</v>
      </c>
      <c r="AJ11" s="85" t="s">
        <v>1802</v>
      </c>
      <c r="AK11" s="86" t="s">
        <v>1775</v>
      </c>
      <c r="AL11" s="85" t="s">
        <v>807</v>
      </c>
      <c r="AM11" s="85" t="s">
        <v>1786</v>
      </c>
      <c r="AN11" s="85" t="s">
        <v>131</v>
      </c>
      <c r="AO11" s="85" t="s">
        <v>131</v>
      </c>
      <c r="AP11" s="85" t="s">
        <v>131</v>
      </c>
      <c r="AQ11" s="75" t="s">
        <v>1841</v>
      </c>
      <c r="AR11" s="53" t="str">
        <f t="shared" si="17"/>
        <v>86569 - Puerto Caicedo</v>
      </c>
      <c r="AS11" s="85" t="s">
        <v>1791</v>
      </c>
      <c r="AT11" s="85">
        <v>3204736256</v>
      </c>
      <c r="AU11" s="85" t="s">
        <v>1219</v>
      </c>
      <c r="AV11" s="85"/>
      <c r="AW11" s="85"/>
      <c r="AX11" s="85"/>
      <c r="AY11" s="85"/>
      <c r="AZ11" s="85"/>
      <c r="BA11" s="85">
        <v>86</v>
      </c>
      <c r="BB11" s="85" t="s">
        <v>1778</v>
      </c>
      <c r="BC11" s="85">
        <v>86569</v>
      </c>
      <c r="BD11" s="85" t="s">
        <v>1791</v>
      </c>
      <c r="BE11" s="89">
        <v>860010017201</v>
      </c>
      <c r="BF11" s="49" t="s">
        <v>1085</v>
      </c>
      <c r="BG11" s="85" t="s">
        <v>1779</v>
      </c>
      <c r="BH11" s="85" t="s">
        <v>1780</v>
      </c>
      <c r="BI11" s="85">
        <v>4201616</v>
      </c>
      <c r="BJ11" s="85"/>
      <c r="BK11" s="85"/>
      <c r="BL11" s="85" t="s">
        <v>2271</v>
      </c>
      <c r="BM11" s="85" t="s">
        <v>130</v>
      </c>
      <c r="BN11" s="85" t="s">
        <v>132</v>
      </c>
      <c r="BO11" s="85">
        <v>0</v>
      </c>
      <c r="BP11" s="85" t="s">
        <v>132</v>
      </c>
      <c r="BQ11" s="85" t="s">
        <v>132</v>
      </c>
      <c r="BR11" s="85" t="s">
        <v>1676</v>
      </c>
      <c r="BS11" s="85" t="s">
        <v>132</v>
      </c>
      <c r="BT11" s="90">
        <v>44835</v>
      </c>
      <c r="BU11" s="85" t="s">
        <v>1677</v>
      </c>
      <c r="BV11" s="85" t="s">
        <v>130</v>
      </c>
      <c r="BW11" s="91" t="s">
        <v>1530</v>
      </c>
      <c r="BX11" s="85" t="s">
        <v>1680</v>
      </c>
      <c r="BY11" s="85" t="s">
        <v>132</v>
      </c>
      <c r="BZ11" s="85" t="s">
        <v>132</v>
      </c>
      <c r="CA11" s="85" t="s">
        <v>132</v>
      </c>
      <c r="CB11" s="85"/>
      <c r="CC11" s="85" t="s">
        <v>130</v>
      </c>
      <c r="CD11" s="85" t="s">
        <v>1532</v>
      </c>
      <c r="CE11" s="85" t="s">
        <v>1681</v>
      </c>
      <c r="CF11" s="85" t="s">
        <v>1803</v>
      </c>
      <c r="CG11" s="109">
        <v>108</v>
      </c>
      <c r="CH11" s="95">
        <v>184</v>
      </c>
      <c r="CI11" s="50">
        <f t="shared" si="1"/>
        <v>31.899810964083173</v>
      </c>
      <c r="CJ11" s="18" t="str">
        <f t="shared" si="2"/>
        <v>OBESIDAD</v>
      </c>
      <c r="CK11" s="95">
        <f>Hoja1!L13</f>
        <v>8</v>
      </c>
      <c r="CL11" s="10" t="s">
        <v>1112</v>
      </c>
      <c r="CM11" s="97">
        <v>42309</v>
      </c>
      <c r="CN11" s="92"/>
      <c r="CO11" s="75">
        <v>1</v>
      </c>
      <c r="CP11" s="119">
        <f>CM11</f>
        <v>42309</v>
      </c>
      <c r="CQ11" s="75">
        <v>1</v>
      </c>
      <c r="CR11" s="94" t="s">
        <v>1221</v>
      </c>
      <c r="CS11" s="75">
        <v>1</v>
      </c>
      <c r="CT11" s="110" t="s">
        <v>1707</v>
      </c>
      <c r="CU11" s="92" t="s">
        <v>132</v>
      </c>
      <c r="CV11" s="92"/>
      <c r="CW11" s="102">
        <v>125</v>
      </c>
      <c r="CX11" s="102">
        <v>80</v>
      </c>
      <c r="CY11" s="93" t="s">
        <v>130</v>
      </c>
      <c r="CZ11" s="92" t="s">
        <v>132</v>
      </c>
      <c r="DA11" s="92" t="s">
        <v>132</v>
      </c>
      <c r="DB11" s="92">
        <v>0</v>
      </c>
      <c r="DC11" s="75" t="str">
        <f t="shared" si="3"/>
        <v/>
      </c>
      <c r="DD11" s="16" t="str">
        <f t="shared" si="4"/>
        <v/>
      </c>
      <c r="DE11" s="16" t="str">
        <f t="shared" si="5"/>
        <v/>
      </c>
      <c r="DF11" s="16" t="str">
        <f t="shared" si="6"/>
        <v/>
      </c>
      <c r="DG11" s="16" t="str">
        <f t="shared" si="19"/>
        <v xml:space="preserve"> +  +  + </v>
      </c>
      <c r="DH11" s="16" t="str">
        <f t="shared" si="22"/>
        <v>HTA + DM</v>
      </c>
      <c r="DI11" s="98">
        <v>43596</v>
      </c>
      <c r="DJ11" s="75" t="str">
        <f t="shared" si="8"/>
        <v>SI</v>
      </c>
      <c r="DL11" s="98"/>
      <c r="DM11" s="98">
        <v>44835</v>
      </c>
      <c r="DN11" s="75" t="str">
        <f t="shared" si="9"/>
        <v>SI</v>
      </c>
      <c r="DO11" s="98"/>
      <c r="DP11" s="75" t="str">
        <f t="shared" si="9"/>
        <v>NO</v>
      </c>
      <c r="DQ11" s="98"/>
      <c r="DR11" s="75" t="str">
        <f t="shared" si="10"/>
        <v>NO</v>
      </c>
      <c r="DS11" s="98"/>
      <c r="DT11" s="75" t="str">
        <f t="shared" si="11"/>
        <v>NO</v>
      </c>
      <c r="DU11" s="98"/>
      <c r="DV11" s="75" t="str">
        <f t="shared" si="11"/>
        <v>NO</v>
      </c>
      <c r="DW11" s="98">
        <v>44844</v>
      </c>
      <c r="DX11" s="75" t="str">
        <f t="shared" si="12"/>
        <v>SI</v>
      </c>
      <c r="DY11" s="98">
        <v>43570</v>
      </c>
      <c r="DZ11" s="75" t="str">
        <f t="shared" si="13"/>
        <v>SI</v>
      </c>
      <c r="EA11" s="98"/>
      <c r="EB11" s="75" t="str">
        <f t="shared" si="14"/>
        <v>NO</v>
      </c>
      <c r="EC11" s="98" t="s">
        <v>131</v>
      </c>
      <c r="ED11" s="92" t="s">
        <v>1530</v>
      </c>
      <c r="EE11" s="92" t="s">
        <v>131</v>
      </c>
      <c r="EF11" s="92" t="s">
        <v>1114</v>
      </c>
      <c r="EG11" s="94"/>
      <c r="EH11" s="92" t="s">
        <v>1793</v>
      </c>
      <c r="EI11" s="99" t="s">
        <v>807</v>
      </c>
      <c r="EJ11" s="99"/>
      <c r="EK11" s="101">
        <v>43687</v>
      </c>
      <c r="EL11" s="92">
        <v>1</v>
      </c>
      <c r="EM11" s="103">
        <v>43687</v>
      </c>
      <c r="EN11" s="102">
        <v>165.8</v>
      </c>
      <c r="EO11" s="101">
        <v>43687</v>
      </c>
      <c r="EP11" s="92">
        <v>172.2</v>
      </c>
      <c r="EQ11" s="101">
        <v>43687</v>
      </c>
      <c r="ER11" s="99">
        <v>86.999999999999986</v>
      </c>
      <c r="ES11" s="101">
        <v>43687</v>
      </c>
      <c r="ET11" s="192">
        <v>52.2</v>
      </c>
      <c r="EU11" s="101">
        <v>43561</v>
      </c>
      <c r="EV11" s="92">
        <v>165</v>
      </c>
      <c r="EW11" s="101"/>
      <c r="EX11" s="94" t="str">
        <f t="shared" si="15"/>
        <v/>
      </c>
      <c r="EY11" s="103"/>
      <c r="EZ11" s="92"/>
      <c r="FA11" s="102"/>
      <c r="FB11" s="102"/>
      <c r="FC11" s="92"/>
      <c r="FD11" s="92"/>
      <c r="FE11" s="103">
        <v>43687</v>
      </c>
      <c r="FF11" s="105">
        <v>5</v>
      </c>
      <c r="FG11" s="101"/>
      <c r="FH11" s="105"/>
      <c r="FI11" s="92"/>
      <c r="FJ11" s="94"/>
      <c r="FK11" s="92"/>
      <c r="FL11" s="97">
        <v>44835</v>
      </c>
      <c r="FM11" s="98" t="s">
        <v>1530</v>
      </c>
      <c r="FN11" s="97">
        <v>44927</v>
      </c>
      <c r="FO11" s="107"/>
      <c r="FP11" s="92" t="s">
        <v>130</v>
      </c>
      <c r="FQ11" s="92" t="s">
        <v>132</v>
      </c>
      <c r="FR11" s="92" t="s">
        <v>132</v>
      </c>
      <c r="FS11" s="107" t="s">
        <v>807</v>
      </c>
      <c r="FT11" s="92" t="s">
        <v>132</v>
      </c>
      <c r="FU11" s="92" t="s">
        <v>1804</v>
      </c>
      <c r="GM11" s="102"/>
    </row>
    <row r="12" spans="1:195" s="75" customFormat="1" x14ac:dyDescent="0.25">
      <c r="A12" s="85">
        <v>2022</v>
      </c>
      <c r="B12" s="76">
        <v>44926</v>
      </c>
      <c r="C12" s="85" t="s">
        <v>121</v>
      </c>
      <c r="D12" s="85" t="s">
        <v>122</v>
      </c>
      <c r="E12" s="85" t="s">
        <v>1475</v>
      </c>
      <c r="F12" s="77">
        <f t="shared" si="20"/>
        <v>11</v>
      </c>
      <c r="G12" s="85" t="s">
        <v>1586</v>
      </c>
      <c r="H12" s="85">
        <v>86</v>
      </c>
      <c r="I12" s="85" t="s">
        <v>797</v>
      </c>
      <c r="J12" s="217" t="s">
        <v>1049</v>
      </c>
      <c r="K12" s="77" t="str">
        <f>VLOOKUP(J12,[1]CodMpios!$B$1075:$E$1087,4,FALSE)</f>
        <v>86569 - Puerto Caicedo</v>
      </c>
      <c r="L12" s="77" t="str">
        <f>VLOOKUP($J12,[1]Coord_Mpios_X_Y!$B$102:$K$114,9,FALSE)</f>
        <v>0,725071229850</v>
      </c>
      <c r="M12" s="77" t="str">
        <f>VLOOKUP($J12,[1]Coord_Mpios_X_Y!$B$102:$K$114,10,FALSE)</f>
        <v>-76,480994051174</v>
      </c>
      <c r="N12" s="86" t="s">
        <v>1775</v>
      </c>
      <c r="O12" s="86" t="s">
        <v>1790</v>
      </c>
      <c r="P12" s="218">
        <v>44765</v>
      </c>
      <c r="Q12" s="85" t="s">
        <v>126</v>
      </c>
      <c r="R12" s="108">
        <v>39840240</v>
      </c>
      <c r="S12" s="62" t="str">
        <f t="shared" si="0"/>
        <v>CC39840240</v>
      </c>
      <c r="T12" s="91" t="s">
        <v>537</v>
      </c>
      <c r="U12" s="85" t="s">
        <v>530</v>
      </c>
      <c r="V12" s="91" t="s">
        <v>659</v>
      </c>
      <c r="W12" s="85" t="s">
        <v>1052</v>
      </c>
      <c r="X12" s="87">
        <v>17045</v>
      </c>
      <c r="Y12" s="89">
        <f t="shared" si="16"/>
        <v>46</v>
      </c>
      <c r="Z12" s="63">
        <f>VLOOKUP($Y12,[1]Edades!$A$3:$H$153,4,FALSE)</f>
        <v>5</v>
      </c>
      <c r="AA12" s="63" t="str">
        <f>VLOOKUP($Y12,[1]Edades!$A$3:$H$153,6,FALSE)</f>
        <v>5 - Adultez</v>
      </c>
      <c r="AB12" s="63">
        <f>VLOOKUP($Y12,[1]Edades!$A$3:$H$153,7,FALSE)</f>
        <v>10</v>
      </c>
      <c r="AC12" s="63" t="str">
        <f>VLOOKUP($Y12,[1]Edades!$A$3:$H$153,8,FALSE)</f>
        <v>45-49</v>
      </c>
      <c r="AD12" s="91" t="s">
        <v>1590</v>
      </c>
      <c r="AE12" s="85">
        <v>2</v>
      </c>
      <c r="AF12" s="85" t="s">
        <v>807</v>
      </c>
      <c r="AG12" s="86" t="s">
        <v>1777</v>
      </c>
      <c r="AH12" s="85" t="s">
        <v>807</v>
      </c>
      <c r="AI12" s="85" t="s">
        <v>807</v>
      </c>
      <c r="AJ12" s="85" t="s">
        <v>807</v>
      </c>
      <c r="AK12" s="86" t="s">
        <v>1775</v>
      </c>
      <c r="AL12" s="86" t="s">
        <v>1602</v>
      </c>
      <c r="AM12" s="85" t="s">
        <v>1786</v>
      </c>
      <c r="AN12" s="85" t="s">
        <v>131</v>
      </c>
      <c r="AO12" s="85" t="s">
        <v>131</v>
      </c>
      <c r="AP12" s="85" t="s">
        <v>131</v>
      </c>
      <c r="AQ12" s="75" t="s">
        <v>1841</v>
      </c>
      <c r="AR12" s="53" t="str">
        <f t="shared" si="17"/>
        <v>86569 - Puerto Caicedo</v>
      </c>
      <c r="AS12" s="85" t="s">
        <v>1791</v>
      </c>
      <c r="AT12" s="85">
        <v>3224422619</v>
      </c>
      <c r="AU12" s="85" t="s">
        <v>1219</v>
      </c>
      <c r="AV12" s="85"/>
      <c r="AW12" s="85"/>
      <c r="AX12" s="85"/>
      <c r="AY12" s="85"/>
      <c r="AZ12" s="85"/>
      <c r="BA12" s="85">
        <v>86</v>
      </c>
      <c r="BB12" s="85" t="s">
        <v>1778</v>
      </c>
      <c r="BC12" s="85">
        <v>86569</v>
      </c>
      <c r="BD12" s="85" t="s">
        <v>1791</v>
      </c>
      <c r="BE12" s="89">
        <v>860010017201</v>
      </c>
      <c r="BF12" s="49" t="s">
        <v>1085</v>
      </c>
      <c r="BG12" s="85" t="s">
        <v>1779</v>
      </c>
      <c r="BH12" s="85" t="s">
        <v>1780</v>
      </c>
      <c r="BI12" s="85">
        <v>4201616</v>
      </c>
      <c r="BJ12" s="85"/>
      <c r="BK12" s="85"/>
      <c r="BL12" s="85" t="s">
        <v>807</v>
      </c>
      <c r="BM12" s="85" t="s">
        <v>130</v>
      </c>
      <c r="BN12" s="85" t="s">
        <v>132</v>
      </c>
      <c r="BO12" s="85">
        <v>0</v>
      </c>
      <c r="BP12" s="85" t="s">
        <v>132</v>
      </c>
      <c r="BQ12" s="85" t="s">
        <v>132</v>
      </c>
      <c r="BR12" s="85" t="s">
        <v>807</v>
      </c>
      <c r="BS12" s="85" t="s">
        <v>807</v>
      </c>
      <c r="BT12" s="90">
        <v>44686</v>
      </c>
      <c r="BU12" s="85" t="s">
        <v>1677</v>
      </c>
      <c r="BV12" s="85" t="s">
        <v>130</v>
      </c>
      <c r="BW12" s="91" t="s">
        <v>1530</v>
      </c>
      <c r="BX12" s="85"/>
      <c r="BY12" s="85" t="s">
        <v>132</v>
      </c>
      <c r="BZ12" s="85" t="s">
        <v>807</v>
      </c>
      <c r="CA12" s="85" t="s">
        <v>807</v>
      </c>
      <c r="CB12" s="85"/>
      <c r="CC12" s="85"/>
      <c r="CD12" s="85" t="s">
        <v>131</v>
      </c>
      <c r="CE12" s="88" t="s">
        <v>1681</v>
      </c>
      <c r="CF12" s="80" t="str">
        <f>E12</f>
        <v>HTA + DM</v>
      </c>
      <c r="CG12" s="109">
        <v>63</v>
      </c>
      <c r="CH12" s="95">
        <v>154</v>
      </c>
      <c r="CI12" s="50">
        <f t="shared" si="1"/>
        <v>26.564344746162927</v>
      </c>
      <c r="CJ12" s="18" t="str">
        <f t="shared" si="2"/>
        <v>SOBREPESO</v>
      </c>
      <c r="CK12" s="95">
        <f>Hoja1!L14</f>
        <v>7</v>
      </c>
      <c r="CL12" s="10" t="s">
        <v>1112</v>
      </c>
      <c r="CM12" s="97">
        <v>42312</v>
      </c>
      <c r="CN12" s="92"/>
      <c r="CO12" s="75">
        <v>1</v>
      </c>
      <c r="CP12" s="97">
        <v>42312</v>
      </c>
      <c r="CQ12" s="75">
        <v>1</v>
      </c>
      <c r="CR12" s="94" t="s">
        <v>1221</v>
      </c>
      <c r="CS12" s="75">
        <v>1</v>
      </c>
      <c r="CT12" s="92" t="s">
        <v>1709</v>
      </c>
      <c r="CU12" s="93" t="s">
        <v>807</v>
      </c>
      <c r="CV12" s="92"/>
      <c r="CW12" s="102">
        <v>150</v>
      </c>
      <c r="CX12" s="102">
        <v>90</v>
      </c>
      <c r="CY12" s="93" t="s">
        <v>807</v>
      </c>
      <c r="CZ12" s="92" t="s">
        <v>132</v>
      </c>
      <c r="DA12" s="75" t="s">
        <v>807</v>
      </c>
      <c r="DB12" s="92">
        <v>0</v>
      </c>
      <c r="DC12" s="75" t="str">
        <f t="shared" si="3"/>
        <v/>
      </c>
      <c r="DD12" s="16" t="str">
        <f t="shared" si="4"/>
        <v>PRESION ALTA</v>
      </c>
      <c r="DE12" s="16" t="str">
        <f t="shared" si="5"/>
        <v/>
      </c>
      <c r="DF12" s="16" t="str">
        <f t="shared" si="6"/>
        <v/>
      </c>
      <c r="DG12" s="16" t="str">
        <f t="shared" si="19"/>
        <v xml:space="preserve"> + PRESION ALTA +  + </v>
      </c>
      <c r="DH12" s="16" t="str">
        <f>VLOOKUP(DG12,Hoja3!$A$19:$B$41,2,FALSE)</f>
        <v>PRESION ALTA</v>
      </c>
      <c r="DI12" s="98">
        <v>43773</v>
      </c>
      <c r="DJ12" s="75" t="str">
        <f t="shared" si="8"/>
        <v>SI</v>
      </c>
      <c r="DL12" s="98"/>
      <c r="DM12" s="98">
        <v>43406</v>
      </c>
      <c r="DN12" s="75" t="str">
        <f t="shared" si="9"/>
        <v>SI</v>
      </c>
      <c r="DO12" s="98"/>
      <c r="DP12" s="75" t="str">
        <f t="shared" si="9"/>
        <v>NO</v>
      </c>
      <c r="DQ12" s="98"/>
      <c r="DR12" s="75" t="str">
        <f t="shared" si="10"/>
        <v>NO</v>
      </c>
      <c r="DS12" s="98">
        <v>42976</v>
      </c>
      <c r="DT12" s="75" t="str">
        <f t="shared" si="11"/>
        <v>SI</v>
      </c>
      <c r="DU12" s="98"/>
      <c r="DV12" s="75" t="str">
        <f t="shared" si="11"/>
        <v>NO</v>
      </c>
      <c r="DW12" s="98"/>
      <c r="DX12" s="75" t="str">
        <f t="shared" si="12"/>
        <v>NO</v>
      </c>
      <c r="DY12" s="98">
        <v>43505</v>
      </c>
      <c r="DZ12" s="75" t="str">
        <f t="shared" si="13"/>
        <v>SI</v>
      </c>
      <c r="EA12" s="98"/>
      <c r="EB12" s="75" t="str">
        <f t="shared" si="14"/>
        <v>NO</v>
      </c>
      <c r="EC12" s="98" t="s">
        <v>807</v>
      </c>
      <c r="ED12" s="92" t="s">
        <v>1530</v>
      </c>
      <c r="EE12" s="92"/>
      <c r="EF12" s="98" t="s">
        <v>807</v>
      </c>
      <c r="EG12" s="94"/>
      <c r="EH12" s="99" t="s">
        <v>131</v>
      </c>
      <c r="EI12" s="99" t="s">
        <v>807</v>
      </c>
      <c r="EJ12" s="99"/>
      <c r="EK12" s="101">
        <v>44650</v>
      </c>
      <c r="EL12" s="92">
        <v>0.8</v>
      </c>
      <c r="EM12" s="103">
        <v>43505</v>
      </c>
      <c r="EN12" s="102">
        <v>144.80000000000001</v>
      </c>
      <c r="EO12" s="101">
        <v>44650</v>
      </c>
      <c r="EP12" s="92">
        <v>140</v>
      </c>
      <c r="EQ12" s="101">
        <v>44650</v>
      </c>
      <c r="ER12" s="99">
        <v>57.2</v>
      </c>
      <c r="ES12" s="101">
        <v>44650</v>
      </c>
      <c r="ET12" s="192">
        <v>46</v>
      </c>
      <c r="EU12" s="101">
        <v>44650</v>
      </c>
      <c r="EV12" s="92">
        <v>184</v>
      </c>
      <c r="EW12" s="101">
        <v>44650</v>
      </c>
      <c r="EX12" s="94">
        <f t="shared" si="15"/>
        <v>77.241379310344826</v>
      </c>
      <c r="EY12" s="103">
        <v>44650</v>
      </c>
      <c r="EZ12" s="92">
        <v>17.8</v>
      </c>
      <c r="FA12" s="102"/>
      <c r="FB12" s="102"/>
      <c r="FC12" s="92"/>
      <c r="FD12" s="92"/>
      <c r="FE12" s="103">
        <v>44650</v>
      </c>
      <c r="FF12" s="105">
        <v>22.4</v>
      </c>
      <c r="FG12" s="101">
        <v>44650</v>
      </c>
      <c r="FH12" s="105">
        <v>29</v>
      </c>
      <c r="FI12" s="92"/>
      <c r="FJ12" s="94"/>
      <c r="FK12" s="92"/>
      <c r="FL12" s="97">
        <v>44686</v>
      </c>
      <c r="FM12" s="98" t="s">
        <v>1530</v>
      </c>
      <c r="FN12" s="97"/>
      <c r="FO12" s="107" t="s">
        <v>1794</v>
      </c>
      <c r="FP12" s="92" t="s">
        <v>132</v>
      </c>
      <c r="FQ12" s="92" t="s">
        <v>132</v>
      </c>
      <c r="FR12" s="92" t="s">
        <v>132</v>
      </c>
      <c r="FS12" s="107" t="s">
        <v>807</v>
      </c>
      <c r="FT12" s="92" t="s">
        <v>132</v>
      </c>
      <c r="FU12" s="92"/>
      <c r="GM12" s="102"/>
    </row>
    <row r="13" spans="1:195" s="75" customFormat="1" x14ac:dyDescent="0.25">
      <c r="A13" s="85">
        <v>2022</v>
      </c>
      <c r="B13" s="76">
        <v>44926</v>
      </c>
      <c r="C13" s="85" t="s">
        <v>121</v>
      </c>
      <c r="D13" s="85" t="s">
        <v>122</v>
      </c>
      <c r="E13" s="85" t="s">
        <v>123</v>
      </c>
      <c r="F13" s="77">
        <f t="shared" si="20"/>
        <v>12</v>
      </c>
      <c r="G13" s="85" t="s">
        <v>1586</v>
      </c>
      <c r="H13" s="85">
        <v>86</v>
      </c>
      <c r="I13" s="85" t="s">
        <v>797</v>
      </c>
      <c r="J13" s="217" t="s">
        <v>911</v>
      </c>
      <c r="K13" s="77" t="str">
        <f>VLOOKUP(J13,[1]CodMpios!$B$1075:$E$1087,4,FALSE)</f>
        <v>86568 - Puerto Asís</v>
      </c>
      <c r="L13" s="77" t="str">
        <f>VLOOKUP($J13,[1]Coord_Mpios_X_Y!$B$102:$K$114,9,FALSE)</f>
        <v>0,478611463602</v>
      </c>
      <c r="M13" s="77" t="str">
        <f>VLOOKUP($J13,[1]Coord_Mpios_X_Y!$B$102:$K$114,10,FALSE)</f>
        <v>-76,328200149562</v>
      </c>
      <c r="N13" s="86" t="s">
        <v>1775</v>
      </c>
      <c r="O13" s="86" t="s">
        <v>1776</v>
      </c>
      <c r="P13" s="218"/>
      <c r="Q13" s="85" t="s">
        <v>126</v>
      </c>
      <c r="R13" s="108">
        <v>4709377</v>
      </c>
      <c r="S13" s="62" t="str">
        <f t="shared" si="0"/>
        <v>CC4709377</v>
      </c>
      <c r="T13" s="91" t="s">
        <v>423</v>
      </c>
      <c r="U13" s="85" t="s">
        <v>287</v>
      </c>
      <c r="V13" s="91" t="s">
        <v>511</v>
      </c>
      <c r="W13" s="85" t="s">
        <v>191</v>
      </c>
      <c r="X13" s="87">
        <v>25041</v>
      </c>
      <c r="Y13" s="89">
        <f t="shared" si="16"/>
        <v>68</v>
      </c>
      <c r="Z13" s="63">
        <f>VLOOKUP($Y13,[1]Edades!$A$3:$H$153,4,FALSE)</f>
        <v>6</v>
      </c>
      <c r="AA13" s="63" t="str">
        <f>VLOOKUP($Y13,[1]Edades!$A$3:$H$153,6,FALSE)</f>
        <v>6 - Persona mayor</v>
      </c>
      <c r="AB13" s="63">
        <f>VLOOKUP($Y13,[1]Edades!$A$3:$H$153,7,FALSE)</f>
        <v>14</v>
      </c>
      <c r="AC13" s="63" t="str">
        <f>VLOOKUP($Y13,[1]Edades!$A$3:$H$153,8,FALSE)</f>
        <v>65-69</v>
      </c>
      <c r="AD13" s="88" t="s">
        <v>1589</v>
      </c>
      <c r="AE13" s="85">
        <v>1</v>
      </c>
      <c r="AF13" s="85" t="s">
        <v>807</v>
      </c>
      <c r="AG13" s="86" t="s">
        <v>212</v>
      </c>
      <c r="AH13" s="86" t="s">
        <v>130</v>
      </c>
      <c r="AI13" s="85" t="s">
        <v>1595</v>
      </c>
      <c r="AJ13" s="85" t="s">
        <v>1591</v>
      </c>
      <c r="AK13" s="86" t="s">
        <v>1775</v>
      </c>
      <c r="AL13" s="86" t="s">
        <v>1600</v>
      </c>
      <c r="AM13" s="85" t="s">
        <v>1786</v>
      </c>
      <c r="AN13" s="85" t="s">
        <v>131</v>
      </c>
      <c r="AO13" s="85" t="s">
        <v>131</v>
      </c>
      <c r="AP13" s="85" t="s">
        <v>131</v>
      </c>
      <c r="AQ13" s="75" t="s">
        <v>1841</v>
      </c>
      <c r="AR13" s="53" t="str">
        <f t="shared" si="17"/>
        <v>86568 - Puerto Asís</v>
      </c>
      <c r="AS13" s="85" t="s">
        <v>1655</v>
      </c>
      <c r="AT13" s="85">
        <v>3134677453</v>
      </c>
      <c r="AU13" s="85" t="s">
        <v>1219</v>
      </c>
      <c r="AV13" s="85"/>
      <c r="AW13" s="85"/>
      <c r="AX13" s="85"/>
      <c r="AY13" s="85"/>
      <c r="AZ13" s="85"/>
      <c r="BA13" s="85">
        <v>86</v>
      </c>
      <c r="BB13" s="85" t="s">
        <v>1778</v>
      </c>
      <c r="BC13" s="85">
        <v>86568</v>
      </c>
      <c r="BD13" s="85" t="s">
        <v>1655</v>
      </c>
      <c r="BE13" s="89">
        <v>860010017201</v>
      </c>
      <c r="BF13" s="49" t="s">
        <v>1081</v>
      </c>
      <c r="BG13" s="85" t="s">
        <v>1779</v>
      </c>
      <c r="BH13" s="85" t="s">
        <v>1780</v>
      </c>
      <c r="BI13" s="85">
        <v>4201616</v>
      </c>
      <c r="BJ13" s="85"/>
      <c r="BK13" s="85"/>
      <c r="BL13" s="85" t="s">
        <v>1806</v>
      </c>
      <c r="BM13" s="85" t="s">
        <v>130</v>
      </c>
      <c r="BN13" s="85" t="s">
        <v>132</v>
      </c>
      <c r="BO13" s="85">
        <v>0</v>
      </c>
      <c r="BP13" s="85" t="s">
        <v>132</v>
      </c>
      <c r="BQ13" s="85" t="s">
        <v>132</v>
      </c>
      <c r="BR13" s="85" t="s">
        <v>1676</v>
      </c>
      <c r="BS13" s="85" t="s">
        <v>132</v>
      </c>
      <c r="BT13" s="90">
        <v>44902</v>
      </c>
      <c r="BU13" s="85" t="s">
        <v>1677</v>
      </c>
      <c r="BV13" s="85" t="s">
        <v>130</v>
      </c>
      <c r="BW13" s="91" t="s">
        <v>1530</v>
      </c>
      <c r="BX13" s="85" t="s">
        <v>1805</v>
      </c>
      <c r="BY13" s="85" t="s">
        <v>132</v>
      </c>
      <c r="BZ13" s="85" t="s">
        <v>132</v>
      </c>
      <c r="CA13" s="85" t="s">
        <v>130</v>
      </c>
      <c r="CB13" s="85" t="s">
        <v>131</v>
      </c>
      <c r="CC13" s="85" t="s">
        <v>131</v>
      </c>
      <c r="CD13" s="85" t="s">
        <v>131</v>
      </c>
      <c r="CE13" s="85" t="s">
        <v>1681</v>
      </c>
      <c r="CF13" s="85" t="s">
        <v>1806</v>
      </c>
      <c r="CG13" s="109">
        <v>75</v>
      </c>
      <c r="CH13" s="95">
        <v>155</v>
      </c>
      <c r="CI13" s="50">
        <f t="shared" si="1"/>
        <v>31.217481789802285</v>
      </c>
      <c r="CJ13" s="18" t="str">
        <f t="shared" si="2"/>
        <v>OBESIDAD</v>
      </c>
      <c r="CK13" s="95">
        <f>Hoja1!L15</f>
        <v>41</v>
      </c>
      <c r="CL13" s="10" t="s">
        <v>1115</v>
      </c>
      <c r="CM13" s="97">
        <v>42326</v>
      </c>
      <c r="CN13" s="92"/>
      <c r="CO13" s="75">
        <v>1</v>
      </c>
      <c r="CP13" s="98">
        <v>40179</v>
      </c>
      <c r="CQ13" s="75">
        <v>2</v>
      </c>
      <c r="CR13" s="65" t="s">
        <v>1222</v>
      </c>
      <c r="CS13" s="75">
        <v>0</v>
      </c>
      <c r="CT13" s="110" t="s">
        <v>131</v>
      </c>
      <c r="CU13" s="92" t="s">
        <v>130</v>
      </c>
      <c r="CV13" s="98">
        <v>44912</v>
      </c>
      <c r="CW13" s="102">
        <v>110</v>
      </c>
      <c r="CX13" s="102">
        <v>70</v>
      </c>
      <c r="CY13" s="93" t="s">
        <v>131</v>
      </c>
      <c r="CZ13" s="92" t="s">
        <v>130</v>
      </c>
      <c r="DA13" s="92" t="s">
        <v>130</v>
      </c>
      <c r="DB13" s="92">
        <v>1</v>
      </c>
      <c r="DC13" s="75" t="str">
        <f t="shared" si="3"/>
        <v/>
      </c>
      <c r="DD13" s="16" t="str">
        <f t="shared" si="4"/>
        <v/>
      </c>
      <c r="DE13" s="16" t="str">
        <f t="shared" si="5"/>
        <v/>
      </c>
      <c r="DF13" s="16" t="str">
        <f t="shared" si="6"/>
        <v/>
      </c>
      <c r="DG13" s="16" t="str">
        <f t="shared" si="19"/>
        <v xml:space="preserve"> +  +  + </v>
      </c>
      <c r="DH13" s="16" t="str">
        <f>E13</f>
        <v>HTA</v>
      </c>
      <c r="DI13" s="98">
        <v>43407</v>
      </c>
      <c r="DJ13" s="75" t="str">
        <f t="shared" si="8"/>
        <v>SI</v>
      </c>
      <c r="DL13" s="98"/>
      <c r="DM13" s="98">
        <v>44853</v>
      </c>
      <c r="DN13" s="75" t="str">
        <f t="shared" si="9"/>
        <v>SI</v>
      </c>
      <c r="DO13" s="98"/>
      <c r="DP13" s="75" t="str">
        <f t="shared" si="9"/>
        <v>NO</v>
      </c>
      <c r="DQ13" s="98"/>
      <c r="DR13" s="75" t="str">
        <f t="shared" si="10"/>
        <v>NO</v>
      </c>
      <c r="DS13" s="98">
        <v>43298</v>
      </c>
      <c r="DT13" s="75" t="str">
        <f t="shared" si="11"/>
        <v>SI</v>
      </c>
      <c r="DU13" s="98"/>
      <c r="DV13" s="75" t="str">
        <f t="shared" si="11"/>
        <v>NO</v>
      </c>
      <c r="DW13" s="98">
        <v>43353</v>
      </c>
      <c r="DX13" s="75" t="str">
        <f t="shared" si="12"/>
        <v>SI</v>
      </c>
      <c r="DY13" s="98">
        <v>44812</v>
      </c>
      <c r="DZ13" s="75" t="str">
        <f t="shared" si="13"/>
        <v>SI</v>
      </c>
      <c r="EA13" s="98"/>
      <c r="EB13" s="75" t="str">
        <f t="shared" si="14"/>
        <v>NO</v>
      </c>
      <c r="EC13" s="98" t="s">
        <v>807</v>
      </c>
      <c r="ED13" s="92" t="s">
        <v>1530</v>
      </c>
      <c r="EE13" s="92"/>
      <c r="EF13" s="98" t="s">
        <v>807</v>
      </c>
      <c r="EG13" s="94"/>
      <c r="EH13" s="99"/>
      <c r="EI13" s="92">
        <v>1</v>
      </c>
      <c r="EJ13" s="92"/>
      <c r="EK13" s="101">
        <v>44812</v>
      </c>
      <c r="EL13" s="92">
        <v>0.59</v>
      </c>
      <c r="EM13" s="103">
        <v>44812</v>
      </c>
      <c r="EN13" s="102">
        <v>100</v>
      </c>
      <c r="EO13" s="101">
        <v>44812</v>
      </c>
      <c r="EP13" s="92">
        <v>249</v>
      </c>
      <c r="EQ13" s="101">
        <v>44812</v>
      </c>
      <c r="ER13" s="99">
        <v>89.800000000000011</v>
      </c>
      <c r="ES13" s="101">
        <v>44812</v>
      </c>
      <c r="ET13" s="192">
        <v>34</v>
      </c>
      <c r="EU13" s="101">
        <v>44228</v>
      </c>
      <c r="EV13" s="92">
        <v>626</v>
      </c>
      <c r="EW13" s="101">
        <v>44812</v>
      </c>
      <c r="EX13" s="94">
        <f t="shared" si="15"/>
        <v>7.1428571428571432</v>
      </c>
      <c r="EY13" s="103">
        <v>43438</v>
      </c>
      <c r="EZ13" s="92">
        <v>6.3</v>
      </c>
      <c r="FA13" s="101">
        <v>44812</v>
      </c>
      <c r="FB13" s="102" t="s">
        <v>1799</v>
      </c>
      <c r="FC13" s="101">
        <v>44812</v>
      </c>
      <c r="FD13" s="92">
        <v>4.3</v>
      </c>
      <c r="FE13" s="103">
        <v>44812</v>
      </c>
      <c r="FF13" s="105">
        <v>7</v>
      </c>
      <c r="FG13" s="101">
        <v>44812</v>
      </c>
      <c r="FH13" s="104" t="s">
        <v>1807</v>
      </c>
      <c r="FI13" s="101">
        <v>44812</v>
      </c>
      <c r="FJ13" s="94" t="s">
        <v>1712</v>
      </c>
      <c r="FK13" s="92"/>
      <c r="FL13" s="97">
        <v>44902</v>
      </c>
      <c r="FM13" s="98" t="s">
        <v>1530</v>
      </c>
      <c r="FN13" s="97">
        <v>44992</v>
      </c>
      <c r="FO13" s="107"/>
      <c r="FP13" s="92" t="s">
        <v>132</v>
      </c>
      <c r="FQ13" s="92" t="s">
        <v>132</v>
      </c>
      <c r="FR13" s="92" t="s">
        <v>132</v>
      </c>
      <c r="FS13" s="107" t="s">
        <v>132</v>
      </c>
      <c r="FT13" s="92" t="s">
        <v>132</v>
      </c>
      <c r="FU13" s="92" t="s">
        <v>1801</v>
      </c>
      <c r="GM13" s="102"/>
    </row>
    <row r="14" spans="1:195" s="75" customFormat="1" x14ac:dyDescent="0.25">
      <c r="A14" s="85">
        <v>2022</v>
      </c>
      <c r="B14" s="76">
        <v>44926</v>
      </c>
      <c r="C14" s="85" t="s">
        <v>121</v>
      </c>
      <c r="D14" s="85" t="s">
        <v>122</v>
      </c>
      <c r="E14" s="85" t="s">
        <v>123</v>
      </c>
      <c r="F14" s="77">
        <f t="shared" si="20"/>
        <v>13</v>
      </c>
      <c r="G14" s="85" t="s">
        <v>1586</v>
      </c>
      <c r="H14" s="85">
        <v>86</v>
      </c>
      <c r="I14" s="85" t="s">
        <v>797</v>
      </c>
      <c r="J14" s="217" t="s">
        <v>1049</v>
      </c>
      <c r="K14" s="77" t="str">
        <f>VLOOKUP(J14,[1]CodMpios!$B$1075:$E$1087,4,FALSE)</f>
        <v>86569 - Puerto Caicedo</v>
      </c>
      <c r="L14" s="77" t="str">
        <f>VLOOKUP($J14,[1]Coord_Mpios_X_Y!$B$102:$K$114,9,FALSE)</f>
        <v>0,725071229850</v>
      </c>
      <c r="M14" s="77" t="str">
        <f>VLOOKUP($J14,[1]Coord_Mpios_X_Y!$B$102:$K$114,10,FALSE)</f>
        <v>-76,480994051174</v>
      </c>
      <c r="N14" s="86" t="s">
        <v>1775</v>
      </c>
      <c r="O14" s="86" t="s">
        <v>1776</v>
      </c>
      <c r="P14" s="218"/>
      <c r="Q14" s="85" t="s">
        <v>126</v>
      </c>
      <c r="R14" s="108">
        <v>30342763</v>
      </c>
      <c r="S14" s="62" t="str">
        <f t="shared" si="0"/>
        <v>CC30342763</v>
      </c>
      <c r="T14" s="91" t="s">
        <v>1415</v>
      </c>
      <c r="U14" s="85" t="s">
        <v>138</v>
      </c>
      <c r="V14" s="91" t="s">
        <v>668</v>
      </c>
      <c r="W14" s="85" t="s">
        <v>214</v>
      </c>
      <c r="X14" s="87">
        <v>23168</v>
      </c>
      <c r="Y14" s="89">
        <f t="shared" si="16"/>
        <v>63</v>
      </c>
      <c r="Z14" s="63">
        <f>VLOOKUP($Y14,[1]Edades!$A$3:$H$153,4,FALSE)</f>
        <v>6</v>
      </c>
      <c r="AA14" s="63" t="str">
        <f>VLOOKUP($Y14,[1]Edades!$A$3:$H$153,6,FALSE)</f>
        <v>6 - Persona mayor</v>
      </c>
      <c r="AB14" s="63">
        <f>VLOOKUP($Y14,[1]Edades!$A$3:$H$153,7,FALSE)</f>
        <v>13</v>
      </c>
      <c r="AC14" s="63" t="str">
        <f>VLOOKUP($Y14,[1]Edades!$A$3:$H$153,8,FALSE)</f>
        <v>60-64</v>
      </c>
      <c r="AD14" s="91" t="s">
        <v>1590</v>
      </c>
      <c r="AE14" s="85">
        <v>2</v>
      </c>
      <c r="AF14" s="85" t="s">
        <v>807</v>
      </c>
      <c r="AG14" s="86" t="s">
        <v>1777</v>
      </c>
      <c r="AH14" s="85" t="s">
        <v>807</v>
      </c>
      <c r="AI14" s="85" t="s">
        <v>807</v>
      </c>
      <c r="AJ14" s="85" t="s">
        <v>807</v>
      </c>
      <c r="AK14" s="86" t="s">
        <v>1775</v>
      </c>
      <c r="AL14" s="86" t="s">
        <v>1602</v>
      </c>
      <c r="AM14" s="85" t="s">
        <v>1786</v>
      </c>
      <c r="AN14" s="85" t="s">
        <v>131</v>
      </c>
      <c r="AO14" s="85" t="s">
        <v>131</v>
      </c>
      <c r="AP14" s="85" t="s">
        <v>131</v>
      </c>
      <c r="AQ14" s="75" t="s">
        <v>1841</v>
      </c>
      <c r="AR14" s="53" t="str">
        <f t="shared" si="17"/>
        <v>86569 - Puerto Caicedo</v>
      </c>
      <c r="AS14" s="85" t="s">
        <v>1791</v>
      </c>
      <c r="AT14" s="85">
        <v>3128771390</v>
      </c>
      <c r="AU14" s="85" t="s">
        <v>1219</v>
      </c>
      <c r="AV14" s="85"/>
      <c r="AW14" s="85"/>
      <c r="AX14" s="85"/>
      <c r="AY14" s="85"/>
      <c r="AZ14" s="85"/>
      <c r="BA14" s="85">
        <v>86</v>
      </c>
      <c r="BB14" s="85" t="s">
        <v>1778</v>
      </c>
      <c r="BC14" s="85">
        <v>86569</v>
      </c>
      <c r="BD14" s="85" t="s">
        <v>1791</v>
      </c>
      <c r="BE14" s="89">
        <v>860010017201</v>
      </c>
      <c r="BF14" s="49" t="s">
        <v>1085</v>
      </c>
      <c r="BG14" s="85" t="s">
        <v>1779</v>
      </c>
      <c r="BH14" s="85" t="s">
        <v>1780</v>
      </c>
      <c r="BI14" s="85">
        <v>4201616</v>
      </c>
      <c r="BJ14" s="85"/>
      <c r="BK14" s="85"/>
      <c r="BL14" s="85" t="s">
        <v>807</v>
      </c>
      <c r="BM14" s="85" t="s">
        <v>130</v>
      </c>
      <c r="BN14" s="85" t="s">
        <v>132</v>
      </c>
      <c r="BO14" s="85">
        <v>0</v>
      </c>
      <c r="BP14" s="85" t="s">
        <v>132</v>
      </c>
      <c r="BQ14" s="85" t="s">
        <v>132</v>
      </c>
      <c r="BR14" s="85" t="s">
        <v>807</v>
      </c>
      <c r="BS14" s="85" t="s">
        <v>807</v>
      </c>
      <c r="BT14" s="90">
        <v>44663</v>
      </c>
      <c r="BU14" s="85" t="s">
        <v>1677</v>
      </c>
      <c r="BV14" s="85" t="s">
        <v>130</v>
      </c>
      <c r="BW14" s="91" t="s">
        <v>1808</v>
      </c>
      <c r="BX14" s="85"/>
      <c r="BY14" s="85" t="s">
        <v>132</v>
      </c>
      <c r="BZ14" s="85" t="s">
        <v>807</v>
      </c>
      <c r="CA14" s="85" t="s">
        <v>807</v>
      </c>
      <c r="CB14" s="85"/>
      <c r="CC14" s="85"/>
      <c r="CD14" s="85" t="s">
        <v>131</v>
      </c>
      <c r="CE14" s="88" t="s">
        <v>1681</v>
      </c>
      <c r="CF14" s="80" t="str">
        <f t="shared" ref="CF14:CF16" si="23">E14</f>
        <v>HTA</v>
      </c>
      <c r="CG14" s="109">
        <v>90</v>
      </c>
      <c r="CH14" s="95">
        <v>170</v>
      </c>
      <c r="CI14" s="50">
        <f t="shared" si="1"/>
        <v>31.141868512110729</v>
      </c>
      <c r="CJ14" s="18" t="str">
        <f t="shared" si="2"/>
        <v>OBESIDAD</v>
      </c>
      <c r="CK14" s="95">
        <f>Hoja1!L16</f>
        <v>7</v>
      </c>
      <c r="CL14" s="10" t="s">
        <v>1112</v>
      </c>
      <c r="CM14" s="97">
        <v>42377</v>
      </c>
      <c r="CN14" s="92"/>
      <c r="CO14" s="75">
        <v>1</v>
      </c>
      <c r="CP14" s="119">
        <f>CM14</f>
        <v>42377</v>
      </c>
      <c r="CQ14" s="75">
        <v>2</v>
      </c>
      <c r="CR14" s="65" t="s">
        <v>1222</v>
      </c>
      <c r="CS14" s="75">
        <v>0</v>
      </c>
      <c r="CT14" s="110" t="s">
        <v>131</v>
      </c>
      <c r="CU14" s="93" t="s">
        <v>807</v>
      </c>
      <c r="CV14" s="92"/>
      <c r="CW14" s="102">
        <v>130</v>
      </c>
      <c r="CX14" s="102">
        <v>70</v>
      </c>
      <c r="CY14" s="93" t="s">
        <v>807</v>
      </c>
      <c r="CZ14" s="92" t="s">
        <v>132</v>
      </c>
      <c r="DA14" s="75" t="s">
        <v>807</v>
      </c>
      <c r="DB14" s="92">
        <v>0</v>
      </c>
      <c r="DC14" s="75" t="str">
        <f t="shared" si="3"/>
        <v/>
      </c>
      <c r="DD14" s="16" t="str">
        <f t="shared" si="4"/>
        <v/>
      </c>
      <c r="DE14" s="16" t="str">
        <f t="shared" si="5"/>
        <v/>
      </c>
      <c r="DF14" s="16" t="str">
        <f t="shared" si="6"/>
        <v/>
      </c>
      <c r="DG14" s="16" t="str">
        <f t="shared" si="19"/>
        <v xml:space="preserve"> +  +  + </v>
      </c>
      <c r="DH14" s="16" t="str">
        <f>E14</f>
        <v>HTA</v>
      </c>
      <c r="DI14" s="98">
        <v>43540</v>
      </c>
      <c r="DJ14" s="75" t="str">
        <f t="shared" si="8"/>
        <v>SI</v>
      </c>
      <c r="DL14" s="98"/>
      <c r="DM14" s="98">
        <v>43529</v>
      </c>
      <c r="DN14" s="75" t="str">
        <f t="shared" si="9"/>
        <v>SI</v>
      </c>
      <c r="DO14" s="98"/>
      <c r="DP14" s="75" t="str">
        <f t="shared" si="9"/>
        <v>NO</v>
      </c>
      <c r="DQ14" s="98"/>
      <c r="DR14" s="75" t="str">
        <f t="shared" si="10"/>
        <v>NO</v>
      </c>
      <c r="DS14" s="98"/>
      <c r="DT14" s="75" t="str">
        <f t="shared" si="11"/>
        <v>NO</v>
      </c>
      <c r="DU14" s="98"/>
      <c r="DV14" s="75" t="str">
        <f t="shared" si="11"/>
        <v>NO</v>
      </c>
      <c r="DW14" s="98"/>
      <c r="DX14" s="75" t="str">
        <f t="shared" si="12"/>
        <v>NO</v>
      </c>
      <c r="DY14" s="98">
        <v>43502</v>
      </c>
      <c r="DZ14" s="75" t="str">
        <f t="shared" si="13"/>
        <v>SI</v>
      </c>
      <c r="EA14" s="98"/>
      <c r="EB14" s="75" t="str">
        <f t="shared" si="14"/>
        <v>NO</v>
      </c>
      <c r="EC14" s="98" t="s">
        <v>807</v>
      </c>
      <c r="ED14" s="92" t="s">
        <v>1530</v>
      </c>
      <c r="EE14" s="92"/>
      <c r="EF14" s="98" t="s">
        <v>807</v>
      </c>
      <c r="EG14" s="94"/>
      <c r="EH14" s="99" t="s">
        <v>131</v>
      </c>
      <c r="EI14" s="99" t="s">
        <v>807</v>
      </c>
      <c r="EJ14" s="99"/>
      <c r="EK14" s="101">
        <v>43502</v>
      </c>
      <c r="EL14" s="92">
        <v>0.8</v>
      </c>
      <c r="EM14" s="103">
        <v>43502</v>
      </c>
      <c r="EN14" s="102">
        <v>105</v>
      </c>
      <c r="EO14" s="101">
        <v>43502</v>
      </c>
      <c r="EP14" s="92">
        <v>180</v>
      </c>
      <c r="EQ14" s="101">
        <v>43502</v>
      </c>
      <c r="ER14" s="99">
        <v>47</v>
      </c>
      <c r="ES14" s="101">
        <v>43502</v>
      </c>
      <c r="ET14" s="192">
        <v>110</v>
      </c>
      <c r="EU14" s="101">
        <v>43502</v>
      </c>
      <c r="EV14" s="92">
        <v>115</v>
      </c>
      <c r="EW14" s="101"/>
      <c r="EX14" s="94" t="str">
        <f t="shared" si="15"/>
        <v/>
      </c>
      <c r="EY14" s="103"/>
      <c r="EZ14" s="92"/>
      <c r="FA14" s="102"/>
      <c r="FB14" s="102"/>
      <c r="FC14" s="92"/>
      <c r="FD14" s="92"/>
      <c r="FE14" s="103"/>
      <c r="FF14" s="105"/>
      <c r="FG14" s="101"/>
      <c r="FH14" s="105"/>
      <c r="FI14" s="92"/>
      <c r="FJ14" s="94"/>
      <c r="FK14" s="92"/>
      <c r="FL14" s="97">
        <v>44663</v>
      </c>
      <c r="FM14" s="98" t="s">
        <v>1530</v>
      </c>
      <c r="FN14" s="97">
        <v>44754</v>
      </c>
      <c r="FO14" s="107" t="s">
        <v>807</v>
      </c>
      <c r="FP14" s="92" t="s">
        <v>132</v>
      </c>
      <c r="FQ14" s="92" t="s">
        <v>132</v>
      </c>
      <c r="FR14" s="92" t="s">
        <v>132</v>
      </c>
      <c r="FS14" s="107" t="s">
        <v>807</v>
      </c>
      <c r="FT14" s="92" t="s">
        <v>132</v>
      </c>
      <c r="FU14" s="92"/>
      <c r="GM14" s="102"/>
    </row>
    <row r="15" spans="1:195" s="75" customFormat="1" x14ac:dyDescent="0.25">
      <c r="A15" s="85">
        <v>2022</v>
      </c>
      <c r="B15" s="76">
        <v>44926</v>
      </c>
      <c r="C15" s="85" t="s">
        <v>121</v>
      </c>
      <c r="D15" s="85" t="s">
        <v>122</v>
      </c>
      <c r="E15" s="85" t="s">
        <v>1475</v>
      </c>
      <c r="F15" s="77">
        <f t="shared" si="20"/>
        <v>14</v>
      </c>
      <c r="G15" s="85" t="s">
        <v>1586</v>
      </c>
      <c r="H15" s="85">
        <v>86</v>
      </c>
      <c r="I15" s="85" t="s">
        <v>797</v>
      </c>
      <c r="J15" s="217" t="s">
        <v>899</v>
      </c>
      <c r="K15" s="77" t="str">
        <f>VLOOKUP(J15,[1]CodMpios!$B$1075:$E$1087,4,FALSE)</f>
        <v>86320 - Orito</v>
      </c>
      <c r="L15" s="77" t="str">
        <f>VLOOKUP($J15,[1]Coord_Mpios_X_Y!$B$102:$K$114,9,FALSE)</f>
        <v>0,673756322544</v>
      </c>
      <c r="M15" s="77" t="str">
        <f>VLOOKUP($J15,[1]Coord_Mpios_X_Y!$B$102:$K$114,10,FALSE)</f>
        <v>-76,943139228782</v>
      </c>
      <c r="N15" s="86" t="s">
        <v>1592</v>
      </c>
      <c r="O15" s="86" t="s">
        <v>1776</v>
      </c>
      <c r="P15" s="218"/>
      <c r="Q15" s="85" t="s">
        <v>126</v>
      </c>
      <c r="R15" s="85">
        <v>12976500</v>
      </c>
      <c r="S15" s="62" t="str">
        <f t="shared" si="0"/>
        <v>CC12976500</v>
      </c>
      <c r="T15" s="85" t="s">
        <v>505</v>
      </c>
      <c r="U15" s="85" t="s">
        <v>519</v>
      </c>
      <c r="V15" s="85" t="s">
        <v>275</v>
      </c>
      <c r="W15" s="85" t="s">
        <v>528</v>
      </c>
      <c r="X15" s="87">
        <v>22812</v>
      </c>
      <c r="Y15" s="89">
        <f t="shared" si="16"/>
        <v>62</v>
      </c>
      <c r="Z15" s="63">
        <f>VLOOKUP($Y15,[1]Edades!$A$3:$H$153,4,FALSE)</f>
        <v>6</v>
      </c>
      <c r="AA15" s="63" t="str">
        <f>VLOOKUP($Y15,[1]Edades!$A$3:$H$153,6,FALSE)</f>
        <v>6 - Persona mayor</v>
      </c>
      <c r="AB15" s="63">
        <f>VLOOKUP($Y15,[1]Edades!$A$3:$H$153,7,FALSE)</f>
        <v>13</v>
      </c>
      <c r="AC15" s="63" t="str">
        <f>VLOOKUP($Y15,[1]Edades!$A$3:$H$153,8,FALSE)</f>
        <v>60-64</v>
      </c>
      <c r="AD15" s="88" t="s">
        <v>1589</v>
      </c>
      <c r="AE15" s="85">
        <v>1</v>
      </c>
      <c r="AF15" s="85" t="s">
        <v>807</v>
      </c>
      <c r="AG15" s="86" t="s">
        <v>1777</v>
      </c>
      <c r="AH15" s="85" t="s">
        <v>807</v>
      </c>
      <c r="AI15" s="85" t="s">
        <v>807</v>
      </c>
      <c r="AJ15" s="85" t="s">
        <v>807</v>
      </c>
      <c r="AK15" s="86" t="s">
        <v>1592</v>
      </c>
      <c r="AL15" s="85" t="s">
        <v>807</v>
      </c>
      <c r="AM15" s="85" t="s">
        <v>1786</v>
      </c>
      <c r="AN15" s="85" t="s">
        <v>131</v>
      </c>
      <c r="AO15" s="85" t="s">
        <v>131</v>
      </c>
      <c r="AP15" s="85" t="s">
        <v>131</v>
      </c>
      <c r="AQ15" s="75" t="s">
        <v>1841</v>
      </c>
      <c r="AR15" s="53" t="str">
        <f t="shared" si="17"/>
        <v>86320 - Orito</v>
      </c>
      <c r="AS15" s="85" t="s">
        <v>1608</v>
      </c>
      <c r="AT15" s="85">
        <v>312359194</v>
      </c>
      <c r="AU15" s="85" t="s">
        <v>1219</v>
      </c>
      <c r="AV15" s="85"/>
      <c r="AW15" s="85"/>
      <c r="AX15" s="85"/>
      <c r="AY15" s="85"/>
      <c r="AZ15" s="85"/>
      <c r="BA15" s="85">
        <v>86</v>
      </c>
      <c r="BB15" s="85" t="s">
        <v>1778</v>
      </c>
      <c r="BC15" s="85">
        <v>86320</v>
      </c>
      <c r="BD15" s="85" t="s">
        <v>1608</v>
      </c>
      <c r="BE15" s="89">
        <v>860010017201</v>
      </c>
      <c r="BF15" s="49" t="s">
        <v>1082</v>
      </c>
      <c r="BG15" s="85" t="s">
        <v>1779</v>
      </c>
      <c r="BH15" s="85" t="s">
        <v>1780</v>
      </c>
      <c r="BI15" s="85">
        <v>4201616</v>
      </c>
      <c r="BJ15" s="85"/>
      <c r="BK15" s="85"/>
      <c r="BL15" s="85" t="s">
        <v>807</v>
      </c>
      <c r="BM15" s="85" t="s">
        <v>132</v>
      </c>
      <c r="BN15" s="85" t="s">
        <v>132</v>
      </c>
      <c r="BO15" s="85">
        <v>0</v>
      </c>
      <c r="BP15" s="85" t="s">
        <v>132</v>
      </c>
      <c r="BQ15" s="85" t="s">
        <v>132</v>
      </c>
      <c r="BR15" s="85" t="s">
        <v>1676</v>
      </c>
      <c r="BS15" s="85" t="s">
        <v>132</v>
      </c>
      <c r="BT15" s="90">
        <v>44862</v>
      </c>
      <c r="BU15" s="85" t="s">
        <v>1677</v>
      </c>
      <c r="BV15" s="85" t="s">
        <v>130</v>
      </c>
      <c r="BW15" s="91"/>
      <c r="BX15" s="85"/>
      <c r="BY15" s="85" t="s">
        <v>132</v>
      </c>
      <c r="BZ15" s="85" t="s">
        <v>132</v>
      </c>
      <c r="CA15" s="85" t="s">
        <v>132</v>
      </c>
      <c r="CB15" s="120" t="s">
        <v>1809</v>
      </c>
      <c r="CC15" s="121" t="s">
        <v>1810</v>
      </c>
      <c r="CD15" s="85" t="s">
        <v>131</v>
      </c>
      <c r="CE15" s="88" t="s">
        <v>1681</v>
      </c>
      <c r="CF15" s="80" t="str">
        <f t="shared" si="23"/>
        <v>HTA + DM</v>
      </c>
      <c r="CG15" s="93">
        <v>88</v>
      </c>
      <c r="CH15" s="93">
        <v>166</v>
      </c>
      <c r="CI15" s="50">
        <f t="shared" si="1"/>
        <v>31.934968790825955</v>
      </c>
      <c r="CJ15" s="18" t="str">
        <f t="shared" si="2"/>
        <v>OBESIDAD</v>
      </c>
      <c r="CK15" s="95">
        <f>Hoja1!L17</f>
        <v>15</v>
      </c>
      <c r="CL15" s="10" t="s">
        <v>1113</v>
      </c>
      <c r="CM15" s="97">
        <v>42405</v>
      </c>
      <c r="CN15" s="92"/>
      <c r="CO15" s="75">
        <v>1</v>
      </c>
      <c r="CP15" s="97">
        <v>42405</v>
      </c>
      <c r="CQ15" s="75">
        <v>1</v>
      </c>
      <c r="CR15" s="94" t="s">
        <v>1221</v>
      </c>
      <c r="CS15" s="75">
        <v>1</v>
      </c>
      <c r="CT15" s="92" t="s">
        <v>1709</v>
      </c>
      <c r="CU15" s="93" t="s">
        <v>807</v>
      </c>
      <c r="CV15" s="92"/>
      <c r="CW15" s="93">
        <v>110</v>
      </c>
      <c r="CX15" s="92">
        <v>70</v>
      </c>
      <c r="CY15" s="93" t="s">
        <v>807</v>
      </c>
      <c r="CZ15" s="92" t="s">
        <v>130</v>
      </c>
      <c r="DA15" s="75" t="s">
        <v>807</v>
      </c>
      <c r="DB15" s="92">
        <v>0</v>
      </c>
      <c r="DC15" s="75" t="str">
        <f t="shared" si="3"/>
        <v/>
      </c>
      <c r="DD15" s="16" t="str">
        <f t="shared" si="4"/>
        <v/>
      </c>
      <c r="DE15" s="16" t="str">
        <f t="shared" si="5"/>
        <v/>
      </c>
      <c r="DF15" s="16" t="str">
        <f t="shared" si="6"/>
        <v>HDL ALTO</v>
      </c>
      <c r="DG15" s="16" t="str">
        <f t="shared" si="19"/>
        <v xml:space="preserve"> +  +  + HDL ALTO</v>
      </c>
      <c r="DH15" s="16" t="str">
        <f>VLOOKUP(DG15,Hoja3!$A$19:$B$41,2,FALSE)</f>
        <v>HDL ALTO</v>
      </c>
      <c r="DI15" s="98"/>
      <c r="DJ15" s="75" t="str">
        <f t="shared" si="8"/>
        <v>NO</v>
      </c>
      <c r="DL15" s="98"/>
      <c r="DM15" s="98">
        <v>44909</v>
      </c>
      <c r="DN15" s="75" t="str">
        <f t="shared" si="9"/>
        <v>SI</v>
      </c>
      <c r="DO15" s="98"/>
      <c r="DP15" s="75" t="str">
        <f t="shared" si="9"/>
        <v>NO</v>
      </c>
      <c r="DQ15" s="98"/>
      <c r="DR15" s="75" t="str">
        <f t="shared" si="10"/>
        <v>NO</v>
      </c>
      <c r="DS15" s="98"/>
      <c r="DT15" s="75" t="str">
        <f t="shared" si="11"/>
        <v>NO</v>
      </c>
      <c r="DU15" s="98"/>
      <c r="DV15" s="75" t="str">
        <f t="shared" si="11"/>
        <v>NO</v>
      </c>
      <c r="DW15" s="98"/>
      <c r="DX15" s="75" t="str">
        <f t="shared" si="12"/>
        <v>NO</v>
      </c>
      <c r="DY15" s="98"/>
      <c r="DZ15" s="75" t="str">
        <f t="shared" si="13"/>
        <v>NO</v>
      </c>
      <c r="EA15" s="98"/>
      <c r="EB15" s="75" t="str">
        <f t="shared" si="14"/>
        <v>NO</v>
      </c>
      <c r="EC15" s="98" t="s">
        <v>807</v>
      </c>
      <c r="ED15" s="92" t="s">
        <v>1530</v>
      </c>
      <c r="EE15" s="92"/>
      <c r="EF15" s="98" t="s">
        <v>807</v>
      </c>
      <c r="EG15" s="94"/>
      <c r="EH15" s="99" t="s">
        <v>131</v>
      </c>
      <c r="EI15" s="99" t="s">
        <v>807</v>
      </c>
      <c r="EJ15" s="99"/>
      <c r="EK15" s="122">
        <v>43910</v>
      </c>
      <c r="EL15" s="92">
        <v>0.93</v>
      </c>
      <c r="EM15" s="123">
        <v>43910</v>
      </c>
      <c r="EN15" s="102">
        <v>91</v>
      </c>
      <c r="EO15" s="122">
        <v>44104</v>
      </c>
      <c r="EP15" s="92">
        <v>206</v>
      </c>
      <c r="EQ15" s="122">
        <v>43910</v>
      </c>
      <c r="ER15" s="99">
        <v>130.4</v>
      </c>
      <c r="ES15" s="122">
        <v>43910</v>
      </c>
      <c r="ET15" s="192">
        <v>44</v>
      </c>
      <c r="EU15" s="122">
        <v>44104</v>
      </c>
      <c r="EV15" s="92">
        <v>158</v>
      </c>
      <c r="EW15" s="101"/>
      <c r="EX15" s="94" t="str">
        <f t="shared" si="15"/>
        <v/>
      </c>
      <c r="EY15" s="103">
        <v>43910</v>
      </c>
      <c r="EZ15" s="92">
        <v>6.3</v>
      </c>
      <c r="FA15" s="102"/>
      <c r="FB15" s="102"/>
      <c r="FC15" s="92"/>
      <c r="FD15" s="92"/>
      <c r="FE15" s="123">
        <v>43910</v>
      </c>
      <c r="FF15" s="104" t="s">
        <v>1811</v>
      </c>
      <c r="FG15" s="101"/>
      <c r="FH15" s="105"/>
      <c r="FI15" s="92"/>
      <c r="FJ15" s="94"/>
      <c r="FK15" s="92"/>
      <c r="FL15" s="97">
        <v>44862</v>
      </c>
      <c r="FM15" s="98" t="s">
        <v>1530</v>
      </c>
      <c r="FN15" s="97">
        <v>44954</v>
      </c>
      <c r="FO15" s="107"/>
      <c r="FP15" s="92" t="s">
        <v>132</v>
      </c>
      <c r="FQ15" s="92" t="s">
        <v>132</v>
      </c>
      <c r="FR15" s="92" t="s">
        <v>132</v>
      </c>
      <c r="FS15" s="107" t="s">
        <v>807</v>
      </c>
      <c r="FT15" s="92" t="s">
        <v>132</v>
      </c>
      <c r="FU15" s="92"/>
      <c r="GM15" s="102"/>
    </row>
    <row r="16" spans="1:195" s="75" customFormat="1" x14ac:dyDescent="0.25">
      <c r="A16" s="85">
        <v>2022</v>
      </c>
      <c r="B16" s="76">
        <v>44926</v>
      </c>
      <c r="C16" s="85" t="s">
        <v>121</v>
      </c>
      <c r="D16" s="85" t="s">
        <v>122</v>
      </c>
      <c r="E16" s="85" t="s">
        <v>1475</v>
      </c>
      <c r="F16" s="77">
        <f t="shared" si="20"/>
        <v>15</v>
      </c>
      <c r="G16" s="85" t="s">
        <v>1586</v>
      </c>
      <c r="H16" s="85">
        <v>86</v>
      </c>
      <c r="I16" s="85" t="s">
        <v>797</v>
      </c>
      <c r="J16" s="217" t="s">
        <v>911</v>
      </c>
      <c r="K16" s="77" t="str">
        <f>VLOOKUP(J16,[1]CodMpios!$B$1075:$E$1087,4,FALSE)</f>
        <v>86568 - Puerto Asís</v>
      </c>
      <c r="L16" s="77" t="str">
        <f>VLOOKUP($J16,[1]Coord_Mpios_X_Y!$B$102:$K$114,9,FALSE)</f>
        <v>0,478611463602</v>
      </c>
      <c r="M16" s="77" t="str">
        <f>VLOOKUP($J16,[1]Coord_Mpios_X_Y!$B$102:$K$114,10,FALSE)</f>
        <v>-76,328200149562</v>
      </c>
      <c r="N16" s="86" t="s">
        <v>1784</v>
      </c>
      <c r="O16" s="86" t="s">
        <v>1776</v>
      </c>
      <c r="P16" s="218"/>
      <c r="Q16" s="85" t="s">
        <v>126</v>
      </c>
      <c r="R16" s="108">
        <v>18107901</v>
      </c>
      <c r="S16" s="62" t="str">
        <f t="shared" si="0"/>
        <v>CC18107901</v>
      </c>
      <c r="T16" s="91" t="s">
        <v>232</v>
      </c>
      <c r="U16" s="85" t="s">
        <v>773</v>
      </c>
      <c r="V16" s="91" t="s">
        <v>190</v>
      </c>
      <c r="W16" s="85" t="s">
        <v>152</v>
      </c>
      <c r="X16" s="87">
        <v>20646</v>
      </c>
      <c r="Y16" s="89">
        <f t="shared" si="16"/>
        <v>56</v>
      </c>
      <c r="Z16" s="63">
        <f>VLOOKUP($Y16,[1]Edades!$A$3:$H$153,4,FALSE)</f>
        <v>5</v>
      </c>
      <c r="AA16" s="63" t="str">
        <f>VLOOKUP($Y16,[1]Edades!$A$3:$H$153,6,FALSE)</f>
        <v>5 - Adultez</v>
      </c>
      <c r="AB16" s="63">
        <f>VLOOKUP($Y16,[1]Edades!$A$3:$H$153,7,FALSE)</f>
        <v>12</v>
      </c>
      <c r="AC16" s="63" t="str">
        <f>VLOOKUP($Y16,[1]Edades!$A$3:$H$153,8,FALSE)</f>
        <v>55-59</v>
      </c>
      <c r="AD16" s="88" t="s">
        <v>1589</v>
      </c>
      <c r="AE16" s="85">
        <v>1</v>
      </c>
      <c r="AF16" s="85" t="s">
        <v>807</v>
      </c>
      <c r="AG16" s="86" t="s">
        <v>1777</v>
      </c>
      <c r="AH16" s="85" t="s">
        <v>807</v>
      </c>
      <c r="AI16" s="85" t="s">
        <v>807</v>
      </c>
      <c r="AJ16" s="85" t="s">
        <v>807</v>
      </c>
      <c r="AK16" s="86" t="s">
        <v>1784</v>
      </c>
      <c r="AL16" s="86" t="s">
        <v>1600</v>
      </c>
      <c r="AM16" s="85" t="s">
        <v>1786</v>
      </c>
      <c r="AN16" s="85" t="s">
        <v>131</v>
      </c>
      <c r="AO16" s="85" t="s">
        <v>131</v>
      </c>
      <c r="AP16" s="85" t="s">
        <v>131</v>
      </c>
      <c r="AQ16" s="75" t="s">
        <v>1841</v>
      </c>
      <c r="AR16" s="53" t="str">
        <f t="shared" si="17"/>
        <v>86568 - Puerto Asís</v>
      </c>
      <c r="AS16" s="85" t="s">
        <v>1655</v>
      </c>
      <c r="AT16" s="85">
        <v>3158569359</v>
      </c>
      <c r="AU16" s="85" t="s">
        <v>1219</v>
      </c>
      <c r="AV16" s="85"/>
      <c r="AW16" s="85"/>
      <c r="AX16" s="85"/>
      <c r="AY16" s="85"/>
      <c r="AZ16" s="85"/>
      <c r="BA16" s="85">
        <v>86</v>
      </c>
      <c r="BB16" s="85" t="s">
        <v>1778</v>
      </c>
      <c r="BC16" s="85">
        <v>86568</v>
      </c>
      <c r="BD16" s="85" t="s">
        <v>1655</v>
      </c>
      <c r="BE16" s="89">
        <v>860010017201</v>
      </c>
      <c r="BF16" s="49" t="s">
        <v>1081</v>
      </c>
      <c r="BG16" s="85" t="s">
        <v>1779</v>
      </c>
      <c r="BH16" s="85" t="s">
        <v>1780</v>
      </c>
      <c r="BI16" s="85">
        <v>4201616</v>
      </c>
      <c r="BJ16" s="85"/>
      <c r="BK16" s="85"/>
      <c r="BL16" s="85" t="s">
        <v>807</v>
      </c>
      <c r="BM16" s="85" t="s">
        <v>130</v>
      </c>
      <c r="BN16" s="85" t="s">
        <v>132</v>
      </c>
      <c r="BO16" s="85">
        <v>0</v>
      </c>
      <c r="BP16" s="85" t="s">
        <v>132</v>
      </c>
      <c r="BQ16" s="85" t="s">
        <v>132</v>
      </c>
      <c r="BR16" s="85" t="s">
        <v>807</v>
      </c>
      <c r="BS16" s="85" t="s">
        <v>807</v>
      </c>
      <c r="BT16" s="90">
        <v>44727</v>
      </c>
      <c r="BU16" s="85" t="s">
        <v>1677</v>
      </c>
      <c r="BV16" s="85" t="s">
        <v>130</v>
      </c>
      <c r="BW16" s="91" t="s">
        <v>1812</v>
      </c>
      <c r="BX16" s="85"/>
      <c r="BY16" s="88" t="s">
        <v>130</v>
      </c>
      <c r="BZ16" s="85" t="s">
        <v>807</v>
      </c>
      <c r="CA16" s="85" t="s">
        <v>807</v>
      </c>
      <c r="CB16" s="85"/>
      <c r="CC16" s="85"/>
      <c r="CD16" s="85" t="s">
        <v>131</v>
      </c>
      <c r="CE16" s="88" t="s">
        <v>1681</v>
      </c>
      <c r="CF16" s="80" t="str">
        <f t="shared" si="23"/>
        <v>HTA + DM</v>
      </c>
      <c r="CG16" s="109">
        <v>76</v>
      </c>
      <c r="CH16" s="95">
        <v>165</v>
      </c>
      <c r="CI16" s="50">
        <f t="shared" si="1"/>
        <v>27.915518824609737</v>
      </c>
      <c r="CJ16" s="18" t="str">
        <f t="shared" si="2"/>
        <v>SOBREPESO</v>
      </c>
      <c r="CK16" s="95">
        <f>Hoja1!L18</f>
        <v>13</v>
      </c>
      <c r="CL16" s="10" t="s">
        <v>1113</v>
      </c>
      <c r="CM16" s="97">
        <v>42405</v>
      </c>
      <c r="CN16" s="92"/>
      <c r="CO16" s="75">
        <v>1</v>
      </c>
      <c r="CP16" s="97">
        <v>42405</v>
      </c>
      <c r="CQ16" s="75">
        <v>1</v>
      </c>
      <c r="CR16" s="98">
        <v>43245</v>
      </c>
      <c r="CS16" s="75">
        <v>1</v>
      </c>
      <c r="CT16" s="92" t="s">
        <v>1709</v>
      </c>
      <c r="CU16" s="93" t="s">
        <v>807</v>
      </c>
      <c r="CV16" s="92"/>
      <c r="CW16" s="102">
        <v>130</v>
      </c>
      <c r="CX16" s="102">
        <v>90</v>
      </c>
      <c r="CY16" s="93" t="s">
        <v>807</v>
      </c>
      <c r="CZ16" s="92" t="s">
        <v>132</v>
      </c>
      <c r="DA16" s="75" t="s">
        <v>807</v>
      </c>
      <c r="DB16" s="92">
        <v>0</v>
      </c>
      <c r="DC16" s="75" t="str">
        <f t="shared" si="3"/>
        <v/>
      </c>
      <c r="DD16" s="16" t="str">
        <f t="shared" si="4"/>
        <v/>
      </c>
      <c r="DE16" s="16" t="str">
        <f t="shared" si="5"/>
        <v/>
      </c>
      <c r="DF16" s="16" t="str">
        <f t="shared" si="6"/>
        <v/>
      </c>
      <c r="DG16" s="16" t="str">
        <f t="shared" si="19"/>
        <v xml:space="preserve"> +  +  + </v>
      </c>
      <c r="DH16" s="16" t="str">
        <f>E16</f>
        <v>HTA + DM</v>
      </c>
      <c r="DI16" s="98">
        <v>43196</v>
      </c>
      <c r="DJ16" s="75" t="str">
        <f t="shared" si="8"/>
        <v>SI</v>
      </c>
      <c r="DL16" s="98"/>
      <c r="DM16" s="98">
        <v>43183</v>
      </c>
      <c r="DN16" s="75" t="str">
        <f t="shared" si="9"/>
        <v>SI</v>
      </c>
      <c r="DO16" s="98"/>
      <c r="DP16" s="75" t="str">
        <f t="shared" si="9"/>
        <v>NO</v>
      </c>
      <c r="DQ16" s="98"/>
      <c r="DR16" s="75" t="str">
        <f t="shared" si="10"/>
        <v>NO</v>
      </c>
      <c r="DS16" s="98">
        <v>43214</v>
      </c>
      <c r="DT16" s="75" t="str">
        <f t="shared" si="11"/>
        <v>SI</v>
      </c>
      <c r="DU16" s="98"/>
      <c r="DV16" s="75" t="str">
        <f t="shared" si="11"/>
        <v>NO</v>
      </c>
      <c r="DW16" s="98"/>
      <c r="DX16" s="75" t="str">
        <f t="shared" si="12"/>
        <v>NO</v>
      </c>
      <c r="DY16" s="98">
        <v>44714</v>
      </c>
      <c r="DZ16" s="75" t="str">
        <f t="shared" si="13"/>
        <v>SI</v>
      </c>
      <c r="EA16" s="98"/>
      <c r="EB16" s="75" t="str">
        <f t="shared" si="14"/>
        <v>NO</v>
      </c>
      <c r="EC16" s="98" t="s">
        <v>807</v>
      </c>
      <c r="ED16" s="92" t="s">
        <v>1530</v>
      </c>
      <c r="EE16" s="92"/>
      <c r="EF16" s="98" t="s">
        <v>807</v>
      </c>
      <c r="EG16" s="94"/>
      <c r="EH16" s="99"/>
      <c r="EI16" s="99" t="s">
        <v>807</v>
      </c>
      <c r="EJ16" s="99"/>
      <c r="EK16" s="101">
        <v>44714</v>
      </c>
      <c r="EL16" s="92">
        <v>0.86</v>
      </c>
      <c r="EM16" s="103">
        <v>44714</v>
      </c>
      <c r="EN16" s="102">
        <v>120</v>
      </c>
      <c r="EO16" s="101">
        <v>44714</v>
      </c>
      <c r="EP16" s="92">
        <v>138</v>
      </c>
      <c r="EQ16" s="101">
        <v>44714</v>
      </c>
      <c r="ER16" s="99">
        <v>36.5</v>
      </c>
      <c r="ES16" s="101">
        <v>44714</v>
      </c>
      <c r="ET16" s="192">
        <v>34.1</v>
      </c>
      <c r="EU16" s="101">
        <v>44714</v>
      </c>
      <c r="EV16" s="92">
        <v>337</v>
      </c>
      <c r="EW16" s="111">
        <v>44714</v>
      </c>
      <c r="EX16" s="94">
        <f t="shared" si="15"/>
        <v>11.076923076923077</v>
      </c>
      <c r="EY16" s="103">
        <v>43200</v>
      </c>
      <c r="EZ16" s="92">
        <v>6.8</v>
      </c>
      <c r="FA16" s="102"/>
      <c r="FB16" s="102"/>
      <c r="FC16" s="92"/>
      <c r="FD16" s="92"/>
      <c r="FE16" s="103">
        <v>44714</v>
      </c>
      <c r="FF16" s="105">
        <v>28.8</v>
      </c>
      <c r="FG16" s="101">
        <v>44714</v>
      </c>
      <c r="FH16" s="104" t="s">
        <v>1813</v>
      </c>
      <c r="FI16" s="92"/>
      <c r="FJ16" s="94"/>
      <c r="FK16" s="92"/>
      <c r="FL16" s="97">
        <v>44727</v>
      </c>
      <c r="FM16" s="98" t="s">
        <v>1530</v>
      </c>
      <c r="FN16" s="97">
        <v>44819</v>
      </c>
      <c r="FO16" s="107" t="s">
        <v>807</v>
      </c>
      <c r="FP16" s="92" t="s">
        <v>132</v>
      </c>
      <c r="FQ16" s="92" t="s">
        <v>132</v>
      </c>
      <c r="FR16" s="92" t="s">
        <v>132</v>
      </c>
      <c r="FS16" s="107" t="s">
        <v>807</v>
      </c>
      <c r="FT16" s="92" t="s">
        <v>132</v>
      </c>
      <c r="FU16" s="92"/>
      <c r="GM16" s="102"/>
    </row>
    <row r="17" spans="1:195" s="75" customFormat="1" x14ac:dyDescent="0.25">
      <c r="A17" s="85">
        <v>2022</v>
      </c>
      <c r="B17" s="76">
        <v>44926</v>
      </c>
      <c r="C17" s="85" t="s">
        <v>121</v>
      </c>
      <c r="D17" s="85" t="s">
        <v>122</v>
      </c>
      <c r="E17" s="85" t="s">
        <v>1474</v>
      </c>
      <c r="F17" s="77">
        <f t="shared" si="20"/>
        <v>16</v>
      </c>
      <c r="G17" s="85" t="s">
        <v>1586</v>
      </c>
      <c r="H17" s="85">
        <v>86</v>
      </c>
      <c r="I17" s="85" t="s">
        <v>797</v>
      </c>
      <c r="J17" s="217" t="s">
        <v>911</v>
      </c>
      <c r="K17" s="77" t="str">
        <f>VLOOKUP(J17,[1]CodMpios!$B$1075:$E$1087,4,FALSE)</f>
        <v>86568 - Puerto Asís</v>
      </c>
      <c r="L17" s="77" t="str">
        <f>VLOOKUP($J17,[1]Coord_Mpios_X_Y!$B$102:$K$114,9,FALSE)</f>
        <v>0,478611463602</v>
      </c>
      <c r="M17" s="77" t="str">
        <f>VLOOKUP($J17,[1]Coord_Mpios_X_Y!$B$102:$K$114,10,FALSE)</f>
        <v>-76,328200149562</v>
      </c>
      <c r="N17" s="86" t="s">
        <v>1775</v>
      </c>
      <c r="O17" s="86" t="s">
        <v>1776</v>
      </c>
      <c r="P17" s="218"/>
      <c r="Q17" s="85" t="s">
        <v>126</v>
      </c>
      <c r="R17" s="108">
        <v>87246084</v>
      </c>
      <c r="S17" s="62" t="str">
        <f t="shared" si="0"/>
        <v>CC87246084</v>
      </c>
      <c r="T17" s="91" t="s">
        <v>423</v>
      </c>
      <c r="U17" s="85" t="s">
        <v>287</v>
      </c>
      <c r="V17" s="91" t="s">
        <v>273</v>
      </c>
      <c r="W17" s="85" t="s">
        <v>528</v>
      </c>
      <c r="X17" s="87">
        <v>24423</v>
      </c>
      <c r="Y17" s="89">
        <f t="shared" si="16"/>
        <v>66</v>
      </c>
      <c r="Z17" s="63">
        <f>VLOOKUP($Y17,[1]Edades!$A$3:$H$153,4,FALSE)</f>
        <v>6</v>
      </c>
      <c r="AA17" s="63" t="str">
        <f>VLOOKUP($Y17,[1]Edades!$A$3:$H$153,6,FALSE)</f>
        <v>6 - Persona mayor</v>
      </c>
      <c r="AB17" s="63">
        <f>VLOOKUP($Y17,[1]Edades!$A$3:$H$153,7,FALSE)</f>
        <v>14</v>
      </c>
      <c r="AC17" s="63" t="str">
        <f>VLOOKUP($Y17,[1]Edades!$A$3:$H$153,8,FALSE)</f>
        <v>65-69</v>
      </c>
      <c r="AD17" s="88" t="s">
        <v>1589</v>
      </c>
      <c r="AE17" s="85">
        <v>1</v>
      </c>
      <c r="AF17" s="85" t="s">
        <v>807</v>
      </c>
      <c r="AG17" s="86" t="s">
        <v>1777</v>
      </c>
      <c r="AH17" s="86" t="s">
        <v>1675</v>
      </c>
      <c r="AI17" s="85" t="s">
        <v>1595</v>
      </c>
      <c r="AJ17" s="85" t="s">
        <v>1591</v>
      </c>
      <c r="AK17" s="86" t="s">
        <v>1775</v>
      </c>
      <c r="AL17" s="86" t="s">
        <v>1600</v>
      </c>
      <c r="AM17" s="85" t="s">
        <v>1786</v>
      </c>
      <c r="AN17" s="85" t="s">
        <v>131</v>
      </c>
      <c r="AO17" s="85" t="s">
        <v>131</v>
      </c>
      <c r="AP17" s="85" t="s">
        <v>131</v>
      </c>
      <c r="AQ17" s="75" t="s">
        <v>1841</v>
      </c>
      <c r="AR17" s="53" t="str">
        <f t="shared" si="17"/>
        <v>86568 - Puerto Asís</v>
      </c>
      <c r="AS17" s="85" t="s">
        <v>1655</v>
      </c>
      <c r="AT17" s="85">
        <v>3115527289</v>
      </c>
      <c r="AU17" s="85" t="s">
        <v>1219</v>
      </c>
      <c r="AV17" s="85"/>
      <c r="AW17" s="85"/>
      <c r="AX17" s="85"/>
      <c r="AY17" s="85"/>
      <c r="AZ17" s="85"/>
      <c r="BA17" s="85">
        <v>86</v>
      </c>
      <c r="BB17" s="85" t="s">
        <v>1778</v>
      </c>
      <c r="BC17" s="85">
        <v>86568</v>
      </c>
      <c r="BD17" s="85" t="s">
        <v>1655</v>
      </c>
      <c r="BE17" s="89">
        <v>860010017201</v>
      </c>
      <c r="BF17" s="49" t="s">
        <v>1081</v>
      </c>
      <c r="BG17" s="85" t="s">
        <v>1779</v>
      </c>
      <c r="BH17" s="85" t="s">
        <v>1780</v>
      </c>
      <c r="BI17" s="85">
        <v>4201616</v>
      </c>
      <c r="BJ17" s="85"/>
      <c r="BK17" s="85"/>
      <c r="BL17" s="85" t="s">
        <v>807</v>
      </c>
      <c r="BM17" s="85" t="s">
        <v>130</v>
      </c>
      <c r="BN17" s="85" t="s">
        <v>132</v>
      </c>
      <c r="BO17" s="85">
        <v>0</v>
      </c>
      <c r="BP17" s="85" t="s">
        <v>132</v>
      </c>
      <c r="BQ17" s="85" t="s">
        <v>132</v>
      </c>
      <c r="BR17" s="85" t="s">
        <v>1676</v>
      </c>
      <c r="BS17" s="85" t="s">
        <v>132</v>
      </c>
      <c r="BT17" s="90">
        <v>44889</v>
      </c>
      <c r="BU17" s="85" t="s">
        <v>1677</v>
      </c>
      <c r="BV17" s="85" t="s">
        <v>130</v>
      </c>
      <c r="BW17" s="91" t="s">
        <v>131</v>
      </c>
      <c r="BX17" s="85" t="s">
        <v>131</v>
      </c>
      <c r="BY17" s="85" t="s">
        <v>131</v>
      </c>
      <c r="BZ17" s="85" t="s">
        <v>131</v>
      </c>
      <c r="CA17" s="85" t="s">
        <v>132</v>
      </c>
      <c r="CB17" s="85" t="s">
        <v>1809</v>
      </c>
      <c r="CC17" s="85" t="s">
        <v>132</v>
      </c>
      <c r="CD17" s="85" t="s">
        <v>131</v>
      </c>
      <c r="CE17" s="85" t="s">
        <v>1681</v>
      </c>
      <c r="CF17" s="85" t="s">
        <v>132</v>
      </c>
      <c r="CG17" s="109">
        <v>82</v>
      </c>
      <c r="CH17" s="95">
        <v>169</v>
      </c>
      <c r="CI17" s="50">
        <f t="shared" si="1"/>
        <v>28.71047932495361</v>
      </c>
      <c r="CJ17" s="18" t="str">
        <f t="shared" si="2"/>
        <v>SOBREPESO</v>
      </c>
      <c r="CK17" s="95">
        <f>Hoja1!L19</f>
        <v>13</v>
      </c>
      <c r="CL17" s="10" t="s">
        <v>1113</v>
      </c>
      <c r="CM17" s="97">
        <v>42415</v>
      </c>
      <c r="CN17" s="92"/>
      <c r="CO17" s="92">
        <v>2</v>
      </c>
      <c r="CP17" s="65" t="s">
        <v>1222</v>
      </c>
      <c r="CQ17" s="75">
        <v>1</v>
      </c>
      <c r="CR17" s="97">
        <v>42415</v>
      </c>
      <c r="CS17" s="75">
        <v>1</v>
      </c>
      <c r="CT17" s="110" t="s">
        <v>1707</v>
      </c>
      <c r="CU17" s="93" t="s">
        <v>807</v>
      </c>
      <c r="CV17" s="92"/>
      <c r="CW17" s="102">
        <v>120</v>
      </c>
      <c r="CX17" s="102">
        <v>70</v>
      </c>
      <c r="CY17" s="93" t="s">
        <v>807</v>
      </c>
      <c r="CZ17" s="92" t="s">
        <v>132</v>
      </c>
      <c r="DA17" s="75" t="s">
        <v>807</v>
      </c>
      <c r="DB17" s="92">
        <v>0</v>
      </c>
      <c r="DC17" s="75" t="str">
        <f t="shared" si="3"/>
        <v/>
      </c>
      <c r="DD17" s="16" t="str">
        <f t="shared" si="4"/>
        <v/>
      </c>
      <c r="DE17" s="16" t="str">
        <f t="shared" si="5"/>
        <v/>
      </c>
      <c r="DF17" s="16" t="str">
        <f t="shared" si="6"/>
        <v>HDL ALTO</v>
      </c>
      <c r="DG17" s="16" t="str">
        <f t="shared" si="19"/>
        <v xml:space="preserve"> +  +  + HDL ALTO</v>
      </c>
      <c r="DH17" s="16" t="str">
        <f>VLOOKUP(DG17,Hoja3!$A$19:$B$41,2,FALSE)</f>
        <v>HDL ALTO</v>
      </c>
      <c r="DI17" s="98">
        <v>43438</v>
      </c>
      <c r="DJ17" s="75" t="str">
        <f t="shared" si="8"/>
        <v>SI</v>
      </c>
      <c r="DL17" s="98"/>
      <c r="DM17" s="98">
        <v>44509</v>
      </c>
      <c r="DN17" s="75" t="str">
        <f t="shared" si="9"/>
        <v>SI</v>
      </c>
      <c r="DO17" s="98"/>
      <c r="DP17" s="75" t="str">
        <f t="shared" si="9"/>
        <v>NO</v>
      </c>
      <c r="DQ17" s="98"/>
      <c r="DR17" s="75" t="str">
        <f t="shared" si="10"/>
        <v>NO</v>
      </c>
      <c r="DS17" s="98">
        <v>43214</v>
      </c>
      <c r="DT17" s="75" t="str">
        <f t="shared" si="11"/>
        <v>SI</v>
      </c>
      <c r="DU17" s="98">
        <v>43374</v>
      </c>
      <c r="DV17" s="75" t="str">
        <f t="shared" si="11"/>
        <v>SI</v>
      </c>
      <c r="DW17" s="98"/>
      <c r="DX17" s="75" t="str">
        <f t="shared" si="12"/>
        <v>NO</v>
      </c>
      <c r="DY17" s="98">
        <v>44730</v>
      </c>
      <c r="DZ17" s="75" t="str">
        <f t="shared" si="13"/>
        <v>SI</v>
      </c>
      <c r="EA17" s="98"/>
      <c r="EB17" s="75" t="str">
        <f t="shared" si="14"/>
        <v>NO</v>
      </c>
      <c r="EC17" s="98" t="s">
        <v>131</v>
      </c>
      <c r="ED17" s="92" t="s">
        <v>1530</v>
      </c>
      <c r="EE17" s="92"/>
      <c r="EF17" s="92" t="s">
        <v>1814</v>
      </c>
      <c r="EG17" s="94">
        <v>111.7</v>
      </c>
      <c r="EH17" s="99"/>
      <c r="EI17" s="92">
        <v>1</v>
      </c>
      <c r="EJ17" s="92"/>
      <c r="EK17" s="101">
        <v>44730</v>
      </c>
      <c r="EL17" s="94" t="s">
        <v>1529</v>
      </c>
      <c r="EM17" s="103">
        <v>44730</v>
      </c>
      <c r="EN17" s="102">
        <v>121.4</v>
      </c>
      <c r="EO17" s="101">
        <v>44730</v>
      </c>
      <c r="EP17" s="92">
        <v>145</v>
      </c>
      <c r="EQ17" s="101">
        <v>44730</v>
      </c>
      <c r="ER17" s="99"/>
      <c r="ES17" s="101">
        <v>44730</v>
      </c>
      <c r="ET17" s="192">
        <v>44</v>
      </c>
      <c r="EU17" s="101">
        <v>44730</v>
      </c>
      <c r="EV17" s="92" t="s">
        <v>1816</v>
      </c>
      <c r="EW17" s="103">
        <v>44730</v>
      </c>
      <c r="EX17" s="94" t="str">
        <f t="shared" si="15"/>
        <v/>
      </c>
      <c r="EY17" s="103">
        <v>44730</v>
      </c>
      <c r="EZ17" s="92">
        <v>5.8</v>
      </c>
      <c r="FA17" s="114">
        <v>44730</v>
      </c>
      <c r="FB17" s="102" t="s">
        <v>1799</v>
      </c>
      <c r="FC17" s="92"/>
      <c r="FD17" s="92"/>
      <c r="FE17" s="103">
        <v>44730</v>
      </c>
      <c r="FF17" s="105" t="s">
        <v>1815</v>
      </c>
      <c r="FG17" s="101">
        <v>44730</v>
      </c>
      <c r="FH17" s="118">
        <v>241</v>
      </c>
      <c r="FI17" s="103">
        <v>44730</v>
      </c>
      <c r="FJ17" s="94" t="s">
        <v>1712</v>
      </c>
      <c r="FK17" s="92">
        <v>86</v>
      </c>
      <c r="FL17" s="97">
        <v>44889</v>
      </c>
      <c r="FM17" s="98" t="s">
        <v>1530</v>
      </c>
      <c r="FN17" s="97">
        <v>44981</v>
      </c>
      <c r="FO17" s="107"/>
      <c r="FP17" s="92" t="s">
        <v>132</v>
      </c>
      <c r="FQ17" s="92" t="s">
        <v>132</v>
      </c>
      <c r="FR17" s="92" t="s">
        <v>132</v>
      </c>
      <c r="FS17" s="107" t="s">
        <v>132</v>
      </c>
      <c r="FT17" s="92" t="s">
        <v>132</v>
      </c>
      <c r="FU17" s="92"/>
      <c r="GM17" s="102"/>
    </row>
    <row r="18" spans="1:195" s="75" customFormat="1" x14ac:dyDescent="0.25">
      <c r="A18" s="85">
        <v>2022</v>
      </c>
      <c r="B18" s="76">
        <v>44926</v>
      </c>
      <c r="C18" s="85" t="s">
        <v>121</v>
      </c>
      <c r="D18" s="85" t="s">
        <v>122</v>
      </c>
      <c r="E18" s="85" t="s">
        <v>123</v>
      </c>
      <c r="F18" s="77">
        <f t="shared" si="20"/>
        <v>17</v>
      </c>
      <c r="G18" s="85" t="s">
        <v>1586</v>
      </c>
      <c r="H18" s="85">
        <v>86</v>
      </c>
      <c r="I18" s="85" t="s">
        <v>797</v>
      </c>
      <c r="J18" s="217" t="s">
        <v>899</v>
      </c>
      <c r="K18" s="77" t="str">
        <f>VLOOKUP(J18,[1]CodMpios!$B$1075:$E$1087,4,FALSE)</f>
        <v>86320 - Orito</v>
      </c>
      <c r="L18" s="77" t="str">
        <f>VLOOKUP($J18,[1]Coord_Mpios_X_Y!$B$102:$K$114,9,FALSE)</f>
        <v>0,673756322544</v>
      </c>
      <c r="M18" s="77" t="str">
        <f>VLOOKUP($J18,[1]Coord_Mpios_X_Y!$B$102:$K$114,10,FALSE)</f>
        <v>-76,943139228782</v>
      </c>
      <c r="N18" s="86" t="s">
        <v>1784</v>
      </c>
      <c r="O18" s="86" t="s">
        <v>1776</v>
      </c>
      <c r="P18" s="218"/>
      <c r="Q18" s="85" t="s">
        <v>126</v>
      </c>
      <c r="R18" s="85">
        <v>27480925</v>
      </c>
      <c r="S18" s="62" t="str">
        <f t="shared" si="0"/>
        <v>CC27480925</v>
      </c>
      <c r="T18" s="85" t="s">
        <v>793</v>
      </c>
      <c r="U18" s="85" t="s">
        <v>267</v>
      </c>
      <c r="V18" s="85" t="s">
        <v>202</v>
      </c>
      <c r="W18" s="85" t="s">
        <v>202</v>
      </c>
      <c r="X18" s="87">
        <v>24165</v>
      </c>
      <c r="Y18" s="89">
        <f t="shared" si="16"/>
        <v>66</v>
      </c>
      <c r="Z18" s="63">
        <f>VLOOKUP($Y18,[1]Edades!$A$3:$H$153,4,FALSE)</f>
        <v>6</v>
      </c>
      <c r="AA18" s="63" t="str">
        <f>VLOOKUP($Y18,[1]Edades!$A$3:$H$153,6,FALSE)</f>
        <v>6 - Persona mayor</v>
      </c>
      <c r="AB18" s="63">
        <f>VLOOKUP($Y18,[1]Edades!$A$3:$H$153,7,FALSE)</f>
        <v>14</v>
      </c>
      <c r="AC18" s="63" t="str">
        <f>VLOOKUP($Y18,[1]Edades!$A$3:$H$153,8,FALSE)</f>
        <v>65-69</v>
      </c>
      <c r="AD18" s="91" t="s">
        <v>1590</v>
      </c>
      <c r="AE18" s="85">
        <v>2</v>
      </c>
      <c r="AF18" s="85" t="s">
        <v>807</v>
      </c>
      <c r="AG18" s="86" t="s">
        <v>1777</v>
      </c>
      <c r="AH18" s="85" t="s">
        <v>807</v>
      </c>
      <c r="AI18" s="85" t="s">
        <v>807</v>
      </c>
      <c r="AJ18" s="85" t="s">
        <v>807</v>
      </c>
      <c r="AK18" s="86" t="s">
        <v>1784</v>
      </c>
      <c r="AL18" s="86" t="s">
        <v>1600</v>
      </c>
      <c r="AM18" s="85" t="s">
        <v>1786</v>
      </c>
      <c r="AN18" s="85" t="s">
        <v>131</v>
      </c>
      <c r="AO18" s="85" t="s">
        <v>131</v>
      </c>
      <c r="AP18" s="85" t="s">
        <v>131</v>
      </c>
      <c r="AQ18" s="75" t="s">
        <v>1841</v>
      </c>
      <c r="AR18" s="53" t="str">
        <f t="shared" si="17"/>
        <v>86320 - Orito</v>
      </c>
      <c r="AS18" s="85" t="s">
        <v>1608</v>
      </c>
      <c r="AT18" s="85">
        <v>3209704617</v>
      </c>
      <c r="AU18" s="85" t="s">
        <v>1219</v>
      </c>
      <c r="AV18" s="85"/>
      <c r="AW18" s="85"/>
      <c r="AX18" s="85"/>
      <c r="AY18" s="85"/>
      <c r="AZ18" s="85"/>
      <c r="BA18" s="85">
        <v>86</v>
      </c>
      <c r="BB18" s="85" t="s">
        <v>1778</v>
      </c>
      <c r="BC18" s="85">
        <v>86320</v>
      </c>
      <c r="BD18" s="85" t="s">
        <v>1608</v>
      </c>
      <c r="BE18" s="89">
        <v>860010017201</v>
      </c>
      <c r="BF18" s="49" t="s">
        <v>1082</v>
      </c>
      <c r="BG18" s="85" t="s">
        <v>1779</v>
      </c>
      <c r="BH18" s="85" t="s">
        <v>1780</v>
      </c>
      <c r="BI18" s="85">
        <v>4201616</v>
      </c>
      <c r="BJ18" s="85"/>
      <c r="BK18" s="85"/>
      <c r="BL18" s="85" t="s">
        <v>807</v>
      </c>
      <c r="BM18" s="85" t="s">
        <v>132</v>
      </c>
      <c r="BN18" s="85" t="s">
        <v>132</v>
      </c>
      <c r="BO18" s="85">
        <v>0</v>
      </c>
      <c r="BP18" s="85" t="s">
        <v>132</v>
      </c>
      <c r="BQ18" s="85" t="s">
        <v>132</v>
      </c>
      <c r="BR18" s="85" t="s">
        <v>807</v>
      </c>
      <c r="BS18" s="85" t="s">
        <v>807</v>
      </c>
      <c r="BT18" s="90">
        <v>44498</v>
      </c>
      <c r="BU18" s="85" t="s">
        <v>1677</v>
      </c>
      <c r="BV18" s="85" t="s">
        <v>130</v>
      </c>
      <c r="BW18" s="91" t="s">
        <v>1808</v>
      </c>
      <c r="BX18" s="85"/>
      <c r="BY18" s="85" t="s">
        <v>132</v>
      </c>
      <c r="BZ18" s="85" t="s">
        <v>807</v>
      </c>
      <c r="CA18" s="85" t="s">
        <v>807</v>
      </c>
      <c r="CB18" s="85"/>
      <c r="CC18" s="85"/>
      <c r="CD18" s="85" t="s">
        <v>131</v>
      </c>
      <c r="CE18" s="88" t="s">
        <v>1681</v>
      </c>
      <c r="CF18" s="80" t="str">
        <f t="shared" ref="CF18:CF44" si="24">E18</f>
        <v>HTA</v>
      </c>
      <c r="CG18" s="92">
        <v>80</v>
      </c>
      <c r="CH18" s="93">
        <v>165</v>
      </c>
      <c r="CI18" s="50">
        <f t="shared" si="1"/>
        <v>29.384756657483933</v>
      </c>
      <c r="CJ18" s="18" t="str">
        <f t="shared" si="2"/>
        <v>SOBREPESO</v>
      </c>
      <c r="CK18" s="95">
        <f>Hoja1!L20</f>
        <v>22</v>
      </c>
      <c r="CL18" s="10" t="s">
        <v>1114</v>
      </c>
      <c r="CM18" s="97">
        <v>42430</v>
      </c>
      <c r="CN18" s="92"/>
      <c r="CO18" s="75">
        <v>1</v>
      </c>
      <c r="CP18" s="97">
        <v>42430</v>
      </c>
      <c r="CQ18" s="75">
        <v>2</v>
      </c>
      <c r="CR18" s="65" t="s">
        <v>1222</v>
      </c>
      <c r="CS18" s="75">
        <v>0</v>
      </c>
      <c r="CT18" s="110" t="s">
        <v>131</v>
      </c>
      <c r="CU18" s="93" t="s">
        <v>807</v>
      </c>
      <c r="CV18" s="92"/>
      <c r="CW18" s="93">
        <v>120</v>
      </c>
      <c r="CX18" s="92">
        <v>80</v>
      </c>
      <c r="CY18" s="93" t="s">
        <v>807</v>
      </c>
      <c r="CZ18" s="92" t="s">
        <v>130</v>
      </c>
      <c r="DA18" s="75" t="s">
        <v>807</v>
      </c>
      <c r="DB18" s="92">
        <v>0</v>
      </c>
      <c r="DC18" s="75" t="str">
        <f t="shared" si="3"/>
        <v/>
      </c>
      <c r="DD18" s="16" t="str">
        <f t="shared" si="4"/>
        <v/>
      </c>
      <c r="DE18" s="16" t="str">
        <f t="shared" si="5"/>
        <v/>
      </c>
      <c r="DF18" s="16" t="str">
        <f t="shared" si="6"/>
        <v>HDL ALTO</v>
      </c>
      <c r="DG18" s="16" t="str">
        <f t="shared" si="19"/>
        <v xml:space="preserve"> +  +  + HDL ALTO</v>
      </c>
      <c r="DH18" s="16" t="str">
        <f>VLOOKUP(DG18,Hoja3!$A$19:$B$41,2,FALSE)</f>
        <v>HDL ALTO</v>
      </c>
      <c r="DI18" s="98"/>
      <c r="DJ18" s="75" t="str">
        <f t="shared" si="8"/>
        <v>NO</v>
      </c>
      <c r="DL18" s="98"/>
      <c r="DM18" s="98"/>
      <c r="DN18" s="75" t="str">
        <f t="shared" si="9"/>
        <v>NO</v>
      </c>
      <c r="DO18" s="98"/>
      <c r="DP18" s="75" t="str">
        <f t="shared" si="9"/>
        <v>NO</v>
      </c>
      <c r="DQ18" s="98"/>
      <c r="DR18" s="75" t="str">
        <f t="shared" si="10"/>
        <v>NO</v>
      </c>
      <c r="DS18" s="98"/>
      <c r="DT18" s="75" t="str">
        <f t="shared" si="11"/>
        <v>NO</v>
      </c>
      <c r="DU18" s="98"/>
      <c r="DV18" s="75" t="str">
        <f t="shared" si="11"/>
        <v>NO</v>
      </c>
      <c r="DW18" s="98"/>
      <c r="DX18" s="75" t="str">
        <f t="shared" si="12"/>
        <v>NO</v>
      </c>
      <c r="DY18" s="98">
        <v>44284</v>
      </c>
      <c r="DZ18" s="75" t="str">
        <f t="shared" si="13"/>
        <v>SI</v>
      </c>
      <c r="EA18" s="98"/>
      <c r="EB18" s="75" t="str">
        <f t="shared" si="14"/>
        <v>NO</v>
      </c>
      <c r="EC18" s="98" t="s">
        <v>807</v>
      </c>
      <c r="ED18" s="92" t="s">
        <v>1530</v>
      </c>
      <c r="EE18" s="92"/>
      <c r="EF18" s="98" t="s">
        <v>807</v>
      </c>
      <c r="EG18" s="94"/>
      <c r="EH18" s="99" t="s">
        <v>131</v>
      </c>
      <c r="EI18" s="99" t="s">
        <v>807</v>
      </c>
      <c r="EJ18" s="99"/>
      <c r="EK18" s="101">
        <v>44293</v>
      </c>
      <c r="EL18" s="92">
        <v>0.8</v>
      </c>
      <c r="EM18" s="103">
        <v>43859</v>
      </c>
      <c r="EN18" s="110"/>
      <c r="EO18" s="101">
        <v>44293</v>
      </c>
      <c r="EP18" s="92">
        <v>171</v>
      </c>
      <c r="EQ18" s="101">
        <v>44293</v>
      </c>
      <c r="ER18" s="99">
        <v>118.4</v>
      </c>
      <c r="ES18" s="101">
        <v>43859</v>
      </c>
      <c r="ET18" s="192">
        <v>41</v>
      </c>
      <c r="EU18" s="101">
        <v>44293</v>
      </c>
      <c r="EV18" s="92">
        <v>58</v>
      </c>
      <c r="EW18" s="101">
        <v>43859</v>
      </c>
      <c r="EX18" s="94">
        <f t="shared" si="15"/>
        <v>11.15702479338843</v>
      </c>
      <c r="EY18" s="103">
        <v>79</v>
      </c>
      <c r="EZ18" s="92"/>
      <c r="FA18" s="110"/>
      <c r="FB18" s="110"/>
      <c r="FC18" s="92"/>
      <c r="FD18" s="92"/>
      <c r="FE18" s="103">
        <v>43859</v>
      </c>
      <c r="FF18" s="104" t="s">
        <v>1818</v>
      </c>
      <c r="FG18" s="101">
        <v>44293</v>
      </c>
      <c r="FH18" s="105">
        <v>24.2</v>
      </c>
      <c r="FI18" s="92"/>
      <c r="FJ18" s="94"/>
      <c r="FK18" s="92"/>
      <c r="FL18" s="97">
        <v>44498</v>
      </c>
      <c r="FM18" s="98" t="s">
        <v>1530</v>
      </c>
      <c r="FN18" s="114">
        <v>44590</v>
      </c>
      <c r="FO18" s="107" t="s">
        <v>807</v>
      </c>
      <c r="FP18" s="92" t="s">
        <v>132</v>
      </c>
      <c r="FQ18" s="92" t="s">
        <v>132</v>
      </c>
      <c r="FR18" s="92" t="s">
        <v>132</v>
      </c>
      <c r="FS18" s="107" t="s">
        <v>807</v>
      </c>
      <c r="FT18" s="92" t="s">
        <v>132</v>
      </c>
      <c r="FU18" s="92"/>
      <c r="GM18" s="110"/>
    </row>
    <row r="19" spans="1:195" s="75" customFormat="1" x14ac:dyDescent="0.25">
      <c r="A19" s="85">
        <v>2022</v>
      </c>
      <c r="B19" s="76">
        <v>44926</v>
      </c>
      <c r="C19" s="85" t="s">
        <v>121</v>
      </c>
      <c r="D19" s="85" t="s">
        <v>122</v>
      </c>
      <c r="E19" s="85" t="s">
        <v>123</v>
      </c>
      <c r="F19" s="77">
        <f t="shared" si="20"/>
        <v>18</v>
      </c>
      <c r="G19" s="85" t="s">
        <v>1586</v>
      </c>
      <c r="H19" s="85">
        <v>86</v>
      </c>
      <c r="I19" s="85" t="s">
        <v>797</v>
      </c>
      <c r="J19" s="217" t="s">
        <v>911</v>
      </c>
      <c r="K19" s="77" t="str">
        <f>VLOOKUP(J19,[1]CodMpios!$B$1075:$E$1087,4,FALSE)</f>
        <v>86568 - Puerto Asís</v>
      </c>
      <c r="L19" s="77" t="str">
        <f>VLOOKUP($J19,[1]Coord_Mpios_X_Y!$B$102:$K$114,9,FALSE)</f>
        <v>0,478611463602</v>
      </c>
      <c r="M19" s="77" t="str">
        <f>VLOOKUP($J19,[1]Coord_Mpios_X_Y!$B$102:$K$114,10,FALSE)</f>
        <v>-76,328200149562</v>
      </c>
      <c r="N19" s="86" t="s">
        <v>1775</v>
      </c>
      <c r="O19" s="86" t="s">
        <v>1776</v>
      </c>
      <c r="P19" s="218"/>
      <c r="Q19" s="85" t="s">
        <v>126</v>
      </c>
      <c r="R19" s="108">
        <v>41102012</v>
      </c>
      <c r="S19" s="62" t="str">
        <f t="shared" si="0"/>
        <v>CC41102012</v>
      </c>
      <c r="T19" s="91" t="s">
        <v>189</v>
      </c>
      <c r="U19" s="85" t="s">
        <v>931</v>
      </c>
      <c r="V19" s="91" t="s">
        <v>650</v>
      </c>
      <c r="W19" s="85" t="s">
        <v>335</v>
      </c>
      <c r="X19" s="87">
        <v>21143</v>
      </c>
      <c r="Y19" s="89">
        <f t="shared" si="16"/>
        <v>57</v>
      </c>
      <c r="Z19" s="63">
        <f>VLOOKUP($Y19,[1]Edades!$A$3:$H$153,4,FALSE)</f>
        <v>5</v>
      </c>
      <c r="AA19" s="63" t="str">
        <f>VLOOKUP($Y19,[1]Edades!$A$3:$H$153,6,FALSE)</f>
        <v>5 - Adultez</v>
      </c>
      <c r="AB19" s="63">
        <f>VLOOKUP($Y19,[1]Edades!$A$3:$H$153,7,FALSE)</f>
        <v>12</v>
      </c>
      <c r="AC19" s="63" t="str">
        <f>VLOOKUP($Y19,[1]Edades!$A$3:$H$153,8,FALSE)</f>
        <v>55-59</v>
      </c>
      <c r="AD19" s="91" t="s">
        <v>1590</v>
      </c>
      <c r="AE19" s="85">
        <v>2</v>
      </c>
      <c r="AF19" s="85" t="s">
        <v>807</v>
      </c>
      <c r="AG19" s="86" t="s">
        <v>1777</v>
      </c>
      <c r="AH19" s="85" t="s">
        <v>807</v>
      </c>
      <c r="AI19" s="85" t="s">
        <v>807</v>
      </c>
      <c r="AJ19" s="85" t="s">
        <v>807</v>
      </c>
      <c r="AK19" s="86" t="s">
        <v>1775</v>
      </c>
      <c r="AL19" s="86" t="s">
        <v>1601</v>
      </c>
      <c r="AM19" s="85" t="s">
        <v>1786</v>
      </c>
      <c r="AN19" s="85" t="s">
        <v>131</v>
      </c>
      <c r="AO19" s="85" t="s">
        <v>131</v>
      </c>
      <c r="AP19" s="85" t="s">
        <v>131</v>
      </c>
      <c r="AQ19" s="75" t="s">
        <v>1841</v>
      </c>
      <c r="AR19" s="53" t="str">
        <f t="shared" si="17"/>
        <v>86568 - Puerto Asís</v>
      </c>
      <c r="AS19" s="85" t="s">
        <v>1655</v>
      </c>
      <c r="AT19" s="85">
        <v>3118474077</v>
      </c>
      <c r="AU19" s="85" t="s">
        <v>1219</v>
      </c>
      <c r="AV19" s="85"/>
      <c r="AW19" s="85"/>
      <c r="AX19" s="85"/>
      <c r="AY19" s="85"/>
      <c r="AZ19" s="85"/>
      <c r="BA19" s="85">
        <v>86</v>
      </c>
      <c r="BB19" s="85" t="s">
        <v>1778</v>
      </c>
      <c r="BC19" s="85">
        <v>86568</v>
      </c>
      <c r="BD19" s="85" t="s">
        <v>1655</v>
      </c>
      <c r="BE19" s="89">
        <v>860010017201</v>
      </c>
      <c r="BF19" s="49" t="s">
        <v>1081</v>
      </c>
      <c r="BG19" s="85" t="s">
        <v>1779</v>
      </c>
      <c r="BH19" s="85" t="s">
        <v>1780</v>
      </c>
      <c r="BI19" s="85">
        <v>4201616</v>
      </c>
      <c r="BJ19" s="85"/>
      <c r="BK19" s="85"/>
      <c r="BL19" s="85" t="s">
        <v>807</v>
      </c>
      <c r="BM19" s="85" t="s">
        <v>130</v>
      </c>
      <c r="BN19" s="85" t="s">
        <v>132</v>
      </c>
      <c r="BO19" s="85">
        <v>0</v>
      </c>
      <c r="BP19" s="85" t="s">
        <v>132</v>
      </c>
      <c r="BQ19" s="85" t="s">
        <v>132</v>
      </c>
      <c r="BR19" s="85" t="s">
        <v>807</v>
      </c>
      <c r="BS19" s="85" t="s">
        <v>807</v>
      </c>
      <c r="BT19" s="90">
        <v>44853</v>
      </c>
      <c r="BU19" s="85" t="s">
        <v>1677</v>
      </c>
      <c r="BV19" s="85" t="s">
        <v>130</v>
      </c>
      <c r="BW19" s="91" t="s">
        <v>1812</v>
      </c>
      <c r="BX19" s="85"/>
      <c r="BY19" s="85" t="s">
        <v>132</v>
      </c>
      <c r="BZ19" s="85" t="s">
        <v>807</v>
      </c>
      <c r="CA19" s="85" t="s">
        <v>807</v>
      </c>
      <c r="CB19" s="85"/>
      <c r="CC19" s="85"/>
      <c r="CD19" s="85" t="s">
        <v>131</v>
      </c>
      <c r="CE19" s="88" t="s">
        <v>1681</v>
      </c>
      <c r="CF19" s="80" t="str">
        <f t="shared" si="24"/>
        <v>HTA</v>
      </c>
      <c r="CG19" s="109">
        <v>79</v>
      </c>
      <c r="CH19" s="95">
        <v>176</v>
      </c>
      <c r="CI19" s="50">
        <f t="shared" si="1"/>
        <v>25.50361570247934</v>
      </c>
      <c r="CJ19" s="18" t="str">
        <f t="shared" si="2"/>
        <v>SOBREPESO</v>
      </c>
      <c r="CK19" s="95">
        <f>Hoja1!L21</f>
        <v>18</v>
      </c>
      <c r="CL19" s="10" t="s">
        <v>1113</v>
      </c>
      <c r="CM19" s="97">
        <v>42492</v>
      </c>
      <c r="CN19" s="92"/>
      <c r="CO19" s="75">
        <v>1</v>
      </c>
      <c r="CP19" s="97">
        <v>42492</v>
      </c>
      <c r="CQ19" s="75">
        <v>2</v>
      </c>
      <c r="CR19" s="65" t="s">
        <v>1222</v>
      </c>
      <c r="CS19" s="75">
        <v>0</v>
      </c>
      <c r="CT19" s="110" t="s">
        <v>131</v>
      </c>
      <c r="CU19" s="93" t="s">
        <v>807</v>
      </c>
      <c r="CV19" s="92"/>
      <c r="CW19" s="102">
        <v>130</v>
      </c>
      <c r="CX19" s="102">
        <v>70</v>
      </c>
      <c r="CY19" s="93" t="s">
        <v>807</v>
      </c>
      <c r="CZ19" s="92" t="s">
        <v>132</v>
      </c>
      <c r="DA19" s="75" t="s">
        <v>807</v>
      </c>
      <c r="DB19" s="92">
        <v>0</v>
      </c>
      <c r="DC19" s="75" t="str">
        <f t="shared" si="3"/>
        <v/>
      </c>
      <c r="DD19" s="16" t="str">
        <f t="shared" si="4"/>
        <v/>
      </c>
      <c r="DE19" s="16" t="str">
        <f t="shared" si="5"/>
        <v/>
      </c>
      <c r="DF19" s="16" t="str">
        <f t="shared" si="6"/>
        <v/>
      </c>
      <c r="DG19" s="16" t="str">
        <f t="shared" si="19"/>
        <v xml:space="preserve"> +  +  + </v>
      </c>
      <c r="DH19" s="16" t="str">
        <f>E19</f>
        <v>HTA</v>
      </c>
      <c r="DI19" s="98">
        <v>42736</v>
      </c>
      <c r="DJ19" s="75" t="str">
        <f t="shared" si="8"/>
        <v>SI</v>
      </c>
      <c r="DL19" s="98"/>
      <c r="DM19" s="98">
        <v>44127</v>
      </c>
      <c r="DN19" s="75" t="str">
        <f t="shared" si="9"/>
        <v>SI</v>
      </c>
      <c r="DO19" s="98"/>
      <c r="DP19" s="75" t="str">
        <f t="shared" si="9"/>
        <v>NO</v>
      </c>
      <c r="DQ19" s="98"/>
      <c r="DR19" s="75" t="str">
        <f t="shared" si="10"/>
        <v>NO</v>
      </c>
      <c r="DS19" s="98">
        <v>42736</v>
      </c>
      <c r="DT19" s="75" t="str">
        <f t="shared" si="11"/>
        <v>SI</v>
      </c>
      <c r="DU19" s="98"/>
      <c r="DV19" s="75" t="str">
        <f t="shared" si="11"/>
        <v>NO</v>
      </c>
      <c r="DW19" s="98"/>
      <c r="DX19" s="75" t="str">
        <f t="shared" si="12"/>
        <v>NO</v>
      </c>
      <c r="DY19" s="98">
        <v>44686</v>
      </c>
      <c r="DZ19" s="75" t="str">
        <f t="shared" si="13"/>
        <v>SI</v>
      </c>
      <c r="EA19" s="98"/>
      <c r="EB19" s="75" t="str">
        <f t="shared" si="14"/>
        <v>NO</v>
      </c>
      <c r="EC19" s="98" t="s">
        <v>807</v>
      </c>
      <c r="ED19" s="92" t="s">
        <v>1530</v>
      </c>
      <c r="EE19" s="92"/>
      <c r="EF19" s="98" t="s">
        <v>807</v>
      </c>
      <c r="EG19" s="94"/>
      <c r="EH19" s="99"/>
      <c r="EI19" s="99" t="s">
        <v>807</v>
      </c>
      <c r="EJ19" s="99"/>
      <c r="EK19" s="101">
        <v>44684</v>
      </c>
      <c r="EL19" s="92">
        <v>0.77</v>
      </c>
      <c r="EM19" s="103">
        <v>44684</v>
      </c>
      <c r="EN19" s="102">
        <v>100.7</v>
      </c>
      <c r="EO19" s="101">
        <v>44684</v>
      </c>
      <c r="EP19" s="92">
        <v>233</v>
      </c>
      <c r="EQ19" s="101">
        <v>44684</v>
      </c>
      <c r="ER19" s="99">
        <v>162.6</v>
      </c>
      <c r="ES19" s="101">
        <v>44684</v>
      </c>
      <c r="ET19" s="192">
        <v>48</v>
      </c>
      <c r="EU19" s="101">
        <v>44684</v>
      </c>
      <c r="EV19" s="92">
        <v>112</v>
      </c>
      <c r="EW19" s="101">
        <v>43591</v>
      </c>
      <c r="EX19" s="94">
        <f t="shared" si="15"/>
        <v>13.466666666666667</v>
      </c>
      <c r="EY19" s="103"/>
      <c r="EZ19" s="92"/>
      <c r="FA19" s="102"/>
      <c r="FB19" s="102"/>
      <c r="FC19" s="92"/>
      <c r="FD19" s="92"/>
      <c r="FE19" s="103">
        <v>44684</v>
      </c>
      <c r="FF19" s="105">
        <v>20.2</v>
      </c>
      <c r="FG19" s="101">
        <v>44684</v>
      </c>
      <c r="FH19" s="104" t="s">
        <v>1819</v>
      </c>
      <c r="FI19" s="92"/>
      <c r="FJ19" s="94"/>
      <c r="FK19" s="92"/>
      <c r="FL19" s="97">
        <v>44853</v>
      </c>
      <c r="FM19" s="98" t="s">
        <v>1530</v>
      </c>
      <c r="FN19" s="97">
        <v>44945</v>
      </c>
      <c r="FO19" s="107"/>
      <c r="FP19" s="92" t="s">
        <v>132</v>
      </c>
      <c r="FQ19" s="92" t="s">
        <v>132</v>
      </c>
      <c r="FR19" s="92" t="s">
        <v>132</v>
      </c>
      <c r="FS19" s="107" t="s">
        <v>807</v>
      </c>
      <c r="FT19" s="92" t="s">
        <v>132</v>
      </c>
      <c r="FU19" s="92"/>
      <c r="GM19" s="102"/>
    </row>
    <row r="20" spans="1:195" s="75" customFormat="1" x14ac:dyDescent="0.25">
      <c r="A20" s="85">
        <v>2022</v>
      </c>
      <c r="B20" s="76">
        <v>44926</v>
      </c>
      <c r="C20" s="85" t="s">
        <v>121</v>
      </c>
      <c r="D20" s="85" t="s">
        <v>122</v>
      </c>
      <c r="E20" s="85" t="s">
        <v>123</v>
      </c>
      <c r="F20" s="77">
        <f t="shared" si="20"/>
        <v>19</v>
      </c>
      <c r="G20" s="85" t="s">
        <v>1586</v>
      </c>
      <c r="H20" s="85">
        <v>86</v>
      </c>
      <c r="I20" s="85" t="s">
        <v>797</v>
      </c>
      <c r="J20" s="217" t="s">
        <v>899</v>
      </c>
      <c r="K20" s="77" t="str">
        <f>VLOOKUP(J20,[1]CodMpios!$B$1075:$E$1087,4,FALSE)</f>
        <v>86320 - Orito</v>
      </c>
      <c r="L20" s="77" t="str">
        <f>VLOOKUP($J20,[1]Coord_Mpios_X_Y!$B$102:$K$114,9,FALSE)</f>
        <v>0,673756322544</v>
      </c>
      <c r="M20" s="77" t="str">
        <f>VLOOKUP($J20,[1]Coord_Mpios_X_Y!$B$102:$K$114,10,FALSE)</f>
        <v>-76,943139228782</v>
      </c>
      <c r="N20" s="86" t="s">
        <v>1775</v>
      </c>
      <c r="O20" s="86" t="s">
        <v>1776</v>
      </c>
      <c r="P20" s="218"/>
      <c r="Q20" s="85" t="s">
        <v>126</v>
      </c>
      <c r="R20" s="85">
        <v>66840931</v>
      </c>
      <c r="S20" s="62" t="str">
        <f t="shared" si="0"/>
        <v>CC66840931</v>
      </c>
      <c r="T20" s="85" t="s">
        <v>555</v>
      </c>
      <c r="U20" s="85" t="s">
        <v>530</v>
      </c>
      <c r="V20" s="85" t="s">
        <v>280</v>
      </c>
      <c r="W20" s="85" t="s">
        <v>202</v>
      </c>
      <c r="X20" s="87">
        <v>25497</v>
      </c>
      <c r="Y20" s="89">
        <f t="shared" si="16"/>
        <v>69</v>
      </c>
      <c r="Z20" s="63">
        <f>VLOOKUP($Y20,[1]Edades!$A$3:$H$153,4,FALSE)</f>
        <v>6</v>
      </c>
      <c r="AA20" s="63" t="str">
        <f>VLOOKUP($Y20,[1]Edades!$A$3:$H$153,6,FALSE)</f>
        <v>6 - Persona mayor</v>
      </c>
      <c r="AB20" s="63">
        <f>VLOOKUP($Y20,[1]Edades!$A$3:$H$153,7,FALSE)</f>
        <v>14</v>
      </c>
      <c r="AC20" s="63" t="str">
        <f>VLOOKUP($Y20,[1]Edades!$A$3:$H$153,8,FALSE)</f>
        <v>65-69</v>
      </c>
      <c r="AD20" s="91" t="s">
        <v>1590</v>
      </c>
      <c r="AE20" s="85">
        <v>2</v>
      </c>
      <c r="AF20" s="85" t="s">
        <v>807</v>
      </c>
      <c r="AG20" s="86" t="s">
        <v>1777</v>
      </c>
      <c r="AH20" s="85" t="s">
        <v>807</v>
      </c>
      <c r="AI20" s="85" t="s">
        <v>807</v>
      </c>
      <c r="AJ20" s="85" t="s">
        <v>807</v>
      </c>
      <c r="AK20" s="86" t="s">
        <v>1775</v>
      </c>
      <c r="AL20" s="86" t="s">
        <v>1600</v>
      </c>
      <c r="AM20" s="85" t="s">
        <v>1786</v>
      </c>
      <c r="AN20" s="85" t="s">
        <v>131</v>
      </c>
      <c r="AO20" s="85" t="s">
        <v>131</v>
      </c>
      <c r="AP20" s="85" t="s">
        <v>131</v>
      </c>
      <c r="AQ20" s="75" t="s">
        <v>1841</v>
      </c>
      <c r="AR20" s="53" t="str">
        <f t="shared" si="17"/>
        <v>86320 - Orito</v>
      </c>
      <c r="AS20" s="85" t="s">
        <v>1608</v>
      </c>
      <c r="AT20" s="85">
        <v>3213867524</v>
      </c>
      <c r="AU20" s="85" t="s">
        <v>1219</v>
      </c>
      <c r="AV20" s="85"/>
      <c r="AW20" s="85"/>
      <c r="AX20" s="85"/>
      <c r="AY20" s="85"/>
      <c r="AZ20" s="85"/>
      <c r="BA20" s="85">
        <v>86</v>
      </c>
      <c r="BB20" s="85" t="s">
        <v>1778</v>
      </c>
      <c r="BC20" s="85">
        <v>86320</v>
      </c>
      <c r="BD20" s="85" t="s">
        <v>1608</v>
      </c>
      <c r="BE20" s="89">
        <v>860010017201</v>
      </c>
      <c r="BF20" s="49" t="s">
        <v>1082</v>
      </c>
      <c r="BG20" s="85" t="s">
        <v>1779</v>
      </c>
      <c r="BH20" s="85" t="s">
        <v>1780</v>
      </c>
      <c r="BI20" s="85">
        <v>4201616</v>
      </c>
      <c r="BJ20" s="85"/>
      <c r="BK20" s="85"/>
      <c r="BL20" s="85" t="s">
        <v>807</v>
      </c>
      <c r="BM20" s="85" t="s">
        <v>132</v>
      </c>
      <c r="BN20" s="85" t="s">
        <v>132</v>
      </c>
      <c r="BO20" s="85">
        <v>0</v>
      </c>
      <c r="BP20" s="85" t="s">
        <v>132</v>
      </c>
      <c r="BQ20" s="85" t="s">
        <v>132</v>
      </c>
      <c r="BR20" s="85" t="s">
        <v>807</v>
      </c>
      <c r="BS20" s="85" t="s">
        <v>807</v>
      </c>
      <c r="BT20" s="90">
        <v>44763</v>
      </c>
      <c r="BU20" s="85" t="s">
        <v>1677</v>
      </c>
      <c r="BV20" s="85" t="s">
        <v>130</v>
      </c>
      <c r="BW20" s="91" t="s">
        <v>1682</v>
      </c>
      <c r="BX20" s="85" t="s">
        <v>1075</v>
      </c>
      <c r="BY20" s="85" t="s">
        <v>132</v>
      </c>
      <c r="BZ20" s="85" t="s">
        <v>130</v>
      </c>
      <c r="CA20" s="85" t="s">
        <v>132</v>
      </c>
      <c r="CB20" s="85"/>
      <c r="CC20" s="85"/>
      <c r="CD20" s="85" t="s">
        <v>131</v>
      </c>
      <c r="CE20" s="88" t="s">
        <v>1681</v>
      </c>
      <c r="CF20" s="80" t="str">
        <f t="shared" si="24"/>
        <v>HTA</v>
      </c>
      <c r="CG20" s="92">
        <v>59</v>
      </c>
      <c r="CH20" s="93">
        <v>155</v>
      </c>
      <c r="CI20" s="50">
        <f t="shared" si="1"/>
        <v>24.557752341311129</v>
      </c>
      <c r="CJ20" s="18" t="str">
        <f t="shared" si="2"/>
        <v>NORMAL</v>
      </c>
      <c r="CK20" s="95">
        <f>Hoja1!L22</f>
        <v>29</v>
      </c>
      <c r="CL20" s="10" t="s">
        <v>1115</v>
      </c>
      <c r="CM20" s="97">
        <v>42510</v>
      </c>
      <c r="CN20" s="92"/>
      <c r="CO20" s="75">
        <v>1</v>
      </c>
      <c r="CP20" s="97">
        <v>42510</v>
      </c>
      <c r="CQ20" s="75">
        <v>2</v>
      </c>
      <c r="CR20" s="65" t="s">
        <v>1222</v>
      </c>
      <c r="CS20" s="75">
        <v>0</v>
      </c>
      <c r="CT20" s="110" t="s">
        <v>131</v>
      </c>
      <c r="CU20" s="93" t="s">
        <v>807</v>
      </c>
      <c r="CV20" s="92"/>
      <c r="CW20" s="93">
        <v>129</v>
      </c>
      <c r="CX20" s="92">
        <v>75</v>
      </c>
      <c r="CY20" s="93" t="s">
        <v>807</v>
      </c>
      <c r="CZ20" s="92" t="s">
        <v>130</v>
      </c>
      <c r="DA20" s="75" t="s">
        <v>807</v>
      </c>
      <c r="DB20" s="92">
        <v>0</v>
      </c>
      <c r="DC20" s="75" t="str">
        <f t="shared" si="3"/>
        <v/>
      </c>
      <c r="DD20" s="16" t="str">
        <f t="shared" si="4"/>
        <v/>
      </c>
      <c r="DE20" s="16" t="str">
        <f t="shared" si="5"/>
        <v/>
      </c>
      <c r="DF20" s="16" t="str">
        <f t="shared" si="6"/>
        <v>HDL ALTO</v>
      </c>
      <c r="DG20" s="16" t="str">
        <f t="shared" si="19"/>
        <v xml:space="preserve"> +  +  + HDL ALTO</v>
      </c>
      <c r="DH20" s="16" t="str">
        <f>VLOOKUP(DG20,Hoja3!$A$19:$B$41,2,FALSE)</f>
        <v>HDL ALTO</v>
      </c>
      <c r="DI20" s="98"/>
      <c r="DJ20" s="75" t="str">
        <f t="shared" si="8"/>
        <v>NO</v>
      </c>
      <c r="DL20" s="98"/>
      <c r="DM20" s="98">
        <v>44763</v>
      </c>
      <c r="DN20" s="75" t="str">
        <f t="shared" si="9"/>
        <v>SI</v>
      </c>
      <c r="DO20" s="98"/>
      <c r="DP20" s="75" t="str">
        <f t="shared" si="9"/>
        <v>NO</v>
      </c>
      <c r="DQ20" s="98"/>
      <c r="DR20" s="75" t="str">
        <f t="shared" si="10"/>
        <v>NO</v>
      </c>
      <c r="DS20" s="98"/>
      <c r="DT20" s="75" t="str">
        <f t="shared" si="11"/>
        <v>NO</v>
      </c>
      <c r="DU20" s="98"/>
      <c r="DV20" s="75" t="str">
        <f t="shared" si="11"/>
        <v>NO</v>
      </c>
      <c r="DW20" s="98"/>
      <c r="DX20" s="75" t="str">
        <f t="shared" si="12"/>
        <v>NO</v>
      </c>
      <c r="DY20" s="98"/>
      <c r="DZ20" s="75" t="str">
        <f t="shared" si="13"/>
        <v>NO</v>
      </c>
      <c r="EA20" s="98"/>
      <c r="EB20" s="75" t="str">
        <f t="shared" si="14"/>
        <v>NO</v>
      </c>
      <c r="EC20" s="98" t="s">
        <v>807</v>
      </c>
      <c r="ED20" s="92" t="s">
        <v>1530</v>
      </c>
      <c r="EE20" s="92"/>
      <c r="EF20" s="98" t="s">
        <v>807</v>
      </c>
      <c r="EG20" s="94"/>
      <c r="EH20" s="99" t="s">
        <v>131</v>
      </c>
      <c r="EI20" s="99" t="s">
        <v>807</v>
      </c>
      <c r="EJ20" s="99"/>
      <c r="EK20" s="101">
        <v>44725</v>
      </c>
      <c r="EL20" s="92">
        <v>1.01</v>
      </c>
      <c r="EM20" s="103">
        <v>43896</v>
      </c>
      <c r="EN20" s="102">
        <v>73</v>
      </c>
      <c r="EO20" s="101">
        <v>44725</v>
      </c>
      <c r="EP20" s="92">
        <v>207</v>
      </c>
      <c r="EQ20" s="101">
        <v>44725</v>
      </c>
      <c r="ER20" s="99">
        <v>133.19999999999999</v>
      </c>
      <c r="ES20" s="101">
        <v>44725</v>
      </c>
      <c r="ET20" s="192">
        <v>48</v>
      </c>
      <c r="EU20" s="101">
        <v>44725</v>
      </c>
      <c r="EV20" s="92">
        <v>129</v>
      </c>
      <c r="EW20" s="101">
        <v>43896</v>
      </c>
      <c r="EX20" s="94">
        <f t="shared" si="15"/>
        <v>18.780487804878049</v>
      </c>
      <c r="EY20" s="103"/>
      <c r="EZ20" s="92"/>
      <c r="FA20" s="102"/>
      <c r="FB20" s="102"/>
      <c r="FC20" s="92"/>
      <c r="FD20" s="92"/>
      <c r="FE20" s="103">
        <v>43896</v>
      </c>
      <c r="FF20" s="104" t="s">
        <v>1820</v>
      </c>
      <c r="FG20" s="101">
        <v>44725</v>
      </c>
      <c r="FH20" s="105">
        <v>41</v>
      </c>
      <c r="FI20" s="92"/>
      <c r="FJ20" s="94"/>
      <c r="FK20" s="92"/>
      <c r="FL20" s="97">
        <v>44763</v>
      </c>
      <c r="FM20" s="98" t="s">
        <v>1530</v>
      </c>
      <c r="FN20" s="114">
        <v>44855</v>
      </c>
      <c r="FO20" s="107" t="s">
        <v>807</v>
      </c>
      <c r="FP20" s="92" t="s">
        <v>132</v>
      </c>
      <c r="FQ20" s="92" t="s">
        <v>132</v>
      </c>
      <c r="FR20" s="92" t="s">
        <v>132</v>
      </c>
      <c r="FS20" s="107" t="s">
        <v>807</v>
      </c>
      <c r="FT20" s="92" t="s">
        <v>132</v>
      </c>
      <c r="FU20" s="92"/>
      <c r="GM20" s="102"/>
    </row>
    <row r="21" spans="1:195" s="75" customFormat="1" x14ac:dyDescent="0.25">
      <c r="A21" s="85">
        <v>2022</v>
      </c>
      <c r="B21" s="76">
        <v>44926</v>
      </c>
      <c r="C21" s="85" t="s">
        <v>121</v>
      </c>
      <c r="D21" s="85" t="s">
        <v>122</v>
      </c>
      <c r="E21" s="85" t="s">
        <v>1475</v>
      </c>
      <c r="F21" s="77">
        <f t="shared" si="20"/>
        <v>20</v>
      </c>
      <c r="G21" s="85" t="s">
        <v>1586</v>
      </c>
      <c r="H21" s="85">
        <v>86</v>
      </c>
      <c r="I21" s="85" t="s">
        <v>797</v>
      </c>
      <c r="J21" s="217" t="s">
        <v>1049</v>
      </c>
      <c r="K21" s="77" t="str">
        <f>VLOOKUP(J21,[1]CodMpios!$B$1075:$E$1087,4,FALSE)</f>
        <v>86569 - Puerto Caicedo</v>
      </c>
      <c r="L21" s="77" t="str">
        <f>VLOOKUP($J21,[1]Coord_Mpios_X_Y!$B$102:$K$114,9,FALSE)</f>
        <v>0,725071229850</v>
      </c>
      <c r="M21" s="77" t="str">
        <f>VLOOKUP($J21,[1]Coord_Mpios_X_Y!$B$102:$K$114,10,FALSE)</f>
        <v>-76,480994051174</v>
      </c>
      <c r="N21" s="86" t="s">
        <v>1592</v>
      </c>
      <c r="O21" s="86" t="s">
        <v>1776</v>
      </c>
      <c r="P21" s="218"/>
      <c r="Q21" s="85" t="s">
        <v>126</v>
      </c>
      <c r="R21" s="108">
        <v>5349441</v>
      </c>
      <c r="S21" s="62" t="str">
        <f t="shared" si="0"/>
        <v>CC5349441</v>
      </c>
      <c r="T21" s="91" t="s">
        <v>1046</v>
      </c>
      <c r="U21" s="85" t="s">
        <v>525</v>
      </c>
      <c r="V21" s="91" t="s">
        <v>129</v>
      </c>
      <c r="W21" s="85" t="s">
        <v>262</v>
      </c>
      <c r="X21" s="87">
        <v>21327</v>
      </c>
      <c r="Y21" s="89">
        <f t="shared" si="16"/>
        <v>58</v>
      </c>
      <c r="Z21" s="63">
        <f>VLOOKUP($Y21,[1]Edades!$A$3:$H$153,4,FALSE)</f>
        <v>5</v>
      </c>
      <c r="AA21" s="63" t="str">
        <f>VLOOKUP($Y21,[1]Edades!$A$3:$H$153,6,FALSE)</f>
        <v>5 - Adultez</v>
      </c>
      <c r="AB21" s="63">
        <f>VLOOKUP($Y21,[1]Edades!$A$3:$H$153,7,FALSE)</f>
        <v>12</v>
      </c>
      <c r="AC21" s="63" t="str">
        <f>VLOOKUP($Y21,[1]Edades!$A$3:$H$153,8,FALSE)</f>
        <v>55-59</v>
      </c>
      <c r="AD21" s="88" t="s">
        <v>1589</v>
      </c>
      <c r="AE21" s="85">
        <v>1</v>
      </c>
      <c r="AF21" s="85" t="s">
        <v>807</v>
      </c>
      <c r="AG21" s="86" t="s">
        <v>1777</v>
      </c>
      <c r="AH21" s="85" t="s">
        <v>807</v>
      </c>
      <c r="AI21" s="85" t="s">
        <v>807</v>
      </c>
      <c r="AJ21" s="85" t="s">
        <v>807</v>
      </c>
      <c r="AK21" s="86" t="s">
        <v>1592</v>
      </c>
      <c r="AL21" s="85" t="s">
        <v>807</v>
      </c>
      <c r="AM21" s="85" t="s">
        <v>1786</v>
      </c>
      <c r="AN21" s="85" t="s">
        <v>131</v>
      </c>
      <c r="AO21" s="85" t="s">
        <v>131</v>
      </c>
      <c r="AP21" s="85" t="s">
        <v>131</v>
      </c>
      <c r="AQ21" s="75" t="s">
        <v>1841</v>
      </c>
      <c r="AR21" s="53" t="str">
        <f t="shared" si="17"/>
        <v>86569 - Puerto Caicedo</v>
      </c>
      <c r="AS21" s="85" t="s">
        <v>1791</v>
      </c>
      <c r="AT21" s="88">
        <v>3202482132</v>
      </c>
      <c r="AU21" s="85" t="s">
        <v>1219</v>
      </c>
      <c r="AV21" s="85"/>
      <c r="AW21" s="85"/>
      <c r="AX21" s="85"/>
      <c r="AY21" s="85"/>
      <c r="AZ21" s="85"/>
      <c r="BA21" s="85">
        <v>86</v>
      </c>
      <c r="BB21" s="85" t="s">
        <v>1778</v>
      </c>
      <c r="BC21" s="85">
        <v>86569</v>
      </c>
      <c r="BD21" s="85" t="s">
        <v>1791</v>
      </c>
      <c r="BE21" s="89">
        <v>860010017201</v>
      </c>
      <c r="BF21" s="49" t="s">
        <v>1085</v>
      </c>
      <c r="BG21" s="85" t="s">
        <v>1779</v>
      </c>
      <c r="BH21" s="85" t="s">
        <v>1780</v>
      </c>
      <c r="BI21" s="85">
        <v>4201616</v>
      </c>
      <c r="BJ21" s="85"/>
      <c r="BK21" s="85"/>
      <c r="BL21" s="85" t="s">
        <v>807</v>
      </c>
      <c r="BM21" s="85" t="s">
        <v>130</v>
      </c>
      <c r="BN21" s="85" t="s">
        <v>132</v>
      </c>
      <c r="BO21" s="85">
        <v>0</v>
      </c>
      <c r="BP21" s="85" t="s">
        <v>132</v>
      </c>
      <c r="BQ21" s="85" t="s">
        <v>132</v>
      </c>
      <c r="BR21" s="85" t="s">
        <v>807</v>
      </c>
      <c r="BS21" s="85" t="s">
        <v>807</v>
      </c>
      <c r="BT21" s="90">
        <v>44831</v>
      </c>
      <c r="BU21" s="85" t="s">
        <v>1677</v>
      </c>
      <c r="BV21" s="85" t="s">
        <v>130</v>
      </c>
      <c r="BW21" s="91" t="s">
        <v>1792</v>
      </c>
      <c r="BX21" s="85"/>
      <c r="BY21" s="85" t="s">
        <v>132</v>
      </c>
      <c r="BZ21" s="85" t="s">
        <v>807</v>
      </c>
      <c r="CA21" s="85" t="s">
        <v>807</v>
      </c>
      <c r="CB21" s="85"/>
      <c r="CC21" s="85"/>
      <c r="CD21" s="85" t="s">
        <v>131</v>
      </c>
      <c r="CE21" s="88" t="s">
        <v>1681</v>
      </c>
      <c r="CF21" s="80" t="str">
        <f t="shared" si="24"/>
        <v>HTA + DM</v>
      </c>
      <c r="CG21" s="109">
        <v>86</v>
      </c>
      <c r="CH21" s="95">
        <v>167</v>
      </c>
      <c r="CI21" s="50">
        <f t="shared" si="1"/>
        <v>30.836530531750871</v>
      </c>
      <c r="CJ21" s="18" t="str">
        <f t="shared" si="2"/>
        <v>OBESIDAD</v>
      </c>
      <c r="CK21" s="95">
        <f>Hoja1!L23</f>
        <v>22</v>
      </c>
      <c r="CL21" s="10" t="s">
        <v>1114</v>
      </c>
      <c r="CM21" s="97">
        <v>42550</v>
      </c>
      <c r="CN21" s="92"/>
      <c r="CO21" s="75">
        <v>1</v>
      </c>
      <c r="CP21" s="119">
        <f t="shared" ref="CP21:CP23" si="25">CM21</f>
        <v>42550</v>
      </c>
      <c r="CQ21" s="75">
        <v>1</v>
      </c>
      <c r="CR21" s="94" t="s">
        <v>1221</v>
      </c>
      <c r="CS21" s="75">
        <v>1</v>
      </c>
      <c r="CT21" s="110" t="s">
        <v>1707</v>
      </c>
      <c r="CU21" s="93" t="s">
        <v>807</v>
      </c>
      <c r="CV21" s="92"/>
      <c r="CW21" s="102">
        <v>120</v>
      </c>
      <c r="CX21" s="102">
        <v>80</v>
      </c>
      <c r="CY21" s="93" t="s">
        <v>807</v>
      </c>
      <c r="CZ21" s="92" t="s">
        <v>132</v>
      </c>
      <c r="DA21" s="75" t="s">
        <v>807</v>
      </c>
      <c r="DB21" s="92">
        <v>0</v>
      </c>
      <c r="DC21" s="75" t="str">
        <f t="shared" si="3"/>
        <v/>
      </c>
      <c r="DD21" s="16" t="str">
        <f t="shared" si="4"/>
        <v/>
      </c>
      <c r="DE21" s="16" t="str">
        <f t="shared" si="5"/>
        <v/>
      </c>
      <c r="DF21" s="16" t="str">
        <f t="shared" si="6"/>
        <v/>
      </c>
      <c r="DG21" s="16" t="str">
        <f t="shared" si="19"/>
        <v xml:space="preserve"> +  +  + </v>
      </c>
      <c r="DH21" s="16" t="str">
        <f>E21</f>
        <v>HTA + DM</v>
      </c>
      <c r="DI21" s="98">
        <v>43330</v>
      </c>
      <c r="DJ21" s="75" t="str">
        <f t="shared" si="8"/>
        <v>SI</v>
      </c>
      <c r="DL21" s="98"/>
      <c r="DM21" s="98"/>
      <c r="DN21" s="75" t="str">
        <f t="shared" si="9"/>
        <v>NO</v>
      </c>
      <c r="DO21" s="98"/>
      <c r="DP21" s="75" t="str">
        <f t="shared" si="9"/>
        <v>NO</v>
      </c>
      <c r="DQ21" s="98"/>
      <c r="DR21" s="75" t="str">
        <f t="shared" si="10"/>
        <v>NO</v>
      </c>
      <c r="DS21" s="98">
        <v>43342</v>
      </c>
      <c r="DT21" s="75" t="str">
        <f t="shared" si="11"/>
        <v>SI</v>
      </c>
      <c r="DU21" s="98"/>
      <c r="DV21" s="75" t="str">
        <f t="shared" si="11"/>
        <v>NO</v>
      </c>
      <c r="DW21" s="98"/>
      <c r="DX21" s="75" t="str">
        <f t="shared" si="12"/>
        <v>NO</v>
      </c>
      <c r="DY21" s="98">
        <v>43325</v>
      </c>
      <c r="DZ21" s="75" t="str">
        <f t="shared" si="13"/>
        <v>SI</v>
      </c>
      <c r="EA21" s="98"/>
      <c r="EB21" s="75" t="str">
        <f t="shared" si="14"/>
        <v>NO</v>
      </c>
      <c r="EC21" s="98" t="s">
        <v>807</v>
      </c>
      <c r="ED21" s="92" t="s">
        <v>1530</v>
      </c>
      <c r="EE21" s="92"/>
      <c r="EF21" s="98" t="s">
        <v>807</v>
      </c>
      <c r="EG21" s="94"/>
      <c r="EH21" s="99" t="s">
        <v>131</v>
      </c>
      <c r="EI21" s="99" t="s">
        <v>807</v>
      </c>
      <c r="EJ21" s="99"/>
      <c r="EK21" s="101">
        <v>43316</v>
      </c>
      <c r="EL21" s="92">
        <v>1</v>
      </c>
      <c r="EM21" s="103">
        <v>43316</v>
      </c>
      <c r="EN21" s="102">
        <v>120</v>
      </c>
      <c r="EO21" s="101">
        <v>43316</v>
      </c>
      <c r="EP21" s="92">
        <v>201</v>
      </c>
      <c r="EQ21" s="101"/>
      <c r="ER21" s="99">
        <v>133</v>
      </c>
      <c r="ES21" s="101">
        <v>43316</v>
      </c>
      <c r="ET21" s="192">
        <v>28</v>
      </c>
      <c r="EU21" s="101">
        <v>43316</v>
      </c>
      <c r="EV21" s="92">
        <v>200</v>
      </c>
      <c r="EW21" s="101"/>
      <c r="EX21" s="94" t="str">
        <f t="shared" si="15"/>
        <v/>
      </c>
      <c r="EY21" s="103">
        <v>43316</v>
      </c>
      <c r="EZ21" s="92">
        <v>7</v>
      </c>
      <c r="FA21" s="102"/>
      <c r="FB21" s="102"/>
      <c r="FC21" s="92"/>
      <c r="FD21" s="92"/>
      <c r="FE21" s="103"/>
      <c r="FF21" s="105"/>
      <c r="FG21" s="101"/>
      <c r="FH21" s="105"/>
      <c r="FI21" s="92"/>
      <c r="FJ21" s="94"/>
      <c r="FK21" s="92"/>
      <c r="FL21" s="97">
        <v>44831</v>
      </c>
      <c r="FM21" s="98" t="s">
        <v>1530</v>
      </c>
      <c r="FN21" s="97">
        <v>44922</v>
      </c>
      <c r="FO21" s="107"/>
      <c r="FP21" s="92" t="s">
        <v>132</v>
      </c>
      <c r="FQ21" s="92" t="s">
        <v>132</v>
      </c>
      <c r="FR21" s="92" t="s">
        <v>132</v>
      </c>
      <c r="FS21" s="107" t="s">
        <v>807</v>
      </c>
      <c r="FT21" s="92" t="s">
        <v>132</v>
      </c>
      <c r="FU21" s="92"/>
      <c r="GM21" s="102"/>
    </row>
    <row r="22" spans="1:195" s="75" customFormat="1" x14ac:dyDescent="0.25">
      <c r="A22" s="85">
        <v>2022</v>
      </c>
      <c r="B22" s="76">
        <v>44926</v>
      </c>
      <c r="C22" s="85" t="s">
        <v>121</v>
      </c>
      <c r="D22" s="85" t="s">
        <v>122</v>
      </c>
      <c r="E22" s="85" t="s">
        <v>123</v>
      </c>
      <c r="F22" s="77">
        <f t="shared" si="20"/>
        <v>21</v>
      </c>
      <c r="G22" s="85" t="s">
        <v>1586</v>
      </c>
      <c r="H22" s="85">
        <v>86</v>
      </c>
      <c r="I22" s="85" t="s">
        <v>797</v>
      </c>
      <c r="J22" s="217" t="s">
        <v>1049</v>
      </c>
      <c r="K22" s="77" t="str">
        <f>VLOOKUP(J22,[1]CodMpios!$B$1075:$E$1087,4,FALSE)</f>
        <v>86569 - Puerto Caicedo</v>
      </c>
      <c r="L22" s="77" t="str">
        <f>VLOOKUP($J22,[1]Coord_Mpios_X_Y!$B$102:$K$114,9,FALSE)</f>
        <v>0,725071229850</v>
      </c>
      <c r="M22" s="77" t="str">
        <f>VLOOKUP($J22,[1]Coord_Mpios_X_Y!$B$102:$K$114,10,FALSE)</f>
        <v>-76,480994051174</v>
      </c>
      <c r="N22" s="86" t="s">
        <v>1784</v>
      </c>
      <c r="O22" s="86" t="s">
        <v>1776</v>
      </c>
      <c r="P22" s="218"/>
      <c r="Q22" s="85" t="s">
        <v>126</v>
      </c>
      <c r="R22" s="108">
        <v>18107639</v>
      </c>
      <c r="S22" s="62" t="str">
        <f t="shared" si="0"/>
        <v>CC18107639</v>
      </c>
      <c r="T22" s="91" t="s">
        <v>153</v>
      </c>
      <c r="U22" s="85" t="s">
        <v>530</v>
      </c>
      <c r="V22" s="91" t="s">
        <v>265</v>
      </c>
      <c r="W22" s="85" t="s">
        <v>199</v>
      </c>
      <c r="X22" s="87">
        <v>20646</v>
      </c>
      <c r="Y22" s="89">
        <f t="shared" si="16"/>
        <v>56</v>
      </c>
      <c r="Z22" s="63">
        <f>VLOOKUP($Y22,[1]Edades!$A$3:$H$153,4,FALSE)</f>
        <v>5</v>
      </c>
      <c r="AA22" s="63" t="str">
        <f>VLOOKUP($Y22,[1]Edades!$A$3:$H$153,6,FALSE)</f>
        <v>5 - Adultez</v>
      </c>
      <c r="AB22" s="63">
        <f>VLOOKUP($Y22,[1]Edades!$A$3:$H$153,7,FALSE)</f>
        <v>12</v>
      </c>
      <c r="AC22" s="63" t="str">
        <f>VLOOKUP($Y22,[1]Edades!$A$3:$H$153,8,FALSE)</f>
        <v>55-59</v>
      </c>
      <c r="AD22" s="88" t="s">
        <v>1589</v>
      </c>
      <c r="AE22" s="85">
        <v>1</v>
      </c>
      <c r="AF22" s="85" t="s">
        <v>807</v>
      </c>
      <c r="AG22" s="86" t="s">
        <v>363</v>
      </c>
      <c r="AH22" s="86" t="s">
        <v>130</v>
      </c>
      <c r="AI22" s="85" t="s">
        <v>807</v>
      </c>
      <c r="AJ22" s="85" t="s">
        <v>807</v>
      </c>
      <c r="AK22" s="86" t="s">
        <v>1784</v>
      </c>
      <c r="AL22" s="86" t="s">
        <v>1602</v>
      </c>
      <c r="AM22" s="85" t="s">
        <v>1786</v>
      </c>
      <c r="AN22" s="85" t="s">
        <v>131</v>
      </c>
      <c r="AO22" s="85" t="s">
        <v>131</v>
      </c>
      <c r="AP22" s="85" t="s">
        <v>131</v>
      </c>
      <c r="AQ22" s="75" t="s">
        <v>1841</v>
      </c>
      <c r="AR22" s="53" t="str">
        <f t="shared" si="17"/>
        <v>86569 - Puerto Caicedo</v>
      </c>
      <c r="AS22" s="85" t="s">
        <v>1791</v>
      </c>
      <c r="AT22" s="88">
        <v>3115328450</v>
      </c>
      <c r="AU22" s="85" t="s">
        <v>1219</v>
      </c>
      <c r="AV22" s="85"/>
      <c r="AW22" s="85"/>
      <c r="AX22" s="85"/>
      <c r="AY22" s="85"/>
      <c r="AZ22" s="85"/>
      <c r="BA22" s="85">
        <v>86</v>
      </c>
      <c r="BB22" s="85" t="s">
        <v>1778</v>
      </c>
      <c r="BC22" s="85">
        <v>86569</v>
      </c>
      <c r="BD22" s="85" t="s">
        <v>1791</v>
      </c>
      <c r="BE22" s="89">
        <v>860010017201</v>
      </c>
      <c r="BF22" s="49" t="s">
        <v>1085</v>
      </c>
      <c r="BG22" s="85" t="s">
        <v>1779</v>
      </c>
      <c r="BH22" s="85" t="s">
        <v>1780</v>
      </c>
      <c r="BI22" s="85">
        <v>4201616</v>
      </c>
      <c r="BJ22" s="85"/>
      <c r="BK22" s="85"/>
      <c r="BL22" s="85" t="s">
        <v>2275</v>
      </c>
      <c r="BM22" s="85" t="s">
        <v>130</v>
      </c>
      <c r="BN22" s="85" t="s">
        <v>132</v>
      </c>
      <c r="BO22" s="85">
        <v>0</v>
      </c>
      <c r="BP22" s="85" t="s">
        <v>132</v>
      </c>
      <c r="BQ22" s="85" t="s">
        <v>132</v>
      </c>
      <c r="BR22" s="85" t="s">
        <v>807</v>
      </c>
      <c r="BS22" s="85" t="s">
        <v>807</v>
      </c>
      <c r="BT22" s="90">
        <v>44725</v>
      </c>
      <c r="BU22" s="85" t="s">
        <v>1677</v>
      </c>
      <c r="BV22" s="85" t="s">
        <v>130</v>
      </c>
      <c r="BW22" s="91" t="s">
        <v>1678</v>
      </c>
      <c r="BX22" s="85"/>
      <c r="BY22" s="88" t="s">
        <v>130</v>
      </c>
      <c r="BZ22" s="85" t="s">
        <v>807</v>
      </c>
      <c r="CA22" s="85" t="s">
        <v>807</v>
      </c>
      <c r="CB22" s="85"/>
      <c r="CC22" s="85"/>
      <c r="CD22" s="85" t="s">
        <v>1532</v>
      </c>
      <c r="CE22" s="88" t="s">
        <v>1681</v>
      </c>
      <c r="CF22" s="80" t="str">
        <f t="shared" si="24"/>
        <v>HTA</v>
      </c>
      <c r="CG22" s="109">
        <v>82</v>
      </c>
      <c r="CH22" s="95">
        <v>168</v>
      </c>
      <c r="CI22" s="50">
        <f t="shared" si="1"/>
        <v>29.053287981859416</v>
      </c>
      <c r="CJ22" s="18" t="str">
        <f t="shared" si="2"/>
        <v>SOBREPESO</v>
      </c>
      <c r="CK22" s="95">
        <f>Hoja1!L24</f>
        <v>12</v>
      </c>
      <c r="CL22" s="10" t="s">
        <v>1113</v>
      </c>
      <c r="CM22" s="97">
        <v>42619</v>
      </c>
      <c r="CN22" s="92"/>
      <c r="CO22" s="75">
        <v>1</v>
      </c>
      <c r="CP22" s="119">
        <f t="shared" si="25"/>
        <v>42619</v>
      </c>
      <c r="CQ22" s="75">
        <v>2</v>
      </c>
      <c r="CR22" s="65" t="s">
        <v>1222</v>
      </c>
      <c r="CS22" s="75">
        <v>0</v>
      </c>
      <c r="CT22" s="110" t="s">
        <v>131</v>
      </c>
      <c r="CU22" s="93" t="s">
        <v>807</v>
      </c>
      <c r="CV22" s="92"/>
      <c r="CW22" s="102">
        <v>120</v>
      </c>
      <c r="CX22" s="102">
        <v>80</v>
      </c>
      <c r="CY22" s="93" t="s">
        <v>807</v>
      </c>
      <c r="CZ22" s="92" t="s">
        <v>132</v>
      </c>
      <c r="DA22" s="75" t="s">
        <v>807</v>
      </c>
      <c r="DB22" s="92">
        <v>0</v>
      </c>
      <c r="DC22" s="75" t="str">
        <f t="shared" si="3"/>
        <v/>
      </c>
      <c r="DD22" s="16" t="str">
        <f t="shared" si="4"/>
        <v/>
      </c>
      <c r="DE22" s="16" t="str">
        <f t="shared" si="5"/>
        <v/>
      </c>
      <c r="DF22" s="16" t="str">
        <f t="shared" si="6"/>
        <v/>
      </c>
      <c r="DG22" s="16" t="str">
        <f t="shared" si="19"/>
        <v xml:space="preserve"> +  +  + </v>
      </c>
      <c r="DH22" s="16" t="str">
        <f>E22</f>
        <v>HTA</v>
      </c>
      <c r="DI22" s="98">
        <v>43533</v>
      </c>
      <c r="DJ22" s="75" t="str">
        <f t="shared" si="8"/>
        <v>SI</v>
      </c>
      <c r="DL22" s="98"/>
      <c r="DM22" s="98">
        <v>42802</v>
      </c>
      <c r="DN22" s="75" t="str">
        <f t="shared" si="9"/>
        <v>SI</v>
      </c>
      <c r="DO22" s="98"/>
      <c r="DP22" s="75" t="str">
        <f t="shared" si="9"/>
        <v>NO</v>
      </c>
      <c r="DQ22" s="98"/>
      <c r="DR22" s="75" t="str">
        <f t="shared" si="10"/>
        <v>NO</v>
      </c>
      <c r="DS22" s="98"/>
      <c r="DT22" s="75" t="str">
        <f t="shared" si="11"/>
        <v>NO</v>
      </c>
      <c r="DU22" s="98"/>
      <c r="DV22" s="75" t="str">
        <f t="shared" si="11"/>
        <v>NO</v>
      </c>
      <c r="DW22" s="98"/>
      <c r="DX22" s="75" t="str">
        <f t="shared" si="12"/>
        <v>NO</v>
      </c>
      <c r="DY22" s="98">
        <v>44111</v>
      </c>
      <c r="DZ22" s="75" t="str">
        <f t="shared" si="13"/>
        <v>SI</v>
      </c>
      <c r="EA22" s="98"/>
      <c r="EB22" s="75" t="str">
        <f t="shared" si="14"/>
        <v>NO</v>
      </c>
      <c r="EC22" s="98" t="s">
        <v>807</v>
      </c>
      <c r="ED22" s="92" t="s">
        <v>1530</v>
      </c>
      <c r="EE22" s="92"/>
      <c r="EF22" s="98" t="s">
        <v>807</v>
      </c>
      <c r="EG22" s="94"/>
      <c r="EH22" s="99" t="s">
        <v>131</v>
      </c>
      <c r="EI22" s="99" t="s">
        <v>807</v>
      </c>
      <c r="EJ22" s="99"/>
      <c r="EK22" s="101">
        <v>43757</v>
      </c>
      <c r="EL22" s="92">
        <v>0.83</v>
      </c>
      <c r="EM22" s="103">
        <v>43757</v>
      </c>
      <c r="EN22" s="102">
        <v>121</v>
      </c>
      <c r="EO22" s="101">
        <v>44111</v>
      </c>
      <c r="EP22" s="92">
        <v>259</v>
      </c>
      <c r="EQ22" s="101">
        <v>44111</v>
      </c>
      <c r="ER22" s="99">
        <v>193.4</v>
      </c>
      <c r="ES22" s="101">
        <v>44111</v>
      </c>
      <c r="ET22" s="192">
        <v>48</v>
      </c>
      <c r="EU22" s="101">
        <v>44111</v>
      </c>
      <c r="EV22" s="92">
        <v>88</v>
      </c>
      <c r="EW22" s="101"/>
      <c r="EX22" s="94" t="str">
        <f t="shared" si="15"/>
        <v/>
      </c>
      <c r="EY22" s="103">
        <v>43757</v>
      </c>
      <c r="EZ22" s="92">
        <v>5.8</v>
      </c>
      <c r="FA22" s="102"/>
      <c r="FB22" s="102"/>
      <c r="FC22" s="92"/>
      <c r="FD22" s="92"/>
      <c r="FE22" s="103">
        <v>44111</v>
      </c>
      <c r="FF22" s="105">
        <v>1</v>
      </c>
      <c r="FG22" s="101"/>
      <c r="FH22" s="105"/>
      <c r="FI22" s="92"/>
      <c r="FJ22" s="94"/>
      <c r="FK22" s="92"/>
      <c r="FL22" s="97">
        <v>44725</v>
      </c>
      <c r="FM22" s="98" t="s">
        <v>1530</v>
      </c>
      <c r="FN22" s="97">
        <v>44817</v>
      </c>
      <c r="FO22" s="107" t="s">
        <v>807</v>
      </c>
      <c r="FP22" s="92" t="s">
        <v>132</v>
      </c>
      <c r="FQ22" s="92" t="s">
        <v>132</v>
      </c>
      <c r="FR22" s="92" t="s">
        <v>132</v>
      </c>
      <c r="FS22" s="107" t="s">
        <v>807</v>
      </c>
      <c r="FT22" s="92" t="s">
        <v>132</v>
      </c>
      <c r="FU22" s="92"/>
      <c r="GM22" s="102"/>
    </row>
    <row r="23" spans="1:195" s="75" customFormat="1" x14ac:dyDescent="0.25">
      <c r="A23" s="85">
        <v>2022</v>
      </c>
      <c r="B23" s="76">
        <v>44926</v>
      </c>
      <c r="C23" s="85" t="s">
        <v>121</v>
      </c>
      <c r="D23" s="85" t="s">
        <v>122</v>
      </c>
      <c r="E23" s="85" t="s">
        <v>123</v>
      </c>
      <c r="F23" s="77">
        <f t="shared" si="20"/>
        <v>22</v>
      </c>
      <c r="G23" s="85" t="s">
        <v>1586</v>
      </c>
      <c r="H23" s="85">
        <v>86</v>
      </c>
      <c r="I23" s="85" t="s">
        <v>797</v>
      </c>
      <c r="J23" s="217" t="s">
        <v>1049</v>
      </c>
      <c r="K23" s="77" t="str">
        <f>VLOOKUP(J23,[1]CodMpios!$B$1075:$E$1087,4,FALSE)</f>
        <v>86569 - Puerto Caicedo</v>
      </c>
      <c r="L23" s="77" t="str">
        <f>VLOOKUP($J23,[1]Coord_Mpios_X_Y!$B$102:$K$114,9,FALSE)</f>
        <v>0,725071229850</v>
      </c>
      <c r="M23" s="77" t="str">
        <f>VLOOKUP($J23,[1]Coord_Mpios_X_Y!$B$102:$K$114,10,FALSE)</f>
        <v>-76,480994051174</v>
      </c>
      <c r="N23" s="86" t="s">
        <v>1775</v>
      </c>
      <c r="O23" s="86" t="s">
        <v>1776</v>
      </c>
      <c r="P23" s="218"/>
      <c r="Q23" s="85" t="s">
        <v>126</v>
      </c>
      <c r="R23" s="108">
        <v>18184517</v>
      </c>
      <c r="S23" s="62" t="str">
        <f t="shared" si="0"/>
        <v>CC18184517</v>
      </c>
      <c r="T23" s="91" t="s">
        <v>1417</v>
      </c>
      <c r="U23" s="85" t="s">
        <v>852</v>
      </c>
      <c r="V23" s="91" t="s">
        <v>815</v>
      </c>
      <c r="W23" s="85" t="s">
        <v>528</v>
      </c>
      <c r="X23" s="87">
        <v>26393</v>
      </c>
      <c r="Y23" s="89">
        <f t="shared" si="16"/>
        <v>72</v>
      </c>
      <c r="Z23" s="63">
        <f>VLOOKUP($Y23,[1]Edades!$A$3:$H$153,4,FALSE)</f>
        <v>6</v>
      </c>
      <c r="AA23" s="63" t="str">
        <f>VLOOKUP($Y23,[1]Edades!$A$3:$H$153,6,FALSE)</f>
        <v>6 - Persona mayor</v>
      </c>
      <c r="AB23" s="63">
        <f>VLOOKUP($Y23,[1]Edades!$A$3:$H$153,7,FALSE)</f>
        <v>15</v>
      </c>
      <c r="AC23" s="63" t="str">
        <f>VLOOKUP($Y23,[1]Edades!$A$3:$H$153,8,FALSE)</f>
        <v>70-74</v>
      </c>
      <c r="AD23" s="88" t="s">
        <v>1589</v>
      </c>
      <c r="AE23" s="85">
        <v>1</v>
      </c>
      <c r="AF23" s="85" t="s">
        <v>807</v>
      </c>
      <c r="AG23" s="86" t="s">
        <v>212</v>
      </c>
      <c r="AH23" s="86" t="s">
        <v>130</v>
      </c>
      <c r="AI23" s="85" t="s">
        <v>807</v>
      </c>
      <c r="AJ23" s="85" t="s">
        <v>807</v>
      </c>
      <c r="AK23" s="86" t="s">
        <v>1775</v>
      </c>
      <c r="AL23" s="85" t="s">
        <v>807</v>
      </c>
      <c r="AM23" s="85" t="s">
        <v>1786</v>
      </c>
      <c r="AN23" s="85" t="s">
        <v>131</v>
      </c>
      <c r="AO23" s="85" t="s">
        <v>131</v>
      </c>
      <c r="AP23" s="85" t="s">
        <v>131</v>
      </c>
      <c r="AQ23" s="86" t="s">
        <v>1821</v>
      </c>
      <c r="AR23" s="53" t="str">
        <f t="shared" si="17"/>
        <v>86569 - Puerto Caicedo</v>
      </c>
      <c r="AS23" s="85" t="s">
        <v>1791</v>
      </c>
      <c r="AT23" s="88">
        <v>3174933467</v>
      </c>
      <c r="AU23" s="85" t="s">
        <v>1219</v>
      </c>
      <c r="AV23" s="85"/>
      <c r="AW23" s="85"/>
      <c r="AX23" s="85"/>
      <c r="AY23" s="85"/>
      <c r="AZ23" s="85"/>
      <c r="BA23" s="85">
        <v>86</v>
      </c>
      <c r="BB23" s="85" t="s">
        <v>1778</v>
      </c>
      <c r="BC23" s="85">
        <v>86569</v>
      </c>
      <c r="BD23" s="85" t="s">
        <v>1791</v>
      </c>
      <c r="BE23" s="89">
        <v>860010017201</v>
      </c>
      <c r="BF23" s="49" t="s">
        <v>1085</v>
      </c>
      <c r="BG23" s="85" t="s">
        <v>1779</v>
      </c>
      <c r="BH23" s="85" t="s">
        <v>1780</v>
      </c>
      <c r="BI23" s="85">
        <v>4201616</v>
      </c>
      <c r="BJ23" s="85"/>
      <c r="BK23" s="85"/>
      <c r="BL23" s="85" t="s">
        <v>2252</v>
      </c>
      <c r="BM23" s="85" t="s">
        <v>130</v>
      </c>
      <c r="BN23" s="85" t="s">
        <v>132</v>
      </c>
      <c r="BO23" s="85">
        <v>0</v>
      </c>
      <c r="BP23" s="85" t="s">
        <v>132</v>
      </c>
      <c r="BQ23" s="85" t="s">
        <v>132</v>
      </c>
      <c r="BR23" s="85" t="s">
        <v>807</v>
      </c>
      <c r="BS23" s="85" t="s">
        <v>807</v>
      </c>
      <c r="BT23" s="90">
        <v>44279</v>
      </c>
      <c r="BU23" s="85" t="s">
        <v>1677</v>
      </c>
      <c r="BV23" s="85" t="s">
        <v>130</v>
      </c>
      <c r="BW23" s="91" t="s">
        <v>1700</v>
      </c>
      <c r="BX23" s="85"/>
      <c r="BY23" s="85" t="s">
        <v>132</v>
      </c>
      <c r="BZ23" s="85" t="s">
        <v>807</v>
      </c>
      <c r="CA23" s="85" t="s">
        <v>807</v>
      </c>
      <c r="CB23" s="85"/>
      <c r="CC23" s="85"/>
      <c r="CD23" s="85" t="s">
        <v>1532</v>
      </c>
      <c r="CE23" s="88" t="s">
        <v>1681</v>
      </c>
      <c r="CF23" s="80" t="str">
        <f t="shared" si="24"/>
        <v>HTA</v>
      </c>
      <c r="CG23" s="109">
        <v>110</v>
      </c>
      <c r="CH23" s="95">
        <v>180</v>
      </c>
      <c r="CI23" s="50">
        <f t="shared" si="1"/>
        <v>33.950617283950614</v>
      </c>
      <c r="CJ23" s="18" t="str">
        <f t="shared" si="2"/>
        <v>OBESIDAD</v>
      </c>
      <c r="CK23" s="95">
        <f>Hoja1!L25</f>
        <v>17</v>
      </c>
      <c r="CL23" s="10" t="s">
        <v>1113</v>
      </c>
      <c r="CM23" s="97">
        <v>42619</v>
      </c>
      <c r="CN23" s="92"/>
      <c r="CO23" s="75">
        <v>1</v>
      </c>
      <c r="CP23" s="119">
        <f t="shared" si="25"/>
        <v>42619</v>
      </c>
      <c r="CQ23" s="75">
        <v>2</v>
      </c>
      <c r="CR23" s="65" t="s">
        <v>1222</v>
      </c>
      <c r="CS23" s="75">
        <v>0</v>
      </c>
      <c r="CT23" s="110" t="s">
        <v>131</v>
      </c>
      <c r="CU23" s="93" t="s">
        <v>807</v>
      </c>
      <c r="CV23" s="92"/>
      <c r="CW23" s="102">
        <v>150</v>
      </c>
      <c r="CX23" s="102">
        <v>85</v>
      </c>
      <c r="CY23" s="93" t="s">
        <v>807</v>
      </c>
      <c r="CZ23" s="92" t="s">
        <v>130</v>
      </c>
      <c r="DA23" s="75" t="s">
        <v>807</v>
      </c>
      <c r="DB23" s="92">
        <v>0</v>
      </c>
      <c r="DC23" s="75" t="str">
        <f t="shared" si="3"/>
        <v/>
      </c>
      <c r="DD23" s="16" t="str">
        <f t="shared" si="4"/>
        <v/>
      </c>
      <c r="DE23" s="16" t="str">
        <f t="shared" si="5"/>
        <v/>
      </c>
      <c r="DF23" s="16" t="str">
        <f t="shared" si="6"/>
        <v/>
      </c>
      <c r="DG23" s="16" t="str">
        <f t="shared" si="19"/>
        <v xml:space="preserve"> +  +  + </v>
      </c>
      <c r="DH23" s="16" t="str">
        <f>E23</f>
        <v>HTA</v>
      </c>
      <c r="DI23" s="98">
        <v>43533</v>
      </c>
      <c r="DJ23" s="75" t="str">
        <f t="shared" si="8"/>
        <v>SI</v>
      </c>
      <c r="DL23" s="98"/>
      <c r="DM23" s="98">
        <v>43529</v>
      </c>
      <c r="DN23" s="75" t="str">
        <f t="shared" si="9"/>
        <v>SI</v>
      </c>
      <c r="DO23" s="98"/>
      <c r="DP23" s="75" t="str">
        <f t="shared" si="9"/>
        <v>NO</v>
      </c>
      <c r="DQ23" s="98"/>
      <c r="DR23" s="75" t="str">
        <f t="shared" si="10"/>
        <v>NO</v>
      </c>
      <c r="DS23" s="98"/>
      <c r="DT23" s="75" t="str">
        <f t="shared" si="11"/>
        <v>NO</v>
      </c>
      <c r="DU23" s="98"/>
      <c r="DV23" s="75" t="str">
        <f t="shared" si="11"/>
        <v>NO</v>
      </c>
      <c r="DW23" s="98"/>
      <c r="DX23" s="75" t="str">
        <f t="shared" si="12"/>
        <v>NO</v>
      </c>
      <c r="DY23" s="98">
        <v>43508</v>
      </c>
      <c r="DZ23" s="75" t="str">
        <f t="shared" si="13"/>
        <v>SI</v>
      </c>
      <c r="EA23" s="98"/>
      <c r="EB23" s="75" t="str">
        <f t="shared" si="14"/>
        <v>NO</v>
      </c>
      <c r="EC23" s="98" t="s">
        <v>807</v>
      </c>
      <c r="ED23" s="92" t="s">
        <v>1530</v>
      </c>
      <c r="EE23" s="92"/>
      <c r="EF23" s="98" t="s">
        <v>807</v>
      </c>
      <c r="EG23" s="94"/>
      <c r="EH23" s="99" t="s">
        <v>131</v>
      </c>
      <c r="EI23" s="99" t="s">
        <v>807</v>
      </c>
      <c r="EJ23" s="99"/>
      <c r="EK23" s="101">
        <v>43498</v>
      </c>
      <c r="EL23" s="92">
        <v>1.1000000000000001</v>
      </c>
      <c r="EM23" s="103">
        <v>43498</v>
      </c>
      <c r="EN23" s="102">
        <v>100</v>
      </c>
      <c r="EO23" s="101">
        <v>43498</v>
      </c>
      <c r="EP23" s="92">
        <v>150</v>
      </c>
      <c r="EQ23" s="101">
        <v>43498</v>
      </c>
      <c r="ER23" s="99">
        <v>77</v>
      </c>
      <c r="ES23" s="101">
        <v>43498</v>
      </c>
      <c r="ET23" s="192">
        <v>45</v>
      </c>
      <c r="EU23" s="101">
        <v>43498</v>
      </c>
      <c r="EV23" s="92">
        <v>140</v>
      </c>
      <c r="EW23" s="101"/>
      <c r="EX23" s="94" t="str">
        <f t="shared" si="15"/>
        <v/>
      </c>
      <c r="EY23" s="103"/>
      <c r="EZ23" s="92"/>
      <c r="FA23" s="102"/>
      <c r="FB23" s="102"/>
      <c r="FC23" s="92"/>
      <c r="FD23" s="92"/>
      <c r="FE23" s="103"/>
      <c r="FF23" s="105"/>
      <c r="FG23" s="101"/>
      <c r="FH23" s="105"/>
      <c r="FI23" s="92"/>
      <c r="FJ23" s="94"/>
      <c r="FK23" s="92"/>
      <c r="FL23" s="97">
        <v>44279</v>
      </c>
      <c r="FM23" s="98" t="s">
        <v>1530</v>
      </c>
      <c r="FN23" s="97">
        <v>44371</v>
      </c>
      <c r="FO23" s="107" t="s">
        <v>807</v>
      </c>
      <c r="FP23" s="92" t="s">
        <v>132</v>
      </c>
      <c r="FQ23" s="92" t="s">
        <v>132</v>
      </c>
      <c r="FR23" s="92" t="s">
        <v>132</v>
      </c>
      <c r="FS23" s="107" t="s">
        <v>807</v>
      </c>
      <c r="FT23" s="92" t="s">
        <v>132</v>
      </c>
      <c r="FU23" s="92"/>
      <c r="GM23" s="102"/>
    </row>
    <row r="24" spans="1:195" s="75" customFormat="1" x14ac:dyDescent="0.25">
      <c r="A24" s="85">
        <v>2022</v>
      </c>
      <c r="B24" s="76">
        <v>44926</v>
      </c>
      <c r="C24" s="85" t="s">
        <v>121</v>
      </c>
      <c r="D24" s="85" t="s">
        <v>122</v>
      </c>
      <c r="E24" s="85" t="s">
        <v>1474</v>
      </c>
      <c r="F24" s="77">
        <f t="shared" si="20"/>
        <v>23</v>
      </c>
      <c r="G24" s="85" t="s">
        <v>1586</v>
      </c>
      <c r="H24" s="85">
        <v>86</v>
      </c>
      <c r="I24" s="85" t="s">
        <v>797</v>
      </c>
      <c r="J24" s="217" t="s">
        <v>911</v>
      </c>
      <c r="K24" s="77" t="str">
        <f>VLOOKUP(J24,[1]CodMpios!$B$1075:$E$1087,4,FALSE)</f>
        <v>86568 - Puerto Asís</v>
      </c>
      <c r="L24" s="77" t="str">
        <f>VLOOKUP($J24,[1]Coord_Mpios_X_Y!$B$102:$K$114,9,FALSE)</f>
        <v>0,478611463602</v>
      </c>
      <c r="M24" s="77" t="str">
        <f>VLOOKUP($J24,[1]Coord_Mpios_X_Y!$B$102:$K$114,10,FALSE)</f>
        <v>-76,328200149562</v>
      </c>
      <c r="N24" s="86" t="s">
        <v>1775</v>
      </c>
      <c r="O24" s="86" t="s">
        <v>1776</v>
      </c>
      <c r="P24" s="218"/>
      <c r="Q24" s="85" t="s">
        <v>126</v>
      </c>
      <c r="R24" s="108">
        <v>27469757</v>
      </c>
      <c r="S24" s="62" t="str">
        <f t="shared" si="0"/>
        <v>CC27469757</v>
      </c>
      <c r="T24" s="91" t="s">
        <v>189</v>
      </c>
      <c r="U24" s="85" t="s">
        <v>780</v>
      </c>
      <c r="V24" s="91" t="s">
        <v>304</v>
      </c>
      <c r="W24" s="85" t="s">
        <v>528</v>
      </c>
      <c r="X24" s="87">
        <v>22686</v>
      </c>
      <c r="Y24" s="89">
        <f t="shared" si="16"/>
        <v>62</v>
      </c>
      <c r="Z24" s="63">
        <f>VLOOKUP($Y24,[1]Edades!$A$3:$H$153,4,FALSE)</f>
        <v>6</v>
      </c>
      <c r="AA24" s="63" t="str">
        <f>VLOOKUP($Y24,[1]Edades!$A$3:$H$153,6,FALSE)</f>
        <v>6 - Persona mayor</v>
      </c>
      <c r="AB24" s="63">
        <f>VLOOKUP($Y24,[1]Edades!$A$3:$H$153,7,FALSE)</f>
        <v>13</v>
      </c>
      <c r="AC24" s="63" t="str">
        <f>VLOOKUP($Y24,[1]Edades!$A$3:$H$153,8,FALSE)</f>
        <v>60-64</v>
      </c>
      <c r="AD24" s="91" t="s">
        <v>1590</v>
      </c>
      <c r="AE24" s="85">
        <v>2</v>
      </c>
      <c r="AF24" s="85" t="s">
        <v>807</v>
      </c>
      <c r="AG24" s="117" t="s">
        <v>1777</v>
      </c>
      <c r="AH24" s="117" t="s">
        <v>132</v>
      </c>
      <c r="AI24" s="85" t="s">
        <v>1595</v>
      </c>
      <c r="AJ24" s="85" t="s">
        <v>1591</v>
      </c>
      <c r="AK24" s="117" t="s">
        <v>1775</v>
      </c>
      <c r="AL24" s="86" t="s">
        <v>1602</v>
      </c>
      <c r="AM24" s="85" t="s">
        <v>1786</v>
      </c>
      <c r="AN24" s="85" t="s">
        <v>131</v>
      </c>
      <c r="AO24" s="85" t="s">
        <v>131</v>
      </c>
      <c r="AP24" s="85" t="s">
        <v>131</v>
      </c>
      <c r="AQ24" s="75" t="s">
        <v>1841</v>
      </c>
      <c r="AR24" s="53" t="str">
        <f t="shared" si="17"/>
        <v>86568 - Puerto Asís</v>
      </c>
      <c r="AS24" s="85" t="s">
        <v>1655</v>
      </c>
      <c r="AT24" s="88">
        <v>3208846464</v>
      </c>
      <c r="AU24" s="85" t="s">
        <v>1219</v>
      </c>
      <c r="AV24" s="85"/>
      <c r="AW24" s="85"/>
      <c r="AX24" s="85"/>
      <c r="AY24" s="85"/>
      <c r="AZ24" s="85"/>
      <c r="BA24" s="85">
        <v>86</v>
      </c>
      <c r="BB24" s="85" t="s">
        <v>1778</v>
      </c>
      <c r="BC24" s="85">
        <v>86568</v>
      </c>
      <c r="BD24" s="85" t="s">
        <v>1655</v>
      </c>
      <c r="BE24" s="89">
        <v>860010017201</v>
      </c>
      <c r="BF24" s="49" t="s">
        <v>1081</v>
      </c>
      <c r="BG24" s="85" t="s">
        <v>1779</v>
      </c>
      <c r="BH24" s="85" t="s">
        <v>1780</v>
      </c>
      <c r="BI24" s="85">
        <v>4201616</v>
      </c>
      <c r="BJ24" s="85"/>
      <c r="BK24" s="85"/>
      <c r="BL24" s="85" t="s">
        <v>807</v>
      </c>
      <c r="BM24" s="85" t="s">
        <v>130</v>
      </c>
      <c r="BN24" s="85" t="s">
        <v>132</v>
      </c>
      <c r="BO24" s="85">
        <v>0</v>
      </c>
      <c r="BP24" s="85" t="s">
        <v>132</v>
      </c>
      <c r="BQ24" s="85" t="s">
        <v>132</v>
      </c>
      <c r="BR24" s="85" t="s">
        <v>1676</v>
      </c>
      <c r="BS24" s="85" t="s">
        <v>132</v>
      </c>
      <c r="BT24" s="90">
        <v>44897</v>
      </c>
      <c r="BU24" s="85" t="s">
        <v>1677</v>
      </c>
      <c r="BV24" s="85" t="s">
        <v>130</v>
      </c>
      <c r="BW24" s="91" t="s">
        <v>131</v>
      </c>
      <c r="BX24" s="85" t="s">
        <v>131</v>
      </c>
      <c r="BY24" s="85" t="s">
        <v>131</v>
      </c>
      <c r="BZ24" s="85" t="s">
        <v>131</v>
      </c>
      <c r="CA24" s="85" t="s">
        <v>132</v>
      </c>
      <c r="CB24" s="85" t="s">
        <v>1822</v>
      </c>
      <c r="CC24" s="85" t="s">
        <v>132</v>
      </c>
      <c r="CD24" s="85" t="s">
        <v>131</v>
      </c>
      <c r="CE24" s="88" t="s">
        <v>1681</v>
      </c>
      <c r="CF24" s="80" t="str">
        <f t="shared" si="24"/>
        <v>DM</v>
      </c>
      <c r="CG24" s="109">
        <v>65</v>
      </c>
      <c r="CH24" s="95">
        <v>145</v>
      </c>
      <c r="CI24" s="50">
        <f t="shared" si="1"/>
        <v>30.915576694411413</v>
      </c>
      <c r="CJ24" s="18" t="str">
        <f t="shared" si="2"/>
        <v>OBESIDAD</v>
      </c>
      <c r="CK24" s="95">
        <f>Hoja1!L26</f>
        <v>10</v>
      </c>
      <c r="CL24" s="10" t="s">
        <v>1112</v>
      </c>
      <c r="CM24" s="97">
        <v>42656</v>
      </c>
      <c r="CN24" s="92"/>
      <c r="CO24" s="92">
        <v>2</v>
      </c>
      <c r="CP24" s="65" t="s">
        <v>1222</v>
      </c>
      <c r="CQ24" s="75">
        <v>1</v>
      </c>
      <c r="CR24" s="97">
        <v>42656</v>
      </c>
      <c r="CS24" s="75">
        <v>1</v>
      </c>
      <c r="CT24" s="110" t="s">
        <v>1707</v>
      </c>
      <c r="CU24" s="92" t="s">
        <v>132</v>
      </c>
      <c r="CV24" s="92"/>
      <c r="CW24" s="102">
        <v>120</v>
      </c>
      <c r="CX24" s="102">
        <v>70</v>
      </c>
      <c r="CY24" s="93" t="s">
        <v>807</v>
      </c>
      <c r="CZ24" s="92" t="s">
        <v>130</v>
      </c>
      <c r="DA24" s="75" t="s">
        <v>807</v>
      </c>
      <c r="DB24" s="92">
        <v>0</v>
      </c>
      <c r="DC24" s="75" t="str">
        <f t="shared" si="3"/>
        <v/>
      </c>
      <c r="DD24" s="16" t="str">
        <f t="shared" si="4"/>
        <v/>
      </c>
      <c r="DE24" s="16" t="str">
        <f t="shared" si="5"/>
        <v/>
      </c>
      <c r="DF24" s="16" t="str">
        <f t="shared" si="6"/>
        <v/>
      </c>
      <c r="DG24" s="16" t="str">
        <f t="shared" si="19"/>
        <v xml:space="preserve"> +  +  + </v>
      </c>
      <c r="DH24" s="16" t="str">
        <f t="shared" ref="DH24:DH25" si="26">E24</f>
        <v>DM</v>
      </c>
      <c r="DI24" s="98">
        <v>42653</v>
      </c>
      <c r="DJ24" s="75" t="str">
        <f t="shared" si="8"/>
        <v>SI</v>
      </c>
      <c r="DL24" s="98"/>
      <c r="DM24" s="98">
        <v>42887</v>
      </c>
      <c r="DN24" s="75" t="str">
        <f t="shared" si="9"/>
        <v>SI</v>
      </c>
      <c r="DO24" s="98"/>
      <c r="DP24" s="75" t="str">
        <f t="shared" si="9"/>
        <v>NO</v>
      </c>
      <c r="DQ24" s="98"/>
      <c r="DR24" s="75" t="str">
        <f t="shared" si="10"/>
        <v>NO</v>
      </c>
      <c r="DS24" s="98">
        <v>43214</v>
      </c>
      <c r="DT24" s="75" t="str">
        <f t="shared" si="11"/>
        <v>SI</v>
      </c>
      <c r="DU24" s="98"/>
      <c r="DV24" s="75" t="str">
        <f t="shared" si="11"/>
        <v>NO</v>
      </c>
      <c r="DW24" s="98"/>
      <c r="DX24" s="75" t="str">
        <f t="shared" si="12"/>
        <v>NO</v>
      </c>
      <c r="DY24" s="98">
        <v>43054</v>
      </c>
      <c r="DZ24" s="75" t="str">
        <f t="shared" si="13"/>
        <v>SI</v>
      </c>
      <c r="EA24" s="98"/>
      <c r="EB24" s="75" t="str">
        <f t="shared" si="14"/>
        <v>NO</v>
      </c>
      <c r="EC24" s="98" t="s">
        <v>807</v>
      </c>
      <c r="ED24" s="92" t="s">
        <v>1530</v>
      </c>
      <c r="EE24" s="92"/>
      <c r="EF24" s="98" t="s">
        <v>807</v>
      </c>
      <c r="EG24" s="94"/>
      <c r="EH24" s="99"/>
      <c r="EI24" s="99" t="s">
        <v>807</v>
      </c>
      <c r="EJ24" s="99"/>
      <c r="EK24" s="101">
        <v>43035</v>
      </c>
      <c r="EL24" s="92">
        <v>0.88</v>
      </c>
      <c r="EM24" s="222">
        <v>44733</v>
      </c>
      <c r="EN24" s="102">
        <v>241</v>
      </c>
      <c r="EO24" s="101">
        <v>43035</v>
      </c>
      <c r="EP24" s="92">
        <v>169</v>
      </c>
      <c r="EQ24" s="101">
        <v>43035</v>
      </c>
      <c r="ER24" s="99">
        <v>70</v>
      </c>
      <c r="ES24" s="101">
        <v>43035</v>
      </c>
      <c r="ET24" s="192">
        <v>66</v>
      </c>
      <c r="EU24" s="101">
        <v>43035</v>
      </c>
      <c r="EV24" s="92">
        <v>165</v>
      </c>
      <c r="EW24" s="101">
        <v>43550</v>
      </c>
      <c r="EX24" s="94" t="str">
        <f t="shared" si="15"/>
        <v/>
      </c>
      <c r="EY24" s="103">
        <v>44733</v>
      </c>
      <c r="EZ24" s="92">
        <v>9.9</v>
      </c>
      <c r="FA24" s="102"/>
      <c r="FB24" s="102"/>
      <c r="FC24" s="92"/>
      <c r="FD24" s="92"/>
      <c r="FE24" s="103"/>
      <c r="FF24" s="105"/>
      <c r="FG24" s="101"/>
      <c r="FH24" s="104"/>
      <c r="FI24" s="92"/>
      <c r="FJ24" s="94"/>
      <c r="FK24" s="92"/>
      <c r="FL24" s="97">
        <v>44629</v>
      </c>
      <c r="FM24" s="98" t="s">
        <v>1530</v>
      </c>
      <c r="FN24" s="97">
        <v>44721</v>
      </c>
      <c r="FO24" s="107" t="s">
        <v>807</v>
      </c>
      <c r="FP24" s="92" t="s">
        <v>132</v>
      </c>
      <c r="FQ24" s="92" t="s">
        <v>132</v>
      </c>
      <c r="FR24" s="92" t="s">
        <v>132</v>
      </c>
      <c r="FS24" s="107" t="s">
        <v>807</v>
      </c>
      <c r="FT24" s="92" t="s">
        <v>132</v>
      </c>
      <c r="FU24" s="92"/>
      <c r="GM24" s="102"/>
    </row>
    <row r="25" spans="1:195" s="75" customFormat="1" x14ac:dyDescent="0.25">
      <c r="A25" s="85">
        <v>2022</v>
      </c>
      <c r="B25" s="76">
        <v>44926</v>
      </c>
      <c r="C25" s="85" t="s">
        <v>121</v>
      </c>
      <c r="D25" s="85" t="s">
        <v>122</v>
      </c>
      <c r="E25" s="85" t="s">
        <v>123</v>
      </c>
      <c r="F25" s="77">
        <f t="shared" si="20"/>
        <v>24</v>
      </c>
      <c r="G25" s="85" t="s">
        <v>1586</v>
      </c>
      <c r="H25" s="85">
        <v>86</v>
      </c>
      <c r="I25" s="85" t="s">
        <v>797</v>
      </c>
      <c r="J25" s="217" t="s">
        <v>911</v>
      </c>
      <c r="K25" s="77" t="str">
        <f>VLOOKUP(J25,[1]CodMpios!$B$1075:$E$1087,4,FALSE)</f>
        <v>86568 - Puerto Asís</v>
      </c>
      <c r="L25" s="77" t="str">
        <f>VLOOKUP($J25,[1]Coord_Mpios_X_Y!$B$102:$K$114,9,FALSE)</f>
        <v>0,478611463602</v>
      </c>
      <c r="M25" s="77" t="str">
        <f>VLOOKUP($J25,[1]Coord_Mpios_X_Y!$B$102:$K$114,10,FALSE)</f>
        <v>-76,328200149562</v>
      </c>
      <c r="N25" s="86" t="s">
        <v>1775</v>
      </c>
      <c r="O25" s="86" t="s">
        <v>1776</v>
      </c>
      <c r="P25" s="218"/>
      <c r="Q25" s="85" t="s">
        <v>126</v>
      </c>
      <c r="R25" s="108">
        <v>18389395</v>
      </c>
      <c r="S25" s="62" t="str">
        <f t="shared" si="0"/>
        <v>CC18389395</v>
      </c>
      <c r="T25" s="91" t="s">
        <v>208</v>
      </c>
      <c r="U25" s="85" t="s">
        <v>699</v>
      </c>
      <c r="V25" s="91" t="s">
        <v>692</v>
      </c>
      <c r="W25" s="85" t="s">
        <v>202</v>
      </c>
      <c r="X25" s="87">
        <v>23940</v>
      </c>
      <c r="Y25" s="89">
        <f t="shared" si="16"/>
        <v>65</v>
      </c>
      <c r="Z25" s="63">
        <f>VLOOKUP($Y25,[1]Edades!$A$3:$H$153,4,FALSE)</f>
        <v>6</v>
      </c>
      <c r="AA25" s="63" t="str">
        <f>VLOOKUP($Y25,[1]Edades!$A$3:$H$153,6,FALSE)</f>
        <v>6 - Persona mayor</v>
      </c>
      <c r="AB25" s="63">
        <f>VLOOKUP($Y25,[1]Edades!$A$3:$H$153,7,FALSE)</f>
        <v>14</v>
      </c>
      <c r="AC25" s="63" t="str">
        <f>VLOOKUP($Y25,[1]Edades!$A$3:$H$153,8,FALSE)</f>
        <v>65-69</v>
      </c>
      <c r="AD25" s="88" t="s">
        <v>1589</v>
      </c>
      <c r="AE25" s="85">
        <v>1</v>
      </c>
      <c r="AF25" s="85" t="s">
        <v>807</v>
      </c>
      <c r="AG25" s="117" t="s">
        <v>1777</v>
      </c>
      <c r="AH25" s="117" t="s">
        <v>132</v>
      </c>
      <c r="AI25" s="85" t="s">
        <v>1595</v>
      </c>
      <c r="AJ25" s="85" t="s">
        <v>1591</v>
      </c>
      <c r="AK25" s="117" t="s">
        <v>1775</v>
      </c>
      <c r="AL25" s="86" t="s">
        <v>1602</v>
      </c>
      <c r="AM25" s="85" t="s">
        <v>1786</v>
      </c>
      <c r="AN25" s="85" t="s">
        <v>131</v>
      </c>
      <c r="AO25" s="85" t="s">
        <v>131</v>
      </c>
      <c r="AP25" s="85" t="s">
        <v>131</v>
      </c>
      <c r="AQ25" s="75" t="s">
        <v>1841</v>
      </c>
      <c r="AR25" s="53" t="str">
        <f t="shared" si="17"/>
        <v>86568 - Puerto Asís</v>
      </c>
      <c r="AS25" s="85" t="s">
        <v>1655</v>
      </c>
      <c r="AT25" s="85">
        <v>3112311435</v>
      </c>
      <c r="AU25" s="85" t="s">
        <v>1219</v>
      </c>
      <c r="AV25" s="85"/>
      <c r="AW25" s="85"/>
      <c r="AX25" s="85"/>
      <c r="AY25" s="85"/>
      <c r="AZ25" s="85"/>
      <c r="BA25" s="85">
        <v>86</v>
      </c>
      <c r="BB25" s="85" t="s">
        <v>1778</v>
      </c>
      <c r="BC25" s="85">
        <v>86568</v>
      </c>
      <c r="BD25" s="85" t="s">
        <v>1655</v>
      </c>
      <c r="BE25" s="89">
        <v>860010017201</v>
      </c>
      <c r="BF25" s="49" t="s">
        <v>1081</v>
      </c>
      <c r="BG25" s="85" t="s">
        <v>1779</v>
      </c>
      <c r="BH25" s="85" t="s">
        <v>1780</v>
      </c>
      <c r="BI25" s="85">
        <v>4201616</v>
      </c>
      <c r="BJ25" s="85"/>
      <c r="BK25" s="85"/>
      <c r="BL25" s="85" t="s">
        <v>807</v>
      </c>
      <c r="BM25" s="85" t="s">
        <v>130</v>
      </c>
      <c r="BN25" s="85" t="s">
        <v>132</v>
      </c>
      <c r="BO25" s="85">
        <v>0</v>
      </c>
      <c r="BP25" s="85" t="s">
        <v>132</v>
      </c>
      <c r="BQ25" s="85" t="s">
        <v>132</v>
      </c>
      <c r="BR25" s="85" t="s">
        <v>1676</v>
      </c>
      <c r="BS25" s="85" t="s">
        <v>132</v>
      </c>
      <c r="BT25" s="90">
        <v>44916</v>
      </c>
      <c r="BU25" s="85" t="s">
        <v>1677</v>
      </c>
      <c r="BV25" s="85" t="s">
        <v>130</v>
      </c>
      <c r="BW25" s="91" t="s">
        <v>1823</v>
      </c>
      <c r="BX25" s="85" t="s">
        <v>132</v>
      </c>
      <c r="BY25" s="85" t="s">
        <v>132</v>
      </c>
      <c r="BZ25" s="85" t="s">
        <v>130</v>
      </c>
      <c r="CA25" s="85" t="s">
        <v>132</v>
      </c>
      <c r="CB25" s="85" t="s">
        <v>131</v>
      </c>
      <c r="CC25" s="85"/>
      <c r="CD25" s="85" t="s">
        <v>131</v>
      </c>
      <c r="CE25" s="88" t="s">
        <v>1681</v>
      </c>
      <c r="CF25" s="80" t="str">
        <f t="shared" si="24"/>
        <v>HTA</v>
      </c>
      <c r="CG25" s="109">
        <v>90</v>
      </c>
      <c r="CH25" s="95">
        <v>172</v>
      </c>
      <c r="CI25" s="50">
        <f t="shared" si="1"/>
        <v>30.421849648458629</v>
      </c>
      <c r="CJ25" s="18" t="str">
        <f t="shared" si="2"/>
        <v>OBESIDAD</v>
      </c>
      <c r="CK25" s="95">
        <f>Hoja1!L27</f>
        <v>13</v>
      </c>
      <c r="CL25" s="10" t="s">
        <v>1113</v>
      </c>
      <c r="CM25" s="97">
        <v>42657</v>
      </c>
      <c r="CN25" s="92"/>
      <c r="CO25" s="75">
        <v>1</v>
      </c>
      <c r="CP25" s="98">
        <v>42370</v>
      </c>
      <c r="CQ25" s="75">
        <v>2</v>
      </c>
      <c r="CR25" s="65" t="s">
        <v>1222</v>
      </c>
      <c r="CS25" s="75">
        <v>0</v>
      </c>
      <c r="CT25" s="110" t="s">
        <v>131</v>
      </c>
      <c r="CU25" s="92" t="s">
        <v>132</v>
      </c>
      <c r="CV25" s="92"/>
      <c r="CW25" s="102">
        <v>140</v>
      </c>
      <c r="CX25" s="102">
        <v>80</v>
      </c>
      <c r="CY25" s="93" t="s">
        <v>807</v>
      </c>
      <c r="CZ25" s="92" t="s">
        <v>132</v>
      </c>
      <c r="DA25" s="92" t="s">
        <v>132</v>
      </c>
      <c r="DB25" s="92">
        <v>0</v>
      </c>
      <c r="DC25" s="75" t="str">
        <f t="shared" si="3"/>
        <v/>
      </c>
      <c r="DD25" s="16" t="str">
        <f t="shared" si="4"/>
        <v/>
      </c>
      <c r="DE25" s="16" t="str">
        <f t="shared" si="5"/>
        <v/>
      </c>
      <c r="DF25" s="16" t="str">
        <f t="shared" si="6"/>
        <v/>
      </c>
      <c r="DG25" s="16" t="str">
        <f t="shared" si="19"/>
        <v xml:space="preserve"> +  +  + </v>
      </c>
      <c r="DH25" s="16" t="str">
        <f t="shared" si="26"/>
        <v>HTA</v>
      </c>
      <c r="DI25" s="98">
        <v>44390</v>
      </c>
      <c r="DJ25" s="75" t="str">
        <f t="shared" si="8"/>
        <v>SI</v>
      </c>
      <c r="DL25" s="98"/>
      <c r="DM25" s="98">
        <v>44404</v>
      </c>
      <c r="DN25" s="75" t="str">
        <f t="shared" si="9"/>
        <v>SI</v>
      </c>
      <c r="DO25" s="98"/>
      <c r="DP25" s="75" t="str">
        <f t="shared" si="9"/>
        <v>NO</v>
      </c>
      <c r="DQ25" s="98"/>
      <c r="DR25" s="75" t="str">
        <f t="shared" si="10"/>
        <v>NO</v>
      </c>
      <c r="DS25" s="98">
        <v>44415</v>
      </c>
      <c r="DT25" s="75" t="str">
        <f t="shared" si="11"/>
        <v>SI</v>
      </c>
      <c r="DU25" s="98"/>
      <c r="DV25" s="75" t="str">
        <f t="shared" si="11"/>
        <v>NO</v>
      </c>
      <c r="DW25" s="98"/>
      <c r="DX25" s="75" t="str">
        <f t="shared" si="12"/>
        <v>NO</v>
      </c>
      <c r="DY25" s="98">
        <v>44704</v>
      </c>
      <c r="DZ25" s="75" t="str">
        <f t="shared" si="13"/>
        <v>SI</v>
      </c>
      <c r="EA25" s="98"/>
      <c r="EB25" s="75" t="str">
        <f t="shared" si="14"/>
        <v>NO</v>
      </c>
      <c r="EC25" s="98" t="s">
        <v>807</v>
      </c>
      <c r="ED25" s="92" t="s">
        <v>1530</v>
      </c>
      <c r="EE25" s="92"/>
      <c r="EF25" s="98" t="s">
        <v>807</v>
      </c>
      <c r="EG25" s="94">
        <v>125</v>
      </c>
      <c r="EH25" s="99"/>
      <c r="EI25" s="92">
        <v>1</v>
      </c>
      <c r="EJ25" s="92"/>
      <c r="EK25" s="101">
        <v>44707</v>
      </c>
      <c r="EL25" s="92">
        <v>0.79</v>
      </c>
      <c r="EM25" s="103">
        <v>44707</v>
      </c>
      <c r="EN25" s="102">
        <v>88.8</v>
      </c>
      <c r="EO25" s="101">
        <v>44707</v>
      </c>
      <c r="EP25" s="92">
        <v>164</v>
      </c>
      <c r="EQ25" s="101">
        <v>44707</v>
      </c>
      <c r="ER25" s="99">
        <v>101.68</v>
      </c>
      <c r="ES25" s="101">
        <v>44707</v>
      </c>
      <c r="ET25" s="192">
        <v>46</v>
      </c>
      <c r="EU25" s="101">
        <v>44707</v>
      </c>
      <c r="EV25" s="92">
        <v>81.599999999999994</v>
      </c>
      <c r="EW25" s="101">
        <v>44707</v>
      </c>
      <c r="EX25" s="94">
        <f t="shared" si="15"/>
        <v>75.939849624060145</v>
      </c>
      <c r="EY25" s="103"/>
      <c r="EZ25" s="92"/>
      <c r="FA25" s="114">
        <v>44707</v>
      </c>
      <c r="FB25" s="102" t="s">
        <v>1799</v>
      </c>
      <c r="FC25" s="92"/>
      <c r="FD25" s="92"/>
      <c r="FE25" s="103">
        <v>44707</v>
      </c>
      <c r="FF25" s="105">
        <v>20.2</v>
      </c>
      <c r="FG25" s="101">
        <v>44707</v>
      </c>
      <c r="FH25" s="104" t="s">
        <v>1824</v>
      </c>
      <c r="FI25" s="98">
        <v>44707</v>
      </c>
      <c r="FJ25" s="94" t="s">
        <v>1712</v>
      </c>
      <c r="FK25" s="92">
        <v>104</v>
      </c>
      <c r="FL25" s="97">
        <v>44916</v>
      </c>
      <c r="FM25" s="98" t="s">
        <v>1530</v>
      </c>
      <c r="FN25" s="97">
        <v>45006</v>
      </c>
      <c r="FO25" s="107"/>
      <c r="FP25" s="92" t="s">
        <v>132</v>
      </c>
      <c r="FQ25" s="92" t="s">
        <v>132</v>
      </c>
      <c r="FR25" s="92" t="s">
        <v>132</v>
      </c>
      <c r="FS25" s="107" t="s">
        <v>807</v>
      </c>
      <c r="FT25" s="92" t="s">
        <v>132</v>
      </c>
      <c r="FU25" s="92"/>
      <c r="GM25" s="102"/>
    </row>
    <row r="26" spans="1:195" s="75" customFormat="1" x14ac:dyDescent="0.25">
      <c r="A26" s="85">
        <v>2022</v>
      </c>
      <c r="B26" s="76">
        <v>44926</v>
      </c>
      <c r="C26" s="85" t="s">
        <v>121</v>
      </c>
      <c r="D26" s="85" t="s">
        <v>122</v>
      </c>
      <c r="E26" s="85" t="s">
        <v>123</v>
      </c>
      <c r="F26" s="77">
        <f t="shared" si="20"/>
        <v>25</v>
      </c>
      <c r="G26" s="85" t="s">
        <v>1586</v>
      </c>
      <c r="H26" s="85">
        <v>86</v>
      </c>
      <c r="I26" s="85" t="s">
        <v>797</v>
      </c>
      <c r="J26" s="217" t="s">
        <v>899</v>
      </c>
      <c r="K26" s="77" t="str">
        <f>VLOOKUP(J26,[1]CodMpios!$B$1075:$E$1087,4,FALSE)</f>
        <v>86320 - Orito</v>
      </c>
      <c r="L26" s="77" t="str">
        <f>VLOOKUP($J26,[1]Coord_Mpios_X_Y!$B$102:$K$114,9,FALSE)</f>
        <v>0,673756322544</v>
      </c>
      <c r="M26" s="77" t="str">
        <f>VLOOKUP($J26,[1]Coord_Mpios_X_Y!$B$102:$K$114,10,FALSE)</f>
        <v>-76,943139228782</v>
      </c>
      <c r="N26" s="86" t="s">
        <v>1775</v>
      </c>
      <c r="O26" s="86" t="s">
        <v>1776</v>
      </c>
      <c r="P26" s="218"/>
      <c r="Q26" s="85" t="s">
        <v>126</v>
      </c>
      <c r="R26" s="85">
        <v>97490121</v>
      </c>
      <c r="S26" s="62" t="str">
        <f t="shared" si="0"/>
        <v>CC97490121</v>
      </c>
      <c r="T26" s="124" t="s">
        <v>908</v>
      </c>
      <c r="U26" s="124" t="s">
        <v>593</v>
      </c>
      <c r="V26" s="85" t="s">
        <v>392</v>
      </c>
      <c r="W26" s="85" t="s">
        <v>497</v>
      </c>
      <c r="X26" s="87">
        <v>26935</v>
      </c>
      <c r="Y26" s="89">
        <f t="shared" si="16"/>
        <v>73</v>
      </c>
      <c r="Z26" s="63">
        <f>VLOOKUP($Y26,[1]Edades!$A$3:$H$153,4,FALSE)</f>
        <v>6</v>
      </c>
      <c r="AA26" s="63" t="str">
        <f>VLOOKUP($Y26,[1]Edades!$A$3:$H$153,6,FALSE)</f>
        <v>6 - Persona mayor</v>
      </c>
      <c r="AB26" s="63">
        <f>VLOOKUP($Y26,[1]Edades!$A$3:$H$153,7,FALSE)</f>
        <v>15</v>
      </c>
      <c r="AC26" s="63" t="str">
        <f>VLOOKUP($Y26,[1]Edades!$A$3:$H$153,8,FALSE)</f>
        <v>70-74</v>
      </c>
      <c r="AD26" s="88" t="s">
        <v>1589</v>
      </c>
      <c r="AE26" s="85">
        <v>1</v>
      </c>
      <c r="AF26" s="85" t="s">
        <v>807</v>
      </c>
      <c r="AG26" s="86" t="s">
        <v>212</v>
      </c>
      <c r="AH26" s="86" t="s">
        <v>130</v>
      </c>
      <c r="AI26" s="85" t="s">
        <v>807</v>
      </c>
      <c r="AJ26" s="85" t="s">
        <v>807</v>
      </c>
      <c r="AK26" s="86" t="s">
        <v>1775</v>
      </c>
      <c r="AL26" s="85" t="s">
        <v>807</v>
      </c>
      <c r="AM26" s="85" t="s">
        <v>1856</v>
      </c>
      <c r="AN26" s="85" t="s">
        <v>1604</v>
      </c>
      <c r="AO26" s="86" t="s">
        <v>2239</v>
      </c>
      <c r="AP26" s="127" t="s">
        <v>1996</v>
      </c>
      <c r="AQ26" s="86" t="s">
        <v>1787</v>
      </c>
      <c r="AR26" s="53" t="str">
        <f t="shared" si="17"/>
        <v>86320 - Orito</v>
      </c>
      <c r="AS26" s="85" t="s">
        <v>1608</v>
      </c>
      <c r="AT26" s="85">
        <v>3202873749</v>
      </c>
      <c r="AU26" s="85" t="s">
        <v>1219</v>
      </c>
      <c r="AV26" s="85"/>
      <c r="AW26" s="85"/>
      <c r="AX26" s="85"/>
      <c r="AY26" s="85"/>
      <c r="AZ26" s="85"/>
      <c r="BA26" s="85">
        <v>86</v>
      </c>
      <c r="BB26" s="85" t="s">
        <v>1778</v>
      </c>
      <c r="BC26" s="85">
        <v>86320</v>
      </c>
      <c r="BD26" s="85" t="s">
        <v>1608</v>
      </c>
      <c r="BE26" s="89">
        <v>860010017201</v>
      </c>
      <c r="BF26" s="49" t="s">
        <v>1082</v>
      </c>
      <c r="BG26" s="85" t="s">
        <v>1779</v>
      </c>
      <c r="BH26" s="85" t="s">
        <v>1780</v>
      </c>
      <c r="BI26" s="85">
        <v>4201616</v>
      </c>
      <c r="BJ26" s="85"/>
      <c r="BK26" s="85"/>
      <c r="BL26" s="85" t="s">
        <v>807</v>
      </c>
      <c r="BM26" s="85" t="s">
        <v>132</v>
      </c>
      <c r="BN26" s="85" t="s">
        <v>132</v>
      </c>
      <c r="BO26" s="85">
        <v>0</v>
      </c>
      <c r="BP26" s="85" t="s">
        <v>132</v>
      </c>
      <c r="BQ26" s="85" t="s">
        <v>132</v>
      </c>
      <c r="BR26" s="85" t="s">
        <v>807</v>
      </c>
      <c r="BS26" s="85" t="s">
        <v>807</v>
      </c>
      <c r="BT26" s="90">
        <v>44756</v>
      </c>
      <c r="BU26" s="85" t="s">
        <v>1677</v>
      </c>
      <c r="BV26" s="85" t="s">
        <v>130</v>
      </c>
      <c r="BW26" s="91" t="s">
        <v>1808</v>
      </c>
      <c r="BX26" s="85"/>
      <c r="BY26" s="85" t="s">
        <v>132</v>
      </c>
      <c r="BZ26" s="85" t="s">
        <v>807</v>
      </c>
      <c r="CA26" s="85" t="s">
        <v>807</v>
      </c>
      <c r="CB26" s="85"/>
      <c r="CC26" s="85"/>
      <c r="CD26" s="85" t="s">
        <v>131</v>
      </c>
      <c r="CE26" s="88" t="s">
        <v>1681</v>
      </c>
      <c r="CF26" s="80" t="str">
        <f t="shared" si="24"/>
        <v>HTA</v>
      </c>
      <c r="CG26" s="99">
        <v>71.2</v>
      </c>
      <c r="CH26" s="93">
        <v>165</v>
      </c>
      <c r="CI26" s="50">
        <f t="shared" si="1"/>
        <v>26.152433425160702</v>
      </c>
      <c r="CJ26" s="18" t="str">
        <f t="shared" si="2"/>
        <v>SOBREPESO</v>
      </c>
      <c r="CK26" s="95">
        <f>Hoja1!L28</f>
        <v>22</v>
      </c>
      <c r="CL26" s="10" t="s">
        <v>1114</v>
      </c>
      <c r="CM26" s="97">
        <v>42673</v>
      </c>
      <c r="CN26" s="92"/>
      <c r="CO26" s="75">
        <v>1</v>
      </c>
      <c r="CP26" s="97">
        <v>42673</v>
      </c>
      <c r="CQ26" s="75">
        <v>2</v>
      </c>
      <c r="CR26" s="65" t="s">
        <v>1222</v>
      </c>
      <c r="CS26" s="75">
        <v>0</v>
      </c>
      <c r="CT26" s="110" t="s">
        <v>131</v>
      </c>
      <c r="CU26" s="93" t="s">
        <v>807</v>
      </c>
      <c r="CV26" s="92"/>
      <c r="CW26" s="93">
        <v>110</v>
      </c>
      <c r="CX26" s="92">
        <v>70</v>
      </c>
      <c r="CY26" s="93" t="s">
        <v>807</v>
      </c>
      <c r="CZ26" s="92" t="s">
        <v>130</v>
      </c>
      <c r="DA26" s="75" t="s">
        <v>807</v>
      </c>
      <c r="DB26" s="92">
        <v>0</v>
      </c>
      <c r="DC26" s="75" t="str">
        <f t="shared" si="3"/>
        <v/>
      </c>
      <c r="DD26" s="16" t="str">
        <f t="shared" si="4"/>
        <v/>
      </c>
      <c r="DE26" s="16" t="str">
        <f t="shared" si="5"/>
        <v/>
      </c>
      <c r="DF26" s="16" t="str">
        <f t="shared" si="6"/>
        <v>HDL ALTO</v>
      </c>
      <c r="DG26" s="16" t="str">
        <f t="shared" si="19"/>
        <v xml:space="preserve"> +  +  + HDL ALTO</v>
      </c>
      <c r="DH26" s="16" t="str">
        <f>VLOOKUP(DG26,Hoja3!$A$19:$B$41,2,FALSE)</f>
        <v>HDL ALTO</v>
      </c>
      <c r="DI26" s="98"/>
      <c r="DJ26" s="75" t="str">
        <f t="shared" si="8"/>
        <v>NO</v>
      </c>
      <c r="DL26" s="98"/>
      <c r="DM26" s="98">
        <v>44756</v>
      </c>
      <c r="DN26" s="75" t="str">
        <f t="shared" si="9"/>
        <v>SI</v>
      </c>
      <c r="DO26" s="98"/>
      <c r="DP26" s="75" t="str">
        <f t="shared" si="9"/>
        <v>NO</v>
      </c>
      <c r="DQ26" s="98"/>
      <c r="DR26" s="75" t="str">
        <f t="shared" si="10"/>
        <v>NO</v>
      </c>
      <c r="DS26" s="98"/>
      <c r="DT26" s="75" t="str">
        <f t="shared" si="11"/>
        <v>NO</v>
      </c>
      <c r="DU26" s="98"/>
      <c r="DV26" s="75" t="str">
        <f t="shared" si="11"/>
        <v>NO</v>
      </c>
      <c r="DW26" s="98"/>
      <c r="DX26" s="75" t="str">
        <f t="shared" si="12"/>
        <v>NO</v>
      </c>
      <c r="DY26" s="98">
        <v>44715</v>
      </c>
      <c r="DZ26" s="75" t="str">
        <f t="shared" si="13"/>
        <v>SI</v>
      </c>
      <c r="EA26" s="98"/>
      <c r="EB26" s="75" t="str">
        <f t="shared" si="14"/>
        <v>NO</v>
      </c>
      <c r="EC26" s="98" t="s">
        <v>807</v>
      </c>
      <c r="ED26" s="92" t="s">
        <v>1530</v>
      </c>
      <c r="EE26" s="92"/>
      <c r="EF26" s="98" t="s">
        <v>807</v>
      </c>
      <c r="EG26" s="94"/>
      <c r="EH26" s="99" t="s">
        <v>131</v>
      </c>
      <c r="EI26" s="99" t="s">
        <v>807</v>
      </c>
      <c r="EJ26" s="99"/>
      <c r="EK26" s="101">
        <v>44715</v>
      </c>
      <c r="EL26" s="92">
        <v>1.4</v>
      </c>
      <c r="EM26" s="103">
        <v>44715</v>
      </c>
      <c r="EN26" s="102">
        <v>122</v>
      </c>
      <c r="EO26" s="101">
        <v>44715</v>
      </c>
      <c r="EP26" s="92">
        <v>247</v>
      </c>
      <c r="EQ26" s="101">
        <v>44715</v>
      </c>
      <c r="ER26" s="99">
        <v>158.6</v>
      </c>
      <c r="ES26" s="101">
        <v>44715</v>
      </c>
      <c r="ET26" s="192">
        <v>39</v>
      </c>
      <c r="EU26" s="101">
        <v>44715</v>
      </c>
      <c r="EV26" s="92">
        <v>247</v>
      </c>
      <c r="EW26" s="101">
        <v>44061</v>
      </c>
      <c r="EX26" s="94">
        <f t="shared" si="15"/>
        <v>347.82608695652175</v>
      </c>
      <c r="EY26" s="103">
        <v>44061</v>
      </c>
      <c r="EZ26" s="92">
        <v>5.9</v>
      </c>
      <c r="FA26" s="102"/>
      <c r="FB26" s="102"/>
      <c r="FC26" s="92"/>
      <c r="FD26" s="92"/>
      <c r="FE26" s="103">
        <v>44715</v>
      </c>
      <c r="FF26" s="104" t="s">
        <v>1825</v>
      </c>
      <c r="FG26" s="101">
        <v>44061</v>
      </c>
      <c r="FH26" s="105">
        <v>6.9</v>
      </c>
      <c r="FI26" s="92"/>
      <c r="FJ26" s="94"/>
      <c r="FK26" s="92"/>
      <c r="FL26" s="97">
        <v>44756</v>
      </c>
      <c r="FM26" s="98" t="s">
        <v>1530</v>
      </c>
      <c r="FN26" s="114">
        <v>44848</v>
      </c>
      <c r="FO26" s="107" t="s">
        <v>807</v>
      </c>
      <c r="FP26" s="92" t="s">
        <v>132</v>
      </c>
      <c r="FQ26" s="92" t="s">
        <v>132</v>
      </c>
      <c r="FR26" s="92" t="s">
        <v>132</v>
      </c>
      <c r="FS26" s="107" t="s">
        <v>807</v>
      </c>
      <c r="FT26" s="92" t="s">
        <v>132</v>
      </c>
      <c r="FU26" s="92"/>
      <c r="GM26" s="102"/>
    </row>
    <row r="27" spans="1:195" s="75" customFormat="1" x14ac:dyDescent="0.25">
      <c r="A27" s="85">
        <v>2022</v>
      </c>
      <c r="B27" s="76">
        <v>44926</v>
      </c>
      <c r="C27" s="85" t="s">
        <v>121</v>
      </c>
      <c r="D27" s="85" t="s">
        <v>122</v>
      </c>
      <c r="E27" s="85" t="s">
        <v>123</v>
      </c>
      <c r="F27" s="77">
        <f t="shared" si="20"/>
        <v>26</v>
      </c>
      <c r="G27" s="85" t="s">
        <v>1586</v>
      </c>
      <c r="H27" s="85">
        <v>86</v>
      </c>
      <c r="I27" s="85" t="s">
        <v>797</v>
      </c>
      <c r="J27" s="217" t="s">
        <v>1049</v>
      </c>
      <c r="K27" s="77" t="str">
        <f>VLOOKUP(J27,[1]CodMpios!$B$1075:$E$1087,4,FALSE)</f>
        <v>86569 - Puerto Caicedo</v>
      </c>
      <c r="L27" s="77" t="str">
        <f>VLOOKUP($J27,[1]Coord_Mpios_X_Y!$B$102:$K$114,9,FALSE)</f>
        <v>0,725071229850</v>
      </c>
      <c r="M27" s="77" t="str">
        <f>VLOOKUP($J27,[1]Coord_Mpios_X_Y!$B$102:$K$114,10,FALSE)</f>
        <v>-76,480994051174</v>
      </c>
      <c r="N27" s="86" t="s">
        <v>1784</v>
      </c>
      <c r="O27" s="86" t="s">
        <v>1776</v>
      </c>
      <c r="P27" s="218"/>
      <c r="Q27" s="85" t="s">
        <v>126</v>
      </c>
      <c r="R27" s="108">
        <v>18183126</v>
      </c>
      <c r="S27" s="62" t="str">
        <f t="shared" si="0"/>
        <v>CC18183126</v>
      </c>
      <c r="T27" s="91" t="s">
        <v>180</v>
      </c>
      <c r="U27" s="85" t="s">
        <v>566</v>
      </c>
      <c r="V27" s="91" t="s">
        <v>1189</v>
      </c>
      <c r="W27" s="85" t="s">
        <v>528</v>
      </c>
      <c r="X27" s="87">
        <v>23313</v>
      </c>
      <c r="Y27" s="89">
        <f t="shared" si="16"/>
        <v>63</v>
      </c>
      <c r="Z27" s="63">
        <f>VLOOKUP($Y27,[1]Edades!$A$3:$H$153,4,FALSE)</f>
        <v>6</v>
      </c>
      <c r="AA27" s="63" t="str">
        <f>VLOOKUP($Y27,[1]Edades!$A$3:$H$153,6,FALSE)</f>
        <v>6 - Persona mayor</v>
      </c>
      <c r="AB27" s="63">
        <f>VLOOKUP($Y27,[1]Edades!$A$3:$H$153,7,FALSE)</f>
        <v>13</v>
      </c>
      <c r="AC27" s="63" t="str">
        <f>VLOOKUP($Y27,[1]Edades!$A$3:$H$153,8,FALSE)</f>
        <v>60-64</v>
      </c>
      <c r="AD27" s="88" t="s">
        <v>1589</v>
      </c>
      <c r="AE27" s="85">
        <v>1</v>
      </c>
      <c r="AF27" s="85" t="s">
        <v>807</v>
      </c>
      <c r="AG27" s="86" t="s">
        <v>1777</v>
      </c>
      <c r="AH27" s="85" t="s">
        <v>807</v>
      </c>
      <c r="AI27" s="85" t="s">
        <v>807</v>
      </c>
      <c r="AJ27" s="85" t="s">
        <v>807</v>
      </c>
      <c r="AK27" s="86" t="s">
        <v>1784</v>
      </c>
      <c r="AL27" s="85" t="s">
        <v>807</v>
      </c>
      <c r="AM27" s="85" t="s">
        <v>1786</v>
      </c>
      <c r="AN27" s="85" t="s">
        <v>131</v>
      </c>
      <c r="AO27" s="85" t="s">
        <v>131</v>
      </c>
      <c r="AP27" s="85" t="s">
        <v>131</v>
      </c>
      <c r="AQ27" s="75" t="s">
        <v>1841</v>
      </c>
      <c r="AR27" s="53" t="str">
        <f t="shared" si="17"/>
        <v>86569 - Puerto Caicedo</v>
      </c>
      <c r="AS27" s="85" t="s">
        <v>1791</v>
      </c>
      <c r="AT27" s="88">
        <v>3128771390</v>
      </c>
      <c r="AU27" s="85" t="s">
        <v>1219</v>
      </c>
      <c r="AV27" s="85"/>
      <c r="AW27" s="85"/>
      <c r="AX27" s="85"/>
      <c r="AY27" s="85"/>
      <c r="AZ27" s="85"/>
      <c r="BA27" s="85">
        <v>86</v>
      </c>
      <c r="BB27" s="85" t="s">
        <v>1778</v>
      </c>
      <c r="BC27" s="85">
        <v>86569</v>
      </c>
      <c r="BD27" s="85" t="s">
        <v>1791</v>
      </c>
      <c r="BE27" s="89">
        <v>860010017201</v>
      </c>
      <c r="BF27" s="49" t="s">
        <v>1085</v>
      </c>
      <c r="BG27" s="85" t="s">
        <v>1779</v>
      </c>
      <c r="BH27" s="85" t="s">
        <v>1780</v>
      </c>
      <c r="BI27" s="85">
        <v>4201616</v>
      </c>
      <c r="BJ27" s="85"/>
      <c r="BK27" s="85"/>
      <c r="BL27" s="85" t="s">
        <v>807</v>
      </c>
      <c r="BM27" s="85" t="s">
        <v>130</v>
      </c>
      <c r="BN27" s="85" t="s">
        <v>132</v>
      </c>
      <c r="BO27" s="85">
        <v>0</v>
      </c>
      <c r="BP27" s="85" t="s">
        <v>132</v>
      </c>
      <c r="BQ27" s="85" t="s">
        <v>132</v>
      </c>
      <c r="BR27" s="85" t="s">
        <v>807</v>
      </c>
      <c r="BS27" s="85" t="s">
        <v>807</v>
      </c>
      <c r="BT27" s="90">
        <v>44855</v>
      </c>
      <c r="BU27" s="85" t="s">
        <v>1677</v>
      </c>
      <c r="BV27" s="85" t="s">
        <v>130</v>
      </c>
      <c r="BW27" s="91" t="s">
        <v>1792</v>
      </c>
      <c r="BX27" s="85"/>
      <c r="BY27" s="88" t="s">
        <v>130</v>
      </c>
      <c r="BZ27" s="85" t="s">
        <v>807</v>
      </c>
      <c r="CA27" s="85" t="s">
        <v>807</v>
      </c>
      <c r="CB27" s="85"/>
      <c r="CC27" s="85"/>
      <c r="CD27" s="85" t="s">
        <v>1532</v>
      </c>
      <c r="CE27" s="88" t="s">
        <v>1681</v>
      </c>
      <c r="CF27" s="80" t="str">
        <f t="shared" si="24"/>
        <v>HTA</v>
      </c>
      <c r="CG27" s="109">
        <v>74</v>
      </c>
      <c r="CH27" s="95">
        <v>172</v>
      </c>
      <c r="CI27" s="50">
        <f t="shared" si="1"/>
        <v>25.013520822065985</v>
      </c>
      <c r="CJ27" s="18" t="str">
        <f t="shared" si="2"/>
        <v>SOBREPESO</v>
      </c>
      <c r="CK27" s="95" t="e">
        <f>Hoja1!L29</f>
        <v>#DIV/0!</v>
      </c>
      <c r="CL27" s="10" t="s">
        <v>807</v>
      </c>
      <c r="CM27" s="97">
        <v>42683</v>
      </c>
      <c r="CN27" s="92"/>
      <c r="CO27" s="75">
        <v>1</v>
      </c>
      <c r="CP27" s="119">
        <f t="shared" ref="CP27:CP28" si="27">CM27</f>
        <v>42683</v>
      </c>
      <c r="CQ27" s="75">
        <v>2</v>
      </c>
      <c r="CR27" s="65" t="s">
        <v>1222</v>
      </c>
      <c r="CS27" s="75">
        <v>0</v>
      </c>
      <c r="CT27" s="110" t="s">
        <v>131</v>
      </c>
      <c r="CU27" s="93" t="s">
        <v>807</v>
      </c>
      <c r="CV27" s="92"/>
      <c r="CW27" s="102">
        <v>160</v>
      </c>
      <c r="CX27" s="102">
        <v>80</v>
      </c>
      <c r="CY27" s="93" t="s">
        <v>807</v>
      </c>
      <c r="CZ27" s="92" t="s">
        <v>130</v>
      </c>
      <c r="DA27" s="75" t="s">
        <v>807</v>
      </c>
      <c r="DB27" s="92">
        <v>0</v>
      </c>
      <c r="DC27" s="75" t="str">
        <f t="shared" si="3"/>
        <v/>
      </c>
      <c r="DD27" s="16" t="str">
        <f t="shared" si="4"/>
        <v/>
      </c>
      <c r="DE27" s="16" t="str">
        <f t="shared" si="5"/>
        <v/>
      </c>
      <c r="DF27" s="16" t="str">
        <f t="shared" si="6"/>
        <v/>
      </c>
      <c r="DG27" s="16" t="str">
        <f t="shared" si="19"/>
        <v xml:space="preserve"> +  +  + </v>
      </c>
      <c r="DH27" s="16" t="str">
        <f>E27</f>
        <v>HTA</v>
      </c>
      <c r="DI27" s="98"/>
      <c r="DJ27" s="75" t="str">
        <f t="shared" si="8"/>
        <v>NO</v>
      </c>
      <c r="DL27" s="98"/>
      <c r="DM27" s="98">
        <v>43052</v>
      </c>
      <c r="DN27" s="75" t="str">
        <f t="shared" si="9"/>
        <v>SI</v>
      </c>
      <c r="DO27" s="98"/>
      <c r="DP27" s="75" t="str">
        <f t="shared" si="9"/>
        <v>NO</v>
      </c>
      <c r="DQ27" s="98"/>
      <c r="DR27" s="75" t="str">
        <f t="shared" si="10"/>
        <v>NO</v>
      </c>
      <c r="DS27" s="98"/>
      <c r="DT27" s="75" t="str">
        <f t="shared" si="11"/>
        <v>NO</v>
      </c>
      <c r="DU27" s="98"/>
      <c r="DV27" s="75" t="str">
        <f t="shared" si="11"/>
        <v>NO</v>
      </c>
      <c r="DW27" s="98">
        <v>43222</v>
      </c>
      <c r="DX27" s="75" t="str">
        <f t="shared" si="12"/>
        <v>SI</v>
      </c>
      <c r="DY27" s="98">
        <v>43013</v>
      </c>
      <c r="DZ27" s="75" t="str">
        <f t="shared" si="13"/>
        <v>SI</v>
      </c>
      <c r="EA27" s="98"/>
      <c r="EB27" s="75" t="str">
        <f t="shared" si="14"/>
        <v>NO</v>
      </c>
      <c r="EC27" s="98" t="s">
        <v>807</v>
      </c>
      <c r="ED27" s="92" t="s">
        <v>1530</v>
      </c>
      <c r="EE27" s="92"/>
      <c r="EF27" s="98" t="s">
        <v>807</v>
      </c>
      <c r="EG27" s="94"/>
      <c r="EH27" s="99" t="s">
        <v>131</v>
      </c>
      <c r="EI27" s="99" t="s">
        <v>807</v>
      </c>
      <c r="EJ27" s="99"/>
      <c r="EK27" s="101"/>
      <c r="EL27" s="92"/>
      <c r="EM27" s="103"/>
      <c r="EN27" s="102"/>
      <c r="EO27" s="101"/>
      <c r="EP27" s="92"/>
      <c r="EQ27" s="101"/>
      <c r="ER27" s="99">
        <v>0</v>
      </c>
      <c r="ES27" s="101"/>
      <c r="ET27" s="192"/>
      <c r="EU27" s="101"/>
      <c r="EV27" s="92"/>
      <c r="EW27" s="101"/>
      <c r="EX27" s="94" t="str">
        <f t="shared" si="15"/>
        <v/>
      </c>
      <c r="EY27" s="103"/>
      <c r="EZ27" s="92"/>
      <c r="FA27" s="102"/>
      <c r="FB27" s="102"/>
      <c r="FC27" s="92"/>
      <c r="FD27" s="92"/>
      <c r="FE27" s="103"/>
      <c r="FF27" s="105"/>
      <c r="FG27" s="101"/>
      <c r="FH27" s="105"/>
      <c r="FI27" s="92"/>
      <c r="FJ27" s="94"/>
      <c r="FK27" s="92"/>
      <c r="FL27" s="97">
        <v>44855</v>
      </c>
      <c r="FM27" s="98" t="s">
        <v>1530</v>
      </c>
      <c r="FN27" s="97">
        <v>44947</v>
      </c>
      <c r="FO27" s="107"/>
      <c r="FP27" s="92" t="s">
        <v>132</v>
      </c>
      <c r="FQ27" s="92" t="s">
        <v>132</v>
      </c>
      <c r="FR27" s="92" t="s">
        <v>132</v>
      </c>
      <c r="FS27" s="107" t="s">
        <v>807</v>
      </c>
      <c r="FT27" s="92" t="s">
        <v>132</v>
      </c>
      <c r="FU27" s="92"/>
      <c r="GM27" s="102"/>
    </row>
    <row r="28" spans="1:195" s="75" customFormat="1" x14ac:dyDescent="0.25">
      <c r="A28" s="85">
        <v>2022</v>
      </c>
      <c r="B28" s="76">
        <v>44926</v>
      </c>
      <c r="C28" s="85" t="s">
        <v>121</v>
      </c>
      <c r="D28" s="85" t="s">
        <v>122</v>
      </c>
      <c r="E28" s="85" t="s">
        <v>123</v>
      </c>
      <c r="F28" s="77">
        <f t="shared" si="20"/>
        <v>27</v>
      </c>
      <c r="G28" s="85" t="s">
        <v>1586</v>
      </c>
      <c r="H28" s="85">
        <v>86</v>
      </c>
      <c r="I28" s="85" t="s">
        <v>797</v>
      </c>
      <c r="J28" s="217" t="s">
        <v>1049</v>
      </c>
      <c r="K28" s="77" t="str">
        <f>VLOOKUP(J28,[1]CodMpios!$B$1075:$E$1087,4,FALSE)</f>
        <v>86569 - Puerto Caicedo</v>
      </c>
      <c r="L28" s="77" t="str">
        <f>VLOOKUP($J28,[1]Coord_Mpios_X_Y!$B$102:$K$114,9,FALSE)</f>
        <v>0,725071229850</v>
      </c>
      <c r="M28" s="77" t="str">
        <f>VLOOKUP($J28,[1]Coord_Mpios_X_Y!$B$102:$K$114,10,FALSE)</f>
        <v>-76,480994051174</v>
      </c>
      <c r="N28" s="86" t="s">
        <v>1784</v>
      </c>
      <c r="O28" s="86" t="s">
        <v>1776</v>
      </c>
      <c r="P28" s="218"/>
      <c r="Q28" s="85" t="s">
        <v>126</v>
      </c>
      <c r="R28" s="108">
        <v>39841541</v>
      </c>
      <c r="S28" s="62" t="str">
        <f t="shared" si="0"/>
        <v>CC39841541</v>
      </c>
      <c r="T28" s="91" t="s">
        <v>133</v>
      </c>
      <c r="U28" s="85" t="s">
        <v>1166</v>
      </c>
      <c r="V28" s="91" t="s">
        <v>179</v>
      </c>
      <c r="W28" s="85" t="s">
        <v>535</v>
      </c>
      <c r="X28" s="87">
        <v>14481</v>
      </c>
      <c r="Y28" s="89">
        <f t="shared" si="16"/>
        <v>39</v>
      </c>
      <c r="Z28" s="63">
        <f>VLOOKUP($Y28,[1]Edades!$A$3:$H$153,4,FALSE)</f>
        <v>5</v>
      </c>
      <c r="AA28" s="63" t="str">
        <f>VLOOKUP($Y28,[1]Edades!$A$3:$H$153,6,FALSE)</f>
        <v>5 - Adultez</v>
      </c>
      <c r="AB28" s="63">
        <f>VLOOKUP($Y28,[1]Edades!$A$3:$H$153,7,FALSE)</f>
        <v>8</v>
      </c>
      <c r="AC28" s="63" t="str">
        <f>VLOOKUP($Y28,[1]Edades!$A$3:$H$153,8,FALSE)</f>
        <v>35-39</v>
      </c>
      <c r="AD28" s="91" t="s">
        <v>1590</v>
      </c>
      <c r="AE28" s="85">
        <v>2</v>
      </c>
      <c r="AF28" s="85" t="s">
        <v>807</v>
      </c>
      <c r="AG28" s="86" t="s">
        <v>1777</v>
      </c>
      <c r="AH28" s="85" t="s">
        <v>807</v>
      </c>
      <c r="AI28" s="85" t="s">
        <v>807</v>
      </c>
      <c r="AJ28" s="85" t="s">
        <v>807</v>
      </c>
      <c r="AK28" s="86" t="s">
        <v>1784</v>
      </c>
      <c r="AL28" s="86" t="s">
        <v>1600</v>
      </c>
      <c r="AM28" s="85" t="s">
        <v>1786</v>
      </c>
      <c r="AN28" s="85" t="s">
        <v>131</v>
      </c>
      <c r="AO28" s="85" t="s">
        <v>131</v>
      </c>
      <c r="AP28" s="85" t="s">
        <v>131</v>
      </c>
      <c r="AQ28" s="75" t="s">
        <v>1841</v>
      </c>
      <c r="AR28" s="53" t="str">
        <f t="shared" si="17"/>
        <v>86569 - Puerto Caicedo</v>
      </c>
      <c r="AS28" s="85" t="s">
        <v>1791</v>
      </c>
      <c r="AT28" s="88">
        <v>3207459659</v>
      </c>
      <c r="AU28" s="85" t="s">
        <v>1219</v>
      </c>
      <c r="AV28" s="85"/>
      <c r="AW28" s="85"/>
      <c r="AX28" s="85"/>
      <c r="AY28" s="85"/>
      <c r="AZ28" s="85"/>
      <c r="BA28" s="85">
        <v>86</v>
      </c>
      <c r="BB28" s="85" t="s">
        <v>1778</v>
      </c>
      <c r="BC28" s="85">
        <v>86569</v>
      </c>
      <c r="BD28" s="85" t="s">
        <v>1791</v>
      </c>
      <c r="BE28" s="89">
        <v>860010017201</v>
      </c>
      <c r="BF28" s="49" t="s">
        <v>1085</v>
      </c>
      <c r="BG28" s="85" t="s">
        <v>1779</v>
      </c>
      <c r="BH28" s="85" t="s">
        <v>1780</v>
      </c>
      <c r="BI28" s="85">
        <v>4201616</v>
      </c>
      <c r="BJ28" s="85"/>
      <c r="BK28" s="85"/>
      <c r="BL28" s="85" t="s">
        <v>807</v>
      </c>
      <c r="BM28" s="85" t="s">
        <v>130</v>
      </c>
      <c r="BN28" s="85" t="s">
        <v>132</v>
      </c>
      <c r="BO28" s="85">
        <v>0</v>
      </c>
      <c r="BP28" s="85" t="s">
        <v>132</v>
      </c>
      <c r="BQ28" s="85" t="s">
        <v>132</v>
      </c>
      <c r="BR28" s="85" t="s">
        <v>807</v>
      </c>
      <c r="BS28" s="85" t="s">
        <v>807</v>
      </c>
      <c r="BT28" s="90">
        <v>44769</v>
      </c>
      <c r="BU28" s="85" t="s">
        <v>1677</v>
      </c>
      <c r="BV28" s="85" t="s">
        <v>130</v>
      </c>
      <c r="BW28" s="91" t="s">
        <v>1700</v>
      </c>
      <c r="BX28" s="85"/>
      <c r="BY28" s="85" t="s">
        <v>132</v>
      </c>
      <c r="BZ28" s="85" t="s">
        <v>807</v>
      </c>
      <c r="CA28" s="85" t="s">
        <v>807</v>
      </c>
      <c r="CB28" s="85"/>
      <c r="CC28" s="85"/>
      <c r="CD28" s="85" t="s">
        <v>1532</v>
      </c>
      <c r="CE28" s="88" t="s">
        <v>1681</v>
      </c>
      <c r="CF28" s="80" t="str">
        <f t="shared" si="24"/>
        <v>HTA</v>
      </c>
      <c r="CG28" s="109">
        <v>75</v>
      </c>
      <c r="CH28" s="95">
        <v>150</v>
      </c>
      <c r="CI28" s="50">
        <f t="shared" si="1"/>
        <v>33.333333333333336</v>
      </c>
      <c r="CJ28" s="18" t="str">
        <f t="shared" si="2"/>
        <v>OBESIDAD</v>
      </c>
      <c r="CK28" s="95">
        <f>Hoja1!L30</f>
        <v>7</v>
      </c>
      <c r="CL28" s="10" t="s">
        <v>1112</v>
      </c>
      <c r="CM28" s="97">
        <v>42690</v>
      </c>
      <c r="CN28" s="92"/>
      <c r="CO28" s="75">
        <v>1</v>
      </c>
      <c r="CP28" s="119">
        <f t="shared" si="27"/>
        <v>42690</v>
      </c>
      <c r="CQ28" s="75">
        <v>2</v>
      </c>
      <c r="CR28" s="65" t="s">
        <v>1222</v>
      </c>
      <c r="CS28" s="75">
        <v>0</v>
      </c>
      <c r="CT28" s="110" t="s">
        <v>131</v>
      </c>
      <c r="CU28" s="93" t="s">
        <v>807</v>
      </c>
      <c r="CV28" s="92"/>
      <c r="CW28" s="102">
        <v>114</v>
      </c>
      <c r="CX28" s="102">
        <v>73</v>
      </c>
      <c r="CY28" s="93" t="s">
        <v>807</v>
      </c>
      <c r="CZ28" s="92" t="s">
        <v>132</v>
      </c>
      <c r="DA28" s="75" t="s">
        <v>807</v>
      </c>
      <c r="DB28" s="92">
        <v>0</v>
      </c>
      <c r="DC28" s="75" t="str">
        <f t="shared" si="3"/>
        <v/>
      </c>
      <c r="DD28" s="16" t="str">
        <f t="shared" si="4"/>
        <v/>
      </c>
      <c r="DE28" s="16" t="str">
        <f t="shared" si="5"/>
        <v/>
      </c>
      <c r="DF28" s="16" t="str">
        <f t="shared" si="6"/>
        <v/>
      </c>
      <c r="DG28" s="16" t="str">
        <f t="shared" si="19"/>
        <v xml:space="preserve"> +  +  + </v>
      </c>
      <c r="DH28" s="16" t="str">
        <f>E28</f>
        <v>HTA</v>
      </c>
      <c r="DI28" s="98"/>
      <c r="DJ28" s="75" t="str">
        <f t="shared" si="8"/>
        <v>NO</v>
      </c>
      <c r="DL28" s="98"/>
      <c r="DM28" s="98">
        <v>43217</v>
      </c>
      <c r="DN28" s="75" t="str">
        <f t="shared" si="9"/>
        <v>SI</v>
      </c>
      <c r="DO28" s="98"/>
      <c r="DP28" s="75" t="str">
        <f t="shared" si="9"/>
        <v>NO</v>
      </c>
      <c r="DQ28" s="98"/>
      <c r="DR28" s="75" t="str">
        <f t="shared" si="10"/>
        <v>NO</v>
      </c>
      <c r="DS28" s="98"/>
      <c r="DT28" s="75" t="str">
        <f t="shared" si="11"/>
        <v>NO</v>
      </c>
      <c r="DU28" s="98"/>
      <c r="DV28" s="75" t="str">
        <f t="shared" si="11"/>
        <v>NO</v>
      </c>
      <c r="DW28" s="98">
        <v>43222</v>
      </c>
      <c r="DX28" s="75" t="str">
        <f t="shared" si="12"/>
        <v>SI</v>
      </c>
      <c r="DY28" s="98">
        <v>43742</v>
      </c>
      <c r="DZ28" s="75" t="str">
        <f t="shared" si="13"/>
        <v>SI</v>
      </c>
      <c r="EA28" s="98"/>
      <c r="EB28" s="75" t="str">
        <f t="shared" si="14"/>
        <v>NO</v>
      </c>
      <c r="EC28" s="98" t="s">
        <v>807</v>
      </c>
      <c r="ED28" s="92" t="s">
        <v>1530</v>
      </c>
      <c r="EE28" s="92"/>
      <c r="EF28" s="98" t="s">
        <v>807</v>
      </c>
      <c r="EG28" s="94"/>
      <c r="EH28" s="92" t="s">
        <v>1793</v>
      </c>
      <c r="EI28" s="99" t="s">
        <v>807</v>
      </c>
      <c r="EJ28" s="99"/>
      <c r="EK28" s="101">
        <v>43738</v>
      </c>
      <c r="EL28" s="92">
        <v>0.75</v>
      </c>
      <c r="EM28" s="103">
        <v>43738</v>
      </c>
      <c r="EN28" s="102">
        <v>93.9</v>
      </c>
      <c r="EO28" s="101">
        <v>43738</v>
      </c>
      <c r="EP28" s="92">
        <v>198.9</v>
      </c>
      <c r="EQ28" s="101">
        <v>43133</v>
      </c>
      <c r="ER28" s="99">
        <v>135.92000000000002</v>
      </c>
      <c r="ES28" s="101">
        <v>43738</v>
      </c>
      <c r="ET28" s="192">
        <v>38</v>
      </c>
      <c r="EU28" s="101">
        <v>43738</v>
      </c>
      <c r="EV28" s="92">
        <v>124.9</v>
      </c>
      <c r="EW28" s="101"/>
      <c r="EX28" s="94" t="str">
        <f t="shared" si="15"/>
        <v/>
      </c>
      <c r="EY28" s="103"/>
      <c r="EZ28" s="92"/>
      <c r="FA28" s="102"/>
      <c r="FB28" s="102"/>
      <c r="FC28" s="92"/>
      <c r="FD28" s="92"/>
      <c r="FE28" s="103">
        <v>43738</v>
      </c>
      <c r="FF28" s="105">
        <v>25</v>
      </c>
      <c r="FG28" s="101"/>
      <c r="FH28" s="105"/>
      <c r="FI28" s="92"/>
      <c r="FJ28" s="94"/>
      <c r="FK28" s="92"/>
      <c r="FL28" s="97">
        <v>44769</v>
      </c>
      <c r="FM28" s="98" t="s">
        <v>1530</v>
      </c>
      <c r="FN28" s="97">
        <v>44861</v>
      </c>
      <c r="FO28" s="107" t="s">
        <v>807</v>
      </c>
      <c r="FP28" s="92" t="s">
        <v>132</v>
      </c>
      <c r="FQ28" s="92" t="s">
        <v>132</v>
      </c>
      <c r="FR28" s="92" t="s">
        <v>132</v>
      </c>
      <c r="FS28" s="107" t="s">
        <v>807</v>
      </c>
      <c r="FT28" s="92" t="s">
        <v>132</v>
      </c>
      <c r="FU28" s="92"/>
      <c r="GM28" s="102"/>
    </row>
    <row r="29" spans="1:195" s="75" customFormat="1" x14ac:dyDescent="0.25">
      <c r="A29" s="85">
        <v>2022</v>
      </c>
      <c r="B29" s="76">
        <v>44926</v>
      </c>
      <c r="C29" s="85" t="s">
        <v>121</v>
      </c>
      <c r="D29" s="85" t="s">
        <v>122</v>
      </c>
      <c r="E29" s="85" t="s">
        <v>1474</v>
      </c>
      <c r="F29" s="77">
        <f t="shared" si="20"/>
        <v>28</v>
      </c>
      <c r="G29" s="85" t="s">
        <v>1586</v>
      </c>
      <c r="H29" s="85">
        <v>86</v>
      </c>
      <c r="I29" s="85" t="s">
        <v>797</v>
      </c>
      <c r="J29" s="217" t="s">
        <v>911</v>
      </c>
      <c r="K29" s="77" t="str">
        <f>VLOOKUP(J29,[1]CodMpios!$B$1075:$E$1087,4,FALSE)</f>
        <v>86568 - Puerto Asís</v>
      </c>
      <c r="L29" s="77" t="str">
        <f>VLOOKUP($J29,[1]Coord_Mpios_X_Y!$B$102:$K$114,9,FALSE)</f>
        <v>0,478611463602</v>
      </c>
      <c r="M29" s="77" t="str">
        <f>VLOOKUP($J29,[1]Coord_Mpios_X_Y!$B$102:$K$114,10,FALSE)</f>
        <v>-76,328200149562</v>
      </c>
      <c r="N29" s="86" t="s">
        <v>1775</v>
      </c>
      <c r="O29" s="86" t="s">
        <v>1776</v>
      </c>
      <c r="P29" s="218"/>
      <c r="Q29" s="85" t="s">
        <v>126</v>
      </c>
      <c r="R29" s="108">
        <v>27469700</v>
      </c>
      <c r="S29" s="62" t="str">
        <f t="shared" si="0"/>
        <v>CC27469700</v>
      </c>
      <c r="T29" s="91" t="s">
        <v>258</v>
      </c>
      <c r="U29" s="85" t="s">
        <v>530</v>
      </c>
      <c r="V29" s="91" t="s">
        <v>813</v>
      </c>
      <c r="W29" s="85" t="s">
        <v>1388</v>
      </c>
      <c r="X29" s="87">
        <v>22174</v>
      </c>
      <c r="Y29" s="89">
        <f t="shared" si="16"/>
        <v>60</v>
      </c>
      <c r="Z29" s="63">
        <f>VLOOKUP($Y29,[1]Edades!$A$3:$H$153,4,FALSE)</f>
        <v>6</v>
      </c>
      <c r="AA29" s="63" t="str">
        <f>VLOOKUP($Y29,[1]Edades!$A$3:$H$153,6,FALSE)</f>
        <v>6 - Persona mayor</v>
      </c>
      <c r="AB29" s="63">
        <f>VLOOKUP($Y29,[1]Edades!$A$3:$H$153,7,FALSE)</f>
        <v>13</v>
      </c>
      <c r="AC29" s="63" t="str">
        <f>VLOOKUP($Y29,[1]Edades!$A$3:$H$153,8,FALSE)</f>
        <v>60-64</v>
      </c>
      <c r="AD29" s="91" t="s">
        <v>1590</v>
      </c>
      <c r="AE29" s="85">
        <v>2</v>
      </c>
      <c r="AF29" s="85" t="s">
        <v>807</v>
      </c>
      <c r="AG29" s="86" t="s">
        <v>156</v>
      </c>
      <c r="AH29" s="86" t="s">
        <v>130</v>
      </c>
      <c r="AI29" s="85" t="s">
        <v>807</v>
      </c>
      <c r="AJ29" s="85" t="s">
        <v>807</v>
      </c>
      <c r="AK29" s="86" t="s">
        <v>1775</v>
      </c>
      <c r="AL29" s="85" t="s">
        <v>807</v>
      </c>
      <c r="AM29" s="85" t="s">
        <v>1786</v>
      </c>
      <c r="AN29" s="85" t="s">
        <v>131</v>
      </c>
      <c r="AO29" s="85" t="s">
        <v>131</v>
      </c>
      <c r="AP29" s="85" t="s">
        <v>131</v>
      </c>
      <c r="AQ29" s="86" t="s">
        <v>1787</v>
      </c>
      <c r="AR29" s="53" t="str">
        <f t="shared" si="17"/>
        <v>86568 - Puerto Asís</v>
      </c>
      <c r="AS29" s="85" t="s">
        <v>1655</v>
      </c>
      <c r="AT29" s="85">
        <v>3143144359</v>
      </c>
      <c r="AU29" s="85" t="s">
        <v>1218</v>
      </c>
      <c r="AV29" s="85"/>
      <c r="AW29" s="85"/>
      <c r="AX29" s="85"/>
      <c r="AY29" s="85"/>
      <c r="AZ29" s="85"/>
      <c r="BA29" s="85">
        <v>86</v>
      </c>
      <c r="BB29" s="85" t="s">
        <v>1778</v>
      </c>
      <c r="BC29" s="85">
        <v>86568</v>
      </c>
      <c r="BD29" s="85" t="s">
        <v>1655</v>
      </c>
      <c r="BE29" s="89">
        <v>860010017201</v>
      </c>
      <c r="BF29" s="49" t="s">
        <v>1081</v>
      </c>
      <c r="BG29" s="85" t="s">
        <v>1779</v>
      </c>
      <c r="BH29" s="85" t="s">
        <v>1780</v>
      </c>
      <c r="BI29" s="85">
        <v>4201616</v>
      </c>
      <c r="BJ29" s="85"/>
      <c r="BK29" s="85"/>
      <c r="BL29" s="85" t="s">
        <v>1826</v>
      </c>
      <c r="BM29" s="85" t="s">
        <v>130</v>
      </c>
      <c r="BN29" s="85" t="s">
        <v>132</v>
      </c>
      <c r="BO29" s="85">
        <v>0</v>
      </c>
      <c r="BP29" s="85" t="s">
        <v>132</v>
      </c>
      <c r="BQ29" s="85" t="s">
        <v>132</v>
      </c>
      <c r="BR29" s="85" t="s">
        <v>807</v>
      </c>
      <c r="BS29" s="85" t="s">
        <v>807</v>
      </c>
      <c r="BT29" s="87">
        <v>44754</v>
      </c>
      <c r="BU29" s="85" t="s">
        <v>1677</v>
      </c>
      <c r="BV29" s="85" t="s">
        <v>130</v>
      </c>
      <c r="BW29" s="91" t="s">
        <v>1678</v>
      </c>
      <c r="BX29" s="85"/>
      <c r="BY29" s="85" t="s">
        <v>132</v>
      </c>
      <c r="BZ29" s="85" t="s">
        <v>807</v>
      </c>
      <c r="CA29" s="85" t="s">
        <v>807</v>
      </c>
      <c r="CB29" s="85"/>
      <c r="CC29" s="85"/>
      <c r="CD29" s="85" t="s">
        <v>131</v>
      </c>
      <c r="CE29" s="88" t="s">
        <v>1681</v>
      </c>
      <c r="CF29" s="80" t="str">
        <f t="shared" si="24"/>
        <v>DM</v>
      </c>
      <c r="CG29" s="109">
        <v>60</v>
      </c>
      <c r="CH29" s="95">
        <v>150</v>
      </c>
      <c r="CI29" s="50">
        <f t="shared" si="1"/>
        <v>26.666666666666668</v>
      </c>
      <c r="CJ29" s="18" t="str">
        <f t="shared" si="2"/>
        <v>SOBREPESO</v>
      </c>
      <c r="CK29" s="95">
        <f>Hoja1!L31</f>
        <v>18</v>
      </c>
      <c r="CL29" s="10" t="s">
        <v>1113</v>
      </c>
      <c r="CM29" s="114">
        <v>42718</v>
      </c>
      <c r="CN29" s="92"/>
      <c r="CO29" s="92">
        <v>2</v>
      </c>
      <c r="CP29" s="65" t="s">
        <v>1222</v>
      </c>
      <c r="CQ29" s="75">
        <v>1</v>
      </c>
      <c r="CR29" s="114">
        <v>42718</v>
      </c>
      <c r="CS29" s="75">
        <v>1</v>
      </c>
      <c r="CT29" s="110" t="s">
        <v>1707</v>
      </c>
      <c r="CU29" s="93" t="s">
        <v>807</v>
      </c>
      <c r="CV29" s="92"/>
      <c r="CW29" s="102">
        <v>120</v>
      </c>
      <c r="CX29" s="102">
        <v>75</v>
      </c>
      <c r="CY29" s="93" t="s">
        <v>807</v>
      </c>
      <c r="CZ29" s="92" t="s">
        <v>132</v>
      </c>
      <c r="DA29" s="75" t="s">
        <v>807</v>
      </c>
      <c r="DB29" s="92">
        <v>0</v>
      </c>
      <c r="DC29" s="75" t="str">
        <f t="shared" si="3"/>
        <v/>
      </c>
      <c r="DD29" s="16" t="str">
        <f t="shared" si="4"/>
        <v/>
      </c>
      <c r="DE29" s="16" t="str">
        <f t="shared" si="5"/>
        <v/>
      </c>
      <c r="DF29" s="16" t="str">
        <f t="shared" si="6"/>
        <v>HDL ALTO</v>
      </c>
      <c r="DG29" s="16" t="str">
        <f t="shared" si="19"/>
        <v xml:space="preserve"> +  +  + HDL ALTO</v>
      </c>
      <c r="DH29" s="16" t="str">
        <f>VLOOKUP(DG29,Hoja3!$A$19:$B$41,2,FALSE)</f>
        <v>HDL ALTO</v>
      </c>
      <c r="DI29" s="98">
        <v>42777</v>
      </c>
      <c r="DJ29" s="75" t="str">
        <f t="shared" si="8"/>
        <v>SI</v>
      </c>
      <c r="DL29" s="98"/>
      <c r="DM29" s="98">
        <v>44754</v>
      </c>
      <c r="DN29" s="75" t="str">
        <f t="shared" si="9"/>
        <v>SI</v>
      </c>
      <c r="DO29" s="98"/>
      <c r="DP29" s="75" t="str">
        <f t="shared" si="9"/>
        <v>NO</v>
      </c>
      <c r="DQ29" s="98"/>
      <c r="DR29" s="75" t="str">
        <f t="shared" si="10"/>
        <v>NO</v>
      </c>
      <c r="DS29" s="98"/>
      <c r="DT29" s="75" t="str">
        <f t="shared" si="11"/>
        <v>NO</v>
      </c>
      <c r="DU29" s="98"/>
      <c r="DV29" s="75" t="str">
        <f t="shared" si="11"/>
        <v>NO</v>
      </c>
      <c r="DW29" s="98"/>
      <c r="DX29" s="75" t="str">
        <f t="shared" si="12"/>
        <v>NO</v>
      </c>
      <c r="DY29" s="98">
        <v>44725</v>
      </c>
      <c r="DZ29" s="75" t="str">
        <f t="shared" si="13"/>
        <v>SI</v>
      </c>
      <c r="EA29" s="98"/>
      <c r="EB29" s="75" t="str">
        <f t="shared" si="14"/>
        <v>NO</v>
      </c>
      <c r="EC29" s="98" t="s">
        <v>807</v>
      </c>
      <c r="ED29" s="92" t="s">
        <v>1530</v>
      </c>
      <c r="EE29" s="92"/>
      <c r="EF29" s="98" t="s">
        <v>807</v>
      </c>
      <c r="EG29" s="94"/>
      <c r="EH29" s="99"/>
      <c r="EI29" s="99" t="s">
        <v>807</v>
      </c>
      <c r="EJ29" s="99"/>
      <c r="EK29" s="111">
        <v>44723</v>
      </c>
      <c r="EL29" s="92" t="s">
        <v>1523</v>
      </c>
      <c r="EM29" s="100">
        <v>44723</v>
      </c>
      <c r="EN29" s="102">
        <v>319.5</v>
      </c>
      <c r="EO29" s="111">
        <v>44723</v>
      </c>
      <c r="EP29" s="92">
        <v>229</v>
      </c>
      <c r="EQ29" s="111">
        <v>44723</v>
      </c>
      <c r="ER29" s="99">
        <v>135.4</v>
      </c>
      <c r="ES29" s="111">
        <v>44723</v>
      </c>
      <c r="ET29" s="192">
        <v>48</v>
      </c>
      <c r="EU29" s="111">
        <v>44723</v>
      </c>
      <c r="EV29" s="92">
        <v>228</v>
      </c>
      <c r="EW29" s="101">
        <v>44723</v>
      </c>
      <c r="EX29" s="94">
        <f t="shared" si="15"/>
        <v>177.92207792207793</v>
      </c>
      <c r="EY29" s="112">
        <v>44723</v>
      </c>
      <c r="EZ29" s="92">
        <v>12.2</v>
      </c>
      <c r="FA29" s="102"/>
      <c r="FB29" s="102"/>
      <c r="FC29" s="92"/>
      <c r="FD29" s="92"/>
      <c r="FE29" s="112">
        <v>44723</v>
      </c>
      <c r="FF29" s="125">
        <v>137</v>
      </c>
      <c r="FG29" s="101">
        <v>44723</v>
      </c>
      <c r="FH29" s="118">
        <v>77</v>
      </c>
      <c r="FI29" s="92"/>
      <c r="FJ29" s="94"/>
      <c r="FK29" s="92"/>
      <c r="FL29" s="98">
        <v>44754</v>
      </c>
      <c r="FM29" s="98" t="s">
        <v>1530</v>
      </c>
      <c r="FN29" s="98">
        <v>44846</v>
      </c>
      <c r="FO29" s="107" t="s">
        <v>807</v>
      </c>
      <c r="FP29" s="92" t="s">
        <v>132</v>
      </c>
      <c r="FQ29" s="92" t="s">
        <v>132</v>
      </c>
      <c r="FR29" s="92" t="s">
        <v>132</v>
      </c>
      <c r="FS29" s="107" t="s">
        <v>807</v>
      </c>
      <c r="FT29" s="92" t="s">
        <v>132</v>
      </c>
      <c r="FU29" s="92"/>
      <c r="GM29" s="102"/>
    </row>
    <row r="30" spans="1:195" s="75" customFormat="1" x14ac:dyDescent="0.25">
      <c r="A30" s="85">
        <v>2022</v>
      </c>
      <c r="B30" s="76">
        <v>44926</v>
      </c>
      <c r="C30" s="85" t="s">
        <v>121</v>
      </c>
      <c r="D30" s="85" t="s">
        <v>122</v>
      </c>
      <c r="E30" s="85" t="s">
        <v>1474</v>
      </c>
      <c r="F30" s="77">
        <f t="shared" si="20"/>
        <v>29</v>
      </c>
      <c r="G30" s="85" t="s">
        <v>1586</v>
      </c>
      <c r="H30" s="85">
        <v>86</v>
      </c>
      <c r="I30" s="85" t="s">
        <v>797</v>
      </c>
      <c r="J30" s="217" t="s">
        <v>899</v>
      </c>
      <c r="K30" s="77" t="str">
        <f>VLOOKUP(J30,[1]CodMpios!$B$1075:$E$1087,4,FALSE)</f>
        <v>86320 - Orito</v>
      </c>
      <c r="L30" s="77" t="str">
        <f>VLOOKUP($J30,[1]Coord_Mpios_X_Y!$B$102:$K$114,9,FALSE)</f>
        <v>0,673756322544</v>
      </c>
      <c r="M30" s="77" t="str">
        <f>VLOOKUP($J30,[1]Coord_Mpios_X_Y!$B$102:$K$114,10,FALSE)</f>
        <v>-76,943139228782</v>
      </c>
      <c r="N30" s="86" t="s">
        <v>1784</v>
      </c>
      <c r="O30" s="86" t="s">
        <v>1776</v>
      </c>
      <c r="P30" s="218"/>
      <c r="Q30" s="85" t="s">
        <v>126</v>
      </c>
      <c r="R30" s="85">
        <v>12978125</v>
      </c>
      <c r="S30" s="62" t="str">
        <f t="shared" si="0"/>
        <v>CC12978125</v>
      </c>
      <c r="T30" s="85" t="s">
        <v>663</v>
      </c>
      <c r="U30" s="85" t="s">
        <v>315</v>
      </c>
      <c r="V30" s="85" t="s">
        <v>397</v>
      </c>
      <c r="W30" s="85" t="s">
        <v>1399</v>
      </c>
      <c r="X30" s="87">
        <v>22377</v>
      </c>
      <c r="Y30" s="89">
        <f t="shared" si="16"/>
        <v>61</v>
      </c>
      <c r="Z30" s="63">
        <f>VLOOKUP($Y30,[1]Edades!$A$3:$H$153,4,FALSE)</f>
        <v>6</v>
      </c>
      <c r="AA30" s="63" t="str">
        <f>VLOOKUP($Y30,[1]Edades!$A$3:$H$153,6,FALSE)</f>
        <v>6 - Persona mayor</v>
      </c>
      <c r="AB30" s="63">
        <f>VLOOKUP($Y30,[1]Edades!$A$3:$H$153,7,FALSE)</f>
        <v>13</v>
      </c>
      <c r="AC30" s="63" t="str">
        <f>VLOOKUP($Y30,[1]Edades!$A$3:$H$153,8,FALSE)</f>
        <v>60-64</v>
      </c>
      <c r="AD30" s="88" t="s">
        <v>1589</v>
      </c>
      <c r="AE30" s="85">
        <v>1</v>
      </c>
      <c r="AF30" s="85" t="s">
        <v>807</v>
      </c>
      <c r="AG30" s="86" t="s">
        <v>1777</v>
      </c>
      <c r="AH30" s="85" t="s">
        <v>807</v>
      </c>
      <c r="AI30" s="85" t="s">
        <v>807</v>
      </c>
      <c r="AJ30" s="85" t="s">
        <v>807</v>
      </c>
      <c r="AK30" s="86" t="s">
        <v>1784</v>
      </c>
      <c r="AL30" s="86" t="s">
        <v>1601</v>
      </c>
      <c r="AM30" s="85" t="s">
        <v>1786</v>
      </c>
      <c r="AN30" s="85" t="s">
        <v>131</v>
      </c>
      <c r="AO30" s="85" t="s">
        <v>131</v>
      </c>
      <c r="AP30" s="85" t="s">
        <v>131</v>
      </c>
      <c r="AQ30" s="75" t="s">
        <v>1841</v>
      </c>
      <c r="AR30" s="53" t="str">
        <f t="shared" si="17"/>
        <v>86320 - Orito</v>
      </c>
      <c r="AS30" s="85" t="s">
        <v>1608</v>
      </c>
      <c r="AT30" s="124">
        <v>3146055272</v>
      </c>
      <c r="AU30" s="85" t="s">
        <v>1219</v>
      </c>
      <c r="AV30" s="85"/>
      <c r="AW30" s="85"/>
      <c r="AX30" s="85"/>
      <c r="AY30" s="85"/>
      <c r="AZ30" s="85"/>
      <c r="BA30" s="85">
        <v>86</v>
      </c>
      <c r="BB30" s="85" t="s">
        <v>1778</v>
      </c>
      <c r="BC30" s="85">
        <v>86320</v>
      </c>
      <c r="BD30" s="85" t="s">
        <v>1608</v>
      </c>
      <c r="BE30" s="89">
        <v>860010017201</v>
      </c>
      <c r="BF30" s="49" t="s">
        <v>1082</v>
      </c>
      <c r="BG30" s="85" t="s">
        <v>1779</v>
      </c>
      <c r="BH30" s="85" t="s">
        <v>1780</v>
      </c>
      <c r="BI30" s="85">
        <v>4201616</v>
      </c>
      <c r="BJ30" s="85"/>
      <c r="BK30" s="85"/>
      <c r="BL30" s="85" t="s">
        <v>807</v>
      </c>
      <c r="BM30" s="85" t="s">
        <v>132</v>
      </c>
      <c r="BN30" s="85" t="s">
        <v>132</v>
      </c>
      <c r="BO30" s="85">
        <v>0</v>
      </c>
      <c r="BP30" s="85" t="s">
        <v>132</v>
      </c>
      <c r="BQ30" s="85" t="s">
        <v>132</v>
      </c>
      <c r="BR30" s="85" t="s">
        <v>807</v>
      </c>
      <c r="BS30" s="85" t="s">
        <v>807</v>
      </c>
      <c r="BT30" s="90">
        <v>44416</v>
      </c>
      <c r="BU30" s="85" t="s">
        <v>1677</v>
      </c>
      <c r="BV30" s="85" t="s">
        <v>130</v>
      </c>
      <c r="BW30" s="91" t="s">
        <v>1530</v>
      </c>
      <c r="BX30" s="85"/>
      <c r="BY30" s="85" t="s">
        <v>132</v>
      </c>
      <c r="BZ30" s="85" t="s">
        <v>807</v>
      </c>
      <c r="CA30" s="85" t="s">
        <v>807</v>
      </c>
      <c r="CB30" s="85"/>
      <c r="CC30" s="85"/>
      <c r="CD30" s="85" t="s">
        <v>131</v>
      </c>
      <c r="CE30" s="88" t="s">
        <v>1681</v>
      </c>
      <c r="CF30" s="80" t="str">
        <f t="shared" si="24"/>
        <v>DM</v>
      </c>
      <c r="CG30" s="92">
        <v>69</v>
      </c>
      <c r="CH30" s="93">
        <v>168</v>
      </c>
      <c r="CI30" s="50">
        <f t="shared" si="1"/>
        <v>24.447278911564631</v>
      </c>
      <c r="CJ30" s="18" t="str">
        <f t="shared" si="2"/>
        <v>NORMAL</v>
      </c>
      <c r="CK30" s="95" t="e">
        <f>Hoja1!L32</f>
        <v>#DIV/0!</v>
      </c>
      <c r="CL30" s="10" t="s">
        <v>807</v>
      </c>
      <c r="CM30" s="97">
        <v>42774</v>
      </c>
      <c r="CN30" s="92"/>
      <c r="CO30" s="92">
        <v>2</v>
      </c>
      <c r="CP30" s="65" t="s">
        <v>1222</v>
      </c>
      <c r="CQ30" s="75">
        <v>1</v>
      </c>
      <c r="CR30" s="97">
        <v>42774</v>
      </c>
      <c r="CS30" s="75">
        <v>1</v>
      </c>
      <c r="CT30" s="110" t="s">
        <v>1707</v>
      </c>
      <c r="CU30" s="93" t="s">
        <v>807</v>
      </c>
      <c r="CV30" s="92"/>
      <c r="CW30" s="93">
        <v>120</v>
      </c>
      <c r="CX30" s="92">
        <v>80</v>
      </c>
      <c r="CY30" s="93" t="s">
        <v>807</v>
      </c>
      <c r="CZ30" s="92" t="s">
        <v>130</v>
      </c>
      <c r="DA30" s="75" t="s">
        <v>807</v>
      </c>
      <c r="DB30" s="92">
        <v>0</v>
      </c>
      <c r="DC30" s="75" t="str">
        <f t="shared" si="3"/>
        <v/>
      </c>
      <c r="DD30" s="16" t="str">
        <f t="shared" si="4"/>
        <v/>
      </c>
      <c r="DE30" s="16" t="str">
        <f t="shared" si="5"/>
        <v/>
      </c>
      <c r="DF30" s="16" t="str">
        <f t="shared" si="6"/>
        <v/>
      </c>
      <c r="DG30" s="16" t="str">
        <f t="shared" si="19"/>
        <v xml:space="preserve"> +  +  + </v>
      </c>
      <c r="DH30" s="16" t="str">
        <f>E30</f>
        <v>DM</v>
      </c>
      <c r="DI30" s="97">
        <v>44176</v>
      </c>
      <c r="DJ30" s="75" t="str">
        <f t="shared" si="8"/>
        <v>SI</v>
      </c>
      <c r="DL30" s="98"/>
      <c r="DM30" s="97">
        <v>44167</v>
      </c>
      <c r="DN30" s="75" t="str">
        <f t="shared" si="9"/>
        <v>SI</v>
      </c>
      <c r="DO30" s="98"/>
      <c r="DP30" s="75" t="str">
        <f t="shared" si="9"/>
        <v>NO</v>
      </c>
      <c r="DQ30" s="98"/>
      <c r="DR30" s="75" t="str">
        <f t="shared" si="10"/>
        <v>NO</v>
      </c>
      <c r="DS30" s="98"/>
      <c r="DT30" s="75" t="str">
        <f t="shared" si="11"/>
        <v>NO</v>
      </c>
      <c r="DU30" s="98"/>
      <c r="DV30" s="75" t="str">
        <f t="shared" si="11"/>
        <v>NO</v>
      </c>
      <c r="DW30" s="98"/>
      <c r="DX30" s="75" t="str">
        <f t="shared" si="12"/>
        <v>NO</v>
      </c>
      <c r="DY30" s="98"/>
      <c r="DZ30" s="75" t="str">
        <f t="shared" si="13"/>
        <v>NO</v>
      </c>
      <c r="EA30" s="98"/>
      <c r="EB30" s="75" t="str">
        <f t="shared" si="14"/>
        <v>NO</v>
      </c>
      <c r="EC30" s="98" t="s">
        <v>807</v>
      </c>
      <c r="ED30" s="92" t="s">
        <v>1530</v>
      </c>
      <c r="EE30" s="92"/>
      <c r="EF30" s="98" t="s">
        <v>807</v>
      </c>
      <c r="EG30" s="94"/>
      <c r="EH30" s="99" t="s">
        <v>131</v>
      </c>
      <c r="EI30" s="99" t="s">
        <v>807</v>
      </c>
      <c r="EJ30" s="99"/>
      <c r="EK30" s="101"/>
      <c r="EL30" s="92"/>
      <c r="EM30" s="103"/>
      <c r="EN30" s="102"/>
      <c r="EO30" s="101"/>
      <c r="EP30" s="92"/>
      <c r="EQ30" s="101"/>
      <c r="ER30" s="99">
        <v>0</v>
      </c>
      <c r="ES30" s="101"/>
      <c r="ET30" s="192"/>
      <c r="EU30" s="101"/>
      <c r="EV30" s="92"/>
      <c r="EW30" s="101"/>
      <c r="EX30" s="94" t="str">
        <f t="shared" si="15"/>
        <v/>
      </c>
      <c r="EY30" s="103"/>
      <c r="EZ30" s="92"/>
      <c r="FA30" s="102"/>
      <c r="FB30" s="102"/>
      <c r="FC30" s="92"/>
      <c r="FD30" s="92"/>
      <c r="FE30" s="103"/>
      <c r="FF30" s="105"/>
      <c r="FG30" s="101"/>
      <c r="FH30" s="105"/>
      <c r="FI30" s="92"/>
      <c r="FJ30" s="94"/>
      <c r="FK30" s="92"/>
      <c r="FL30" s="97">
        <v>44416</v>
      </c>
      <c r="FM30" s="98" t="s">
        <v>1530</v>
      </c>
      <c r="FN30" s="97"/>
      <c r="FO30" s="107" t="s">
        <v>807</v>
      </c>
      <c r="FP30" s="92" t="s">
        <v>130</v>
      </c>
      <c r="FQ30" s="92" t="s">
        <v>132</v>
      </c>
      <c r="FR30" s="92" t="s">
        <v>132</v>
      </c>
      <c r="FS30" s="107" t="s">
        <v>807</v>
      </c>
      <c r="FT30" s="92" t="s">
        <v>132</v>
      </c>
      <c r="FU30" s="92"/>
      <c r="GM30" s="102"/>
    </row>
    <row r="31" spans="1:195" s="75" customFormat="1" x14ac:dyDescent="0.25">
      <c r="A31" s="85">
        <v>2022</v>
      </c>
      <c r="B31" s="76">
        <v>44926</v>
      </c>
      <c r="C31" s="85" t="s">
        <v>121</v>
      </c>
      <c r="D31" s="85" t="s">
        <v>122</v>
      </c>
      <c r="E31" s="85" t="s">
        <v>123</v>
      </c>
      <c r="F31" s="77">
        <f t="shared" si="20"/>
        <v>30</v>
      </c>
      <c r="G31" s="85" t="s">
        <v>1586</v>
      </c>
      <c r="H31" s="85">
        <v>86</v>
      </c>
      <c r="I31" s="85" t="s">
        <v>797</v>
      </c>
      <c r="J31" s="217" t="s">
        <v>911</v>
      </c>
      <c r="K31" s="77" t="str">
        <f>VLOOKUP(J31,[1]CodMpios!$B$1075:$E$1087,4,FALSE)</f>
        <v>86568 - Puerto Asís</v>
      </c>
      <c r="L31" s="77" t="str">
        <f>VLOOKUP($J31,[1]Coord_Mpios_X_Y!$B$102:$K$114,9,FALSE)</f>
        <v>0,478611463602</v>
      </c>
      <c r="M31" s="77" t="str">
        <f>VLOOKUP($J31,[1]Coord_Mpios_X_Y!$B$102:$K$114,10,FALSE)</f>
        <v>-76,328200149562</v>
      </c>
      <c r="N31" s="86" t="s">
        <v>1775</v>
      </c>
      <c r="O31" s="86" t="s">
        <v>1776</v>
      </c>
      <c r="P31" s="218"/>
      <c r="Q31" s="85" t="s">
        <v>126</v>
      </c>
      <c r="R31" s="108">
        <v>41101094</v>
      </c>
      <c r="S31" s="62" t="str">
        <f t="shared" si="0"/>
        <v>CC41101094</v>
      </c>
      <c r="T31" s="91" t="s">
        <v>316</v>
      </c>
      <c r="U31" s="85" t="s">
        <v>530</v>
      </c>
      <c r="V31" s="91" t="s">
        <v>691</v>
      </c>
      <c r="W31" s="85" t="s">
        <v>935</v>
      </c>
      <c r="X31" s="87">
        <v>19744</v>
      </c>
      <c r="Y31" s="89">
        <f t="shared" si="16"/>
        <v>54</v>
      </c>
      <c r="Z31" s="63">
        <f>VLOOKUP($Y31,[1]Edades!$A$3:$H$153,4,FALSE)</f>
        <v>5</v>
      </c>
      <c r="AA31" s="63" t="str">
        <f>VLOOKUP($Y31,[1]Edades!$A$3:$H$153,6,FALSE)</f>
        <v>5 - Adultez</v>
      </c>
      <c r="AB31" s="63">
        <f>VLOOKUP($Y31,[1]Edades!$A$3:$H$153,7,FALSE)</f>
        <v>11</v>
      </c>
      <c r="AC31" s="63" t="str">
        <f>VLOOKUP($Y31,[1]Edades!$A$3:$H$153,8,FALSE)</f>
        <v>50-54</v>
      </c>
      <c r="AD31" s="91" t="s">
        <v>1590</v>
      </c>
      <c r="AE31" s="85">
        <v>2</v>
      </c>
      <c r="AF31" s="85" t="s">
        <v>807</v>
      </c>
      <c r="AG31" s="86" t="s">
        <v>1777</v>
      </c>
      <c r="AH31" s="85" t="s">
        <v>807</v>
      </c>
      <c r="AI31" s="85" t="s">
        <v>807</v>
      </c>
      <c r="AJ31" s="85" t="s">
        <v>807</v>
      </c>
      <c r="AK31" s="86" t="s">
        <v>1775</v>
      </c>
      <c r="AL31" s="86" t="s">
        <v>1600</v>
      </c>
      <c r="AM31" s="85" t="s">
        <v>1786</v>
      </c>
      <c r="AN31" s="85" t="s">
        <v>131</v>
      </c>
      <c r="AO31" s="85" t="s">
        <v>131</v>
      </c>
      <c r="AP31" s="85" t="s">
        <v>131</v>
      </c>
      <c r="AQ31" s="75" t="s">
        <v>1841</v>
      </c>
      <c r="AR31" s="53" t="str">
        <f t="shared" si="17"/>
        <v>86568 - Puerto Asís</v>
      </c>
      <c r="AS31" s="85" t="s">
        <v>1655</v>
      </c>
      <c r="AT31" s="85">
        <v>3213220332</v>
      </c>
      <c r="AU31" s="85" t="s">
        <v>1219</v>
      </c>
      <c r="AV31" s="85"/>
      <c r="AW31" s="85"/>
      <c r="AX31" s="85"/>
      <c r="AY31" s="85"/>
      <c r="AZ31" s="85"/>
      <c r="BA31" s="85">
        <v>86</v>
      </c>
      <c r="BB31" s="85" t="s">
        <v>1778</v>
      </c>
      <c r="BC31" s="85">
        <v>86568</v>
      </c>
      <c r="BD31" s="85" t="s">
        <v>1655</v>
      </c>
      <c r="BE31" s="89">
        <v>860010017201</v>
      </c>
      <c r="BF31" s="49" t="s">
        <v>1081</v>
      </c>
      <c r="BG31" s="85" t="s">
        <v>1779</v>
      </c>
      <c r="BH31" s="85" t="s">
        <v>1780</v>
      </c>
      <c r="BI31" s="85">
        <v>4201616</v>
      </c>
      <c r="BJ31" s="85"/>
      <c r="BK31" s="85"/>
      <c r="BL31" s="85" t="s">
        <v>807</v>
      </c>
      <c r="BM31" s="85" t="s">
        <v>130</v>
      </c>
      <c r="BN31" s="85" t="s">
        <v>132</v>
      </c>
      <c r="BO31" s="85">
        <v>0</v>
      </c>
      <c r="BP31" s="85" t="s">
        <v>132</v>
      </c>
      <c r="BQ31" s="85" t="s">
        <v>132</v>
      </c>
      <c r="BR31" s="85" t="s">
        <v>807</v>
      </c>
      <c r="BS31" s="85" t="s">
        <v>807</v>
      </c>
      <c r="BT31" s="90">
        <v>44841</v>
      </c>
      <c r="BU31" s="85" t="s">
        <v>1677</v>
      </c>
      <c r="BV31" s="85" t="s">
        <v>130</v>
      </c>
      <c r="BW31" s="91" t="s">
        <v>1808</v>
      </c>
      <c r="BX31" s="85"/>
      <c r="BY31" s="85" t="s">
        <v>132</v>
      </c>
      <c r="BZ31" s="85" t="s">
        <v>807</v>
      </c>
      <c r="CA31" s="85" t="s">
        <v>807</v>
      </c>
      <c r="CB31" s="85"/>
      <c r="CC31" s="85"/>
      <c r="CD31" s="85" t="s">
        <v>131</v>
      </c>
      <c r="CE31" s="88" t="s">
        <v>1681</v>
      </c>
      <c r="CF31" s="80" t="str">
        <f t="shared" si="24"/>
        <v>HTA</v>
      </c>
      <c r="CG31" s="109">
        <v>77</v>
      </c>
      <c r="CH31" s="95">
        <v>156</v>
      </c>
      <c r="CI31" s="50">
        <f t="shared" si="1"/>
        <v>31.640368178829714</v>
      </c>
      <c r="CJ31" s="18" t="str">
        <f t="shared" si="2"/>
        <v>OBESIDAD</v>
      </c>
      <c r="CK31" s="95">
        <f>Hoja1!L33</f>
        <v>13</v>
      </c>
      <c r="CL31" s="10" t="s">
        <v>1113</v>
      </c>
      <c r="CM31" s="97">
        <v>42789</v>
      </c>
      <c r="CN31" s="92"/>
      <c r="CO31" s="75">
        <v>1</v>
      </c>
      <c r="CP31" s="97">
        <v>42789</v>
      </c>
      <c r="CQ31" s="75">
        <v>2</v>
      </c>
      <c r="CR31" s="65" t="s">
        <v>1222</v>
      </c>
      <c r="CS31" s="75">
        <v>0</v>
      </c>
      <c r="CT31" s="110" t="s">
        <v>131</v>
      </c>
      <c r="CU31" s="93" t="s">
        <v>807</v>
      </c>
      <c r="CV31" s="92"/>
      <c r="CW31" s="102">
        <v>115</v>
      </c>
      <c r="CX31" s="102">
        <v>70</v>
      </c>
      <c r="CY31" s="93" t="s">
        <v>807</v>
      </c>
      <c r="CZ31" s="92" t="s">
        <v>132</v>
      </c>
      <c r="DA31" s="75" t="s">
        <v>807</v>
      </c>
      <c r="DB31" s="92">
        <v>0</v>
      </c>
      <c r="DC31" s="75" t="str">
        <f t="shared" si="3"/>
        <v/>
      </c>
      <c r="DD31" s="16" t="str">
        <f t="shared" si="4"/>
        <v/>
      </c>
      <c r="DE31" s="16" t="str">
        <f t="shared" si="5"/>
        <v/>
      </c>
      <c r="DF31" s="16" t="str">
        <f t="shared" si="6"/>
        <v/>
      </c>
      <c r="DG31" s="16" t="str">
        <f t="shared" si="19"/>
        <v xml:space="preserve"> +  +  + </v>
      </c>
      <c r="DH31" s="16" t="str">
        <f>E31</f>
        <v>HTA</v>
      </c>
      <c r="DI31" s="98">
        <v>43715</v>
      </c>
      <c r="DJ31" s="75" t="str">
        <f t="shared" si="8"/>
        <v>SI</v>
      </c>
      <c r="DL31" s="98"/>
      <c r="DM31" s="98">
        <v>43775</v>
      </c>
      <c r="DN31" s="75" t="str">
        <f t="shared" si="9"/>
        <v>SI</v>
      </c>
      <c r="DO31" s="98"/>
      <c r="DP31" s="75" t="str">
        <f t="shared" si="9"/>
        <v>NO</v>
      </c>
      <c r="DQ31" s="98"/>
      <c r="DR31" s="75" t="str">
        <f t="shared" si="10"/>
        <v>NO</v>
      </c>
      <c r="DS31" s="98">
        <v>43755</v>
      </c>
      <c r="DT31" s="75" t="str">
        <f t="shared" si="11"/>
        <v>SI</v>
      </c>
      <c r="DU31" s="98"/>
      <c r="DV31" s="75" t="str">
        <f t="shared" si="11"/>
        <v>NO</v>
      </c>
      <c r="DW31" s="98"/>
      <c r="DX31" s="75" t="str">
        <f t="shared" si="12"/>
        <v>NO</v>
      </c>
      <c r="DY31" s="98">
        <v>43621</v>
      </c>
      <c r="DZ31" s="75" t="str">
        <f t="shared" si="13"/>
        <v>SI</v>
      </c>
      <c r="EA31" s="98"/>
      <c r="EB31" s="75" t="str">
        <f t="shared" si="14"/>
        <v>NO</v>
      </c>
      <c r="EC31" s="98" t="s">
        <v>807</v>
      </c>
      <c r="ED31" s="92" t="s">
        <v>1530</v>
      </c>
      <c r="EE31" s="92"/>
      <c r="EF31" s="98" t="s">
        <v>807</v>
      </c>
      <c r="EG31" s="94"/>
      <c r="EH31" s="99"/>
      <c r="EI31" s="99" t="s">
        <v>807</v>
      </c>
      <c r="EJ31" s="99"/>
      <c r="EK31" s="101">
        <v>43603</v>
      </c>
      <c r="EL31" s="92">
        <v>1</v>
      </c>
      <c r="EM31" s="103">
        <v>43603</v>
      </c>
      <c r="EN31" s="102">
        <v>102</v>
      </c>
      <c r="EO31" s="101">
        <v>43603</v>
      </c>
      <c r="EP31" s="92">
        <v>201</v>
      </c>
      <c r="EQ31" s="101">
        <v>43603</v>
      </c>
      <c r="ER31" s="99">
        <v>119.2</v>
      </c>
      <c r="ES31" s="101">
        <v>43603</v>
      </c>
      <c r="ET31" s="192">
        <v>42</v>
      </c>
      <c r="EU31" s="101">
        <v>43603</v>
      </c>
      <c r="EV31" s="92">
        <v>199</v>
      </c>
      <c r="EW31" s="101">
        <v>44399</v>
      </c>
      <c r="EX31" s="94">
        <f t="shared" si="15"/>
        <v>6.756756756756757</v>
      </c>
      <c r="EY31" s="103"/>
      <c r="EZ31" s="92"/>
      <c r="FA31" s="102"/>
      <c r="FB31" s="102"/>
      <c r="FC31" s="92"/>
      <c r="FD31" s="92"/>
      <c r="FE31" s="103">
        <v>43601</v>
      </c>
      <c r="FF31" s="105">
        <v>5</v>
      </c>
      <c r="FG31" s="101">
        <v>43601</v>
      </c>
      <c r="FH31" s="104" t="s">
        <v>1827</v>
      </c>
      <c r="FI31" s="92"/>
      <c r="FJ31" s="94"/>
      <c r="FK31" s="92"/>
      <c r="FL31" s="97">
        <v>44841</v>
      </c>
      <c r="FM31" s="98" t="s">
        <v>1530</v>
      </c>
      <c r="FN31" s="97">
        <v>44933</v>
      </c>
      <c r="FO31" s="107"/>
      <c r="FP31" s="92" t="s">
        <v>132</v>
      </c>
      <c r="FQ31" s="92" t="s">
        <v>132</v>
      </c>
      <c r="FR31" s="92" t="s">
        <v>132</v>
      </c>
      <c r="FS31" s="107" t="s">
        <v>807</v>
      </c>
      <c r="FT31" s="92" t="s">
        <v>132</v>
      </c>
      <c r="FU31" s="92"/>
      <c r="GM31" s="102"/>
    </row>
    <row r="32" spans="1:195" s="75" customFormat="1" x14ac:dyDescent="0.25">
      <c r="A32" s="85">
        <v>2022</v>
      </c>
      <c r="B32" s="76">
        <v>44926</v>
      </c>
      <c r="C32" s="85" t="s">
        <v>121</v>
      </c>
      <c r="D32" s="85" t="s">
        <v>122</v>
      </c>
      <c r="E32" s="85" t="s">
        <v>123</v>
      </c>
      <c r="F32" s="77">
        <f t="shared" si="20"/>
        <v>31</v>
      </c>
      <c r="G32" s="85" t="s">
        <v>1586</v>
      </c>
      <c r="H32" s="85">
        <v>86</v>
      </c>
      <c r="I32" s="85" t="s">
        <v>797</v>
      </c>
      <c r="J32" s="217" t="s">
        <v>911</v>
      </c>
      <c r="K32" s="77" t="str">
        <f>VLOOKUP(J32,[1]CodMpios!$B$1075:$E$1087,4,FALSE)</f>
        <v>86568 - Puerto Asís</v>
      </c>
      <c r="L32" s="77" t="str">
        <f>VLOOKUP($J32,[1]Coord_Mpios_X_Y!$B$102:$K$114,9,FALSE)</f>
        <v>0,478611463602</v>
      </c>
      <c r="M32" s="77" t="str">
        <f>VLOOKUP($J32,[1]Coord_Mpios_X_Y!$B$102:$K$114,10,FALSE)</f>
        <v>-76,328200149562</v>
      </c>
      <c r="N32" s="86" t="s">
        <v>1775</v>
      </c>
      <c r="O32" s="86" t="s">
        <v>1776</v>
      </c>
      <c r="P32" s="218"/>
      <c r="Q32" s="85" t="s">
        <v>126</v>
      </c>
      <c r="R32" s="108">
        <v>41101041</v>
      </c>
      <c r="S32" s="62" t="str">
        <f t="shared" si="0"/>
        <v>CC41101041</v>
      </c>
      <c r="T32" s="91" t="s">
        <v>672</v>
      </c>
      <c r="U32" s="85" t="s">
        <v>313</v>
      </c>
      <c r="V32" s="91" t="s">
        <v>237</v>
      </c>
      <c r="W32" s="85" t="s">
        <v>504</v>
      </c>
      <c r="X32" s="87">
        <v>20715</v>
      </c>
      <c r="Y32" s="89">
        <f t="shared" si="16"/>
        <v>56</v>
      </c>
      <c r="Z32" s="63">
        <f>VLOOKUP($Y32,[1]Edades!$A$3:$H$153,4,FALSE)</f>
        <v>5</v>
      </c>
      <c r="AA32" s="63" t="str">
        <f>VLOOKUP($Y32,[1]Edades!$A$3:$H$153,6,FALSE)</f>
        <v>5 - Adultez</v>
      </c>
      <c r="AB32" s="63">
        <f>VLOOKUP($Y32,[1]Edades!$A$3:$H$153,7,FALSE)</f>
        <v>12</v>
      </c>
      <c r="AC32" s="63" t="str">
        <f>VLOOKUP($Y32,[1]Edades!$A$3:$H$153,8,FALSE)</f>
        <v>55-59</v>
      </c>
      <c r="AD32" s="91" t="s">
        <v>1590</v>
      </c>
      <c r="AE32" s="85">
        <v>2</v>
      </c>
      <c r="AF32" s="85" t="s">
        <v>807</v>
      </c>
      <c r="AG32" s="86" t="s">
        <v>1777</v>
      </c>
      <c r="AH32" s="85" t="s">
        <v>807</v>
      </c>
      <c r="AI32" s="85" t="s">
        <v>807</v>
      </c>
      <c r="AJ32" s="85" t="s">
        <v>807</v>
      </c>
      <c r="AK32" s="86" t="s">
        <v>1775</v>
      </c>
      <c r="AL32" s="86" t="s">
        <v>1600</v>
      </c>
      <c r="AM32" s="85" t="s">
        <v>1786</v>
      </c>
      <c r="AN32" s="85" t="s">
        <v>131</v>
      </c>
      <c r="AO32" s="85" t="s">
        <v>131</v>
      </c>
      <c r="AP32" s="85" t="s">
        <v>131</v>
      </c>
      <c r="AQ32" s="75" t="s">
        <v>1841</v>
      </c>
      <c r="AR32" s="53" t="str">
        <f t="shared" si="17"/>
        <v>86568 - Puerto Asís</v>
      </c>
      <c r="AS32" s="85" t="s">
        <v>1655</v>
      </c>
      <c r="AT32" s="85">
        <v>3143104682</v>
      </c>
      <c r="AU32" s="85" t="s">
        <v>1219</v>
      </c>
      <c r="AV32" s="85"/>
      <c r="AW32" s="85"/>
      <c r="AX32" s="85"/>
      <c r="AY32" s="85"/>
      <c r="AZ32" s="85"/>
      <c r="BA32" s="85">
        <v>86</v>
      </c>
      <c r="BB32" s="85" t="s">
        <v>1778</v>
      </c>
      <c r="BC32" s="85">
        <v>86568</v>
      </c>
      <c r="BD32" s="85" t="s">
        <v>1655</v>
      </c>
      <c r="BE32" s="89">
        <v>860010017201</v>
      </c>
      <c r="BF32" s="49" t="s">
        <v>1081</v>
      </c>
      <c r="BG32" s="85" t="s">
        <v>1779</v>
      </c>
      <c r="BH32" s="85" t="s">
        <v>1780</v>
      </c>
      <c r="BI32" s="85">
        <v>4201616</v>
      </c>
      <c r="BJ32" s="85"/>
      <c r="BK32" s="85"/>
      <c r="BL32" s="85" t="s">
        <v>1834</v>
      </c>
      <c r="BM32" s="85" t="s">
        <v>130</v>
      </c>
      <c r="BN32" s="85" t="s">
        <v>132</v>
      </c>
      <c r="BO32" s="85">
        <v>0</v>
      </c>
      <c r="BP32" s="85" t="s">
        <v>132</v>
      </c>
      <c r="BQ32" s="85" t="s">
        <v>132</v>
      </c>
      <c r="BR32" s="85" t="s">
        <v>807</v>
      </c>
      <c r="BS32" s="85" t="s">
        <v>807</v>
      </c>
      <c r="BT32" s="90">
        <v>44862</v>
      </c>
      <c r="BU32" s="85" t="s">
        <v>1677</v>
      </c>
      <c r="BV32" s="85" t="s">
        <v>130</v>
      </c>
      <c r="BW32" s="91" t="s">
        <v>1812</v>
      </c>
      <c r="BX32" s="85"/>
      <c r="BY32" s="85" t="s">
        <v>132</v>
      </c>
      <c r="BZ32" s="85" t="s">
        <v>807</v>
      </c>
      <c r="CA32" s="85" t="s">
        <v>807</v>
      </c>
      <c r="CB32" s="85"/>
      <c r="CC32" s="85"/>
      <c r="CD32" s="85" t="s">
        <v>131</v>
      </c>
      <c r="CE32" s="88" t="s">
        <v>1681</v>
      </c>
      <c r="CF32" s="80" t="str">
        <f t="shared" si="24"/>
        <v>HTA</v>
      </c>
      <c r="CG32" s="109">
        <v>68</v>
      </c>
      <c r="CH32" s="95">
        <v>163</v>
      </c>
      <c r="CI32" s="50">
        <f t="shared" si="1"/>
        <v>25.59373706198954</v>
      </c>
      <c r="CJ32" s="18" t="str">
        <f t="shared" si="2"/>
        <v>SOBREPESO</v>
      </c>
      <c r="CK32" s="95">
        <f>Hoja1!L34</f>
        <v>13</v>
      </c>
      <c r="CL32" s="10" t="s">
        <v>1113</v>
      </c>
      <c r="CM32" s="97">
        <v>42899</v>
      </c>
      <c r="CN32" s="92"/>
      <c r="CO32" s="75">
        <v>1</v>
      </c>
      <c r="CP32" s="97">
        <v>42899</v>
      </c>
      <c r="CQ32" s="75">
        <v>2</v>
      </c>
      <c r="CR32" s="65" t="s">
        <v>1222</v>
      </c>
      <c r="CS32" s="75">
        <v>0</v>
      </c>
      <c r="CT32" s="110" t="s">
        <v>131</v>
      </c>
      <c r="CU32" s="93" t="s">
        <v>807</v>
      </c>
      <c r="CV32" s="92"/>
      <c r="CW32" s="102">
        <v>110</v>
      </c>
      <c r="CX32" s="102">
        <v>70</v>
      </c>
      <c r="CY32" s="93" t="s">
        <v>807</v>
      </c>
      <c r="CZ32" s="92" t="s">
        <v>130</v>
      </c>
      <c r="DA32" s="75" t="s">
        <v>807</v>
      </c>
      <c r="DB32" s="92">
        <v>0</v>
      </c>
      <c r="DC32" s="75" t="str">
        <f t="shared" si="3"/>
        <v/>
      </c>
      <c r="DD32" s="16" t="str">
        <f t="shared" si="4"/>
        <v/>
      </c>
      <c r="DE32" s="16" t="str">
        <f t="shared" si="5"/>
        <v/>
      </c>
      <c r="DF32" s="16" t="str">
        <f t="shared" si="6"/>
        <v>HDL ALTO</v>
      </c>
      <c r="DG32" s="16" t="str">
        <f t="shared" si="19"/>
        <v xml:space="preserve"> +  +  + HDL ALTO</v>
      </c>
      <c r="DH32" s="16" t="str">
        <f>VLOOKUP(DG32,Hoja3!$A$19:$B$41,2,FALSE)</f>
        <v>HDL ALTO</v>
      </c>
      <c r="DI32" s="98">
        <v>43714</v>
      </c>
      <c r="DJ32" s="75" t="str">
        <f t="shared" si="8"/>
        <v>SI</v>
      </c>
      <c r="DL32" s="98"/>
      <c r="DM32" s="98">
        <v>44693</v>
      </c>
      <c r="DN32" s="75" t="str">
        <f t="shared" si="9"/>
        <v>SI</v>
      </c>
      <c r="DO32" s="98"/>
      <c r="DP32" s="75" t="str">
        <f t="shared" si="9"/>
        <v>NO</v>
      </c>
      <c r="DQ32" s="98"/>
      <c r="DR32" s="75" t="str">
        <f t="shared" si="10"/>
        <v>NO</v>
      </c>
      <c r="DS32" s="98">
        <v>43405</v>
      </c>
      <c r="DT32" s="75" t="str">
        <f t="shared" si="11"/>
        <v>SI</v>
      </c>
      <c r="DU32" s="98"/>
      <c r="DV32" s="75" t="str">
        <f t="shared" si="11"/>
        <v>NO</v>
      </c>
      <c r="DW32" s="98"/>
      <c r="DX32" s="75" t="str">
        <f t="shared" si="12"/>
        <v>NO</v>
      </c>
      <c r="DY32" s="97">
        <v>44693</v>
      </c>
      <c r="DZ32" s="75" t="str">
        <f t="shared" si="13"/>
        <v>SI</v>
      </c>
      <c r="EA32" s="98"/>
      <c r="EB32" s="75" t="str">
        <f t="shared" si="14"/>
        <v>NO</v>
      </c>
      <c r="EC32" s="98" t="s">
        <v>807</v>
      </c>
      <c r="ED32" s="92" t="s">
        <v>1530</v>
      </c>
      <c r="EE32" s="92"/>
      <c r="EF32" s="98" t="s">
        <v>807</v>
      </c>
      <c r="EG32" s="94"/>
      <c r="EH32" s="99"/>
      <c r="EI32" s="99" t="s">
        <v>807</v>
      </c>
      <c r="EJ32" s="99"/>
      <c r="EK32" s="111">
        <v>44693</v>
      </c>
      <c r="EL32" s="92">
        <v>0.54</v>
      </c>
      <c r="EM32" s="112">
        <v>44693</v>
      </c>
      <c r="EN32" s="102">
        <v>100</v>
      </c>
      <c r="EO32" s="111">
        <v>44693</v>
      </c>
      <c r="EP32" s="92">
        <v>211</v>
      </c>
      <c r="EQ32" s="111">
        <v>44693</v>
      </c>
      <c r="ER32" s="99">
        <v>140.4</v>
      </c>
      <c r="ES32" s="111">
        <v>44693</v>
      </c>
      <c r="ET32" s="192">
        <v>44</v>
      </c>
      <c r="EU32" s="111">
        <v>44693</v>
      </c>
      <c r="EV32" s="92">
        <v>133</v>
      </c>
      <c r="EW32" s="111">
        <v>44693</v>
      </c>
      <c r="EX32" s="94">
        <f t="shared" si="15"/>
        <v>73.275862068965523</v>
      </c>
      <c r="EY32" s="103"/>
      <c r="EZ32" s="92"/>
      <c r="FA32" s="102"/>
      <c r="FB32" s="102"/>
      <c r="FC32" s="92"/>
      <c r="FD32" s="92"/>
      <c r="FE32" s="112">
        <v>44693</v>
      </c>
      <c r="FF32" s="125">
        <v>85</v>
      </c>
      <c r="FG32" s="111">
        <v>44693</v>
      </c>
      <c r="FH32" s="105">
        <v>116</v>
      </c>
      <c r="FI32" s="92"/>
      <c r="FJ32" s="94"/>
      <c r="FK32" s="92"/>
      <c r="FL32" s="97">
        <v>44862</v>
      </c>
      <c r="FM32" s="98" t="s">
        <v>1530</v>
      </c>
      <c r="FN32" s="97">
        <v>44954</v>
      </c>
      <c r="FO32" s="107"/>
      <c r="FP32" s="92" t="s">
        <v>132</v>
      </c>
      <c r="FQ32" s="92" t="s">
        <v>132</v>
      </c>
      <c r="FR32" s="92" t="s">
        <v>132</v>
      </c>
      <c r="FS32" s="107" t="s">
        <v>807</v>
      </c>
      <c r="FT32" s="92" t="s">
        <v>132</v>
      </c>
      <c r="FU32" s="92"/>
      <c r="GM32" s="102"/>
    </row>
    <row r="33" spans="1:195" s="75" customFormat="1" x14ac:dyDescent="0.25">
      <c r="A33" s="85">
        <v>2022</v>
      </c>
      <c r="B33" s="76">
        <v>44926</v>
      </c>
      <c r="C33" s="85" t="s">
        <v>121</v>
      </c>
      <c r="D33" s="85" t="s">
        <v>122</v>
      </c>
      <c r="E33" s="85" t="s">
        <v>1474</v>
      </c>
      <c r="F33" s="77">
        <f t="shared" si="20"/>
        <v>32</v>
      </c>
      <c r="G33" s="85" t="s">
        <v>1586</v>
      </c>
      <c r="H33" s="85">
        <v>86</v>
      </c>
      <c r="I33" s="85" t="s">
        <v>797</v>
      </c>
      <c r="J33" s="217" t="s">
        <v>911</v>
      </c>
      <c r="K33" s="77" t="str">
        <f>VLOOKUP(J33,[1]CodMpios!$B$1075:$E$1087,4,FALSE)</f>
        <v>86568 - Puerto Asís</v>
      </c>
      <c r="L33" s="77" t="str">
        <f>VLOOKUP($J33,[1]Coord_Mpios_X_Y!$B$102:$K$114,9,FALSE)</f>
        <v>0,478611463602</v>
      </c>
      <c r="M33" s="77" t="str">
        <f>VLOOKUP($J33,[1]Coord_Mpios_X_Y!$B$102:$K$114,10,FALSE)</f>
        <v>-76,328200149562</v>
      </c>
      <c r="N33" s="86" t="s">
        <v>1775</v>
      </c>
      <c r="O33" s="86" t="s">
        <v>1776</v>
      </c>
      <c r="P33" s="218"/>
      <c r="Q33" s="85" t="s">
        <v>126</v>
      </c>
      <c r="R33" s="108">
        <v>18109848</v>
      </c>
      <c r="S33" s="62" t="str">
        <f t="shared" si="0"/>
        <v>CC18109848</v>
      </c>
      <c r="T33" s="91" t="s">
        <v>663</v>
      </c>
      <c r="U33" s="85" t="s">
        <v>1164</v>
      </c>
      <c r="V33" s="91" t="s">
        <v>1356</v>
      </c>
      <c r="W33" s="85" t="s">
        <v>1357</v>
      </c>
      <c r="X33" s="87">
        <v>23552</v>
      </c>
      <c r="Y33" s="89">
        <f t="shared" si="16"/>
        <v>64</v>
      </c>
      <c r="Z33" s="63">
        <f>VLOOKUP($Y33,[1]Edades!$A$3:$H$153,4,FALSE)</f>
        <v>6</v>
      </c>
      <c r="AA33" s="63" t="str">
        <f>VLOOKUP($Y33,[1]Edades!$A$3:$H$153,6,FALSE)</f>
        <v>6 - Persona mayor</v>
      </c>
      <c r="AB33" s="63">
        <f>VLOOKUP($Y33,[1]Edades!$A$3:$H$153,7,FALSE)</f>
        <v>13</v>
      </c>
      <c r="AC33" s="63" t="str">
        <f>VLOOKUP($Y33,[1]Edades!$A$3:$H$153,8,FALSE)</f>
        <v>60-64</v>
      </c>
      <c r="AD33" s="88" t="s">
        <v>1589</v>
      </c>
      <c r="AE33" s="85">
        <v>1</v>
      </c>
      <c r="AF33" s="85" t="s">
        <v>807</v>
      </c>
      <c r="AG33" s="86" t="s">
        <v>1777</v>
      </c>
      <c r="AH33" s="85" t="s">
        <v>807</v>
      </c>
      <c r="AI33" s="85" t="s">
        <v>807</v>
      </c>
      <c r="AJ33" s="85" t="s">
        <v>807</v>
      </c>
      <c r="AK33" s="86" t="s">
        <v>1775</v>
      </c>
      <c r="AL33" s="86" t="s">
        <v>1600</v>
      </c>
      <c r="AM33" s="85" t="s">
        <v>1786</v>
      </c>
      <c r="AN33" s="85" t="s">
        <v>131</v>
      </c>
      <c r="AO33" s="85" t="s">
        <v>131</v>
      </c>
      <c r="AP33" s="85" t="s">
        <v>131</v>
      </c>
      <c r="AQ33" s="75" t="s">
        <v>1841</v>
      </c>
      <c r="AR33" s="53" t="str">
        <f t="shared" si="17"/>
        <v>86568 - Puerto Asís</v>
      </c>
      <c r="AS33" s="85" t="s">
        <v>1655</v>
      </c>
      <c r="AT33" s="85">
        <v>3219684136</v>
      </c>
      <c r="AU33" s="85" t="s">
        <v>1218</v>
      </c>
      <c r="AV33" s="85"/>
      <c r="AW33" s="85"/>
      <c r="AX33" s="85"/>
      <c r="AY33" s="85"/>
      <c r="AZ33" s="85"/>
      <c r="BA33" s="85">
        <v>86</v>
      </c>
      <c r="BB33" s="85" t="s">
        <v>1778</v>
      </c>
      <c r="BC33" s="85">
        <v>86568</v>
      </c>
      <c r="BD33" s="85" t="s">
        <v>1655</v>
      </c>
      <c r="BE33" s="89">
        <v>860010017201</v>
      </c>
      <c r="BF33" s="49" t="s">
        <v>1081</v>
      </c>
      <c r="BG33" s="85" t="s">
        <v>1779</v>
      </c>
      <c r="BH33" s="85" t="s">
        <v>1780</v>
      </c>
      <c r="BI33" s="85">
        <v>4201616</v>
      </c>
      <c r="BJ33" s="85"/>
      <c r="BK33" s="85"/>
      <c r="BL33" s="85" t="s">
        <v>807</v>
      </c>
      <c r="BM33" s="85" t="s">
        <v>130</v>
      </c>
      <c r="BN33" s="85" t="s">
        <v>132</v>
      </c>
      <c r="BO33" s="85">
        <v>0</v>
      </c>
      <c r="BP33" s="85" t="s">
        <v>132</v>
      </c>
      <c r="BQ33" s="85" t="s">
        <v>132</v>
      </c>
      <c r="BR33" s="85" t="s">
        <v>1676</v>
      </c>
      <c r="BS33" s="85" t="s">
        <v>132</v>
      </c>
      <c r="BT33" s="90">
        <v>44845</v>
      </c>
      <c r="BU33" s="85" t="s">
        <v>1677</v>
      </c>
      <c r="BV33" s="85" t="s">
        <v>130</v>
      </c>
      <c r="BW33" s="91" t="s">
        <v>131</v>
      </c>
      <c r="BX33" s="85"/>
      <c r="BY33" s="85" t="s">
        <v>131</v>
      </c>
      <c r="BZ33" s="85" t="s">
        <v>131</v>
      </c>
      <c r="CA33" s="85" t="s">
        <v>132</v>
      </c>
      <c r="CB33" s="120" t="s">
        <v>1828</v>
      </c>
      <c r="CC33" s="85"/>
      <c r="CD33" s="85" t="s">
        <v>131</v>
      </c>
      <c r="CE33" s="88" t="s">
        <v>1681</v>
      </c>
      <c r="CF33" s="80" t="str">
        <f t="shared" si="24"/>
        <v>DM</v>
      </c>
      <c r="CG33" s="109">
        <v>60</v>
      </c>
      <c r="CH33" s="95">
        <v>165</v>
      </c>
      <c r="CI33" s="50">
        <f t="shared" si="1"/>
        <v>22.03856749311295</v>
      </c>
      <c r="CJ33" s="18" t="str">
        <f t="shared" si="2"/>
        <v>NORMAL</v>
      </c>
      <c r="CK33" s="95">
        <f>Hoja1!L35</f>
        <v>14</v>
      </c>
      <c r="CL33" s="10" t="s">
        <v>1113</v>
      </c>
      <c r="CM33" s="97">
        <v>42907</v>
      </c>
      <c r="CN33" s="92"/>
      <c r="CO33" s="92">
        <v>2</v>
      </c>
      <c r="CP33" s="65" t="s">
        <v>1222</v>
      </c>
      <c r="CQ33" s="75">
        <v>1</v>
      </c>
      <c r="CR33" s="97">
        <v>42907</v>
      </c>
      <c r="CS33" s="75">
        <v>1</v>
      </c>
      <c r="CT33" s="110" t="s">
        <v>1707</v>
      </c>
      <c r="CU33" s="93" t="s">
        <v>807</v>
      </c>
      <c r="CV33" s="92"/>
      <c r="CW33" s="102">
        <v>110</v>
      </c>
      <c r="CX33" s="102">
        <v>70</v>
      </c>
      <c r="CY33" s="93" t="s">
        <v>807</v>
      </c>
      <c r="CZ33" s="92" t="s">
        <v>130</v>
      </c>
      <c r="DA33" s="75" t="s">
        <v>807</v>
      </c>
      <c r="DB33" s="92">
        <v>0</v>
      </c>
      <c r="DC33" s="75" t="str">
        <f t="shared" si="3"/>
        <v/>
      </c>
      <c r="DD33" s="16" t="str">
        <f t="shared" si="4"/>
        <v/>
      </c>
      <c r="DE33" s="16" t="str">
        <f t="shared" si="5"/>
        <v/>
      </c>
      <c r="DF33" s="16" t="str">
        <f t="shared" si="6"/>
        <v>HDL ALTO</v>
      </c>
      <c r="DG33" s="16" t="str">
        <f t="shared" si="19"/>
        <v xml:space="preserve"> +  +  + HDL ALTO</v>
      </c>
      <c r="DH33" s="16" t="str">
        <f>VLOOKUP(DG33,Hoja3!$A$19:$B$41,2,FALSE)</f>
        <v>HDL ALTO</v>
      </c>
      <c r="DI33" s="98">
        <v>43680</v>
      </c>
      <c r="DJ33" s="75" t="str">
        <f t="shared" si="8"/>
        <v>SI</v>
      </c>
      <c r="DL33" s="98"/>
      <c r="DM33" s="98">
        <v>44942</v>
      </c>
      <c r="DN33" s="75" t="str">
        <f t="shared" si="9"/>
        <v>SI</v>
      </c>
      <c r="DO33" s="98"/>
      <c r="DP33" s="75" t="str">
        <f t="shared" si="9"/>
        <v>NO</v>
      </c>
      <c r="DQ33" s="98"/>
      <c r="DR33" s="75" t="str">
        <f t="shared" si="10"/>
        <v>NO</v>
      </c>
      <c r="DS33" s="98"/>
      <c r="DT33" s="75" t="str">
        <f t="shared" si="11"/>
        <v>NO</v>
      </c>
      <c r="DU33" s="98"/>
      <c r="DV33" s="75" t="str">
        <f t="shared" si="11"/>
        <v>NO</v>
      </c>
      <c r="DW33" s="98"/>
      <c r="DX33" s="75" t="str">
        <f t="shared" si="12"/>
        <v>NO</v>
      </c>
      <c r="DY33" s="98">
        <v>43461</v>
      </c>
      <c r="DZ33" s="75" t="str">
        <f t="shared" si="13"/>
        <v>SI</v>
      </c>
      <c r="EA33" s="98"/>
      <c r="EB33" s="75" t="str">
        <f t="shared" si="14"/>
        <v>NO</v>
      </c>
      <c r="EC33" s="98" t="s">
        <v>807</v>
      </c>
      <c r="ED33" s="92" t="s">
        <v>1530</v>
      </c>
      <c r="EE33" s="92"/>
      <c r="EF33" s="98" t="s">
        <v>807</v>
      </c>
      <c r="EG33" s="94"/>
      <c r="EH33" s="99"/>
      <c r="EI33" s="99" t="s">
        <v>807</v>
      </c>
      <c r="EJ33" s="99"/>
      <c r="EK33" s="101">
        <v>44816</v>
      </c>
      <c r="EL33" s="92">
        <v>0.77</v>
      </c>
      <c r="EM33" s="103">
        <v>44757</v>
      </c>
      <c r="EN33" s="102">
        <v>110</v>
      </c>
      <c r="EO33" s="101">
        <v>44816</v>
      </c>
      <c r="EP33" s="92">
        <v>199</v>
      </c>
      <c r="EQ33" s="101">
        <v>44816</v>
      </c>
      <c r="ER33" s="99">
        <v>128</v>
      </c>
      <c r="ES33" s="101">
        <v>44816</v>
      </c>
      <c r="ET33" s="192">
        <v>48</v>
      </c>
      <c r="EU33" s="101">
        <v>44816</v>
      </c>
      <c r="EV33" s="92">
        <v>115</v>
      </c>
      <c r="EW33" s="101">
        <v>44816</v>
      </c>
      <c r="EX33" s="94">
        <f t="shared" si="15"/>
        <v>470</v>
      </c>
      <c r="EY33" s="103">
        <v>44816</v>
      </c>
      <c r="EZ33" s="92">
        <v>5.7</v>
      </c>
      <c r="FA33" s="102"/>
      <c r="FB33" s="102"/>
      <c r="FC33" s="92"/>
      <c r="FD33" s="92"/>
      <c r="FE33" s="103">
        <v>44816</v>
      </c>
      <c r="FF33" s="105">
        <v>188</v>
      </c>
      <c r="FG33" s="101">
        <v>44816</v>
      </c>
      <c r="FH33" s="118">
        <v>40</v>
      </c>
      <c r="FI33" s="92"/>
      <c r="FJ33" s="94"/>
      <c r="FK33" s="92"/>
      <c r="FL33" s="97">
        <v>44942</v>
      </c>
      <c r="FM33" s="98" t="s">
        <v>1530</v>
      </c>
      <c r="FN33" s="97">
        <v>45032</v>
      </c>
      <c r="FO33" s="107"/>
      <c r="FP33" s="92" t="s">
        <v>132</v>
      </c>
      <c r="FQ33" s="92" t="s">
        <v>132</v>
      </c>
      <c r="FR33" s="92" t="s">
        <v>132</v>
      </c>
      <c r="FS33" s="107" t="s">
        <v>807</v>
      </c>
      <c r="FT33" s="92" t="s">
        <v>132</v>
      </c>
      <c r="FU33" s="92"/>
      <c r="GM33" s="102"/>
    </row>
    <row r="34" spans="1:195" s="75" customFormat="1" x14ac:dyDescent="0.25">
      <c r="A34" s="85">
        <v>2022</v>
      </c>
      <c r="B34" s="76">
        <v>44926</v>
      </c>
      <c r="C34" s="85" t="s">
        <v>121</v>
      </c>
      <c r="D34" s="85" t="s">
        <v>122</v>
      </c>
      <c r="E34" s="85" t="s">
        <v>123</v>
      </c>
      <c r="F34" s="77">
        <f t="shared" si="20"/>
        <v>33</v>
      </c>
      <c r="G34" s="85" t="s">
        <v>1586</v>
      </c>
      <c r="H34" s="85">
        <v>86</v>
      </c>
      <c r="I34" s="85" t="s">
        <v>797</v>
      </c>
      <c r="J34" s="217" t="s">
        <v>911</v>
      </c>
      <c r="K34" s="77" t="str">
        <f>VLOOKUP(J34,[1]CodMpios!$B$1075:$E$1087,4,FALSE)</f>
        <v>86568 - Puerto Asís</v>
      </c>
      <c r="L34" s="77" t="str">
        <f>VLOOKUP($J34,[1]Coord_Mpios_X_Y!$B$102:$K$114,9,FALSE)</f>
        <v>0,478611463602</v>
      </c>
      <c r="M34" s="77" t="str">
        <f>VLOOKUP($J34,[1]Coord_Mpios_X_Y!$B$102:$K$114,10,FALSE)</f>
        <v>-76,328200149562</v>
      </c>
      <c r="N34" s="86" t="s">
        <v>1775</v>
      </c>
      <c r="O34" s="86" t="s">
        <v>1776</v>
      </c>
      <c r="P34" s="218"/>
      <c r="Q34" s="85" t="s">
        <v>126</v>
      </c>
      <c r="R34" s="108">
        <v>41103881</v>
      </c>
      <c r="S34" s="62" t="str">
        <f t="shared" si="0"/>
        <v>CC41103881</v>
      </c>
      <c r="T34" s="91" t="s">
        <v>934</v>
      </c>
      <c r="U34" s="85" t="s">
        <v>203</v>
      </c>
      <c r="V34" s="91" t="s">
        <v>262</v>
      </c>
      <c r="W34" s="85" t="s">
        <v>281</v>
      </c>
      <c r="X34" s="87">
        <v>23417</v>
      </c>
      <c r="Y34" s="89">
        <f t="shared" si="16"/>
        <v>64</v>
      </c>
      <c r="Z34" s="63">
        <f>VLOOKUP($Y34,[1]Edades!$A$3:$H$153,4,FALSE)</f>
        <v>6</v>
      </c>
      <c r="AA34" s="63" t="str">
        <f>VLOOKUP($Y34,[1]Edades!$A$3:$H$153,6,FALSE)</f>
        <v>6 - Persona mayor</v>
      </c>
      <c r="AB34" s="63">
        <f>VLOOKUP($Y34,[1]Edades!$A$3:$H$153,7,FALSE)</f>
        <v>13</v>
      </c>
      <c r="AC34" s="63" t="str">
        <f>VLOOKUP($Y34,[1]Edades!$A$3:$H$153,8,FALSE)</f>
        <v>60-64</v>
      </c>
      <c r="AD34" s="91" t="s">
        <v>1590</v>
      </c>
      <c r="AE34" s="85">
        <v>2</v>
      </c>
      <c r="AF34" s="85" t="s">
        <v>807</v>
      </c>
      <c r="AG34" s="86" t="s">
        <v>1777</v>
      </c>
      <c r="AH34" s="85" t="s">
        <v>807</v>
      </c>
      <c r="AI34" s="85" t="s">
        <v>807</v>
      </c>
      <c r="AJ34" s="85" t="s">
        <v>807</v>
      </c>
      <c r="AK34" s="86" t="s">
        <v>1775</v>
      </c>
      <c r="AL34" s="86" t="s">
        <v>1600</v>
      </c>
      <c r="AM34" s="85" t="s">
        <v>1786</v>
      </c>
      <c r="AN34" s="85" t="s">
        <v>131</v>
      </c>
      <c r="AO34" s="85" t="s">
        <v>131</v>
      </c>
      <c r="AP34" s="85" t="s">
        <v>131</v>
      </c>
      <c r="AQ34" s="75" t="s">
        <v>1841</v>
      </c>
      <c r="AR34" s="53" t="str">
        <f t="shared" si="17"/>
        <v>86568 - Puerto Asís</v>
      </c>
      <c r="AS34" s="85" t="s">
        <v>1655</v>
      </c>
      <c r="AT34" s="85">
        <v>3125956596</v>
      </c>
      <c r="AU34" s="85" t="s">
        <v>1219</v>
      </c>
      <c r="AV34" s="85"/>
      <c r="AW34" s="85"/>
      <c r="AX34" s="85"/>
      <c r="AY34" s="85"/>
      <c r="AZ34" s="85"/>
      <c r="BA34" s="85">
        <v>86</v>
      </c>
      <c r="BB34" s="85" t="s">
        <v>1778</v>
      </c>
      <c r="BC34" s="85">
        <v>86568</v>
      </c>
      <c r="BD34" s="85" t="s">
        <v>1655</v>
      </c>
      <c r="BE34" s="89">
        <v>860010017201</v>
      </c>
      <c r="BF34" s="49" t="s">
        <v>1081</v>
      </c>
      <c r="BG34" s="85" t="s">
        <v>1779</v>
      </c>
      <c r="BH34" s="85" t="s">
        <v>1780</v>
      </c>
      <c r="BI34" s="85">
        <v>4201616</v>
      </c>
      <c r="BJ34" s="85"/>
      <c r="BK34" s="85"/>
      <c r="BL34" s="85" t="s">
        <v>807</v>
      </c>
      <c r="BM34" s="85" t="s">
        <v>130</v>
      </c>
      <c r="BN34" s="85" t="s">
        <v>132</v>
      </c>
      <c r="BO34" s="85">
        <v>0</v>
      </c>
      <c r="BP34" s="85" t="s">
        <v>132</v>
      </c>
      <c r="BQ34" s="85" t="s">
        <v>132</v>
      </c>
      <c r="BR34" s="85" t="s">
        <v>807</v>
      </c>
      <c r="BS34" s="85" t="s">
        <v>807</v>
      </c>
      <c r="BT34" s="90">
        <v>44708</v>
      </c>
      <c r="BU34" s="85" t="s">
        <v>1677</v>
      </c>
      <c r="BV34" s="85" t="s">
        <v>130</v>
      </c>
      <c r="BW34" s="91" t="s">
        <v>1812</v>
      </c>
      <c r="BX34" s="85"/>
      <c r="BY34" s="85" t="s">
        <v>132</v>
      </c>
      <c r="BZ34" s="85" t="s">
        <v>807</v>
      </c>
      <c r="CA34" s="85" t="s">
        <v>807</v>
      </c>
      <c r="CB34" s="85"/>
      <c r="CC34" s="85"/>
      <c r="CD34" s="85" t="s">
        <v>131</v>
      </c>
      <c r="CE34" s="88" t="s">
        <v>1681</v>
      </c>
      <c r="CF34" s="80" t="str">
        <f t="shared" si="24"/>
        <v>HTA</v>
      </c>
      <c r="CG34" s="109">
        <v>77</v>
      </c>
      <c r="CH34" s="95">
        <v>154</v>
      </c>
      <c r="CI34" s="50">
        <f t="shared" si="1"/>
        <v>32.467532467532472</v>
      </c>
      <c r="CJ34" s="18" t="str">
        <f t="shared" si="2"/>
        <v>OBESIDAD</v>
      </c>
      <c r="CK34" s="95">
        <f>Hoja1!L36</f>
        <v>17</v>
      </c>
      <c r="CL34" s="10" t="s">
        <v>1113</v>
      </c>
      <c r="CM34" s="97">
        <v>42914</v>
      </c>
      <c r="CN34" s="92"/>
      <c r="CO34" s="75">
        <v>1</v>
      </c>
      <c r="CP34" s="97">
        <v>42914</v>
      </c>
      <c r="CQ34" s="75">
        <v>2</v>
      </c>
      <c r="CR34" s="65" t="s">
        <v>1222</v>
      </c>
      <c r="CS34" s="75">
        <v>0</v>
      </c>
      <c r="CT34" s="110" t="s">
        <v>131</v>
      </c>
      <c r="CU34" s="93" t="s">
        <v>807</v>
      </c>
      <c r="CV34" s="92"/>
      <c r="CW34" s="102">
        <v>120</v>
      </c>
      <c r="CX34" s="102">
        <v>70</v>
      </c>
      <c r="CY34" s="93" t="s">
        <v>807</v>
      </c>
      <c r="CZ34" s="92" t="s">
        <v>130</v>
      </c>
      <c r="DA34" s="75" t="s">
        <v>807</v>
      </c>
      <c r="DB34" s="92">
        <v>0</v>
      </c>
      <c r="DC34" s="75" t="str">
        <f t="shared" si="3"/>
        <v/>
      </c>
      <c r="DD34" s="16" t="str">
        <f t="shared" si="4"/>
        <v/>
      </c>
      <c r="DE34" s="16" t="str">
        <f t="shared" si="5"/>
        <v/>
      </c>
      <c r="DF34" s="16" t="str">
        <f t="shared" si="6"/>
        <v/>
      </c>
      <c r="DG34" s="16" t="str">
        <f t="shared" si="19"/>
        <v xml:space="preserve"> +  +  + </v>
      </c>
      <c r="DH34" s="16" t="str">
        <f t="shared" ref="DH34:DH38" si="28">E34</f>
        <v>HTA</v>
      </c>
      <c r="DI34" s="98">
        <v>42973</v>
      </c>
      <c r="DJ34" s="75" t="str">
        <f t="shared" si="8"/>
        <v>SI</v>
      </c>
      <c r="DL34" s="98"/>
      <c r="DM34" s="98">
        <v>44404</v>
      </c>
      <c r="DN34" s="75" t="str">
        <f t="shared" si="9"/>
        <v>SI</v>
      </c>
      <c r="DO34" s="98"/>
      <c r="DP34" s="75" t="str">
        <f t="shared" si="9"/>
        <v>NO</v>
      </c>
      <c r="DQ34" s="98"/>
      <c r="DR34" s="75" t="str">
        <f t="shared" si="10"/>
        <v>NO</v>
      </c>
      <c r="DS34" s="98">
        <v>43406</v>
      </c>
      <c r="DT34" s="75" t="str">
        <f t="shared" si="11"/>
        <v>SI</v>
      </c>
      <c r="DU34" s="98"/>
      <c r="DV34" s="75" t="str">
        <f t="shared" si="11"/>
        <v>NO</v>
      </c>
      <c r="DW34" s="98">
        <v>44363</v>
      </c>
      <c r="DX34" s="75" t="str">
        <f t="shared" si="12"/>
        <v>SI</v>
      </c>
      <c r="DY34" s="98">
        <v>44362</v>
      </c>
      <c r="DZ34" s="75" t="str">
        <f t="shared" si="13"/>
        <v>SI</v>
      </c>
      <c r="EA34" s="98"/>
      <c r="EB34" s="75" t="str">
        <f t="shared" si="14"/>
        <v>NO</v>
      </c>
      <c r="EC34" s="98" t="s">
        <v>807</v>
      </c>
      <c r="ED34" s="92" t="s">
        <v>1530</v>
      </c>
      <c r="EE34" s="92"/>
      <c r="EF34" s="98" t="s">
        <v>807</v>
      </c>
      <c r="EG34" s="94"/>
      <c r="EH34" s="99"/>
      <c r="EI34" s="99" t="s">
        <v>807</v>
      </c>
      <c r="EJ34" s="99"/>
      <c r="EK34" s="101">
        <v>44362</v>
      </c>
      <c r="EL34" s="92">
        <v>0.9</v>
      </c>
      <c r="EM34" s="103">
        <v>44362</v>
      </c>
      <c r="EN34" s="102">
        <v>102</v>
      </c>
      <c r="EO34" s="101">
        <v>44362</v>
      </c>
      <c r="EP34" s="92">
        <v>184</v>
      </c>
      <c r="EQ34" s="101">
        <v>44362</v>
      </c>
      <c r="ER34" s="99">
        <v>100.2</v>
      </c>
      <c r="ES34" s="101">
        <v>44362</v>
      </c>
      <c r="ET34" s="192">
        <v>52</v>
      </c>
      <c r="EU34" s="101">
        <v>44362</v>
      </c>
      <c r="EV34" s="92">
        <v>159</v>
      </c>
      <c r="EW34" s="111">
        <v>44411</v>
      </c>
      <c r="EX34" s="94">
        <f t="shared" si="15"/>
        <v>7.7519379844961236</v>
      </c>
      <c r="EY34" s="103">
        <v>44362</v>
      </c>
      <c r="EZ34" s="92">
        <v>7.54</v>
      </c>
      <c r="FA34" s="102"/>
      <c r="FB34" s="102"/>
      <c r="FC34" s="92"/>
      <c r="FD34" s="92"/>
      <c r="FE34" s="103">
        <v>43651</v>
      </c>
      <c r="FF34" s="105">
        <v>5</v>
      </c>
      <c r="FG34" s="101">
        <v>43651</v>
      </c>
      <c r="FH34" s="118">
        <v>64.5</v>
      </c>
      <c r="FI34" s="92"/>
      <c r="FJ34" s="94"/>
      <c r="FK34" s="92"/>
      <c r="FL34" s="97">
        <v>44708</v>
      </c>
      <c r="FM34" s="98" t="s">
        <v>1530</v>
      </c>
      <c r="FN34" s="97">
        <v>44800</v>
      </c>
      <c r="FO34" s="107" t="s">
        <v>807</v>
      </c>
      <c r="FP34" s="92" t="s">
        <v>132</v>
      </c>
      <c r="FQ34" s="92" t="s">
        <v>132</v>
      </c>
      <c r="FR34" s="92" t="s">
        <v>132</v>
      </c>
      <c r="FS34" s="107" t="s">
        <v>807</v>
      </c>
      <c r="FT34" s="92" t="s">
        <v>132</v>
      </c>
      <c r="FU34" s="92"/>
      <c r="GM34" s="102"/>
    </row>
    <row r="35" spans="1:195" s="75" customFormat="1" x14ac:dyDescent="0.25">
      <c r="A35" s="85">
        <v>2022</v>
      </c>
      <c r="B35" s="76">
        <v>44926</v>
      </c>
      <c r="C35" s="85" t="s">
        <v>121</v>
      </c>
      <c r="D35" s="85" t="s">
        <v>122</v>
      </c>
      <c r="E35" s="85" t="s">
        <v>123</v>
      </c>
      <c r="F35" s="77">
        <f t="shared" si="20"/>
        <v>34</v>
      </c>
      <c r="G35" s="85" t="s">
        <v>1586</v>
      </c>
      <c r="H35" s="85">
        <v>86</v>
      </c>
      <c r="I35" s="85" t="s">
        <v>797</v>
      </c>
      <c r="J35" s="217" t="s">
        <v>1049</v>
      </c>
      <c r="K35" s="77" t="str">
        <f>VLOOKUP(J35,[1]CodMpios!$B$1075:$E$1087,4,FALSE)</f>
        <v>86569 - Puerto Caicedo</v>
      </c>
      <c r="L35" s="77" t="str">
        <f>VLOOKUP($J35,[1]Coord_Mpios_X_Y!$B$102:$K$114,9,FALSE)</f>
        <v>0,725071229850</v>
      </c>
      <c r="M35" s="77" t="str">
        <f>VLOOKUP($J35,[1]Coord_Mpios_X_Y!$B$102:$K$114,10,FALSE)</f>
        <v>-76,480994051174</v>
      </c>
      <c r="N35" s="86" t="s">
        <v>1775</v>
      </c>
      <c r="O35" s="86" t="s">
        <v>1776</v>
      </c>
      <c r="P35" s="218"/>
      <c r="Q35" s="85" t="s">
        <v>126</v>
      </c>
      <c r="R35" s="108">
        <v>18123687</v>
      </c>
      <c r="S35" s="62" t="str">
        <f t="shared" si="0"/>
        <v>CC18123687</v>
      </c>
      <c r="T35" s="91" t="s">
        <v>736</v>
      </c>
      <c r="U35" s="85" t="s">
        <v>530</v>
      </c>
      <c r="V35" s="91" t="s">
        <v>1419</v>
      </c>
      <c r="W35" s="85" t="s">
        <v>463</v>
      </c>
      <c r="X35" s="87">
        <v>23160</v>
      </c>
      <c r="Y35" s="89">
        <f t="shared" si="16"/>
        <v>63</v>
      </c>
      <c r="Z35" s="63">
        <f>VLOOKUP($Y35,[1]Edades!$A$3:$H$153,4,FALSE)</f>
        <v>6</v>
      </c>
      <c r="AA35" s="63" t="str">
        <f>VLOOKUP($Y35,[1]Edades!$A$3:$H$153,6,FALSE)</f>
        <v>6 - Persona mayor</v>
      </c>
      <c r="AB35" s="63">
        <f>VLOOKUP($Y35,[1]Edades!$A$3:$H$153,7,FALSE)</f>
        <v>13</v>
      </c>
      <c r="AC35" s="63" t="str">
        <f>VLOOKUP($Y35,[1]Edades!$A$3:$H$153,8,FALSE)</f>
        <v>60-64</v>
      </c>
      <c r="AD35" s="88" t="s">
        <v>1589</v>
      </c>
      <c r="AE35" s="85">
        <v>1</v>
      </c>
      <c r="AF35" s="85" t="s">
        <v>807</v>
      </c>
      <c r="AG35" s="86" t="s">
        <v>1777</v>
      </c>
      <c r="AH35" s="85" t="s">
        <v>807</v>
      </c>
      <c r="AI35" s="85" t="s">
        <v>807</v>
      </c>
      <c r="AJ35" s="85" t="s">
        <v>807</v>
      </c>
      <c r="AK35" s="86" t="s">
        <v>1775</v>
      </c>
      <c r="AL35" s="86" t="s">
        <v>1600</v>
      </c>
      <c r="AM35" s="85" t="s">
        <v>1786</v>
      </c>
      <c r="AN35" s="85" t="s">
        <v>131</v>
      </c>
      <c r="AO35" s="85" t="s">
        <v>131</v>
      </c>
      <c r="AP35" s="85" t="s">
        <v>131</v>
      </c>
      <c r="AQ35" s="75" t="s">
        <v>1841</v>
      </c>
      <c r="AR35" s="53" t="str">
        <f t="shared" si="17"/>
        <v>86569 - Puerto Caicedo</v>
      </c>
      <c r="AS35" s="85" t="s">
        <v>1791</v>
      </c>
      <c r="AT35" s="85">
        <v>3112265506</v>
      </c>
      <c r="AU35" s="85" t="s">
        <v>1219</v>
      </c>
      <c r="AV35" s="85"/>
      <c r="AW35" s="85"/>
      <c r="AX35" s="85"/>
      <c r="AY35" s="85"/>
      <c r="AZ35" s="85"/>
      <c r="BA35" s="85">
        <v>86</v>
      </c>
      <c r="BB35" s="85" t="s">
        <v>1778</v>
      </c>
      <c r="BC35" s="85">
        <v>86569</v>
      </c>
      <c r="BD35" s="85" t="s">
        <v>1791</v>
      </c>
      <c r="BE35" s="89">
        <v>860010017201</v>
      </c>
      <c r="BF35" s="49" t="s">
        <v>1085</v>
      </c>
      <c r="BG35" s="85" t="s">
        <v>1779</v>
      </c>
      <c r="BH35" s="85" t="s">
        <v>1780</v>
      </c>
      <c r="BI35" s="85">
        <v>4201616</v>
      </c>
      <c r="BJ35" s="85"/>
      <c r="BK35" s="85"/>
      <c r="BL35" s="85" t="s">
        <v>807</v>
      </c>
      <c r="BM35" s="85" t="s">
        <v>130</v>
      </c>
      <c r="BN35" s="85" t="s">
        <v>132</v>
      </c>
      <c r="BO35" s="85">
        <v>0</v>
      </c>
      <c r="BP35" s="85" t="s">
        <v>132</v>
      </c>
      <c r="BQ35" s="85" t="s">
        <v>132</v>
      </c>
      <c r="BR35" s="85" t="s">
        <v>807</v>
      </c>
      <c r="BS35" s="85" t="s">
        <v>807</v>
      </c>
      <c r="BT35" s="90">
        <v>44733</v>
      </c>
      <c r="BU35" s="85" t="s">
        <v>1677</v>
      </c>
      <c r="BV35" s="85" t="s">
        <v>130</v>
      </c>
      <c r="BW35" s="91" t="s">
        <v>1808</v>
      </c>
      <c r="BX35" s="85"/>
      <c r="BY35" s="85" t="s">
        <v>132</v>
      </c>
      <c r="BZ35" s="85" t="s">
        <v>807</v>
      </c>
      <c r="CA35" s="85" t="s">
        <v>807</v>
      </c>
      <c r="CB35" s="85"/>
      <c r="CC35" s="85"/>
      <c r="CD35" s="85" t="s">
        <v>1532</v>
      </c>
      <c r="CE35" s="88" t="s">
        <v>1681</v>
      </c>
      <c r="CF35" s="80" t="str">
        <f t="shared" si="24"/>
        <v>HTA</v>
      </c>
      <c r="CG35" s="109">
        <v>85</v>
      </c>
      <c r="CH35" s="95">
        <v>159</v>
      </c>
      <c r="CI35" s="50">
        <f t="shared" si="1"/>
        <v>33.622087733871282</v>
      </c>
      <c r="CJ35" s="18" t="str">
        <f t="shared" si="2"/>
        <v>OBESIDAD</v>
      </c>
      <c r="CK35" s="95">
        <f>Hoja1!L37</f>
        <v>17</v>
      </c>
      <c r="CL35" s="10" t="s">
        <v>1113</v>
      </c>
      <c r="CM35" s="97">
        <v>42920</v>
      </c>
      <c r="CN35" s="92"/>
      <c r="CO35" s="75">
        <v>1</v>
      </c>
      <c r="CP35" s="119">
        <f t="shared" ref="CP35:CP37" si="29">CM35</f>
        <v>42920</v>
      </c>
      <c r="CQ35" s="75">
        <v>2</v>
      </c>
      <c r="CR35" s="65" t="s">
        <v>1222</v>
      </c>
      <c r="CS35" s="75">
        <v>0</v>
      </c>
      <c r="CT35" s="110" t="s">
        <v>131</v>
      </c>
      <c r="CU35" s="93" t="s">
        <v>807</v>
      </c>
      <c r="CV35" s="92"/>
      <c r="CW35" s="102">
        <v>130</v>
      </c>
      <c r="CX35" s="102">
        <v>80</v>
      </c>
      <c r="CY35" s="93" t="s">
        <v>807</v>
      </c>
      <c r="CZ35" s="92" t="s">
        <v>132</v>
      </c>
      <c r="DA35" s="75" t="s">
        <v>807</v>
      </c>
      <c r="DB35" s="92">
        <v>0</v>
      </c>
      <c r="DC35" s="75" t="str">
        <f t="shared" si="3"/>
        <v/>
      </c>
      <c r="DD35" s="16" t="str">
        <f t="shared" si="4"/>
        <v/>
      </c>
      <c r="DE35" s="16" t="str">
        <f t="shared" si="5"/>
        <v/>
      </c>
      <c r="DF35" s="16" t="str">
        <f t="shared" si="6"/>
        <v/>
      </c>
      <c r="DG35" s="16" t="str">
        <f t="shared" si="19"/>
        <v xml:space="preserve"> +  +  + </v>
      </c>
      <c r="DH35" s="16" t="str">
        <f t="shared" si="28"/>
        <v>HTA</v>
      </c>
      <c r="DI35" s="98">
        <v>42677</v>
      </c>
      <c r="DJ35" s="75" t="str">
        <f t="shared" si="8"/>
        <v>SI</v>
      </c>
      <c r="DL35" s="98"/>
      <c r="DM35" s="98">
        <v>43346</v>
      </c>
      <c r="DN35" s="75" t="str">
        <f t="shared" si="9"/>
        <v>SI</v>
      </c>
      <c r="DO35" s="98"/>
      <c r="DP35" s="75" t="str">
        <f t="shared" si="9"/>
        <v>NO</v>
      </c>
      <c r="DQ35" s="98"/>
      <c r="DR35" s="75" t="str">
        <f t="shared" si="10"/>
        <v>NO</v>
      </c>
      <c r="DS35" s="98">
        <v>43285</v>
      </c>
      <c r="DT35" s="75" t="str">
        <f t="shared" si="11"/>
        <v>SI</v>
      </c>
      <c r="DU35" s="98"/>
      <c r="DV35" s="75" t="str">
        <f t="shared" si="11"/>
        <v>NO</v>
      </c>
      <c r="DW35" s="98">
        <v>43285</v>
      </c>
      <c r="DX35" s="75" t="str">
        <f t="shared" si="12"/>
        <v>SI</v>
      </c>
      <c r="DY35" s="98">
        <v>44691</v>
      </c>
      <c r="DZ35" s="75" t="str">
        <f t="shared" si="13"/>
        <v>SI</v>
      </c>
      <c r="EA35" s="98"/>
      <c r="EB35" s="75" t="str">
        <f t="shared" si="14"/>
        <v>NO</v>
      </c>
      <c r="EC35" s="98" t="s">
        <v>807</v>
      </c>
      <c r="ED35" s="92" t="s">
        <v>1530</v>
      </c>
      <c r="EE35" s="92"/>
      <c r="EF35" s="98" t="s">
        <v>807</v>
      </c>
      <c r="EG35" s="94"/>
      <c r="EH35" s="99" t="s">
        <v>131</v>
      </c>
      <c r="EI35" s="99" t="s">
        <v>807</v>
      </c>
      <c r="EJ35" s="99"/>
      <c r="EK35" s="101"/>
      <c r="EL35" s="92"/>
      <c r="EM35" s="103">
        <v>44701</v>
      </c>
      <c r="EN35" s="102">
        <v>102</v>
      </c>
      <c r="EO35" s="101">
        <v>44701</v>
      </c>
      <c r="EP35" s="92">
        <v>180</v>
      </c>
      <c r="EQ35" s="101"/>
      <c r="ER35" s="99">
        <v>117.9</v>
      </c>
      <c r="ES35" s="101">
        <v>44701</v>
      </c>
      <c r="ET35" s="192">
        <v>34.9</v>
      </c>
      <c r="EU35" s="101">
        <v>44701</v>
      </c>
      <c r="EV35" s="92">
        <v>136</v>
      </c>
      <c r="EW35" s="101"/>
      <c r="EX35" s="94">
        <f t="shared" si="15"/>
        <v>600</v>
      </c>
      <c r="EY35" s="103"/>
      <c r="EZ35" s="92"/>
      <c r="FA35" s="102"/>
      <c r="FB35" s="102"/>
      <c r="FC35" s="92"/>
      <c r="FD35" s="92"/>
      <c r="FE35" s="103">
        <v>44701</v>
      </c>
      <c r="FF35" s="105">
        <v>5.4</v>
      </c>
      <c r="FG35" s="101">
        <v>44701</v>
      </c>
      <c r="FH35" s="105">
        <v>0.9</v>
      </c>
      <c r="FI35" s="92"/>
      <c r="FJ35" s="94"/>
      <c r="FK35" s="92"/>
      <c r="FL35" s="97">
        <v>44733</v>
      </c>
      <c r="FM35" s="98" t="s">
        <v>1530</v>
      </c>
      <c r="FN35" s="97">
        <v>44825</v>
      </c>
      <c r="FO35" s="107" t="s">
        <v>807</v>
      </c>
      <c r="FP35" s="92" t="s">
        <v>130</v>
      </c>
      <c r="FQ35" s="92" t="s">
        <v>132</v>
      </c>
      <c r="FR35" s="92" t="s">
        <v>132</v>
      </c>
      <c r="FS35" s="107" t="s">
        <v>807</v>
      </c>
      <c r="FT35" s="92" t="s">
        <v>132</v>
      </c>
      <c r="FU35" s="92"/>
      <c r="GM35" s="102"/>
    </row>
    <row r="36" spans="1:195" s="75" customFormat="1" x14ac:dyDescent="0.25">
      <c r="A36" s="85">
        <v>2022</v>
      </c>
      <c r="B36" s="76">
        <v>44926</v>
      </c>
      <c r="C36" s="85" t="s">
        <v>121</v>
      </c>
      <c r="D36" s="85" t="s">
        <v>122</v>
      </c>
      <c r="E36" s="85" t="s">
        <v>123</v>
      </c>
      <c r="F36" s="77">
        <f t="shared" si="20"/>
        <v>35</v>
      </c>
      <c r="G36" s="85" t="s">
        <v>1586</v>
      </c>
      <c r="H36" s="85">
        <v>86</v>
      </c>
      <c r="I36" s="85" t="s">
        <v>797</v>
      </c>
      <c r="J36" s="217" t="s">
        <v>1049</v>
      </c>
      <c r="K36" s="77" t="str">
        <f>VLOOKUP(J36,[1]CodMpios!$B$1075:$E$1087,4,FALSE)</f>
        <v>86569 - Puerto Caicedo</v>
      </c>
      <c r="L36" s="77" t="str">
        <f>VLOOKUP($J36,[1]Coord_Mpios_X_Y!$B$102:$K$114,9,FALSE)</f>
        <v>0,725071229850</v>
      </c>
      <c r="M36" s="77" t="str">
        <f>VLOOKUP($J36,[1]Coord_Mpios_X_Y!$B$102:$K$114,10,FALSE)</f>
        <v>-76,480994051174</v>
      </c>
      <c r="N36" s="86" t="s">
        <v>1775</v>
      </c>
      <c r="O36" s="86" t="s">
        <v>1776</v>
      </c>
      <c r="P36" s="218"/>
      <c r="Q36" s="85" t="s">
        <v>126</v>
      </c>
      <c r="R36" s="88">
        <v>27472553</v>
      </c>
      <c r="S36" s="62" t="str">
        <f t="shared" si="0"/>
        <v>CC27472553</v>
      </c>
      <c r="T36" s="91" t="s">
        <v>1175</v>
      </c>
      <c r="U36" s="85" t="s">
        <v>267</v>
      </c>
      <c r="V36" s="91" t="s">
        <v>1419</v>
      </c>
      <c r="W36" s="85" t="s">
        <v>1421</v>
      </c>
      <c r="X36" s="87">
        <v>21823</v>
      </c>
      <c r="Y36" s="89">
        <f t="shared" si="16"/>
        <v>59</v>
      </c>
      <c r="Z36" s="63">
        <f>VLOOKUP($Y36,[1]Edades!$A$3:$H$153,4,FALSE)</f>
        <v>5</v>
      </c>
      <c r="AA36" s="63" t="str">
        <f>VLOOKUP($Y36,[1]Edades!$A$3:$H$153,6,FALSE)</f>
        <v>5 - Adultez</v>
      </c>
      <c r="AB36" s="63">
        <f>VLOOKUP($Y36,[1]Edades!$A$3:$H$153,7,FALSE)</f>
        <v>12</v>
      </c>
      <c r="AC36" s="63" t="str">
        <f>VLOOKUP($Y36,[1]Edades!$A$3:$H$153,8,FALSE)</f>
        <v>55-59</v>
      </c>
      <c r="AD36" s="88" t="s">
        <v>1589</v>
      </c>
      <c r="AE36" s="85">
        <v>1</v>
      </c>
      <c r="AF36" s="85" t="s">
        <v>807</v>
      </c>
      <c r="AG36" s="86" t="s">
        <v>212</v>
      </c>
      <c r="AH36" s="86" t="s">
        <v>130</v>
      </c>
      <c r="AI36" s="85" t="s">
        <v>807</v>
      </c>
      <c r="AJ36" s="85" t="s">
        <v>807</v>
      </c>
      <c r="AK36" s="86" t="s">
        <v>1775</v>
      </c>
      <c r="AL36" s="86" t="s">
        <v>1601</v>
      </c>
      <c r="AM36" s="85" t="s">
        <v>1786</v>
      </c>
      <c r="AN36" s="85" t="s">
        <v>131</v>
      </c>
      <c r="AO36" s="85" t="s">
        <v>131</v>
      </c>
      <c r="AP36" s="85" t="s">
        <v>131</v>
      </c>
      <c r="AQ36" s="75" t="s">
        <v>1841</v>
      </c>
      <c r="AR36" s="53" t="str">
        <f t="shared" si="17"/>
        <v>86569 - Puerto Caicedo</v>
      </c>
      <c r="AS36" s="85" t="s">
        <v>1791</v>
      </c>
      <c r="AT36" s="85">
        <v>3194103403</v>
      </c>
      <c r="AU36" s="85" t="s">
        <v>1219</v>
      </c>
      <c r="AV36" s="85"/>
      <c r="AW36" s="85"/>
      <c r="AX36" s="85"/>
      <c r="AY36" s="85"/>
      <c r="AZ36" s="85"/>
      <c r="BA36" s="85">
        <v>86</v>
      </c>
      <c r="BB36" s="85" t="s">
        <v>1778</v>
      </c>
      <c r="BC36" s="85">
        <v>86569</v>
      </c>
      <c r="BD36" s="85" t="s">
        <v>1791</v>
      </c>
      <c r="BE36" s="89">
        <v>860010017201</v>
      </c>
      <c r="BF36" s="49" t="s">
        <v>1085</v>
      </c>
      <c r="BG36" s="85" t="s">
        <v>1779</v>
      </c>
      <c r="BH36" s="85" t="s">
        <v>1780</v>
      </c>
      <c r="BI36" s="85">
        <v>4201616</v>
      </c>
      <c r="BJ36" s="85"/>
      <c r="BK36" s="85"/>
      <c r="BL36" s="85" t="s">
        <v>807</v>
      </c>
      <c r="BM36" s="88" t="s">
        <v>132</v>
      </c>
      <c r="BN36" s="85" t="s">
        <v>132</v>
      </c>
      <c r="BO36" s="85">
        <v>0</v>
      </c>
      <c r="BP36" s="85" t="s">
        <v>132</v>
      </c>
      <c r="BQ36" s="85" t="s">
        <v>132</v>
      </c>
      <c r="BR36" s="85" t="s">
        <v>807</v>
      </c>
      <c r="BS36" s="85" t="s">
        <v>807</v>
      </c>
      <c r="BT36" s="90"/>
      <c r="BU36" s="85" t="s">
        <v>1677</v>
      </c>
      <c r="BV36" s="85" t="s">
        <v>130</v>
      </c>
      <c r="BW36" s="85" t="s">
        <v>807</v>
      </c>
      <c r="BX36" s="85"/>
      <c r="BY36" s="85" t="s">
        <v>807</v>
      </c>
      <c r="BZ36" s="85" t="s">
        <v>807</v>
      </c>
      <c r="CA36" s="85" t="s">
        <v>807</v>
      </c>
      <c r="CB36" s="85"/>
      <c r="CC36" s="85"/>
      <c r="CD36" s="91" t="s">
        <v>1609</v>
      </c>
      <c r="CE36" s="88" t="s">
        <v>1681</v>
      </c>
      <c r="CF36" s="80" t="str">
        <f t="shared" si="24"/>
        <v>HTA</v>
      </c>
      <c r="CG36" s="98"/>
      <c r="CH36" s="98"/>
      <c r="CI36" s="50" t="e">
        <f t="shared" si="1"/>
        <v>#DIV/0!</v>
      </c>
      <c r="CJ36" s="18" t="str">
        <f t="shared" si="2"/>
        <v>SIN DATO</v>
      </c>
      <c r="CK36" s="95" t="e">
        <f>Hoja1!L38</f>
        <v>#NUM!</v>
      </c>
      <c r="CL36" s="10" t="s">
        <v>807</v>
      </c>
      <c r="CM36" s="97">
        <v>42923</v>
      </c>
      <c r="CN36" s="92"/>
      <c r="CO36" s="75">
        <v>1</v>
      </c>
      <c r="CP36" s="119">
        <f t="shared" si="29"/>
        <v>42923</v>
      </c>
      <c r="CQ36" s="75">
        <v>2</v>
      </c>
      <c r="CR36" s="65" t="s">
        <v>1222</v>
      </c>
      <c r="CS36" s="75">
        <v>0</v>
      </c>
      <c r="CT36" s="110" t="s">
        <v>131</v>
      </c>
      <c r="CU36" s="93" t="s">
        <v>807</v>
      </c>
      <c r="CV36" s="92"/>
      <c r="CW36" s="93"/>
      <c r="CX36" s="93"/>
      <c r="CY36" s="93" t="s">
        <v>807</v>
      </c>
      <c r="CZ36" s="93" t="s">
        <v>807</v>
      </c>
      <c r="DA36" s="75" t="s">
        <v>807</v>
      </c>
      <c r="DB36" s="92">
        <v>0</v>
      </c>
      <c r="DC36" s="75" t="str">
        <f t="shared" si="3"/>
        <v/>
      </c>
      <c r="DD36" s="16" t="str">
        <f t="shared" si="4"/>
        <v/>
      </c>
      <c r="DE36" s="16" t="str">
        <f t="shared" si="5"/>
        <v/>
      </c>
      <c r="DF36" s="16" t="str">
        <f t="shared" si="6"/>
        <v/>
      </c>
      <c r="DG36" s="16" t="str">
        <f t="shared" si="19"/>
        <v xml:space="preserve"> +  +  + </v>
      </c>
      <c r="DH36" s="16" t="str">
        <f t="shared" si="28"/>
        <v>HTA</v>
      </c>
      <c r="DI36" s="98"/>
      <c r="DJ36" s="75" t="str">
        <f t="shared" si="8"/>
        <v>NO</v>
      </c>
      <c r="DL36" s="98"/>
      <c r="DM36" s="98"/>
      <c r="DN36" s="75" t="str">
        <f t="shared" si="9"/>
        <v>NO</v>
      </c>
      <c r="DO36" s="98"/>
      <c r="DP36" s="75" t="str">
        <f t="shared" si="9"/>
        <v>NO</v>
      </c>
      <c r="DQ36" s="98"/>
      <c r="DR36" s="75" t="str">
        <f t="shared" si="10"/>
        <v>NO</v>
      </c>
      <c r="DS36" s="98"/>
      <c r="DT36" s="75" t="str">
        <f t="shared" si="11"/>
        <v>NO</v>
      </c>
      <c r="DU36" s="98"/>
      <c r="DV36" s="75" t="str">
        <f t="shared" si="11"/>
        <v>NO</v>
      </c>
      <c r="DW36" s="98"/>
      <c r="DX36" s="75" t="str">
        <f t="shared" si="12"/>
        <v>NO</v>
      </c>
      <c r="DY36" s="98"/>
      <c r="DZ36" s="75" t="str">
        <f t="shared" si="13"/>
        <v>NO</v>
      </c>
      <c r="EA36" s="98"/>
      <c r="EB36" s="75" t="str">
        <f t="shared" si="14"/>
        <v>NO</v>
      </c>
      <c r="EC36" s="98" t="s">
        <v>807</v>
      </c>
      <c r="ED36" s="92" t="s">
        <v>1530</v>
      </c>
      <c r="EE36" s="92"/>
      <c r="EF36" s="98" t="s">
        <v>807</v>
      </c>
      <c r="EG36" s="94"/>
      <c r="EH36" s="99" t="s">
        <v>131</v>
      </c>
      <c r="EI36" s="99" t="s">
        <v>807</v>
      </c>
      <c r="EJ36" s="99"/>
      <c r="EK36" s="101"/>
      <c r="EL36" s="92"/>
      <c r="EM36" s="103"/>
      <c r="EN36" s="102"/>
      <c r="EO36" s="101"/>
      <c r="EP36" s="92"/>
      <c r="EQ36" s="101"/>
      <c r="ER36" s="99">
        <v>0</v>
      </c>
      <c r="ES36" s="101"/>
      <c r="ET36" s="192"/>
      <c r="EU36" s="101"/>
      <c r="EV36" s="92"/>
      <c r="EW36" s="101"/>
      <c r="EX36" s="94" t="str">
        <f t="shared" si="15"/>
        <v/>
      </c>
      <c r="EY36" s="103"/>
      <c r="EZ36" s="92"/>
      <c r="FA36" s="102"/>
      <c r="FB36" s="102"/>
      <c r="FC36" s="92"/>
      <c r="FD36" s="92"/>
      <c r="FE36" s="103"/>
      <c r="FF36" s="105"/>
      <c r="FG36" s="101"/>
      <c r="FH36" s="105"/>
      <c r="FI36" s="92"/>
      <c r="FJ36" s="94"/>
      <c r="FK36" s="92"/>
      <c r="FL36" s="97"/>
      <c r="FM36" s="98" t="s">
        <v>1530</v>
      </c>
      <c r="FN36" s="114"/>
      <c r="FO36" s="107" t="s">
        <v>807</v>
      </c>
      <c r="FP36" s="107" t="s">
        <v>807</v>
      </c>
      <c r="FQ36" s="107" t="s">
        <v>807</v>
      </c>
      <c r="FR36" s="107" t="s">
        <v>807</v>
      </c>
      <c r="FS36" s="107" t="s">
        <v>807</v>
      </c>
      <c r="FT36" s="107" t="s">
        <v>807</v>
      </c>
      <c r="FU36" s="92"/>
      <c r="GM36" s="102"/>
    </row>
    <row r="37" spans="1:195" s="75" customFormat="1" x14ac:dyDescent="0.25">
      <c r="A37" s="85">
        <v>2022</v>
      </c>
      <c r="B37" s="76">
        <v>44926</v>
      </c>
      <c r="C37" s="85" t="s">
        <v>121</v>
      </c>
      <c r="D37" s="85" t="s">
        <v>122</v>
      </c>
      <c r="E37" s="85" t="s">
        <v>123</v>
      </c>
      <c r="F37" s="77">
        <f t="shared" si="20"/>
        <v>36</v>
      </c>
      <c r="G37" s="85" t="s">
        <v>1586</v>
      </c>
      <c r="H37" s="85">
        <v>86</v>
      </c>
      <c r="I37" s="85" t="s">
        <v>797</v>
      </c>
      <c r="J37" s="217" t="s">
        <v>1049</v>
      </c>
      <c r="K37" s="77" t="str">
        <f>VLOOKUP(J37,[1]CodMpios!$B$1075:$E$1087,4,FALSE)</f>
        <v>86569 - Puerto Caicedo</v>
      </c>
      <c r="L37" s="77" t="str">
        <f>VLOOKUP($J37,[1]Coord_Mpios_X_Y!$B$102:$K$114,9,FALSE)</f>
        <v>0,725071229850</v>
      </c>
      <c r="M37" s="77" t="str">
        <f>VLOOKUP($J37,[1]Coord_Mpios_X_Y!$B$102:$K$114,10,FALSE)</f>
        <v>-76,480994051174</v>
      </c>
      <c r="N37" s="86" t="s">
        <v>1775</v>
      </c>
      <c r="O37" s="86" t="s">
        <v>1776</v>
      </c>
      <c r="P37" s="218"/>
      <c r="Q37" s="85" t="s">
        <v>126</v>
      </c>
      <c r="R37" s="88">
        <v>34535390</v>
      </c>
      <c r="S37" s="62" t="str">
        <f t="shared" si="0"/>
        <v>CC34535390</v>
      </c>
      <c r="T37" s="91" t="s">
        <v>1420</v>
      </c>
      <c r="U37" s="85" t="s">
        <v>530</v>
      </c>
      <c r="V37" s="91" t="s">
        <v>646</v>
      </c>
      <c r="W37" s="85" t="s">
        <v>654</v>
      </c>
      <c r="X37" s="87">
        <v>21855</v>
      </c>
      <c r="Y37" s="89">
        <f t="shared" si="16"/>
        <v>59</v>
      </c>
      <c r="Z37" s="63">
        <f>VLOOKUP($Y37,[1]Edades!$A$3:$H$153,4,FALSE)</f>
        <v>5</v>
      </c>
      <c r="AA37" s="63" t="str">
        <f>VLOOKUP($Y37,[1]Edades!$A$3:$H$153,6,FALSE)</f>
        <v>5 - Adultez</v>
      </c>
      <c r="AB37" s="63">
        <f>VLOOKUP($Y37,[1]Edades!$A$3:$H$153,7,FALSE)</f>
        <v>12</v>
      </c>
      <c r="AC37" s="63" t="str">
        <f>VLOOKUP($Y37,[1]Edades!$A$3:$H$153,8,FALSE)</f>
        <v>55-59</v>
      </c>
      <c r="AD37" s="91" t="s">
        <v>1590</v>
      </c>
      <c r="AE37" s="85">
        <v>2</v>
      </c>
      <c r="AF37" s="85" t="s">
        <v>807</v>
      </c>
      <c r="AG37" s="86" t="s">
        <v>1777</v>
      </c>
      <c r="AH37" s="85" t="s">
        <v>807</v>
      </c>
      <c r="AI37" s="85" t="s">
        <v>807</v>
      </c>
      <c r="AJ37" s="85" t="s">
        <v>807</v>
      </c>
      <c r="AK37" s="86" t="s">
        <v>1775</v>
      </c>
      <c r="AL37" s="86" t="s">
        <v>1600</v>
      </c>
      <c r="AM37" s="85" t="s">
        <v>1786</v>
      </c>
      <c r="AN37" s="85" t="s">
        <v>131</v>
      </c>
      <c r="AO37" s="85" t="s">
        <v>131</v>
      </c>
      <c r="AP37" s="85" t="s">
        <v>131</v>
      </c>
      <c r="AQ37" s="75" t="s">
        <v>1841</v>
      </c>
      <c r="AR37" s="53" t="str">
        <f t="shared" si="17"/>
        <v>86569 - Puerto Caicedo</v>
      </c>
      <c r="AS37" s="85" t="s">
        <v>1791</v>
      </c>
      <c r="AT37" s="85">
        <v>3104671640</v>
      </c>
      <c r="AU37" s="85" t="s">
        <v>1219</v>
      </c>
      <c r="AV37" s="85"/>
      <c r="AW37" s="85"/>
      <c r="AX37" s="85"/>
      <c r="AY37" s="85"/>
      <c r="AZ37" s="85"/>
      <c r="BA37" s="85">
        <v>86</v>
      </c>
      <c r="BB37" s="85" t="s">
        <v>1778</v>
      </c>
      <c r="BC37" s="85">
        <v>86569</v>
      </c>
      <c r="BD37" s="85" t="s">
        <v>1791</v>
      </c>
      <c r="BE37" s="89">
        <v>860010017201</v>
      </c>
      <c r="BF37" s="49" t="s">
        <v>1085</v>
      </c>
      <c r="BG37" s="85" t="s">
        <v>1779</v>
      </c>
      <c r="BH37" s="85" t="s">
        <v>1780</v>
      </c>
      <c r="BI37" s="85">
        <v>4201616</v>
      </c>
      <c r="BJ37" s="85"/>
      <c r="BK37" s="85"/>
      <c r="BL37" s="85" t="s">
        <v>807</v>
      </c>
      <c r="BM37" s="85" t="s">
        <v>130</v>
      </c>
      <c r="BN37" s="85" t="s">
        <v>132</v>
      </c>
      <c r="BO37" s="85">
        <v>0</v>
      </c>
      <c r="BP37" s="85" t="s">
        <v>132</v>
      </c>
      <c r="BQ37" s="85" t="s">
        <v>132</v>
      </c>
      <c r="BR37" s="85" t="s">
        <v>807</v>
      </c>
      <c r="BS37" s="85" t="s">
        <v>807</v>
      </c>
      <c r="BT37" s="90">
        <v>44770</v>
      </c>
      <c r="BU37" s="85" t="s">
        <v>1677</v>
      </c>
      <c r="BV37" s="85" t="s">
        <v>130</v>
      </c>
      <c r="BW37" s="91" t="s">
        <v>1678</v>
      </c>
      <c r="BX37" s="85"/>
      <c r="BY37" s="85" t="s">
        <v>132</v>
      </c>
      <c r="BZ37" s="85" t="s">
        <v>807</v>
      </c>
      <c r="CA37" s="85" t="s">
        <v>807</v>
      </c>
      <c r="CB37" s="85"/>
      <c r="CC37" s="85"/>
      <c r="CD37" s="85" t="s">
        <v>131</v>
      </c>
      <c r="CE37" s="88" t="s">
        <v>1681</v>
      </c>
      <c r="CF37" s="80" t="str">
        <f t="shared" si="24"/>
        <v>HTA</v>
      </c>
      <c r="CG37" s="109">
        <v>74</v>
      </c>
      <c r="CH37" s="95">
        <v>162</v>
      </c>
      <c r="CI37" s="50">
        <f t="shared" si="1"/>
        <v>28.196921201036421</v>
      </c>
      <c r="CJ37" s="18" t="str">
        <f t="shared" si="2"/>
        <v>SOBREPESO</v>
      </c>
      <c r="CK37" s="95">
        <f>Hoja1!L39</f>
        <v>3</v>
      </c>
      <c r="CL37" s="10" t="s">
        <v>1112</v>
      </c>
      <c r="CM37" s="97">
        <v>42935</v>
      </c>
      <c r="CN37" s="92"/>
      <c r="CO37" s="75">
        <v>1</v>
      </c>
      <c r="CP37" s="119">
        <f t="shared" si="29"/>
        <v>42935</v>
      </c>
      <c r="CQ37" s="75">
        <v>2</v>
      </c>
      <c r="CR37" s="65" t="s">
        <v>1222</v>
      </c>
      <c r="CS37" s="75">
        <v>0</v>
      </c>
      <c r="CT37" s="110" t="s">
        <v>131</v>
      </c>
      <c r="CU37" s="93" t="s">
        <v>807</v>
      </c>
      <c r="CV37" s="92"/>
      <c r="CW37" s="102">
        <v>120</v>
      </c>
      <c r="CX37" s="102">
        <v>70</v>
      </c>
      <c r="CY37" s="93" t="s">
        <v>807</v>
      </c>
      <c r="CZ37" s="92" t="s">
        <v>130</v>
      </c>
      <c r="DA37" s="75" t="s">
        <v>807</v>
      </c>
      <c r="DB37" s="92">
        <v>0</v>
      </c>
      <c r="DC37" s="75" t="str">
        <f t="shared" si="3"/>
        <v/>
      </c>
      <c r="DD37" s="16" t="str">
        <f t="shared" si="4"/>
        <v/>
      </c>
      <c r="DE37" s="16" t="str">
        <f t="shared" si="5"/>
        <v/>
      </c>
      <c r="DF37" s="16" t="str">
        <f t="shared" si="6"/>
        <v/>
      </c>
      <c r="DG37" s="16" t="str">
        <f t="shared" si="19"/>
        <v xml:space="preserve"> +  +  + </v>
      </c>
      <c r="DH37" s="16" t="str">
        <f t="shared" si="28"/>
        <v>HTA</v>
      </c>
      <c r="DI37" s="98"/>
      <c r="DJ37" s="75" t="str">
        <f t="shared" si="8"/>
        <v>NO</v>
      </c>
      <c r="DL37" s="98"/>
      <c r="DM37" s="98">
        <v>44768</v>
      </c>
      <c r="DN37" s="75" t="str">
        <f t="shared" si="9"/>
        <v>SI</v>
      </c>
      <c r="DO37" s="98"/>
      <c r="DP37" s="75" t="str">
        <f t="shared" si="9"/>
        <v>NO</v>
      </c>
      <c r="DQ37" s="98"/>
      <c r="DR37" s="75" t="str">
        <f t="shared" si="10"/>
        <v>NO</v>
      </c>
      <c r="DS37" s="98"/>
      <c r="DT37" s="75" t="str">
        <f t="shared" si="11"/>
        <v>NO</v>
      </c>
      <c r="DU37" s="98"/>
      <c r="DV37" s="75" t="str">
        <f t="shared" si="11"/>
        <v>NO</v>
      </c>
      <c r="DW37" s="98">
        <v>43285</v>
      </c>
      <c r="DX37" s="75" t="str">
        <f t="shared" si="12"/>
        <v>SI</v>
      </c>
      <c r="DY37" s="98"/>
      <c r="DZ37" s="75" t="str">
        <f t="shared" si="13"/>
        <v>NO</v>
      </c>
      <c r="EA37" s="98"/>
      <c r="EB37" s="75" t="str">
        <f t="shared" si="14"/>
        <v>NO</v>
      </c>
      <c r="EC37" s="98" t="s">
        <v>807</v>
      </c>
      <c r="ED37" s="92" t="s">
        <v>1530</v>
      </c>
      <c r="EE37" s="92"/>
      <c r="EF37" s="98" t="s">
        <v>807</v>
      </c>
      <c r="EG37" s="94"/>
      <c r="EH37" s="99" t="s">
        <v>131</v>
      </c>
      <c r="EI37" s="99" t="s">
        <v>807</v>
      </c>
      <c r="EJ37" s="99"/>
      <c r="EK37" s="101">
        <v>44732</v>
      </c>
      <c r="EL37" s="92">
        <v>1</v>
      </c>
      <c r="EM37" s="103">
        <v>44732</v>
      </c>
      <c r="EN37" s="102">
        <v>87</v>
      </c>
      <c r="EO37" s="101">
        <v>44732</v>
      </c>
      <c r="EP37" s="92">
        <v>186</v>
      </c>
      <c r="EQ37" s="101">
        <v>44732</v>
      </c>
      <c r="ER37" s="99">
        <v>27.699999999999989</v>
      </c>
      <c r="ES37" s="101">
        <v>44732</v>
      </c>
      <c r="ET37" s="192">
        <v>158.30000000000001</v>
      </c>
      <c r="EU37" s="101"/>
      <c r="EV37" s="92"/>
      <c r="EW37" s="101"/>
      <c r="EX37" s="94" t="str">
        <f t="shared" si="15"/>
        <v/>
      </c>
      <c r="EY37" s="103"/>
      <c r="EZ37" s="92"/>
      <c r="FA37" s="102"/>
      <c r="FB37" s="102"/>
      <c r="FC37" s="92"/>
      <c r="FD37" s="92"/>
      <c r="FE37" s="103"/>
      <c r="FF37" s="105"/>
      <c r="FG37" s="101"/>
      <c r="FH37" s="105"/>
      <c r="FI37" s="92"/>
      <c r="FJ37" s="94"/>
      <c r="FK37" s="92"/>
      <c r="FL37" s="97">
        <v>44770</v>
      </c>
      <c r="FM37" s="98" t="s">
        <v>1530</v>
      </c>
      <c r="FN37" s="97">
        <v>44862</v>
      </c>
      <c r="FO37" s="107" t="s">
        <v>807</v>
      </c>
      <c r="FP37" s="92" t="s">
        <v>132</v>
      </c>
      <c r="FQ37" s="92" t="s">
        <v>132</v>
      </c>
      <c r="FR37" s="92" t="s">
        <v>132</v>
      </c>
      <c r="FS37" s="107" t="s">
        <v>807</v>
      </c>
      <c r="FT37" s="92" t="s">
        <v>132</v>
      </c>
      <c r="FU37" s="92"/>
      <c r="GM37" s="102"/>
    </row>
    <row r="38" spans="1:195" s="75" customFormat="1" x14ac:dyDescent="0.25">
      <c r="A38" s="85">
        <v>2022</v>
      </c>
      <c r="B38" s="76">
        <v>44926</v>
      </c>
      <c r="C38" s="85" t="s">
        <v>121</v>
      </c>
      <c r="D38" s="85" t="s">
        <v>122</v>
      </c>
      <c r="E38" s="85" t="s">
        <v>123</v>
      </c>
      <c r="F38" s="77">
        <f t="shared" si="20"/>
        <v>37</v>
      </c>
      <c r="G38" s="85" t="s">
        <v>1586</v>
      </c>
      <c r="H38" s="85">
        <v>86</v>
      </c>
      <c r="I38" s="85" t="s">
        <v>797</v>
      </c>
      <c r="J38" s="217" t="s">
        <v>899</v>
      </c>
      <c r="K38" s="77" t="str">
        <f>VLOOKUP(J38,[1]CodMpios!$B$1075:$E$1087,4,FALSE)</f>
        <v>86320 - Orito</v>
      </c>
      <c r="L38" s="77" t="str">
        <f>VLOOKUP($J38,[1]Coord_Mpios_X_Y!$B$102:$K$114,9,FALSE)</f>
        <v>0,673756322544</v>
      </c>
      <c r="M38" s="77" t="str">
        <f>VLOOKUP($J38,[1]Coord_Mpios_X_Y!$B$102:$K$114,10,FALSE)</f>
        <v>-76,943139228782</v>
      </c>
      <c r="N38" s="86" t="s">
        <v>1775</v>
      </c>
      <c r="O38" s="86" t="s">
        <v>1776</v>
      </c>
      <c r="P38" s="218"/>
      <c r="Q38" s="85" t="s">
        <v>126</v>
      </c>
      <c r="R38" s="85">
        <v>39841128</v>
      </c>
      <c r="S38" s="62" t="str">
        <f t="shared" si="0"/>
        <v>CC39841128</v>
      </c>
      <c r="T38" s="85" t="s">
        <v>783</v>
      </c>
      <c r="U38" s="85" t="s">
        <v>530</v>
      </c>
      <c r="V38" s="85" t="s">
        <v>763</v>
      </c>
      <c r="W38" s="85" t="s">
        <v>910</v>
      </c>
      <c r="X38" s="87">
        <v>27441</v>
      </c>
      <c r="Y38" s="89">
        <f t="shared" si="16"/>
        <v>75</v>
      </c>
      <c r="Z38" s="63">
        <f>VLOOKUP($Y38,[1]Edades!$A$3:$H$153,4,FALSE)</f>
        <v>6</v>
      </c>
      <c r="AA38" s="63" t="str">
        <f>VLOOKUP($Y38,[1]Edades!$A$3:$H$153,6,FALSE)</f>
        <v>6 - Persona mayor</v>
      </c>
      <c r="AB38" s="63">
        <f>VLOOKUP($Y38,[1]Edades!$A$3:$H$153,7,FALSE)</f>
        <v>16</v>
      </c>
      <c r="AC38" s="63" t="str">
        <f>VLOOKUP($Y38,[1]Edades!$A$3:$H$153,8,FALSE)</f>
        <v>75-79</v>
      </c>
      <c r="AD38" s="91" t="s">
        <v>1590</v>
      </c>
      <c r="AE38" s="85">
        <v>2</v>
      </c>
      <c r="AF38" s="85" t="s">
        <v>807</v>
      </c>
      <c r="AG38" s="86" t="s">
        <v>212</v>
      </c>
      <c r="AH38" s="86" t="s">
        <v>130</v>
      </c>
      <c r="AI38" s="85" t="s">
        <v>807</v>
      </c>
      <c r="AJ38" s="85" t="s">
        <v>807</v>
      </c>
      <c r="AK38" s="86" t="s">
        <v>1775</v>
      </c>
      <c r="AL38" s="86" t="s">
        <v>1600</v>
      </c>
      <c r="AM38" s="85" t="s">
        <v>1786</v>
      </c>
      <c r="AN38" s="85" t="s">
        <v>131</v>
      </c>
      <c r="AO38" s="85" t="s">
        <v>131</v>
      </c>
      <c r="AP38" s="85" t="s">
        <v>131</v>
      </c>
      <c r="AQ38" s="86" t="s">
        <v>1821</v>
      </c>
      <c r="AR38" s="53" t="str">
        <f t="shared" si="17"/>
        <v>86320 - Orito</v>
      </c>
      <c r="AS38" s="85" t="s">
        <v>1608</v>
      </c>
      <c r="AT38" s="85">
        <v>3132453245</v>
      </c>
      <c r="AU38" s="85" t="s">
        <v>1219</v>
      </c>
      <c r="AV38" s="85"/>
      <c r="AW38" s="85"/>
      <c r="AX38" s="85"/>
      <c r="AY38" s="85"/>
      <c r="AZ38" s="85"/>
      <c r="BA38" s="85">
        <v>86</v>
      </c>
      <c r="BB38" s="85" t="s">
        <v>1778</v>
      </c>
      <c r="BC38" s="85">
        <v>86320</v>
      </c>
      <c r="BD38" s="85" t="s">
        <v>1608</v>
      </c>
      <c r="BE38" s="89">
        <v>860010017201</v>
      </c>
      <c r="BF38" s="49" t="s">
        <v>1082</v>
      </c>
      <c r="BG38" s="85" t="s">
        <v>1779</v>
      </c>
      <c r="BH38" s="85" t="s">
        <v>1780</v>
      </c>
      <c r="BI38" s="85">
        <v>4201616</v>
      </c>
      <c r="BJ38" s="85"/>
      <c r="BK38" s="85"/>
      <c r="BL38" s="85" t="s">
        <v>807</v>
      </c>
      <c r="BM38" s="88" t="s">
        <v>132</v>
      </c>
      <c r="BN38" s="85" t="s">
        <v>132</v>
      </c>
      <c r="BO38" s="85">
        <v>0</v>
      </c>
      <c r="BP38" s="85" t="s">
        <v>132</v>
      </c>
      <c r="BQ38" s="85" t="s">
        <v>132</v>
      </c>
      <c r="BR38" s="85" t="s">
        <v>807</v>
      </c>
      <c r="BS38" s="85" t="s">
        <v>807</v>
      </c>
      <c r="BT38" s="90">
        <v>44707</v>
      </c>
      <c r="BU38" s="85" t="s">
        <v>1677</v>
      </c>
      <c r="BV38" s="85" t="s">
        <v>130</v>
      </c>
      <c r="BW38" s="91" t="s">
        <v>1808</v>
      </c>
      <c r="BX38" s="85"/>
      <c r="BY38" s="85" t="s">
        <v>132</v>
      </c>
      <c r="BZ38" s="85" t="s">
        <v>807</v>
      </c>
      <c r="CA38" s="85" t="s">
        <v>807</v>
      </c>
      <c r="CB38" s="85"/>
      <c r="CC38" s="85"/>
      <c r="CD38" s="85" t="s">
        <v>131</v>
      </c>
      <c r="CE38" s="88" t="s">
        <v>1681</v>
      </c>
      <c r="CF38" s="80" t="str">
        <f t="shared" si="24"/>
        <v>HTA</v>
      </c>
      <c r="CG38" s="93">
        <v>70</v>
      </c>
      <c r="CH38" s="93">
        <v>165</v>
      </c>
      <c r="CI38" s="50">
        <f t="shared" si="1"/>
        <v>25.711662075298442</v>
      </c>
      <c r="CJ38" s="18" t="str">
        <f t="shared" si="2"/>
        <v>SOBREPESO</v>
      </c>
      <c r="CK38" s="95">
        <f>Hoja1!L40</f>
        <v>44</v>
      </c>
      <c r="CL38" s="10" t="s">
        <v>1115</v>
      </c>
      <c r="CM38" s="97">
        <v>42957</v>
      </c>
      <c r="CN38" s="92"/>
      <c r="CO38" s="75">
        <v>1</v>
      </c>
      <c r="CP38" s="97">
        <v>42957</v>
      </c>
      <c r="CQ38" s="75">
        <v>2</v>
      </c>
      <c r="CR38" s="65" t="s">
        <v>1222</v>
      </c>
      <c r="CS38" s="75">
        <v>0</v>
      </c>
      <c r="CT38" s="110" t="s">
        <v>131</v>
      </c>
      <c r="CU38" s="93" t="s">
        <v>807</v>
      </c>
      <c r="CV38" s="92"/>
      <c r="CW38" s="93">
        <v>120</v>
      </c>
      <c r="CX38" s="92">
        <v>70</v>
      </c>
      <c r="CY38" s="93" t="s">
        <v>807</v>
      </c>
      <c r="CZ38" s="92" t="s">
        <v>130</v>
      </c>
      <c r="DA38" s="75" t="s">
        <v>807</v>
      </c>
      <c r="DB38" s="92">
        <v>0</v>
      </c>
      <c r="DC38" s="75" t="str">
        <f t="shared" si="3"/>
        <v/>
      </c>
      <c r="DD38" s="16" t="str">
        <f t="shared" si="4"/>
        <v/>
      </c>
      <c r="DE38" s="16" t="str">
        <f t="shared" si="5"/>
        <v/>
      </c>
      <c r="DF38" s="16" t="str">
        <f t="shared" si="6"/>
        <v/>
      </c>
      <c r="DG38" s="16" t="str">
        <f t="shared" si="19"/>
        <v xml:space="preserve"> +  +  + </v>
      </c>
      <c r="DH38" s="16" t="str">
        <f t="shared" si="28"/>
        <v>HTA</v>
      </c>
      <c r="DI38" s="98"/>
      <c r="DJ38" s="75" t="str">
        <f t="shared" si="8"/>
        <v>NO</v>
      </c>
      <c r="DL38" s="98"/>
      <c r="DM38" s="98">
        <v>44707</v>
      </c>
      <c r="DN38" s="75" t="str">
        <f t="shared" si="9"/>
        <v>SI</v>
      </c>
      <c r="DO38" s="98"/>
      <c r="DP38" s="75" t="str">
        <f t="shared" si="9"/>
        <v>NO</v>
      </c>
      <c r="DQ38" s="98"/>
      <c r="DR38" s="75" t="str">
        <f t="shared" si="10"/>
        <v>NO</v>
      </c>
      <c r="DS38" s="98"/>
      <c r="DT38" s="75" t="str">
        <f t="shared" si="11"/>
        <v>NO</v>
      </c>
      <c r="DU38" s="98"/>
      <c r="DV38" s="75" t="str">
        <f t="shared" si="11"/>
        <v>NO</v>
      </c>
      <c r="DW38" s="98"/>
      <c r="DX38" s="75" t="str">
        <f t="shared" si="12"/>
        <v>NO</v>
      </c>
      <c r="DY38" s="98"/>
      <c r="DZ38" s="75" t="str">
        <f t="shared" si="13"/>
        <v>NO</v>
      </c>
      <c r="EA38" s="98"/>
      <c r="EB38" s="75" t="str">
        <f t="shared" si="14"/>
        <v>NO</v>
      </c>
      <c r="EC38" s="98" t="s">
        <v>807</v>
      </c>
      <c r="ED38" s="92" t="s">
        <v>1530</v>
      </c>
      <c r="EE38" s="92"/>
      <c r="EF38" s="98" t="s">
        <v>807</v>
      </c>
      <c r="EG38" s="94"/>
      <c r="EH38" s="99" t="s">
        <v>131</v>
      </c>
      <c r="EI38" s="99" t="s">
        <v>807</v>
      </c>
      <c r="EJ38" s="99"/>
      <c r="EK38" s="101">
        <v>44664</v>
      </c>
      <c r="EL38" s="92">
        <v>0.86</v>
      </c>
      <c r="EM38" s="103">
        <v>44664</v>
      </c>
      <c r="EN38" s="102">
        <v>86</v>
      </c>
      <c r="EO38" s="101">
        <v>44664</v>
      </c>
      <c r="EP38" s="92">
        <v>224</v>
      </c>
      <c r="EQ38" s="101">
        <v>44664</v>
      </c>
      <c r="ER38" s="99">
        <v>146</v>
      </c>
      <c r="ES38" s="101">
        <v>44664</v>
      </c>
      <c r="ET38" s="192">
        <v>35</v>
      </c>
      <c r="EU38" s="101">
        <v>44664</v>
      </c>
      <c r="EV38" s="92">
        <v>215</v>
      </c>
      <c r="EW38" s="101"/>
      <c r="EX38" s="94" t="str">
        <f t="shared" si="15"/>
        <v/>
      </c>
      <c r="EY38" s="103"/>
      <c r="EZ38" s="92"/>
      <c r="FA38" s="102"/>
      <c r="FB38" s="102"/>
      <c r="FC38" s="92"/>
      <c r="FD38" s="92"/>
      <c r="FE38" s="103"/>
      <c r="FF38" s="105"/>
      <c r="FG38" s="101"/>
      <c r="FH38" s="105"/>
      <c r="FI38" s="92"/>
      <c r="FJ38" s="94"/>
      <c r="FK38" s="92"/>
      <c r="FL38" s="97">
        <v>44707</v>
      </c>
      <c r="FM38" s="98" t="s">
        <v>1530</v>
      </c>
      <c r="FN38" s="114">
        <v>44799</v>
      </c>
      <c r="FO38" s="107" t="s">
        <v>807</v>
      </c>
      <c r="FP38" s="92" t="s">
        <v>132</v>
      </c>
      <c r="FQ38" s="92" t="s">
        <v>132</v>
      </c>
      <c r="FR38" s="92" t="s">
        <v>132</v>
      </c>
      <c r="FS38" s="107" t="s">
        <v>807</v>
      </c>
      <c r="FT38" s="92" t="s">
        <v>132</v>
      </c>
      <c r="FU38" s="92"/>
      <c r="GM38" s="102"/>
    </row>
    <row r="39" spans="1:195" s="75" customFormat="1" x14ac:dyDescent="0.25">
      <c r="A39" s="85">
        <v>2022</v>
      </c>
      <c r="B39" s="76">
        <v>44926</v>
      </c>
      <c r="C39" s="85" t="s">
        <v>121</v>
      </c>
      <c r="D39" s="85" t="s">
        <v>122</v>
      </c>
      <c r="E39" s="85" t="s">
        <v>123</v>
      </c>
      <c r="F39" s="77">
        <f t="shared" si="20"/>
        <v>38</v>
      </c>
      <c r="G39" s="85" t="s">
        <v>1586</v>
      </c>
      <c r="H39" s="85">
        <v>86</v>
      </c>
      <c r="I39" s="85" t="s">
        <v>797</v>
      </c>
      <c r="J39" s="217" t="s">
        <v>911</v>
      </c>
      <c r="K39" s="77" t="str">
        <f>VLOOKUP(J39,[1]CodMpios!$B$1075:$E$1087,4,FALSE)</f>
        <v>86568 - Puerto Asís</v>
      </c>
      <c r="L39" s="77" t="str">
        <f>VLOOKUP($J39,[1]Coord_Mpios_X_Y!$B$102:$K$114,9,FALSE)</f>
        <v>0,478611463602</v>
      </c>
      <c r="M39" s="77" t="str">
        <f>VLOOKUP($J39,[1]Coord_Mpios_X_Y!$B$102:$K$114,10,FALSE)</f>
        <v>-76,328200149562</v>
      </c>
      <c r="N39" s="86" t="s">
        <v>1775</v>
      </c>
      <c r="O39" s="86" t="s">
        <v>1776</v>
      </c>
      <c r="P39" s="218"/>
      <c r="Q39" s="85" t="s">
        <v>126</v>
      </c>
      <c r="R39" s="108">
        <v>18184736</v>
      </c>
      <c r="S39" s="62" t="str">
        <f t="shared" si="0"/>
        <v>CC18184736</v>
      </c>
      <c r="T39" s="91" t="s">
        <v>928</v>
      </c>
      <c r="U39" s="85" t="s">
        <v>530</v>
      </c>
      <c r="V39" s="91" t="s">
        <v>346</v>
      </c>
      <c r="W39" s="85" t="s">
        <v>929</v>
      </c>
      <c r="X39" s="87">
        <v>26607</v>
      </c>
      <c r="Y39" s="89">
        <f t="shared" si="16"/>
        <v>72</v>
      </c>
      <c r="Z39" s="63">
        <f>VLOOKUP($Y39,[1]Edades!$A$3:$H$153,4,FALSE)</f>
        <v>6</v>
      </c>
      <c r="AA39" s="63" t="str">
        <f>VLOOKUP($Y39,[1]Edades!$A$3:$H$153,6,FALSE)</f>
        <v>6 - Persona mayor</v>
      </c>
      <c r="AB39" s="63">
        <f>VLOOKUP($Y39,[1]Edades!$A$3:$H$153,7,FALSE)</f>
        <v>15</v>
      </c>
      <c r="AC39" s="63" t="str">
        <f>VLOOKUP($Y39,[1]Edades!$A$3:$H$153,8,FALSE)</f>
        <v>70-74</v>
      </c>
      <c r="AD39" s="91" t="s">
        <v>1589</v>
      </c>
      <c r="AE39" s="85">
        <v>1</v>
      </c>
      <c r="AF39" s="85" t="s">
        <v>807</v>
      </c>
      <c r="AG39" s="86" t="s">
        <v>1777</v>
      </c>
      <c r="AH39" s="85" t="s">
        <v>807</v>
      </c>
      <c r="AI39" s="85" t="s">
        <v>807</v>
      </c>
      <c r="AJ39" s="85" t="s">
        <v>807</v>
      </c>
      <c r="AK39" s="86" t="s">
        <v>1775</v>
      </c>
      <c r="AL39" s="86" t="s">
        <v>1602</v>
      </c>
      <c r="AM39" s="85" t="s">
        <v>1786</v>
      </c>
      <c r="AN39" s="85" t="s">
        <v>131</v>
      </c>
      <c r="AO39" s="85" t="s">
        <v>131</v>
      </c>
      <c r="AP39" s="85" t="s">
        <v>131</v>
      </c>
      <c r="AQ39" s="75" t="s">
        <v>1841</v>
      </c>
      <c r="AR39" s="53" t="str">
        <f t="shared" si="17"/>
        <v>86568 - Puerto Asís</v>
      </c>
      <c r="AS39" s="85" t="s">
        <v>1655</v>
      </c>
      <c r="AT39" s="85">
        <v>3215643255</v>
      </c>
      <c r="AU39" s="85" t="s">
        <v>1219</v>
      </c>
      <c r="AV39" s="85"/>
      <c r="AW39" s="85"/>
      <c r="AX39" s="85"/>
      <c r="AY39" s="85"/>
      <c r="AZ39" s="85"/>
      <c r="BA39" s="85">
        <v>86</v>
      </c>
      <c r="BB39" s="85" t="s">
        <v>1778</v>
      </c>
      <c r="BC39" s="85">
        <v>86568</v>
      </c>
      <c r="BD39" s="85" t="s">
        <v>1655</v>
      </c>
      <c r="BE39" s="89">
        <v>860010017201</v>
      </c>
      <c r="BF39" s="49" t="s">
        <v>1081</v>
      </c>
      <c r="BG39" s="85" t="s">
        <v>1779</v>
      </c>
      <c r="BH39" s="85" t="s">
        <v>1780</v>
      </c>
      <c r="BI39" s="85">
        <v>4201616</v>
      </c>
      <c r="BJ39" s="85"/>
      <c r="BK39" s="85"/>
      <c r="BL39" s="85" t="s">
        <v>807</v>
      </c>
      <c r="BM39" s="85" t="s">
        <v>130</v>
      </c>
      <c r="BN39" s="85" t="s">
        <v>132</v>
      </c>
      <c r="BO39" s="85">
        <v>0</v>
      </c>
      <c r="BP39" s="85" t="s">
        <v>132</v>
      </c>
      <c r="BQ39" s="85" t="s">
        <v>132</v>
      </c>
      <c r="BR39" s="85" t="s">
        <v>807</v>
      </c>
      <c r="BS39" s="85" t="s">
        <v>807</v>
      </c>
      <c r="BT39" s="90">
        <v>44755</v>
      </c>
      <c r="BU39" s="85" t="s">
        <v>1677</v>
      </c>
      <c r="BV39" s="85" t="s">
        <v>130</v>
      </c>
      <c r="BW39" s="91" t="s">
        <v>1812</v>
      </c>
      <c r="BX39" s="85"/>
      <c r="BY39" s="85" t="s">
        <v>132</v>
      </c>
      <c r="BZ39" s="85" t="s">
        <v>807</v>
      </c>
      <c r="CA39" s="85" t="s">
        <v>807</v>
      </c>
      <c r="CB39" s="85"/>
      <c r="CC39" s="85"/>
      <c r="CD39" s="85" t="s">
        <v>131</v>
      </c>
      <c r="CE39" s="88" t="s">
        <v>1681</v>
      </c>
      <c r="CF39" s="80" t="str">
        <f t="shared" si="24"/>
        <v>HTA</v>
      </c>
      <c r="CG39" s="109">
        <v>70</v>
      </c>
      <c r="CH39" s="95">
        <v>160</v>
      </c>
      <c r="CI39" s="50">
        <f t="shared" si="1"/>
        <v>27.343749999999996</v>
      </c>
      <c r="CJ39" s="18" t="str">
        <f t="shared" si="2"/>
        <v>SOBREPESO</v>
      </c>
      <c r="CK39" s="95">
        <f>Hoja1!L41</f>
        <v>22</v>
      </c>
      <c r="CL39" s="10" t="s">
        <v>1114</v>
      </c>
      <c r="CM39" s="97">
        <v>42985</v>
      </c>
      <c r="CN39" s="92"/>
      <c r="CO39" s="75">
        <v>1</v>
      </c>
      <c r="CP39" s="97">
        <v>42985</v>
      </c>
      <c r="CQ39" s="75">
        <v>2</v>
      </c>
      <c r="CR39" s="65" t="s">
        <v>1222</v>
      </c>
      <c r="CS39" s="75">
        <v>0</v>
      </c>
      <c r="CT39" s="110" t="s">
        <v>131</v>
      </c>
      <c r="CU39" s="93" t="s">
        <v>807</v>
      </c>
      <c r="CV39" s="92"/>
      <c r="CW39" s="102">
        <v>125</v>
      </c>
      <c r="CX39" s="102">
        <v>80</v>
      </c>
      <c r="CY39" s="93" t="s">
        <v>807</v>
      </c>
      <c r="CZ39" s="92" t="s">
        <v>132</v>
      </c>
      <c r="DA39" s="75" t="s">
        <v>807</v>
      </c>
      <c r="DB39" s="92">
        <v>0</v>
      </c>
      <c r="DC39" s="75" t="str">
        <f t="shared" si="3"/>
        <v/>
      </c>
      <c r="DD39" s="16" t="str">
        <f t="shared" si="4"/>
        <v/>
      </c>
      <c r="DE39" s="16" t="str">
        <f t="shared" si="5"/>
        <v/>
      </c>
      <c r="DF39" s="16" t="str">
        <f t="shared" si="6"/>
        <v/>
      </c>
      <c r="DG39" s="16" t="str">
        <f t="shared" si="19"/>
        <v xml:space="preserve"> +  +  + </v>
      </c>
      <c r="DH39" s="16" t="str">
        <f t="shared" ref="DH39:DH40" si="30">E39</f>
        <v>HTA</v>
      </c>
      <c r="DI39" s="98">
        <v>43064</v>
      </c>
      <c r="DJ39" s="75" t="str">
        <f t="shared" si="8"/>
        <v>SI</v>
      </c>
      <c r="DL39" s="98"/>
      <c r="DM39" s="98">
        <v>43128</v>
      </c>
      <c r="DN39" s="75" t="str">
        <f t="shared" si="9"/>
        <v>SI</v>
      </c>
      <c r="DO39" s="98"/>
      <c r="DP39" s="75" t="str">
        <f t="shared" si="9"/>
        <v>NO</v>
      </c>
      <c r="DQ39" s="98"/>
      <c r="DR39" s="75" t="str">
        <f t="shared" si="10"/>
        <v>NO</v>
      </c>
      <c r="DS39" s="98">
        <v>43074</v>
      </c>
      <c r="DT39" s="75" t="str">
        <f t="shared" si="11"/>
        <v>SI</v>
      </c>
      <c r="DU39" s="98"/>
      <c r="DV39" s="75" t="str">
        <f t="shared" si="11"/>
        <v>NO</v>
      </c>
      <c r="DW39" s="98">
        <v>43128</v>
      </c>
      <c r="DX39" s="75" t="str">
        <f t="shared" si="12"/>
        <v>SI</v>
      </c>
      <c r="DY39" s="98">
        <v>44754</v>
      </c>
      <c r="DZ39" s="75" t="str">
        <f t="shared" si="13"/>
        <v>SI</v>
      </c>
      <c r="EA39" s="98"/>
      <c r="EB39" s="75" t="str">
        <f t="shared" si="14"/>
        <v>NO</v>
      </c>
      <c r="EC39" s="98" t="s">
        <v>807</v>
      </c>
      <c r="ED39" s="92" t="s">
        <v>1530</v>
      </c>
      <c r="EE39" s="92"/>
      <c r="EF39" s="98" t="s">
        <v>807</v>
      </c>
      <c r="EG39" s="94"/>
      <c r="EH39" s="99"/>
      <c r="EI39" s="99" t="s">
        <v>807</v>
      </c>
      <c r="EJ39" s="99"/>
      <c r="EK39" s="101">
        <v>44754</v>
      </c>
      <c r="EL39" s="92">
        <v>1.4</v>
      </c>
      <c r="EM39" s="103">
        <v>44754</v>
      </c>
      <c r="EN39" s="102">
        <v>85.8</v>
      </c>
      <c r="EO39" s="101">
        <v>44754</v>
      </c>
      <c r="EP39" s="92">
        <v>258</v>
      </c>
      <c r="EQ39" s="101">
        <v>44754</v>
      </c>
      <c r="ER39" s="99">
        <v>168.8</v>
      </c>
      <c r="ES39" s="101">
        <v>44754</v>
      </c>
      <c r="ET39" s="192">
        <v>47</v>
      </c>
      <c r="EU39" s="101">
        <v>44754</v>
      </c>
      <c r="EV39" s="92">
        <v>211</v>
      </c>
      <c r="EW39" s="101">
        <v>44754</v>
      </c>
      <c r="EX39" s="94">
        <f t="shared" si="15"/>
        <v>11.694915254237289</v>
      </c>
      <c r="EY39" s="103"/>
      <c r="EZ39" s="92"/>
      <c r="FA39" s="102"/>
      <c r="FB39" s="102"/>
      <c r="FC39" s="92"/>
      <c r="FD39" s="92"/>
      <c r="FE39" s="103">
        <v>44754</v>
      </c>
      <c r="FF39" s="105">
        <v>20.7</v>
      </c>
      <c r="FG39" s="101">
        <v>44754</v>
      </c>
      <c r="FH39" s="104" t="s">
        <v>1829</v>
      </c>
      <c r="FI39" s="92"/>
      <c r="FJ39" s="94"/>
      <c r="FK39" s="92"/>
      <c r="FL39" s="97">
        <v>44755</v>
      </c>
      <c r="FM39" s="98" t="s">
        <v>1530</v>
      </c>
      <c r="FN39" s="97">
        <v>44847</v>
      </c>
      <c r="FO39" s="107" t="s">
        <v>807</v>
      </c>
      <c r="FP39" s="92" t="s">
        <v>132</v>
      </c>
      <c r="FQ39" s="92" t="s">
        <v>132</v>
      </c>
      <c r="FR39" s="92" t="s">
        <v>132</v>
      </c>
      <c r="FS39" s="107" t="s">
        <v>807</v>
      </c>
      <c r="FT39" s="92" t="s">
        <v>132</v>
      </c>
      <c r="FU39" s="92"/>
      <c r="GM39" s="102"/>
    </row>
    <row r="40" spans="1:195" s="75" customFormat="1" x14ac:dyDescent="0.25">
      <c r="A40" s="85">
        <v>2022</v>
      </c>
      <c r="B40" s="76">
        <v>44926</v>
      </c>
      <c r="C40" s="85" t="s">
        <v>121</v>
      </c>
      <c r="D40" s="85" t="s">
        <v>122</v>
      </c>
      <c r="E40" s="85" t="s">
        <v>1474</v>
      </c>
      <c r="F40" s="77">
        <f t="shared" si="20"/>
        <v>39</v>
      </c>
      <c r="G40" s="85" t="s">
        <v>1586</v>
      </c>
      <c r="H40" s="85">
        <v>86</v>
      </c>
      <c r="I40" s="85" t="s">
        <v>797</v>
      </c>
      <c r="J40" s="217" t="s">
        <v>911</v>
      </c>
      <c r="K40" s="77" t="str">
        <f>VLOOKUP(J40,[1]CodMpios!$B$1075:$E$1087,4,FALSE)</f>
        <v>86568 - Puerto Asís</v>
      </c>
      <c r="L40" s="77" t="str">
        <f>VLOOKUP($J40,[1]Coord_Mpios_X_Y!$B$102:$K$114,9,FALSE)</f>
        <v>0,478611463602</v>
      </c>
      <c r="M40" s="77" t="str">
        <f>VLOOKUP($J40,[1]Coord_Mpios_X_Y!$B$102:$K$114,10,FALSE)</f>
        <v>-76,328200149562</v>
      </c>
      <c r="N40" s="86" t="s">
        <v>1775</v>
      </c>
      <c r="O40" s="86" t="s">
        <v>1776</v>
      </c>
      <c r="P40" s="218"/>
      <c r="Q40" s="85" t="s">
        <v>126</v>
      </c>
      <c r="R40" s="108">
        <v>18107680</v>
      </c>
      <c r="S40" s="62" t="str">
        <f t="shared" si="0"/>
        <v>CC18107680</v>
      </c>
      <c r="T40" s="91" t="s">
        <v>181</v>
      </c>
      <c r="U40" s="85" t="s">
        <v>737</v>
      </c>
      <c r="V40" s="91" t="s">
        <v>569</v>
      </c>
      <c r="W40" s="85" t="s">
        <v>259</v>
      </c>
      <c r="X40" s="87">
        <v>20908</v>
      </c>
      <c r="Y40" s="89">
        <f t="shared" si="16"/>
        <v>57</v>
      </c>
      <c r="Z40" s="63">
        <f>VLOOKUP($Y40,[1]Edades!$A$3:$H$153,4,FALSE)</f>
        <v>5</v>
      </c>
      <c r="AA40" s="63" t="str">
        <f>VLOOKUP($Y40,[1]Edades!$A$3:$H$153,6,FALSE)</f>
        <v>5 - Adultez</v>
      </c>
      <c r="AB40" s="63">
        <f>VLOOKUP($Y40,[1]Edades!$A$3:$H$153,7,FALSE)</f>
        <v>12</v>
      </c>
      <c r="AC40" s="63" t="str">
        <f>VLOOKUP($Y40,[1]Edades!$A$3:$H$153,8,FALSE)</f>
        <v>55-59</v>
      </c>
      <c r="AD40" s="88" t="s">
        <v>1589</v>
      </c>
      <c r="AE40" s="85">
        <v>1</v>
      </c>
      <c r="AF40" s="85" t="s">
        <v>807</v>
      </c>
      <c r="AG40" s="86" t="s">
        <v>1777</v>
      </c>
      <c r="AH40" s="85" t="s">
        <v>807</v>
      </c>
      <c r="AI40" s="85" t="s">
        <v>807</v>
      </c>
      <c r="AJ40" s="85" t="s">
        <v>807</v>
      </c>
      <c r="AK40" s="86" t="s">
        <v>1775</v>
      </c>
      <c r="AL40" s="86" t="s">
        <v>1602</v>
      </c>
      <c r="AM40" s="85" t="s">
        <v>1786</v>
      </c>
      <c r="AN40" s="85" t="s">
        <v>131</v>
      </c>
      <c r="AO40" s="85" t="s">
        <v>131</v>
      </c>
      <c r="AP40" s="85" t="s">
        <v>131</v>
      </c>
      <c r="AQ40" s="75" t="s">
        <v>1841</v>
      </c>
      <c r="AR40" s="53" t="str">
        <f t="shared" si="17"/>
        <v>86568 - Puerto Asís</v>
      </c>
      <c r="AS40" s="85" t="s">
        <v>1655</v>
      </c>
      <c r="AT40" s="85">
        <v>3133441575</v>
      </c>
      <c r="AU40" s="85" t="s">
        <v>1219</v>
      </c>
      <c r="AV40" s="85"/>
      <c r="AW40" s="85"/>
      <c r="AX40" s="85"/>
      <c r="AY40" s="85"/>
      <c r="AZ40" s="85"/>
      <c r="BA40" s="85">
        <v>86</v>
      </c>
      <c r="BB40" s="85" t="s">
        <v>1778</v>
      </c>
      <c r="BC40" s="85">
        <v>86568</v>
      </c>
      <c r="BD40" s="85" t="s">
        <v>1655</v>
      </c>
      <c r="BE40" s="89">
        <v>860010017201</v>
      </c>
      <c r="BF40" s="49" t="s">
        <v>1081</v>
      </c>
      <c r="BG40" s="85" t="s">
        <v>1779</v>
      </c>
      <c r="BH40" s="85" t="s">
        <v>1780</v>
      </c>
      <c r="BI40" s="85">
        <v>4201616</v>
      </c>
      <c r="BJ40" s="85"/>
      <c r="BK40" s="85"/>
      <c r="BL40" s="85" t="s">
        <v>807</v>
      </c>
      <c r="BM40" s="85" t="s">
        <v>130</v>
      </c>
      <c r="BN40" s="85" t="s">
        <v>132</v>
      </c>
      <c r="BO40" s="85">
        <v>0</v>
      </c>
      <c r="BP40" s="85" t="s">
        <v>132</v>
      </c>
      <c r="BQ40" s="85" t="s">
        <v>132</v>
      </c>
      <c r="BR40" s="85" t="s">
        <v>1676</v>
      </c>
      <c r="BS40" s="85" t="s">
        <v>132</v>
      </c>
      <c r="BT40" s="90">
        <v>44714</v>
      </c>
      <c r="BU40" s="85" t="s">
        <v>1677</v>
      </c>
      <c r="BV40" s="85" t="s">
        <v>130</v>
      </c>
      <c r="BW40" s="91" t="s">
        <v>131</v>
      </c>
      <c r="BX40" s="85"/>
      <c r="BY40" s="85" t="s">
        <v>131</v>
      </c>
      <c r="BZ40" s="85" t="s">
        <v>131</v>
      </c>
      <c r="CA40" s="85" t="s">
        <v>132</v>
      </c>
      <c r="CB40" s="120" t="s">
        <v>1828</v>
      </c>
      <c r="CC40" s="85"/>
      <c r="CD40" s="85" t="s">
        <v>131</v>
      </c>
      <c r="CE40" s="88" t="s">
        <v>1681</v>
      </c>
      <c r="CF40" s="80" t="str">
        <f t="shared" si="24"/>
        <v>DM</v>
      </c>
      <c r="CG40" s="109">
        <v>73</v>
      </c>
      <c r="CH40" s="95">
        <v>155</v>
      </c>
      <c r="CI40" s="50">
        <f t="shared" si="1"/>
        <v>30.38501560874089</v>
      </c>
      <c r="CJ40" s="18" t="str">
        <f t="shared" si="2"/>
        <v>OBESIDAD</v>
      </c>
      <c r="CK40" s="95">
        <f>Hoja1!L42</f>
        <v>18</v>
      </c>
      <c r="CL40" s="10" t="s">
        <v>1113</v>
      </c>
      <c r="CM40" s="97">
        <v>42990</v>
      </c>
      <c r="CN40" s="92"/>
      <c r="CO40" s="92">
        <v>2</v>
      </c>
      <c r="CP40" s="65" t="s">
        <v>1222</v>
      </c>
      <c r="CQ40" s="75">
        <v>1</v>
      </c>
      <c r="CR40" s="97">
        <v>42990</v>
      </c>
      <c r="CS40" s="75">
        <v>1</v>
      </c>
      <c r="CT40" s="110" t="s">
        <v>1707</v>
      </c>
      <c r="CU40" s="93" t="s">
        <v>807</v>
      </c>
      <c r="CV40" s="92"/>
      <c r="CW40" s="102">
        <v>125</v>
      </c>
      <c r="CX40" s="102">
        <v>80</v>
      </c>
      <c r="CY40" s="93" t="s">
        <v>807</v>
      </c>
      <c r="CZ40" s="92" t="s">
        <v>130</v>
      </c>
      <c r="DA40" s="75" t="s">
        <v>807</v>
      </c>
      <c r="DB40" s="92">
        <v>0</v>
      </c>
      <c r="DC40" s="75" t="str">
        <f t="shared" si="3"/>
        <v/>
      </c>
      <c r="DD40" s="16" t="str">
        <f t="shared" si="4"/>
        <v/>
      </c>
      <c r="DE40" s="16" t="str">
        <f t="shared" si="5"/>
        <v/>
      </c>
      <c r="DF40" s="16" t="str">
        <f t="shared" si="6"/>
        <v/>
      </c>
      <c r="DG40" s="16" t="str">
        <f t="shared" si="19"/>
        <v xml:space="preserve"> +  +  + </v>
      </c>
      <c r="DH40" s="16" t="str">
        <f t="shared" si="30"/>
        <v>DM</v>
      </c>
      <c r="DI40" s="98">
        <v>44375</v>
      </c>
      <c r="DJ40" s="75" t="str">
        <f t="shared" si="8"/>
        <v>SI</v>
      </c>
      <c r="DL40" s="98"/>
      <c r="DM40" s="98">
        <v>44509</v>
      </c>
      <c r="DN40" s="75" t="str">
        <f t="shared" si="9"/>
        <v>SI</v>
      </c>
      <c r="DO40" s="98"/>
      <c r="DP40" s="75" t="str">
        <f t="shared" si="9"/>
        <v>NO</v>
      </c>
      <c r="DQ40" s="98"/>
      <c r="DR40" s="75" t="str">
        <f t="shared" si="10"/>
        <v>NO</v>
      </c>
      <c r="DS40" s="98">
        <v>43168</v>
      </c>
      <c r="DT40" s="75" t="str">
        <f t="shared" si="11"/>
        <v>SI</v>
      </c>
      <c r="DU40" s="98"/>
      <c r="DV40" s="75" t="str">
        <f t="shared" si="11"/>
        <v>NO</v>
      </c>
      <c r="DW40" s="98"/>
      <c r="DX40" s="75" t="str">
        <f t="shared" si="12"/>
        <v>NO</v>
      </c>
      <c r="DY40" s="98">
        <v>44384</v>
      </c>
      <c r="DZ40" s="75" t="str">
        <f t="shared" si="13"/>
        <v>SI</v>
      </c>
      <c r="EA40" s="98"/>
      <c r="EB40" s="75" t="str">
        <f t="shared" si="14"/>
        <v>NO</v>
      </c>
      <c r="EC40" s="98" t="s">
        <v>807</v>
      </c>
      <c r="ED40" s="92" t="s">
        <v>1530</v>
      </c>
      <c r="EE40" s="92"/>
      <c r="EF40" s="98" t="s">
        <v>807</v>
      </c>
      <c r="EG40" s="94"/>
      <c r="EH40" s="99"/>
      <c r="EI40" s="99" t="s">
        <v>807</v>
      </c>
      <c r="EJ40" s="99"/>
      <c r="EK40" s="101">
        <v>44698</v>
      </c>
      <c r="EL40" s="92">
        <v>0.5</v>
      </c>
      <c r="EM40" s="103">
        <v>44698</v>
      </c>
      <c r="EN40" s="102">
        <v>249</v>
      </c>
      <c r="EO40" s="101">
        <v>44698</v>
      </c>
      <c r="EP40" s="92">
        <v>251</v>
      </c>
      <c r="EQ40" s="101">
        <v>44698</v>
      </c>
      <c r="ER40" s="99">
        <v>151.19999999999999</v>
      </c>
      <c r="ES40" s="101">
        <v>44698</v>
      </c>
      <c r="ET40" s="192">
        <v>45</v>
      </c>
      <c r="EU40" s="101">
        <v>44698</v>
      </c>
      <c r="EV40" s="92">
        <v>274</v>
      </c>
      <c r="EW40" s="101">
        <v>43659</v>
      </c>
      <c r="EX40" s="94">
        <f t="shared" si="15"/>
        <v>23.571428571428573</v>
      </c>
      <c r="EY40" s="103">
        <v>44698</v>
      </c>
      <c r="EZ40" s="92">
        <v>10.6</v>
      </c>
      <c r="FA40" s="102"/>
      <c r="FB40" s="102"/>
      <c r="FC40" s="92"/>
      <c r="FD40" s="92"/>
      <c r="FE40" s="103">
        <v>43522</v>
      </c>
      <c r="FF40" s="105">
        <v>23.1</v>
      </c>
      <c r="FG40" s="101">
        <v>44698</v>
      </c>
      <c r="FH40" s="104" t="s">
        <v>1807</v>
      </c>
      <c r="FI40" s="92"/>
      <c r="FJ40" s="94"/>
      <c r="FK40" s="92"/>
      <c r="FL40" s="97">
        <v>44714</v>
      </c>
      <c r="FM40" s="98" t="s">
        <v>1530</v>
      </c>
      <c r="FN40" s="97">
        <v>44806</v>
      </c>
      <c r="FO40" s="107"/>
      <c r="FP40" s="92" t="s">
        <v>132</v>
      </c>
      <c r="FQ40" s="92" t="s">
        <v>132</v>
      </c>
      <c r="FR40" s="92" t="s">
        <v>132</v>
      </c>
      <c r="FS40" s="107" t="s">
        <v>807</v>
      </c>
      <c r="FT40" s="92" t="s">
        <v>132</v>
      </c>
      <c r="FU40" s="92"/>
      <c r="GM40" s="102"/>
    </row>
    <row r="41" spans="1:195" s="75" customFormat="1" x14ac:dyDescent="0.25">
      <c r="A41" s="85">
        <v>2022</v>
      </c>
      <c r="B41" s="76">
        <v>44926</v>
      </c>
      <c r="C41" s="85" t="s">
        <v>121</v>
      </c>
      <c r="D41" s="85" t="s">
        <v>122</v>
      </c>
      <c r="E41" s="85" t="s">
        <v>123</v>
      </c>
      <c r="F41" s="77">
        <f t="shared" si="20"/>
        <v>40</v>
      </c>
      <c r="G41" s="85" t="s">
        <v>1586</v>
      </c>
      <c r="H41" s="85">
        <v>86</v>
      </c>
      <c r="I41" s="85" t="s">
        <v>797</v>
      </c>
      <c r="J41" s="217" t="s">
        <v>911</v>
      </c>
      <c r="K41" s="77" t="str">
        <f>VLOOKUP(J41,[1]CodMpios!$B$1075:$E$1087,4,FALSE)</f>
        <v>86568 - Puerto Asís</v>
      </c>
      <c r="L41" s="77" t="str">
        <f>VLOOKUP($J41,[1]Coord_Mpios_X_Y!$B$102:$K$114,9,FALSE)</f>
        <v>0,478611463602</v>
      </c>
      <c r="M41" s="77" t="str">
        <f>VLOOKUP($J41,[1]Coord_Mpios_X_Y!$B$102:$K$114,10,FALSE)</f>
        <v>-76,328200149562</v>
      </c>
      <c r="N41" s="86" t="s">
        <v>1775</v>
      </c>
      <c r="O41" s="86" t="s">
        <v>1776</v>
      </c>
      <c r="P41" s="218"/>
      <c r="Q41" s="85" t="s">
        <v>126</v>
      </c>
      <c r="R41" s="108">
        <v>69026590</v>
      </c>
      <c r="S41" s="62" t="str">
        <f t="shared" si="0"/>
        <v>CC69026590</v>
      </c>
      <c r="T41" s="91" t="s">
        <v>938</v>
      </c>
      <c r="U41" s="85" t="s">
        <v>530</v>
      </c>
      <c r="V41" s="91" t="s">
        <v>939</v>
      </c>
      <c r="W41" s="85" t="s">
        <v>372</v>
      </c>
      <c r="X41" s="87">
        <v>27561</v>
      </c>
      <c r="Y41" s="89">
        <f t="shared" si="16"/>
        <v>75</v>
      </c>
      <c r="Z41" s="63">
        <f>VLOOKUP($Y41,[1]Edades!$A$3:$H$153,4,FALSE)</f>
        <v>6</v>
      </c>
      <c r="AA41" s="63" t="str">
        <f>VLOOKUP($Y41,[1]Edades!$A$3:$H$153,6,FALSE)</f>
        <v>6 - Persona mayor</v>
      </c>
      <c r="AB41" s="63">
        <f>VLOOKUP($Y41,[1]Edades!$A$3:$H$153,7,FALSE)</f>
        <v>16</v>
      </c>
      <c r="AC41" s="63" t="str">
        <f>VLOOKUP($Y41,[1]Edades!$A$3:$H$153,8,FALSE)</f>
        <v>75-79</v>
      </c>
      <c r="AD41" s="91" t="s">
        <v>1590</v>
      </c>
      <c r="AE41" s="85">
        <v>2</v>
      </c>
      <c r="AF41" s="85" t="s">
        <v>807</v>
      </c>
      <c r="AG41" s="86" t="s">
        <v>1777</v>
      </c>
      <c r="AH41" s="85" t="s">
        <v>807</v>
      </c>
      <c r="AI41" s="85" t="s">
        <v>807</v>
      </c>
      <c r="AJ41" s="85" t="s">
        <v>807</v>
      </c>
      <c r="AK41" s="86" t="s">
        <v>1775</v>
      </c>
      <c r="AL41" s="85" t="s">
        <v>807</v>
      </c>
      <c r="AM41" s="85" t="s">
        <v>1786</v>
      </c>
      <c r="AN41" s="85" t="s">
        <v>131</v>
      </c>
      <c r="AO41" s="85" t="s">
        <v>131</v>
      </c>
      <c r="AP41" s="85" t="s">
        <v>131</v>
      </c>
      <c r="AQ41" s="75" t="s">
        <v>1841</v>
      </c>
      <c r="AR41" s="53" t="str">
        <f t="shared" si="17"/>
        <v>86568 - Puerto Asís</v>
      </c>
      <c r="AS41" s="85" t="s">
        <v>1655</v>
      </c>
      <c r="AT41" s="85">
        <v>3213765300</v>
      </c>
      <c r="AU41" s="85" t="s">
        <v>1219</v>
      </c>
      <c r="AV41" s="85"/>
      <c r="AW41" s="85"/>
      <c r="AX41" s="85"/>
      <c r="AY41" s="85"/>
      <c r="AZ41" s="85"/>
      <c r="BA41" s="85">
        <v>86</v>
      </c>
      <c r="BB41" s="85" t="s">
        <v>1778</v>
      </c>
      <c r="BC41" s="85">
        <v>86568</v>
      </c>
      <c r="BD41" s="85" t="s">
        <v>1655</v>
      </c>
      <c r="BE41" s="89">
        <v>860010017201</v>
      </c>
      <c r="BF41" s="49" t="s">
        <v>1081</v>
      </c>
      <c r="BG41" s="85" t="s">
        <v>1779</v>
      </c>
      <c r="BH41" s="85" t="s">
        <v>1780</v>
      </c>
      <c r="BI41" s="85">
        <v>4201616</v>
      </c>
      <c r="BJ41" s="85"/>
      <c r="BK41" s="85"/>
      <c r="BL41" s="85" t="s">
        <v>807</v>
      </c>
      <c r="BM41" s="85" t="s">
        <v>130</v>
      </c>
      <c r="BN41" s="85" t="s">
        <v>132</v>
      </c>
      <c r="BO41" s="85">
        <v>0</v>
      </c>
      <c r="BP41" s="85" t="s">
        <v>132</v>
      </c>
      <c r="BQ41" s="85" t="s">
        <v>132</v>
      </c>
      <c r="BR41" s="85" t="s">
        <v>807</v>
      </c>
      <c r="BS41" s="85" t="s">
        <v>807</v>
      </c>
      <c r="BT41" s="87">
        <v>44740</v>
      </c>
      <c r="BU41" s="85" t="s">
        <v>1677</v>
      </c>
      <c r="BV41" s="85" t="s">
        <v>130</v>
      </c>
      <c r="BW41" s="85" t="s">
        <v>807</v>
      </c>
      <c r="BX41" s="85"/>
      <c r="BY41" s="85" t="s">
        <v>132</v>
      </c>
      <c r="BZ41" s="85" t="s">
        <v>807</v>
      </c>
      <c r="CA41" s="85" t="s">
        <v>807</v>
      </c>
      <c r="CB41" s="85"/>
      <c r="CC41" s="85"/>
      <c r="CD41" s="85" t="s">
        <v>131</v>
      </c>
      <c r="CE41" s="88" t="s">
        <v>1681</v>
      </c>
      <c r="CF41" s="80" t="str">
        <f t="shared" si="24"/>
        <v>HTA</v>
      </c>
      <c r="CG41" s="109">
        <v>101</v>
      </c>
      <c r="CH41" s="95">
        <v>167</v>
      </c>
      <c r="CI41" s="50">
        <f t="shared" si="1"/>
        <v>36.214995159381836</v>
      </c>
      <c r="CJ41" s="18" t="str">
        <f t="shared" si="2"/>
        <v>OBESIDAD</v>
      </c>
      <c r="CK41" s="95">
        <f>Hoja1!L43</f>
        <v>23</v>
      </c>
      <c r="CL41" s="10" t="s">
        <v>1114</v>
      </c>
      <c r="CM41" s="114">
        <v>43020</v>
      </c>
      <c r="CN41" s="92"/>
      <c r="CO41" s="75">
        <v>1</v>
      </c>
      <c r="CP41" s="114">
        <v>43020</v>
      </c>
      <c r="CQ41" s="75">
        <v>2</v>
      </c>
      <c r="CR41" s="65" t="s">
        <v>1222</v>
      </c>
      <c r="CS41" s="75">
        <v>0</v>
      </c>
      <c r="CT41" s="110" t="s">
        <v>131</v>
      </c>
      <c r="CU41" s="93" t="s">
        <v>807</v>
      </c>
      <c r="CV41" s="92"/>
      <c r="CW41" s="102">
        <v>125</v>
      </c>
      <c r="CX41" s="102">
        <v>70</v>
      </c>
      <c r="CY41" s="93" t="s">
        <v>807</v>
      </c>
      <c r="CZ41" s="92" t="s">
        <v>132</v>
      </c>
      <c r="DA41" s="75" t="s">
        <v>807</v>
      </c>
      <c r="DB41" s="92">
        <v>0</v>
      </c>
      <c r="DC41" s="75" t="str">
        <f t="shared" si="3"/>
        <v/>
      </c>
      <c r="DD41" s="16" t="str">
        <f t="shared" si="4"/>
        <v/>
      </c>
      <c r="DE41" s="16" t="str">
        <f t="shared" si="5"/>
        <v/>
      </c>
      <c r="DF41" s="16" t="str">
        <f t="shared" si="6"/>
        <v/>
      </c>
      <c r="DG41" s="16" t="str">
        <f t="shared" si="19"/>
        <v xml:space="preserve"> +  +  + </v>
      </c>
      <c r="DH41" s="16" t="str">
        <f>E41</f>
        <v>HTA</v>
      </c>
      <c r="DI41" s="98"/>
      <c r="DJ41" s="75" t="str">
        <f t="shared" si="8"/>
        <v>NO</v>
      </c>
      <c r="DL41" s="98"/>
      <c r="DM41" s="98">
        <v>44236</v>
      </c>
      <c r="DN41" s="75" t="str">
        <f t="shared" si="9"/>
        <v>SI</v>
      </c>
      <c r="DO41" s="98"/>
      <c r="DP41" s="75" t="str">
        <f t="shared" si="9"/>
        <v>NO</v>
      </c>
      <c r="DQ41" s="98"/>
      <c r="DR41" s="75" t="str">
        <f t="shared" si="10"/>
        <v>NO</v>
      </c>
      <c r="DS41" s="98"/>
      <c r="DT41" s="75" t="str">
        <f t="shared" si="11"/>
        <v>NO</v>
      </c>
      <c r="DU41" s="98"/>
      <c r="DV41" s="75" t="str">
        <f t="shared" si="11"/>
        <v>NO</v>
      </c>
      <c r="DW41" s="98"/>
      <c r="DX41" s="75" t="str">
        <f t="shared" si="12"/>
        <v>NO</v>
      </c>
      <c r="DY41" s="98">
        <v>43034</v>
      </c>
      <c r="DZ41" s="75" t="str">
        <f t="shared" si="13"/>
        <v>SI</v>
      </c>
      <c r="EA41" s="98"/>
      <c r="EB41" s="75" t="str">
        <f t="shared" si="14"/>
        <v>NO</v>
      </c>
      <c r="EC41" s="98" t="s">
        <v>807</v>
      </c>
      <c r="ED41" s="92" t="s">
        <v>1530</v>
      </c>
      <c r="EE41" s="92"/>
      <c r="EF41" s="98" t="s">
        <v>807</v>
      </c>
      <c r="EG41" s="94"/>
      <c r="EH41" s="99"/>
      <c r="EI41" s="99" t="s">
        <v>807</v>
      </c>
      <c r="EJ41" s="99"/>
      <c r="EK41" s="111">
        <v>43029</v>
      </c>
      <c r="EL41" s="92">
        <v>0.93</v>
      </c>
      <c r="EM41" s="112">
        <v>43029</v>
      </c>
      <c r="EN41" s="102">
        <v>75</v>
      </c>
      <c r="EO41" s="111">
        <v>43510</v>
      </c>
      <c r="EP41" s="92">
        <v>172</v>
      </c>
      <c r="EQ41" s="111">
        <v>43029</v>
      </c>
      <c r="ER41" s="99">
        <v>85.4</v>
      </c>
      <c r="ES41" s="111">
        <v>43029</v>
      </c>
      <c r="ET41" s="192">
        <v>69</v>
      </c>
      <c r="EU41" s="111">
        <v>43510</v>
      </c>
      <c r="EV41" s="92">
        <v>88</v>
      </c>
      <c r="EW41" s="101"/>
      <c r="EX41" s="94" t="str">
        <f t="shared" si="15"/>
        <v/>
      </c>
      <c r="EY41" s="103"/>
      <c r="EZ41" s="92"/>
      <c r="FA41" s="102"/>
      <c r="FB41" s="102"/>
      <c r="FC41" s="92"/>
      <c r="FD41" s="92"/>
      <c r="FE41" s="103"/>
      <c r="FF41" s="105"/>
      <c r="FG41" s="101"/>
      <c r="FH41" s="104"/>
      <c r="FI41" s="92"/>
      <c r="FJ41" s="94"/>
      <c r="FK41" s="92"/>
      <c r="FL41" s="98">
        <v>44740</v>
      </c>
      <c r="FM41" s="98" t="s">
        <v>1530</v>
      </c>
      <c r="FN41" s="98">
        <v>44832</v>
      </c>
      <c r="FO41" s="107" t="s">
        <v>807</v>
      </c>
      <c r="FP41" s="92" t="s">
        <v>132</v>
      </c>
      <c r="FQ41" s="92" t="s">
        <v>132</v>
      </c>
      <c r="FR41" s="92" t="s">
        <v>132</v>
      </c>
      <c r="FS41" s="107" t="s">
        <v>807</v>
      </c>
      <c r="FT41" s="92" t="s">
        <v>132</v>
      </c>
      <c r="FU41" s="92"/>
      <c r="GM41" s="102"/>
    </row>
    <row r="42" spans="1:195" s="75" customFormat="1" x14ac:dyDescent="0.25">
      <c r="A42" s="85">
        <v>2022</v>
      </c>
      <c r="B42" s="76">
        <v>44926</v>
      </c>
      <c r="C42" s="85" t="s">
        <v>121</v>
      </c>
      <c r="D42" s="85" t="s">
        <v>122</v>
      </c>
      <c r="E42" s="85" t="s">
        <v>1475</v>
      </c>
      <c r="F42" s="77">
        <f t="shared" si="20"/>
        <v>41</v>
      </c>
      <c r="G42" s="85" t="s">
        <v>1586</v>
      </c>
      <c r="H42" s="85">
        <v>86</v>
      </c>
      <c r="I42" s="85" t="s">
        <v>797</v>
      </c>
      <c r="J42" s="217" t="s">
        <v>899</v>
      </c>
      <c r="K42" s="77" t="str">
        <f>VLOOKUP(J42,[1]CodMpios!$B$1075:$E$1087,4,FALSE)</f>
        <v>86320 - Orito</v>
      </c>
      <c r="L42" s="77" t="str">
        <f>VLOOKUP($J42,[1]Coord_Mpios_X_Y!$B$102:$K$114,9,FALSE)</f>
        <v>0,673756322544</v>
      </c>
      <c r="M42" s="77" t="str">
        <f>VLOOKUP($J42,[1]Coord_Mpios_X_Y!$B$102:$K$114,10,FALSE)</f>
        <v>-76,943139228782</v>
      </c>
      <c r="N42" s="86" t="s">
        <v>1784</v>
      </c>
      <c r="O42" s="86" t="s">
        <v>1790</v>
      </c>
      <c r="P42" s="218">
        <v>44446</v>
      </c>
      <c r="Q42" s="85" t="s">
        <v>126</v>
      </c>
      <c r="R42" s="85">
        <v>69050058</v>
      </c>
      <c r="S42" s="62" t="str">
        <f t="shared" si="0"/>
        <v>CC69050058</v>
      </c>
      <c r="T42" s="85" t="s">
        <v>157</v>
      </c>
      <c r="U42" s="85" t="s">
        <v>530</v>
      </c>
      <c r="V42" s="85" t="s">
        <v>750</v>
      </c>
      <c r="W42" s="85" t="s">
        <v>909</v>
      </c>
      <c r="X42" s="87">
        <v>21403</v>
      </c>
      <c r="Y42" s="89">
        <f t="shared" si="16"/>
        <v>58</v>
      </c>
      <c r="Z42" s="63">
        <f>VLOOKUP($Y42,[1]Edades!$A$3:$H$153,4,FALSE)</f>
        <v>5</v>
      </c>
      <c r="AA42" s="63" t="str">
        <f>VLOOKUP($Y42,[1]Edades!$A$3:$H$153,6,FALSE)</f>
        <v>5 - Adultez</v>
      </c>
      <c r="AB42" s="63">
        <f>VLOOKUP($Y42,[1]Edades!$A$3:$H$153,7,FALSE)</f>
        <v>12</v>
      </c>
      <c r="AC42" s="63" t="str">
        <f>VLOOKUP($Y42,[1]Edades!$A$3:$H$153,8,FALSE)</f>
        <v>55-59</v>
      </c>
      <c r="AD42" s="91" t="s">
        <v>1590</v>
      </c>
      <c r="AE42" s="85">
        <v>2</v>
      </c>
      <c r="AF42" s="85" t="s">
        <v>807</v>
      </c>
      <c r="AG42" s="86" t="s">
        <v>212</v>
      </c>
      <c r="AH42" s="86" t="s">
        <v>130</v>
      </c>
      <c r="AI42" s="85" t="s">
        <v>807</v>
      </c>
      <c r="AJ42" s="85" t="s">
        <v>807</v>
      </c>
      <c r="AK42" s="86" t="s">
        <v>1784</v>
      </c>
      <c r="AL42" s="86" t="s">
        <v>1602</v>
      </c>
      <c r="AM42" s="85" t="s">
        <v>1786</v>
      </c>
      <c r="AN42" s="85" t="s">
        <v>131</v>
      </c>
      <c r="AO42" s="85" t="s">
        <v>131</v>
      </c>
      <c r="AP42" s="85" t="s">
        <v>131</v>
      </c>
      <c r="AQ42" s="86" t="s">
        <v>1787</v>
      </c>
      <c r="AR42" s="53" t="str">
        <f t="shared" si="17"/>
        <v>86320 - Orito</v>
      </c>
      <c r="AS42" s="85" t="s">
        <v>1608</v>
      </c>
      <c r="AT42" s="85">
        <v>3102288498</v>
      </c>
      <c r="AU42" s="85" t="s">
        <v>1219</v>
      </c>
      <c r="AV42" s="85"/>
      <c r="AW42" s="85"/>
      <c r="AX42" s="85"/>
      <c r="AY42" s="85"/>
      <c r="AZ42" s="85"/>
      <c r="BA42" s="85">
        <v>86</v>
      </c>
      <c r="BB42" s="85" t="s">
        <v>1778</v>
      </c>
      <c r="BC42" s="85">
        <v>86320</v>
      </c>
      <c r="BD42" s="85" t="s">
        <v>1608</v>
      </c>
      <c r="BE42" s="89">
        <v>860010017201</v>
      </c>
      <c r="BF42" s="49" t="s">
        <v>1082</v>
      </c>
      <c r="BG42" s="85" t="s">
        <v>1779</v>
      </c>
      <c r="BH42" s="85" t="s">
        <v>1780</v>
      </c>
      <c r="BI42" s="85">
        <v>4201616</v>
      </c>
      <c r="BJ42" s="85"/>
      <c r="BK42" s="85"/>
      <c r="BL42" s="85" t="s">
        <v>807</v>
      </c>
      <c r="BM42" s="88" t="s">
        <v>132</v>
      </c>
      <c r="BN42" s="85" t="s">
        <v>132</v>
      </c>
      <c r="BO42" s="85">
        <v>0</v>
      </c>
      <c r="BP42" s="85" t="s">
        <v>132</v>
      </c>
      <c r="BQ42" s="85" t="s">
        <v>132</v>
      </c>
      <c r="BR42" s="85" t="s">
        <v>807</v>
      </c>
      <c r="BS42" s="85" t="s">
        <v>807</v>
      </c>
      <c r="BT42" s="90">
        <v>43874</v>
      </c>
      <c r="BU42" s="85" t="s">
        <v>1677</v>
      </c>
      <c r="BV42" s="85" t="s">
        <v>130</v>
      </c>
      <c r="BW42" s="91" t="s">
        <v>1808</v>
      </c>
      <c r="BX42" s="85"/>
      <c r="BY42" s="85" t="s">
        <v>132</v>
      </c>
      <c r="BZ42" s="85" t="s">
        <v>807</v>
      </c>
      <c r="CA42" s="85" t="s">
        <v>807</v>
      </c>
      <c r="CB42" s="85"/>
      <c r="CC42" s="85"/>
      <c r="CD42" s="85" t="s">
        <v>131</v>
      </c>
      <c r="CE42" s="88" t="s">
        <v>1681</v>
      </c>
      <c r="CF42" s="80" t="str">
        <f t="shared" si="24"/>
        <v>HTA + DM</v>
      </c>
      <c r="CG42" s="93">
        <v>77</v>
      </c>
      <c r="CH42" s="93">
        <v>152</v>
      </c>
      <c r="CI42" s="50">
        <f t="shared" si="1"/>
        <v>33.327562326869803</v>
      </c>
      <c r="CJ42" s="18" t="str">
        <f t="shared" si="2"/>
        <v>OBESIDAD</v>
      </c>
      <c r="CK42" s="95" t="e">
        <f>Hoja1!L44</f>
        <v>#DIV/0!</v>
      </c>
      <c r="CL42" s="10" t="s">
        <v>807</v>
      </c>
      <c r="CM42" s="97">
        <v>43115</v>
      </c>
      <c r="CN42" s="92"/>
      <c r="CO42" s="75">
        <v>1</v>
      </c>
      <c r="CP42" s="97">
        <v>43115</v>
      </c>
      <c r="CQ42" s="75">
        <v>1</v>
      </c>
      <c r="CR42" s="94" t="s">
        <v>1221</v>
      </c>
      <c r="CS42" s="75">
        <v>1</v>
      </c>
      <c r="CT42" s="92" t="s">
        <v>1709</v>
      </c>
      <c r="CU42" s="93" t="s">
        <v>807</v>
      </c>
      <c r="CV42" s="92"/>
      <c r="CW42" s="93">
        <v>145</v>
      </c>
      <c r="CX42" s="92">
        <v>90</v>
      </c>
      <c r="CY42" s="93" t="s">
        <v>807</v>
      </c>
      <c r="CZ42" s="92" t="s">
        <v>130</v>
      </c>
      <c r="DA42" s="75" t="s">
        <v>807</v>
      </c>
      <c r="DB42" s="92">
        <v>0</v>
      </c>
      <c r="DC42" s="75" t="str">
        <f t="shared" si="3"/>
        <v/>
      </c>
      <c r="DD42" s="16" t="str">
        <f t="shared" si="4"/>
        <v>PRESION ALTA</v>
      </c>
      <c r="DE42" s="16" t="str">
        <f t="shared" si="5"/>
        <v/>
      </c>
      <c r="DF42" s="16" t="str">
        <f t="shared" si="6"/>
        <v/>
      </c>
      <c r="DG42" s="16" t="str">
        <f t="shared" si="19"/>
        <v xml:space="preserve"> + PRESION ALTA +  + </v>
      </c>
      <c r="DH42" s="16" t="str">
        <f>VLOOKUP(DG42,Hoja3!$A$19:$B$41,2,FALSE)</f>
        <v>PRESION ALTA</v>
      </c>
      <c r="DI42" s="98"/>
      <c r="DJ42" s="75" t="str">
        <f t="shared" si="8"/>
        <v>NO</v>
      </c>
      <c r="DL42" s="98"/>
      <c r="DM42" s="98">
        <v>44181</v>
      </c>
      <c r="DN42" s="75" t="str">
        <f t="shared" si="9"/>
        <v>SI</v>
      </c>
      <c r="DO42" s="98"/>
      <c r="DP42" s="75" t="str">
        <f t="shared" si="9"/>
        <v>NO</v>
      </c>
      <c r="DQ42" s="98"/>
      <c r="DR42" s="75" t="str">
        <f t="shared" si="10"/>
        <v>NO</v>
      </c>
      <c r="DS42" s="98"/>
      <c r="DT42" s="75" t="str">
        <f t="shared" si="11"/>
        <v>NO</v>
      </c>
      <c r="DU42" s="98"/>
      <c r="DV42" s="75" t="str">
        <f t="shared" si="11"/>
        <v>NO</v>
      </c>
      <c r="DW42" s="98"/>
      <c r="DX42" s="75" t="str">
        <f t="shared" si="12"/>
        <v>NO</v>
      </c>
      <c r="DY42" s="98"/>
      <c r="DZ42" s="75" t="str">
        <f t="shared" si="13"/>
        <v>NO</v>
      </c>
      <c r="EA42" s="98"/>
      <c r="EB42" s="75" t="str">
        <f t="shared" si="14"/>
        <v>NO</v>
      </c>
      <c r="EC42" s="98" t="s">
        <v>807</v>
      </c>
      <c r="ED42" s="92" t="s">
        <v>1530</v>
      </c>
      <c r="EE42" s="92"/>
      <c r="EF42" s="98" t="s">
        <v>807</v>
      </c>
      <c r="EG42" s="94"/>
      <c r="EH42" s="99" t="s">
        <v>131</v>
      </c>
      <c r="EI42" s="99" t="s">
        <v>807</v>
      </c>
      <c r="EJ42" s="99"/>
      <c r="EK42" s="101"/>
      <c r="EL42" s="92"/>
      <c r="EM42" s="103"/>
      <c r="EN42" s="102"/>
      <c r="EO42" s="101"/>
      <c r="EP42" s="92"/>
      <c r="EQ42" s="101"/>
      <c r="ER42" s="99">
        <v>0</v>
      </c>
      <c r="ES42" s="101"/>
      <c r="ET42" s="192"/>
      <c r="EU42" s="101"/>
      <c r="EV42" s="92"/>
      <c r="EW42" s="101"/>
      <c r="EX42" s="94" t="str">
        <f t="shared" si="15"/>
        <v/>
      </c>
      <c r="EY42" s="103">
        <v>43871</v>
      </c>
      <c r="EZ42" s="92">
        <v>6.4</v>
      </c>
      <c r="FA42" s="102"/>
      <c r="FB42" s="102"/>
      <c r="FC42" s="92"/>
      <c r="FD42" s="92"/>
      <c r="FE42" s="103"/>
      <c r="FF42" s="105"/>
      <c r="FG42" s="101"/>
      <c r="FH42" s="105"/>
      <c r="FI42" s="92"/>
      <c r="FJ42" s="94"/>
      <c r="FK42" s="92"/>
      <c r="FL42" s="97">
        <v>43874</v>
      </c>
      <c r="FM42" s="98" t="s">
        <v>1530</v>
      </c>
      <c r="FN42" s="97"/>
      <c r="FO42" s="107" t="s">
        <v>1830</v>
      </c>
      <c r="FP42" s="92" t="s">
        <v>132</v>
      </c>
      <c r="FQ42" s="92" t="s">
        <v>132</v>
      </c>
      <c r="FR42" s="92" t="s">
        <v>132</v>
      </c>
      <c r="FS42" s="107" t="s">
        <v>807</v>
      </c>
      <c r="FT42" s="92" t="s">
        <v>132</v>
      </c>
      <c r="FU42" s="92" t="s">
        <v>1830</v>
      </c>
      <c r="GM42" s="102"/>
    </row>
    <row r="43" spans="1:195" s="75" customFormat="1" x14ac:dyDescent="0.25">
      <c r="A43" s="85">
        <v>2022</v>
      </c>
      <c r="B43" s="76">
        <v>44926</v>
      </c>
      <c r="C43" s="85" t="s">
        <v>121</v>
      </c>
      <c r="D43" s="85" t="s">
        <v>122</v>
      </c>
      <c r="E43" s="85" t="s">
        <v>1474</v>
      </c>
      <c r="F43" s="77">
        <f t="shared" si="20"/>
        <v>42</v>
      </c>
      <c r="G43" s="85" t="s">
        <v>1586</v>
      </c>
      <c r="H43" s="85">
        <v>86</v>
      </c>
      <c r="I43" s="85" t="s">
        <v>797</v>
      </c>
      <c r="J43" s="217" t="s">
        <v>911</v>
      </c>
      <c r="K43" s="77" t="str">
        <f>VLOOKUP(J43,[1]CodMpios!$B$1075:$E$1087,4,FALSE)</f>
        <v>86568 - Puerto Asís</v>
      </c>
      <c r="L43" s="77" t="str">
        <f>VLOOKUP($J43,[1]Coord_Mpios_X_Y!$B$102:$K$114,9,FALSE)</f>
        <v>0,478611463602</v>
      </c>
      <c r="M43" s="77" t="str">
        <f>VLOOKUP($J43,[1]Coord_Mpios_X_Y!$B$102:$K$114,10,FALSE)</f>
        <v>-76,328200149562</v>
      </c>
      <c r="N43" s="86" t="s">
        <v>1775</v>
      </c>
      <c r="O43" s="86" t="s">
        <v>1776</v>
      </c>
      <c r="P43" s="218"/>
      <c r="Q43" s="85" t="s">
        <v>126</v>
      </c>
      <c r="R43" s="108">
        <v>27474846</v>
      </c>
      <c r="S43" s="62" t="str">
        <f t="shared" si="0"/>
        <v>CC27474846</v>
      </c>
      <c r="T43" s="91" t="s">
        <v>294</v>
      </c>
      <c r="U43" s="85" t="s">
        <v>684</v>
      </c>
      <c r="V43" s="91" t="s">
        <v>332</v>
      </c>
      <c r="W43" s="85" t="s">
        <v>191</v>
      </c>
      <c r="X43" s="87">
        <v>26852</v>
      </c>
      <c r="Y43" s="89">
        <f t="shared" si="16"/>
        <v>73</v>
      </c>
      <c r="Z43" s="63">
        <f>VLOOKUP($Y43,[1]Edades!$A$3:$H$153,4,FALSE)</f>
        <v>6</v>
      </c>
      <c r="AA43" s="63" t="str">
        <f>VLOOKUP($Y43,[1]Edades!$A$3:$H$153,6,FALSE)</f>
        <v>6 - Persona mayor</v>
      </c>
      <c r="AB43" s="63">
        <f>VLOOKUP($Y43,[1]Edades!$A$3:$H$153,7,FALSE)</f>
        <v>15</v>
      </c>
      <c r="AC43" s="63" t="str">
        <f>VLOOKUP($Y43,[1]Edades!$A$3:$H$153,8,FALSE)</f>
        <v>70-74</v>
      </c>
      <c r="AD43" s="91" t="s">
        <v>1590</v>
      </c>
      <c r="AE43" s="85">
        <v>2</v>
      </c>
      <c r="AF43" s="85" t="s">
        <v>807</v>
      </c>
      <c r="AG43" s="86" t="s">
        <v>1777</v>
      </c>
      <c r="AH43" s="85" t="s">
        <v>807</v>
      </c>
      <c r="AI43" s="85" t="s">
        <v>807</v>
      </c>
      <c r="AJ43" s="85" t="s">
        <v>807</v>
      </c>
      <c r="AK43" s="86" t="s">
        <v>1775</v>
      </c>
      <c r="AL43" s="86" t="s">
        <v>1602</v>
      </c>
      <c r="AM43" s="85" t="s">
        <v>1786</v>
      </c>
      <c r="AN43" s="85" t="s">
        <v>131</v>
      </c>
      <c r="AO43" s="85" t="s">
        <v>131</v>
      </c>
      <c r="AP43" s="85" t="s">
        <v>131</v>
      </c>
      <c r="AQ43" s="75" t="s">
        <v>1841</v>
      </c>
      <c r="AR43" s="53" t="str">
        <f t="shared" si="17"/>
        <v>86568 - Puerto Asís</v>
      </c>
      <c r="AS43" s="85" t="s">
        <v>1655</v>
      </c>
      <c r="AT43" s="85">
        <v>3105551943</v>
      </c>
      <c r="AU43" s="85" t="s">
        <v>1219</v>
      </c>
      <c r="AV43" s="85"/>
      <c r="AW43" s="85"/>
      <c r="AX43" s="85"/>
      <c r="AY43" s="85"/>
      <c r="AZ43" s="85"/>
      <c r="BA43" s="85">
        <v>86</v>
      </c>
      <c r="BB43" s="85" t="s">
        <v>1778</v>
      </c>
      <c r="BC43" s="85">
        <v>86568</v>
      </c>
      <c r="BD43" s="85" t="s">
        <v>1655</v>
      </c>
      <c r="BE43" s="89">
        <v>860010017201</v>
      </c>
      <c r="BF43" s="49" t="s">
        <v>1081</v>
      </c>
      <c r="BG43" s="85" t="s">
        <v>1779</v>
      </c>
      <c r="BH43" s="85" t="s">
        <v>1780</v>
      </c>
      <c r="BI43" s="85">
        <v>4201616</v>
      </c>
      <c r="BJ43" s="85"/>
      <c r="BK43" s="85"/>
      <c r="BL43" s="85" t="s">
        <v>807</v>
      </c>
      <c r="BM43" s="85" t="s">
        <v>130</v>
      </c>
      <c r="BN43" s="85" t="s">
        <v>132</v>
      </c>
      <c r="BO43" s="85">
        <v>0</v>
      </c>
      <c r="BP43" s="85" t="s">
        <v>132</v>
      </c>
      <c r="BQ43" s="85" t="s">
        <v>132</v>
      </c>
      <c r="BR43" s="85" t="s">
        <v>1676</v>
      </c>
      <c r="BS43" s="85" t="s">
        <v>132</v>
      </c>
      <c r="BT43" s="90">
        <v>44841</v>
      </c>
      <c r="BU43" s="85" t="s">
        <v>1677</v>
      </c>
      <c r="BV43" s="85" t="s">
        <v>130</v>
      </c>
      <c r="BW43" s="91" t="s">
        <v>131</v>
      </c>
      <c r="BX43" s="85"/>
      <c r="BY43" s="85" t="s">
        <v>131</v>
      </c>
      <c r="BZ43" s="85" t="s">
        <v>131</v>
      </c>
      <c r="CA43" s="85" t="s">
        <v>132</v>
      </c>
      <c r="CB43" s="120" t="s">
        <v>1831</v>
      </c>
      <c r="CC43" s="85"/>
      <c r="CD43" s="85" t="s">
        <v>131</v>
      </c>
      <c r="CE43" s="88" t="s">
        <v>1681</v>
      </c>
      <c r="CF43" s="80" t="str">
        <f t="shared" si="24"/>
        <v>DM</v>
      </c>
      <c r="CG43" s="109">
        <v>67</v>
      </c>
      <c r="CH43" s="95">
        <v>156</v>
      </c>
      <c r="CI43" s="50">
        <f t="shared" si="1"/>
        <v>27.531229454306374</v>
      </c>
      <c r="CJ43" s="18" t="str">
        <f t="shared" si="2"/>
        <v>SOBREPESO</v>
      </c>
      <c r="CK43" s="95">
        <f>Hoja1!L45</f>
        <v>22</v>
      </c>
      <c r="CL43" s="10" t="s">
        <v>1114</v>
      </c>
      <c r="CM43" s="97">
        <v>43138</v>
      </c>
      <c r="CN43" s="92"/>
      <c r="CO43" s="92">
        <v>2</v>
      </c>
      <c r="CP43" s="65" t="s">
        <v>1222</v>
      </c>
      <c r="CQ43" s="75">
        <v>1</v>
      </c>
      <c r="CR43" s="97">
        <v>43138</v>
      </c>
      <c r="CS43" s="75">
        <v>1</v>
      </c>
      <c r="CT43" s="110" t="s">
        <v>1707</v>
      </c>
      <c r="CU43" s="93" t="s">
        <v>807</v>
      </c>
      <c r="CV43" s="92"/>
      <c r="CW43" s="102">
        <v>125</v>
      </c>
      <c r="CX43" s="102">
        <v>80</v>
      </c>
      <c r="CY43" s="93" t="s">
        <v>807</v>
      </c>
      <c r="CZ43" s="92" t="s">
        <v>132</v>
      </c>
      <c r="DA43" s="75" t="s">
        <v>807</v>
      </c>
      <c r="DB43" s="92">
        <v>0</v>
      </c>
      <c r="DC43" s="75" t="str">
        <f t="shared" si="3"/>
        <v/>
      </c>
      <c r="DD43" s="16" t="str">
        <f t="shared" si="4"/>
        <v/>
      </c>
      <c r="DE43" s="16" t="str">
        <f t="shared" si="5"/>
        <v/>
      </c>
      <c r="DF43" s="16" t="str">
        <f t="shared" si="6"/>
        <v/>
      </c>
      <c r="DG43" s="16" t="str">
        <f t="shared" si="19"/>
        <v xml:space="preserve"> +  +  + </v>
      </c>
      <c r="DH43" s="16" t="str">
        <f>E43</f>
        <v>DM</v>
      </c>
      <c r="DI43" s="98">
        <v>43260</v>
      </c>
      <c r="DJ43" s="75" t="str">
        <f t="shared" si="8"/>
        <v>SI</v>
      </c>
      <c r="DL43" s="98"/>
      <c r="DM43" s="98">
        <v>44888</v>
      </c>
      <c r="DN43" s="75" t="str">
        <f t="shared" si="9"/>
        <v>SI</v>
      </c>
      <c r="DO43" s="98"/>
      <c r="DP43" s="75" t="str">
        <f t="shared" si="9"/>
        <v>NO</v>
      </c>
      <c r="DQ43" s="98"/>
      <c r="DR43" s="75" t="str">
        <f t="shared" si="10"/>
        <v>NO</v>
      </c>
      <c r="DS43" s="98">
        <v>43214</v>
      </c>
      <c r="DT43" s="75" t="str">
        <f t="shared" si="11"/>
        <v>SI</v>
      </c>
      <c r="DU43" s="98"/>
      <c r="DV43" s="75" t="str">
        <f t="shared" si="11"/>
        <v>NO</v>
      </c>
      <c r="DW43" s="98">
        <v>43337</v>
      </c>
      <c r="DX43" s="75" t="str">
        <f t="shared" si="12"/>
        <v>SI</v>
      </c>
      <c r="DY43" s="97">
        <v>44805</v>
      </c>
      <c r="DZ43" s="75" t="str">
        <f t="shared" si="13"/>
        <v>SI</v>
      </c>
      <c r="EA43" s="98"/>
      <c r="EB43" s="75" t="str">
        <f t="shared" si="14"/>
        <v>NO</v>
      </c>
      <c r="EC43" s="98" t="s">
        <v>807</v>
      </c>
      <c r="ED43" s="92" t="s">
        <v>1530</v>
      </c>
      <c r="EE43" s="92"/>
      <c r="EF43" s="98" t="s">
        <v>807</v>
      </c>
      <c r="EG43" s="94"/>
      <c r="EH43" s="99"/>
      <c r="EI43" s="99" t="s">
        <v>807</v>
      </c>
      <c r="EJ43" s="99"/>
      <c r="EK43" s="111">
        <v>44805</v>
      </c>
      <c r="EL43" s="92">
        <v>0.56999999999999995</v>
      </c>
      <c r="EM43" s="112">
        <v>44805</v>
      </c>
      <c r="EN43" s="102">
        <v>101</v>
      </c>
      <c r="EO43" s="111">
        <v>44805</v>
      </c>
      <c r="EP43" s="92">
        <v>132</v>
      </c>
      <c r="EQ43" s="111">
        <v>44805</v>
      </c>
      <c r="ER43" s="99">
        <v>69.8</v>
      </c>
      <c r="ES43" s="111">
        <v>44805</v>
      </c>
      <c r="ET43" s="192">
        <v>47</v>
      </c>
      <c r="EU43" s="111">
        <v>44805</v>
      </c>
      <c r="EV43" s="92">
        <v>76</v>
      </c>
      <c r="EW43" s="111">
        <v>44805</v>
      </c>
      <c r="EX43" s="94">
        <f t="shared" si="15"/>
        <v>19.166666666666664</v>
      </c>
      <c r="EY43" s="112">
        <v>44805</v>
      </c>
      <c r="EZ43" s="92">
        <v>7.5</v>
      </c>
      <c r="FA43" s="102"/>
      <c r="FB43" s="102"/>
      <c r="FC43" s="92"/>
      <c r="FD43" s="92"/>
      <c r="FE43" s="112">
        <v>44805</v>
      </c>
      <c r="FF43" s="105">
        <v>9.1999999999999993</v>
      </c>
      <c r="FG43" s="111">
        <v>44805</v>
      </c>
      <c r="FH43" s="118">
        <v>48</v>
      </c>
      <c r="FI43" s="92"/>
      <c r="FJ43" s="94"/>
      <c r="FK43" s="92"/>
      <c r="FL43" s="97">
        <v>44841</v>
      </c>
      <c r="FM43" s="98" t="s">
        <v>1530</v>
      </c>
      <c r="FN43" s="97">
        <v>44933</v>
      </c>
      <c r="FO43" s="107"/>
      <c r="FP43" s="92" t="s">
        <v>132</v>
      </c>
      <c r="FQ43" s="92" t="s">
        <v>132</v>
      </c>
      <c r="FR43" s="92" t="s">
        <v>132</v>
      </c>
      <c r="FS43" s="107" t="s">
        <v>807</v>
      </c>
      <c r="FT43" s="92" t="s">
        <v>132</v>
      </c>
      <c r="FU43" s="92"/>
      <c r="GM43" s="102"/>
    </row>
    <row r="44" spans="1:195" s="75" customFormat="1" x14ac:dyDescent="0.25">
      <c r="A44" s="85">
        <v>2022</v>
      </c>
      <c r="B44" s="76">
        <v>44926</v>
      </c>
      <c r="C44" s="85" t="s">
        <v>121</v>
      </c>
      <c r="D44" s="85" t="s">
        <v>122</v>
      </c>
      <c r="E44" s="85" t="s">
        <v>123</v>
      </c>
      <c r="F44" s="77">
        <f t="shared" si="20"/>
        <v>43</v>
      </c>
      <c r="G44" s="85" t="s">
        <v>1586</v>
      </c>
      <c r="H44" s="85">
        <v>86</v>
      </c>
      <c r="I44" s="85" t="s">
        <v>797</v>
      </c>
      <c r="J44" s="217" t="s">
        <v>911</v>
      </c>
      <c r="K44" s="77" t="str">
        <f>VLOOKUP(J44,[1]CodMpios!$B$1075:$E$1087,4,FALSE)</f>
        <v>86568 - Puerto Asís</v>
      </c>
      <c r="L44" s="77" t="str">
        <f>VLOOKUP($J44,[1]Coord_Mpios_X_Y!$B$102:$K$114,9,FALSE)</f>
        <v>0,478611463602</v>
      </c>
      <c r="M44" s="77" t="str">
        <f>VLOOKUP($J44,[1]Coord_Mpios_X_Y!$B$102:$K$114,10,FALSE)</f>
        <v>-76,328200149562</v>
      </c>
      <c r="N44" s="86" t="s">
        <v>1775</v>
      </c>
      <c r="O44" s="86" t="s">
        <v>1776</v>
      </c>
      <c r="P44" s="218"/>
      <c r="Q44" s="85" t="s">
        <v>126</v>
      </c>
      <c r="R44" s="108">
        <v>7572650</v>
      </c>
      <c r="S44" s="62" t="str">
        <f t="shared" si="0"/>
        <v>CC7572650</v>
      </c>
      <c r="T44" s="91" t="s">
        <v>323</v>
      </c>
      <c r="U44" s="85" t="s">
        <v>530</v>
      </c>
      <c r="V44" s="91" t="s">
        <v>962</v>
      </c>
      <c r="W44" s="85" t="s">
        <v>963</v>
      </c>
      <c r="X44" s="87">
        <v>30416</v>
      </c>
      <c r="Y44" s="89">
        <f t="shared" si="16"/>
        <v>83</v>
      </c>
      <c r="Z44" s="63">
        <f>VLOOKUP($Y44,[1]Edades!$A$3:$H$153,4,FALSE)</f>
        <v>6</v>
      </c>
      <c r="AA44" s="63" t="str">
        <f>VLOOKUP($Y44,[1]Edades!$A$3:$H$153,6,FALSE)</f>
        <v>6 - Persona mayor</v>
      </c>
      <c r="AB44" s="63">
        <f>VLOOKUP($Y44,[1]Edades!$A$3:$H$153,7,FALSE)</f>
        <v>17</v>
      </c>
      <c r="AC44" s="63" t="str">
        <f>VLOOKUP($Y44,[1]Edades!$A$3:$H$153,8,FALSE)</f>
        <v>80 Y MÁS</v>
      </c>
      <c r="AD44" s="88" t="s">
        <v>1589</v>
      </c>
      <c r="AE44" s="85">
        <v>1</v>
      </c>
      <c r="AF44" s="85" t="s">
        <v>807</v>
      </c>
      <c r="AG44" s="86" t="s">
        <v>1777</v>
      </c>
      <c r="AH44" s="85" t="s">
        <v>807</v>
      </c>
      <c r="AI44" s="85" t="s">
        <v>807</v>
      </c>
      <c r="AJ44" s="85" t="s">
        <v>807</v>
      </c>
      <c r="AK44" s="86" t="s">
        <v>1775</v>
      </c>
      <c r="AL44" s="85" t="s">
        <v>807</v>
      </c>
      <c r="AM44" s="85" t="s">
        <v>1786</v>
      </c>
      <c r="AN44" s="85" t="s">
        <v>131</v>
      </c>
      <c r="AO44" s="85" t="s">
        <v>131</v>
      </c>
      <c r="AP44" s="85" t="s">
        <v>131</v>
      </c>
      <c r="AQ44" s="75" t="s">
        <v>1841</v>
      </c>
      <c r="AR44" s="53" t="str">
        <f t="shared" si="17"/>
        <v>86568 - Puerto Asís</v>
      </c>
      <c r="AS44" s="85" t="s">
        <v>1655</v>
      </c>
      <c r="AT44" s="85">
        <v>3176829910</v>
      </c>
      <c r="AU44" s="85" t="s">
        <v>1219</v>
      </c>
      <c r="AV44" s="85"/>
      <c r="AW44" s="85"/>
      <c r="AX44" s="85"/>
      <c r="AY44" s="85"/>
      <c r="AZ44" s="85"/>
      <c r="BA44" s="85">
        <v>86</v>
      </c>
      <c r="BB44" s="85" t="s">
        <v>1778</v>
      </c>
      <c r="BC44" s="85">
        <v>86568</v>
      </c>
      <c r="BD44" s="85" t="s">
        <v>1655</v>
      </c>
      <c r="BE44" s="89">
        <v>860010017201</v>
      </c>
      <c r="BF44" s="49" t="s">
        <v>1081</v>
      </c>
      <c r="BG44" s="85" t="s">
        <v>1779</v>
      </c>
      <c r="BH44" s="85" t="s">
        <v>1780</v>
      </c>
      <c r="BI44" s="85">
        <v>4201616</v>
      </c>
      <c r="BJ44" s="85"/>
      <c r="BK44" s="85"/>
      <c r="BL44" s="85" t="s">
        <v>807</v>
      </c>
      <c r="BM44" s="85" t="s">
        <v>130</v>
      </c>
      <c r="BN44" s="85" t="s">
        <v>132</v>
      </c>
      <c r="BO44" s="85">
        <v>0</v>
      </c>
      <c r="BP44" s="85" t="s">
        <v>132</v>
      </c>
      <c r="BQ44" s="85" t="s">
        <v>132</v>
      </c>
      <c r="BR44" s="85" t="s">
        <v>807</v>
      </c>
      <c r="BS44" s="85" t="s">
        <v>807</v>
      </c>
      <c r="BT44" s="87">
        <v>44742</v>
      </c>
      <c r="BU44" s="85" t="s">
        <v>1677</v>
      </c>
      <c r="BV44" s="85" t="s">
        <v>130</v>
      </c>
      <c r="BW44" s="91" t="s">
        <v>1808</v>
      </c>
      <c r="BX44" s="85"/>
      <c r="BY44" s="85" t="s">
        <v>132</v>
      </c>
      <c r="BZ44" s="85" t="s">
        <v>807</v>
      </c>
      <c r="CA44" s="85" t="s">
        <v>807</v>
      </c>
      <c r="CB44" s="85"/>
      <c r="CC44" s="85"/>
      <c r="CD44" s="85" t="s">
        <v>131</v>
      </c>
      <c r="CE44" s="88" t="s">
        <v>1681</v>
      </c>
      <c r="CF44" s="80" t="str">
        <f t="shared" si="24"/>
        <v>HTA</v>
      </c>
      <c r="CG44" s="109">
        <v>126</v>
      </c>
      <c r="CH44" s="95">
        <v>185</v>
      </c>
      <c r="CI44" s="50">
        <f t="shared" si="1"/>
        <v>36.815193571950324</v>
      </c>
      <c r="CJ44" s="18" t="str">
        <f t="shared" si="2"/>
        <v>OBESIDAD</v>
      </c>
      <c r="CK44" s="95">
        <f>Hoja1!L46</f>
        <v>29</v>
      </c>
      <c r="CL44" s="10" t="s">
        <v>1115</v>
      </c>
      <c r="CM44" s="114">
        <v>43186</v>
      </c>
      <c r="CN44" s="92"/>
      <c r="CO44" s="75">
        <v>1</v>
      </c>
      <c r="CP44" s="114">
        <v>43186</v>
      </c>
      <c r="CQ44" s="75">
        <v>2</v>
      </c>
      <c r="CR44" s="65" t="s">
        <v>1222</v>
      </c>
      <c r="CS44" s="75">
        <v>0</v>
      </c>
      <c r="CT44" s="110" t="s">
        <v>131</v>
      </c>
      <c r="CU44" s="93" t="s">
        <v>807</v>
      </c>
      <c r="CV44" s="92"/>
      <c r="CW44" s="102">
        <v>170</v>
      </c>
      <c r="CX44" s="102">
        <v>95</v>
      </c>
      <c r="CY44" s="93" t="s">
        <v>807</v>
      </c>
      <c r="CZ44" s="92" t="s">
        <v>130</v>
      </c>
      <c r="DA44" s="75" t="s">
        <v>807</v>
      </c>
      <c r="DB44" s="92">
        <v>0</v>
      </c>
      <c r="DC44" s="75" t="str">
        <f t="shared" si="3"/>
        <v/>
      </c>
      <c r="DD44" s="16" t="str">
        <f t="shared" si="4"/>
        <v>PRESION ALTA</v>
      </c>
      <c r="DE44" s="16" t="str">
        <f t="shared" si="5"/>
        <v/>
      </c>
      <c r="DF44" s="16" t="str">
        <f t="shared" si="6"/>
        <v>HDL ALTO</v>
      </c>
      <c r="DG44" s="16" t="str">
        <f t="shared" si="19"/>
        <v xml:space="preserve"> + PRESION ALTA +  + HDL ALTO</v>
      </c>
      <c r="DH44" s="16" t="str">
        <f>VLOOKUP(DG44,Hoja3!$A$19:$B$41,2,FALSE)</f>
        <v>PRESION ALTA + HDL ALTO</v>
      </c>
      <c r="DI44" s="98"/>
      <c r="DJ44" s="75" t="str">
        <f t="shared" si="8"/>
        <v>NO</v>
      </c>
      <c r="DL44" s="98"/>
      <c r="DM44" s="98">
        <v>44396</v>
      </c>
      <c r="DN44" s="75" t="str">
        <f t="shared" si="9"/>
        <v>SI</v>
      </c>
      <c r="DO44" s="98"/>
      <c r="DP44" s="75" t="str">
        <f t="shared" si="9"/>
        <v>NO</v>
      </c>
      <c r="DQ44" s="98"/>
      <c r="DR44" s="75" t="str">
        <f t="shared" si="10"/>
        <v>NO</v>
      </c>
      <c r="DS44" s="98"/>
      <c r="DT44" s="75" t="str">
        <f t="shared" si="11"/>
        <v>NO</v>
      </c>
      <c r="DU44" s="98"/>
      <c r="DV44" s="75" t="str">
        <f t="shared" si="11"/>
        <v>NO</v>
      </c>
      <c r="DW44" s="98"/>
      <c r="DX44" s="75" t="str">
        <f t="shared" si="12"/>
        <v>NO</v>
      </c>
      <c r="DY44" s="98">
        <v>44733</v>
      </c>
      <c r="DZ44" s="75" t="str">
        <f t="shared" si="13"/>
        <v>SI</v>
      </c>
      <c r="EA44" s="98"/>
      <c r="EB44" s="75" t="str">
        <f t="shared" si="14"/>
        <v>NO</v>
      </c>
      <c r="EC44" s="98" t="s">
        <v>807</v>
      </c>
      <c r="ED44" s="92" t="s">
        <v>1530</v>
      </c>
      <c r="EE44" s="92"/>
      <c r="EF44" s="98" t="s">
        <v>807</v>
      </c>
      <c r="EG44" s="94"/>
      <c r="EH44" s="99"/>
      <c r="EI44" s="99" t="s">
        <v>807</v>
      </c>
      <c r="EJ44" s="99"/>
      <c r="EK44" s="111">
        <v>44728</v>
      </c>
      <c r="EL44" s="92">
        <v>0.8</v>
      </c>
      <c r="EM44" s="112">
        <v>44728</v>
      </c>
      <c r="EN44" s="102">
        <v>86</v>
      </c>
      <c r="EO44" s="111">
        <v>44728</v>
      </c>
      <c r="EP44" s="92">
        <v>169</v>
      </c>
      <c r="EQ44" s="111">
        <v>44728</v>
      </c>
      <c r="ER44" s="99">
        <v>28.400000000000006</v>
      </c>
      <c r="ES44" s="111">
        <v>44728</v>
      </c>
      <c r="ET44" s="192">
        <v>44</v>
      </c>
      <c r="EU44" s="111">
        <v>44728</v>
      </c>
      <c r="EV44" s="92">
        <v>483</v>
      </c>
      <c r="EW44" s="101">
        <v>44728</v>
      </c>
      <c r="EX44" s="94">
        <f t="shared" si="15"/>
        <v>34.333333333333336</v>
      </c>
      <c r="EY44" s="103"/>
      <c r="EZ44" s="92"/>
      <c r="FA44" s="102"/>
      <c r="FB44" s="102"/>
      <c r="FC44" s="92"/>
      <c r="FD44" s="92"/>
      <c r="FE44" s="103">
        <v>44728</v>
      </c>
      <c r="FF44" s="105">
        <v>61.8</v>
      </c>
      <c r="FG44" s="111">
        <v>44728</v>
      </c>
      <c r="FH44" s="125">
        <v>180</v>
      </c>
      <c r="FI44" s="92"/>
      <c r="FJ44" s="94"/>
      <c r="FK44" s="92"/>
      <c r="FL44" s="98">
        <v>44742</v>
      </c>
      <c r="FM44" s="98" t="s">
        <v>1530</v>
      </c>
      <c r="FN44" s="98">
        <v>44834</v>
      </c>
      <c r="FO44" s="107" t="s">
        <v>807</v>
      </c>
      <c r="FP44" s="92" t="s">
        <v>132</v>
      </c>
      <c r="FQ44" s="92" t="s">
        <v>132</v>
      </c>
      <c r="FR44" s="92" t="s">
        <v>132</v>
      </c>
      <c r="FS44" s="107" t="s">
        <v>807</v>
      </c>
      <c r="FT44" s="92" t="s">
        <v>132</v>
      </c>
      <c r="FU44" s="92"/>
      <c r="GM44" s="102"/>
    </row>
    <row r="45" spans="1:195" s="75" customFormat="1" x14ac:dyDescent="0.25">
      <c r="A45" s="85">
        <v>2022</v>
      </c>
      <c r="B45" s="76">
        <v>44926</v>
      </c>
      <c r="C45" s="85" t="s">
        <v>121</v>
      </c>
      <c r="D45" s="85" t="s">
        <v>122</v>
      </c>
      <c r="E45" s="85" t="s">
        <v>123</v>
      </c>
      <c r="F45" s="77">
        <f t="shared" si="20"/>
        <v>44</v>
      </c>
      <c r="G45" s="85" t="s">
        <v>1586</v>
      </c>
      <c r="H45" s="85">
        <v>86</v>
      </c>
      <c r="I45" s="85" t="s">
        <v>797</v>
      </c>
      <c r="J45" s="217" t="s">
        <v>911</v>
      </c>
      <c r="K45" s="77" t="str">
        <f>VLOOKUP(J45,[1]CodMpios!$B$1075:$E$1087,4,FALSE)</f>
        <v>86568 - Puerto Asís</v>
      </c>
      <c r="L45" s="77" t="str">
        <f>VLOOKUP($J45,[1]Coord_Mpios_X_Y!$B$102:$K$114,9,FALSE)</f>
        <v>0,478611463602</v>
      </c>
      <c r="M45" s="77" t="str">
        <f>VLOOKUP($J45,[1]Coord_Mpios_X_Y!$B$102:$K$114,10,FALSE)</f>
        <v>-76,328200149562</v>
      </c>
      <c r="N45" s="86" t="s">
        <v>1784</v>
      </c>
      <c r="O45" s="86" t="s">
        <v>1776</v>
      </c>
      <c r="P45" s="218"/>
      <c r="Q45" s="85" t="s">
        <v>126</v>
      </c>
      <c r="R45" s="108">
        <v>69027273</v>
      </c>
      <c r="S45" s="62" t="str">
        <f t="shared" si="0"/>
        <v>CC69027273</v>
      </c>
      <c r="T45" s="91" t="s">
        <v>133</v>
      </c>
      <c r="U45" s="85" t="s">
        <v>924</v>
      </c>
      <c r="V45" s="91" t="s">
        <v>557</v>
      </c>
      <c r="W45" s="85" t="s">
        <v>925</v>
      </c>
      <c r="X45" s="87">
        <v>28330</v>
      </c>
      <c r="Y45" s="89">
        <f t="shared" si="16"/>
        <v>77</v>
      </c>
      <c r="Z45" s="63">
        <f>VLOOKUP($Y45,[1]Edades!$A$3:$H$153,4,FALSE)</f>
        <v>6</v>
      </c>
      <c r="AA45" s="63" t="str">
        <f>VLOOKUP($Y45,[1]Edades!$A$3:$H$153,6,FALSE)</f>
        <v>6 - Persona mayor</v>
      </c>
      <c r="AB45" s="63">
        <f>VLOOKUP($Y45,[1]Edades!$A$3:$H$153,7,FALSE)</f>
        <v>16</v>
      </c>
      <c r="AC45" s="63" t="str">
        <f>VLOOKUP($Y45,[1]Edades!$A$3:$H$153,8,FALSE)</f>
        <v>75-79</v>
      </c>
      <c r="AD45" s="91" t="s">
        <v>1590</v>
      </c>
      <c r="AE45" s="85">
        <v>2</v>
      </c>
      <c r="AF45" s="85" t="s">
        <v>807</v>
      </c>
      <c r="AG45" s="117" t="s">
        <v>1777</v>
      </c>
      <c r="AH45" s="117" t="s">
        <v>132</v>
      </c>
      <c r="AI45" s="85" t="s">
        <v>2236</v>
      </c>
      <c r="AJ45" s="85" t="s">
        <v>1832</v>
      </c>
      <c r="AK45" s="117" t="s">
        <v>1784</v>
      </c>
      <c r="AL45" s="86" t="s">
        <v>1602</v>
      </c>
      <c r="AM45" s="85" t="s">
        <v>1786</v>
      </c>
      <c r="AN45" s="85" t="s">
        <v>131</v>
      </c>
      <c r="AO45" s="85" t="s">
        <v>131</v>
      </c>
      <c r="AP45" s="85" t="s">
        <v>131</v>
      </c>
      <c r="AQ45" s="75" t="s">
        <v>1841</v>
      </c>
      <c r="AR45" s="53" t="str">
        <f t="shared" si="17"/>
        <v>86568 - Puerto Asís</v>
      </c>
      <c r="AS45" s="85" t="s">
        <v>1655</v>
      </c>
      <c r="AT45" s="85">
        <v>3106253529</v>
      </c>
      <c r="AU45" s="85" t="s">
        <v>1219</v>
      </c>
      <c r="AV45" s="85"/>
      <c r="AW45" s="85"/>
      <c r="AX45" s="85"/>
      <c r="AY45" s="85"/>
      <c r="AZ45" s="85"/>
      <c r="BA45" s="85">
        <v>86</v>
      </c>
      <c r="BB45" s="85" t="s">
        <v>1778</v>
      </c>
      <c r="BC45" s="85">
        <v>86568</v>
      </c>
      <c r="BD45" s="85" t="s">
        <v>1655</v>
      </c>
      <c r="BE45" s="89">
        <v>860010017201</v>
      </c>
      <c r="BF45" s="49" t="s">
        <v>1081</v>
      </c>
      <c r="BG45" s="85" t="s">
        <v>1779</v>
      </c>
      <c r="BH45" s="85" t="s">
        <v>1780</v>
      </c>
      <c r="BI45" s="85">
        <v>4201616</v>
      </c>
      <c r="BJ45" s="85"/>
      <c r="BK45" s="85"/>
      <c r="BL45" s="85" t="s">
        <v>807</v>
      </c>
      <c r="BM45" s="85" t="s">
        <v>130</v>
      </c>
      <c r="BN45" s="85" t="s">
        <v>132</v>
      </c>
      <c r="BO45" s="85">
        <v>0</v>
      </c>
      <c r="BP45" s="85" t="s">
        <v>132</v>
      </c>
      <c r="BQ45" s="85" t="s">
        <v>132</v>
      </c>
      <c r="BR45" s="85" t="s">
        <v>1676</v>
      </c>
      <c r="BS45" s="85" t="s">
        <v>807</v>
      </c>
      <c r="BT45" s="90">
        <v>44902</v>
      </c>
      <c r="BU45" s="85" t="s">
        <v>1677</v>
      </c>
      <c r="BV45" s="85" t="s">
        <v>130</v>
      </c>
      <c r="BW45" s="91" t="s">
        <v>1833</v>
      </c>
      <c r="BX45" s="85" t="s">
        <v>132</v>
      </c>
      <c r="BY45" s="85" t="s">
        <v>132</v>
      </c>
      <c r="BZ45" s="85" t="s">
        <v>130</v>
      </c>
      <c r="CA45" s="85" t="s">
        <v>132</v>
      </c>
      <c r="CB45" s="85" t="s">
        <v>131</v>
      </c>
      <c r="CC45" s="85" t="s">
        <v>131</v>
      </c>
      <c r="CD45" s="85" t="s">
        <v>131</v>
      </c>
      <c r="CE45" s="85" t="s">
        <v>1681</v>
      </c>
      <c r="CF45" s="85" t="s">
        <v>1834</v>
      </c>
      <c r="CG45" s="109">
        <v>69</v>
      </c>
      <c r="CH45" s="95">
        <v>155</v>
      </c>
      <c r="CI45" s="50">
        <f t="shared" si="1"/>
        <v>28.720083246618103</v>
      </c>
      <c r="CJ45" s="18" t="str">
        <f t="shared" si="2"/>
        <v>SOBREPESO</v>
      </c>
      <c r="CK45" s="95">
        <f>Hoja1!L47</f>
        <v>41</v>
      </c>
      <c r="CL45" s="10" t="s">
        <v>1115</v>
      </c>
      <c r="CM45" s="97">
        <v>43195</v>
      </c>
      <c r="CN45" s="92"/>
      <c r="CO45" s="75">
        <v>1</v>
      </c>
      <c r="CP45" s="98">
        <v>41640</v>
      </c>
      <c r="CQ45" s="75">
        <v>2</v>
      </c>
      <c r="CR45" s="65" t="s">
        <v>1222</v>
      </c>
      <c r="CS45" s="75">
        <v>0</v>
      </c>
      <c r="CT45" s="110" t="s">
        <v>131</v>
      </c>
      <c r="CU45" s="92" t="s">
        <v>132</v>
      </c>
      <c r="CV45" s="92"/>
      <c r="CW45" s="102">
        <v>120</v>
      </c>
      <c r="CX45" s="102">
        <v>70</v>
      </c>
      <c r="CY45" s="93" t="s">
        <v>807</v>
      </c>
      <c r="CZ45" s="92" t="s">
        <v>130</v>
      </c>
      <c r="DA45" s="92" t="s">
        <v>132</v>
      </c>
      <c r="DB45" s="92">
        <v>0</v>
      </c>
      <c r="DC45" s="75" t="str">
        <f t="shared" si="3"/>
        <v/>
      </c>
      <c r="DD45" s="16" t="str">
        <f t="shared" si="4"/>
        <v/>
      </c>
      <c r="DE45" s="16" t="str">
        <f t="shared" si="5"/>
        <v/>
      </c>
      <c r="DF45" s="16" t="str">
        <f t="shared" si="6"/>
        <v/>
      </c>
      <c r="DG45" s="16" t="str">
        <f t="shared" si="19"/>
        <v xml:space="preserve"> +  +  + </v>
      </c>
      <c r="DH45" s="16" t="str">
        <f>E45</f>
        <v>HTA</v>
      </c>
      <c r="DI45" s="98">
        <v>43211</v>
      </c>
      <c r="DJ45" s="75" t="str">
        <f t="shared" si="8"/>
        <v>SI</v>
      </c>
      <c r="DL45" s="98"/>
      <c r="DM45" s="98">
        <v>44616</v>
      </c>
      <c r="DN45" s="75" t="str">
        <f t="shared" si="9"/>
        <v>SI</v>
      </c>
      <c r="DO45" s="98"/>
      <c r="DP45" s="75" t="str">
        <f t="shared" si="9"/>
        <v>NO</v>
      </c>
      <c r="DQ45" s="98"/>
      <c r="DR45" s="75" t="str">
        <f t="shared" si="10"/>
        <v>NO</v>
      </c>
      <c r="DS45" s="98">
        <v>43418</v>
      </c>
      <c r="DT45" s="75" t="str">
        <f t="shared" si="11"/>
        <v>SI</v>
      </c>
      <c r="DU45" s="98"/>
      <c r="DV45" s="75" t="str">
        <f t="shared" si="11"/>
        <v>NO</v>
      </c>
      <c r="DW45" s="98"/>
      <c r="DX45" s="75" t="str">
        <f t="shared" si="12"/>
        <v>NO</v>
      </c>
      <c r="DY45" s="98">
        <v>44740</v>
      </c>
      <c r="DZ45" s="75" t="str">
        <f t="shared" si="13"/>
        <v>SI</v>
      </c>
      <c r="EA45" s="98"/>
      <c r="EB45" s="75" t="str">
        <f t="shared" si="14"/>
        <v>NO</v>
      </c>
      <c r="EC45" s="98" t="s">
        <v>131</v>
      </c>
      <c r="ED45" s="92" t="s">
        <v>1530</v>
      </c>
      <c r="EE45" s="92"/>
      <c r="EF45" s="92" t="s">
        <v>1814</v>
      </c>
      <c r="EG45" s="94"/>
      <c r="EH45" s="99" t="s">
        <v>131</v>
      </c>
      <c r="EI45" s="92">
        <v>1</v>
      </c>
      <c r="EJ45" s="92"/>
      <c r="EK45" s="101">
        <v>44740</v>
      </c>
      <c r="EL45" s="92">
        <v>0.66</v>
      </c>
      <c r="EM45" s="103">
        <v>44740</v>
      </c>
      <c r="EN45" s="102">
        <v>106.5</v>
      </c>
      <c r="EO45" s="101">
        <v>44740</v>
      </c>
      <c r="EP45" s="92">
        <v>236</v>
      </c>
      <c r="EQ45" s="101">
        <v>44740</v>
      </c>
      <c r="ER45" s="99">
        <v>157.4</v>
      </c>
      <c r="ES45" s="101">
        <v>44740</v>
      </c>
      <c r="ET45" s="192">
        <v>47</v>
      </c>
      <c r="EU45" s="101">
        <v>44740</v>
      </c>
      <c r="EV45" s="92">
        <v>158</v>
      </c>
      <c r="EW45" s="101">
        <v>44740</v>
      </c>
      <c r="EX45" s="94">
        <f t="shared" si="15"/>
        <v>14.305555555555555</v>
      </c>
      <c r="EY45" s="103"/>
      <c r="EZ45" s="92"/>
      <c r="FA45" s="103">
        <v>44740</v>
      </c>
      <c r="FB45" s="102" t="s">
        <v>1799</v>
      </c>
      <c r="FC45" s="103">
        <v>44740</v>
      </c>
      <c r="FD45" s="92">
        <v>3.9</v>
      </c>
      <c r="FE45" s="103">
        <v>44740</v>
      </c>
      <c r="FF45" s="105">
        <v>20.6</v>
      </c>
      <c r="FG45" s="101">
        <v>44740</v>
      </c>
      <c r="FH45" s="104" t="s">
        <v>1835</v>
      </c>
      <c r="FI45" s="98">
        <v>44740</v>
      </c>
      <c r="FJ45" s="94" t="s">
        <v>1712</v>
      </c>
      <c r="FK45" s="92">
        <v>99</v>
      </c>
      <c r="FL45" s="97">
        <v>44902</v>
      </c>
      <c r="FM45" s="98" t="s">
        <v>1530</v>
      </c>
      <c r="FN45" s="97">
        <v>44992</v>
      </c>
      <c r="FO45" s="107"/>
      <c r="FP45" s="92" t="s">
        <v>132</v>
      </c>
      <c r="FQ45" s="92" t="s">
        <v>132</v>
      </c>
      <c r="FR45" s="92" t="s">
        <v>132</v>
      </c>
      <c r="FS45" s="107" t="s">
        <v>132</v>
      </c>
      <c r="FT45" s="92" t="s">
        <v>132</v>
      </c>
      <c r="FU45" s="92"/>
      <c r="GM45" s="102"/>
    </row>
    <row r="46" spans="1:195" s="75" customFormat="1" x14ac:dyDescent="0.25">
      <c r="A46" s="85">
        <v>2022</v>
      </c>
      <c r="B46" s="76">
        <v>44926</v>
      </c>
      <c r="C46" s="85" t="s">
        <v>121</v>
      </c>
      <c r="D46" s="85" t="s">
        <v>122</v>
      </c>
      <c r="E46" s="85" t="s">
        <v>123</v>
      </c>
      <c r="F46" s="77">
        <f t="shared" si="20"/>
        <v>45</v>
      </c>
      <c r="G46" s="85" t="s">
        <v>1586</v>
      </c>
      <c r="H46" s="85">
        <v>86</v>
      </c>
      <c r="I46" s="85" t="s">
        <v>797</v>
      </c>
      <c r="J46" s="217" t="s">
        <v>1049</v>
      </c>
      <c r="K46" s="77" t="str">
        <f>VLOOKUP(J46,[1]CodMpios!$B$1075:$E$1087,4,FALSE)</f>
        <v>86569 - Puerto Caicedo</v>
      </c>
      <c r="L46" s="77" t="str">
        <f>VLOOKUP($J46,[1]Coord_Mpios_X_Y!$B$102:$K$114,9,FALSE)</f>
        <v>0,725071229850</v>
      </c>
      <c r="M46" s="77" t="str">
        <f>VLOOKUP($J46,[1]Coord_Mpios_X_Y!$B$102:$K$114,10,FALSE)</f>
        <v>-76,480994051174</v>
      </c>
      <c r="N46" s="86" t="s">
        <v>1784</v>
      </c>
      <c r="O46" s="86" t="s">
        <v>1776</v>
      </c>
      <c r="P46" s="218"/>
      <c r="Q46" s="85" t="s">
        <v>126</v>
      </c>
      <c r="R46" s="85">
        <v>16354445</v>
      </c>
      <c r="S46" s="62" t="str">
        <f t="shared" si="0"/>
        <v>CC16354445</v>
      </c>
      <c r="T46" s="91" t="s">
        <v>663</v>
      </c>
      <c r="U46" s="85" t="s">
        <v>315</v>
      </c>
      <c r="V46" s="91" t="s">
        <v>784</v>
      </c>
      <c r="W46" s="85" t="s">
        <v>668</v>
      </c>
      <c r="X46" s="87">
        <v>22098</v>
      </c>
      <c r="Y46" s="89">
        <f t="shared" si="16"/>
        <v>60</v>
      </c>
      <c r="Z46" s="63">
        <f>VLOOKUP($Y46,[1]Edades!$A$3:$H$153,4,FALSE)</f>
        <v>6</v>
      </c>
      <c r="AA46" s="63" t="str">
        <f>VLOOKUP($Y46,[1]Edades!$A$3:$H$153,6,FALSE)</f>
        <v>6 - Persona mayor</v>
      </c>
      <c r="AB46" s="63">
        <f>VLOOKUP($Y46,[1]Edades!$A$3:$H$153,7,FALSE)</f>
        <v>13</v>
      </c>
      <c r="AC46" s="63" t="str">
        <f>VLOOKUP($Y46,[1]Edades!$A$3:$H$153,8,FALSE)</f>
        <v>60-64</v>
      </c>
      <c r="AD46" s="88" t="s">
        <v>1589</v>
      </c>
      <c r="AE46" s="85">
        <v>1</v>
      </c>
      <c r="AF46" s="85" t="s">
        <v>807</v>
      </c>
      <c r="AG46" s="86" t="s">
        <v>1777</v>
      </c>
      <c r="AH46" s="85" t="s">
        <v>807</v>
      </c>
      <c r="AI46" s="85" t="s">
        <v>807</v>
      </c>
      <c r="AJ46" s="85" t="s">
        <v>807</v>
      </c>
      <c r="AK46" s="86" t="s">
        <v>1784</v>
      </c>
      <c r="AL46" s="86" t="s">
        <v>1601</v>
      </c>
      <c r="AM46" s="85" t="s">
        <v>1786</v>
      </c>
      <c r="AN46" s="85" t="s">
        <v>131</v>
      </c>
      <c r="AO46" s="85" t="s">
        <v>131</v>
      </c>
      <c r="AP46" s="85" t="s">
        <v>131</v>
      </c>
      <c r="AQ46" s="75" t="s">
        <v>1841</v>
      </c>
      <c r="AR46" s="53" t="str">
        <f t="shared" si="17"/>
        <v>86569 - Puerto Caicedo</v>
      </c>
      <c r="AS46" s="85" t="s">
        <v>1791</v>
      </c>
      <c r="AT46" s="85">
        <v>3106743104</v>
      </c>
      <c r="AU46" s="85" t="s">
        <v>1219</v>
      </c>
      <c r="AV46" s="85"/>
      <c r="AW46" s="85"/>
      <c r="AX46" s="85"/>
      <c r="AY46" s="85"/>
      <c r="AZ46" s="85"/>
      <c r="BA46" s="85">
        <v>86</v>
      </c>
      <c r="BB46" s="85" t="s">
        <v>1778</v>
      </c>
      <c r="BC46" s="85">
        <v>86569</v>
      </c>
      <c r="BD46" s="85" t="s">
        <v>1791</v>
      </c>
      <c r="BE46" s="89">
        <v>860010017201</v>
      </c>
      <c r="BF46" s="49" t="s">
        <v>1085</v>
      </c>
      <c r="BG46" s="85" t="s">
        <v>1779</v>
      </c>
      <c r="BH46" s="85" t="s">
        <v>1780</v>
      </c>
      <c r="BI46" s="85">
        <v>4201616</v>
      </c>
      <c r="BJ46" s="85"/>
      <c r="BK46" s="85"/>
      <c r="BL46" s="85" t="s">
        <v>807</v>
      </c>
      <c r="BM46" s="85" t="s">
        <v>130</v>
      </c>
      <c r="BN46" s="85" t="s">
        <v>132</v>
      </c>
      <c r="BO46" s="85">
        <v>0</v>
      </c>
      <c r="BP46" s="85" t="s">
        <v>132</v>
      </c>
      <c r="BQ46" s="85" t="s">
        <v>132</v>
      </c>
      <c r="BR46" s="85" t="s">
        <v>807</v>
      </c>
      <c r="BS46" s="85" t="s">
        <v>807</v>
      </c>
      <c r="BT46" s="90">
        <v>44768</v>
      </c>
      <c r="BU46" s="85" t="s">
        <v>1677</v>
      </c>
      <c r="BV46" s="85" t="s">
        <v>130</v>
      </c>
      <c r="BW46" s="91" t="s">
        <v>1792</v>
      </c>
      <c r="BX46" s="85"/>
      <c r="BY46" s="85" t="s">
        <v>132</v>
      </c>
      <c r="BZ46" s="85" t="s">
        <v>807</v>
      </c>
      <c r="CA46" s="85" t="s">
        <v>807</v>
      </c>
      <c r="CB46" s="85"/>
      <c r="CC46" s="85"/>
      <c r="CD46" s="85" t="s">
        <v>131</v>
      </c>
      <c r="CE46" s="88" t="s">
        <v>1681</v>
      </c>
      <c r="CF46" s="80" t="str">
        <f t="shared" ref="CF46:CF49" si="31">E46</f>
        <v>HTA</v>
      </c>
      <c r="CG46" s="109">
        <v>80</v>
      </c>
      <c r="CH46" s="95">
        <v>174</v>
      </c>
      <c r="CI46" s="50">
        <f t="shared" si="1"/>
        <v>26.423569824283259</v>
      </c>
      <c r="CJ46" s="18" t="str">
        <f t="shared" si="2"/>
        <v>SOBREPESO</v>
      </c>
      <c r="CK46" s="95">
        <f>Hoja1!L48</f>
        <v>7</v>
      </c>
      <c r="CL46" s="10" t="s">
        <v>1112</v>
      </c>
      <c r="CM46" s="97">
        <v>43206</v>
      </c>
      <c r="CN46" s="92"/>
      <c r="CO46" s="75">
        <v>1</v>
      </c>
      <c r="CP46" s="119">
        <f>CM46</f>
        <v>43206</v>
      </c>
      <c r="CQ46" s="75">
        <v>2</v>
      </c>
      <c r="CR46" s="65" t="s">
        <v>1222</v>
      </c>
      <c r="CS46" s="75">
        <v>0</v>
      </c>
      <c r="CT46" s="110" t="s">
        <v>131</v>
      </c>
      <c r="CU46" s="93" t="s">
        <v>807</v>
      </c>
      <c r="CV46" s="92"/>
      <c r="CW46" s="102">
        <v>110</v>
      </c>
      <c r="CX46" s="102">
        <v>70</v>
      </c>
      <c r="CY46" s="93" t="s">
        <v>807</v>
      </c>
      <c r="CZ46" s="92" t="s">
        <v>130</v>
      </c>
      <c r="DA46" s="75" t="s">
        <v>807</v>
      </c>
      <c r="DB46" s="92">
        <v>0</v>
      </c>
      <c r="DC46" s="75" t="str">
        <f t="shared" si="3"/>
        <v/>
      </c>
      <c r="DD46" s="16" t="str">
        <f t="shared" si="4"/>
        <v/>
      </c>
      <c r="DE46" s="16" t="str">
        <f t="shared" si="5"/>
        <v/>
      </c>
      <c r="DF46" s="16" t="str">
        <f t="shared" si="6"/>
        <v>HDL ALTO</v>
      </c>
      <c r="DG46" s="16" t="str">
        <f t="shared" si="19"/>
        <v xml:space="preserve"> +  +  + HDL ALTO</v>
      </c>
      <c r="DH46" s="16" t="str">
        <f>VLOOKUP(DG46,Hoja3!$A$19:$B$41,2,FALSE)</f>
        <v>HDL ALTO</v>
      </c>
      <c r="DI46" s="98">
        <v>43533</v>
      </c>
      <c r="DJ46" s="75" t="str">
        <f t="shared" si="8"/>
        <v>SI</v>
      </c>
      <c r="DL46" s="98"/>
      <c r="DM46" s="98">
        <v>44452</v>
      </c>
      <c r="DN46" s="75" t="str">
        <f t="shared" si="9"/>
        <v>SI</v>
      </c>
      <c r="DO46" s="98"/>
      <c r="DP46" s="75" t="str">
        <f t="shared" si="9"/>
        <v>NO</v>
      </c>
      <c r="DQ46" s="98"/>
      <c r="DR46" s="75" t="str">
        <f t="shared" si="10"/>
        <v>NO</v>
      </c>
      <c r="DS46" s="98"/>
      <c r="DT46" s="75" t="str">
        <f t="shared" si="11"/>
        <v>NO</v>
      </c>
      <c r="DU46" s="98"/>
      <c r="DV46" s="75" t="str">
        <f t="shared" si="11"/>
        <v>NO</v>
      </c>
      <c r="DW46" s="98"/>
      <c r="DX46" s="75" t="str">
        <f t="shared" si="12"/>
        <v>NO</v>
      </c>
      <c r="DY46" s="98">
        <v>43490</v>
      </c>
      <c r="DZ46" s="75" t="str">
        <f t="shared" si="13"/>
        <v>SI</v>
      </c>
      <c r="EA46" s="98"/>
      <c r="EB46" s="75" t="str">
        <f t="shared" si="14"/>
        <v>NO</v>
      </c>
      <c r="EC46" s="98" t="s">
        <v>807</v>
      </c>
      <c r="ED46" s="92" t="s">
        <v>1530</v>
      </c>
      <c r="EE46" s="92"/>
      <c r="EF46" s="98" t="s">
        <v>807</v>
      </c>
      <c r="EG46" s="94"/>
      <c r="EH46" s="99" t="s">
        <v>131</v>
      </c>
      <c r="EI46" s="99" t="s">
        <v>807</v>
      </c>
      <c r="EJ46" s="99"/>
      <c r="EK46" s="101">
        <v>43610</v>
      </c>
      <c r="EL46" s="92">
        <v>1.34</v>
      </c>
      <c r="EM46" s="103">
        <v>44679</v>
      </c>
      <c r="EN46" s="102">
        <v>92</v>
      </c>
      <c r="EO46" s="101">
        <v>44679</v>
      </c>
      <c r="EP46" s="92">
        <v>175.6</v>
      </c>
      <c r="EQ46" s="101" t="s">
        <v>1836</v>
      </c>
      <c r="ER46" s="99">
        <v>94.6</v>
      </c>
      <c r="ES46" s="101">
        <v>44679</v>
      </c>
      <c r="ET46" s="192">
        <v>52</v>
      </c>
      <c r="EU46" s="101">
        <v>44679</v>
      </c>
      <c r="EV46" s="92">
        <v>145</v>
      </c>
      <c r="EW46" s="101">
        <v>44679</v>
      </c>
      <c r="EX46" s="94">
        <f t="shared" si="15"/>
        <v>17.083333333333332</v>
      </c>
      <c r="EY46" s="103" t="s">
        <v>1836</v>
      </c>
      <c r="EZ46" s="92">
        <v>98</v>
      </c>
      <c r="FA46" s="102"/>
      <c r="FB46" s="102"/>
      <c r="FC46" s="92"/>
      <c r="FD46" s="92"/>
      <c r="FE46" s="103">
        <v>44679</v>
      </c>
      <c r="FF46" s="105">
        <v>61.5</v>
      </c>
      <c r="FG46" s="101">
        <v>44679</v>
      </c>
      <c r="FH46" s="105">
        <v>360</v>
      </c>
      <c r="FI46" s="92"/>
      <c r="FJ46" s="94"/>
      <c r="FK46" s="92"/>
      <c r="FL46" s="97">
        <v>44768</v>
      </c>
      <c r="FM46" s="98" t="s">
        <v>1530</v>
      </c>
      <c r="FN46" s="97">
        <v>44860</v>
      </c>
      <c r="FO46" s="107" t="s">
        <v>807</v>
      </c>
      <c r="FP46" s="92" t="s">
        <v>132</v>
      </c>
      <c r="FQ46" s="92" t="s">
        <v>132</v>
      </c>
      <c r="FR46" s="92" t="s">
        <v>132</v>
      </c>
      <c r="FS46" s="107" t="s">
        <v>807</v>
      </c>
      <c r="FT46" s="92" t="s">
        <v>132</v>
      </c>
      <c r="FU46" s="92"/>
      <c r="GM46" s="102"/>
    </row>
    <row r="47" spans="1:195" s="75" customFormat="1" x14ac:dyDescent="0.25">
      <c r="A47" s="85">
        <v>2022</v>
      </c>
      <c r="B47" s="76">
        <v>44926</v>
      </c>
      <c r="C47" s="85" t="s">
        <v>121</v>
      </c>
      <c r="D47" s="85" t="s">
        <v>122</v>
      </c>
      <c r="E47" s="85" t="s">
        <v>123</v>
      </c>
      <c r="F47" s="77">
        <f t="shared" si="20"/>
        <v>46</v>
      </c>
      <c r="G47" s="85" t="s">
        <v>1586</v>
      </c>
      <c r="H47" s="85">
        <v>86</v>
      </c>
      <c r="I47" s="85" t="s">
        <v>797</v>
      </c>
      <c r="J47" s="217" t="s">
        <v>899</v>
      </c>
      <c r="K47" s="77" t="str">
        <f>VLOOKUP(J47,[1]CodMpios!$B$1075:$E$1087,4,FALSE)</f>
        <v>86320 - Orito</v>
      </c>
      <c r="L47" s="77" t="str">
        <f>VLOOKUP($J47,[1]Coord_Mpios_X_Y!$B$102:$K$114,9,FALSE)</f>
        <v>0,673756322544</v>
      </c>
      <c r="M47" s="77" t="str">
        <f>VLOOKUP($J47,[1]Coord_Mpios_X_Y!$B$102:$K$114,10,FALSE)</f>
        <v>-76,943139228782</v>
      </c>
      <c r="N47" s="86" t="s">
        <v>1775</v>
      </c>
      <c r="O47" s="86" t="s">
        <v>1776</v>
      </c>
      <c r="P47" s="218"/>
      <c r="Q47" s="85" t="s">
        <v>126</v>
      </c>
      <c r="R47" s="85">
        <v>14880181</v>
      </c>
      <c r="S47" s="62" t="str">
        <f t="shared" si="0"/>
        <v>CC14880181</v>
      </c>
      <c r="T47" s="85" t="s">
        <v>141</v>
      </c>
      <c r="U47" s="85" t="s">
        <v>901</v>
      </c>
      <c r="V47" s="85" t="s">
        <v>683</v>
      </c>
      <c r="W47" s="85" t="s">
        <v>850</v>
      </c>
      <c r="X47" s="87">
        <v>21624</v>
      </c>
      <c r="Y47" s="89">
        <f t="shared" si="16"/>
        <v>59</v>
      </c>
      <c r="Z47" s="63">
        <f>VLOOKUP($Y47,[1]Edades!$A$3:$H$153,4,FALSE)</f>
        <v>5</v>
      </c>
      <c r="AA47" s="63" t="str">
        <f>VLOOKUP($Y47,[1]Edades!$A$3:$H$153,6,FALSE)</f>
        <v>5 - Adultez</v>
      </c>
      <c r="AB47" s="63">
        <f>VLOOKUP($Y47,[1]Edades!$A$3:$H$153,7,FALSE)</f>
        <v>12</v>
      </c>
      <c r="AC47" s="63" t="str">
        <f>VLOOKUP($Y47,[1]Edades!$A$3:$H$153,8,FALSE)</f>
        <v>55-59</v>
      </c>
      <c r="AD47" s="88" t="s">
        <v>1589</v>
      </c>
      <c r="AE47" s="85">
        <v>1</v>
      </c>
      <c r="AF47" s="85" t="s">
        <v>807</v>
      </c>
      <c r="AG47" s="86" t="s">
        <v>1777</v>
      </c>
      <c r="AH47" s="85" t="s">
        <v>807</v>
      </c>
      <c r="AI47" s="85" t="s">
        <v>807</v>
      </c>
      <c r="AJ47" s="85" t="s">
        <v>807</v>
      </c>
      <c r="AK47" s="86" t="s">
        <v>1775</v>
      </c>
      <c r="AL47" s="85" t="s">
        <v>807</v>
      </c>
      <c r="AM47" s="85" t="s">
        <v>1786</v>
      </c>
      <c r="AN47" s="85" t="s">
        <v>131</v>
      </c>
      <c r="AO47" s="85" t="s">
        <v>131</v>
      </c>
      <c r="AP47" s="85" t="s">
        <v>131</v>
      </c>
      <c r="AQ47" s="75" t="s">
        <v>1841</v>
      </c>
      <c r="AR47" s="53" t="str">
        <f t="shared" si="17"/>
        <v>86320 - Orito</v>
      </c>
      <c r="AS47" s="85" t="s">
        <v>1608</v>
      </c>
      <c r="AT47" s="85">
        <v>3183817078</v>
      </c>
      <c r="AU47" s="85" t="s">
        <v>1219</v>
      </c>
      <c r="AV47" s="85"/>
      <c r="AW47" s="85"/>
      <c r="AX47" s="85"/>
      <c r="AY47" s="85"/>
      <c r="AZ47" s="85"/>
      <c r="BA47" s="85">
        <v>86</v>
      </c>
      <c r="BB47" s="85" t="s">
        <v>1778</v>
      </c>
      <c r="BC47" s="85">
        <v>86320</v>
      </c>
      <c r="BD47" s="85" t="s">
        <v>1608</v>
      </c>
      <c r="BE47" s="89">
        <v>860010017201</v>
      </c>
      <c r="BF47" s="49" t="s">
        <v>1082</v>
      </c>
      <c r="BG47" s="85" t="s">
        <v>1779</v>
      </c>
      <c r="BH47" s="85" t="s">
        <v>1780</v>
      </c>
      <c r="BI47" s="85">
        <v>4201616</v>
      </c>
      <c r="BJ47" s="85"/>
      <c r="BK47" s="85"/>
      <c r="BL47" s="85" t="s">
        <v>807</v>
      </c>
      <c r="BM47" s="88" t="s">
        <v>132</v>
      </c>
      <c r="BN47" s="85" t="s">
        <v>132</v>
      </c>
      <c r="BO47" s="85">
        <v>0</v>
      </c>
      <c r="BP47" s="85" t="s">
        <v>132</v>
      </c>
      <c r="BQ47" s="85" t="s">
        <v>132</v>
      </c>
      <c r="BR47" s="85" t="s">
        <v>807</v>
      </c>
      <c r="BS47" s="85" t="s">
        <v>807</v>
      </c>
      <c r="BT47" s="90">
        <v>44705</v>
      </c>
      <c r="BU47" s="85" t="s">
        <v>1677</v>
      </c>
      <c r="BV47" s="85" t="s">
        <v>130</v>
      </c>
      <c r="BW47" s="91" t="s">
        <v>1808</v>
      </c>
      <c r="BX47" s="85"/>
      <c r="BY47" s="85" t="s">
        <v>132</v>
      </c>
      <c r="BZ47" s="85" t="s">
        <v>807</v>
      </c>
      <c r="CA47" s="85" t="s">
        <v>807</v>
      </c>
      <c r="CB47" s="85"/>
      <c r="CC47" s="85"/>
      <c r="CD47" s="85" t="s">
        <v>131</v>
      </c>
      <c r="CE47" s="88" t="s">
        <v>1681</v>
      </c>
      <c r="CF47" s="80" t="str">
        <f t="shared" si="31"/>
        <v>HTA</v>
      </c>
      <c r="CG47" s="93">
        <v>77</v>
      </c>
      <c r="CH47" s="93">
        <v>170</v>
      </c>
      <c r="CI47" s="50">
        <f t="shared" si="1"/>
        <v>26.643598615916957</v>
      </c>
      <c r="CJ47" s="18" t="str">
        <f t="shared" si="2"/>
        <v>SOBREPESO</v>
      </c>
      <c r="CK47" s="95">
        <f>Hoja1!L49</f>
        <v>36</v>
      </c>
      <c r="CL47" s="10" t="s">
        <v>1115</v>
      </c>
      <c r="CM47" s="97">
        <v>43226</v>
      </c>
      <c r="CN47" s="92"/>
      <c r="CO47" s="75">
        <v>1</v>
      </c>
      <c r="CP47" s="97">
        <v>43226</v>
      </c>
      <c r="CQ47" s="75">
        <v>2</v>
      </c>
      <c r="CR47" s="65" t="s">
        <v>1222</v>
      </c>
      <c r="CS47" s="75">
        <v>0</v>
      </c>
      <c r="CT47" s="110" t="s">
        <v>131</v>
      </c>
      <c r="CU47" s="93" t="s">
        <v>807</v>
      </c>
      <c r="CV47" s="92"/>
      <c r="CW47" s="93">
        <v>140</v>
      </c>
      <c r="CX47" s="92">
        <v>90</v>
      </c>
      <c r="CY47" s="93" t="s">
        <v>807</v>
      </c>
      <c r="CZ47" s="92" t="s">
        <v>130</v>
      </c>
      <c r="DA47" s="75" t="s">
        <v>807</v>
      </c>
      <c r="DB47" s="92">
        <v>0</v>
      </c>
      <c r="DC47" s="75" t="str">
        <f t="shared" si="3"/>
        <v/>
      </c>
      <c r="DD47" s="16" t="str">
        <f t="shared" si="4"/>
        <v>PRESION ALTA</v>
      </c>
      <c r="DE47" s="16" t="str">
        <f t="shared" si="5"/>
        <v/>
      </c>
      <c r="DF47" s="16" t="str">
        <f t="shared" si="6"/>
        <v/>
      </c>
      <c r="DG47" s="16" t="str">
        <f t="shared" si="19"/>
        <v xml:space="preserve"> + PRESION ALTA +  + </v>
      </c>
      <c r="DH47" s="16" t="str">
        <f>VLOOKUP(DG47,Hoja3!$A$19:$B$41,2,FALSE)</f>
        <v>PRESION ALTA</v>
      </c>
      <c r="DI47" s="98"/>
      <c r="DJ47" s="75" t="str">
        <f t="shared" si="8"/>
        <v>NO</v>
      </c>
      <c r="DL47" s="98"/>
      <c r="DM47" s="98">
        <v>44705</v>
      </c>
      <c r="DN47" s="75" t="str">
        <f t="shared" si="9"/>
        <v>SI</v>
      </c>
      <c r="DO47" s="98"/>
      <c r="DP47" s="75" t="str">
        <f t="shared" si="9"/>
        <v>NO</v>
      </c>
      <c r="DQ47" s="98"/>
      <c r="DR47" s="75" t="str">
        <f t="shared" si="10"/>
        <v>NO</v>
      </c>
      <c r="DS47" s="98"/>
      <c r="DT47" s="75" t="str">
        <f t="shared" si="11"/>
        <v>NO</v>
      </c>
      <c r="DU47" s="98"/>
      <c r="DV47" s="75" t="str">
        <f t="shared" si="11"/>
        <v>NO</v>
      </c>
      <c r="DW47" s="98"/>
      <c r="DX47" s="75" t="str">
        <f t="shared" si="12"/>
        <v>NO</v>
      </c>
      <c r="DY47" s="98"/>
      <c r="DZ47" s="75" t="str">
        <f t="shared" si="13"/>
        <v>NO</v>
      </c>
      <c r="EA47" s="98"/>
      <c r="EB47" s="75" t="str">
        <f t="shared" si="14"/>
        <v>NO</v>
      </c>
      <c r="EC47" s="98" t="s">
        <v>807</v>
      </c>
      <c r="ED47" s="92" t="s">
        <v>1530</v>
      </c>
      <c r="EE47" s="92"/>
      <c r="EF47" s="98" t="s">
        <v>807</v>
      </c>
      <c r="EG47" s="94"/>
      <c r="EH47" s="99" t="s">
        <v>131</v>
      </c>
      <c r="EI47" s="99" t="s">
        <v>807</v>
      </c>
      <c r="EJ47" s="99"/>
      <c r="EK47" s="101">
        <v>43845</v>
      </c>
      <c r="EL47" s="92">
        <v>1.1000000000000001</v>
      </c>
      <c r="EM47" s="103">
        <v>44687</v>
      </c>
      <c r="EN47" s="102">
        <v>101</v>
      </c>
      <c r="EO47" s="101">
        <v>44687</v>
      </c>
      <c r="EP47" s="92">
        <v>237</v>
      </c>
      <c r="EQ47" s="101">
        <v>44687</v>
      </c>
      <c r="ER47" s="99">
        <v>200.4</v>
      </c>
      <c r="ES47" s="101">
        <v>44687</v>
      </c>
      <c r="ET47" s="192">
        <v>18</v>
      </c>
      <c r="EU47" s="101">
        <v>44687</v>
      </c>
      <c r="EV47" s="92">
        <v>93</v>
      </c>
      <c r="EW47" s="101"/>
      <c r="EX47" s="94">
        <f t="shared" si="15"/>
        <v>0</v>
      </c>
      <c r="EY47" s="103"/>
      <c r="EZ47" s="92"/>
      <c r="FA47" s="102"/>
      <c r="FB47" s="102"/>
      <c r="FC47" s="92"/>
      <c r="FD47" s="92"/>
      <c r="FE47" s="103"/>
      <c r="FF47" s="105"/>
      <c r="FG47" s="101">
        <v>44687</v>
      </c>
      <c r="FH47" s="105">
        <v>114</v>
      </c>
      <c r="FI47" s="92"/>
      <c r="FJ47" s="94"/>
      <c r="FK47" s="92"/>
      <c r="FL47" s="97">
        <v>44705</v>
      </c>
      <c r="FM47" s="98" t="s">
        <v>1530</v>
      </c>
      <c r="FN47" s="97">
        <v>44797</v>
      </c>
      <c r="FO47" s="107" t="s">
        <v>807</v>
      </c>
      <c r="FP47" s="92" t="s">
        <v>132</v>
      </c>
      <c r="FQ47" s="92" t="s">
        <v>132</v>
      </c>
      <c r="FR47" s="92" t="s">
        <v>132</v>
      </c>
      <c r="FS47" s="107" t="s">
        <v>807</v>
      </c>
      <c r="FT47" s="92" t="s">
        <v>132</v>
      </c>
      <c r="FU47" s="92"/>
      <c r="GM47" s="102"/>
    </row>
    <row r="48" spans="1:195" s="75" customFormat="1" x14ac:dyDescent="0.25">
      <c r="A48" s="85">
        <v>2022</v>
      </c>
      <c r="B48" s="76">
        <v>44926</v>
      </c>
      <c r="C48" s="85" t="s">
        <v>121</v>
      </c>
      <c r="D48" s="85" t="s">
        <v>122</v>
      </c>
      <c r="E48" s="85" t="s">
        <v>1474</v>
      </c>
      <c r="F48" s="77">
        <f t="shared" si="20"/>
        <v>47</v>
      </c>
      <c r="G48" s="85" t="s">
        <v>1586</v>
      </c>
      <c r="H48" s="85">
        <v>86</v>
      </c>
      <c r="I48" s="85" t="s">
        <v>797</v>
      </c>
      <c r="J48" s="217" t="s">
        <v>911</v>
      </c>
      <c r="K48" s="77" t="str">
        <f>VLOOKUP(J48,[1]CodMpios!$B$1075:$E$1087,4,FALSE)</f>
        <v>86568 - Puerto Asís</v>
      </c>
      <c r="L48" s="77" t="str">
        <f>VLOOKUP($J48,[1]Coord_Mpios_X_Y!$B$102:$K$114,9,FALSE)</f>
        <v>0,478611463602</v>
      </c>
      <c r="M48" s="77" t="str">
        <f>VLOOKUP($J48,[1]Coord_Mpios_X_Y!$B$102:$K$114,10,FALSE)</f>
        <v>-76,328200149562</v>
      </c>
      <c r="N48" s="86" t="s">
        <v>1784</v>
      </c>
      <c r="O48" s="86" t="s">
        <v>1776</v>
      </c>
      <c r="P48" s="218"/>
      <c r="Q48" s="85" t="s">
        <v>126</v>
      </c>
      <c r="R48" s="108">
        <v>37009447</v>
      </c>
      <c r="S48" s="62" t="str">
        <f t="shared" si="0"/>
        <v>CC37009447</v>
      </c>
      <c r="T48" s="91" t="s">
        <v>278</v>
      </c>
      <c r="U48" s="85" t="s">
        <v>139</v>
      </c>
      <c r="V48" s="91" t="s">
        <v>241</v>
      </c>
      <c r="W48" s="85" t="s">
        <v>504</v>
      </c>
      <c r="X48" s="87">
        <v>26667</v>
      </c>
      <c r="Y48" s="89">
        <f t="shared" si="16"/>
        <v>73</v>
      </c>
      <c r="Z48" s="63">
        <f>VLOOKUP($Y48,[1]Edades!$A$3:$H$153,4,FALSE)</f>
        <v>6</v>
      </c>
      <c r="AA48" s="63" t="str">
        <f>VLOOKUP($Y48,[1]Edades!$A$3:$H$153,6,FALSE)</f>
        <v>6 - Persona mayor</v>
      </c>
      <c r="AB48" s="63">
        <f>VLOOKUP($Y48,[1]Edades!$A$3:$H$153,7,FALSE)</f>
        <v>15</v>
      </c>
      <c r="AC48" s="63" t="str">
        <f>VLOOKUP($Y48,[1]Edades!$A$3:$H$153,8,FALSE)</f>
        <v>70-74</v>
      </c>
      <c r="AD48" s="91" t="s">
        <v>1590</v>
      </c>
      <c r="AE48" s="85">
        <v>2</v>
      </c>
      <c r="AF48" s="85" t="s">
        <v>807</v>
      </c>
      <c r="AG48" s="86" t="s">
        <v>1777</v>
      </c>
      <c r="AH48" s="85" t="s">
        <v>807</v>
      </c>
      <c r="AI48" s="85" t="s">
        <v>807</v>
      </c>
      <c r="AJ48" s="85" t="s">
        <v>807</v>
      </c>
      <c r="AK48" s="86" t="s">
        <v>1784</v>
      </c>
      <c r="AL48" s="86" t="s">
        <v>1600</v>
      </c>
      <c r="AM48" s="85" t="s">
        <v>1786</v>
      </c>
      <c r="AN48" s="85" t="s">
        <v>131</v>
      </c>
      <c r="AO48" s="85" t="s">
        <v>131</v>
      </c>
      <c r="AP48" s="85" t="s">
        <v>131</v>
      </c>
      <c r="AQ48" s="75" t="s">
        <v>1841</v>
      </c>
      <c r="AR48" s="53" t="str">
        <f t="shared" si="17"/>
        <v>86568 - Puerto Asís</v>
      </c>
      <c r="AS48" s="85" t="s">
        <v>1655</v>
      </c>
      <c r="AT48" s="85">
        <v>3208255420</v>
      </c>
      <c r="AU48" s="85" t="s">
        <v>1219</v>
      </c>
      <c r="AV48" s="85"/>
      <c r="AW48" s="85"/>
      <c r="AX48" s="85"/>
      <c r="AY48" s="85"/>
      <c r="AZ48" s="85"/>
      <c r="BA48" s="85">
        <v>86</v>
      </c>
      <c r="BB48" s="85" t="s">
        <v>1778</v>
      </c>
      <c r="BC48" s="85">
        <v>86568</v>
      </c>
      <c r="BD48" s="85" t="s">
        <v>1655</v>
      </c>
      <c r="BE48" s="89">
        <v>860010017201</v>
      </c>
      <c r="BF48" s="49" t="s">
        <v>1081</v>
      </c>
      <c r="BG48" s="85" t="s">
        <v>1779</v>
      </c>
      <c r="BH48" s="85" t="s">
        <v>1780</v>
      </c>
      <c r="BI48" s="85">
        <v>4201616</v>
      </c>
      <c r="BJ48" s="85"/>
      <c r="BK48" s="85"/>
      <c r="BL48" s="85" t="s">
        <v>807</v>
      </c>
      <c r="BM48" s="85" t="s">
        <v>130</v>
      </c>
      <c r="BN48" s="85" t="s">
        <v>132</v>
      </c>
      <c r="BO48" s="85">
        <v>0</v>
      </c>
      <c r="BP48" s="85" t="s">
        <v>132</v>
      </c>
      <c r="BQ48" s="85" t="s">
        <v>132</v>
      </c>
      <c r="BR48" s="85" t="s">
        <v>1676</v>
      </c>
      <c r="BS48" s="85" t="s">
        <v>132</v>
      </c>
      <c r="BT48" s="90">
        <v>44845</v>
      </c>
      <c r="BU48" s="85" t="s">
        <v>1677</v>
      </c>
      <c r="BV48" s="85" t="s">
        <v>130</v>
      </c>
      <c r="BW48" s="91" t="s">
        <v>131</v>
      </c>
      <c r="BX48" s="85"/>
      <c r="BY48" s="85" t="s">
        <v>131</v>
      </c>
      <c r="BZ48" s="85" t="s">
        <v>131</v>
      </c>
      <c r="CA48" s="85" t="s">
        <v>132</v>
      </c>
      <c r="CB48" s="120" t="s">
        <v>1837</v>
      </c>
      <c r="CC48" s="126" t="s">
        <v>1838</v>
      </c>
      <c r="CD48" s="85" t="s">
        <v>131</v>
      </c>
      <c r="CE48" s="88" t="s">
        <v>1681</v>
      </c>
      <c r="CF48" s="80" t="str">
        <f t="shared" si="31"/>
        <v>DM</v>
      </c>
      <c r="CG48" s="109">
        <v>63</v>
      </c>
      <c r="CH48" s="95">
        <v>151</v>
      </c>
      <c r="CI48" s="50">
        <f t="shared" si="1"/>
        <v>27.630367089162757</v>
      </c>
      <c r="CJ48" s="18" t="str">
        <f t="shared" si="2"/>
        <v>SOBREPESO</v>
      </c>
      <c r="CK48" s="95">
        <f>Hoja1!L50</f>
        <v>19</v>
      </c>
      <c r="CL48" s="10" t="s">
        <v>1113</v>
      </c>
      <c r="CM48" s="97">
        <v>43230</v>
      </c>
      <c r="CN48" s="92"/>
      <c r="CO48" s="92">
        <v>2</v>
      </c>
      <c r="CP48" s="65" t="s">
        <v>1222</v>
      </c>
      <c r="CQ48" s="75">
        <v>1</v>
      </c>
      <c r="CR48" s="97">
        <v>43230</v>
      </c>
      <c r="CS48" s="75">
        <v>1</v>
      </c>
      <c r="CT48" s="110" t="s">
        <v>1707</v>
      </c>
      <c r="CU48" s="93" t="s">
        <v>807</v>
      </c>
      <c r="CV48" s="92"/>
      <c r="CW48" s="102">
        <v>120</v>
      </c>
      <c r="CX48" s="102">
        <v>70</v>
      </c>
      <c r="CY48" s="93" t="s">
        <v>807</v>
      </c>
      <c r="CZ48" s="92" t="s">
        <v>132</v>
      </c>
      <c r="DA48" s="75" t="s">
        <v>807</v>
      </c>
      <c r="DB48" s="92">
        <v>0</v>
      </c>
      <c r="DC48" s="75" t="str">
        <f t="shared" si="3"/>
        <v/>
      </c>
      <c r="DD48" s="16" t="str">
        <f t="shared" si="4"/>
        <v/>
      </c>
      <c r="DE48" s="16" t="str">
        <f t="shared" si="5"/>
        <v/>
      </c>
      <c r="DF48" s="16" t="str">
        <f t="shared" si="6"/>
        <v/>
      </c>
      <c r="DG48" s="16" t="str">
        <f t="shared" si="19"/>
        <v xml:space="preserve"> +  +  + </v>
      </c>
      <c r="DH48" s="16" t="str">
        <f>E48</f>
        <v>DM</v>
      </c>
      <c r="DI48" s="98">
        <v>43785</v>
      </c>
      <c r="DJ48" s="75" t="str">
        <f t="shared" si="8"/>
        <v>SI</v>
      </c>
      <c r="DL48" s="98"/>
      <c r="DM48" s="98">
        <v>44834</v>
      </c>
      <c r="DN48" s="75" t="str">
        <f t="shared" si="9"/>
        <v>SI</v>
      </c>
      <c r="DO48" s="98"/>
      <c r="DP48" s="75" t="str">
        <f t="shared" si="9"/>
        <v>NO</v>
      </c>
      <c r="DQ48" s="98"/>
      <c r="DR48" s="75" t="str">
        <f t="shared" si="10"/>
        <v>NO</v>
      </c>
      <c r="DS48" s="98">
        <v>43340</v>
      </c>
      <c r="DT48" s="75" t="str">
        <f t="shared" si="11"/>
        <v>SI</v>
      </c>
      <c r="DU48" s="98"/>
      <c r="DV48" s="75" t="str">
        <f t="shared" si="11"/>
        <v>NO</v>
      </c>
      <c r="DW48" s="98"/>
      <c r="DX48" s="75" t="str">
        <f t="shared" si="12"/>
        <v>NO</v>
      </c>
      <c r="DY48" s="98">
        <v>44525</v>
      </c>
      <c r="DZ48" s="75" t="str">
        <f t="shared" si="13"/>
        <v>SI</v>
      </c>
      <c r="EA48" s="98"/>
      <c r="EB48" s="75" t="str">
        <f t="shared" si="14"/>
        <v>NO</v>
      </c>
      <c r="EC48" s="98" t="s">
        <v>807</v>
      </c>
      <c r="ED48" s="92" t="s">
        <v>1530</v>
      </c>
      <c r="EE48" s="92"/>
      <c r="EF48" s="98" t="s">
        <v>807</v>
      </c>
      <c r="EG48" s="94"/>
      <c r="EH48" s="99"/>
      <c r="EI48" s="99" t="s">
        <v>807</v>
      </c>
      <c r="EJ48" s="99"/>
      <c r="EK48" s="101">
        <v>44791</v>
      </c>
      <c r="EL48" s="92">
        <v>0.42</v>
      </c>
      <c r="EM48" s="103">
        <v>44791</v>
      </c>
      <c r="EN48" s="102">
        <v>318</v>
      </c>
      <c r="EO48" s="101">
        <v>44791</v>
      </c>
      <c r="EP48" s="92">
        <v>115</v>
      </c>
      <c r="EQ48" s="101">
        <v>44791</v>
      </c>
      <c r="ER48" s="99">
        <v>57</v>
      </c>
      <c r="ES48" s="101">
        <v>44791</v>
      </c>
      <c r="ET48" s="192">
        <v>47</v>
      </c>
      <c r="EU48" s="101">
        <v>44791</v>
      </c>
      <c r="EV48" s="92">
        <v>55</v>
      </c>
      <c r="EW48" s="101">
        <v>44056</v>
      </c>
      <c r="EX48" s="94">
        <f t="shared" si="15"/>
        <v>7.5757575757575761</v>
      </c>
      <c r="EY48" s="103">
        <v>44791</v>
      </c>
      <c r="EZ48" s="92">
        <v>8.4</v>
      </c>
      <c r="FA48" s="102"/>
      <c r="FB48" s="102"/>
      <c r="FC48" s="92"/>
      <c r="FD48" s="92"/>
      <c r="FE48" s="103">
        <v>44791</v>
      </c>
      <c r="FF48" s="105">
        <v>5</v>
      </c>
      <c r="FG48" s="101">
        <v>44525</v>
      </c>
      <c r="FH48" s="104" t="s">
        <v>1839</v>
      </c>
      <c r="FI48" s="92"/>
      <c r="FJ48" s="94"/>
      <c r="FK48" s="92"/>
      <c r="FL48" s="97">
        <v>44845</v>
      </c>
      <c r="FM48" s="98" t="s">
        <v>1530</v>
      </c>
      <c r="FN48" s="97">
        <v>44968</v>
      </c>
      <c r="FO48" s="107"/>
      <c r="FP48" s="92" t="s">
        <v>132</v>
      </c>
      <c r="FQ48" s="92" t="s">
        <v>132</v>
      </c>
      <c r="FR48" s="92" t="s">
        <v>132</v>
      </c>
      <c r="FS48" s="107" t="s">
        <v>807</v>
      </c>
      <c r="FT48" s="92" t="s">
        <v>132</v>
      </c>
      <c r="FU48" s="92"/>
      <c r="GM48" s="102"/>
    </row>
    <row r="49" spans="1:195" s="75" customFormat="1" x14ac:dyDescent="0.25">
      <c r="A49" s="85">
        <v>2022</v>
      </c>
      <c r="B49" s="76">
        <v>44926</v>
      </c>
      <c r="C49" s="85" t="s">
        <v>121</v>
      </c>
      <c r="D49" s="85" t="s">
        <v>122</v>
      </c>
      <c r="E49" s="85" t="s">
        <v>123</v>
      </c>
      <c r="F49" s="77">
        <f t="shared" si="20"/>
        <v>48</v>
      </c>
      <c r="G49" s="85" t="s">
        <v>1586</v>
      </c>
      <c r="H49" s="85">
        <v>86</v>
      </c>
      <c r="I49" s="85" t="s">
        <v>797</v>
      </c>
      <c r="J49" s="217" t="s">
        <v>899</v>
      </c>
      <c r="K49" s="77" t="str">
        <f>VLOOKUP(J49,[1]CodMpios!$B$1075:$E$1087,4,FALSE)</f>
        <v>86320 - Orito</v>
      </c>
      <c r="L49" s="77" t="str">
        <f>VLOOKUP($J49,[1]Coord_Mpios_X_Y!$B$102:$K$114,9,FALSE)</f>
        <v>0,673756322544</v>
      </c>
      <c r="M49" s="77" t="str">
        <f>VLOOKUP($J49,[1]Coord_Mpios_X_Y!$B$102:$K$114,10,FALSE)</f>
        <v>-76,943139228782</v>
      </c>
      <c r="N49" s="86" t="s">
        <v>1775</v>
      </c>
      <c r="O49" s="86" t="s">
        <v>1776</v>
      </c>
      <c r="P49" s="218"/>
      <c r="Q49" s="85" t="s">
        <v>126</v>
      </c>
      <c r="R49" s="85">
        <v>5245305</v>
      </c>
      <c r="S49" s="62" t="str">
        <f t="shared" si="0"/>
        <v>CC5245305</v>
      </c>
      <c r="T49" s="85" t="s">
        <v>902</v>
      </c>
      <c r="U49" s="85" t="s">
        <v>530</v>
      </c>
      <c r="V49" s="85" t="s">
        <v>903</v>
      </c>
      <c r="W49" s="85" t="s">
        <v>546</v>
      </c>
      <c r="X49" s="87">
        <v>22793</v>
      </c>
      <c r="Y49" s="89">
        <f t="shared" si="16"/>
        <v>62</v>
      </c>
      <c r="Z49" s="63">
        <f>VLOOKUP($Y49,[1]Edades!$A$3:$H$153,4,FALSE)</f>
        <v>6</v>
      </c>
      <c r="AA49" s="63" t="str">
        <f>VLOOKUP($Y49,[1]Edades!$A$3:$H$153,6,FALSE)</f>
        <v>6 - Persona mayor</v>
      </c>
      <c r="AB49" s="63">
        <f>VLOOKUP($Y49,[1]Edades!$A$3:$H$153,7,FALSE)</f>
        <v>13</v>
      </c>
      <c r="AC49" s="63" t="str">
        <f>VLOOKUP($Y49,[1]Edades!$A$3:$H$153,8,FALSE)</f>
        <v>60-64</v>
      </c>
      <c r="AD49" s="88" t="s">
        <v>1589</v>
      </c>
      <c r="AE49" s="85">
        <v>1</v>
      </c>
      <c r="AF49" s="85" t="s">
        <v>807</v>
      </c>
      <c r="AG49" s="86" t="s">
        <v>212</v>
      </c>
      <c r="AH49" s="86" t="s">
        <v>130</v>
      </c>
      <c r="AI49" s="85" t="s">
        <v>807</v>
      </c>
      <c r="AJ49" s="85" t="s">
        <v>807</v>
      </c>
      <c r="AK49" s="86" t="s">
        <v>1775</v>
      </c>
      <c r="AL49" s="86" t="s">
        <v>1601</v>
      </c>
      <c r="AM49" s="85" t="s">
        <v>1786</v>
      </c>
      <c r="AN49" s="85" t="s">
        <v>131</v>
      </c>
      <c r="AO49" s="85" t="s">
        <v>131</v>
      </c>
      <c r="AP49" s="85" t="s">
        <v>131</v>
      </c>
      <c r="AQ49" s="86" t="s">
        <v>1787</v>
      </c>
      <c r="AR49" s="53" t="str">
        <f t="shared" si="17"/>
        <v>86320 - Orito</v>
      </c>
      <c r="AS49" s="85" t="s">
        <v>1608</v>
      </c>
      <c r="AT49" s="85">
        <v>3143721500</v>
      </c>
      <c r="AU49" s="85" t="s">
        <v>1219</v>
      </c>
      <c r="AV49" s="85"/>
      <c r="AW49" s="85"/>
      <c r="AX49" s="85"/>
      <c r="AY49" s="85"/>
      <c r="AZ49" s="85"/>
      <c r="BA49" s="85">
        <v>86</v>
      </c>
      <c r="BB49" s="85" t="s">
        <v>1778</v>
      </c>
      <c r="BC49" s="85">
        <v>86320</v>
      </c>
      <c r="BD49" s="85" t="s">
        <v>1608</v>
      </c>
      <c r="BE49" s="89">
        <v>860010017201</v>
      </c>
      <c r="BF49" s="49" t="s">
        <v>1082</v>
      </c>
      <c r="BG49" s="85" t="s">
        <v>1779</v>
      </c>
      <c r="BH49" s="85" t="s">
        <v>1780</v>
      </c>
      <c r="BI49" s="85">
        <v>4201616</v>
      </c>
      <c r="BJ49" s="85"/>
      <c r="BK49" s="85"/>
      <c r="BL49" s="85" t="s">
        <v>2253</v>
      </c>
      <c r="BM49" s="88" t="s">
        <v>132</v>
      </c>
      <c r="BN49" s="85" t="s">
        <v>132</v>
      </c>
      <c r="BO49" s="85">
        <v>0</v>
      </c>
      <c r="BP49" s="85" t="s">
        <v>132</v>
      </c>
      <c r="BQ49" s="85" t="s">
        <v>132</v>
      </c>
      <c r="BR49" s="85" t="s">
        <v>807</v>
      </c>
      <c r="BS49" s="85" t="s">
        <v>807</v>
      </c>
      <c r="BT49" s="90">
        <v>44279</v>
      </c>
      <c r="BU49" s="85" t="s">
        <v>1677</v>
      </c>
      <c r="BV49" s="85" t="s">
        <v>130</v>
      </c>
      <c r="BW49" s="91" t="s">
        <v>1792</v>
      </c>
      <c r="BX49" s="85"/>
      <c r="BY49" s="85" t="s">
        <v>132</v>
      </c>
      <c r="BZ49" s="85" t="s">
        <v>807</v>
      </c>
      <c r="CA49" s="85" t="s">
        <v>807</v>
      </c>
      <c r="CB49" s="85"/>
      <c r="CC49" s="85"/>
      <c r="CD49" s="85" t="s">
        <v>131</v>
      </c>
      <c r="CE49" s="88" t="s">
        <v>1681</v>
      </c>
      <c r="CF49" s="80" t="str">
        <f t="shared" si="31"/>
        <v>HTA</v>
      </c>
      <c r="CG49" s="93">
        <v>70</v>
      </c>
      <c r="CH49" s="93">
        <v>157</v>
      </c>
      <c r="CI49" s="50">
        <f t="shared" si="1"/>
        <v>28.398718000730252</v>
      </c>
      <c r="CJ49" s="18" t="str">
        <f t="shared" si="2"/>
        <v>SOBREPESO</v>
      </c>
      <c r="CK49" s="95">
        <f>Hoja1!L51</f>
        <v>13</v>
      </c>
      <c r="CL49" s="10" t="s">
        <v>1113</v>
      </c>
      <c r="CM49" s="97">
        <v>43276</v>
      </c>
      <c r="CN49" s="92"/>
      <c r="CO49" s="75">
        <v>1</v>
      </c>
      <c r="CP49" s="97">
        <v>43276</v>
      </c>
      <c r="CQ49" s="75">
        <v>2</v>
      </c>
      <c r="CR49" s="65" t="s">
        <v>1222</v>
      </c>
      <c r="CS49" s="75">
        <v>0</v>
      </c>
      <c r="CT49" s="110" t="s">
        <v>131</v>
      </c>
      <c r="CU49" s="93" t="s">
        <v>807</v>
      </c>
      <c r="CV49" s="92"/>
      <c r="CW49" s="93">
        <v>140</v>
      </c>
      <c r="CX49" s="92">
        <v>90</v>
      </c>
      <c r="CY49" s="93" t="s">
        <v>807</v>
      </c>
      <c r="CZ49" s="92" t="s">
        <v>130</v>
      </c>
      <c r="DA49" s="75" t="s">
        <v>807</v>
      </c>
      <c r="DB49" s="92">
        <v>0</v>
      </c>
      <c r="DC49" s="75" t="str">
        <f t="shared" si="3"/>
        <v/>
      </c>
      <c r="DD49" s="16" t="str">
        <f t="shared" si="4"/>
        <v>PRESION ALTA</v>
      </c>
      <c r="DE49" s="16" t="str">
        <f t="shared" si="5"/>
        <v/>
      </c>
      <c r="DF49" s="16" t="str">
        <f t="shared" si="6"/>
        <v>HDL ALTO</v>
      </c>
      <c r="DG49" s="16" t="str">
        <f t="shared" si="19"/>
        <v xml:space="preserve"> + PRESION ALTA +  + HDL ALTO</v>
      </c>
      <c r="DH49" s="16" t="str">
        <f>VLOOKUP(DG49,Hoja3!$A$19:$B$41,2,FALSE)</f>
        <v>PRESION ALTA + HDL ALTO</v>
      </c>
      <c r="DI49" s="98"/>
      <c r="DJ49" s="75" t="str">
        <f t="shared" si="8"/>
        <v>NO</v>
      </c>
      <c r="DL49" s="98"/>
      <c r="DM49" s="97">
        <v>44279</v>
      </c>
      <c r="DN49" s="75" t="str">
        <f t="shared" si="9"/>
        <v>SI</v>
      </c>
      <c r="DO49" s="98"/>
      <c r="DP49" s="75" t="str">
        <f t="shared" si="9"/>
        <v>NO</v>
      </c>
      <c r="DQ49" s="98"/>
      <c r="DR49" s="75" t="str">
        <f t="shared" si="10"/>
        <v>NO</v>
      </c>
      <c r="DS49" s="98"/>
      <c r="DT49" s="75" t="str">
        <f t="shared" si="11"/>
        <v>NO</v>
      </c>
      <c r="DU49" s="98"/>
      <c r="DV49" s="75" t="str">
        <f t="shared" si="11"/>
        <v>NO</v>
      </c>
      <c r="DW49" s="98"/>
      <c r="DX49" s="75" t="str">
        <f t="shared" si="12"/>
        <v>NO</v>
      </c>
      <c r="DY49" s="98">
        <v>44148</v>
      </c>
      <c r="DZ49" s="75" t="str">
        <f t="shared" si="13"/>
        <v>SI</v>
      </c>
      <c r="EA49" s="98"/>
      <c r="EB49" s="75" t="str">
        <f t="shared" si="14"/>
        <v>NO</v>
      </c>
      <c r="EC49" s="98" t="s">
        <v>807</v>
      </c>
      <c r="ED49" s="92" t="s">
        <v>1530</v>
      </c>
      <c r="EE49" s="92"/>
      <c r="EF49" s="98" t="s">
        <v>807</v>
      </c>
      <c r="EG49" s="94"/>
      <c r="EH49" s="99" t="s">
        <v>131</v>
      </c>
      <c r="EI49" s="99" t="s">
        <v>807</v>
      </c>
      <c r="EJ49" s="99"/>
      <c r="EK49" s="101">
        <v>44126</v>
      </c>
      <c r="EL49" s="92">
        <v>1.2</v>
      </c>
      <c r="EM49" s="103">
        <v>43880</v>
      </c>
      <c r="EN49" s="102">
        <v>71</v>
      </c>
      <c r="EO49" s="101">
        <v>44126</v>
      </c>
      <c r="EP49" s="92">
        <v>145</v>
      </c>
      <c r="EQ49" s="101">
        <v>44126</v>
      </c>
      <c r="ER49" s="99">
        <v>57.2</v>
      </c>
      <c r="ES49" s="101">
        <v>44126</v>
      </c>
      <c r="ET49" s="192">
        <v>38</v>
      </c>
      <c r="EU49" s="101">
        <v>44126</v>
      </c>
      <c r="EV49" s="92">
        <v>249</v>
      </c>
      <c r="EW49" s="101">
        <v>44126</v>
      </c>
      <c r="EX49" s="94">
        <f t="shared" si="15"/>
        <v>398.1481481481481</v>
      </c>
      <c r="EY49" s="103"/>
      <c r="EZ49" s="92"/>
      <c r="FA49" s="102"/>
      <c r="FB49" s="102"/>
      <c r="FC49" s="92"/>
      <c r="FD49" s="92"/>
      <c r="FE49" s="103">
        <v>43880</v>
      </c>
      <c r="FF49" s="104" t="s">
        <v>1840</v>
      </c>
      <c r="FG49" s="101">
        <v>44126</v>
      </c>
      <c r="FH49" s="105">
        <v>1.08</v>
      </c>
      <c r="FI49" s="92"/>
      <c r="FJ49" s="94"/>
      <c r="FK49" s="92"/>
      <c r="FL49" s="97">
        <v>44279</v>
      </c>
      <c r="FM49" s="98" t="s">
        <v>1530</v>
      </c>
      <c r="FN49" s="97">
        <v>44371</v>
      </c>
      <c r="FO49" s="107" t="s">
        <v>807</v>
      </c>
      <c r="FP49" s="92" t="s">
        <v>132</v>
      </c>
      <c r="FQ49" s="92" t="s">
        <v>132</v>
      </c>
      <c r="FR49" s="92" t="s">
        <v>132</v>
      </c>
      <c r="FS49" s="107" t="s">
        <v>807</v>
      </c>
      <c r="FT49" s="92" t="s">
        <v>132</v>
      </c>
      <c r="FU49" s="92"/>
      <c r="GM49" s="102"/>
    </row>
    <row r="50" spans="1:195" s="75" customFormat="1" x14ac:dyDescent="0.25">
      <c r="A50" s="85">
        <v>2022</v>
      </c>
      <c r="B50" s="76">
        <v>44926</v>
      </c>
      <c r="C50" s="85" t="s">
        <v>121</v>
      </c>
      <c r="D50" s="85" t="s">
        <v>122</v>
      </c>
      <c r="E50" s="85" t="s">
        <v>1475</v>
      </c>
      <c r="F50" s="77">
        <f t="shared" si="20"/>
        <v>49</v>
      </c>
      <c r="G50" s="85" t="s">
        <v>1586</v>
      </c>
      <c r="H50" s="85">
        <v>86</v>
      </c>
      <c r="I50" s="85" t="s">
        <v>797</v>
      </c>
      <c r="J50" s="217" t="s">
        <v>800</v>
      </c>
      <c r="K50" s="77" t="str">
        <f>VLOOKUP(J50,[1]CodMpios!$B$1075:$E$1087,4,FALSE)</f>
        <v>86001 - Mocoa</v>
      </c>
      <c r="L50" s="77" t="str">
        <f>VLOOKUP($J50,[1]Coord_Mpios_X_Y!$B$102:$K$114,9,FALSE)</f>
        <v>1,228574994655</v>
      </c>
      <c r="M50" s="77" t="str">
        <f>VLOOKUP($J50,[1]Coord_Mpios_X_Y!$B$102:$K$114,10,FALSE)</f>
        <v>-76,684362183288</v>
      </c>
      <c r="N50" s="86" t="s">
        <v>1775</v>
      </c>
      <c r="O50" s="86" t="s">
        <v>1776</v>
      </c>
      <c r="P50" s="218"/>
      <c r="Q50" s="85" t="s">
        <v>126</v>
      </c>
      <c r="R50" s="108">
        <v>5299370</v>
      </c>
      <c r="S50" s="62" t="str">
        <f t="shared" si="0"/>
        <v>CC5299370</v>
      </c>
      <c r="T50" s="91" t="s">
        <v>709</v>
      </c>
      <c r="U50" s="85" t="s">
        <v>1179</v>
      </c>
      <c r="V50" s="91" t="s">
        <v>226</v>
      </c>
      <c r="W50" s="85" t="s">
        <v>774</v>
      </c>
      <c r="X50" s="87">
        <v>25392</v>
      </c>
      <c r="Y50" s="89">
        <f t="shared" si="16"/>
        <v>69</v>
      </c>
      <c r="Z50" s="63">
        <f>VLOOKUP($Y50,[1]Edades!$A$3:$H$153,4,FALSE)</f>
        <v>6</v>
      </c>
      <c r="AA50" s="63" t="str">
        <f>VLOOKUP($Y50,[1]Edades!$A$3:$H$153,6,FALSE)</f>
        <v>6 - Persona mayor</v>
      </c>
      <c r="AB50" s="63">
        <f>VLOOKUP($Y50,[1]Edades!$A$3:$H$153,7,FALSE)</f>
        <v>14</v>
      </c>
      <c r="AC50" s="63" t="str">
        <f>VLOOKUP($Y50,[1]Edades!$A$3:$H$153,8,FALSE)</f>
        <v>65-69</v>
      </c>
      <c r="AD50" s="88" t="s">
        <v>1589</v>
      </c>
      <c r="AE50" s="85">
        <v>1</v>
      </c>
      <c r="AF50" s="85" t="s">
        <v>807</v>
      </c>
      <c r="AG50" s="86" t="s">
        <v>132</v>
      </c>
      <c r="AH50" s="86" t="s">
        <v>132</v>
      </c>
      <c r="AI50" s="85" t="s">
        <v>1595</v>
      </c>
      <c r="AJ50" s="85" t="s">
        <v>1591</v>
      </c>
      <c r="AK50" s="86" t="s">
        <v>1775</v>
      </c>
      <c r="AL50" s="86" t="s">
        <v>1602</v>
      </c>
      <c r="AM50" s="85" t="s">
        <v>1786</v>
      </c>
      <c r="AN50" s="85" t="s">
        <v>131</v>
      </c>
      <c r="AO50" s="85" t="s">
        <v>131</v>
      </c>
      <c r="AP50" s="85" t="s">
        <v>131</v>
      </c>
      <c r="AQ50" s="128" t="s">
        <v>1841</v>
      </c>
      <c r="AR50" s="53" t="str">
        <f t="shared" si="17"/>
        <v>86001 - Mocoa</v>
      </c>
      <c r="AS50" s="85" t="s">
        <v>1586</v>
      </c>
      <c r="AT50" s="88">
        <v>3142964689</v>
      </c>
      <c r="AU50" s="85" t="s">
        <v>1219</v>
      </c>
      <c r="AV50" s="85"/>
      <c r="AW50" s="85"/>
      <c r="AX50" s="85"/>
      <c r="AY50" s="85"/>
      <c r="AZ50" s="85"/>
      <c r="BA50" s="85">
        <v>86</v>
      </c>
      <c r="BB50" s="85" t="s">
        <v>1778</v>
      </c>
      <c r="BC50" s="85">
        <v>86001</v>
      </c>
      <c r="BD50" s="85" t="s">
        <v>1586</v>
      </c>
      <c r="BE50" s="89">
        <v>860010017201</v>
      </c>
      <c r="BF50" s="49" t="s">
        <v>1079</v>
      </c>
      <c r="BG50" s="85" t="s">
        <v>1779</v>
      </c>
      <c r="BH50" s="85" t="s">
        <v>1780</v>
      </c>
      <c r="BI50" s="85">
        <v>4201616</v>
      </c>
      <c r="BJ50" s="85"/>
      <c r="BK50" s="85"/>
      <c r="BL50" s="85" t="s">
        <v>807</v>
      </c>
      <c r="BM50" s="129" t="s">
        <v>130</v>
      </c>
      <c r="BN50" s="127" t="s">
        <v>132</v>
      </c>
      <c r="BO50" s="85">
        <v>0</v>
      </c>
      <c r="BP50" s="127" t="s">
        <v>132</v>
      </c>
      <c r="BQ50" s="127" t="s">
        <v>132</v>
      </c>
      <c r="BR50" s="85" t="s">
        <v>1676</v>
      </c>
      <c r="BS50" s="127" t="s">
        <v>132</v>
      </c>
      <c r="BT50" s="111">
        <v>44917</v>
      </c>
      <c r="BU50" s="127" t="s">
        <v>1677</v>
      </c>
      <c r="BV50" s="85" t="s">
        <v>130</v>
      </c>
      <c r="BW50" s="91" t="s">
        <v>1678</v>
      </c>
      <c r="BX50" s="127" t="s">
        <v>132</v>
      </c>
      <c r="BY50" s="127" t="s">
        <v>132</v>
      </c>
      <c r="BZ50" s="127" t="s">
        <v>130</v>
      </c>
      <c r="CA50" s="127" t="s">
        <v>130</v>
      </c>
      <c r="CB50" s="127" t="s">
        <v>132</v>
      </c>
      <c r="CC50" s="127" t="s">
        <v>130</v>
      </c>
      <c r="CD50" s="127" t="s">
        <v>131</v>
      </c>
      <c r="CE50" s="127" t="s">
        <v>1681</v>
      </c>
      <c r="CF50" s="127" t="s">
        <v>132</v>
      </c>
      <c r="CG50" s="130">
        <v>69</v>
      </c>
      <c r="CH50" s="131">
        <v>160</v>
      </c>
      <c r="CI50" s="50">
        <f t="shared" si="1"/>
        <v>26.953124999999996</v>
      </c>
      <c r="CJ50" s="18" t="str">
        <f t="shared" si="2"/>
        <v>SOBREPESO</v>
      </c>
      <c r="CK50" s="95">
        <f>Hoja1!L52</f>
        <v>40</v>
      </c>
      <c r="CL50" s="10" t="s">
        <v>1115</v>
      </c>
      <c r="CM50" s="98">
        <v>43305</v>
      </c>
      <c r="CN50" s="92"/>
      <c r="CO50" s="75">
        <v>1</v>
      </c>
      <c r="CP50" s="98">
        <v>44803</v>
      </c>
      <c r="CQ50" s="75">
        <v>1</v>
      </c>
      <c r="CR50" s="98">
        <v>39814</v>
      </c>
      <c r="CS50" s="75">
        <v>1</v>
      </c>
      <c r="CT50" s="110" t="s">
        <v>1707</v>
      </c>
      <c r="CU50" s="127" t="s">
        <v>132</v>
      </c>
      <c r="CV50" s="127"/>
      <c r="CW50" s="133">
        <v>130</v>
      </c>
      <c r="CX50" s="133">
        <v>80</v>
      </c>
      <c r="CY50" s="125" t="s">
        <v>807</v>
      </c>
      <c r="CZ50" s="127" t="s">
        <v>132</v>
      </c>
      <c r="DA50" s="127" t="s">
        <v>130</v>
      </c>
      <c r="DB50" s="92">
        <v>1</v>
      </c>
      <c r="DC50" s="75" t="str">
        <f t="shared" si="3"/>
        <v/>
      </c>
      <c r="DD50" s="16" t="str">
        <f t="shared" si="4"/>
        <v/>
      </c>
      <c r="DE50" s="16" t="str">
        <f t="shared" si="5"/>
        <v/>
      </c>
      <c r="DF50" s="16" t="str">
        <f t="shared" si="6"/>
        <v>HDL ALTO</v>
      </c>
      <c r="DG50" s="16" t="str">
        <f t="shared" si="19"/>
        <v xml:space="preserve"> +  +  + HDL ALTO</v>
      </c>
      <c r="DH50" s="16" t="str">
        <f>VLOOKUP(DG50,Hoja3!$A$19:$B$41,2,FALSE)</f>
        <v>HDL ALTO</v>
      </c>
      <c r="DI50" s="98"/>
      <c r="DJ50" s="75" t="str">
        <f t="shared" si="8"/>
        <v>NO</v>
      </c>
      <c r="DL50" s="98"/>
      <c r="DM50" s="98">
        <v>44461</v>
      </c>
      <c r="DN50" s="75" t="str">
        <f t="shared" si="9"/>
        <v>SI</v>
      </c>
      <c r="DO50" s="98"/>
      <c r="DP50" s="75" t="str">
        <f t="shared" si="9"/>
        <v>NO</v>
      </c>
      <c r="DQ50" s="98"/>
      <c r="DR50" s="75" t="str">
        <f t="shared" si="10"/>
        <v>NO</v>
      </c>
      <c r="DS50" s="98"/>
      <c r="DT50" s="75" t="str">
        <f t="shared" si="11"/>
        <v>NO</v>
      </c>
      <c r="DU50" s="98"/>
      <c r="DV50" s="75" t="str">
        <f t="shared" si="11"/>
        <v>NO</v>
      </c>
      <c r="DW50" s="98"/>
      <c r="DX50" s="75" t="str">
        <f t="shared" si="12"/>
        <v>NO</v>
      </c>
      <c r="DY50" s="98">
        <v>44796</v>
      </c>
      <c r="DZ50" s="75" t="str">
        <f t="shared" si="13"/>
        <v>SI</v>
      </c>
      <c r="EA50" s="98"/>
      <c r="EB50" s="75" t="str">
        <f t="shared" si="14"/>
        <v>NO</v>
      </c>
      <c r="EC50" s="98" t="s">
        <v>131</v>
      </c>
      <c r="ED50" s="92" t="s">
        <v>1530</v>
      </c>
      <c r="EE50" s="92" t="s">
        <v>131</v>
      </c>
      <c r="EF50" s="92" t="s">
        <v>1114</v>
      </c>
      <c r="EG50" s="94"/>
      <c r="EH50" s="92" t="s">
        <v>1793</v>
      </c>
      <c r="EI50" s="92">
        <v>2</v>
      </c>
      <c r="EJ50" s="92"/>
      <c r="EK50" s="101">
        <v>44795</v>
      </c>
      <c r="EL50" s="92">
        <v>1.0900000000000001</v>
      </c>
      <c r="EM50" s="103">
        <v>44832</v>
      </c>
      <c r="EN50" s="102">
        <v>121</v>
      </c>
      <c r="EO50" s="101">
        <v>44795</v>
      </c>
      <c r="EP50" s="92">
        <v>187</v>
      </c>
      <c r="EQ50" s="101">
        <v>44795</v>
      </c>
      <c r="ER50" s="99">
        <v>107</v>
      </c>
      <c r="ES50" s="101">
        <v>44795</v>
      </c>
      <c r="ET50" s="192">
        <v>44</v>
      </c>
      <c r="EU50" s="101">
        <v>44795</v>
      </c>
      <c r="EV50" s="92">
        <v>180</v>
      </c>
      <c r="EW50" s="101">
        <v>44795</v>
      </c>
      <c r="EX50" s="127">
        <v>155</v>
      </c>
      <c r="EY50" s="134">
        <v>44911</v>
      </c>
      <c r="EZ50" s="92">
        <v>6.3</v>
      </c>
      <c r="FA50" s="114">
        <v>44801</v>
      </c>
      <c r="FB50" s="102" t="s">
        <v>1799</v>
      </c>
      <c r="FC50" s="134">
        <v>44349</v>
      </c>
      <c r="FD50" s="135">
        <v>4.2</v>
      </c>
      <c r="FE50" s="103">
        <v>44795</v>
      </c>
      <c r="FF50" s="105">
        <v>95.4</v>
      </c>
      <c r="FG50" s="101">
        <v>44795</v>
      </c>
      <c r="FH50" s="105">
        <v>61.61</v>
      </c>
      <c r="FI50" s="134">
        <v>44801</v>
      </c>
      <c r="FJ50" s="132" t="s">
        <v>1716</v>
      </c>
      <c r="FK50" s="92">
        <v>96</v>
      </c>
      <c r="FL50" s="136">
        <v>44917</v>
      </c>
      <c r="FM50" s="134" t="s">
        <v>1530</v>
      </c>
      <c r="FN50" s="137">
        <v>45007</v>
      </c>
      <c r="FO50" s="138"/>
      <c r="FP50" s="127" t="s">
        <v>132</v>
      </c>
      <c r="FQ50" s="127" t="s">
        <v>132</v>
      </c>
      <c r="FR50" s="127" t="s">
        <v>132</v>
      </c>
      <c r="FS50" s="138" t="s">
        <v>807</v>
      </c>
      <c r="FT50" s="127" t="s">
        <v>132</v>
      </c>
      <c r="FU50" s="92"/>
      <c r="GM50" s="102"/>
    </row>
    <row r="51" spans="1:195" s="75" customFormat="1" x14ac:dyDescent="0.25">
      <c r="A51" s="85">
        <v>2022</v>
      </c>
      <c r="B51" s="76">
        <v>44926</v>
      </c>
      <c r="C51" s="85" t="s">
        <v>121</v>
      </c>
      <c r="D51" s="85" t="s">
        <v>122</v>
      </c>
      <c r="E51" s="85" t="s">
        <v>123</v>
      </c>
      <c r="F51" s="77">
        <f t="shared" si="20"/>
        <v>50</v>
      </c>
      <c r="G51" s="85" t="s">
        <v>1586</v>
      </c>
      <c r="H51" s="85">
        <v>86</v>
      </c>
      <c r="I51" s="85" t="s">
        <v>797</v>
      </c>
      <c r="J51" s="217" t="s">
        <v>800</v>
      </c>
      <c r="K51" s="77" t="str">
        <f>VLOOKUP(J51,[1]CodMpios!$B$1075:$E$1087,4,FALSE)</f>
        <v>86001 - Mocoa</v>
      </c>
      <c r="L51" s="77" t="str">
        <f>VLOOKUP($J51,[1]Coord_Mpios_X_Y!$B$102:$K$114,9,FALSE)</f>
        <v>1,228574994655</v>
      </c>
      <c r="M51" s="77" t="str">
        <f>VLOOKUP($J51,[1]Coord_Mpios_X_Y!$B$102:$K$114,10,FALSE)</f>
        <v>-76,684362183288</v>
      </c>
      <c r="N51" s="86" t="s">
        <v>1775</v>
      </c>
      <c r="O51" s="86" t="s">
        <v>1776</v>
      </c>
      <c r="P51" s="218"/>
      <c r="Q51" s="85" t="s">
        <v>126</v>
      </c>
      <c r="R51" s="108">
        <v>27354957</v>
      </c>
      <c r="S51" s="62" t="str">
        <f t="shared" si="0"/>
        <v>CC27354957</v>
      </c>
      <c r="T51" s="91" t="s">
        <v>1227</v>
      </c>
      <c r="U51" s="85" t="s">
        <v>1228</v>
      </c>
      <c r="V51" s="91" t="s">
        <v>255</v>
      </c>
      <c r="W51" s="85" t="s">
        <v>255</v>
      </c>
      <c r="X51" s="87">
        <v>22808</v>
      </c>
      <c r="Y51" s="89">
        <f t="shared" si="16"/>
        <v>62</v>
      </c>
      <c r="Z51" s="63">
        <f>VLOOKUP($Y51,[1]Edades!$A$3:$H$153,4,FALSE)</f>
        <v>6</v>
      </c>
      <c r="AA51" s="63" t="str">
        <f>VLOOKUP($Y51,[1]Edades!$A$3:$H$153,6,FALSE)</f>
        <v>6 - Persona mayor</v>
      </c>
      <c r="AB51" s="63">
        <f>VLOOKUP($Y51,[1]Edades!$A$3:$H$153,7,FALSE)</f>
        <v>13</v>
      </c>
      <c r="AC51" s="63" t="str">
        <f>VLOOKUP($Y51,[1]Edades!$A$3:$H$153,8,FALSE)</f>
        <v>60-64</v>
      </c>
      <c r="AD51" s="91" t="s">
        <v>1590</v>
      </c>
      <c r="AE51" s="85">
        <v>2</v>
      </c>
      <c r="AF51" s="85" t="s">
        <v>807</v>
      </c>
      <c r="AG51" s="86" t="s">
        <v>1777</v>
      </c>
      <c r="AH51" s="85" t="s">
        <v>807</v>
      </c>
      <c r="AI51" s="85" t="s">
        <v>807</v>
      </c>
      <c r="AJ51" s="85" t="s">
        <v>807</v>
      </c>
      <c r="AK51" s="86" t="s">
        <v>1775</v>
      </c>
      <c r="AL51" s="86" t="s">
        <v>1602</v>
      </c>
      <c r="AM51" s="85" t="s">
        <v>1786</v>
      </c>
      <c r="AN51" s="85" t="s">
        <v>131</v>
      </c>
      <c r="AO51" s="85" t="s">
        <v>131</v>
      </c>
      <c r="AP51" s="85" t="s">
        <v>131</v>
      </c>
      <c r="AQ51" s="75" t="s">
        <v>1841</v>
      </c>
      <c r="AR51" s="53" t="str">
        <f t="shared" si="17"/>
        <v>86001 - Mocoa</v>
      </c>
      <c r="AS51" s="85" t="s">
        <v>1586</v>
      </c>
      <c r="AT51" s="85">
        <v>3103296996</v>
      </c>
      <c r="AU51" s="85" t="s">
        <v>1219</v>
      </c>
      <c r="AV51" s="85"/>
      <c r="AW51" s="85"/>
      <c r="AX51" s="85"/>
      <c r="AY51" s="85"/>
      <c r="AZ51" s="85"/>
      <c r="BA51" s="85">
        <v>86</v>
      </c>
      <c r="BB51" s="85" t="s">
        <v>1778</v>
      </c>
      <c r="BC51" s="85">
        <v>86001</v>
      </c>
      <c r="BD51" s="85" t="s">
        <v>1586</v>
      </c>
      <c r="BE51" s="89">
        <v>860010017201</v>
      </c>
      <c r="BF51" s="49" t="s">
        <v>1079</v>
      </c>
      <c r="BG51" s="85" t="s">
        <v>1779</v>
      </c>
      <c r="BH51" s="85" t="s">
        <v>1780</v>
      </c>
      <c r="BI51" s="85">
        <v>4201616</v>
      </c>
      <c r="BJ51" s="85"/>
      <c r="BK51" s="85"/>
      <c r="BL51" s="85" t="s">
        <v>807</v>
      </c>
      <c r="BM51" s="85" t="s">
        <v>130</v>
      </c>
      <c r="BN51" s="85" t="s">
        <v>132</v>
      </c>
      <c r="BO51" s="85">
        <v>0</v>
      </c>
      <c r="BP51" s="85" t="s">
        <v>132</v>
      </c>
      <c r="BQ51" s="85" t="s">
        <v>132</v>
      </c>
      <c r="BR51" s="85" t="s">
        <v>807</v>
      </c>
      <c r="BS51" s="85" t="s">
        <v>807</v>
      </c>
      <c r="BT51" s="90">
        <v>44830</v>
      </c>
      <c r="BU51" s="85" t="s">
        <v>1677</v>
      </c>
      <c r="BV51" s="85" t="s">
        <v>130</v>
      </c>
      <c r="BW51" s="91" t="s">
        <v>1812</v>
      </c>
      <c r="BX51" s="85"/>
      <c r="BY51" s="85" t="s">
        <v>132</v>
      </c>
      <c r="BZ51" s="85" t="s">
        <v>807</v>
      </c>
      <c r="CA51" s="85" t="s">
        <v>807</v>
      </c>
      <c r="CB51" s="85"/>
      <c r="CC51" s="85"/>
      <c r="CD51" s="85" t="s">
        <v>131</v>
      </c>
      <c r="CE51" s="88" t="s">
        <v>1681</v>
      </c>
      <c r="CF51" s="80" t="str">
        <f t="shared" ref="CF51:CF52" si="32">E51</f>
        <v>HTA</v>
      </c>
      <c r="CG51" s="109">
        <v>65</v>
      </c>
      <c r="CH51" s="95">
        <v>161</v>
      </c>
      <c r="CI51" s="50">
        <f t="shared" si="1"/>
        <v>25.076193048107708</v>
      </c>
      <c r="CJ51" s="18" t="str">
        <f t="shared" si="2"/>
        <v>SOBREPESO</v>
      </c>
      <c r="CK51" s="95">
        <f>Hoja1!L53</f>
        <v>15</v>
      </c>
      <c r="CL51" s="10" t="s">
        <v>1113</v>
      </c>
      <c r="CM51" s="97">
        <v>43313</v>
      </c>
      <c r="CN51" s="92"/>
      <c r="CO51" s="75">
        <v>1</v>
      </c>
      <c r="CP51" s="119">
        <f>CM51</f>
        <v>43313</v>
      </c>
      <c r="CQ51" s="75">
        <v>2</v>
      </c>
      <c r="CR51" s="65" t="s">
        <v>1222</v>
      </c>
      <c r="CS51" s="75">
        <v>0</v>
      </c>
      <c r="CT51" s="110" t="s">
        <v>131</v>
      </c>
      <c r="CU51" s="93" t="s">
        <v>807</v>
      </c>
      <c r="CV51" s="92"/>
      <c r="CW51" s="102">
        <v>110</v>
      </c>
      <c r="CX51" s="102">
        <v>80</v>
      </c>
      <c r="CY51" s="93" t="s">
        <v>807</v>
      </c>
      <c r="CZ51" s="92" t="s">
        <v>130</v>
      </c>
      <c r="DA51" s="75" t="s">
        <v>807</v>
      </c>
      <c r="DB51" s="92">
        <v>0</v>
      </c>
      <c r="DC51" s="75" t="str">
        <f t="shared" si="3"/>
        <v/>
      </c>
      <c r="DD51" s="16" t="str">
        <f t="shared" si="4"/>
        <v/>
      </c>
      <c r="DE51" s="16" t="str">
        <f t="shared" si="5"/>
        <v/>
      </c>
      <c r="DF51" s="16" t="str">
        <f t="shared" si="6"/>
        <v/>
      </c>
      <c r="DG51" s="16" t="str">
        <f t="shared" si="19"/>
        <v xml:space="preserve"> +  +  + </v>
      </c>
      <c r="DH51" s="16" t="str">
        <f>E51</f>
        <v>HTA</v>
      </c>
      <c r="DI51" s="98"/>
      <c r="DJ51" s="75" t="str">
        <f t="shared" si="8"/>
        <v>NO</v>
      </c>
      <c r="DL51" s="98"/>
      <c r="DM51" s="98">
        <v>44799</v>
      </c>
      <c r="DN51" s="75" t="str">
        <f t="shared" si="9"/>
        <v>SI</v>
      </c>
      <c r="DO51" s="98"/>
      <c r="DP51" s="75" t="str">
        <f t="shared" si="9"/>
        <v>NO</v>
      </c>
      <c r="DQ51" s="98"/>
      <c r="DR51" s="75" t="str">
        <f t="shared" si="10"/>
        <v>NO</v>
      </c>
      <c r="DS51" s="98"/>
      <c r="DT51" s="75" t="str">
        <f t="shared" si="11"/>
        <v>NO</v>
      </c>
      <c r="DU51" s="98"/>
      <c r="DV51" s="75" t="str">
        <f t="shared" si="11"/>
        <v>NO</v>
      </c>
      <c r="DW51" s="98"/>
      <c r="DX51" s="75" t="str">
        <f t="shared" si="12"/>
        <v>NO</v>
      </c>
      <c r="DY51" s="98">
        <v>44631</v>
      </c>
      <c r="DZ51" s="75" t="str">
        <f t="shared" si="13"/>
        <v>SI</v>
      </c>
      <c r="EA51" s="98"/>
      <c r="EB51" s="75" t="str">
        <f t="shared" si="14"/>
        <v>NO</v>
      </c>
      <c r="EC51" s="98" t="s">
        <v>807</v>
      </c>
      <c r="ED51" s="92" t="s">
        <v>1530</v>
      </c>
      <c r="EE51" s="92"/>
      <c r="EF51" s="98" t="s">
        <v>807</v>
      </c>
      <c r="EG51" s="94"/>
      <c r="EH51" s="99" t="s">
        <v>131</v>
      </c>
      <c r="EI51" s="99" t="s">
        <v>807</v>
      </c>
      <c r="EJ51" s="99"/>
      <c r="EK51" s="101">
        <v>44631</v>
      </c>
      <c r="EL51" s="92">
        <v>0.89</v>
      </c>
      <c r="EM51" s="103">
        <v>44310</v>
      </c>
      <c r="EN51" s="102">
        <v>98.3</v>
      </c>
      <c r="EO51" s="101">
        <v>44631</v>
      </c>
      <c r="EP51" s="92">
        <v>217.6</v>
      </c>
      <c r="EQ51" s="101">
        <v>44631</v>
      </c>
      <c r="ER51" s="99">
        <v>124.41999999999999</v>
      </c>
      <c r="ES51" s="101">
        <v>44631</v>
      </c>
      <c r="ET51" s="192">
        <v>57.2</v>
      </c>
      <c r="EU51" s="101">
        <v>44631</v>
      </c>
      <c r="EV51" s="92">
        <v>179.9</v>
      </c>
      <c r="EW51" s="101">
        <v>44310</v>
      </c>
      <c r="EX51" s="94">
        <f>IFERROR(FF51*100/FH51,"")</f>
        <v>22.166666666666668</v>
      </c>
      <c r="EY51" s="103"/>
      <c r="EZ51" s="92"/>
      <c r="FA51" s="102"/>
      <c r="FB51" s="102"/>
      <c r="FC51" s="92"/>
      <c r="FD51" s="92"/>
      <c r="FE51" s="103">
        <v>44310</v>
      </c>
      <c r="FF51" s="105">
        <v>26.6</v>
      </c>
      <c r="FG51" s="101">
        <v>44310</v>
      </c>
      <c r="FH51" s="105">
        <v>120</v>
      </c>
      <c r="FI51" s="92"/>
      <c r="FJ51" s="94"/>
      <c r="FK51" s="92"/>
      <c r="FL51" s="97">
        <v>44830</v>
      </c>
      <c r="FM51" s="98" t="s">
        <v>1530</v>
      </c>
      <c r="FN51" s="97">
        <v>44921</v>
      </c>
      <c r="FO51" s="107"/>
      <c r="FP51" s="92" t="s">
        <v>132</v>
      </c>
      <c r="FQ51" s="92" t="s">
        <v>132</v>
      </c>
      <c r="FR51" s="92" t="s">
        <v>132</v>
      </c>
      <c r="FS51" s="107" t="s">
        <v>807</v>
      </c>
      <c r="FT51" s="92" t="s">
        <v>132</v>
      </c>
      <c r="FU51" s="92"/>
      <c r="GM51" s="102"/>
    </row>
    <row r="52" spans="1:195" s="75" customFormat="1" x14ac:dyDescent="0.25">
      <c r="A52" s="85">
        <v>2022</v>
      </c>
      <c r="B52" s="76">
        <v>44926</v>
      </c>
      <c r="C52" s="85" t="s">
        <v>121</v>
      </c>
      <c r="D52" s="85" t="s">
        <v>122</v>
      </c>
      <c r="E52" s="85" t="s">
        <v>1474</v>
      </c>
      <c r="F52" s="77">
        <f t="shared" si="20"/>
        <v>51</v>
      </c>
      <c r="G52" s="85" t="s">
        <v>1586</v>
      </c>
      <c r="H52" s="85">
        <v>86</v>
      </c>
      <c r="I52" s="85" t="s">
        <v>797</v>
      </c>
      <c r="J52" s="217" t="s">
        <v>800</v>
      </c>
      <c r="K52" s="77" t="str">
        <f>VLOOKUP(J52,[1]CodMpios!$B$1075:$E$1087,4,FALSE)</f>
        <v>86001 - Mocoa</v>
      </c>
      <c r="L52" s="77" t="str">
        <f>VLOOKUP($J52,[1]Coord_Mpios_X_Y!$B$102:$K$114,9,FALSE)</f>
        <v>1,228574994655</v>
      </c>
      <c r="M52" s="77" t="str">
        <f>VLOOKUP($J52,[1]Coord_Mpios_X_Y!$B$102:$K$114,10,FALSE)</f>
        <v>-76,684362183288</v>
      </c>
      <c r="N52" s="86" t="s">
        <v>1775</v>
      </c>
      <c r="O52" s="86" t="s">
        <v>1776</v>
      </c>
      <c r="P52" s="218"/>
      <c r="Q52" s="85" t="s">
        <v>126</v>
      </c>
      <c r="R52" s="108">
        <v>27356238</v>
      </c>
      <c r="S52" s="62" t="str">
        <f t="shared" si="0"/>
        <v>CC27356238</v>
      </c>
      <c r="T52" s="91" t="s">
        <v>426</v>
      </c>
      <c r="U52" s="85" t="s">
        <v>167</v>
      </c>
      <c r="V52" s="91" t="s">
        <v>140</v>
      </c>
      <c r="W52" s="85" t="s">
        <v>355</v>
      </c>
      <c r="X52" s="87">
        <v>25038</v>
      </c>
      <c r="Y52" s="89">
        <f t="shared" si="16"/>
        <v>68</v>
      </c>
      <c r="Z52" s="63">
        <f>VLOOKUP($Y52,[1]Edades!$A$3:$H$153,4,FALSE)</f>
        <v>6</v>
      </c>
      <c r="AA52" s="63" t="str">
        <f>VLOOKUP($Y52,[1]Edades!$A$3:$H$153,6,FALSE)</f>
        <v>6 - Persona mayor</v>
      </c>
      <c r="AB52" s="63">
        <f>VLOOKUP($Y52,[1]Edades!$A$3:$H$153,7,FALSE)</f>
        <v>14</v>
      </c>
      <c r="AC52" s="63" t="str">
        <f>VLOOKUP($Y52,[1]Edades!$A$3:$H$153,8,FALSE)</f>
        <v>65-69</v>
      </c>
      <c r="AD52" s="91" t="s">
        <v>1590</v>
      </c>
      <c r="AE52" s="85">
        <v>2</v>
      </c>
      <c r="AF52" s="85" t="s">
        <v>807</v>
      </c>
      <c r="AG52" s="86" t="s">
        <v>1777</v>
      </c>
      <c r="AH52" s="85" t="s">
        <v>807</v>
      </c>
      <c r="AI52" s="85" t="s">
        <v>807</v>
      </c>
      <c r="AJ52" s="85" t="s">
        <v>807</v>
      </c>
      <c r="AK52" s="86" t="s">
        <v>1775</v>
      </c>
      <c r="AL52" s="86" t="s">
        <v>1600</v>
      </c>
      <c r="AM52" s="85" t="s">
        <v>1786</v>
      </c>
      <c r="AN52" s="85" t="s">
        <v>131</v>
      </c>
      <c r="AO52" s="85" t="s">
        <v>131</v>
      </c>
      <c r="AP52" s="85" t="s">
        <v>131</v>
      </c>
      <c r="AQ52" s="75" t="s">
        <v>1841</v>
      </c>
      <c r="AR52" s="53" t="str">
        <f t="shared" si="17"/>
        <v>86001 - Mocoa</v>
      </c>
      <c r="AS52" s="85" t="s">
        <v>1586</v>
      </c>
      <c r="AT52" s="85">
        <v>3144751458</v>
      </c>
      <c r="AU52" s="85" t="s">
        <v>1219</v>
      </c>
      <c r="AV52" s="85"/>
      <c r="AW52" s="85"/>
      <c r="AX52" s="85"/>
      <c r="AY52" s="85"/>
      <c r="AZ52" s="85"/>
      <c r="BA52" s="85">
        <v>86</v>
      </c>
      <c r="BB52" s="85" t="s">
        <v>1778</v>
      </c>
      <c r="BC52" s="85">
        <v>86001</v>
      </c>
      <c r="BD52" s="85" t="s">
        <v>1586</v>
      </c>
      <c r="BE52" s="89">
        <v>860010017201</v>
      </c>
      <c r="BF52" s="49" t="s">
        <v>1079</v>
      </c>
      <c r="BG52" s="85" t="s">
        <v>1779</v>
      </c>
      <c r="BH52" s="85" t="s">
        <v>1780</v>
      </c>
      <c r="BI52" s="85">
        <v>4201616</v>
      </c>
      <c r="BJ52" s="85"/>
      <c r="BK52" s="85"/>
      <c r="BL52" s="85" t="s">
        <v>807</v>
      </c>
      <c r="BM52" s="85" t="s">
        <v>130</v>
      </c>
      <c r="BN52" s="85" t="s">
        <v>132</v>
      </c>
      <c r="BO52" s="85">
        <v>0</v>
      </c>
      <c r="BP52" s="85" t="s">
        <v>132</v>
      </c>
      <c r="BQ52" s="85" t="s">
        <v>132</v>
      </c>
      <c r="BR52" s="85" t="s">
        <v>807</v>
      </c>
      <c r="BS52" s="85" t="s">
        <v>807</v>
      </c>
      <c r="BT52" s="90">
        <v>44805</v>
      </c>
      <c r="BU52" s="85" t="s">
        <v>1677</v>
      </c>
      <c r="BV52" s="85" t="s">
        <v>130</v>
      </c>
      <c r="BW52" s="91" t="s">
        <v>131</v>
      </c>
      <c r="BX52" s="85"/>
      <c r="BY52" s="85" t="s">
        <v>131</v>
      </c>
      <c r="BZ52" s="85" t="s">
        <v>807</v>
      </c>
      <c r="CA52" s="85" t="s">
        <v>807</v>
      </c>
      <c r="CB52" s="85"/>
      <c r="CC52" s="85"/>
      <c r="CD52" s="85" t="s">
        <v>131</v>
      </c>
      <c r="CE52" s="88" t="s">
        <v>1681</v>
      </c>
      <c r="CF52" s="80" t="str">
        <f t="shared" si="32"/>
        <v>DM</v>
      </c>
      <c r="CG52" s="109">
        <v>60</v>
      </c>
      <c r="CH52" s="95">
        <v>151</v>
      </c>
      <c r="CI52" s="50">
        <f t="shared" si="1"/>
        <v>26.314635323012148</v>
      </c>
      <c r="CJ52" s="18" t="str">
        <f t="shared" si="2"/>
        <v>SOBREPESO</v>
      </c>
      <c r="CK52" s="95">
        <f>Hoja1!L54</f>
        <v>0</v>
      </c>
      <c r="CL52" s="10" t="s">
        <v>1112</v>
      </c>
      <c r="CM52" s="97">
        <v>43313</v>
      </c>
      <c r="CN52" s="92"/>
      <c r="CO52" s="92">
        <v>2</v>
      </c>
      <c r="CP52" s="65" t="s">
        <v>1222</v>
      </c>
      <c r="CQ52" s="75">
        <v>1</v>
      </c>
      <c r="CR52" s="94" t="s">
        <v>1221</v>
      </c>
      <c r="CS52" s="75">
        <v>1</v>
      </c>
      <c r="CT52" s="110" t="s">
        <v>1707</v>
      </c>
      <c r="CU52" s="93" t="s">
        <v>807</v>
      </c>
      <c r="CV52" s="92"/>
      <c r="CW52" s="102">
        <v>140</v>
      </c>
      <c r="CX52" s="102">
        <v>90</v>
      </c>
      <c r="CY52" s="93" t="s">
        <v>807</v>
      </c>
      <c r="CZ52" s="92" t="s">
        <v>132</v>
      </c>
      <c r="DA52" s="75" t="s">
        <v>807</v>
      </c>
      <c r="DB52" s="92">
        <v>0</v>
      </c>
      <c r="DC52" s="75" t="str">
        <f t="shared" si="3"/>
        <v/>
      </c>
      <c r="DD52" s="16" t="str">
        <f t="shared" si="4"/>
        <v>PRESION ALTA</v>
      </c>
      <c r="DE52" s="16" t="str">
        <f t="shared" si="5"/>
        <v/>
      </c>
      <c r="DF52" s="16" t="str">
        <f t="shared" si="6"/>
        <v/>
      </c>
      <c r="DG52" s="16" t="str">
        <f t="shared" si="19"/>
        <v xml:space="preserve"> + PRESION ALTA +  + </v>
      </c>
      <c r="DH52" s="16" t="str">
        <f>VLOOKUP(DG52,Hoja3!$A$19:$B$41,2,FALSE)</f>
        <v>PRESION ALTA</v>
      </c>
      <c r="DI52" s="98"/>
      <c r="DJ52" s="75" t="str">
        <f t="shared" si="8"/>
        <v>NO</v>
      </c>
      <c r="DL52" s="98"/>
      <c r="DM52" s="98">
        <v>43523</v>
      </c>
      <c r="DN52" s="75" t="str">
        <f t="shared" si="9"/>
        <v>SI</v>
      </c>
      <c r="DO52" s="98"/>
      <c r="DP52" s="75" t="str">
        <f t="shared" si="9"/>
        <v>NO</v>
      </c>
      <c r="DQ52" s="98"/>
      <c r="DR52" s="75" t="str">
        <f t="shared" si="10"/>
        <v>NO</v>
      </c>
      <c r="DS52" s="98">
        <v>43102</v>
      </c>
      <c r="DT52" s="75" t="str">
        <f t="shared" si="11"/>
        <v>SI</v>
      </c>
      <c r="DU52" s="98"/>
      <c r="DV52" s="75" t="str">
        <f t="shared" si="11"/>
        <v>NO</v>
      </c>
      <c r="DW52" s="98"/>
      <c r="DX52" s="75" t="str">
        <f t="shared" si="12"/>
        <v>NO</v>
      </c>
      <c r="DY52" s="98">
        <v>44774</v>
      </c>
      <c r="DZ52" s="75" t="str">
        <f t="shared" si="13"/>
        <v>SI</v>
      </c>
      <c r="EA52" s="98"/>
      <c r="EB52" s="75" t="str">
        <f t="shared" si="14"/>
        <v>NO</v>
      </c>
      <c r="EC52" s="98" t="s">
        <v>807</v>
      </c>
      <c r="ED52" s="92" t="s">
        <v>1530</v>
      </c>
      <c r="EE52" s="92"/>
      <c r="EF52" s="98" t="s">
        <v>807</v>
      </c>
      <c r="EG52" s="94"/>
      <c r="EH52" s="99" t="s">
        <v>131</v>
      </c>
      <c r="EI52" s="99" t="s">
        <v>807</v>
      </c>
      <c r="EJ52" s="99"/>
      <c r="EK52" s="139">
        <v>44774</v>
      </c>
      <c r="EL52" s="92">
        <v>0.53</v>
      </c>
      <c r="EM52" s="140">
        <v>44774</v>
      </c>
      <c r="EN52" s="102">
        <v>175</v>
      </c>
      <c r="EO52" s="139">
        <v>44774</v>
      </c>
      <c r="EP52" s="92">
        <v>11</v>
      </c>
      <c r="EQ52" s="139">
        <v>44774</v>
      </c>
      <c r="ER52" s="99">
        <v>-76</v>
      </c>
      <c r="ES52" s="139">
        <v>44774</v>
      </c>
      <c r="ET52" s="192">
        <v>51</v>
      </c>
      <c r="EU52" s="139">
        <v>44774</v>
      </c>
      <c r="EV52" s="92">
        <v>180</v>
      </c>
      <c r="EW52" s="139"/>
      <c r="EX52" s="94">
        <f>IFERROR(FF52*100/FH52,"")</f>
        <v>14.814814814814815</v>
      </c>
      <c r="EY52" s="140">
        <v>44774</v>
      </c>
      <c r="EZ52" s="92">
        <v>13</v>
      </c>
      <c r="FA52" s="102"/>
      <c r="FB52" s="102"/>
      <c r="FC52" s="92"/>
      <c r="FD52" s="92"/>
      <c r="FE52" s="140">
        <v>44774</v>
      </c>
      <c r="FF52" s="141">
        <v>12</v>
      </c>
      <c r="FG52" s="139">
        <v>44774</v>
      </c>
      <c r="FH52" s="141">
        <v>81</v>
      </c>
      <c r="FI52" s="92"/>
      <c r="FJ52" s="94"/>
      <c r="FK52" s="92"/>
      <c r="FL52" s="97">
        <v>44805</v>
      </c>
      <c r="FM52" s="98" t="s">
        <v>1530</v>
      </c>
      <c r="FN52" s="97"/>
      <c r="FO52" s="107" t="s">
        <v>807</v>
      </c>
      <c r="FP52" s="92" t="s">
        <v>132</v>
      </c>
      <c r="FQ52" s="92" t="s">
        <v>132</v>
      </c>
      <c r="FR52" s="92" t="s">
        <v>132</v>
      </c>
      <c r="FS52" s="107" t="s">
        <v>807</v>
      </c>
      <c r="FT52" s="92" t="s">
        <v>132</v>
      </c>
      <c r="FU52" s="92"/>
      <c r="GM52" s="102"/>
    </row>
    <row r="53" spans="1:195" s="75" customFormat="1" x14ac:dyDescent="0.25">
      <c r="A53" s="85">
        <v>2022</v>
      </c>
      <c r="B53" s="76">
        <v>44926</v>
      </c>
      <c r="C53" s="85" t="s">
        <v>121</v>
      </c>
      <c r="D53" s="85" t="s">
        <v>122</v>
      </c>
      <c r="E53" s="85" t="s">
        <v>123</v>
      </c>
      <c r="F53" s="77">
        <f t="shared" si="20"/>
        <v>52</v>
      </c>
      <c r="G53" s="85" t="s">
        <v>1586</v>
      </c>
      <c r="H53" s="85">
        <v>86</v>
      </c>
      <c r="I53" s="85" t="s">
        <v>797</v>
      </c>
      <c r="J53" s="217" t="s">
        <v>800</v>
      </c>
      <c r="K53" s="77" t="str">
        <f>VLOOKUP(J53,[1]CodMpios!$B$1075:$E$1087,4,FALSE)</f>
        <v>86001 - Mocoa</v>
      </c>
      <c r="L53" s="77" t="str">
        <f>VLOOKUP($J53,[1]Coord_Mpios_X_Y!$B$102:$K$114,9,FALSE)</f>
        <v>1,228574994655</v>
      </c>
      <c r="M53" s="77" t="str">
        <f>VLOOKUP($J53,[1]Coord_Mpios_X_Y!$B$102:$K$114,10,FALSE)</f>
        <v>-76,684362183288</v>
      </c>
      <c r="N53" s="86" t="s">
        <v>1775</v>
      </c>
      <c r="O53" s="86" t="s">
        <v>1776</v>
      </c>
      <c r="P53" s="218"/>
      <c r="Q53" s="85" t="s">
        <v>126</v>
      </c>
      <c r="R53" s="88">
        <v>27474295</v>
      </c>
      <c r="S53" s="62" t="str">
        <f t="shared" si="0"/>
        <v>CC27474295</v>
      </c>
      <c r="T53" s="88" t="s">
        <v>1223</v>
      </c>
      <c r="U53" s="88" t="s">
        <v>1224</v>
      </c>
      <c r="V53" s="88" t="s">
        <v>1225</v>
      </c>
      <c r="W53" s="88" t="s">
        <v>1226</v>
      </c>
      <c r="X53" s="116">
        <v>20353</v>
      </c>
      <c r="Y53" s="89">
        <f t="shared" si="16"/>
        <v>55</v>
      </c>
      <c r="Z53" s="63">
        <f>VLOOKUP($Y53,[1]Edades!$A$3:$H$153,4,FALSE)</f>
        <v>5</v>
      </c>
      <c r="AA53" s="63" t="str">
        <f>VLOOKUP($Y53,[1]Edades!$A$3:$H$153,6,FALSE)</f>
        <v>5 - Adultez</v>
      </c>
      <c r="AB53" s="63">
        <f>VLOOKUP($Y53,[1]Edades!$A$3:$H$153,7,FALSE)</f>
        <v>12</v>
      </c>
      <c r="AC53" s="63" t="str">
        <f>VLOOKUP($Y53,[1]Edades!$A$3:$H$153,8,FALSE)</f>
        <v>55-59</v>
      </c>
      <c r="AD53" s="91" t="s">
        <v>1590</v>
      </c>
      <c r="AE53" s="85">
        <v>2</v>
      </c>
      <c r="AF53" s="85" t="s">
        <v>807</v>
      </c>
      <c r="AG53" s="86" t="s">
        <v>1777</v>
      </c>
      <c r="AH53" s="85" t="s">
        <v>807</v>
      </c>
      <c r="AI53" s="85" t="s">
        <v>1594</v>
      </c>
      <c r="AJ53" s="85" t="s">
        <v>1591</v>
      </c>
      <c r="AK53" s="86" t="s">
        <v>1775</v>
      </c>
      <c r="AL53" s="86" t="s">
        <v>1602</v>
      </c>
      <c r="AM53" s="85" t="s">
        <v>1786</v>
      </c>
      <c r="AN53" s="85" t="s">
        <v>131</v>
      </c>
      <c r="AO53" s="85" t="s">
        <v>131</v>
      </c>
      <c r="AP53" s="85" t="s">
        <v>131</v>
      </c>
      <c r="AQ53" s="75" t="s">
        <v>1841</v>
      </c>
      <c r="AR53" s="53" t="str">
        <f t="shared" si="17"/>
        <v>86001 - Mocoa</v>
      </c>
      <c r="AS53" s="85" t="s">
        <v>1586</v>
      </c>
      <c r="AT53" s="88">
        <v>3203023576</v>
      </c>
      <c r="AU53" s="85" t="s">
        <v>1219</v>
      </c>
      <c r="AV53" s="85"/>
      <c r="AW53" s="85"/>
      <c r="AX53" s="85"/>
      <c r="AY53" s="85"/>
      <c r="AZ53" s="85"/>
      <c r="BA53" s="85">
        <v>86</v>
      </c>
      <c r="BB53" s="85" t="s">
        <v>1778</v>
      </c>
      <c r="BC53" s="85">
        <v>86001</v>
      </c>
      <c r="BD53" s="85" t="s">
        <v>1586</v>
      </c>
      <c r="BE53" s="89">
        <v>860010017201</v>
      </c>
      <c r="BF53" s="49" t="s">
        <v>1079</v>
      </c>
      <c r="BG53" s="85" t="s">
        <v>1779</v>
      </c>
      <c r="BH53" s="85" t="s">
        <v>1780</v>
      </c>
      <c r="BI53" s="85">
        <v>4201616</v>
      </c>
      <c r="BJ53" s="85"/>
      <c r="BK53" s="85"/>
      <c r="BL53" s="85" t="s">
        <v>807</v>
      </c>
      <c r="BM53" s="85" t="s">
        <v>130</v>
      </c>
      <c r="BN53" s="85" t="s">
        <v>132</v>
      </c>
      <c r="BO53" s="85">
        <v>0</v>
      </c>
      <c r="BP53" s="85" t="s">
        <v>132</v>
      </c>
      <c r="BQ53" s="85" t="s">
        <v>132</v>
      </c>
      <c r="BR53" s="85" t="s">
        <v>1676</v>
      </c>
      <c r="BS53" s="85" t="s">
        <v>132</v>
      </c>
      <c r="BT53" s="90">
        <v>44868</v>
      </c>
      <c r="BU53" s="85" t="s">
        <v>1677</v>
      </c>
      <c r="BV53" s="85" t="s">
        <v>130</v>
      </c>
      <c r="BW53" s="91" t="s">
        <v>1808</v>
      </c>
      <c r="BX53" s="85" t="s">
        <v>132</v>
      </c>
      <c r="BY53" s="88" t="s">
        <v>130</v>
      </c>
      <c r="BZ53" s="85" t="s">
        <v>132</v>
      </c>
      <c r="CA53" s="85" t="s">
        <v>132</v>
      </c>
      <c r="CB53" s="85" t="s">
        <v>132</v>
      </c>
      <c r="CC53" s="85" t="s">
        <v>132</v>
      </c>
      <c r="CD53" s="85" t="s">
        <v>132</v>
      </c>
      <c r="CE53" s="85" t="s">
        <v>1681</v>
      </c>
      <c r="CF53" s="85" t="s">
        <v>1842</v>
      </c>
      <c r="CG53" s="109">
        <v>93</v>
      </c>
      <c r="CH53" s="95">
        <v>153</v>
      </c>
      <c r="CI53" s="50">
        <f t="shared" si="1"/>
        <v>39.728309624503396</v>
      </c>
      <c r="CJ53" s="18" t="str">
        <f t="shared" si="2"/>
        <v>OBESIDAD</v>
      </c>
      <c r="CK53" s="95">
        <f>Hoja1!L55</f>
        <v>6</v>
      </c>
      <c r="CL53" s="10" t="s">
        <v>1112</v>
      </c>
      <c r="CM53" s="97">
        <v>43313</v>
      </c>
      <c r="CN53" s="92"/>
      <c r="CO53" s="92">
        <v>1</v>
      </c>
      <c r="CP53" s="65" t="s">
        <v>1221</v>
      </c>
      <c r="CQ53" s="75">
        <v>2</v>
      </c>
      <c r="CR53" s="65" t="s">
        <v>1222</v>
      </c>
      <c r="CS53" s="75">
        <v>0</v>
      </c>
      <c r="CT53" s="110" t="s">
        <v>131</v>
      </c>
      <c r="CU53" s="92" t="s">
        <v>132</v>
      </c>
      <c r="CV53" s="92"/>
      <c r="CW53" s="102">
        <v>126</v>
      </c>
      <c r="CX53" s="102">
        <v>77</v>
      </c>
      <c r="CY53" s="93" t="s">
        <v>131</v>
      </c>
      <c r="CZ53" s="92" t="s">
        <v>132</v>
      </c>
      <c r="DA53" s="92" t="s">
        <v>132</v>
      </c>
      <c r="DB53" s="92">
        <v>0</v>
      </c>
      <c r="DC53" s="75" t="str">
        <f t="shared" si="3"/>
        <v/>
      </c>
      <c r="DD53" s="16" t="str">
        <f t="shared" si="4"/>
        <v/>
      </c>
      <c r="DE53" s="16" t="str">
        <f t="shared" si="5"/>
        <v/>
      </c>
      <c r="DF53" s="16" t="str">
        <f t="shared" si="6"/>
        <v/>
      </c>
      <c r="DG53" s="16" t="str">
        <f t="shared" si="19"/>
        <v xml:space="preserve"> +  +  + </v>
      </c>
      <c r="DH53" s="16" t="str">
        <f t="shared" ref="DH53:DH58" si="33">E53</f>
        <v>HTA</v>
      </c>
      <c r="DI53" s="98"/>
      <c r="DJ53" s="75" t="str">
        <f t="shared" si="8"/>
        <v>NO</v>
      </c>
      <c r="DL53" s="98"/>
      <c r="DM53" s="98">
        <v>43592</v>
      </c>
      <c r="DN53" s="75" t="str">
        <f t="shared" si="9"/>
        <v>SI</v>
      </c>
      <c r="DO53" s="98">
        <v>43403</v>
      </c>
      <c r="DP53" s="75" t="str">
        <f t="shared" si="9"/>
        <v>SI</v>
      </c>
      <c r="DQ53" s="98"/>
      <c r="DR53" s="75" t="str">
        <f t="shared" si="10"/>
        <v>NO</v>
      </c>
      <c r="DS53" s="98"/>
      <c r="DT53" s="75" t="str">
        <f t="shared" si="11"/>
        <v>NO</v>
      </c>
      <c r="DU53" s="98"/>
      <c r="DV53" s="75" t="str">
        <f t="shared" si="11"/>
        <v>NO</v>
      </c>
      <c r="DW53" s="98"/>
      <c r="DX53" s="75" t="str">
        <f t="shared" si="12"/>
        <v>NO</v>
      </c>
      <c r="DY53" s="98">
        <v>44721</v>
      </c>
      <c r="DZ53" s="75" t="str">
        <f t="shared" si="13"/>
        <v>SI</v>
      </c>
      <c r="EA53" s="98"/>
      <c r="EB53" s="75" t="str">
        <f t="shared" si="14"/>
        <v>NO</v>
      </c>
      <c r="EC53" s="98" t="s">
        <v>131</v>
      </c>
      <c r="ED53" s="92" t="s">
        <v>1530</v>
      </c>
      <c r="EE53" s="92" t="s">
        <v>807</v>
      </c>
      <c r="EF53" s="92" t="s">
        <v>1814</v>
      </c>
      <c r="EG53" s="94"/>
      <c r="EH53" s="99" t="s">
        <v>131</v>
      </c>
      <c r="EI53" s="92">
        <v>1</v>
      </c>
      <c r="EJ53" s="92"/>
      <c r="EK53" s="101">
        <v>44721</v>
      </c>
      <c r="EL53" s="92">
        <v>0.84</v>
      </c>
      <c r="EM53" s="103">
        <v>44721</v>
      </c>
      <c r="EN53" s="102">
        <v>117</v>
      </c>
      <c r="EO53" s="101">
        <v>44721</v>
      </c>
      <c r="EP53" s="92">
        <v>141.5</v>
      </c>
      <c r="EQ53" s="101">
        <v>44721</v>
      </c>
      <c r="ER53" s="99">
        <v>58.56</v>
      </c>
      <c r="ES53" s="101">
        <v>44721</v>
      </c>
      <c r="ET53" s="192">
        <v>65.3</v>
      </c>
      <c r="EU53" s="101">
        <v>44721</v>
      </c>
      <c r="EV53" s="92">
        <v>88.2</v>
      </c>
      <c r="EW53" s="101">
        <v>44721</v>
      </c>
      <c r="EX53" s="94">
        <f>IFERROR(FF53*100/FH53,"")</f>
        <v>4.9623115577889454</v>
      </c>
      <c r="EY53" s="103"/>
      <c r="EZ53" s="92"/>
      <c r="FA53" s="102"/>
      <c r="FB53" s="102"/>
      <c r="FC53" s="92"/>
      <c r="FD53" s="92"/>
      <c r="FE53" s="103">
        <v>44721</v>
      </c>
      <c r="FF53" s="105">
        <v>3.95</v>
      </c>
      <c r="FG53" s="101">
        <v>44721</v>
      </c>
      <c r="FH53" s="105">
        <v>79.599999999999994</v>
      </c>
      <c r="FI53" s="98">
        <v>44721</v>
      </c>
      <c r="FJ53" s="94" t="s">
        <v>1712</v>
      </c>
      <c r="FK53" s="92">
        <v>112</v>
      </c>
      <c r="FL53" s="97">
        <v>44868</v>
      </c>
      <c r="FM53" s="98" t="s">
        <v>1530</v>
      </c>
      <c r="FN53" s="97">
        <v>44960</v>
      </c>
      <c r="FO53" s="107"/>
      <c r="FP53" s="92" t="s">
        <v>132</v>
      </c>
      <c r="FQ53" s="92" t="s">
        <v>132</v>
      </c>
      <c r="FR53" s="92" t="s">
        <v>132</v>
      </c>
      <c r="FS53" s="107" t="s">
        <v>132</v>
      </c>
      <c r="FT53" s="92" t="s">
        <v>132</v>
      </c>
      <c r="FU53" s="92" t="s">
        <v>1843</v>
      </c>
      <c r="GM53" s="102"/>
    </row>
    <row r="54" spans="1:195" s="75" customFormat="1" x14ac:dyDescent="0.25">
      <c r="A54" s="85">
        <v>2022</v>
      </c>
      <c r="B54" s="76">
        <v>44926</v>
      </c>
      <c r="C54" s="85" t="s">
        <v>121</v>
      </c>
      <c r="D54" s="85" t="s">
        <v>122</v>
      </c>
      <c r="E54" s="85" t="s">
        <v>1474</v>
      </c>
      <c r="F54" s="77">
        <f t="shared" si="20"/>
        <v>53</v>
      </c>
      <c r="G54" s="85" t="s">
        <v>1586</v>
      </c>
      <c r="H54" s="85">
        <v>86</v>
      </c>
      <c r="I54" s="85" t="s">
        <v>797</v>
      </c>
      <c r="J54" s="217" t="s">
        <v>800</v>
      </c>
      <c r="K54" s="77" t="str">
        <f>VLOOKUP(J54,[1]CodMpios!$B$1075:$E$1087,4,FALSE)</f>
        <v>86001 - Mocoa</v>
      </c>
      <c r="L54" s="77" t="str">
        <f>VLOOKUP($J54,[1]Coord_Mpios_X_Y!$B$102:$K$114,9,FALSE)</f>
        <v>1,228574994655</v>
      </c>
      <c r="M54" s="77" t="str">
        <f>VLOOKUP($J54,[1]Coord_Mpios_X_Y!$B$102:$K$114,10,FALSE)</f>
        <v>-76,684362183288</v>
      </c>
      <c r="N54" s="86" t="s">
        <v>1775</v>
      </c>
      <c r="O54" s="86" t="s">
        <v>1776</v>
      </c>
      <c r="P54" s="218"/>
      <c r="Q54" s="85" t="s">
        <v>126</v>
      </c>
      <c r="R54" s="108">
        <v>59176342</v>
      </c>
      <c r="S54" s="62" t="str">
        <f t="shared" si="0"/>
        <v>CC59176342</v>
      </c>
      <c r="T54" s="91" t="s">
        <v>681</v>
      </c>
      <c r="U54" s="85" t="s">
        <v>238</v>
      </c>
      <c r="V54" s="91" t="s">
        <v>148</v>
      </c>
      <c r="W54" s="85" t="s">
        <v>199</v>
      </c>
      <c r="X54" s="87">
        <v>27282</v>
      </c>
      <c r="Y54" s="89">
        <f t="shared" si="16"/>
        <v>74</v>
      </c>
      <c r="Z54" s="63">
        <f>VLOOKUP($Y54,[1]Edades!$A$3:$H$153,4,FALSE)</f>
        <v>6</v>
      </c>
      <c r="AA54" s="63" t="str">
        <f>VLOOKUP($Y54,[1]Edades!$A$3:$H$153,6,FALSE)</f>
        <v>6 - Persona mayor</v>
      </c>
      <c r="AB54" s="63">
        <f>VLOOKUP($Y54,[1]Edades!$A$3:$H$153,7,FALSE)</f>
        <v>15</v>
      </c>
      <c r="AC54" s="63" t="str">
        <f>VLOOKUP($Y54,[1]Edades!$A$3:$H$153,8,FALSE)</f>
        <v>70-74</v>
      </c>
      <c r="AD54" s="91" t="s">
        <v>1590</v>
      </c>
      <c r="AE54" s="85">
        <v>2</v>
      </c>
      <c r="AF54" s="85" t="s">
        <v>807</v>
      </c>
      <c r="AG54" s="86" t="s">
        <v>1777</v>
      </c>
      <c r="AH54" s="85" t="s">
        <v>807</v>
      </c>
      <c r="AI54" s="85" t="s">
        <v>807</v>
      </c>
      <c r="AJ54" s="85" t="s">
        <v>807</v>
      </c>
      <c r="AK54" s="86" t="s">
        <v>1775</v>
      </c>
      <c r="AL54" s="86" t="s">
        <v>1600</v>
      </c>
      <c r="AM54" s="85" t="s">
        <v>1786</v>
      </c>
      <c r="AN54" s="85" t="s">
        <v>131</v>
      </c>
      <c r="AO54" s="85" t="s">
        <v>131</v>
      </c>
      <c r="AP54" s="85" t="s">
        <v>131</v>
      </c>
      <c r="AQ54" s="75" t="s">
        <v>1841</v>
      </c>
      <c r="AR54" s="53" t="str">
        <f t="shared" si="17"/>
        <v>86001 - Mocoa</v>
      </c>
      <c r="AS54" s="85" t="s">
        <v>1586</v>
      </c>
      <c r="AT54" s="85">
        <v>3105683922</v>
      </c>
      <c r="AU54" s="85" t="s">
        <v>1219</v>
      </c>
      <c r="AV54" s="85"/>
      <c r="AW54" s="85"/>
      <c r="AX54" s="85"/>
      <c r="AY54" s="85"/>
      <c r="AZ54" s="85"/>
      <c r="BA54" s="85">
        <v>86</v>
      </c>
      <c r="BB54" s="85" t="s">
        <v>1778</v>
      </c>
      <c r="BC54" s="85">
        <v>86001</v>
      </c>
      <c r="BD54" s="85" t="s">
        <v>1586</v>
      </c>
      <c r="BE54" s="89">
        <v>860010017201</v>
      </c>
      <c r="BF54" s="49" t="s">
        <v>1079</v>
      </c>
      <c r="BG54" s="85" t="s">
        <v>1779</v>
      </c>
      <c r="BH54" s="85" t="s">
        <v>1780</v>
      </c>
      <c r="BI54" s="85">
        <v>4201616</v>
      </c>
      <c r="BJ54" s="85"/>
      <c r="BK54" s="85"/>
      <c r="BL54" s="85" t="s">
        <v>807</v>
      </c>
      <c r="BM54" s="85" t="s">
        <v>130</v>
      </c>
      <c r="BN54" s="85" t="s">
        <v>132</v>
      </c>
      <c r="BO54" s="85">
        <v>0</v>
      </c>
      <c r="BP54" s="85" t="s">
        <v>132</v>
      </c>
      <c r="BQ54" s="85" t="s">
        <v>132</v>
      </c>
      <c r="BR54" s="85" t="s">
        <v>807</v>
      </c>
      <c r="BS54" s="85" t="s">
        <v>807</v>
      </c>
      <c r="BT54" s="90">
        <v>44834</v>
      </c>
      <c r="BU54" s="85" t="s">
        <v>1677</v>
      </c>
      <c r="BV54" s="85" t="s">
        <v>130</v>
      </c>
      <c r="BW54" s="91" t="s">
        <v>131</v>
      </c>
      <c r="BX54" s="85"/>
      <c r="BY54" s="85" t="s">
        <v>131</v>
      </c>
      <c r="BZ54" s="85" t="s">
        <v>807</v>
      </c>
      <c r="CA54" s="85" t="s">
        <v>807</v>
      </c>
      <c r="CB54" s="85"/>
      <c r="CC54" s="85"/>
      <c r="CD54" s="85" t="s">
        <v>131</v>
      </c>
      <c r="CE54" s="88" t="s">
        <v>1681</v>
      </c>
      <c r="CF54" s="80" t="str">
        <f>E54</f>
        <v>DM</v>
      </c>
      <c r="CG54" s="109">
        <v>84</v>
      </c>
      <c r="CH54" s="95">
        <v>169</v>
      </c>
      <c r="CI54" s="50">
        <f t="shared" si="1"/>
        <v>29.410734918245165</v>
      </c>
      <c r="CJ54" s="18" t="str">
        <f t="shared" si="2"/>
        <v>SOBREPESO</v>
      </c>
      <c r="CK54" s="95">
        <f>Hoja1!L56</f>
        <v>22</v>
      </c>
      <c r="CL54" s="10" t="s">
        <v>1114</v>
      </c>
      <c r="CM54" s="97">
        <v>43313</v>
      </c>
      <c r="CN54" s="92"/>
      <c r="CO54" s="92">
        <v>2</v>
      </c>
      <c r="CP54" s="65" t="s">
        <v>1222</v>
      </c>
      <c r="CQ54" s="75">
        <v>1</v>
      </c>
      <c r="CR54" s="98">
        <v>42887</v>
      </c>
      <c r="CS54" s="75">
        <v>1</v>
      </c>
      <c r="CT54" s="110" t="s">
        <v>1707</v>
      </c>
      <c r="CU54" s="93" t="s">
        <v>807</v>
      </c>
      <c r="CV54" s="92"/>
      <c r="CW54" s="102">
        <v>110</v>
      </c>
      <c r="CX54" s="102">
        <v>70</v>
      </c>
      <c r="CY54" s="93" t="s">
        <v>807</v>
      </c>
      <c r="CZ54" s="92" t="s">
        <v>132</v>
      </c>
      <c r="DA54" s="75" t="s">
        <v>807</v>
      </c>
      <c r="DB54" s="92">
        <v>0</v>
      </c>
      <c r="DC54" s="75" t="str">
        <f t="shared" si="3"/>
        <v/>
      </c>
      <c r="DD54" s="16" t="str">
        <f t="shared" si="4"/>
        <v/>
      </c>
      <c r="DE54" s="16" t="str">
        <f t="shared" si="5"/>
        <v/>
      </c>
      <c r="DF54" s="16" t="str">
        <f t="shared" si="6"/>
        <v/>
      </c>
      <c r="DG54" s="16" t="str">
        <f t="shared" si="19"/>
        <v xml:space="preserve"> +  +  + </v>
      </c>
      <c r="DH54" s="16" t="str">
        <f t="shared" si="33"/>
        <v>DM</v>
      </c>
      <c r="DI54" s="98"/>
      <c r="DJ54" s="75" t="str">
        <f t="shared" si="8"/>
        <v>NO</v>
      </c>
      <c r="DL54" s="98"/>
      <c r="DM54" s="98">
        <v>44733</v>
      </c>
      <c r="DN54" s="75" t="str">
        <f t="shared" si="9"/>
        <v>SI</v>
      </c>
      <c r="DO54" s="98"/>
      <c r="DP54" s="75" t="str">
        <f t="shared" si="9"/>
        <v>NO</v>
      </c>
      <c r="DQ54" s="98"/>
      <c r="DR54" s="75" t="str">
        <f t="shared" si="10"/>
        <v>NO</v>
      </c>
      <c r="DS54" s="98"/>
      <c r="DT54" s="75" t="str">
        <f t="shared" si="11"/>
        <v>NO</v>
      </c>
      <c r="DU54" s="98"/>
      <c r="DV54" s="75" t="str">
        <f t="shared" si="11"/>
        <v>NO</v>
      </c>
      <c r="DW54" s="98">
        <v>44768</v>
      </c>
      <c r="DX54" s="75" t="str">
        <f t="shared" si="12"/>
        <v>SI</v>
      </c>
      <c r="DY54" s="98">
        <v>43297</v>
      </c>
      <c r="DZ54" s="75" t="str">
        <f t="shared" si="13"/>
        <v>SI</v>
      </c>
      <c r="EA54" s="98"/>
      <c r="EB54" s="75" t="str">
        <f t="shared" si="14"/>
        <v>NO</v>
      </c>
      <c r="EC54" s="98" t="s">
        <v>807</v>
      </c>
      <c r="ED54" s="92" t="s">
        <v>1530</v>
      </c>
      <c r="EE54" s="92"/>
      <c r="EF54" s="98" t="s">
        <v>807</v>
      </c>
      <c r="EG54" s="94"/>
      <c r="EH54" s="99" t="s">
        <v>131</v>
      </c>
      <c r="EI54" s="99" t="s">
        <v>807</v>
      </c>
      <c r="EJ54" s="99"/>
      <c r="EK54" s="101">
        <v>44833</v>
      </c>
      <c r="EL54" s="92">
        <v>0.82</v>
      </c>
      <c r="EM54" s="103">
        <v>44833</v>
      </c>
      <c r="EN54" s="102">
        <v>112</v>
      </c>
      <c r="EO54" s="101">
        <v>44833</v>
      </c>
      <c r="EP54" s="92">
        <v>123</v>
      </c>
      <c r="EQ54" s="101">
        <v>44833</v>
      </c>
      <c r="ER54" s="99">
        <v>46.400000000000006</v>
      </c>
      <c r="ES54" s="101">
        <v>44833</v>
      </c>
      <c r="ET54" s="192">
        <v>41</v>
      </c>
      <c r="EU54" s="101">
        <v>44833</v>
      </c>
      <c r="EV54" s="92">
        <v>178</v>
      </c>
      <c r="EW54" s="101"/>
      <c r="EX54" s="92"/>
      <c r="EY54" s="103">
        <v>44494</v>
      </c>
      <c r="EZ54" s="92">
        <v>5.76</v>
      </c>
      <c r="FA54" s="102"/>
      <c r="FB54" s="102"/>
      <c r="FC54" s="92"/>
      <c r="FD54" s="92"/>
      <c r="FE54" s="103">
        <v>44833</v>
      </c>
      <c r="FF54" s="105">
        <v>14.8</v>
      </c>
      <c r="FG54" s="101">
        <v>44833</v>
      </c>
      <c r="FH54" s="105">
        <v>95.3</v>
      </c>
      <c r="FI54" s="92"/>
      <c r="FJ54" s="94"/>
      <c r="FK54" s="92"/>
      <c r="FL54" s="97">
        <v>44834</v>
      </c>
      <c r="FM54" s="98" t="s">
        <v>1530</v>
      </c>
      <c r="FN54" s="97">
        <v>44925</v>
      </c>
      <c r="FO54" s="107"/>
      <c r="FP54" s="92" t="s">
        <v>132</v>
      </c>
      <c r="FQ54" s="92" t="s">
        <v>132</v>
      </c>
      <c r="FR54" s="92" t="s">
        <v>132</v>
      </c>
      <c r="FS54" s="107" t="s">
        <v>807</v>
      </c>
      <c r="FT54" s="92" t="s">
        <v>132</v>
      </c>
      <c r="FU54" s="92"/>
      <c r="GM54" s="102"/>
    </row>
    <row r="55" spans="1:195" s="75" customFormat="1" x14ac:dyDescent="0.25">
      <c r="A55" s="85">
        <v>2022</v>
      </c>
      <c r="B55" s="76">
        <v>44926</v>
      </c>
      <c r="C55" s="85" t="s">
        <v>121</v>
      </c>
      <c r="D55" s="85" t="s">
        <v>122</v>
      </c>
      <c r="E55" s="85" t="s">
        <v>123</v>
      </c>
      <c r="F55" s="77">
        <f t="shared" si="20"/>
        <v>54</v>
      </c>
      <c r="G55" s="85" t="s">
        <v>1586</v>
      </c>
      <c r="H55" s="85">
        <v>86</v>
      </c>
      <c r="I55" s="85" t="s">
        <v>797</v>
      </c>
      <c r="J55" s="217" t="s">
        <v>798</v>
      </c>
      <c r="K55" s="77" t="str">
        <f>VLOOKUP(J55,[1]CodMpios!$B$1075:$E$1087,4,FALSE)</f>
        <v>86885 - Villagarzón</v>
      </c>
      <c r="L55" s="77" t="str">
        <f>VLOOKUP($J55,[1]Coord_Mpios_X_Y!$B$102:$K$114,9,FALSE)</f>
        <v>0,911149514668</v>
      </c>
      <c r="M55" s="77" t="str">
        <f>VLOOKUP($J55,[1]Coord_Mpios_X_Y!$B$102:$K$114,10,FALSE)</f>
        <v>-76,744954472991</v>
      </c>
      <c r="N55" s="86" t="s">
        <v>1775</v>
      </c>
      <c r="O55" s="86" t="s">
        <v>1776</v>
      </c>
      <c r="P55" s="218"/>
      <c r="Q55" s="85" t="s">
        <v>126</v>
      </c>
      <c r="R55" s="88">
        <v>98332526</v>
      </c>
      <c r="S55" s="62" t="str">
        <f t="shared" si="0"/>
        <v>CC98332526</v>
      </c>
      <c r="T55" s="88" t="s">
        <v>192</v>
      </c>
      <c r="U55" s="88" t="s">
        <v>375</v>
      </c>
      <c r="V55" s="88" t="s">
        <v>148</v>
      </c>
      <c r="W55" s="88" t="s">
        <v>348</v>
      </c>
      <c r="X55" s="116">
        <v>23527</v>
      </c>
      <c r="Y55" s="89">
        <f t="shared" si="16"/>
        <v>64</v>
      </c>
      <c r="Z55" s="63">
        <f>VLOOKUP($Y55,[1]Edades!$A$3:$H$153,4,FALSE)</f>
        <v>6</v>
      </c>
      <c r="AA55" s="63" t="str">
        <f>VLOOKUP($Y55,[1]Edades!$A$3:$H$153,6,FALSE)</f>
        <v>6 - Persona mayor</v>
      </c>
      <c r="AB55" s="63">
        <f>VLOOKUP($Y55,[1]Edades!$A$3:$H$153,7,FALSE)</f>
        <v>13</v>
      </c>
      <c r="AC55" s="63" t="str">
        <f>VLOOKUP($Y55,[1]Edades!$A$3:$H$153,8,FALSE)</f>
        <v>60-64</v>
      </c>
      <c r="AD55" s="88" t="s">
        <v>1589</v>
      </c>
      <c r="AE55" s="85">
        <v>1</v>
      </c>
      <c r="AF55" s="85" t="s">
        <v>807</v>
      </c>
      <c r="AG55" s="128" t="s">
        <v>132</v>
      </c>
      <c r="AH55" s="128" t="s">
        <v>132</v>
      </c>
      <c r="AI55" s="127" t="s">
        <v>1595</v>
      </c>
      <c r="AJ55" s="127" t="s">
        <v>1591</v>
      </c>
      <c r="AK55" s="128" t="s">
        <v>1775</v>
      </c>
      <c r="AL55" s="128" t="s">
        <v>1600</v>
      </c>
      <c r="AM55" s="85" t="s">
        <v>1786</v>
      </c>
      <c r="AN55" s="85" t="s">
        <v>131</v>
      </c>
      <c r="AO55" s="85" t="s">
        <v>131</v>
      </c>
      <c r="AP55" s="85" t="s">
        <v>131</v>
      </c>
      <c r="AQ55" s="128" t="s">
        <v>1841</v>
      </c>
      <c r="AR55" s="53" t="str">
        <f t="shared" si="17"/>
        <v>86885 - Villagarzón</v>
      </c>
      <c r="AS55" s="85" t="s">
        <v>1618</v>
      </c>
      <c r="AT55" s="88">
        <v>3168413367</v>
      </c>
      <c r="AU55" s="85" t="s">
        <v>1219</v>
      </c>
      <c r="AV55" s="85"/>
      <c r="AW55" s="85"/>
      <c r="AX55" s="85"/>
      <c r="AY55" s="85"/>
      <c r="AZ55" s="85"/>
      <c r="BA55" s="85">
        <v>86</v>
      </c>
      <c r="BB55" s="85" t="s">
        <v>1778</v>
      </c>
      <c r="BC55" s="85">
        <v>86885</v>
      </c>
      <c r="BD55" s="85" t="s">
        <v>1618</v>
      </c>
      <c r="BE55" s="89">
        <v>860010017201</v>
      </c>
      <c r="BF55" s="49" t="s">
        <v>1083</v>
      </c>
      <c r="BG55" s="85" t="s">
        <v>1779</v>
      </c>
      <c r="BH55" s="85" t="s">
        <v>1780</v>
      </c>
      <c r="BI55" s="85">
        <v>4201616</v>
      </c>
      <c r="BJ55" s="85"/>
      <c r="BK55" s="85"/>
      <c r="BL55" s="85" t="s">
        <v>807</v>
      </c>
      <c r="BM55" s="85" t="s">
        <v>130</v>
      </c>
      <c r="BN55" s="85" t="s">
        <v>132</v>
      </c>
      <c r="BO55" s="85">
        <v>0</v>
      </c>
      <c r="BP55" s="85" t="s">
        <v>132</v>
      </c>
      <c r="BQ55" s="85" t="s">
        <v>132</v>
      </c>
      <c r="BR55" s="85" t="s">
        <v>807</v>
      </c>
      <c r="BS55" s="85" t="s">
        <v>807</v>
      </c>
      <c r="BT55" s="90">
        <v>44805</v>
      </c>
      <c r="BU55" s="85" t="s">
        <v>1677</v>
      </c>
      <c r="BV55" s="85" t="s">
        <v>130</v>
      </c>
      <c r="BW55" s="91" t="s">
        <v>1808</v>
      </c>
      <c r="BX55" s="85"/>
      <c r="BY55" s="88" t="s">
        <v>130</v>
      </c>
      <c r="BZ55" s="85" t="s">
        <v>132</v>
      </c>
      <c r="CA55" s="85" t="s">
        <v>132</v>
      </c>
      <c r="CB55" s="85" t="s">
        <v>131</v>
      </c>
      <c r="CC55" s="85" t="s">
        <v>131</v>
      </c>
      <c r="CD55" s="85" t="s">
        <v>131</v>
      </c>
      <c r="CE55" s="85" t="s">
        <v>1681</v>
      </c>
      <c r="CF55" s="85" t="s">
        <v>1844</v>
      </c>
      <c r="CG55" s="109">
        <v>85</v>
      </c>
      <c r="CH55" s="95">
        <v>172</v>
      </c>
      <c r="CI55" s="50">
        <f t="shared" si="1"/>
        <v>28.731746890210928</v>
      </c>
      <c r="CJ55" s="18" t="str">
        <f t="shared" si="2"/>
        <v>SOBREPESO</v>
      </c>
      <c r="CK55" s="95">
        <f>Hoja1!L57</f>
        <v>8</v>
      </c>
      <c r="CL55" s="10" t="s">
        <v>1112</v>
      </c>
      <c r="CM55" s="97">
        <v>43313</v>
      </c>
      <c r="CN55" s="92"/>
      <c r="CO55" s="75">
        <v>1</v>
      </c>
      <c r="CP55" s="98">
        <v>42736</v>
      </c>
      <c r="CQ55" s="75">
        <v>2</v>
      </c>
      <c r="CR55" s="65" t="s">
        <v>1222</v>
      </c>
      <c r="CS55" s="75">
        <v>0</v>
      </c>
      <c r="CT55" s="110" t="s">
        <v>131</v>
      </c>
      <c r="CU55" s="92" t="s">
        <v>132</v>
      </c>
      <c r="CV55" s="92"/>
      <c r="CW55" s="102">
        <v>120</v>
      </c>
      <c r="CX55" s="102">
        <v>80</v>
      </c>
      <c r="CY55" s="93" t="s">
        <v>807</v>
      </c>
      <c r="CZ55" s="92" t="s">
        <v>132</v>
      </c>
      <c r="DA55" s="92" t="s">
        <v>132</v>
      </c>
      <c r="DB55" s="92">
        <v>0</v>
      </c>
      <c r="DC55" s="75" t="str">
        <f t="shared" si="3"/>
        <v/>
      </c>
      <c r="DD55" s="16" t="str">
        <f t="shared" si="4"/>
        <v/>
      </c>
      <c r="DE55" s="16" t="str">
        <f t="shared" si="5"/>
        <v/>
      </c>
      <c r="DF55" s="16" t="str">
        <f t="shared" si="6"/>
        <v/>
      </c>
      <c r="DG55" s="16" t="str">
        <f t="shared" si="19"/>
        <v xml:space="preserve"> +  +  + </v>
      </c>
      <c r="DH55" s="16" t="str">
        <f t="shared" si="33"/>
        <v>HTA</v>
      </c>
      <c r="DI55" s="98"/>
      <c r="DJ55" s="75" t="str">
        <f t="shared" si="8"/>
        <v>NO</v>
      </c>
      <c r="DL55" s="98"/>
      <c r="DM55" s="98">
        <v>44880</v>
      </c>
      <c r="DN55" s="75" t="str">
        <f t="shared" si="9"/>
        <v>SI</v>
      </c>
      <c r="DO55" s="98"/>
      <c r="DP55" s="75" t="str">
        <f t="shared" si="9"/>
        <v>NO</v>
      </c>
      <c r="DQ55" s="98"/>
      <c r="DR55" s="75" t="str">
        <f t="shared" si="10"/>
        <v>NO</v>
      </c>
      <c r="DS55" s="98"/>
      <c r="DT55" s="75" t="str">
        <f t="shared" si="11"/>
        <v>NO</v>
      </c>
      <c r="DU55" s="98"/>
      <c r="DV55" s="75" t="str">
        <f t="shared" si="11"/>
        <v>NO</v>
      </c>
      <c r="DW55" s="98"/>
      <c r="DX55" s="75" t="str">
        <f t="shared" si="12"/>
        <v>NO</v>
      </c>
      <c r="DY55" s="98">
        <v>44631</v>
      </c>
      <c r="DZ55" s="75" t="str">
        <f t="shared" si="13"/>
        <v>SI</v>
      </c>
      <c r="EA55" s="98"/>
      <c r="EB55" s="75" t="str">
        <f t="shared" si="14"/>
        <v>NO</v>
      </c>
      <c r="EC55" s="98" t="s">
        <v>131</v>
      </c>
      <c r="ED55" s="92" t="s">
        <v>1530</v>
      </c>
      <c r="EE55" s="92" t="s">
        <v>131</v>
      </c>
      <c r="EF55" s="92" t="s">
        <v>1845</v>
      </c>
      <c r="EG55" s="94"/>
      <c r="EH55" s="99" t="s">
        <v>131</v>
      </c>
      <c r="EI55" s="92">
        <v>1</v>
      </c>
      <c r="EJ55" s="92"/>
      <c r="EK55" s="101">
        <v>44629</v>
      </c>
      <c r="EL55" s="92">
        <v>1.04</v>
      </c>
      <c r="EM55" s="103">
        <v>44629</v>
      </c>
      <c r="EN55" s="102">
        <v>102</v>
      </c>
      <c r="EO55" s="101">
        <v>44629</v>
      </c>
      <c r="EP55" s="92">
        <v>200</v>
      </c>
      <c r="EQ55" s="101">
        <v>44629</v>
      </c>
      <c r="ER55" s="99">
        <v>107.58</v>
      </c>
      <c r="ES55" s="101">
        <v>44629</v>
      </c>
      <c r="ET55" s="192">
        <v>65.400000000000006</v>
      </c>
      <c r="EU55" s="101">
        <v>44629</v>
      </c>
      <c r="EV55" s="92">
        <v>135.1</v>
      </c>
      <c r="EW55" s="101">
        <v>44629</v>
      </c>
      <c r="EX55" s="92">
        <v>35</v>
      </c>
      <c r="EY55" s="103"/>
      <c r="EZ55" s="92"/>
      <c r="FA55" s="101">
        <v>44629</v>
      </c>
      <c r="FB55" s="102" t="s">
        <v>1799</v>
      </c>
      <c r="FC55" s="103">
        <v>44629</v>
      </c>
      <c r="FD55" s="92">
        <v>5</v>
      </c>
      <c r="FE55" s="103">
        <v>44629</v>
      </c>
      <c r="FF55" s="105">
        <v>32.5</v>
      </c>
      <c r="FG55" s="101">
        <v>44629</v>
      </c>
      <c r="FH55" s="105">
        <v>91.03</v>
      </c>
      <c r="FI55" s="98">
        <v>44629</v>
      </c>
      <c r="FJ55" s="94" t="s">
        <v>1712</v>
      </c>
      <c r="FK55" s="92">
        <v>90</v>
      </c>
      <c r="FL55" s="97">
        <v>44897</v>
      </c>
      <c r="FM55" s="98" t="s">
        <v>1530</v>
      </c>
      <c r="FN55" s="97">
        <v>44622</v>
      </c>
      <c r="FO55" s="107"/>
      <c r="FP55" s="92" t="s">
        <v>132</v>
      </c>
      <c r="FQ55" s="92" t="s">
        <v>132</v>
      </c>
      <c r="FR55" s="92" t="s">
        <v>132</v>
      </c>
      <c r="FS55" s="107" t="s">
        <v>807</v>
      </c>
      <c r="FT55" s="92" t="s">
        <v>132</v>
      </c>
      <c r="FU55" s="92"/>
      <c r="GM55" s="102"/>
    </row>
    <row r="56" spans="1:195" s="75" customFormat="1" ht="51.75" x14ac:dyDescent="0.25">
      <c r="A56" s="85">
        <v>2022</v>
      </c>
      <c r="B56" s="76">
        <v>44926</v>
      </c>
      <c r="C56" s="85" t="s">
        <v>121</v>
      </c>
      <c r="D56" s="85" t="s">
        <v>122</v>
      </c>
      <c r="E56" s="85" t="s">
        <v>123</v>
      </c>
      <c r="F56" s="77">
        <f t="shared" si="20"/>
        <v>55</v>
      </c>
      <c r="G56" s="85" t="s">
        <v>1586</v>
      </c>
      <c r="H56" s="85">
        <v>86</v>
      </c>
      <c r="I56" s="85" t="s">
        <v>797</v>
      </c>
      <c r="J56" s="217" t="s">
        <v>800</v>
      </c>
      <c r="K56" s="77" t="str">
        <f>VLOOKUP(J56,[1]CodMpios!$B$1075:$E$1087,4,FALSE)</f>
        <v>86001 - Mocoa</v>
      </c>
      <c r="L56" s="77" t="str">
        <f>VLOOKUP($J56,[1]Coord_Mpios_X_Y!$B$102:$K$114,9,FALSE)</f>
        <v>1,228574994655</v>
      </c>
      <c r="M56" s="77" t="str">
        <f>VLOOKUP($J56,[1]Coord_Mpios_X_Y!$B$102:$K$114,10,FALSE)</f>
        <v>-76,684362183288</v>
      </c>
      <c r="N56" s="86" t="s">
        <v>1846</v>
      </c>
      <c r="O56" s="86" t="s">
        <v>1776</v>
      </c>
      <c r="P56" s="218"/>
      <c r="Q56" s="85" t="s">
        <v>126</v>
      </c>
      <c r="R56" s="108">
        <v>1513275</v>
      </c>
      <c r="S56" s="62" t="str">
        <f t="shared" si="0"/>
        <v>CC1513275</v>
      </c>
      <c r="T56" s="91" t="s">
        <v>340</v>
      </c>
      <c r="U56" s="85" t="s">
        <v>341</v>
      </c>
      <c r="V56" s="91" t="s">
        <v>592</v>
      </c>
      <c r="W56" s="85" t="s">
        <v>528</v>
      </c>
      <c r="X56" s="87">
        <v>15349</v>
      </c>
      <c r="Y56" s="89">
        <f t="shared" si="16"/>
        <v>42</v>
      </c>
      <c r="Z56" s="63">
        <f>VLOOKUP($Y56,[1]Edades!$A$3:$H$153,4,FALSE)</f>
        <v>5</v>
      </c>
      <c r="AA56" s="63" t="str">
        <f>VLOOKUP($Y56,[1]Edades!$A$3:$H$153,6,FALSE)</f>
        <v>5 - Adultez</v>
      </c>
      <c r="AB56" s="63">
        <f>VLOOKUP($Y56,[1]Edades!$A$3:$H$153,7,FALSE)</f>
        <v>9</v>
      </c>
      <c r="AC56" s="63" t="str">
        <f>VLOOKUP($Y56,[1]Edades!$A$3:$H$153,8,FALSE)</f>
        <v>40-44</v>
      </c>
      <c r="AD56" s="88" t="s">
        <v>1589</v>
      </c>
      <c r="AE56" s="85">
        <v>1</v>
      </c>
      <c r="AF56" s="85" t="s">
        <v>807</v>
      </c>
      <c r="AG56" s="86" t="s">
        <v>212</v>
      </c>
      <c r="AH56" s="86" t="s">
        <v>130</v>
      </c>
      <c r="AI56" s="85" t="s">
        <v>2237</v>
      </c>
      <c r="AJ56" s="85" t="s">
        <v>1847</v>
      </c>
      <c r="AK56" s="86" t="s">
        <v>1846</v>
      </c>
      <c r="AL56" s="86" t="s">
        <v>1601</v>
      </c>
      <c r="AM56" s="85" t="s">
        <v>1786</v>
      </c>
      <c r="AN56" s="85" t="s">
        <v>131</v>
      </c>
      <c r="AO56" s="85" t="s">
        <v>131</v>
      </c>
      <c r="AP56" s="85" t="s">
        <v>131</v>
      </c>
      <c r="AQ56" s="128" t="s">
        <v>1841</v>
      </c>
      <c r="AR56" s="53" t="str">
        <f t="shared" si="17"/>
        <v>86001 - Mocoa</v>
      </c>
      <c r="AS56" s="85" t="s">
        <v>1586</v>
      </c>
      <c r="AT56" s="88">
        <v>3133679270</v>
      </c>
      <c r="AU56" s="85" t="s">
        <v>1219</v>
      </c>
      <c r="AV56" s="85"/>
      <c r="AW56" s="85"/>
      <c r="AX56" s="85"/>
      <c r="AY56" s="85"/>
      <c r="AZ56" s="85"/>
      <c r="BA56" s="85">
        <v>86</v>
      </c>
      <c r="BB56" s="85" t="s">
        <v>1778</v>
      </c>
      <c r="BC56" s="85">
        <v>86001</v>
      </c>
      <c r="BD56" s="85" t="s">
        <v>1586</v>
      </c>
      <c r="BE56" s="89">
        <v>860010017201</v>
      </c>
      <c r="BF56" s="49" t="s">
        <v>1079</v>
      </c>
      <c r="BG56" s="85" t="s">
        <v>1779</v>
      </c>
      <c r="BH56" s="85" t="s">
        <v>1780</v>
      </c>
      <c r="BI56" s="85">
        <v>4201616</v>
      </c>
      <c r="BJ56" s="85"/>
      <c r="BK56" s="85"/>
      <c r="BL56" s="85" t="s">
        <v>807</v>
      </c>
      <c r="BM56" s="85" t="s">
        <v>130</v>
      </c>
      <c r="BN56" s="85" t="s">
        <v>132</v>
      </c>
      <c r="BO56" s="85">
        <v>0</v>
      </c>
      <c r="BP56" s="127" t="s">
        <v>132</v>
      </c>
      <c r="BQ56" s="127" t="s">
        <v>132</v>
      </c>
      <c r="BR56" s="85" t="s">
        <v>1676</v>
      </c>
      <c r="BS56" s="127" t="s">
        <v>130</v>
      </c>
      <c r="BT56" s="111">
        <v>44924</v>
      </c>
      <c r="BU56" s="127" t="s">
        <v>1677</v>
      </c>
      <c r="BV56" s="127" t="s">
        <v>130</v>
      </c>
      <c r="BW56" s="133" t="s">
        <v>1792</v>
      </c>
      <c r="BX56" s="127" t="s">
        <v>1692</v>
      </c>
      <c r="BY56" s="127" t="s">
        <v>132</v>
      </c>
      <c r="BZ56" s="127" t="s">
        <v>130</v>
      </c>
      <c r="CA56" s="127" t="s">
        <v>130</v>
      </c>
      <c r="CB56" s="127" t="s">
        <v>132</v>
      </c>
      <c r="CC56" s="127" t="s">
        <v>132</v>
      </c>
      <c r="CD56" s="127" t="s">
        <v>131</v>
      </c>
      <c r="CE56" s="127" t="s">
        <v>1681</v>
      </c>
      <c r="CF56" s="127" t="s">
        <v>1842</v>
      </c>
      <c r="CG56" s="130">
        <v>64</v>
      </c>
      <c r="CH56" s="131">
        <v>160</v>
      </c>
      <c r="CI56" s="50">
        <f t="shared" si="1"/>
        <v>24.999999999999996</v>
      </c>
      <c r="CJ56" s="18" t="str">
        <f t="shared" si="2"/>
        <v>SOBREPESO</v>
      </c>
      <c r="CK56" s="95">
        <f>Hoja1!L58</f>
        <v>3</v>
      </c>
      <c r="CL56" s="10" t="s">
        <v>1112</v>
      </c>
      <c r="CM56" s="97">
        <v>43314</v>
      </c>
      <c r="CN56" s="92"/>
      <c r="CO56" s="75">
        <v>1</v>
      </c>
      <c r="CP56" s="119">
        <f t="shared" ref="CP56:CP58" si="34">CM56</f>
        <v>43314</v>
      </c>
      <c r="CQ56" s="75">
        <v>2</v>
      </c>
      <c r="CR56" s="65" t="s">
        <v>1222</v>
      </c>
      <c r="CS56" s="75">
        <v>0</v>
      </c>
      <c r="CT56" s="110" t="s">
        <v>131</v>
      </c>
      <c r="CU56" s="92" t="s">
        <v>130</v>
      </c>
      <c r="CV56" s="92" t="s">
        <v>1221</v>
      </c>
      <c r="CW56" s="102">
        <v>130</v>
      </c>
      <c r="CX56" s="102">
        <v>70</v>
      </c>
      <c r="CY56" s="93" t="s">
        <v>807</v>
      </c>
      <c r="CZ56" s="92" t="s">
        <v>132</v>
      </c>
      <c r="DA56" s="92" t="s">
        <v>132</v>
      </c>
      <c r="DB56" s="92">
        <v>0</v>
      </c>
      <c r="DC56" s="75" t="str">
        <f t="shared" si="3"/>
        <v/>
      </c>
      <c r="DD56" s="16" t="str">
        <f t="shared" si="4"/>
        <v/>
      </c>
      <c r="DE56" s="16" t="str">
        <f t="shared" si="5"/>
        <v/>
      </c>
      <c r="DF56" s="16" t="str">
        <f t="shared" si="6"/>
        <v/>
      </c>
      <c r="DG56" s="16" t="str">
        <f t="shared" si="19"/>
        <v xml:space="preserve"> +  +  + </v>
      </c>
      <c r="DH56" s="16" t="str">
        <f t="shared" si="33"/>
        <v>HTA</v>
      </c>
      <c r="DI56" s="98"/>
      <c r="DJ56" s="75" t="str">
        <f t="shared" si="8"/>
        <v>NO</v>
      </c>
      <c r="DL56" s="98"/>
      <c r="DM56" s="98">
        <v>44056</v>
      </c>
      <c r="DN56" s="75" t="str">
        <f t="shared" si="9"/>
        <v>SI</v>
      </c>
      <c r="DO56" s="98"/>
      <c r="DP56" s="75" t="str">
        <f t="shared" si="9"/>
        <v>NO</v>
      </c>
      <c r="DQ56" s="98"/>
      <c r="DR56" s="75" t="str">
        <f t="shared" si="10"/>
        <v>NO</v>
      </c>
      <c r="DS56" s="98"/>
      <c r="DT56" s="75" t="str">
        <f t="shared" si="11"/>
        <v>NO</v>
      </c>
      <c r="DU56" s="98"/>
      <c r="DV56" s="75" t="str">
        <f t="shared" si="11"/>
        <v>NO</v>
      </c>
      <c r="DW56" s="98">
        <v>43101</v>
      </c>
      <c r="DX56" s="75" t="str">
        <f t="shared" si="12"/>
        <v>SI</v>
      </c>
      <c r="DY56" s="98">
        <v>44475</v>
      </c>
      <c r="DZ56" s="75" t="str">
        <f t="shared" si="13"/>
        <v>SI</v>
      </c>
      <c r="EA56" s="98"/>
      <c r="EB56" s="75" t="str">
        <f t="shared" si="14"/>
        <v>NO</v>
      </c>
      <c r="EC56" s="98" t="s">
        <v>131</v>
      </c>
      <c r="ED56" s="92" t="s">
        <v>1530</v>
      </c>
      <c r="EE56" s="92"/>
      <c r="EF56" s="92" t="s">
        <v>1114</v>
      </c>
      <c r="EG56" s="94"/>
      <c r="EH56" s="92" t="s">
        <v>1793</v>
      </c>
      <c r="EI56" s="92">
        <v>2</v>
      </c>
      <c r="EJ56" s="92"/>
      <c r="EK56" s="101">
        <v>44475</v>
      </c>
      <c r="EL56" s="92">
        <v>1.03</v>
      </c>
      <c r="EM56" s="103">
        <v>44475</v>
      </c>
      <c r="EN56" s="102">
        <v>93</v>
      </c>
      <c r="EO56" s="101">
        <v>44475</v>
      </c>
      <c r="EP56" s="92">
        <v>202</v>
      </c>
      <c r="EQ56" s="101">
        <v>44475</v>
      </c>
      <c r="ER56" s="99">
        <v>128.30000000000001</v>
      </c>
      <c r="ES56" s="101">
        <v>44475</v>
      </c>
      <c r="ET56" s="192">
        <v>56.7</v>
      </c>
      <c r="EU56" s="101">
        <v>44475</v>
      </c>
      <c r="EV56" s="92">
        <v>85</v>
      </c>
      <c r="EW56" s="101">
        <v>44475</v>
      </c>
      <c r="EX56" s="92">
        <v>2.5</v>
      </c>
      <c r="EY56" s="103"/>
      <c r="EZ56" s="92"/>
      <c r="FA56" s="114">
        <v>44475</v>
      </c>
      <c r="FB56" s="102" t="s">
        <v>1848</v>
      </c>
      <c r="FC56" s="103">
        <v>44475</v>
      </c>
      <c r="FD56" s="92">
        <v>4.9000000000000004</v>
      </c>
      <c r="FE56" s="103">
        <v>44475</v>
      </c>
      <c r="FF56" s="105">
        <v>1.4</v>
      </c>
      <c r="FG56" s="101">
        <v>44475</v>
      </c>
      <c r="FH56" s="105">
        <v>53.9</v>
      </c>
      <c r="FI56" s="101">
        <v>44475</v>
      </c>
      <c r="FJ56" s="94" t="s">
        <v>1712</v>
      </c>
      <c r="FK56" s="92">
        <v>100</v>
      </c>
      <c r="FL56" s="97">
        <v>44924</v>
      </c>
      <c r="FM56" s="98" t="s">
        <v>1530</v>
      </c>
      <c r="FN56" s="97">
        <v>45014</v>
      </c>
      <c r="FO56" s="107"/>
      <c r="FP56" s="92" t="s">
        <v>130</v>
      </c>
      <c r="FQ56" s="92" t="s">
        <v>132</v>
      </c>
      <c r="FR56" s="92" t="s">
        <v>132</v>
      </c>
      <c r="FS56" s="107" t="s">
        <v>807</v>
      </c>
      <c r="FT56" s="92" t="s">
        <v>132</v>
      </c>
      <c r="FU56" s="92" t="s">
        <v>1849</v>
      </c>
      <c r="GM56" s="102"/>
    </row>
    <row r="57" spans="1:195" s="75" customFormat="1" x14ac:dyDescent="0.25">
      <c r="A57" s="85">
        <v>2022</v>
      </c>
      <c r="B57" s="76">
        <v>44926</v>
      </c>
      <c r="C57" s="85" t="s">
        <v>121</v>
      </c>
      <c r="D57" s="85" t="s">
        <v>122</v>
      </c>
      <c r="E57" s="85" t="s">
        <v>123</v>
      </c>
      <c r="F57" s="77">
        <f t="shared" si="20"/>
        <v>56</v>
      </c>
      <c r="G57" s="85" t="s">
        <v>1586</v>
      </c>
      <c r="H57" s="85">
        <v>86</v>
      </c>
      <c r="I57" s="85" t="s">
        <v>797</v>
      </c>
      <c r="J57" s="217" t="s">
        <v>800</v>
      </c>
      <c r="K57" s="77" t="str">
        <f>VLOOKUP(J57,[1]CodMpios!$B$1075:$E$1087,4,FALSE)</f>
        <v>86001 - Mocoa</v>
      </c>
      <c r="L57" s="77" t="str">
        <f>VLOOKUP($J57,[1]Coord_Mpios_X_Y!$B$102:$K$114,9,FALSE)</f>
        <v>1,228574994655</v>
      </c>
      <c r="M57" s="77" t="str">
        <f>VLOOKUP($J57,[1]Coord_Mpios_X_Y!$B$102:$K$114,10,FALSE)</f>
        <v>-76,684362183288</v>
      </c>
      <c r="N57" s="86" t="s">
        <v>1846</v>
      </c>
      <c r="O57" s="86" t="s">
        <v>1776</v>
      </c>
      <c r="P57" s="218"/>
      <c r="Q57" s="85" t="s">
        <v>126</v>
      </c>
      <c r="R57" s="108">
        <v>5296755</v>
      </c>
      <c r="S57" s="62" t="str">
        <f t="shared" si="0"/>
        <v>CC5296755</v>
      </c>
      <c r="T57" s="91" t="s">
        <v>1198</v>
      </c>
      <c r="U57" s="85" t="s">
        <v>496</v>
      </c>
      <c r="V57" s="91" t="s">
        <v>129</v>
      </c>
      <c r="W57" s="85" t="s">
        <v>1231</v>
      </c>
      <c r="X57" s="87">
        <v>15134</v>
      </c>
      <c r="Y57" s="89">
        <f t="shared" si="16"/>
        <v>41</v>
      </c>
      <c r="Z57" s="63">
        <f>VLOOKUP($Y57,[1]Edades!$A$3:$H$153,4,FALSE)</f>
        <v>5</v>
      </c>
      <c r="AA57" s="63" t="str">
        <f>VLOOKUP($Y57,[1]Edades!$A$3:$H$153,6,FALSE)</f>
        <v>5 - Adultez</v>
      </c>
      <c r="AB57" s="63">
        <f>VLOOKUP($Y57,[1]Edades!$A$3:$H$153,7,FALSE)</f>
        <v>9</v>
      </c>
      <c r="AC57" s="63" t="str">
        <f>VLOOKUP($Y57,[1]Edades!$A$3:$H$153,8,FALSE)</f>
        <v>40-44</v>
      </c>
      <c r="AD57" s="88" t="s">
        <v>1589</v>
      </c>
      <c r="AE57" s="85">
        <v>1</v>
      </c>
      <c r="AF57" s="85" t="s">
        <v>807</v>
      </c>
      <c r="AG57" s="86" t="s">
        <v>1777</v>
      </c>
      <c r="AH57" s="85" t="s">
        <v>807</v>
      </c>
      <c r="AI57" s="85" t="s">
        <v>807</v>
      </c>
      <c r="AJ57" s="85" t="s">
        <v>807</v>
      </c>
      <c r="AK57" s="86" t="s">
        <v>1846</v>
      </c>
      <c r="AL57" s="86" t="s">
        <v>1600</v>
      </c>
      <c r="AM57" s="85" t="s">
        <v>1786</v>
      </c>
      <c r="AN57" s="85" t="s">
        <v>131</v>
      </c>
      <c r="AO57" s="85" t="s">
        <v>131</v>
      </c>
      <c r="AP57" s="85" t="s">
        <v>131</v>
      </c>
      <c r="AQ57" s="75" t="s">
        <v>1841</v>
      </c>
      <c r="AR57" s="53" t="str">
        <f t="shared" si="17"/>
        <v>86001 - Mocoa</v>
      </c>
      <c r="AS57" s="85" t="s">
        <v>1586</v>
      </c>
      <c r="AT57" s="88">
        <v>3123110693</v>
      </c>
      <c r="AU57" s="85" t="s">
        <v>1219</v>
      </c>
      <c r="AV57" s="85"/>
      <c r="AW57" s="85"/>
      <c r="AX57" s="85"/>
      <c r="AY57" s="85"/>
      <c r="AZ57" s="85"/>
      <c r="BA57" s="85">
        <v>86</v>
      </c>
      <c r="BB57" s="85" t="s">
        <v>1778</v>
      </c>
      <c r="BC57" s="85">
        <v>86001</v>
      </c>
      <c r="BD57" s="85" t="s">
        <v>1586</v>
      </c>
      <c r="BE57" s="89">
        <v>860010017201</v>
      </c>
      <c r="BF57" s="49" t="s">
        <v>1079</v>
      </c>
      <c r="BG57" s="85" t="s">
        <v>1779</v>
      </c>
      <c r="BH57" s="85" t="s">
        <v>1780</v>
      </c>
      <c r="BI57" s="85">
        <v>4201616</v>
      </c>
      <c r="BJ57" s="85"/>
      <c r="BK57" s="85"/>
      <c r="BL57" s="85" t="s">
        <v>807</v>
      </c>
      <c r="BM57" s="85" t="s">
        <v>130</v>
      </c>
      <c r="BN57" s="85" t="s">
        <v>132</v>
      </c>
      <c r="BO57" s="85">
        <v>0</v>
      </c>
      <c r="BP57" s="85" t="s">
        <v>132</v>
      </c>
      <c r="BQ57" s="85" t="s">
        <v>132</v>
      </c>
      <c r="BR57" s="85" t="s">
        <v>807</v>
      </c>
      <c r="BS57" s="85" t="s">
        <v>807</v>
      </c>
      <c r="BT57" s="90">
        <v>44586</v>
      </c>
      <c r="BU57" s="85" t="s">
        <v>1677</v>
      </c>
      <c r="BV57" s="85" t="s">
        <v>130</v>
      </c>
      <c r="BW57" s="91" t="s">
        <v>1808</v>
      </c>
      <c r="BX57" s="85"/>
      <c r="BY57" s="85" t="s">
        <v>132</v>
      </c>
      <c r="BZ57" s="85" t="s">
        <v>807</v>
      </c>
      <c r="CA57" s="85" t="s">
        <v>807</v>
      </c>
      <c r="CB57" s="85"/>
      <c r="CC57" s="85"/>
      <c r="CD57" s="85" t="s">
        <v>131</v>
      </c>
      <c r="CE57" s="88" t="s">
        <v>1681</v>
      </c>
      <c r="CF57" s="80" t="str">
        <f>E57</f>
        <v>HTA</v>
      </c>
      <c r="CG57" s="109">
        <v>77</v>
      </c>
      <c r="CH57" s="95">
        <v>172</v>
      </c>
      <c r="CI57" s="50">
        <f t="shared" si="1"/>
        <v>26.027582477014604</v>
      </c>
      <c r="CJ57" s="18" t="str">
        <f t="shared" si="2"/>
        <v>SOBREPESO</v>
      </c>
      <c r="CK57" s="95">
        <f>Hoja1!L59</f>
        <v>2</v>
      </c>
      <c r="CL57" s="10" t="s">
        <v>1112</v>
      </c>
      <c r="CM57" s="97">
        <v>43314</v>
      </c>
      <c r="CN57" s="92"/>
      <c r="CO57" s="75">
        <v>1</v>
      </c>
      <c r="CP57" s="119">
        <f t="shared" si="34"/>
        <v>43314</v>
      </c>
      <c r="CQ57" s="75">
        <v>2</v>
      </c>
      <c r="CR57" s="65" t="s">
        <v>1222</v>
      </c>
      <c r="CS57" s="75">
        <v>0</v>
      </c>
      <c r="CT57" s="110" t="s">
        <v>131</v>
      </c>
      <c r="CU57" s="93" t="s">
        <v>807</v>
      </c>
      <c r="CV57" s="92"/>
      <c r="CW57" s="102">
        <v>130</v>
      </c>
      <c r="CX57" s="102">
        <v>60</v>
      </c>
      <c r="CY57" s="93" t="s">
        <v>807</v>
      </c>
      <c r="CZ57" s="92" t="s">
        <v>132</v>
      </c>
      <c r="DA57" s="75" t="s">
        <v>807</v>
      </c>
      <c r="DB57" s="92">
        <v>0</v>
      </c>
      <c r="DC57" s="75" t="str">
        <f t="shared" si="3"/>
        <v/>
      </c>
      <c r="DD57" s="16" t="str">
        <f t="shared" si="4"/>
        <v/>
      </c>
      <c r="DE57" s="16" t="str">
        <f t="shared" si="5"/>
        <v/>
      </c>
      <c r="DF57" s="16" t="str">
        <f t="shared" si="6"/>
        <v/>
      </c>
      <c r="DG57" s="16" t="str">
        <f t="shared" si="19"/>
        <v xml:space="preserve"> +  +  + </v>
      </c>
      <c r="DH57" s="16" t="str">
        <f t="shared" si="33"/>
        <v>HTA</v>
      </c>
      <c r="DI57" s="98">
        <v>43315</v>
      </c>
      <c r="DJ57" s="75" t="str">
        <f t="shared" si="8"/>
        <v>SI</v>
      </c>
      <c r="DL57" s="98"/>
      <c r="DM57" s="98">
        <v>43518</v>
      </c>
      <c r="DN57" s="75" t="str">
        <f t="shared" si="9"/>
        <v>SI</v>
      </c>
      <c r="DO57" s="98"/>
      <c r="DP57" s="75" t="str">
        <f t="shared" si="9"/>
        <v>NO</v>
      </c>
      <c r="DQ57" s="98"/>
      <c r="DR57" s="75" t="str">
        <f t="shared" si="10"/>
        <v>NO</v>
      </c>
      <c r="DS57" s="98"/>
      <c r="DT57" s="75" t="str">
        <f t="shared" si="11"/>
        <v>NO</v>
      </c>
      <c r="DU57" s="98"/>
      <c r="DV57" s="75" t="str">
        <f t="shared" si="11"/>
        <v>NO</v>
      </c>
      <c r="DW57" s="98"/>
      <c r="DX57" s="75" t="str">
        <f t="shared" si="12"/>
        <v>NO</v>
      </c>
      <c r="DY57" s="98">
        <v>44847</v>
      </c>
      <c r="DZ57" s="75" t="str">
        <f t="shared" si="13"/>
        <v>SI</v>
      </c>
      <c r="EA57" s="98"/>
      <c r="EB57" s="75" t="str">
        <f t="shared" si="14"/>
        <v>NO</v>
      </c>
      <c r="EC57" s="98" t="s">
        <v>807</v>
      </c>
      <c r="ED57" s="92" t="s">
        <v>1530</v>
      </c>
      <c r="EE57" s="92"/>
      <c r="EF57" s="98" t="s">
        <v>807</v>
      </c>
      <c r="EG57" s="94"/>
      <c r="EH57" s="99" t="s">
        <v>1711</v>
      </c>
      <c r="EI57" s="99" t="s">
        <v>807</v>
      </c>
      <c r="EJ57" s="99"/>
      <c r="EK57" s="139">
        <v>44847</v>
      </c>
      <c r="EL57" s="92">
        <v>1.1200000000000001</v>
      </c>
      <c r="EM57" s="140">
        <v>44847</v>
      </c>
      <c r="EN57" s="102">
        <v>97</v>
      </c>
      <c r="EO57" s="139">
        <v>44847</v>
      </c>
      <c r="EP57" s="92">
        <v>180</v>
      </c>
      <c r="EQ57" s="139">
        <v>44847</v>
      </c>
      <c r="ER57" s="99">
        <v>96.2</v>
      </c>
      <c r="ES57" s="139">
        <v>44847</v>
      </c>
      <c r="ET57" s="192">
        <v>65</v>
      </c>
      <c r="EU57" s="139">
        <v>44847</v>
      </c>
      <c r="EV57" s="92">
        <v>94</v>
      </c>
      <c r="EW57" s="139">
        <v>44847</v>
      </c>
      <c r="EX57" s="92"/>
      <c r="EY57" s="140"/>
      <c r="EZ57" s="92"/>
      <c r="FA57" s="102"/>
      <c r="FB57" s="102"/>
      <c r="FC57" s="92"/>
      <c r="FD57" s="92"/>
      <c r="FE57" s="140">
        <v>44847</v>
      </c>
      <c r="FF57" s="141">
        <v>22</v>
      </c>
      <c r="FG57" s="139">
        <v>44847</v>
      </c>
      <c r="FH57" s="141">
        <v>73</v>
      </c>
      <c r="FI57" s="92"/>
      <c r="FJ57" s="94"/>
      <c r="FK57" s="92"/>
      <c r="FL57" s="97">
        <v>44586</v>
      </c>
      <c r="FM57" s="98" t="s">
        <v>1530</v>
      </c>
      <c r="FN57" s="97">
        <v>44645</v>
      </c>
      <c r="FO57" s="107" t="s">
        <v>807</v>
      </c>
      <c r="FP57" s="92" t="s">
        <v>132</v>
      </c>
      <c r="FQ57" s="92" t="s">
        <v>132</v>
      </c>
      <c r="FR57" s="92" t="s">
        <v>132</v>
      </c>
      <c r="FS57" s="107" t="s">
        <v>807</v>
      </c>
      <c r="FT57" s="92" t="s">
        <v>132</v>
      </c>
      <c r="FU57" s="92"/>
      <c r="GM57" s="102"/>
    </row>
    <row r="58" spans="1:195" s="75" customFormat="1" x14ac:dyDescent="0.25">
      <c r="A58" s="85">
        <v>2022</v>
      </c>
      <c r="B58" s="76">
        <v>44926</v>
      </c>
      <c r="C58" s="85" t="s">
        <v>121</v>
      </c>
      <c r="D58" s="85" t="s">
        <v>122</v>
      </c>
      <c r="E58" s="85" t="s">
        <v>123</v>
      </c>
      <c r="F58" s="77">
        <f t="shared" si="20"/>
        <v>57</v>
      </c>
      <c r="G58" s="85" t="s">
        <v>1586</v>
      </c>
      <c r="H58" s="85">
        <v>86</v>
      </c>
      <c r="I58" s="85" t="s">
        <v>797</v>
      </c>
      <c r="J58" s="217" t="s">
        <v>800</v>
      </c>
      <c r="K58" s="77" t="str">
        <f>VLOOKUP(J58,[1]CodMpios!$B$1075:$E$1087,4,FALSE)</f>
        <v>86001 - Mocoa</v>
      </c>
      <c r="L58" s="77" t="str">
        <f>VLOOKUP($J58,[1]Coord_Mpios_X_Y!$B$102:$K$114,9,FALSE)</f>
        <v>1,228574994655</v>
      </c>
      <c r="M58" s="77" t="str">
        <f>VLOOKUP($J58,[1]Coord_Mpios_X_Y!$B$102:$K$114,10,FALSE)</f>
        <v>-76,684362183288</v>
      </c>
      <c r="N58" s="86" t="s">
        <v>1775</v>
      </c>
      <c r="O58" s="86" t="s">
        <v>1776</v>
      </c>
      <c r="P58" s="218"/>
      <c r="Q58" s="85" t="s">
        <v>126</v>
      </c>
      <c r="R58" s="108">
        <v>8565214</v>
      </c>
      <c r="S58" s="62" t="str">
        <f t="shared" si="0"/>
        <v>CC8565214</v>
      </c>
      <c r="T58" s="91" t="s">
        <v>1229</v>
      </c>
      <c r="U58" s="85" t="s">
        <v>180</v>
      </c>
      <c r="V58" s="91" t="s">
        <v>1230</v>
      </c>
      <c r="W58" s="85" t="s">
        <v>515</v>
      </c>
      <c r="X58" s="87">
        <v>29517</v>
      </c>
      <c r="Y58" s="89">
        <f t="shared" si="16"/>
        <v>80</v>
      </c>
      <c r="Z58" s="63">
        <f>VLOOKUP($Y58,[1]Edades!$A$3:$H$153,4,FALSE)</f>
        <v>6</v>
      </c>
      <c r="AA58" s="63" t="str">
        <f>VLOOKUP($Y58,[1]Edades!$A$3:$H$153,6,FALSE)</f>
        <v>6 - Persona mayor</v>
      </c>
      <c r="AB58" s="63">
        <f>VLOOKUP($Y58,[1]Edades!$A$3:$H$153,7,FALSE)</f>
        <v>17</v>
      </c>
      <c r="AC58" s="63" t="str">
        <f>VLOOKUP($Y58,[1]Edades!$A$3:$H$153,8,FALSE)</f>
        <v>80 Y MÁS</v>
      </c>
      <c r="AD58" s="88" t="s">
        <v>1589</v>
      </c>
      <c r="AE58" s="85">
        <v>1</v>
      </c>
      <c r="AF58" s="85" t="s">
        <v>807</v>
      </c>
      <c r="AG58" s="86" t="s">
        <v>212</v>
      </c>
      <c r="AH58" s="86" t="s">
        <v>130</v>
      </c>
      <c r="AI58" s="85" t="s">
        <v>1595</v>
      </c>
      <c r="AJ58" s="85" t="s">
        <v>1591</v>
      </c>
      <c r="AK58" s="86" t="s">
        <v>1775</v>
      </c>
      <c r="AL58" s="86" t="s">
        <v>1602</v>
      </c>
      <c r="AM58" s="85" t="s">
        <v>1786</v>
      </c>
      <c r="AN58" s="85" t="s">
        <v>131</v>
      </c>
      <c r="AO58" s="85" t="s">
        <v>131</v>
      </c>
      <c r="AP58" s="85" t="s">
        <v>131</v>
      </c>
      <c r="AQ58" s="86" t="s">
        <v>1787</v>
      </c>
      <c r="AR58" s="53" t="str">
        <f t="shared" si="17"/>
        <v>86001 - Mocoa</v>
      </c>
      <c r="AS58" s="85" t="s">
        <v>1586</v>
      </c>
      <c r="AT58" s="88">
        <v>3185012865</v>
      </c>
      <c r="AU58" s="85" t="s">
        <v>1219</v>
      </c>
      <c r="AV58" s="85"/>
      <c r="AW58" s="85"/>
      <c r="AX58" s="85"/>
      <c r="AY58" s="85"/>
      <c r="AZ58" s="85"/>
      <c r="BA58" s="85">
        <v>86</v>
      </c>
      <c r="BB58" s="85" t="s">
        <v>1778</v>
      </c>
      <c r="BC58" s="85">
        <v>86001</v>
      </c>
      <c r="BD58" s="85" t="s">
        <v>1586</v>
      </c>
      <c r="BE58" s="89">
        <v>860010017201</v>
      </c>
      <c r="BF58" s="49" t="s">
        <v>1079</v>
      </c>
      <c r="BG58" s="85" t="s">
        <v>1779</v>
      </c>
      <c r="BH58" s="85" t="s">
        <v>1780</v>
      </c>
      <c r="BI58" s="85">
        <v>4201616</v>
      </c>
      <c r="BJ58" s="85"/>
      <c r="BK58" s="85"/>
      <c r="BL58" s="85" t="s">
        <v>807</v>
      </c>
      <c r="BM58" s="85" t="s">
        <v>130</v>
      </c>
      <c r="BN58" s="85" t="s">
        <v>132</v>
      </c>
      <c r="BO58" s="85">
        <v>0</v>
      </c>
      <c r="BP58" s="85" t="s">
        <v>132</v>
      </c>
      <c r="BQ58" s="85" t="s">
        <v>132</v>
      </c>
      <c r="BR58" s="85" t="s">
        <v>1676</v>
      </c>
      <c r="BS58" s="85" t="s">
        <v>132</v>
      </c>
      <c r="BT58" s="90">
        <v>44897</v>
      </c>
      <c r="BU58" s="85" t="s">
        <v>1677</v>
      </c>
      <c r="BV58" s="85" t="s">
        <v>130</v>
      </c>
      <c r="BW58" s="91" t="s">
        <v>1700</v>
      </c>
      <c r="BX58" s="127" t="s">
        <v>132</v>
      </c>
      <c r="BY58" s="125" t="s">
        <v>130</v>
      </c>
      <c r="BZ58" s="127" t="s">
        <v>132</v>
      </c>
      <c r="CA58" s="127" t="s">
        <v>132</v>
      </c>
      <c r="CB58" s="127" t="s">
        <v>132</v>
      </c>
      <c r="CC58" s="127" t="s">
        <v>132</v>
      </c>
      <c r="CD58" s="127" t="s">
        <v>131</v>
      </c>
      <c r="CE58" s="127" t="s">
        <v>1681</v>
      </c>
      <c r="CF58" s="127" t="s">
        <v>132</v>
      </c>
      <c r="CG58" s="130">
        <v>81</v>
      </c>
      <c r="CH58" s="131">
        <v>162</v>
      </c>
      <c r="CI58" s="50">
        <f t="shared" si="1"/>
        <v>30.864197530864192</v>
      </c>
      <c r="CJ58" s="18" t="str">
        <f t="shared" si="2"/>
        <v>OBESIDAD</v>
      </c>
      <c r="CK58" s="95">
        <f>Hoja1!L60</f>
        <v>0</v>
      </c>
      <c r="CL58" s="10" t="s">
        <v>1112</v>
      </c>
      <c r="CM58" s="97">
        <v>43314</v>
      </c>
      <c r="CN58" s="92"/>
      <c r="CO58" s="75">
        <v>1</v>
      </c>
      <c r="CP58" s="119">
        <f t="shared" si="34"/>
        <v>43314</v>
      </c>
      <c r="CQ58" s="75">
        <v>2</v>
      </c>
      <c r="CR58" s="65" t="s">
        <v>1222</v>
      </c>
      <c r="CS58" s="75">
        <v>0</v>
      </c>
      <c r="CT58" s="110" t="s">
        <v>131</v>
      </c>
      <c r="CU58" s="92" t="s">
        <v>132</v>
      </c>
      <c r="CV58" s="92"/>
      <c r="CW58" s="102">
        <v>137</v>
      </c>
      <c r="CX58" s="102">
        <v>84</v>
      </c>
      <c r="CY58" s="93" t="s">
        <v>807</v>
      </c>
      <c r="CZ58" s="92" t="s">
        <v>132</v>
      </c>
      <c r="DA58" s="92" t="s">
        <v>132</v>
      </c>
      <c r="DB58" s="92">
        <v>0</v>
      </c>
      <c r="DC58" s="75" t="str">
        <f t="shared" si="3"/>
        <v/>
      </c>
      <c r="DD58" s="16" t="str">
        <f t="shared" si="4"/>
        <v/>
      </c>
      <c r="DE58" s="16" t="str">
        <f t="shared" si="5"/>
        <v/>
      </c>
      <c r="DF58" s="16" t="str">
        <f t="shared" si="6"/>
        <v/>
      </c>
      <c r="DG58" s="16" t="str">
        <f t="shared" si="19"/>
        <v xml:space="preserve"> +  +  + </v>
      </c>
      <c r="DH58" s="16" t="str">
        <f t="shared" si="33"/>
        <v>HTA</v>
      </c>
      <c r="DI58" s="98"/>
      <c r="DJ58" s="75" t="str">
        <f t="shared" si="8"/>
        <v>NO</v>
      </c>
      <c r="DL58" s="98"/>
      <c r="DM58" s="98">
        <v>44461</v>
      </c>
      <c r="DN58" s="75" t="str">
        <f t="shared" si="9"/>
        <v>SI</v>
      </c>
      <c r="DO58" s="98"/>
      <c r="DP58" s="75" t="str">
        <f t="shared" si="9"/>
        <v>NO</v>
      </c>
      <c r="DQ58" s="98"/>
      <c r="DR58" s="75" t="str">
        <f t="shared" si="10"/>
        <v>NO</v>
      </c>
      <c r="DS58" s="98"/>
      <c r="DT58" s="75" t="str">
        <f t="shared" si="11"/>
        <v>NO</v>
      </c>
      <c r="DU58" s="98"/>
      <c r="DV58" s="75" t="str">
        <f t="shared" si="11"/>
        <v>NO</v>
      </c>
      <c r="DW58" s="98"/>
      <c r="DX58" s="75" t="str">
        <f t="shared" si="12"/>
        <v>NO</v>
      </c>
      <c r="DY58" s="98">
        <v>44384</v>
      </c>
      <c r="DZ58" s="75" t="str">
        <f t="shared" si="13"/>
        <v>SI</v>
      </c>
      <c r="EA58" s="98"/>
      <c r="EB58" s="75" t="str">
        <f t="shared" si="14"/>
        <v>NO</v>
      </c>
      <c r="EC58" s="98" t="s">
        <v>807</v>
      </c>
      <c r="ED58" s="92" t="s">
        <v>1530</v>
      </c>
      <c r="EE58" s="92" t="s">
        <v>131</v>
      </c>
      <c r="EF58" s="92" t="s">
        <v>1814</v>
      </c>
      <c r="EG58" s="94">
        <v>94</v>
      </c>
      <c r="EH58" s="99" t="s">
        <v>131</v>
      </c>
      <c r="EI58" s="92">
        <v>1</v>
      </c>
      <c r="EJ58" s="92"/>
      <c r="EK58" s="101">
        <v>44772</v>
      </c>
      <c r="EL58" s="92">
        <v>0.99</v>
      </c>
      <c r="EM58" s="103">
        <v>44772</v>
      </c>
      <c r="EN58" s="102">
        <v>110</v>
      </c>
      <c r="EO58" s="101">
        <v>44772</v>
      </c>
      <c r="EP58" s="92">
        <v>0.99</v>
      </c>
      <c r="EQ58" s="101">
        <v>44772</v>
      </c>
      <c r="ER58" s="99">
        <v>-74.410000000000011</v>
      </c>
      <c r="ES58" s="101">
        <v>44772</v>
      </c>
      <c r="ET58" s="192">
        <v>56</v>
      </c>
      <c r="EU58" s="101">
        <v>44772</v>
      </c>
      <c r="EV58" s="92">
        <v>97</v>
      </c>
      <c r="EW58" s="101">
        <v>44772</v>
      </c>
      <c r="EX58" s="92">
        <v>42</v>
      </c>
      <c r="EY58" s="103"/>
      <c r="EZ58" s="92"/>
      <c r="FA58" s="101">
        <v>44772</v>
      </c>
      <c r="FB58" s="102" t="s">
        <v>1799</v>
      </c>
      <c r="FC58" s="103">
        <v>44772</v>
      </c>
      <c r="FD58" s="92">
        <v>3.8</v>
      </c>
      <c r="FE58" s="103">
        <v>44772</v>
      </c>
      <c r="FF58" s="105">
        <v>33</v>
      </c>
      <c r="FG58" s="101">
        <v>44772</v>
      </c>
      <c r="FH58" s="105">
        <v>77</v>
      </c>
      <c r="FI58" s="101">
        <v>44772</v>
      </c>
      <c r="FJ58" s="94" t="s">
        <v>1712</v>
      </c>
      <c r="FK58" s="92">
        <v>96</v>
      </c>
      <c r="FL58" s="97">
        <v>44897</v>
      </c>
      <c r="FM58" s="98" t="s">
        <v>1530</v>
      </c>
      <c r="FN58" s="97">
        <v>44987</v>
      </c>
      <c r="FO58" s="107"/>
      <c r="FP58" s="92" t="s">
        <v>132</v>
      </c>
      <c r="FQ58" s="92" t="s">
        <v>132</v>
      </c>
      <c r="FR58" s="92" t="s">
        <v>132</v>
      </c>
      <c r="FS58" s="107" t="s">
        <v>132</v>
      </c>
      <c r="FT58" s="92" t="s">
        <v>132</v>
      </c>
      <c r="FU58" s="92"/>
      <c r="GM58" s="102"/>
    </row>
    <row r="59" spans="1:195" s="75" customFormat="1" x14ac:dyDescent="0.25">
      <c r="A59" s="85">
        <v>2022</v>
      </c>
      <c r="B59" s="76">
        <v>44926</v>
      </c>
      <c r="C59" s="85" t="s">
        <v>121</v>
      </c>
      <c r="D59" s="85" t="s">
        <v>122</v>
      </c>
      <c r="E59" s="85" t="s">
        <v>123</v>
      </c>
      <c r="F59" s="77">
        <f t="shared" si="20"/>
        <v>58</v>
      </c>
      <c r="G59" s="85" t="s">
        <v>1586</v>
      </c>
      <c r="H59" s="85">
        <v>86</v>
      </c>
      <c r="I59" s="85" t="s">
        <v>797</v>
      </c>
      <c r="J59" s="217" t="s">
        <v>911</v>
      </c>
      <c r="K59" s="77" t="str">
        <f>VLOOKUP(J59,[1]CodMpios!$B$1075:$E$1087,4,FALSE)</f>
        <v>86568 - Puerto Asís</v>
      </c>
      <c r="L59" s="77" t="str">
        <f>VLOOKUP($J59,[1]Coord_Mpios_X_Y!$B$102:$K$114,9,FALSE)</f>
        <v>0,478611463602</v>
      </c>
      <c r="M59" s="77" t="str">
        <f>VLOOKUP($J59,[1]Coord_Mpios_X_Y!$B$102:$K$114,10,FALSE)</f>
        <v>-76,328200149562</v>
      </c>
      <c r="N59" s="86" t="s">
        <v>1775</v>
      </c>
      <c r="O59" s="86" t="s">
        <v>1776</v>
      </c>
      <c r="P59" s="218"/>
      <c r="Q59" s="85" t="s">
        <v>126</v>
      </c>
      <c r="R59" s="108">
        <v>18110912</v>
      </c>
      <c r="S59" s="62" t="str">
        <f t="shared" si="0"/>
        <v>CC18110912</v>
      </c>
      <c r="T59" s="91" t="s">
        <v>590</v>
      </c>
      <c r="U59" s="85" t="s">
        <v>232</v>
      </c>
      <c r="V59" s="91" t="s">
        <v>933</v>
      </c>
      <c r="W59" s="85" t="s">
        <v>551</v>
      </c>
      <c r="X59" s="87">
        <v>24534</v>
      </c>
      <c r="Y59" s="89">
        <f t="shared" si="16"/>
        <v>67</v>
      </c>
      <c r="Z59" s="63">
        <f>VLOOKUP($Y59,[1]Edades!$A$3:$H$153,4,FALSE)</f>
        <v>6</v>
      </c>
      <c r="AA59" s="63" t="str">
        <f>VLOOKUP($Y59,[1]Edades!$A$3:$H$153,6,FALSE)</f>
        <v>6 - Persona mayor</v>
      </c>
      <c r="AB59" s="63">
        <f>VLOOKUP($Y59,[1]Edades!$A$3:$H$153,7,FALSE)</f>
        <v>14</v>
      </c>
      <c r="AC59" s="63" t="str">
        <f>VLOOKUP($Y59,[1]Edades!$A$3:$H$153,8,FALSE)</f>
        <v>65-69</v>
      </c>
      <c r="AD59" s="88" t="s">
        <v>1589</v>
      </c>
      <c r="AE59" s="85">
        <v>1</v>
      </c>
      <c r="AF59" s="85" t="s">
        <v>807</v>
      </c>
      <c r="AG59" s="117" t="s">
        <v>1777</v>
      </c>
      <c r="AH59" s="117" t="s">
        <v>132</v>
      </c>
      <c r="AI59" s="85" t="s">
        <v>1595</v>
      </c>
      <c r="AJ59" s="85" t="s">
        <v>1591</v>
      </c>
      <c r="AK59" s="117" t="s">
        <v>1775</v>
      </c>
      <c r="AL59" s="86" t="s">
        <v>1602</v>
      </c>
      <c r="AM59" s="85" t="s">
        <v>1786</v>
      </c>
      <c r="AN59" s="85" t="s">
        <v>131</v>
      </c>
      <c r="AO59" s="85" t="s">
        <v>131</v>
      </c>
      <c r="AP59" s="85" t="s">
        <v>131</v>
      </c>
      <c r="AQ59" s="75" t="s">
        <v>1841</v>
      </c>
      <c r="AR59" s="53" t="str">
        <f t="shared" si="17"/>
        <v>86568 - Puerto Asís</v>
      </c>
      <c r="AS59" s="85" t="s">
        <v>1655</v>
      </c>
      <c r="AT59" s="88">
        <v>3142966914</v>
      </c>
      <c r="AU59" s="85" t="s">
        <v>1219</v>
      </c>
      <c r="AV59" s="85"/>
      <c r="AW59" s="85"/>
      <c r="AX59" s="85"/>
      <c r="AY59" s="85"/>
      <c r="AZ59" s="85"/>
      <c r="BA59" s="85">
        <v>86</v>
      </c>
      <c r="BB59" s="85" t="s">
        <v>1778</v>
      </c>
      <c r="BC59" s="85">
        <v>86568</v>
      </c>
      <c r="BD59" s="85" t="s">
        <v>1655</v>
      </c>
      <c r="BE59" s="89">
        <v>860010017201</v>
      </c>
      <c r="BF59" s="49" t="s">
        <v>1081</v>
      </c>
      <c r="BG59" s="85" t="s">
        <v>1779</v>
      </c>
      <c r="BH59" s="85" t="s">
        <v>1780</v>
      </c>
      <c r="BI59" s="85">
        <v>4201616</v>
      </c>
      <c r="BJ59" s="85"/>
      <c r="BK59" s="85"/>
      <c r="BL59" s="85" t="s">
        <v>807</v>
      </c>
      <c r="BM59" s="85" t="s">
        <v>130</v>
      </c>
      <c r="BN59" s="85" t="s">
        <v>132</v>
      </c>
      <c r="BO59" s="85">
        <v>0</v>
      </c>
      <c r="BP59" s="85" t="s">
        <v>132</v>
      </c>
      <c r="BQ59" s="85" t="s">
        <v>132</v>
      </c>
      <c r="BR59" s="85" t="s">
        <v>1676</v>
      </c>
      <c r="BS59" s="85" t="s">
        <v>132</v>
      </c>
      <c r="BT59" s="90">
        <v>44896</v>
      </c>
      <c r="BU59" s="85" t="s">
        <v>1677</v>
      </c>
      <c r="BV59" s="85" t="s">
        <v>130</v>
      </c>
      <c r="BW59" s="91" t="s">
        <v>1850</v>
      </c>
      <c r="BX59" s="85" t="s">
        <v>1851</v>
      </c>
      <c r="BY59" s="85" t="s">
        <v>132</v>
      </c>
      <c r="BZ59" s="85" t="s">
        <v>130</v>
      </c>
      <c r="CA59" s="85" t="s">
        <v>132</v>
      </c>
      <c r="CB59" s="85" t="s">
        <v>131</v>
      </c>
      <c r="CC59" s="85" t="s">
        <v>131</v>
      </c>
      <c r="CD59" s="85" t="s">
        <v>131</v>
      </c>
      <c r="CE59" s="85" t="s">
        <v>1681</v>
      </c>
      <c r="CF59" s="80" t="str">
        <f t="shared" ref="CF59:CF61" si="35">E59</f>
        <v>HTA</v>
      </c>
      <c r="CG59" s="109">
        <v>95</v>
      </c>
      <c r="CH59" s="95">
        <v>168</v>
      </c>
      <c r="CI59" s="50">
        <f t="shared" si="1"/>
        <v>33.659297052154201</v>
      </c>
      <c r="CJ59" s="18" t="str">
        <f t="shared" si="2"/>
        <v>OBESIDAD</v>
      </c>
      <c r="CK59" s="95">
        <f>Hoja1!L61</f>
        <v>16</v>
      </c>
      <c r="CL59" s="10" t="s">
        <v>1113</v>
      </c>
      <c r="CM59" s="97">
        <v>43314</v>
      </c>
      <c r="CN59" s="92"/>
      <c r="CO59" s="75">
        <v>1</v>
      </c>
      <c r="CP59" s="97">
        <v>43314</v>
      </c>
      <c r="CQ59" s="75">
        <v>2</v>
      </c>
      <c r="CR59" s="65" t="s">
        <v>1222</v>
      </c>
      <c r="CS59" s="75">
        <v>0</v>
      </c>
      <c r="CT59" s="110" t="s">
        <v>131</v>
      </c>
      <c r="CU59" s="92" t="s">
        <v>132</v>
      </c>
      <c r="CV59" s="92"/>
      <c r="CW59" s="102">
        <v>120</v>
      </c>
      <c r="CX59" s="102">
        <v>70</v>
      </c>
      <c r="CY59" s="93" t="s">
        <v>807</v>
      </c>
      <c r="CZ59" s="92" t="s">
        <v>132</v>
      </c>
      <c r="DA59" s="92" t="s">
        <v>132</v>
      </c>
      <c r="DB59" s="92">
        <v>0</v>
      </c>
      <c r="DC59" s="75" t="str">
        <f t="shared" si="3"/>
        <v/>
      </c>
      <c r="DD59" s="16" t="str">
        <f t="shared" si="4"/>
        <v/>
      </c>
      <c r="DE59" s="16" t="str">
        <f t="shared" si="5"/>
        <v/>
      </c>
      <c r="DF59" s="16" t="str">
        <f t="shared" si="6"/>
        <v>HDL ALTO</v>
      </c>
      <c r="DG59" s="16" t="str">
        <f t="shared" si="19"/>
        <v xml:space="preserve"> +  +  + HDL ALTO</v>
      </c>
      <c r="DH59" s="16" t="str">
        <f>VLOOKUP(DG59,Hoja3!$A$19:$B$41,2,FALSE)</f>
        <v>HDL ALTO</v>
      </c>
      <c r="DI59" s="98">
        <v>43329</v>
      </c>
      <c r="DJ59" s="75" t="str">
        <f t="shared" si="8"/>
        <v>SI</v>
      </c>
      <c r="DL59" s="98"/>
      <c r="DM59" s="98">
        <v>43725</v>
      </c>
      <c r="DN59" s="75" t="str">
        <f t="shared" si="9"/>
        <v>SI</v>
      </c>
      <c r="DO59" s="98">
        <v>43497</v>
      </c>
      <c r="DP59" s="75" t="str">
        <f t="shared" si="9"/>
        <v>SI</v>
      </c>
      <c r="DQ59" s="98"/>
      <c r="DR59" s="75" t="str">
        <f t="shared" si="10"/>
        <v>NO</v>
      </c>
      <c r="DS59" s="98">
        <v>43406</v>
      </c>
      <c r="DT59" s="75" t="str">
        <f t="shared" si="11"/>
        <v>SI</v>
      </c>
      <c r="DU59" s="98"/>
      <c r="DV59" s="75" t="str">
        <f t="shared" si="11"/>
        <v>NO</v>
      </c>
      <c r="DW59" s="98"/>
      <c r="DX59" s="75" t="str">
        <f t="shared" si="12"/>
        <v>NO</v>
      </c>
      <c r="DY59" s="98">
        <v>44630</v>
      </c>
      <c r="DZ59" s="75" t="str">
        <f t="shared" si="13"/>
        <v>SI</v>
      </c>
      <c r="EA59" s="98"/>
      <c r="EB59" s="75" t="str">
        <f t="shared" si="14"/>
        <v>NO</v>
      </c>
      <c r="EC59" s="98" t="s">
        <v>807</v>
      </c>
      <c r="ED59" s="92" t="s">
        <v>1530</v>
      </c>
      <c r="EE59" s="92"/>
      <c r="EF59" s="92" t="s">
        <v>1814</v>
      </c>
      <c r="EG59" s="94">
        <v>146</v>
      </c>
      <c r="EH59" s="99"/>
      <c r="EI59" s="92">
        <v>1</v>
      </c>
      <c r="EJ59" s="92"/>
      <c r="EK59" s="114">
        <v>44868</v>
      </c>
      <c r="EL59" s="92">
        <v>0.7</v>
      </c>
      <c r="EM59" s="103">
        <v>44868</v>
      </c>
      <c r="EN59" s="102">
        <v>90</v>
      </c>
      <c r="EO59" s="114">
        <v>44868</v>
      </c>
      <c r="EP59" s="92">
        <v>195</v>
      </c>
      <c r="EQ59" s="114">
        <v>44868</v>
      </c>
      <c r="ER59" s="99">
        <v>143</v>
      </c>
      <c r="ES59" s="114">
        <v>44868</v>
      </c>
      <c r="ET59" s="192">
        <v>40</v>
      </c>
      <c r="EU59" s="114">
        <v>44868</v>
      </c>
      <c r="EV59" s="92">
        <v>60</v>
      </c>
      <c r="EW59" s="114">
        <v>44868</v>
      </c>
      <c r="EX59" s="92"/>
      <c r="EY59" s="103"/>
      <c r="EZ59" s="92"/>
      <c r="FA59" s="114">
        <v>44868</v>
      </c>
      <c r="FB59" s="114" t="s">
        <v>1799</v>
      </c>
      <c r="FC59" s="92"/>
      <c r="FD59" s="92"/>
      <c r="FE59" s="114">
        <v>44868</v>
      </c>
      <c r="FF59" s="105">
        <v>60</v>
      </c>
      <c r="FG59" s="114">
        <v>44868</v>
      </c>
      <c r="FH59" s="118">
        <v>80</v>
      </c>
      <c r="FI59" s="114">
        <v>44868</v>
      </c>
      <c r="FJ59" s="94" t="s">
        <v>1712</v>
      </c>
      <c r="FK59" s="92">
        <v>115</v>
      </c>
      <c r="FL59" s="97">
        <v>44855</v>
      </c>
      <c r="FM59" s="98" t="s">
        <v>1530</v>
      </c>
      <c r="FN59" s="97">
        <v>44947</v>
      </c>
      <c r="FO59" s="107"/>
      <c r="FP59" s="92" t="s">
        <v>132</v>
      </c>
      <c r="FQ59" s="92" t="s">
        <v>132</v>
      </c>
      <c r="FR59" s="92" t="s">
        <v>132</v>
      </c>
      <c r="FS59" s="107" t="s">
        <v>807</v>
      </c>
      <c r="FT59" s="92" t="s">
        <v>132</v>
      </c>
      <c r="FU59" s="92"/>
      <c r="GM59" s="114"/>
    </row>
    <row r="60" spans="1:195" s="75" customFormat="1" x14ac:dyDescent="0.25">
      <c r="A60" s="85">
        <v>2022</v>
      </c>
      <c r="B60" s="76">
        <v>44926</v>
      </c>
      <c r="C60" s="85" t="s">
        <v>121</v>
      </c>
      <c r="D60" s="85" t="s">
        <v>122</v>
      </c>
      <c r="E60" s="85" t="s">
        <v>1475</v>
      </c>
      <c r="F60" s="77">
        <f t="shared" si="20"/>
        <v>59</v>
      </c>
      <c r="G60" s="85" t="s">
        <v>1586</v>
      </c>
      <c r="H60" s="85">
        <v>86</v>
      </c>
      <c r="I60" s="85" t="s">
        <v>797</v>
      </c>
      <c r="J60" s="217" t="s">
        <v>800</v>
      </c>
      <c r="K60" s="77" t="str">
        <f>VLOOKUP(J60,[1]CodMpios!$B$1075:$E$1087,4,FALSE)</f>
        <v>86001 - Mocoa</v>
      </c>
      <c r="L60" s="77" t="str">
        <f>VLOOKUP($J60,[1]Coord_Mpios_X_Y!$B$102:$K$114,9,FALSE)</f>
        <v>1,228574994655</v>
      </c>
      <c r="M60" s="77" t="str">
        <f>VLOOKUP($J60,[1]Coord_Mpios_X_Y!$B$102:$K$114,10,FALSE)</f>
        <v>-76,684362183288</v>
      </c>
      <c r="N60" s="86" t="s">
        <v>1775</v>
      </c>
      <c r="O60" s="86" t="s">
        <v>1776</v>
      </c>
      <c r="P60" s="218"/>
      <c r="Q60" s="85" t="s">
        <v>126</v>
      </c>
      <c r="R60" s="108">
        <v>18122912</v>
      </c>
      <c r="S60" s="62" t="str">
        <f t="shared" si="0"/>
        <v>CC18122912</v>
      </c>
      <c r="T60" s="91" t="s">
        <v>200</v>
      </c>
      <c r="U60" s="85" t="s">
        <v>315</v>
      </c>
      <c r="V60" s="91" t="s">
        <v>432</v>
      </c>
      <c r="W60" s="85" t="s">
        <v>1232</v>
      </c>
      <c r="X60" s="87">
        <v>21645</v>
      </c>
      <c r="Y60" s="89">
        <f t="shared" si="16"/>
        <v>59</v>
      </c>
      <c r="Z60" s="63">
        <f>VLOOKUP($Y60,[1]Edades!$A$3:$H$153,4,FALSE)</f>
        <v>5</v>
      </c>
      <c r="AA60" s="63" t="str">
        <f>VLOOKUP($Y60,[1]Edades!$A$3:$H$153,6,FALSE)</f>
        <v>5 - Adultez</v>
      </c>
      <c r="AB60" s="63">
        <f>VLOOKUP($Y60,[1]Edades!$A$3:$H$153,7,FALSE)</f>
        <v>12</v>
      </c>
      <c r="AC60" s="63" t="str">
        <f>VLOOKUP($Y60,[1]Edades!$A$3:$H$153,8,FALSE)</f>
        <v>55-59</v>
      </c>
      <c r="AD60" s="88" t="s">
        <v>1589</v>
      </c>
      <c r="AE60" s="85">
        <v>1</v>
      </c>
      <c r="AF60" s="85" t="s">
        <v>807</v>
      </c>
      <c r="AG60" s="86" t="s">
        <v>1777</v>
      </c>
      <c r="AH60" s="85" t="s">
        <v>807</v>
      </c>
      <c r="AI60" s="85" t="s">
        <v>807</v>
      </c>
      <c r="AJ60" s="85" t="s">
        <v>807</v>
      </c>
      <c r="AK60" s="86" t="s">
        <v>1775</v>
      </c>
      <c r="AL60" s="86" t="s">
        <v>1600</v>
      </c>
      <c r="AM60" s="85" t="s">
        <v>1786</v>
      </c>
      <c r="AN60" s="85" t="s">
        <v>131</v>
      </c>
      <c r="AO60" s="85" t="s">
        <v>131</v>
      </c>
      <c r="AP60" s="85" t="s">
        <v>131</v>
      </c>
      <c r="AQ60" s="75" t="s">
        <v>1841</v>
      </c>
      <c r="AR60" s="53" t="str">
        <f t="shared" si="17"/>
        <v>86001 - Mocoa</v>
      </c>
      <c r="AS60" s="85" t="s">
        <v>1586</v>
      </c>
      <c r="AT60" s="88">
        <v>3133920412</v>
      </c>
      <c r="AU60" s="85" t="s">
        <v>1219</v>
      </c>
      <c r="AV60" s="85"/>
      <c r="AW60" s="85"/>
      <c r="AX60" s="85"/>
      <c r="AY60" s="85"/>
      <c r="AZ60" s="85"/>
      <c r="BA60" s="85">
        <v>86</v>
      </c>
      <c r="BB60" s="85" t="s">
        <v>1778</v>
      </c>
      <c r="BC60" s="85">
        <v>86001</v>
      </c>
      <c r="BD60" s="85" t="s">
        <v>1586</v>
      </c>
      <c r="BE60" s="89">
        <v>860010017201</v>
      </c>
      <c r="BF60" s="49" t="s">
        <v>1079</v>
      </c>
      <c r="BG60" s="85" t="s">
        <v>1779</v>
      </c>
      <c r="BH60" s="85" t="s">
        <v>1780</v>
      </c>
      <c r="BI60" s="85">
        <v>4201616</v>
      </c>
      <c r="BJ60" s="85"/>
      <c r="BK60" s="85"/>
      <c r="BL60" s="85" t="s">
        <v>807</v>
      </c>
      <c r="BM60" s="85" t="s">
        <v>130</v>
      </c>
      <c r="BN60" s="85" t="s">
        <v>132</v>
      </c>
      <c r="BO60" s="85">
        <v>0</v>
      </c>
      <c r="BP60" s="85" t="s">
        <v>132</v>
      </c>
      <c r="BQ60" s="85" t="s">
        <v>132</v>
      </c>
      <c r="BR60" s="85" t="s">
        <v>807</v>
      </c>
      <c r="BS60" s="85" t="s">
        <v>807</v>
      </c>
      <c r="BT60" s="90">
        <v>44804</v>
      </c>
      <c r="BU60" s="85" t="s">
        <v>1677</v>
      </c>
      <c r="BV60" s="85" t="s">
        <v>130</v>
      </c>
      <c r="BW60" s="91" t="s">
        <v>1808</v>
      </c>
      <c r="BX60" s="85"/>
      <c r="BY60" s="85" t="s">
        <v>132</v>
      </c>
      <c r="BZ60" s="85" t="s">
        <v>807</v>
      </c>
      <c r="CA60" s="85" t="s">
        <v>807</v>
      </c>
      <c r="CB60" s="85"/>
      <c r="CC60" s="85"/>
      <c r="CD60" s="85" t="s">
        <v>131</v>
      </c>
      <c r="CE60" s="88" t="s">
        <v>1681</v>
      </c>
      <c r="CF60" s="80" t="str">
        <f t="shared" si="35"/>
        <v>HTA + DM</v>
      </c>
      <c r="CG60" s="109">
        <v>88</v>
      </c>
      <c r="CH60" s="95">
        <v>182</v>
      </c>
      <c r="CI60" s="50">
        <f t="shared" si="1"/>
        <v>26.566839753652939</v>
      </c>
      <c r="CJ60" s="18" t="str">
        <f t="shared" si="2"/>
        <v>SOBREPESO</v>
      </c>
      <c r="CK60" s="95">
        <f>Hoja1!L62</f>
        <v>9</v>
      </c>
      <c r="CL60" s="10" t="s">
        <v>1112</v>
      </c>
      <c r="CM60" s="97">
        <v>43314</v>
      </c>
      <c r="CN60" s="92"/>
      <c r="CO60" s="75">
        <v>1</v>
      </c>
      <c r="CP60" s="119">
        <f t="shared" ref="CP60:CP61" si="36">CM60</f>
        <v>43314</v>
      </c>
      <c r="CQ60" s="75">
        <v>1</v>
      </c>
      <c r="CR60" s="94" t="s">
        <v>1221</v>
      </c>
      <c r="CS60" s="75">
        <v>1</v>
      </c>
      <c r="CT60" s="110" t="s">
        <v>1707</v>
      </c>
      <c r="CU60" s="93" t="s">
        <v>807</v>
      </c>
      <c r="CV60" s="92"/>
      <c r="CW60" s="102">
        <v>120</v>
      </c>
      <c r="CX60" s="102">
        <v>80</v>
      </c>
      <c r="CY60" s="93" t="s">
        <v>807</v>
      </c>
      <c r="CZ60" s="92" t="s">
        <v>130</v>
      </c>
      <c r="DA60" s="75" t="s">
        <v>807</v>
      </c>
      <c r="DB60" s="92">
        <v>0</v>
      </c>
      <c r="DC60" s="75" t="str">
        <f t="shared" si="3"/>
        <v/>
      </c>
      <c r="DD60" s="16" t="str">
        <f t="shared" si="4"/>
        <v/>
      </c>
      <c r="DE60" s="16" t="str">
        <f t="shared" si="5"/>
        <v/>
      </c>
      <c r="DF60" s="16" t="str">
        <f t="shared" si="6"/>
        <v>HDL ALTO</v>
      </c>
      <c r="DG60" s="16" t="str">
        <f t="shared" si="19"/>
        <v xml:space="preserve"> +  +  + HDL ALTO</v>
      </c>
      <c r="DH60" s="16" t="str">
        <f>VLOOKUP(DG60,Hoja3!$A$19:$B$41,2,FALSE)</f>
        <v>HDL ALTO</v>
      </c>
      <c r="DI60" s="98"/>
      <c r="DJ60" s="75" t="str">
        <f t="shared" si="8"/>
        <v>NO</v>
      </c>
      <c r="DL60" s="98"/>
      <c r="DM60" s="98">
        <v>44700</v>
      </c>
      <c r="DN60" s="75" t="str">
        <f t="shared" si="9"/>
        <v>SI</v>
      </c>
      <c r="DO60" s="98"/>
      <c r="DP60" s="75" t="str">
        <f t="shared" si="9"/>
        <v>NO</v>
      </c>
      <c r="DQ60" s="98"/>
      <c r="DR60" s="75" t="str">
        <f t="shared" si="10"/>
        <v>NO</v>
      </c>
      <c r="DS60" s="98"/>
      <c r="DT60" s="75" t="str">
        <f t="shared" si="11"/>
        <v>NO</v>
      </c>
      <c r="DU60" s="98"/>
      <c r="DV60" s="75" t="str">
        <f t="shared" si="11"/>
        <v>NO</v>
      </c>
      <c r="DW60" s="98">
        <v>44700</v>
      </c>
      <c r="DX60" s="75" t="str">
        <f t="shared" si="12"/>
        <v>SI</v>
      </c>
      <c r="DY60" s="98">
        <v>44688</v>
      </c>
      <c r="DZ60" s="75" t="str">
        <f t="shared" si="13"/>
        <v>SI</v>
      </c>
      <c r="EA60" s="98"/>
      <c r="EB60" s="75" t="str">
        <f t="shared" si="14"/>
        <v>NO</v>
      </c>
      <c r="EC60" s="98" t="s">
        <v>807</v>
      </c>
      <c r="ED60" s="92" t="s">
        <v>1530</v>
      </c>
      <c r="EE60" s="92"/>
      <c r="EF60" s="98" t="s">
        <v>807</v>
      </c>
      <c r="EG60" s="94"/>
      <c r="EH60" s="99" t="s">
        <v>131</v>
      </c>
      <c r="EI60" s="99" t="s">
        <v>807</v>
      </c>
      <c r="EJ60" s="99"/>
      <c r="EK60" s="101">
        <v>44688</v>
      </c>
      <c r="EL60" s="92">
        <v>1.1100000000000001</v>
      </c>
      <c r="EM60" s="103">
        <v>44688</v>
      </c>
      <c r="EN60" s="102">
        <v>111</v>
      </c>
      <c r="EO60" s="101">
        <v>44688</v>
      </c>
      <c r="EP60" s="92">
        <v>176.2</v>
      </c>
      <c r="EQ60" s="101">
        <v>44688</v>
      </c>
      <c r="ER60" s="99">
        <v>93.779999999999987</v>
      </c>
      <c r="ES60" s="101">
        <v>44688</v>
      </c>
      <c r="ET60" s="192">
        <v>57.1</v>
      </c>
      <c r="EU60" s="101">
        <v>44688</v>
      </c>
      <c r="EV60" s="92">
        <v>126.6</v>
      </c>
      <c r="EW60" s="101">
        <v>44688</v>
      </c>
      <c r="EX60" s="92"/>
      <c r="EY60" s="103">
        <v>44688</v>
      </c>
      <c r="EZ60" s="92">
        <v>5.9</v>
      </c>
      <c r="FA60" s="102"/>
      <c r="FB60" s="102"/>
      <c r="FC60" s="92"/>
      <c r="FD60" s="92"/>
      <c r="FE60" s="103">
        <v>44688</v>
      </c>
      <c r="FF60" s="105">
        <v>40</v>
      </c>
      <c r="FG60" s="101">
        <v>44688</v>
      </c>
      <c r="FH60" s="105">
        <v>96.04</v>
      </c>
      <c r="FI60" s="92"/>
      <c r="FJ60" s="94"/>
      <c r="FK60" s="92"/>
      <c r="FL60" s="97">
        <v>44804</v>
      </c>
      <c r="FM60" s="98" t="s">
        <v>1530</v>
      </c>
      <c r="FN60" s="97">
        <v>44895</v>
      </c>
      <c r="FO60" s="107" t="s">
        <v>807</v>
      </c>
      <c r="FP60" s="92" t="s">
        <v>132</v>
      </c>
      <c r="FQ60" s="92" t="s">
        <v>132</v>
      </c>
      <c r="FR60" s="92" t="s">
        <v>132</v>
      </c>
      <c r="FS60" s="107" t="s">
        <v>807</v>
      </c>
      <c r="FT60" s="92" t="s">
        <v>132</v>
      </c>
      <c r="FU60" s="92"/>
      <c r="GM60" s="102"/>
    </row>
    <row r="61" spans="1:195" s="75" customFormat="1" x14ac:dyDescent="0.25">
      <c r="A61" s="85">
        <v>2022</v>
      </c>
      <c r="B61" s="76">
        <v>44926</v>
      </c>
      <c r="C61" s="85" t="s">
        <v>121</v>
      </c>
      <c r="D61" s="85" t="s">
        <v>122</v>
      </c>
      <c r="E61" s="85" t="s">
        <v>1475</v>
      </c>
      <c r="F61" s="77">
        <f t="shared" si="20"/>
        <v>60</v>
      </c>
      <c r="G61" s="85" t="s">
        <v>1586</v>
      </c>
      <c r="H61" s="85">
        <v>86</v>
      </c>
      <c r="I61" s="85" t="s">
        <v>797</v>
      </c>
      <c r="J61" s="217" t="s">
        <v>800</v>
      </c>
      <c r="K61" s="77" t="str">
        <f>VLOOKUP(J61,[1]CodMpios!$B$1075:$E$1087,4,FALSE)</f>
        <v>86001 - Mocoa</v>
      </c>
      <c r="L61" s="77" t="str">
        <f>VLOOKUP($J61,[1]Coord_Mpios_X_Y!$B$102:$K$114,9,FALSE)</f>
        <v>1,228574994655</v>
      </c>
      <c r="M61" s="77" t="str">
        <f>VLOOKUP($J61,[1]Coord_Mpios_X_Y!$B$102:$K$114,10,FALSE)</f>
        <v>-76,684362183288</v>
      </c>
      <c r="N61" s="86" t="s">
        <v>1775</v>
      </c>
      <c r="O61" s="86" t="s">
        <v>1776</v>
      </c>
      <c r="P61" s="218"/>
      <c r="Q61" s="85" t="s">
        <v>126</v>
      </c>
      <c r="R61" s="108">
        <v>5937021</v>
      </c>
      <c r="S61" s="62" t="str">
        <f t="shared" si="0"/>
        <v>CC5937021</v>
      </c>
      <c r="T61" s="91" t="s">
        <v>628</v>
      </c>
      <c r="U61" s="85" t="s">
        <v>530</v>
      </c>
      <c r="V61" s="91" t="s">
        <v>1233</v>
      </c>
      <c r="W61" s="85" t="s">
        <v>217</v>
      </c>
      <c r="X61" s="87">
        <v>21215</v>
      </c>
      <c r="Y61" s="89">
        <f t="shared" si="16"/>
        <v>58</v>
      </c>
      <c r="Z61" s="63">
        <f>VLOOKUP($Y61,[1]Edades!$A$3:$H$153,4,FALSE)</f>
        <v>5</v>
      </c>
      <c r="AA61" s="63" t="str">
        <f>VLOOKUP($Y61,[1]Edades!$A$3:$H$153,6,FALSE)</f>
        <v>5 - Adultez</v>
      </c>
      <c r="AB61" s="63">
        <f>VLOOKUP($Y61,[1]Edades!$A$3:$H$153,7,FALSE)</f>
        <v>12</v>
      </c>
      <c r="AC61" s="63" t="str">
        <f>VLOOKUP($Y61,[1]Edades!$A$3:$H$153,8,FALSE)</f>
        <v>55-59</v>
      </c>
      <c r="AD61" s="88" t="s">
        <v>1589</v>
      </c>
      <c r="AE61" s="85">
        <v>1</v>
      </c>
      <c r="AF61" s="85" t="s">
        <v>807</v>
      </c>
      <c r="AG61" s="86" t="s">
        <v>1777</v>
      </c>
      <c r="AH61" s="85" t="s">
        <v>807</v>
      </c>
      <c r="AI61" s="85" t="s">
        <v>807</v>
      </c>
      <c r="AJ61" s="85" t="s">
        <v>807</v>
      </c>
      <c r="AK61" s="86" t="s">
        <v>1775</v>
      </c>
      <c r="AL61" s="86" t="s">
        <v>1601</v>
      </c>
      <c r="AM61" s="85" t="s">
        <v>1786</v>
      </c>
      <c r="AN61" s="85" t="s">
        <v>131</v>
      </c>
      <c r="AO61" s="85" t="s">
        <v>131</v>
      </c>
      <c r="AP61" s="85" t="s">
        <v>131</v>
      </c>
      <c r="AQ61" s="75" t="s">
        <v>1841</v>
      </c>
      <c r="AR61" s="53" t="str">
        <f t="shared" si="17"/>
        <v>86001 - Mocoa</v>
      </c>
      <c r="AS61" s="85" t="s">
        <v>1586</v>
      </c>
      <c r="AT61" s="88">
        <v>3123791788</v>
      </c>
      <c r="AU61" s="85" t="s">
        <v>1219</v>
      </c>
      <c r="AV61" s="85"/>
      <c r="AW61" s="85"/>
      <c r="AX61" s="85"/>
      <c r="AY61" s="85"/>
      <c r="AZ61" s="85"/>
      <c r="BA61" s="85">
        <v>86</v>
      </c>
      <c r="BB61" s="85" t="s">
        <v>1778</v>
      </c>
      <c r="BC61" s="85">
        <v>86001</v>
      </c>
      <c r="BD61" s="85" t="s">
        <v>1586</v>
      </c>
      <c r="BE61" s="89">
        <v>860010017201</v>
      </c>
      <c r="BF61" s="49" t="s">
        <v>1079</v>
      </c>
      <c r="BG61" s="85" t="s">
        <v>1779</v>
      </c>
      <c r="BH61" s="85" t="s">
        <v>1780</v>
      </c>
      <c r="BI61" s="85">
        <v>4201616</v>
      </c>
      <c r="BJ61" s="85"/>
      <c r="BK61" s="85"/>
      <c r="BL61" s="85" t="s">
        <v>807</v>
      </c>
      <c r="BM61" s="85" t="s">
        <v>130</v>
      </c>
      <c r="BN61" s="85" t="s">
        <v>132</v>
      </c>
      <c r="BO61" s="85">
        <v>0</v>
      </c>
      <c r="BP61" s="85" t="s">
        <v>132</v>
      </c>
      <c r="BQ61" s="85" t="s">
        <v>132</v>
      </c>
      <c r="BR61" s="85" t="s">
        <v>807</v>
      </c>
      <c r="BS61" s="85" t="s">
        <v>807</v>
      </c>
      <c r="BT61" s="90">
        <v>44512</v>
      </c>
      <c r="BU61" s="85" t="s">
        <v>1677</v>
      </c>
      <c r="BV61" s="85" t="s">
        <v>130</v>
      </c>
      <c r="BW61" s="91" t="s">
        <v>1808</v>
      </c>
      <c r="BX61" s="85"/>
      <c r="BY61" s="85" t="s">
        <v>132</v>
      </c>
      <c r="BZ61" s="85" t="s">
        <v>807</v>
      </c>
      <c r="CA61" s="85" t="s">
        <v>807</v>
      </c>
      <c r="CB61" s="85"/>
      <c r="CC61" s="85"/>
      <c r="CD61" s="89"/>
      <c r="CE61" s="88" t="s">
        <v>1681</v>
      </c>
      <c r="CF61" s="80" t="str">
        <f t="shared" si="35"/>
        <v>HTA + DM</v>
      </c>
      <c r="CG61" s="109">
        <v>82</v>
      </c>
      <c r="CH61" s="95">
        <v>177</v>
      </c>
      <c r="CI61" s="50">
        <f t="shared" si="1"/>
        <v>26.173832551310287</v>
      </c>
      <c r="CJ61" s="18" t="str">
        <f t="shared" si="2"/>
        <v>SOBREPESO</v>
      </c>
      <c r="CK61" s="95">
        <f>Hoja1!L63</f>
        <v>11</v>
      </c>
      <c r="CL61" s="10" t="s">
        <v>1113</v>
      </c>
      <c r="CM61" s="97">
        <v>43315</v>
      </c>
      <c r="CN61" s="92"/>
      <c r="CO61" s="75">
        <v>1</v>
      </c>
      <c r="CP61" s="119">
        <f t="shared" si="36"/>
        <v>43315</v>
      </c>
      <c r="CQ61" s="75">
        <v>1</v>
      </c>
      <c r="CR61" s="94" t="s">
        <v>1221</v>
      </c>
      <c r="CS61" s="75">
        <v>1</v>
      </c>
      <c r="CT61" s="110" t="s">
        <v>1707</v>
      </c>
      <c r="CU61" s="93" t="s">
        <v>807</v>
      </c>
      <c r="CV61" s="92"/>
      <c r="CW61" s="102">
        <v>130</v>
      </c>
      <c r="CX61" s="102">
        <v>90</v>
      </c>
      <c r="CY61" s="93" t="s">
        <v>807</v>
      </c>
      <c r="CZ61" s="92" t="s">
        <v>132</v>
      </c>
      <c r="DA61" s="75" t="s">
        <v>807</v>
      </c>
      <c r="DB61" s="92">
        <v>0</v>
      </c>
      <c r="DC61" s="75" t="str">
        <f t="shared" si="3"/>
        <v/>
      </c>
      <c r="DD61" s="16" t="str">
        <f t="shared" si="4"/>
        <v/>
      </c>
      <c r="DE61" s="16" t="str">
        <f t="shared" si="5"/>
        <v/>
      </c>
      <c r="DF61" s="16" t="str">
        <f t="shared" si="6"/>
        <v/>
      </c>
      <c r="DG61" s="16" t="str">
        <f t="shared" si="19"/>
        <v xml:space="preserve"> +  +  + </v>
      </c>
      <c r="DH61" s="16" t="str">
        <f t="shared" ref="DH61:DH63" si="37">E61</f>
        <v>HTA + DM</v>
      </c>
      <c r="DI61" s="98"/>
      <c r="DJ61" s="75" t="str">
        <f t="shared" si="8"/>
        <v>NO</v>
      </c>
      <c r="DL61" s="98"/>
      <c r="DM61" s="98">
        <v>43364</v>
      </c>
      <c r="DN61" s="75" t="str">
        <f t="shared" si="9"/>
        <v>SI</v>
      </c>
      <c r="DO61" s="98"/>
      <c r="DP61" s="75" t="str">
        <f t="shared" si="9"/>
        <v>NO</v>
      </c>
      <c r="DQ61" s="98"/>
      <c r="DR61" s="75" t="str">
        <f t="shared" si="10"/>
        <v>NO</v>
      </c>
      <c r="DS61" s="98">
        <v>43221</v>
      </c>
      <c r="DT61" s="75" t="str">
        <f t="shared" si="11"/>
        <v>SI</v>
      </c>
      <c r="DU61" s="98"/>
      <c r="DV61" s="75" t="str">
        <f t="shared" si="11"/>
        <v>NO</v>
      </c>
      <c r="DW61" s="98"/>
      <c r="DX61" s="75" t="str">
        <f t="shared" si="12"/>
        <v>NO</v>
      </c>
      <c r="DY61" s="98">
        <v>43147</v>
      </c>
      <c r="DZ61" s="75" t="str">
        <f t="shared" si="13"/>
        <v>SI</v>
      </c>
      <c r="EA61" s="98"/>
      <c r="EB61" s="75" t="str">
        <f t="shared" si="14"/>
        <v>NO</v>
      </c>
      <c r="EC61" s="98" t="s">
        <v>807</v>
      </c>
      <c r="ED61" s="92" t="s">
        <v>1530</v>
      </c>
      <c r="EE61" s="92"/>
      <c r="EF61" s="98" t="s">
        <v>807</v>
      </c>
      <c r="EG61" s="94"/>
      <c r="EH61" s="99" t="s">
        <v>131</v>
      </c>
      <c r="EI61" s="99" t="s">
        <v>807</v>
      </c>
      <c r="EJ61" s="99"/>
      <c r="EK61" s="101">
        <v>43762</v>
      </c>
      <c r="EL61" s="92">
        <v>0.8</v>
      </c>
      <c r="EM61" s="103">
        <v>43762</v>
      </c>
      <c r="EN61" s="102">
        <v>109</v>
      </c>
      <c r="EO61" s="101">
        <v>43762</v>
      </c>
      <c r="EP61" s="92">
        <v>160</v>
      </c>
      <c r="EQ61" s="101">
        <v>43762</v>
      </c>
      <c r="ER61" s="99">
        <v>93.56</v>
      </c>
      <c r="ES61" s="101">
        <v>43762</v>
      </c>
      <c r="ET61" s="192">
        <v>48.7</v>
      </c>
      <c r="EU61" s="101">
        <v>43762</v>
      </c>
      <c r="EV61" s="92">
        <v>88.7</v>
      </c>
      <c r="EW61" s="101">
        <v>43762</v>
      </c>
      <c r="EX61" s="92"/>
      <c r="EY61" s="103">
        <v>43762</v>
      </c>
      <c r="EZ61" s="92">
        <v>7.4</v>
      </c>
      <c r="FA61" s="102"/>
      <c r="FB61" s="102"/>
      <c r="FC61" s="92"/>
      <c r="FD61" s="92"/>
      <c r="FE61" s="103">
        <v>43762</v>
      </c>
      <c r="FF61" s="105">
        <v>14</v>
      </c>
      <c r="FG61" s="101">
        <v>43762</v>
      </c>
      <c r="FH61" s="105">
        <v>110</v>
      </c>
      <c r="FI61" s="92"/>
      <c r="FJ61" s="94"/>
      <c r="FK61" s="92"/>
      <c r="FL61" s="97">
        <v>44512</v>
      </c>
      <c r="FM61" s="98" t="s">
        <v>1530</v>
      </c>
      <c r="FN61" s="97">
        <v>44604</v>
      </c>
      <c r="FO61" s="107" t="s">
        <v>807</v>
      </c>
      <c r="FP61" s="92" t="s">
        <v>132</v>
      </c>
      <c r="FQ61" s="92" t="s">
        <v>132</v>
      </c>
      <c r="FR61" s="92" t="s">
        <v>132</v>
      </c>
      <c r="FS61" s="107" t="s">
        <v>807</v>
      </c>
      <c r="FT61" s="92" t="s">
        <v>132</v>
      </c>
      <c r="FU61" s="92"/>
      <c r="GM61" s="102"/>
    </row>
    <row r="62" spans="1:195" s="75" customFormat="1" x14ac:dyDescent="0.25">
      <c r="A62" s="85">
        <v>2022</v>
      </c>
      <c r="B62" s="76">
        <v>44926</v>
      </c>
      <c r="C62" s="85" t="s">
        <v>121</v>
      </c>
      <c r="D62" s="85" t="s">
        <v>122</v>
      </c>
      <c r="E62" s="85" t="s">
        <v>123</v>
      </c>
      <c r="F62" s="77">
        <f t="shared" si="20"/>
        <v>61</v>
      </c>
      <c r="G62" s="85" t="s">
        <v>1586</v>
      </c>
      <c r="H62" s="85">
        <v>86</v>
      </c>
      <c r="I62" s="85" t="s">
        <v>797</v>
      </c>
      <c r="J62" s="217" t="s">
        <v>800</v>
      </c>
      <c r="K62" s="77" t="str">
        <f>VLOOKUP(J62,[1]CodMpios!$B$1075:$E$1087,4,FALSE)</f>
        <v>86001 - Mocoa</v>
      </c>
      <c r="L62" s="77" t="str">
        <f>VLOOKUP($J62,[1]Coord_Mpios_X_Y!$B$102:$K$114,9,FALSE)</f>
        <v>1,228574994655</v>
      </c>
      <c r="M62" s="77" t="str">
        <f>VLOOKUP($J62,[1]Coord_Mpios_X_Y!$B$102:$K$114,10,FALSE)</f>
        <v>-76,684362183288</v>
      </c>
      <c r="N62" s="86" t="s">
        <v>1775</v>
      </c>
      <c r="O62" s="86" t="s">
        <v>1776</v>
      </c>
      <c r="P62" s="218"/>
      <c r="Q62" s="85" t="s">
        <v>126</v>
      </c>
      <c r="R62" s="108">
        <v>12957216</v>
      </c>
      <c r="S62" s="62" t="str">
        <f t="shared" si="0"/>
        <v>CC12957216</v>
      </c>
      <c r="T62" s="91" t="s">
        <v>180</v>
      </c>
      <c r="U62" s="85" t="s">
        <v>778</v>
      </c>
      <c r="V62" s="91" t="s">
        <v>253</v>
      </c>
      <c r="W62" s="85" t="s">
        <v>149</v>
      </c>
      <c r="X62" s="87">
        <v>18950</v>
      </c>
      <c r="Y62" s="89">
        <f t="shared" si="16"/>
        <v>51</v>
      </c>
      <c r="Z62" s="63">
        <f>VLOOKUP($Y62,[1]Edades!$A$3:$H$153,4,FALSE)</f>
        <v>5</v>
      </c>
      <c r="AA62" s="63" t="str">
        <f>VLOOKUP($Y62,[1]Edades!$A$3:$H$153,6,FALSE)</f>
        <v>5 - Adultez</v>
      </c>
      <c r="AB62" s="63">
        <f>VLOOKUP($Y62,[1]Edades!$A$3:$H$153,7,FALSE)</f>
        <v>11</v>
      </c>
      <c r="AC62" s="63" t="str">
        <f>VLOOKUP($Y62,[1]Edades!$A$3:$H$153,8,FALSE)</f>
        <v>50-54</v>
      </c>
      <c r="AD62" s="88" t="s">
        <v>1589</v>
      </c>
      <c r="AE62" s="85">
        <v>1</v>
      </c>
      <c r="AF62" s="85" t="s">
        <v>807</v>
      </c>
      <c r="AG62" s="86" t="s">
        <v>1777</v>
      </c>
      <c r="AH62" s="85" t="s">
        <v>807</v>
      </c>
      <c r="AI62" s="85" t="s">
        <v>1594</v>
      </c>
      <c r="AJ62" s="85" t="s">
        <v>1591</v>
      </c>
      <c r="AK62" s="86" t="s">
        <v>1775</v>
      </c>
      <c r="AL62" s="86" t="s">
        <v>1601</v>
      </c>
      <c r="AM62" s="85" t="s">
        <v>1786</v>
      </c>
      <c r="AN62" s="85" t="s">
        <v>131</v>
      </c>
      <c r="AO62" s="85" t="s">
        <v>131</v>
      </c>
      <c r="AP62" s="85" t="s">
        <v>131</v>
      </c>
      <c r="AQ62" s="75" t="s">
        <v>1841</v>
      </c>
      <c r="AR62" s="53" t="str">
        <f t="shared" si="17"/>
        <v>86001 - Mocoa</v>
      </c>
      <c r="AS62" s="85" t="s">
        <v>1610</v>
      </c>
      <c r="AT62" s="88">
        <v>3138046261</v>
      </c>
      <c r="AU62" s="85" t="s">
        <v>1219</v>
      </c>
      <c r="AV62" s="85"/>
      <c r="AW62" s="85"/>
      <c r="AX62" s="85"/>
      <c r="AY62" s="85"/>
      <c r="AZ62" s="85"/>
      <c r="BA62" s="85">
        <v>86</v>
      </c>
      <c r="BB62" s="85" t="s">
        <v>1778</v>
      </c>
      <c r="BC62" s="85">
        <v>86001</v>
      </c>
      <c r="BD62" s="85" t="s">
        <v>1586</v>
      </c>
      <c r="BE62" s="89">
        <v>860010017201</v>
      </c>
      <c r="BF62" s="49" t="s">
        <v>1079</v>
      </c>
      <c r="BG62" s="85" t="s">
        <v>1779</v>
      </c>
      <c r="BH62" s="85" t="s">
        <v>1780</v>
      </c>
      <c r="BI62" s="85">
        <v>4201616</v>
      </c>
      <c r="BJ62" s="85"/>
      <c r="BK62" s="85"/>
      <c r="BL62" s="85" t="s">
        <v>807</v>
      </c>
      <c r="BM62" s="85" t="s">
        <v>130</v>
      </c>
      <c r="BN62" s="85" t="s">
        <v>132</v>
      </c>
      <c r="BO62" s="85">
        <v>0</v>
      </c>
      <c r="BP62" s="85" t="s">
        <v>132</v>
      </c>
      <c r="BQ62" s="85" t="s">
        <v>132</v>
      </c>
      <c r="BR62" s="85" t="s">
        <v>1676</v>
      </c>
      <c r="BS62" s="85" t="s">
        <v>132</v>
      </c>
      <c r="BT62" s="90">
        <v>44845</v>
      </c>
      <c r="BU62" s="85" t="s">
        <v>1677</v>
      </c>
      <c r="BV62" s="85" t="s">
        <v>130</v>
      </c>
      <c r="BW62" s="91" t="s">
        <v>1792</v>
      </c>
      <c r="BX62" s="85" t="s">
        <v>132</v>
      </c>
      <c r="BY62" s="85" t="s">
        <v>132</v>
      </c>
      <c r="BZ62" s="85" t="s">
        <v>130</v>
      </c>
      <c r="CA62" s="85" t="s">
        <v>132</v>
      </c>
      <c r="CB62" s="85" t="s">
        <v>132</v>
      </c>
      <c r="CC62" s="85" t="s">
        <v>132</v>
      </c>
      <c r="CD62" s="85" t="s">
        <v>131</v>
      </c>
      <c r="CE62" s="85" t="s">
        <v>1681</v>
      </c>
      <c r="CF62" s="85" t="s">
        <v>1852</v>
      </c>
      <c r="CG62" s="109">
        <v>76</v>
      </c>
      <c r="CH62" s="95">
        <v>166</v>
      </c>
      <c r="CI62" s="50">
        <f t="shared" si="1"/>
        <v>27.580200319349689</v>
      </c>
      <c r="CJ62" s="18" t="str">
        <f t="shared" si="2"/>
        <v>SOBREPESO</v>
      </c>
      <c r="CK62" s="95">
        <f>Hoja1!L64</f>
        <v>5</v>
      </c>
      <c r="CL62" s="10" t="s">
        <v>1112</v>
      </c>
      <c r="CM62" s="97">
        <v>43315</v>
      </c>
      <c r="CN62" s="92"/>
      <c r="CO62" s="75">
        <v>1</v>
      </c>
      <c r="CP62" s="97">
        <v>43315</v>
      </c>
      <c r="CQ62" s="75">
        <v>2</v>
      </c>
      <c r="CR62" s="65" t="s">
        <v>1222</v>
      </c>
      <c r="CS62" s="75">
        <v>0</v>
      </c>
      <c r="CT62" s="110" t="s">
        <v>131</v>
      </c>
      <c r="CU62" s="92" t="s">
        <v>132</v>
      </c>
      <c r="CV62" s="92"/>
      <c r="CW62" s="102">
        <v>120</v>
      </c>
      <c r="CX62" s="102">
        <v>70</v>
      </c>
      <c r="CY62" s="93" t="s">
        <v>131</v>
      </c>
      <c r="CZ62" s="92" t="s">
        <v>132</v>
      </c>
      <c r="DA62" s="92" t="s">
        <v>132</v>
      </c>
      <c r="DB62" s="92">
        <v>0</v>
      </c>
      <c r="DC62" s="75" t="str">
        <f t="shared" si="3"/>
        <v/>
      </c>
      <c r="DD62" s="16" t="str">
        <f t="shared" si="4"/>
        <v/>
      </c>
      <c r="DE62" s="16" t="str">
        <f t="shared" si="5"/>
        <v/>
      </c>
      <c r="DF62" s="16" t="str">
        <f t="shared" si="6"/>
        <v/>
      </c>
      <c r="DG62" s="16" t="str">
        <f t="shared" si="19"/>
        <v xml:space="preserve"> +  +  + </v>
      </c>
      <c r="DH62" s="16" t="str">
        <f t="shared" si="37"/>
        <v>HTA</v>
      </c>
      <c r="DI62" s="98">
        <v>43314</v>
      </c>
      <c r="DJ62" s="75" t="str">
        <f t="shared" si="8"/>
        <v>SI</v>
      </c>
      <c r="DL62" s="98"/>
      <c r="DM62" s="98">
        <v>43291</v>
      </c>
      <c r="DN62" s="75" t="str">
        <f t="shared" si="9"/>
        <v>SI</v>
      </c>
      <c r="DO62" s="98"/>
      <c r="DP62" s="75" t="str">
        <f t="shared" si="9"/>
        <v>NO</v>
      </c>
      <c r="DQ62" s="98"/>
      <c r="DR62" s="75" t="str">
        <f t="shared" si="10"/>
        <v>NO</v>
      </c>
      <c r="DS62" s="98">
        <v>43300</v>
      </c>
      <c r="DT62" s="75" t="str">
        <f t="shared" si="11"/>
        <v>SI</v>
      </c>
      <c r="DU62" s="98"/>
      <c r="DV62" s="75" t="str">
        <f t="shared" si="11"/>
        <v>NO</v>
      </c>
      <c r="DW62" s="98"/>
      <c r="DX62" s="75" t="str">
        <f t="shared" si="12"/>
        <v>NO</v>
      </c>
      <c r="DY62" s="98">
        <v>44328</v>
      </c>
      <c r="DZ62" s="75" t="str">
        <f t="shared" si="13"/>
        <v>SI</v>
      </c>
      <c r="EA62" s="98"/>
      <c r="EB62" s="75" t="str">
        <f t="shared" si="14"/>
        <v>NO</v>
      </c>
      <c r="EC62" s="98" t="s">
        <v>131</v>
      </c>
      <c r="ED62" s="92" t="s">
        <v>1530</v>
      </c>
      <c r="EE62" s="92" t="s">
        <v>807</v>
      </c>
      <c r="EF62" s="92" t="s">
        <v>1814</v>
      </c>
      <c r="EG62" s="94"/>
      <c r="EH62" s="92">
        <v>8</v>
      </c>
      <c r="EI62" s="92">
        <v>1</v>
      </c>
      <c r="EJ62" s="92"/>
      <c r="EK62" s="101">
        <v>44328</v>
      </c>
      <c r="EL62" s="92" t="s">
        <v>1713</v>
      </c>
      <c r="EM62" s="103">
        <v>44328</v>
      </c>
      <c r="EN62" s="102">
        <v>96</v>
      </c>
      <c r="EO62" s="101">
        <v>44328</v>
      </c>
      <c r="EP62" s="92">
        <v>199</v>
      </c>
      <c r="EQ62" s="101">
        <v>44328</v>
      </c>
      <c r="ER62" s="99">
        <v>106.6</v>
      </c>
      <c r="ES62" s="101">
        <v>44328</v>
      </c>
      <c r="ET62" s="192">
        <v>58</v>
      </c>
      <c r="EU62" s="101">
        <v>44328</v>
      </c>
      <c r="EV62" s="92">
        <v>172</v>
      </c>
      <c r="EW62" s="101">
        <v>44328</v>
      </c>
      <c r="EX62" s="92" t="s">
        <v>1714</v>
      </c>
      <c r="EY62" s="103"/>
      <c r="EZ62" s="92"/>
      <c r="FA62" s="102"/>
      <c r="FB62" s="102"/>
      <c r="FC62" s="92"/>
      <c r="FD62" s="92"/>
      <c r="FE62" s="103">
        <v>44328</v>
      </c>
      <c r="FF62" s="105">
        <v>4.2</v>
      </c>
      <c r="FG62" s="101">
        <v>44328</v>
      </c>
      <c r="FH62" s="105">
        <v>44.6</v>
      </c>
      <c r="FI62" s="98">
        <v>44862</v>
      </c>
      <c r="FJ62" s="94" t="s">
        <v>1712</v>
      </c>
      <c r="FK62" s="92">
        <v>96</v>
      </c>
      <c r="FL62" s="97">
        <v>44874</v>
      </c>
      <c r="FM62" s="98" t="s">
        <v>1530</v>
      </c>
      <c r="FN62" s="97">
        <v>44937</v>
      </c>
      <c r="FO62" s="107"/>
      <c r="FP62" s="92" t="s">
        <v>132</v>
      </c>
      <c r="FQ62" s="92" t="s">
        <v>132</v>
      </c>
      <c r="FR62" s="92" t="s">
        <v>132</v>
      </c>
      <c r="FS62" s="107" t="s">
        <v>807</v>
      </c>
      <c r="FT62" s="92" t="s">
        <v>132</v>
      </c>
      <c r="FU62" s="92" t="s">
        <v>1853</v>
      </c>
      <c r="GM62" s="102"/>
    </row>
    <row r="63" spans="1:195" s="75" customFormat="1" x14ac:dyDescent="0.25">
      <c r="A63" s="85">
        <v>2022</v>
      </c>
      <c r="B63" s="76">
        <v>44926</v>
      </c>
      <c r="C63" s="85" t="s">
        <v>121</v>
      </c>
      <c r="D63" s="85" t="s">
        <v>122</v>
      </c>
      <c r="E63" s="85" t="s">
        <v>123</v>
      </c>
      <c r="F63" s="77">
        <f t="shared" si="20"/>
        <v>62</v>
      </c>
      <c r="G63" s="85" t="s">
        <v>1586</v>
      </c>
      <c r="H63" s="85">
        <v>86</v>
      </c>
      <c r="I63" s="85" t="s">
        <v>797</v>
      </c>
      <c r="J63" s="217" t="s">
        <v>800</v>
      </c>
      <c r="K63" s="77" t="str">
        <f>VLOOKUP(J63,[1]CodMpios!$B$1075:$E$1087,4,FALSE)</f>
        <v>86001 - Mocoa</v>
      </c>
      <c r="L63" s="77" t="str">
        <f>VLOOKUP($J63,[1]Coord_Mpios_X_Y!$B$102:$K$114,9,FALSE)</f>
        <v>1,228574994655</v>
      </c>
      <c r="M63" s="77" t="str">
        <f>VLOOKUP($J63,[1]Coord_Mpios_X_Y!$B$102:$K$114,10,FALSE)</f>
        <v>-76,684362183288</v>
      </c>
      <c r="N63" s="86" t="s">
        <v>1775</v>
      </c>
      <c r="O63" s="86" t="s">
        <v>1776</v>
      </c>
      <c r="P63" s="218"/>
      <c r="Q63" s="85" t="s">
        <v>126</v>
      </c>
      <c r="R63" s="108">
        <v>41180759</v>
      </c>
      <c r="S63" s="62" t="str">
        <f t="shared" si="0"/>
        <v>CC41180759</v>
      </c>
      <c r="T63" s="91" t="s">
        <v>1234</v>
      </c>
      <c r="U63" s="85" t="s">
        <v>780</v>
      </c>
      <c r="V63" s="91" t="s">
        <v>152</v>
      </c>
      <c r="W63" s="85" t="s">
        <v>155</v>
      </c>
      <c r="X63" s="87">
        <v>23892</v>
      </c>
      <c r="Y63" s="89">
        <f t="shared" si="16"/>
        <v>65</v>
      </c>
      <c r="Z63" s="63">
        <f>VLOOKUP($Y63,[1]Edades!$A$3:$H$153,4,FALSE)</f>
        <v>6</v>
      </c>
      <c r="AA63" s="63" t="str">
        <f>VLOOKUP($Y63,[1]Edades!$A$3:$H$153,6,FALSE)</f>
        <v>6 - Persona mayor</v>
      </c>
      <c r="AB63" s="63">
        <f>VLOOKUP($Y63,[1]Edades!$A$3:$H$153,7,FALSE)</f>
        <v>14</v>
      </c>
      <c r="AC63" s="63" t="str">
        <f>VLOOKUP($Y63,[1]Edades!$A$3:$H$153,8,FALSE)</f>
        <v>65-69</v>
      </c>
      <c r="AD63" s="91" t="s">
        <v>1590</v>
      </c>
      <c r="AE63" s="85">
        <v>2</v>
      </c>
      <c r="AF63" s="85" t="s">
        <v>807</v>
      </c>
      <c r="AG63" s="86" t="s">
        <v>1777</v>
      </c>
      <c r="AH63" s="85" t="s">
        <v>807</v>
      </c>
      <c r="AI63" s="85" t="s">
        <v>807</v>
      </c>
      <c r="AJ63" s="85" t="s">
        <v>807</v>
      </c>
      <c r="AK63" s="86" t="s">
        <v>1775</v>
      </c>
      <c r="AL63" s="86" t="s">
        <v>1602</v>
      </c>
      <c r="AM63" s="85" t="s">
        <v>1786</v>
      </c>
      <c r="AN63" s="85" t="s">
        <v>131</v>
      </c>
      <c r="AO63" s="85" t="s">
        <v>131</v>
      </c>
      <c r="AP63" s="85" t="s">
        <v>131</v>
      </c>
      <c r="AQ63" s="75" t="s">
        <v>1841</v>
      </c>
      <c r="AR63" s="53" t="str">
        <f t="shared" si="17"/>
        <v>86001 - Mocoa</v>
      </c>
      <c r="AS63" s="85" t="s">
        <v>1586</v>
      </c>
      <c r="AT63" s="88">
        <v>3208706420</v>
      </c>
      <c r="AU63" s="85" t="s">
        <v>1219</v>
      </c>
      <c r="AV63" s="85"/>
      <c r="AW63" s="85"/>
      <c r="AX63" s="85"/>
      <c r="AY63" s="85"/>
      <c r="AZ63" s="85"/>
      <c r="BA63" s="85">
        <v>86</v>
      </c>
      <c r="BB63" s="85" t="s">
        <v>1778</v>
      </c>
      <c r="BC63" s="85">
        <v>86001</v>
      </c>
      <c r="BD63" s="85" t="s">
        <v>1586</v>
      </c>
      <c r="BE63" s="89">
        <v>860010017201</v>
      </c>
      <c r="BF63" s="49" t="s">
        <v>1079</v>
      </c>
      <c r="BG63" s="85" t="s">
        <v>1779</v>
      </c>
      <c r="BH63" s="85" t="s">
        <v>1780</v>
      </c>
      <c r="BI63" s="85">
        <v>4201616</v>
      </c>
      <c r="BJ63" s="85"/>
      <c r="BK63" s="85"/>
      <c r="BL63" s="89" t="s">
        <v>1854</v>
      </c>
      <c r="BM63" s="85" t="s">
        <v>130</v>
      </c>
      <c r="BN63" s="85" t="s">
        <v>132</v>
      </c>
      <c r="BO63" s="85">
        <v>0</v>
      </c>
      <c r="BP63" s="85" t="s">
        <v>132</v>
      </c>
      <c r="BQ63" s="85" t="s">
        <v>132</v>
      </c>
      <c r="BR63" s="85" t="s">
        <v>807</v>
      </c>
      <c r="BS63" s="85" t="s">
        <v>807</v>
      </c>
      <c r="BT63" s="142">
        <v>44693</v>
      </c>
      <c r="BU63" s="85" t="s">
        <v>1677</v>
      </c>
      <c r="BV63" s="85" t="s">
        <v>130</v>
      </c>
      <c r="BW63" s="91" t="s">
        <v>1792</v>
      </c>
      <c r="BX63" s="85"/>
      <c r="BY63" s="85" t="s">
        <v>132</v>
      </c>
      <c r="BZ63" s="85" t="s">
        <v>807</v>
      </c>
      <c r="CA63" s="85" t="s">
        <v>807</v>
      </c>
      <c r="CB63" s="85"/>
      <c r="CC63" s="85"/>
      <c r="CD63" s="85" t="s">
        <v>131</v>
      </c>
      <c r="CE63" s="88" t="s">
        <v>1681</v>
      </c>
      <c r="CF63" s="80" t="str">
        <f t="shared" ref="CF63:CF64" si="38">E63</f>
        <v>HTA</v>
      </c>
      <c r="CG63" s="109">
        <v>66</v>
      </c>
      <c r="CH63" s="95">
        <v>154</v>
      </c>
      <c r="CI63" s="50">
        <f t="shared" si="1"/>
        <v>27.829313543599259</v>
      </c>
      <c r="CJ63" s="18" t="str">
        <f t="shared" si="2"/>
        <v>SOBREPESO</v>
      </c>
      <c r="CK63" s="95">
        <f>Hoja1!L65</f>
        <v>17</v>
      </c>
      <c r="CL63" s="10" t="s">
        <v>1113</v>
      </c>
      <c r="CM63" s="97">
        <v>43315</v>
      </c>
      <c r="CN63" s="92"/>
      <c r="CO63" s="75">
        <v>1</v>
      </c>
      <c r="CP63" s="119">
        <f>CM63</f>
        <v>43315</v>
      </c>
      <c r="CQ63" s="75">
        <v>2</v>
      </c>
      <c r="CR63" s="65" t="s">
        <v>1222</v>
      </c>
      <c r="CS63" s="75">
        <v>0</v>
      </c>
      <c r="CT63" s="110" t="s">
        <v>131</v>
      </c>
      <c r="CU63" s="93" t="s">
        <v>807</v>
      </c>
      <c r="CV63" s="92"/>
      <c r="CW63" s="102">
        <v>130</v>
      </c>
      <c r="CX63" s="102">
        <v>74</v>
      </c>
      <c r="CY63" s="93" t="s">
        <v>807</v>
      </c>
      <c r="CZ63" s="92" t="s">
        <v>132</v>
      </c>
      <c r="DA63" s="75" t="s">
        <v>807</v>
      </c>
      <c r="DB63" s="92">
        <v>0</v>
      </c>
      <c r="DC63" s="75" t="str">
        <f t="shared" si="3"/>
        <v/>
      </c>
      <c r="DD63" s="16" t="str">
        <f t="shared" si="4"/>
        <v/>
      </c>
      <c r="DE63" s="16" t="str">
        <f t="shared" si="5"/>
        <v/>
      </c>
      <c r="DF63" s="16" t="str">
        <f t="shared" si="6"/>
        <v/>
      </c>
      <c r="DG63" s="16" t="str">
        <f t="shared" si="19"/>
        <v xml:space="preserve"> +  +  + </v>
      </c>
      <c r="DH63" s="16" t="str">
        <f t="shared" si="37"/>
        <v>HTA</v>
      </c>
      <c r="DI63" s="98"/>
      <c r="DJ63" s="75" t="str">
        <f t="shared" si="8"/>
        <v>NO</v>
      </c>
      <c r="DL63" s="98"/>
      <c r="DM63" s="98">
        <v>43440</v>
      </c>
      <c r="DN63" s="75" t="str">
        <f t="shared" si="9"/>
        <v>SI</v>
      </c>
      <c r="DO63" s="98"/>
      <c r="DP63" s="75" t="str">
        <f t="shared" si="9"/>
        <v>NO</v>
      </c>
      <c r="DQ63" s="98"/>
      <c r="DR63" s="75" t="str">
        <f t="shared" si="10"/>
        <v>NO</v>
      </c>
      <c r="DS63" s="98">
        <v>43300</v>
      </c>
      <c r="DT63" s="75" t="str">
        <f t="shared" si="11"/>
        <v>SI</v>
      </c>
      <c r="DU63" s="98"/>
      <c r="DV63" s="75" t="str">
        <f t="shared" si="11"/>
        <v>NO</v>
      </c>
      <c r="DW63" s="98"/>
      <c r="DX63" s="75" t="str">
        <f t="shared" si="12"/>
        <v>NO</v>
      </c>
      <c r="DY63" s="98">
        <v>44684</v>
      </c>
      <c r="DZ63" s="75" t="str">
        <f t="shared" si="13"/>
        <v>SI</v>
      </c>
      <c r="EA63" s="98"/>
      <c r="EB63" s="75" t="str">
        <f t="shared" si="14"/>
        <v>NO</v>
      </c>
      <c r="EC63" s="98" t="s">
        <v>807</v>
      </c>
      <c r="ED63" s="92" t="s">
        <v>1530</v>
      </c>
      <c r="EE63" s="92"/>
      <c r="EF63" s="98" t="s">
        <v>807</v>
      </c>
      <c r="EG63" s="94"/>
      <c r="EH63" s="99" t="s">
        <v>131</v>
      </c>
      <c r="EI63" s="99" t="s">
        <v>807</v>
      </c>
      <c r="EJ63" s="99"/>
      <c r="EK63" s="101">
        <v>44684</v>
      </c>
      <c r="EL63" s="92">
        <v>0.75</v>
      </c>
      <c r="EM63" s="103">
        <v>44684</v>
      </c>
      <c r="EN63" s="102">
        <v>107</v>
      </c>
      <c r="EO63" s="101">
        <v>44684</v>
      </c>
      <c r="EP63" s="92">
        <v>188.7</v>
      </c>
      <c r="EQ63" s="101">
        <v>44684</v>
      </c>
      <c r="ER63" s="99">
        <v>99.219999999999985</v>
      </c>
      <c r="ES63" s="101">
        <v>44684</v>
      </c>
      <c r="ET63" s="192">
        <v>63.1</v>
      </c>
      <c r="EU63" s="101">
        <v>44684</v>
      </c>
      <c r="EV63" s="92">
        <v>131.9</v>
      </c>
      <c r="EW63" s="101">
        <v>44684</v>
      </c>
      <c r="EX63" s="92"/>
      <c r="EY63" s="103">
        <v>43397</v>
      </c>
      <c r="EZ63" s="92">
        <v>5.6</v>
      </c>
      <c r="FA63" s="102"/>
      <c r="FB63" s="102"/>
      <c r="FC63" s="92"/>
      <c r="FD63" s="92"/>
      <c r="FE63" s="103">
        <v>44684</v>
      </c>
      <c r="FF63" s="105">
        <v>14.7</v>
      </c>
      <c r="FG63" s="101">
        <v>44684</v>
      </c>
      <c r="FH63" s="105">
        <v>99.1</v>
      </c>
      <c r="FI63" s="92"/>
      <c r="FJ63" s="94"/>
      <c r="FK63" s="92"/>
      <c r="FL63" s="114">
        <v>44693</v>
      </c>
      <c r="FM63" s="98" t="s">
        <v>1530</v>
      </c>
      <c r="FN63" s="114">
        <v>44785</v>
      </c>
      <c r="FO63" s="107" t="s">
        <v>807</v>
      </c>
      <c r="FP63" s="92" t="s">
        <v>132</v>
      </c>
      <c r="FQ63" s="92" t="s">
        <v>130</v>
      </c>
      <c r="FR63" s="92" t="s">
        <v>132</v>
      </c>
      <c r="FS63" s="107" t="s">
        <v>807</v>
      </c>
      <c r="FT63" s="92" t="s">
        <v>132</v>
      </c>
      <c r="FU63" s="92"/>
      <c r="GM63" s="102"/>
    </row>
    <row r="64" spans="1:195" s="75" customFormat="1" x14ac:dyDescent="0.25">
      <c r="A64" s="85">
        <v>2022</v>
      </c>
      <c r="B64" s="76">
        <v>44926</v>
      </c>
      <c r="C64" s="85" t="s">
        <v>121</v>
      </c>
      <c r="D64" s="85" t="s">
        <v>122</v>
      </c>
      <c r="E64" s="85" t="s">
        <v>123</v>
      </c>
      <c r="F64" s="77">
        <f t="shared" si="20"/>
        <v>63</v>
      </c>
      <c r="G64" s="85" t="s">
        <v>1586</v>
      </c>
      <c r="H64" s="85">
        <v>86</v>
      </c>
      <c r="I64" s="85" t="s">
        <v>797</v>
      </c>
      <c r="J64" s="217" t="s">
        <v>899</v>
      </c>
      <c r="K64" s="77" t="str">
        <f>VLOOKUP(J64,[1]CodMpios!$B$1075:$E$1087,4,FALSE)</f>
        <v>86320 - Orito</v>
      </c>
      <c r="L64" s="77" t="str">
        <f>VLOOKUP($J64,[1]Coord_Mpios_X_Y!$B$102:$K$114,9,FALSE)</f>
        <v>0,673756322544</v>
      </c>
      <c r="M64" s="77" t="str">
        <f>VLOOKUP($J64,[1]Coord_Mpios_X_Y!$B$102:$K$114,10,FALSE)</f>
        <v>-76,943139228782</v>
      </c>
      <c r="N64" s="86" t="s">
        <v>1784</v>
      </c>
      <c r="O64" s="86" t="s">
        <v>1794</v>
      </c>
      <c r="P64" s="218">
        <v>44249</v>
      </c>
      <c r="Q64" s="85" t="s">
        <v>126</v>
      </c>
      <c r="R64" s="85">
        <v>11802852</v>
      </c>
      <c r="S64" s="62" t="str">
        <f t="shared" si="0"/>
        <v>CC11802852</v>
      </c>
      <c r="T64" s="85" t="s">
        <v>663</v>
      </c>
      <c r="U64" s="85" t="s">
        <v>288</v>
      </c>
      <c r="V64" s="85" t="s">
        <v>907</v>
      </c>
      <c r="W64" s="85" t="s">
        <v>682</v>
      </c>
      <c r="X64" s="87">
        <v>27532</v>
      </c>
      <c r="Y64" s="89">
        <f t="shared" si="16"/>
        <v>75</v>
      </c>
      <c r="Z64" s="63">
        <f>VLOOKUP($Y64,[1]Edades!$A$3:$H$153,4,FALSE)</f>
        <v>6</v>
      </c>
      <c r="AA64" s="63" t="str">
        <f>VLOOKUP($Y64,[1]Edades!$A$3:$H$153,6,FALSE)</f>
        <v>6 - Persona mayor</v>
      </c>
      <c r="AB64" s="63">
        <f>VLOOKUP($Y64,[1]Edades!$A$3:$H$153,7,FALSE)</f>
        <v>16</v>
      </c>
      <c r="AC64" s="63" t="str">
        <f>VLOOKUP($Y64,[1]Edades!$A$3:$H$153,8,FALSE)</f>
        <v>75-79</v>
      </c>
      <c r="AD64" s="91" t="s">
        <v>1589</v>
      </c>
      <c r="AE64" s="85">
        <v>1</v>
      </c>
      <c r="AF64" s="85" t="s">
        <v>807</v>
      </c>
      <c r="AG64" s="86" t="s">
        <v>1777</v>
      </c>
      <c r="AH64" s="85" t="s">
        <v>807</v>
      </c>
      <c r="AI64" s="85" t="s">
        <v>807</v>
      </c>
      <c r="AJ64" s="85" t="s">
        <v>807</v>
      </c>
      <c r="AK64" s="86" t="s">
        <v>1784</v>
      </c>
      <c r="AL64" s="85" t="s">
        <v>807</v>
      </c>
      <c r="AM64" s="85" t="s">
        <v>1786</v>
      </c>
      <c r="AN64" s="85" t="s">
        <v>131</v>
      </c>
      <c r="AO64" s="85" t="s">
        <v>131</v>
      </c>
      <c r="AP64" s="85" t="s">
        <v>131</v>
      </c>
      <c r="AQ64" s="75" t="s">
        <v>1841</v>
      </c>
      <c r="AR64" s="53" t="str">
        <f t="shared" si="17"/>
        <v>86320 - Orito</v>
      </c>
      <c r="AS64" s="85" t="s">
        <v>1608</v>
      </c>
      <c r="AT64" s="85">
        <v>3144859833</v>
      </c>
      <c r="AU64" s="85" t="s">
        <v>1219</v>
      </c>
      <c r="AV64" s="85"/>
      <c r="AW64" s="85"/>
      <c r="AX64" s="85"/>
      <c r="AY64" s="85"/>
      <c r="AZ64" s="85"/>
      <c r="BA64" s="85">
        <v>86</v>
      </c>
      <c r="BB64" s="85" t="s">
        <v>1778</v>
      </c>
      <c r="BC64" s="85">
        <v>86320</v>
      </c>
      <c r="BD64" s="85" t="s">
        <v>1608</v>
      </c>
      <c r="BE64" s="89">
        <v>860010017201</v>
      </c>
      <c r="BF64" s="49" t="s">
        <v>1082</v>
      </c>
      <c r="BG64" s="85" t="s">
        <v>1779</v>
      </c>
      <c r="BH64" s="85" t="s">
        <v>1780</v>
      </c>
      <c r="BI64" s="85">
        <v>4201616</v>
      </c>
      <c r="BJ64" s="85"/>
      <c r="BK64" s="85"/>
      <c r="BL64" s="85" t="s">
        <v>807</v>
      </c>
      <c r="BM64" s="88" t="s">
        <v>132</v>
      </c>
      <c r="BN64" s="85" t="s">
        <v>132</v>
      </c>
      <c r="BO64" s="85">
        <v>0</v>
      </c>
      <c r="BP64" s="85" t="s">
        <v>132</v>
      </c>
      <c r="BQ64" s="85" t="s">
        <v>132</v>
      </c>
      <c r="BR64" s="85" t="s">
        <v>807</v>
      </c>
      <c r="BS64" s="85" t="s">
        <v>807</v>
      </c>
      <c r="BT64" s="90">
        <v>43897</v>
      </c>
      <c r="BU64" s="85" t="s">
        <v>1677</v>
      </c>
      <c r="BV64" s="85" t="s">
        <v>130</v>
      </c>
      <c r="BW64" s="91" t="s">
        <v>1530</v>
      </c>
      <c r="BX64" s="85" t="s">
        <v>1794</v>
      </c>
      <c r="BY64" s="85" t="s">
        <v>132</v>
      </c>
      <c r="BZ64" s="85" t="s">
        <v>132</v>
      </c>
      <c r="CA64" s="85" t="s">
        <v>807</v>
      </c>
      <c r="CB64" s="85" t="s">
        <v>131</v>
      </c>
      <c r="CC64" s="85" t="s">
        <v>131</v>
      </c>
      <c r="CD64" s="85" t="s">
        <v>131</v>
      </c>
      <c r="CE64" s="88" t="s">
        <v>1681</v>
      </c>
      <c r="CF64" s="80" t="str">
        <f t="shared" si="38"/>
        <v>HTA</v>
      </c>
      <c r="CG64" s="92">
        <v>76</v>
      </c>
      <c r="CH64" s="93">
        <v>175</v>
      </c>
      <c r="CI64" s="50">
        <f t="shared" si="1"/>
        <v>24.816326530612244</v>
      </c>
      <c r="CJ64" s="18" t="str">
        <f t="shared" si="2"/>
        <v>NORMAL</v>
      </c>
      <c r="CK64" s="95">
        <f>Hoja1!L66</f>
        <v>20</v>
      </c>
      <c r="CL64" s="10" t="s">
        <v>1114</v>
      </c>
      <c r="CM64" s="97">
        <v>43316</v>
      </c>
      <c r="CN64" s="92"/>
      <c r="CO64" s="75">
        <v>1</v>
      </c>
      <c r="CP64" s="97">
        <v>43316</v>
      </c>
      <c r="CQ64" s="75">
        <v>2</v>
      </c>
      <c r="CR64" s="65" t="s">
        <v>1222</v>
      </c>
      <c r="CS64" s="75">
        <v>0</v>
      </c>
      <c r="CT64" s="110" t="s">
        <v>131</v>
      </c>
      <c r="CU64" s="93" t="s">
        <v>807</v>
      </c>
      <c r="CV64" s="92"/>
      <c r="CW64" s="93">
        <v>130</v>
      </c>
      <c r="CX64" s="92">
        <v>100</v>
      </c>
      <c r="CY64" s="93" t="s">
        <v>131</v>
      </c>
      <c r="CZ64" s="92" t="s">
        <v>130</v>
      </c>
      <c r="DA64" s="75" t="s">
        <v>807</v>
      </c>
      <c r="DB64" s="92">
        <v>0</v>
      </c>
      <c r="DC64" s="75" t="str">
        <f t="shared" si="3"/>
        <v/>
      </c>
      <c r="DD64" s="16" t="str">
        <f t="shared" si="4"/>
        <v/>
      </c>
      <c r="DE64" s="16" t="str">
        <f t="shared" si="5"/>
        <v/>
      </c>
      <c r="DF64" s="16" t="str">
        <f t="shared" si="6"/>
        <v>HDL ALTO</v>
      </c>
      <c r="DG64" s="16" t="str">
        <f t="shared" si="19"/>
        <v xml:space="preserve"> +  +  + HDL ALTO</v>
      </c>
      <c r="DH64" s="16" t="str">
        <f>VLOOKUP(DG64,Hoja3!$A$19:$B$41,2,FALSE)</f>
        <v>HDL ALTO</v>
      </c>
      <c r="DI64" s="98"/>
      <c r="DJ64" s="75" t="str">
        <f t="shared" si="8"/>
        <v>NO</v>
      </c>
      <c r="DL64" s="98"/>
      <c r="DM64" s="98"/>
      <c r="DN64" s="75" t="str">
        <f t="shared" si="9"/>
        <v>NO</v>
      </c>
      <c r="DO64" s="98"/>
      <c r="DP64" s="75" t="str">
        <f t="shared" si="9"/>
        <v>NO</v>
      </c>
      <c r="DQ64" s="98"/>
      <c r="DR64" s="75" t="str">
        <f t="shared" si="10"/>
        <v>NO</v>
      </c>
      <c r="DS64" s="98"/>
      <c r="DT64" s="75" t="str">
        <f t="shared" si="11"/>
        <v>NO</v>
      </c>
      <c r="DU64" s="98"/>
      <c r="DV64" s="75" t="str">
        <f t="shared" si="11"/>
        <v>NO</v>
      </c>
      <c r="DW64" s="98"/>
      <c r="DX64" s="75" t="str">
        <f t="shared" si="12"/>
        <v>NO</v>
      </c>
      <c r="DY64" s="98">
        <v>43870</v>
      </c>
      <c r="DZ64" s="75" t="str">
        <f t="shared" si="13"/>
        <v>SI</v>
      </c>
      <c r="EA64" s="98"/>
      <c r="EB64" s="75" t="str">
        <f t="shared" si="14"/>
        <v>NO</v>
      </c>
      <c r="EC64" s="98" t="s">
        <v>807</v>
      </c>
      <c r="ED64" s="92" t="s">
        <v>1530</v>
      </c>
      <c r="EE64" s="92"/>
      <c r="EF64" s="98" t="s">
        <v>807</v>
      </c>
      <c r="EG64" s="94"/>
      <c r="EH64" s="99" t="s">
        <v>131</v>
      </c>
      <c r="EI64" s="99" t="s">
        <v>807</v>
      </c>
      <c r="EJ64" s="99"/>
      <c r="EK64" s="101">
        <v>43867</v>
      </c>
      <c r="EL64" s="92">
        <v>1.1399999999999999</v>
      </c>
      <c r="EM64" s="103">
        <v>43867</v>
      </c>
      <c r="EN64" s="102">
        <v>136</v>
      </c>
      <c r="EO64" s="101">
        <v>43870</v>
      </c>
      <c r="EP64" s="92">
        <v>223</v>
      </c>
      <c r="EQ64" s="101">
        <v>43870</v>
      </c>
      <c r="ER64" s="99">
        <v>146.80000000000001</v>
      </c>
      <c r="ES64" s="101">
        <v>43870</v>
      </c>
      <c r="ET64" s="192">
        <v>52</v>
      </c>
      <c r="EU64" s="101">
        <v>43870</v>
      </c>
      <c r="EV64" s="92">
        <v>121</v>
      </c>
      <c r="EW64" s="101">
        <v>43870</v>
      </c>
      <c r="EX64" s="92"/>
      <c r="EY64" s="103"/>
      <c r="EZ64" s="92"/>
      <c r="FA64" s="102"/>
      <c r="FB64" s="102"/>
      <c r="FC64" s="92"/>
      <c r="FD64" s="92"/>
      <c r="FE64" s="103">
        <v>43870</v>
      </c>
      <c r="FF64" s="104" t="s">
        <v>1855</v>
      </c>
      <c r="FG64" s="101">
        <v>43870</v>
      </c>
      <c r="FH64" s="105">
        <v>237.9</v>
      </c>
      <c r="FI64" s="92"/>
      <c r="FJ64" s="94"/>
      <c r="FK64" s="92"/>
      <c r="FL64" s="97">
        <v>43897</v>
      </c>
      <c r="FM64" s="98" t="s">
        <v>1530</v>
      </c>
      <c r="FN64" s="97"/>
      <c r="FO64" s="107" t="s">
        <v>1794</v>
      </c>
      <c r="FP64" s="92" t="s">
        <v>132</v>
      </c>
      <c r="FQ64" s="92" t="s">
        <v>132</v>
      </c>
      <c r="FR64" s="92" t="s">
        <v>132</v>
      </c>
      <c r="FS64" s="107" t="s">
        <v>807</v>
      </c>
      <c r="FT64" s="92" t="s">
        <v>132</v>
      </c>
      <c r="FU64" s="107" t="s">
        <v>1794</v>
      </c>
      <c r="GM64" s="102"/>
    </row>
    <row r="65" spans="1:195" s="75" customFormat="1" x14ac:dyDescent="0.25">
      <c r="A65" s="85">
        <v>2022</v>
      </c>
      <c r="B65" s="76">
        <v>44926</v>
      </c>
      <c r="C65" s="85" t="s">
        <v>121</v>
      </c>
      <c r="D65" s="85" t="s">
        <v>122</v>
      </c>
      <c r="E65" s="85" t="s">
        <v>123</v>
      </c>
      <c r="F65" s="77">
        <f t="shared" si="20"/>
        <v>64</v>
      </c>
      <c r="G65" s="85" t="s">
        <v>1586</v>
      </c>
      <c r="H65" s="85">
        <v>86</v>
      </c>
      <c r="I65" s="85" t="s">
        <v>797</v>
      </c>
      <c r="J65" s="217" t="s">
        <v>800</v>
      </c>
      <c r="K65" s="77" t="str">
        <f>VLOOKUP(J65,[1]CodMpios!$B$1075:$E$1087,4,FALSE)</f>
        <v>86001 - Mocoa</v>
      </c>
      <c r="L65" s="77" t="str">
        <f>VLOOKUP($J65,[1]Coord_Mpios_X_Y!$B$102:$K$114,9,FALSE)</f>
        <v>1,228574994655</v>
      </c>
      <c r="M65" s="77" t="str">
        <f>VLOOKUP($J65,[1]Coord_Mpios_X_Y!$B$102:$K$114,10,FALSE)</f>
        <v>-76,684362183288</v>
      </c>
      <c r="N65" s="86" t="s">
        <v>1784</v>
      </c>
      <c r="O65" s="86" t="s">
        <v>1776</v>
      </c>
      <c r="P65" s="218"/>
      <c r="Q65" s="85" t="s">
        <v>126</v>
      </c>
      <c r="R65" s="108">
        <v>1905938</v>
      </c>
      <c r="S65" s="62" t="str">
        <f t="shared" si="0"/>
        <v>CC1905938</v>
      </c>
      <c r="T65" s="91" t="s">
        <v>1235</v>
      </c>
      <c r="U65" s="85" t="s">
        <v>530</v>
      </c>
      <c r="V65" s="91" t="s">
        <v>1170</v>
      </c>
      <c r="W65" s="85" t="s">
        <v>329</v>
      </c>
      <c r="X65" s="87">
        <v>12467</v>
      </c>
      <c r="Y65" s="89">
        <f t="shared" si="16"/>
        <v>34</v>
      </c>
      <c r="Z65" s="63">
        <f>VLOOKUP($Y65,[1]Edades!$A$3:$H$153,4,FALSE)</f>
        <v>5</v>
      </c>
      <c r="AA65" s="63" t="str">
        <f>VLOOKUP($Y65,[1]Edades!$A$3:$H$153,6,FALSE)</f>
        <v>5 - Adultez</v>
      </c>
      <c r="AB65" s="63">
        <f>VLOOKUP($Y65,[1]Edades!$A$3:$H$153,7,FALSE)</f>
        <v>7</v>
      </c>
      <c r="AC65" s="63" t="str">
        <f>VLOOKUP($Y65,[1]Edades!$A$3:$H$153,8,FALSE)</f>
        <v>30-34</v>
      </c>
      <c r="AD65" s="91" t="s">
        <v>1589</v>
      </c>
      <c r="AE65" s="85">
        <v>1</v>
      </c>
      <c r="AF65" s="85" t="s">
        <v>807</v>
      </c>
      <c r="AG65" s="86" t="s">
        <v>1777</v>
      </c>
      <c r="AH65" s="85" t="s">
        <v>807</v>
      </c>
      <c r="AI65" s="85" t="s">
        <v>2237</v>
      </c>
      <c r="AJ65" s="85" t="s">
        <v>807</v>
      </c>
      <c r="AK65" s="86" t="s">
        <v>1784</v>
      </c>
      <c r="AL65" s="86" t="s">
        <v>1602</v>
      </c>
      <c r="AM65" s="85" t="s">
        <v>1856</v>
      </c>
      <c r="AN65" s="85" t="s">
        <v>1604</v>
      </c>
      <c r="AO65" s="85" t="s">
        <v>1605</v>
      </c>
      <c r="AP65" s="85" t="s">
        <v>1857</v>
      </c>
      <c r="AQ65" s="86" t="s">
        <v>1841</v>
      </c>
      <c r="AR65" s="53" t="str">
        <f t="shared" si="17"/>
        <v>86001 - Mocoa</v>
      </c>
      <c r="AS65" s="85" t="s">
        <v>1611</v>
      </c>
      <c r="AT65" s="85">
        <v>3147095270</v>
      </c>
      <c r="AU65" s="85" t="s">
        <v>1219</v>
      </c>
      <c r="AV65" s="85"/>
      <c r="AW65" s="85"/>
      <c r="AX65" s="85"/>
      <c r="AY65" s="85"/>
      <c r="AZ65" s="85"/>
      <c r="BA65" s="85">
        <v>86</v>
      </c>
      <c r="BB65" s="85" t="s">
        <v>1778</v>
      </c>
      <c r="BC65" s="85">
        <v>86001</v>
      </c>
      <c r="BD65" s="85" t="s">
        <v>1586</v>
      </c>
      <c r="BE65" s="89">
        <v>860010017201</v>
      </c>
      <c r="BF65" s="49" t="s">
        <v>1079</v>
      </c>
      <c r="BG65" s="85" t="s">
        <v>1779</v>
      </c>
      <c r="BH65" s="85" t="s">
        <v>1780</v>
      </c>
      <c r="BI65" s="85">
        <v>4201616</v>
      </c>
      <c r="BJ65" s="85"/>
      <c r="BK65" s="85"/>
      <c r="BL65" s="85" t="s">
        <v>2247</v>
      </c>
      <c r="BM65" s="88" t="s">
        <v>130</v>
      </c>
      <c r="BN65" s="85" t="s">
        <v>132</v>
      </c>
      <c r="BO65" s="85">
        <v>0</v>
      </c>
      <c r="BP65" s="85" t="s">
        <v>132</v>
      </c>
      <c r="BQ65" s="85" t="s">
        <v>130</v>
      </c>
      <c r="BR65" s="85" t="s">
        <v>1676</v>
      </c>
      <c r="BS65" s="85" t="s">
        <v>130</v>
      </c>
      <c r="BT65" s="90">
        <v>44917</v>
      </c>
      <c r="BU65" s="85" t="s">
        <v>1677</v>
      </c>
      <c r="BV65" s="85" t="s">
        <v>130</v>
      </c>
      <c r="BW65" s="91" t="s">
        <v>1682</v>
      </c>
      <c r="BX65" s="85" t="s">
        <v>1683</v>
      </c>
      <c r="BY65" s="85" t="s">
        <v>132</v>
      </c>
      <c r="BZ65" s="85" t="s">
        <v>130</v>
      </c>
      <c r="CA65" s="85" t="s">
        <v>130</v>
      </c>
      <c r="CB65" s="85" t="s">
        <v>131</v>
      </c>
      <c r="CC65" s="85" t="s">
        <v>131</v>
      </c>
      <c r="CD65" s="85" t="s">
        <v>131</v>
      </c>
      <c r="CE65" s="85" t="s">
        <v>1681</v>
      </c>
      <c r="CF65" s="85" t="s">
        <v>1858</v>
      </c>
      <c r="CG65" s="109">
        <v>58</v>
      </c>
      <c r="CH65" s="95">
        <v>175</v>
      </c>
      <c r="CI65" s="50">
        <f t="shared" si="1"/>
        <v>18.938775510204081</v>
      </c>
      <c r="CJ65" s="18" t="str">
        <f t="shared" si="2"/>
        <v>NORMAL</v>
      </c>
      <c r="CK65" s="95">
        <f>Hoja1!L67</f>
        <v>1</v>
      </c>
      <c r="CL65" s="10" t="s">
        <v>1112</v>
      </c>
      <c r="CM65" s="97">
        <v>43318</v>
      </c>
      <c r="CN65" s="92"/>
      <c r="CO65" s="75">
        <v>1</v>
      </c>
      <c r="CP65" s="97">
        <v>43318</v>
      </c>
      <c r="CQ65" s="75">
        <v>2</v>
      </c>
      <c r="CR65" s="65" t="s">
        <v>1222</v>
      </c>
      <c r="CS65" s="75">
        <v>0</v>
      </c>
      <c r="CT65" s="110" t="s">
        <v>131</v>
      </c>
      <c r="CU65" s="92" t="s">
        <v>132</v>
      </c>
      <c r="CV65" s="92"/>
      <c r="CW65" s="102">
        <v>120</v>
      </c>
      <c r="CX65" s="102">
        <v>70</v>
      </c>
      <c r="CY65" s="93" t="s">
        <v>131</v>
      </c>
      <c r="CZ65" s="92" t="s">
        <v>132</v>
      </c>
      <c r="DA65" s="92" t="s">
        <v>132</v>
      </c>
      <c r="DB65" s="92">
        <v>0</v>
      </c>
      <c r="DC65" s="75" t="str">
        <f t="shared" si="3"/>
        <v/>
      </c>
      <c r="DD65" s="16" t="str">
        <f t="shared" si="4"/>
        <v/>
      </c>
      <c r="DE65" s="16" t="str">
        <f t="shared" si="5"/>
        <v/>
      </c>
      <c r="DF65" s="16" t="str">
        <f t="shared" si="6"/>
        <v/>
      </c>
      <c r="DG65" s="16" t="str">
        <f t="shared" si="19"/>
        <v xml:space="preserve"> +  +  + </v>
      </c>
      <c r="DH65" s="16" t="str">
        <f t="shared" ref="DH65:DH67" si="39">E65</f>
        <v>HTA</v>
      </c>
      <c r="DI65" s="98"/>
      <c r="DJ65" s="75" t="str">
        <f t="shared" si="8"/>
        <v>NO</v>
      </c>
      <c r="DL65" s="98"/>
      <c r="DM65" s="98">
        <v>44622</v>
      </c>
      <c r="DN65" s="75" t="str">
        <f t="shared" si="9"/>
        <v>SI</v>
      </c>
      <c r="DO65" s="98"/>
      <c r="DP65" s="75" t="str">
        <f t="shared" si="9"/>
        <v>NO</v>
      </c>
      <c r="DQ65" s="98"/>
      <c r="DR65" s="75" t="str">
        <f t="shared" si="10"/>
        <v>NO</v>
      </c>
      <c r="DS65" s="98">
        <v>43301</v>
      </c>
      <c r="DT65" s="75" t="str">
        <f t="shared" si="11"/>
        <v>SI</v>
      </c>
      <c r="DU65" s="98"/>
      <c r="DV65" s="75" t="str">
        <f t="shared" si="11"/>
        <v>NO</v>
      </c>
      <c r="DW65" s="98"/>
      <c r="DX65" s="75" t="str">
        <f t="shared" si="12"/>
        <v>NO</v>
      </c>
      <c r="DY65" s="98">
        <v>44294</v>
      </c>
      <c r="DZ65" s="75" t="str">
        <f t="shared" si="13"/>
        <v>SI</v>
      </c>
      <c r="EA65" s="98"/>
      <c r="EB65" s="75" t="str">
        <f t="shared" si="14"/>
        <v>NO</v>
      </c>
      <c r="EC65" s="98" t="s">
        <v>132</v>
      </c>
      <c r="ED65" s="92" t="s">
        <v>1530</v>
      </c>
      <c r="EE65" s="92" t="s">
        <v>807</v>
      </c>
      <c r="EF65" s="92" t="s">
        <v>1859</v>
      </c>
      <c r="EG65" s="94">
        <v>37.6</v>
      </c>
      <c r="EH65" s="92">
        <v>1</v>
      </c>
      <c r="EI65" s="92">
        <v>3</v>
      </c>
      <c r="EJ65" s="92"/>
      <c r="EK65" s="101">
        <v>44294</v>
      </c>
      <c r="EL65" s="92">
        <v>1.28</v>
      </c>
      <c r="EM65" s="103">
        <v>44294</v>
      </c>
      <c r="EN65" s="102">
        <v>95</v>
      </c>
      <c r="EO65" s="101">
        <v>44294</v>
      </c>
      <c r="EP65" s="92">
        <v>166</v>
      </c>
      <c r="EQ65" s="101">
        <v>44294</v>
      </c>
      <c r="ER65" s="99">
        <v>99.6</v>
      </c>
      <c r="ES65" s="101">
        <v>44294</v>
      </c>
      <c r="ET65" s="192">
        <v>45</v>
      </c>
      <c r="EU65" s="101">
        <v>43643</v>
      </c>
      <c r="EV65" s="92">
        <v>107</v>
      </c>
      <c r="EW65" s="101">
        <v>43643</v>
      </c>
      <c r="EX65" s="92">
        <v>126</v>
      </c>
      <c r="EY65" s="103"/>
      <c r="EZ65" s="92"/>
      <c r="FA65" s="102" t="s">
        <v>1848</v>
      </c>
      <c r="FB65" s="102" t="s">
        <v>1848</v>
      </c>
      <c r="FC65" s="92"/>
      <c r="FD65" s="92"/>
      <c r="FE65" s="103">
        <v>43643</v>
      </c>
      <c r="FF65" s="105">
        <v>3.8</v>
      </c>
      <c r="FG65" s="101">
        <v>43643</v>
      </c>
      <c r="FH65" s="105">
        <v>123</v>
      </c>
      <c r="FI65" s="92"/>
      <c r="FJ65" s="94"/>
      <c r="FK65" s="92"/>
      <c r="FL65" s="97">
        <v>44917</v>
      </c>
      <c r="FM65" s="98" t="s">
        <v>1715</v>
      </c>
      <c r="FN65" s="97">
        <v>45007</v>
      </c>
      <c r="FO65" s="107"/>
      <c r="FP65" s="92" t="s">
        <v>130</v>
      </c>
      <c r="FQ65" s="92" t="s">
        <v>130</v>
      </c>
      <c r="FR65" s="92" t="s">
        <v>130</v>
      </c>
      <c r="FS65" s="92" t="s">
        <v>130</v>
      </c>
      <c r="FT65" s="92" t="s">
        <v>130</v>
      </c>
      <c r="FU65" s="107" t="s">
        <v>1849</v>
      </c>
      <c r="GM65" s="102"/>
    </row>
    <row r="66" spans="1:195" s="75" customFormat="1" x14ac:dyDescent="0.25">
      <c r="A66" s="85">
        <v>2022</v>
      </c>
      <c r="B66" s="76">
        <v>44926</v>
      </c>
      <c r="C66" s="85" t="s">
        <v>121</v>
      </c>
      <c r="D66" s="85" t="s">
        <v>122</v>
      </c>
      <c r="E66" s="85" t="s">
        <v>123</v>
      </c>
      <c r="F66" s="77">
        <f t="shared" si="20"/>
        <v>65</v>
      </c>
      <c r="G66" s="85" t="s">
        <v>1586</v>
      </c>
      <c r="H66" s="85">
        <v>86</v>
      </c>
      <c r="I66" s="85" t="s">
        <v>797</v>
      </c>
      <c r="J66" s="217" t="s">
        <v>800</v>
      </c>
      <c r="K66" s="77" t="str">
        <f>VLOOKUP(J66,[1]CodMpios!$B$1075:$E$1087,4,FALSE)</f>
        <v>86001 - Mocoa</v>
      </c>
      <c r="L66" s="77" t="str">
        <f>VLOOKUP($J66,[1]Coord_Mpios_X_Y!$B$102:$K$114,9,FALSE)</f>
        <v>1,228574994655</v>
      </c>
      <c r="M66" s="77" t="str">
        <f>VLOOKUP($J66,[1]Coord_Mpios_X_Y!$B$102:$K$114,10,FALSE)</f>
        <v>-76,684362183288</v>
      </c>
      <c r="N66" s="86" t="s">
        <v>1775</v>
      </c>
      <c r="O66" s="86" t="s">
        <v>1776</v>
      </c>
      <c r="P66" s="218"/>
      <c r="Q66" s="85" t="s">
        <v>126</v>
      </c>
      <c r="R66" s="108">
        <v>30721398</v>
      </c>
      <c r="S66" s="62" t="str">
        <f t="shared" ref="S66:S129" si="40">CONCATENATE(Q66,R66)</f>
        <v>CC30721398</v>
      </c>
      <c r="T66" s="91" t="s">
        <v>894</v>
      </c>
      <c r="U66" s="85" t="s">
        <v>267</v>
      </c>
      <c r="V66" s="91" t="s">
        <v>162</v>
      </c>
      <c r="W66" s="85" t="s">
        <v>528</v>
      </c>
      <c r="X66" s="87">
        <v>22268</v>
      </c>
      <c r="Y66" s="89">
        <f t="shared" si="16"/>
        <v>60</v>
      </c>
      <c r="Z66" s="63">
        <f>VLOOKUP($Y66,[1]Edades!$A$3:$H$153,4,FALSE)</f>
        <v>6</v>
      </c>
      <c r="AA66" s="63" t="str">
        <f>VLOOKUP($Y66,[1]Edades!$A$3:$H$153,6,FALSE)</f>
        <v>6 - Persona mayor</v>
      </c>
      <c r="AB66" s="63">
        <f>VLOOKUP($Y66,[1]Edades!$A$3:$H$153,7,FALSE)</f>
        <v>13</v>
      </c>
      <c r="AC66" s="63" t="str">
        <f>VLOOKUP($Y66,[1]Edades!$A$3:$H$153,8,FALSE)</f>
        <v>60-64</v>
      </c>
      <c r="AD66" s="91" t="s">
        <v>1590</v>
      </c>
      <c r="AE66" s="85">
        <v>2</v>
      </c>
      <c r="AF66" s="85" t="s">
        <v>807</v>
      </c>
      <c r="AG66" s="128" t="s">
        <v>132</v>
      </c>
      <c r="AH66" s="128" t="s">
        <v>132</v>
      </c>
      <c r="AI66" s="127" t="s">
        <v>1595</v>
      </c>
      <c r="AJ66" s="127" t="s">
        <v>1591</v>
      </c>
      <c r="AK66" s="86" t="s">
        <v>1775</v>
      </c>
      <c r="AL66" s="86" t="s">
        <v>1602</v>
      </c>
      <c r="AM66" s="85" t="s">
        <v>1786</v>
      </c>
      <c r="AN66" s="85" t="s">
        <v>131</v>
      </c>
      <c r="AO66" s="85" t="s">
        <v>131</v>
      </c>
      <c r="AP66" s="85" t="s">
        <v>131</v>
      </c>
      <c r="AQ66" s="128" t="s">
        <v>1841</v>
      </c>
      <c r="AR66" s="53" t="str">
        <f t="shared" si="17"/>
        <v>86001 - Mocoa</v>
      </c>
      <c r="AS66" s="85" t="s">
        <v>1586</v>
      </c>
      <c r="AT66" s="88">
        <v>3147844943</v>
      </c>
      <c r="AU66" s="85" t="s">
        <v>1219</v>
      </c>
      <c r="AV66" s="85"/>
      <c r="AW66" s="85"/>
      <c r="AX66" s="85"/>
      <c r="AY66" s="85"/>
      <c r="AZ66" s="85"/>
      <c r="BA66" s="85">
        <v>86</v>
      </c>
      <c r="BB66" s="85" t="s">
        <v>1778</v>
      </c>
      <c r="BC66" s="85">
        <v>86001</v>
      </c>
      <c r="BD66" s="85" t="s">
        <v>1586</v>
      </c>
      <c r="BE66" s="89">
        <v>860010017201</v>
      </c>
      <c r="BF66" s="49" t="s">
        <v>1079</v>
      </c>
      <c r="BG66" s="85" t="s">
        <v>1779</v>
      </c>
      <c r="BH66" s="85" t="s">
        <v>1780</v>
      </c>
      <c r="BI66" s="85">
        <v>4201616</v>
      </c>
      <c r="BJ66" s="85"/>
      <c r="BK66" s="85"/>
      <c r="BL66" s="85" t="s">
        <v>1834</v>
      </c>
      <c r="BM66" s="85" t="s">
        <v>130</v>
      </c>
      <c r="BN66" s="85" t="s">
        <v>132</v>
      </c>
      <c r="BO66" s="85">
        <v>0</v>
      </c>
      <c r="BP66" s="85" t="s">
        <v>132</v>
      </c>
      <c r="BQ66" s="85" t="s">
        <v>132</v>
      </c>
      <c r="BR66" s="85" t="s">
        <v>1676</v>
      </c>
      <c r="BS66" s="85" t="s">
        <v>132</v>
      </c>
      <c r="BT66" s="90">
        <v>44922</v>
      </c>
      <c r="BU66" s="85" t="s">
        <v>1677</v>
      </c>
      <c r="BV66" s="85" t="s">
        <v>130</v>
      </c>
      <c r="BW66" s="91" t="s">
        <v>1808</v>
      </c>
      <c r="BX66" s="127" t="s">
        <v>132</v>
      </c>
      <c r="BY66" s="127" t="s">
        <v>132</v>
      </c>
      <c r="BZ66" s="127" t="s">
        <v>130</v>
      </c>
      <c r="CA66" s="127" t="s">
        <v>132</v>
      </c>
      <c r="CB66" s="127" t="s">
        <v>132</v>
      </c>
      <c r="CC66" s="127" t="s">
        <v>132</v>
      </c>
      <c r="CD66" s="127" t="s">
        <v>131</v>
      </c>
      <c r="CE66" s="127" t="s">
        <v>1681</v>
      </c>
      <c r="CF66" s="127" t="s">
        <v>1842</v>
      </c>
      <c r="CG66" s="130">
        <v>66</v>
      </c>
      <c r="CH66" s="131">
        <v>155</v>
      </c>
      <c r="CI66" s="50">
        <f t="shared" ref="CI66:CI129" si="41">(CG66/((CH66/100)*(CH66/100)))</f>
        <v>27.471383975026011</v>
      </c>
      <c r="CJ66" s="18" t="str">
        <f t="shared" ref="CJ66:CJ129" si="42">IFERROR(IF(CI66&lt;=18.5,"BAJO PESO",IF(AND(CI66&gt;18.5,CI66&lt;25),"NORMAL",IF(AND(CI66&gt;=25,CI66&lt;=30),"SOBREPESO","OBESIDAD"))),"SIN DATO")</f>
        <v>SOBREPESO</v>
      </c>
      <c r="CK66" s="95">
        <f>Hoja1!L68</f>
        <v>23</v>
      </c>
      <c r="CL66" s="10" t="s">
        <v>1114</v>
      </c>
      <c r="CM66" s="97">
        <v>43318</v>
      </c>
      <c r="CN66" s="92"/>
      <c r="CO66" s="75">
        <v>1</v>
      </c>
      <c r="CP66" s="119">
        <f t="shared" ref="CP66:CP75" si="43">CM66</f>
        <v>43318</v>
      </c>
      <c r="CQ66" s="75">
        <v>2</v>
      </c>
      <c r="CR66" s="65" t="s">
        <v>1222</v>
      </c>
      <c r="CS66" s="75">
        <v>0</v>
      </c>
      <c r="CT66" s="110" t="s">
        <v>131</v>
      </c>
      <c r="CU66" s="93" t="s">
        <v>807</v>
      </c>
      <c r="CV66" s="92"/>
      <c r="CW66" s="102">
        <v>137</v>
      </c>
      <c r="CX66" s="102">
        <v>87</v>
      </c>
      <c r="CY66" s="93" t="s">
        <v>807</v>
      </c>
      <c r="CZ66" s="92" t="s">
        <v>130</v>
      </c>
      <c r="DA66" s="92" t="s">
        <v>132</v>
      </c>
      <c r="DB66" s="92">
        <v>0</v>
      </c>
      <c r="DC66" s="75" t="str">
        <f t="shared" ref="DC66:DC129" si="44">IF(BN66="SI","TABAQUISMO",IF(BN66="NO","",""))</f>
        <v/>
      </c>
      <c r="DD66" s="16" t="str">
        <f t="shared" ref="DD66:DD129" si="45">IF(AND(CW66&gt;=140,CX66&gt;=90),"PRESION ALTA","")</f>
        <v/>
      </c>
      <c r="DE66" s="16" t="str">
        <f t="shared" ref="DE66:DE129" si="46">IF(FD66&gt;=200,"COLESTEROL ALTO","")</f>
        <v/>
      </c>
      <c r="DF66" s="16" t="str">
        <f t="shared" ref="DF66:DF129" si="47">IF(AND(AE66=2,FF66&gt;=50),"HDL ALTO",IF(AND(AE66=1,FF66&gt;=40),"HDL ALTO",""))</f>
        <v/>
      </c>
      <c r="DG66" s="16" t="str">
        <f t="shared" si="19"/>
        <v xml:space="preserve"> +  +  + </v>
      </c>
      <c r="DH66" s="16" t="str">
        <f t="shared" si="39"/>
        <v>HTA</v>
      </c>
      <c r="DI66" s="98">
        <v>44679</v>
      </c>
      <c r="DJ66" s="75" t="str">
        <f t="shared" ref="DJ66:DJ129" si="48">IF(DI66="","NO","SI")</f>
        <v>SI</v>
      </c>
      <c r="DL66" s="98"/>
      <c r="DM66" s="98">
        <v>44749</v>
      </c>
      <c r="DN66" s="75" t="str">
        <f t="shared" ref="DN66:DN129" si="49">IF(DM66="","NO","SI")</f>
        <v>SI</v>
      </c>
      <c r="DO66" s="98"/>
      <c r="DP66" s="75" t="str">
        <f t="shared" ref="DP66:DP129" si="50">IF(DO66="","NO","SI")</f>
        <v>NO</v>
      </c>
      <c r="DQ66" s="98"/>
      <c r="DR66" s="75" t="str">
        <f t="shared" ref="DR66:DR129" si="51">IF(DQ66="","NO","SI")</f>
        <v>NO</v>
      </c>
      <c r="DS66" s="98"/>
      <c r="DT66" s="75" t="str">
        <f t="shared" ref="DT66:DT129" si="52">IF(DS66="","NO","SI")</f>
        <v>NO</v>
      </c>
      <c r="DU66" s="98"/>
      <c r="DV66" s="75" t="str">
        <f t="shared" ref="DV66:DV129" si="53">IF(DU66="","NO","SI")</f>
        <v>NO</v>
      </c>
      <c r="DW66" s="98"/>
      <c r="DX66" s="75" t="str">
        <f t="shared" ref="DX66:DX129" si="54">IF(DW66="","NO","SI")</f>
        <v>NO</v>
      </c>
      <c r="DY66" s="98">
        <v>44695</v>
      </c>
      <c r="DZ66" s="75" t="str">
        <f t="shared" ref="DZ66:DZ129" si="55">IF(DY66="","NO","SI")</f>
        <v>SI</v>
      </c>
      <c r="EA66" s="98"/>
      <c r="EB66" s="75" t="str">
        <f t="shared" ref="EB66:EB129" si="56">IF(EA66="","NO","SI")</f>
        <v>NO</v>
      </c>
      <c r="EC66" s="98" t="s">
        <v>131</v>
      </c>
      <c r="ED66" s="92" t="s">
        <v>1530</v>
      </c>
      <c r="EE66" s="92"/>
      <c r="EF66" s="92" t="s">
        <v>1814</v>
      </c>
      <c r="EG66" s="94"/>
      <c r="EH66" s="99" t="s">
        <v>131</v>
      </c>
      <c r="EI66" s="92">
        <v>2</v>
      </c>
      <c r="EJ66" s="92"/>
      <c r="EK66" s="101">
        <v>44660</v>
      </c>
      <c r="EL66" s="92">
        <v>0.82</v>
      </c>
      <c r="EM66" s="103">
        <v>44660</v>
      </c>
      <c r="EN66" s="102">
        <v>95</v>
      </c>
      <c r="EO66" s="101">
        <v>44660</v>
      </c>
      <c r="EP66" s="92">
        <v>203.6</v>
      </c>
      <c r="EQ66" s="101">
        <v>44660</v>
      </c>
      <c r="ER66" s="99">
        <v>114.28</v>
      </c>
      <c r="ES66" s="101">
        <v>44660</v>
      </c>
      <c r="ET66" s="192">
        <v>41.3</v>
      </c>
      <c r="EU66" s="101">
        <v>44660</v>
      </c>
      <c r="EV66" s="92">
        <v>240.1</v>
      </c>
      <c r="EW66" s="101">
        <v>44660</v>
      </c>
      <c r="EX66" s="92">
        <v>18.899999999999999</v>
      </c>
      <c r="EY66" s="103"/>
      <c r="EZ66" s="92"/>
      <c r="FA66" s="101">
        <v>44660</v>
      </c>
      <c r="FB66" s="102" t="s">
        <v>1799</v>
      </c>
      <c r="FC66" s="134">
        <v>44239</v>
      </c>
      <c r="FD66" s="92">
        <v>3.8</v>
      </c>
      <c r="FE66" s="103">
        <v>44660</v>
      </c>
      <c r="FF66" s="105">
        <v>17.3</v>
      </c>
      <c r="FG66" s="101">
        <v>44660</v>
      </c>
      <c r="FH66" s="105">
        <v>91.4</v>
      </c>
      <c r="FI66" s="101">
        <v>44660</v>
      </c>
      <c r="FJ66" s="94" t="s">
        <v>1712</v>
      </c>
      <c r="FK66" s="92">
        <v>100</v>
      </c>
      <c r="FL66" s="97">
        <v>44922</v>
      </c>
      <c r="FM66" s="98" t="s">
        <v>1530</v>
      </c>
      <c r="FN66" s="97">
        <v>45012</v>
      </c>
      <c r="FO66" s="107"/>
      <c r="FP66" s="92" t="s">
        <v>132</v>
      </c>
      <c r="FQ66" s="92" t="s">
        <v>132</v>
      </c>
      <c r="FR66" s="92" t="s">
        <v>132</v>
      </c>
      <c r="FS66" s="107" t="s">
        <v>807</v>
      </c>
      <c r="FT66" s="92" t="s">
        <v>132</v>
      </c>
      <c r="FU66" s="107"/>
      <c r="GM66" s="102"/>
    </row>
    <row r="67" spans="1:195" s="75" customFormat="1" x14ac:dyDescent="0.25">
      <c r="A67" s="85">
        <v>2022</v>
      </c>
      <c r="B67" s="76">
        <v>44926</v>
      </c>
      <c r="C67" s="85" t="s">
        <v>121</v>
      </c>
      <c r="D67" s="85" t="s">
        <v>122</v>
      </c>
      <c r="E67" s="85" t="s">
        <v>123</v>
      </c>
      <c r="F67" s="77">
        <f t="shared" si="20"/>
        <v>66</v>
      </c>
      <c r="G67" s="85" t="s">
        <v>1586</v>
      </c>
      <c r="H67" s="85">
        <v>86</v>
      </c>
      <c r="I67" s="85" t="s">
        <v>797</v>
      </c>
      <c r="J67" s="217" t="s">
        <v>800</v>
      </c>
      <c r="K67" s="77" t="str">
        <f>VLOOKUP(J67,[1]CodMpios!$B$1075:$E$1087,4,FALSE)</f>
        <v>86001 - Mocoa</v>
      </c>
      <c r="L67" s="77" t="str">
        <f>VLOOKUP($J67,[1]Coord_Mpios_X_Y!$B$102:$K$114,9,FALSE)</f>
        <v>1,228574994655</v>
      </c>
      <c r="M67" s="77" t="str">
        <f>VLOOKUP($J67,[1]Coord_Mpios_X_Y!$B$102:$K$114,10,FALSE)</f>
        <v>-76,684362183288</v>
      </c>
      <c r="N67" s="86" t="s">
        <v>1784</v>
      </c>
      <c r="O67" s="86" t="s">
        <v>1776</v>
      </c>
      <c r="P67" s="218"/>
      <c r="Q67" s="85" t="s">
        <v>126</v>
      </c>
      <c r="R67" s="108">
        <v>41181325</v>
      </c>
      <c r="S67" s="62" t="str">
        <f t="shared" si="40"/>
        <v>CC41181325</v>
      </c>
      <c r="T67" s="91" t="s">
        <v>133</v>
      </c>
      <c r="U67" s="85" t="s">
        <v>128</v>
      </c>
      <c r="V67" s="91" t="s">
        <v>1005</v>
      </c>
      <c r="W67" s="85" t="s">
        <v>1005</v>
      </c>
      <c r="X67" s="87">
        <v>24328</v>
      </c>
      <c r="Y67" s="89">
        <f t="shared" ref="Y67:Y130" si="57">YEAR(X67)-YEAR(31/12/2022)</f>
        <v>66</v>
      </c>
      <c r="Z67" s="63">
        <f>VLOOKUP($Y67,[1]Edades!$A$3:$H$153,4,FALSE)</f>
        <v>6</v>
      </c>
      <c r="AA67" s="63" t="str">
        <f>VLOOKUP($Y67,[1]Edades!$A$3:$H$153,6,FALSE)</f>
        <v>6 - Persona mayor</v>
      </c>
      <c r="AB67" s="63">
        <f>VLOOKUP($Y67,[1]Edades!$A$3:$H$153,7,FALSE)</f>
        <v>14</v>
      </c>
      <c r="AC67" s="63" t="str">
        <f>VLOOKUP($Y67,[1]Edades!$A$3:$H$153,8,FALSE)</f>
        <v>65-69</v>
      </c>
      <c r="AD67" s="91" t="s">
        <v>1590</v>
      </c>
      <c r="AE67" s="85">
        <v>2</v>
      </c>
      <c r="AF67" s="85" t="s">
        <v>807</v>
      </c>
      <c r="AG67" s="86" t="s">
        <v>1777</v>
      </c>
      <c r="AH67" s="85" t="s">
        <v>807</v>
      </c>
      <c r="AI67" s="85" t="s">
        <v>807</v>
      </c>
      <c r="AJ67" s="85" t="s">
        <v>807</v>
      </c>
      <c r="AK67" s="86" t="s">
        <v>1784</v>
      </c>
      <c r="AL67" s="86" t="s">
        <v>1600</v>
      </c>
      <c r="AM67" s="85" t="s">
        <v>1786</v>
      </c>
      <c r="AN67" s="85" t="s">
        <v>131</v>
      </c>
      <c r="AO67" s="85" t="s">
        <v>131</v>
      </c>
      <c r="AP67" s="85" t="s">
        <v>131</v>
      </c>
      <c r="AQ67" s="75" t="s">
        <v>1841</v>
      </c>
      <c r="AR67" s="53" t="str">
        <f t="shared" ref="AR67:AR130" si="58">K67</f>
        <v>86001 - Mocoa</v>
      </c>
      <c r="AS67" s="85" t="s">
        <v>1586</v>
      </c>
      <c r="AT67" s="88">
        <v>3188085159</v>
      </c>
      <c r="AU67" s="85" t="s">
        <v>1219</v>
      </c>
      <c r="AV67" s="85"/>
      <c r="AW67" s="85"/>
      <c r="AX67" s="85"/>
      <c r="AY67" s="85"/>
      <c r="AZ67" s="85"/>
      <c r="BA67" s="85">
        <v>86</v>
      </c>
      <c r="BB67" s="85" t="s">
        <v>1778</v>
      </c>
      <c r="BC67" s="85">
        <v>86001</v>
      </c>
      <c r="BD67" s="85" t="s">
        <v>1586</v>
      </c>
      <c r="BE67" s="89">
        <v>860010017201</v>
      </c>
      <c r="BF67" s="49" t="s">
        <v>1079</v>
      </c>
      <c r="BG67" s="85" t="s">
        <v>1779</v>
      </c>
      <c r="BH67" s="85" t="s">
        <v>1780</v>
      </c>
      <c r="BI67" s="85">
        <v>4201616</v>
      </c>
      <c r="BJ67" s="85"/>
      <c r="BK67" s="85"/>
      <c r="BL67" s="85" t="s">
        <v>2272</v>
      </c>
      <c r="BM67" s="88" t="s">
        <v>132</v>
      </c>
      <c r="BN67" s="85" t="s">
        <v>132</v>
      </c>
      <c r="BO67" s="85">
        <v>0</v>
      </c>
      <c r="BP67" s="85" t="s">
        <v>132</v>
      </c>
      <c r="BQ67" s="85" t="s">
        <v>132</v>
      </c>
      <c r="BR67" s="85" t="s">
        <v>807</v>
      </c>
      <c r="BS67" s="85" t="s">
        <v>807</v>
      </c>
      <c r="BT67" s="142">
        <v>44483</v>
      </c>
      <c r="BU67" s="85" t="s">
        <v>1677</v>
      </c>
      <c r="BV67" s="85" t="s">
        <v>130</v>
      </c>
      <c r="BW67" s="91" t="s">
        <v>1678</v>
      </c>
      <c r="BX67" s="85"/>
      <c r="BY67" s="88" t="s">
        <v>130</v>
      </c>
      <c r="BZ67" s="85" t="s">
        <v>807</v>
      </c>
      <c r="CA67" s="85" t="s">
        <v>807</v>
      </c>
      <c r="CB67" s="85"/>
      <c r="CC67" s="85"/>
      <c r="CD67" s="85" t="s">
        <v>131</v>
      </c>
      <c r="CE67" s="88" t="s">
        <v>1681</v>
      </c>
      <c r="CF67" s="80" t="str">
        <f>E67</f>
        <v>HTA</v>
      </c>
      <c r="CG67" s="109">
        <v>63</v>
      </c>
      <c r="CH67" s="95">
        <v>146</v>
      </c>
      <c r="CI67" s="50">
        <f t="shared" si="41"/>
        <v>29.555263651717024</v>
      </c>
      <c r="CJ67" s="18" t="str">
        <f t="shared" si="42"/>
        <v>SOBREPESO</v>
      </c>
      <c r="CK67" s="95">
        <f>Hoja1!L69</f>
        <v>13</v>
      </c>
      <c r="CL67" s="10" t="s">
        <v>1113</v>
      </c>
      <c r="CM67" s="97">
        <v>43318</v>
      </c>
      <c r="CN67" s="92"/>
      <c r="CO67" s="75">
        <v>1</v>
      </c>
      <c r="CP67" s="119">
        <f t="shared" si="43"/>
        <v>43318</v>
      </c>
      <c r="CQ67" s="75">
        <v>2</v>
      </c>
      <c r="CR67" s="65" t="s">
        <v>1222</v>
      </c>
      <c r="CS67" s="75">
        <v>0</v>
      </c>
      <c r="CT67" s="110" t="s">
        <v>131</v>
      </c>
      <c r="CU67" s="93" t="s">
        <v>807</v>
      </c>
      <c r="CV67" s="92"/>
      <c r="CW67" s="102">
        <v>120</v>
      </c>
      <c r="CX67" s="102">
        <v>80</v>
      </c>
      <c r="CY67" s="93" t="s">
        <v>807</v>
      </c>
      <c r="CZ67" s="92" t="s">
        <v>130</v>
      </c>
      <c r="DA67" s="75" t="s">
        <v>807</v>
      </c>
      <c r="DB67" s="92">
        <v>0</v>
      </c>
      <c r="DC67" s="75" t="str">
        <f t="shared" si="44"/>
        <v/>
      </c>
      <c r="DD67" s="16" t="str">
        <f t="shared" si="45"/>
        <v/>
      </c>
      <c r="DE67" s="16" t="str">
        <f t="shared" si="46"/>
        <v/>
      </c>
      <c r="DF67" s="16" t="str">
        <f t="shared" si="47"/>
        <v/>
      </c>
      <c r="DG67" s="16" t="str">
        <f t="shared" ref="DG67:DG130" si="59">CONCATENATE(DC67," + ",DD67," + ",DE67," + ",DF67)</f>
        <v xml:space="preserve"> +  +  + </v>
      </c>
      <c r="DH67" s="16" t="str">
        <f t="shared" si="39"/>
        <v>HTA</v>
      </c>
      <c r="DI67" s="98"/>
      <c r="DJ67" s="75" t="str">
        <f t="shared" si="48"/>
        <v>NO</v>
      </c>
      <c r="DL67" s="98"/>
      <c r="DM67" s="98"/>
      <c r="DN67" s="75" t="str">
        <f t="shared" si="49"/>
        <v>NO</v>
      </c>
      <c r="DO67" s="98"/>
      <c r="DP67" s="75" t="str">
        <f t="shared" si="50"/>
        <v>NO</v>
      </c>
      <c r="DQ67" s="98"/>
      <c r="DR67" s="75" t="str">
        <f t="shared" si="51"/>
        <v>NO</v>
      </c>
      <c r="DS67" s="98"/>
      <c r="DT67" s="75" t="str">
        <f t="shared" si="52"/>
        <v>NO</v>
      </c>
      <c r="DU67" s="98"/>
      <c r="DV67" s="75" t="str">
        <f t="shared" si="53"/>
        <v>NO</v>
      </c>
      <c r="DW67" s="98"/>
      <c r="DX67" s="75" t="str">
        <f t="shared" si="54"/>
        <v>NO</v>
      </c>
      <c r="DY67" s="98">
        <v>43451</v>
      </c>
      <c r="DZ67" s="75" t="str">
        <f t="shared" si="55"/>
        <v>SI</v>
      </c>
      <c r="EA67" s="98"/>
      <c r="EB67" s="75" t="str">
        <f t="shared" si="56"/>
        <v>NO</v>
      </c>
      <c r="EC67" s="98" t="s">
        <v>807</v>
      </c>
      <c r="ED67" s="92" t="s">
        <v>1530</v>
      </c>
      <c r="EE67" s="92"/>
      <c r="EF67" s="98" t="s">
        <v>807</v>
      </c>
      <c r="EG67" s="94"/>
      <c r="EH67" s="99" t="s">
        <v>131</v>
      </c>
      <c r="EI67" s="99" t="s">
        <v>807</v>
      </c>
      <c r="EJ67" s="99"/>
      <c r="EK67" s="101">
        <v>43451</v>
      </c>
      <c r="EL67" s="92">
        <v>0.62</v>
      </c>
      <c r="EM67" s="103">
        <v>43451</v>
      </c>
      <c r="EN67" s="102">
        <v>79.2</v>
      </c>
      <c r="EO67" s="101">
        <v>43407</v>
      </c>
      <c r="EP67" s="92">
        <v>122</v>
      </c>
      <c r="EQ67" s="101">
        <v>43407</v>
      </c>
      <c r="ER67" s="99">
        <v>54.040000000000006</v>
      </c>
      <c r="ES67" s="101">
        <v>43407</v>
      </c>
      <c r="ET67" s="192">
        <v>48.4</v>
      </c>
      <c r="EU67" s="101">
        <v>43407</v>
      </c>
      <c r="EV67" s="92">
        <v>97.8</v>
      </c>
      <c r="EW67" s="101">
        <v>43451</v>
      </c>
      <c r="EX67" s="92"/>
      <c r="EY67" s="103"/>
      <c r="EZ67" s="92"/>
      <c r="FA67" s="102"/>
      <c r="FB67" s="102"/>
      <c r="FC67" s="92"/>
      <c r="FD67" s="92"/>
      <c r="FE67" s="103">
        <v>43451</v>
      </c>
      <c r="FF67" s="105">
        <v>6.5</v>
      </c>
      <c r="FG67" s="101">
        <v>43451</v>
      </c>
      <c r="FH67" s="105">
        <v>84.8</v>
      </c>
      <c r="FI67" s="92"/>
      <c r="FJ67" s="94"/>
      <c r="FK67" s="92"/>
      <c r="FL67" s="114">
        <v>44483</v>
      </c>
      <c r="FM67" s="98" t="s">
        <v>1530</v>
      </c>
      <c r="FN67" s="114"/>
      <c r="FO67" s="107" t="s">
        <v>807</v>
      </c>
      <c r="FP67" s="92" t="s">
        <v>132</v>
      </c>
      <c r="FQ67" s="92" t="s">
        <v>132</v>
      </c>
      <c r="FR67" s="92" t="s">
        <v>132</v>
      </c>
      <c r="FS67" s="107" t="s">
        <v>807</v>
      </c>
      <c r="FT67" s="92" t="s">
        <v>132</v>
      </c>
      <c r="FU67" s="107"/>
      <c r="GM67" s="102"/>
    </row>
    <row r="68" spans="1:195" s="75" customFormat="1" x14ac:dyDescent="0.25">
      <c r="A68" s="85">
        <v>2022</v>
      </c>
      <c r="B68" s="76">
        <v>44926</v>
      </c>
      <c r="C68" s="85" t="s">
        <v>121</v>
      </c>
      <c r="D68" s="85" t="s">
        <v>122</v>
      </c>
      <c r="E68" s="85" t="s">
        <v>123</v>
      </c>
      <c r="F68" s="77">
        <f t="shared" ref="F68:F131" si="60">F67+1</f>
        <v>67</v>
      </c>
      <c r="G68" s="85" t="s">
        <v>1586</v>
      </c>
      <c r="H68" s="85">
        <v>86</v>
      </c>
      <c r="I68" s="85" t="s">
        <v>797</v>
      </c>
      <c r="J68" s="217" t="s">
        <v>800</v>
      </c>
      <c r="K68" s="77" t="str">
        <f>VLOOKUP(J68,[1]CodMpios!$B$1075:$E$1087,4,FALSE)</f>
        <v>86001 - Mocoa</v>
      </c>
      <c r="L68" s="77" t="str">
        <f>VLOOKUP($J68,[1]Coord_Mpios_X_Y!$B$102:$K$114,9,FALSE)</f>
        <v>1,228574994655</v>
      </c>
      <c r="M68" s="77" t="str">
        <f>VLOOKUP($J68,[1]Coord_Mpios_X_Y!$B$102:$K$114,10,FALSE)</f>
        <v>-76,684362183288</v>
      </c>
      <c r="N68" s="86" t="s">
        <v>1775</v>
      </c>
      <c r="O68" s="86" t="s">
        <v>1776</v>
      </c>
      <c r="P68" s="218"/>
      <c r="Q68" s="85" t="s">
        <v>126</v>
      </c>
      <c r="R68" s="108">
        <v>5348235</v>
      </c>
      <c r="S68" s="62" t="str">
        <f t="shared" si="40"/>
        <v>CC5348235</v>
      </c>
      <c r="T68" s="91" t="s">
        <v>1208</v>
      </c>
      <c r="U68" s="85" t="s">
        <v>181</v>
      </c>
      <c r="V68" s="91" t="s">
        <v>179</v>
      </c>
      <c r="W68" s="85" t="s">
        <v>372</v>
      </c>
      <c r="X68" s="87">
        <v>20476</v>
      </c>
      <c r="Y68" s="89">
        <f t="shared" si="57"/>
        <v>56</v>
      </c>
      <c r="Z68" s="63">
        <f>VLOOKUP($Y68,[1]Edades!$A$3:$H$153,4,FALSE)</f>
        <v>5</v>
      </c>
      <c r="AA68" s="63" t="str">
        <f>VLOOKUP($Y68,[1]Edades!$A$3:$H$153,6,FALSE)</f>
        <v>5 - Adultez</v>
      </c>
      <c r="AB68" s="63">
        <f>VLOOKUP($Y68,[1]Edades!$A$3:$H$153,7,FALSE)</f>
        <v>12</v>
      </c>
      <c r="AC68" s="63" t="str">
        <f>VLOOKUP($Y68,[1]Edades!$A$3:$H$153,8,FALSE)</f>
        <v>55-59</v>
      </c>
      <c r="AD68" s="88" t="s">
        <v>1589</v>
      </c>
      <c r="AE68" s="85">
        <v>1</v>
      </c>
      <c r="AF68" s="85" t="s">
        <v>807</v>
      </c>
      <c r="AG68" s="128" t="s">
        <v>1675</v>
      </c>
      <c r="AH68" s="128" t="s">
        <v>132</v>
      </c>
      <c r="AI68" s="127" t="s">
        <v>1595</v>
      </c>
      <c r="AJ68" s="127" t="s">
        <v>1591</v>
      </c>
      <c r="AK68" s="86" t="s">
        <v>1775</v>
      </c>
      <c r="AL68" s="128" t="s">
        <v>1601</v>
      </c>
      <c r="AM68" s="85" t="s">
        <v>1786</v>
      </c>
      <c r="AN68" s="85" t="s">
        <v>131</v>
      </c>
      <c r="AO68" s="85" t="s">
        <v>131</v>
      </c>
      <c r="AP68" s="85" t="s">
        <v>131</v>
      </c>
      <c r="AQ68" s="128" t="s">
        <v>1841</v>
      </c>
      <c r="AR68" s="53" t="str">
        <f t="shared" si="58"/>
        <v>86001 - Mocoa</v>
      </c>
      <c r="AS68" s="85" t="s">
        <v>1586</v>
      </c>
      <c r="AT68" s="85">
        <v>3114520775</v>
      </c>
      <c r="AU68" s="85" t="s">
        <v>1219</v>
      </c>
      <c r="AV68" s="85"/>
      <c r="AW68" s="85"/>
      <c r="AX68" s="85"/>
      <c r="AY68" s="85"/>
      <c r="AZ68" s="85"/>
      <c r="BA68" s="85">
        <v>86</v>
      </c>
      <c r="BB68" s="85" t="s">
        <v>1778</v>
      </c>
      <c r="BC68" s="85">
        <v>86001</v>
      </c>
      <c r="BD68" s="85" t="s">
        <v>1586</v>
      </c>
      <c r="BE68" s="89">
        <v>860010017201</v>
      </c>
      <c r="BF68" s="49" t="s">
        <v>1079</v>
      </c>
      <c r="BG68" s="85" t="s">
        <v>1779</v>
      </c>
      <c r="BH68" s="85" t="s">
        <v>1780</v>
      </c>
      <c r="BI68" s="85">
        <v>4201616</v>
      </c>
      <c r="BJ68" s="85"/>
      <c r="BK68" s="85"/>
      <c r="BL68" s="85" t="s">
        <v>807</v>
      </c>
      <c r="BM68" s="127" t="s">
        <v>130</v>
      </c>
      <c r="BN68" s="127" t="s">
        <v>132</v>
      </c>
      <c r="BO68" s="85">
        <v>0</v>
      </c>
      <c r="BP68" s="127" t="s">
        <v>132</v>
      </c>
      <c r="BQ68" s="127" t="s">
        <v>132</v>
      </c>
      <c r="BR68" s="85" t="s">
        <v>1676</v>
      </c>
      <c r="BS68" s="127" t="s">
        <v>132</v>
      </c>
      <c r="BT68" s="111">
        <v>44909</v>
      </c>
      <c r="BU68" s="127" t="s">
        <v>1677</v>
      </c>
      <c r="BV68" s="127" t="s">
        <v>130</v>
      </c>
      <c r="BW68" s="91" t="s">
        <v>1530</v>
      </c>
      <c r="BX68" s="127" t="s">
        <v>1689</v>
      </c>
      <c r="BY68" s="85" t="s">
        <v>132</v>
      </c>
      <c r="BZ68" s="85" t="s">
        <v>132</v>
      </c>
      <c r="CA68" s="127" t="s">
        <v>132</v>
      </c>
      <c r="CB68" s="85" t="s">
        <v>131</v>
      </c>
      <c r="CC68" s="85" t="s">
        <v>131</v>
      </c>
      <c r="CD68" s="127" t="s">
        <v>131</v>
      </c>
      <c r="CE68" s="127" t="s">
        <v>1681</v>
      </c>
      <c r="CF68" s="127" t="s">
        <v>132</v>
      </c>
      <c r="CG68" s="130">
        <v>62</v>
      </c>
      <c r="CH68" s="131">
        <v>163</v>
      </c>
      <c r="CI68" s="50">
        <f t="shared" si="41"/>
        <v>23.335466144755166</v>
      </c>
      <c r="CJ68" s="18" t="str">
        <f t="shared" si="42"/>
        <v>NORMAL</v>
      </c>
      <c r="CK68" s="95">
        <f>Hoja1!L70</f>
        <v>15</v>
      </c>
      <c r="CL68" s="10" t="s">
        <v>1113</v>
      </c>
      <c r="CM68" s="136">
        <v>43320</v>
      </c>
      <c r="CN68" s="127"/>
      <c r="CO68" s="135">
        <v>1</v>
      </c>
      <c r="CP68" s="65" t="s">
        <v>1221</v>
      </c>
      <c r="CQ68" s="75">
        <v>2</v>
      </c>
      <c r="CR68" s="65" t="s">
        <v>1222</v>
      </c>
      <c r="CS68" s="75">
        <v>0</v>
      </c>
      <c r="CT68" s="143" t="s">
        <v>131</v>
      </c>
      <c r="CU68" s="127" t="s">
        <v>132</v>
      </c>
      <c r="CV68" s="127"/>
      <c r="CW68" s="133">
        <v>178</v>
      </c>
      <c r="CX68" s="133">
        <v>100</v>
      </c>
      <c r="CY68" s="93" t="s">
        <v>131</v>
      </c>
      <c r="CZ68" s="127" t="s">
        <v>132</v>
      </c>
      <c r="DA68" s="127" t="s">
        <v>132</v>
      </c>
      <c r="DB68" s="92">
        <v>0</v>
      </c>
      <c r="DC68" s="75" t="str">
        <f t="shared" si="44"/>
        <v/>
      </c>
      <c r="DD68" s="16" t="str">
        <f t="shared" si="45"/>
        <v>PRESION ALTA</v>
      </c>
      <c r="DE68" s="16" t="str">
        <f t="shared" si="46"/>
        <v/>
      </c>
      <c r="DF68" s="16" t="str">
        <f t="shared" si="47"/>
        <v>HDL ALTO</v>
      </c>
      <c r="DG68" s="16" t="str">
        <f t="shared" si="59"/>
        <v xml:space="preserve"> + PRESION ALTA +  + HDL ALTO</v>
      </c>
      <c r="DH68" s="16" t="str">
        <f>VLOOKUP(DG68,Hoja3!$A$19:$B$41,2,FALSE)</f>
        <v>PRESION ALTA + HDL ALTO</v>
      </c>
      <c r="DI68" s="127"/>
      <c r="DJ68" s="75" t="str">
        <f t="shared" si="48"/>
        <v>NO</v>
      </c>
      <c r="DL68" s="127"/>
      <c r="DM68" s="144">
        <v>44357</v>
      </c>
      <c r="DN68" s="75" t="str">
        <f t="shared" si="49"/>
        <v>SI</v>
      </c>
      <c r="DO68" s="134"/>
      <c r="DP68" s="75" t="str">
        <f t="shared" si="50"/>
        <v>NO</v>
      </c>
      <c r="DQ68" s="134"/>
      <c r="DR68" s="75" t="str">
        <f t="shared" si="51"/>
        <v>NO</v>
      </c>
      <c r="DS68" s="134"/>
      <c r="DT68" s="75" t="str">
        <f t="shared" si="52"/>
        <v>NO</v>
      </c>
      <c r="DU68" s="144"/>
      <c r="DV68" s="75" t="str">
        <f t="shared" si="53"/>
        <v>NO</v>
      </c>
      <c r="DW68" s="144"/>
      <c r="DX68" s="75" t="str">
        <f t="shared" si="54"/>
        <v>NO</v>
      </c>
      <c r="DY68" s="144">
        <v>44681</v>
      </c>
      <c r="DZ68" s="75" t="str">
        <f t="shared" si="55"/>
        <v>SI</v>
      </c>
      <c r="EA68" s="144"/>
      <c r="EB68" s="75" t="str">
        <f t="shared" si="56"/>
        <v>NO</v>
      </c>
      <c r="EC68" s="134" t="s">
        <v>132</v>
      </c>
      <c r="ED68" s="127" t="s">
        <v>1530</v>
      </c>
      <c r="EE68" s="127" t="s">
        <v>807</v>
      </c>
      <c r="EF68" s="127" t="s">
        <v>1814</v>
      </c>
      <c r="EG68" s="127">
        <v>55</v>
      </c>
      <c r="EH68" s="127" t="s">
        <v>1793</v>
      </c>
      <c r="EI68" s="92">
        <v>3</v>
      </c>
      <c r="EJ68" s="92"/>
      <c r="EK68" s="145">
        <v>44681</v>
      </c>
      <c r="EL68" s="135">
        <v>1.32</v>
      </c>
      <c r="EM68" s="152">
        <v>44681</v>
      </c>
      <c r="EN68" s="133">
        <v>103</v>
      </c>
      <c r="EO68" s="146">
        <v>44681</v>
      </c>
      <c r="EP68" s="135">
        <v>227</v>
      </c>
      <c r="EQ68" s="144">
        <v>44681</v>
      </c>
      <c r="ER68" s="99">
        <v>142.04</v>
      </c>
      <c r="ES68" s="144">
        <v>44681</v>
      </c>
      <c r="ET68" s="225">
        <v>56.9</v>
      </c>
      <c r="EU68" s="144">
        <v>44681</v>
      </c>
      <c r="EV68" s="135">
        <v>140.30000000000001</v>
      </c>
      <c r="EW68" s="144">
        <v>44681</v>
      </c>
      <c r="EX68" s="127" t="s">
        <v>1862</v>
      </c>
      <c r="EY68" s="127"/>
      <c r="EZ68" s="135"/>
      <c r="FA68" s="146">
        <v>44681</v>
      </c>
      <c r="FB68" s="133" t="s">
        <v>1799</v>
      </c>
      <c r="FC68" s="144">
        <v>44681</v>
      </c>
      <c r="FD68" s="135">
        <v>4.42</v>
      </c>
      <c r="FE68" s="144">
        <v>44681</v>
      </c>
      <c r="FF68" s="135" t="s">
        <v>1861</v>
      </c>
      <c r="FG68" s="144">
        <v>44681</v>
      </c>
      <c r="FH68" s="135">
        <v>91.7</v>
      </c>
      <c r="FI68" s="145">
        <v>44681</v>
      </c>
      <c r="FJ68" s="132" t="s">
        <v>1712</v>
      </c>
      <c r="FK68" s="127">
        <v>92</v>
      </c>
      <c r="FL68" s="111">
        <v>44909</v>
      </c>
      <c r="FM68" s="134" t="s">
        <v>1530</v>
      </c>
      <c r="FN68" s="111">
        <v>44575</v>
      </c>
      <c r="FO68" s="138"/>
      <c r="FP68" s="127" t="s">
        <v>132</v>
      </c>
      <c r="FQ68" s="127" t="s">
        <v>132</v>
      </c>
      <c r="FR68" s="127" t="s">
        <v>132</v>
      </c>
      <c r="FS68" s="127" t="s">
        <v>132</v>
      </c>
      <c r="FT68" s="127" t="s">
        <v>130</v>
      </c>
      <c r="FU68" s="127"/>
      <c r="GM68" s="133"/>
    </row>
    <row r="69" spans="1:195" s="75" customFormat="1" x14ac:dyDescent="0.25">
      <c r="A69" s="85">
        <v>2022</v>
      </c>
      <c r="B69" s="76">
        <v>44926</v>
      </c>
      <c r="C69" s="85" t="s">
        <v>121</v>
      </c>
      <c r="D69" s="85" t="s">
        <v>122</v>
      </c>
      <c r="E69" s="85" t="s">
        <v>123</v>
      </c>
      <c r="F69" s="77">
        <f t="shared" si="60"/>
        <v>68</v>
      </c>
      <c r="G69" s="85" t="s">
        <v>1586</v>
      </c>
      <c r="H69" s="85">
        <v>86</v>
      </c>
      <c r="I69" s="85" t="s">
        <v>797</v>
      </c>
      <c r="J69" s="217" t="s">
        <v>800</v>
      </c>
      <c r="K69" s="77" t="str">
        <f>VLOOKUP(J69,[1]CodMpios!$B$1075:$E$1087,4,FALSE)</f>
        <v>86001 - Mocoa</v>
      </c>
      <c r="L69" s="77" t="str">
        <f>VLOOKUP($J69,[1]Coord_Mpios_X_Y!$B$102:$K$114,9,FALSE)</f>
        <v>1,228574994655</v>
      </c>
      <c r="M69" s="77" t="str">
        <f>VLOOKUP($J69,[1]Coord_Mpios_X_Y!$B$102:$K$114,10,FALSE)</f>
        <v>-76,684362183288</v>
      </c>
      <c r="N69" s="86" t="s">
        <v>1775</v>
      </c>
      <c r="O69" s="86" t="s">
        <v>1776</v>
      </c>
      <c r="P69" s="218"/>
      <c r="Q69" s="85" t="s">
        <v>126</v>
      </c>
      <c r="R69" s="108">
        <v>18123085</v>
      </c>
      <c r="S69" s="62" t="str">
        <f t="shared" si="40"/>
        <v>CC18123085</v>
      </c>
      <c r="T69" s="91" t="s">
        <v>1238</v>
      </c>
      <c r="U69" s="85" t="s">
        <v>530</v>
      </c>
      <c r="V69" s="91" t="s">
        <v>236</v>
      </c>
      <c r="W69" s="85" t="s">
        <v>372</v>
      </c>
      <c r="X69" s="87">
        <v>20080</v>
      </c>
      <c r="Y69" s="89">
        <f t="shared" si="57"/>
        <v>54</v>
      </c>
      <c r="Z69" s="63">
        <f>VLOOKUP($Y69,[1]Edades!$A$3:$H$153,4,FALSE)</f>
        <v>5</v>
      </c>
      <c r="AA69" s="63" t="str">
        <f>VLOOKUP($Y69,[1]Edades!$A$3:$H$153,6,FALSE)</f>
        <v>5 - Adultez</v>
      </c>
      <c r="AB69" s="63">
        <f>VLOOKUP($Y69,[1]Edades!$A$3:$H$153,7,FALSE)</f>
        <v>11</v>
      </c>
      <c r="AC69" s="63" t="str">
        <f>VLOOKUP($Y69,[1]Edades!$A$3:$H$153,8,FALSE)</f>
        <v>50-54</v>
      </c>
      <c r="AD69" s="91" t="s">
        <v>1589</v>
      </c>
      <c r="AE69" s="85">
        <v>1</v>
      </c>
      <c r="AF69" s="85" t="s">
        <v>807</v>
      </c>
      <c r="AG69" s="86" t="s">
        <v>1777</v>
      </c>
      <c r="AH69" s="85" t="s">
        <v>807</v>
      </c>
      <c r="AI69" s="85" t="s">
        <v>807</v>
      </c>
      <c r="AJ69" s="85" t="s">
        <v>807</v>
      </c>
      <c r="AK69" s="86" t="s">
        <v>1775</v>
      </c>
      <c r="AL69" s="86" t="s">
        <v>1600</v>
      </c>
      <c r="AM69" s="85" t="s">
        <v>1786</v>
      </c>
      <c r="AN69" s="85" t="s">
        <v>131</v>
      </c>
      <c r="AO69" s="85" t="s">
        <v>131</v>
      </c>
      <c r="AP69" s="85" t="s">
        <v>131</v>
      </c>
      <c r="AQ69" s="75" t="s">
        <v>1841</v>
      </c>
      <c r="AR69" s="53" t="str">
        <f t="shared" si="58"/>
        <v>86001 - Mocoa</v>
      </c>
      <c r="AS69" s="85" t="s">
        <v>1586</v>
      </c>
      <c r="AT69" s="85">
        <v>3105502448</v>
      </c>
      <c r="AU69" s="85" t="s">
        <v>1219</v>
      </c>
      <c r="AV69" s="85"/>
      <c r="AW69" s="85"/>
      <c r="AX69" s="85"/>
      <c r="AY69" s="85"/>
      <c r="AZ69" s="85"/>
      <c r="BA69" s="85">
        <v>86</v>
      </c>
      <c r="BB69" s="85" t="s">
        <v>1778</v>
      </c>
      <c r="BC69" s="85">
        <v>86001</v>
      </c>
      <c r="BD69" s="85" t="s">
        <v>1586</v>
      </c>
      <c r="BE69" s="89">
        <v>860010017201</v>
      </c>
      <c r="BF69" s="49" t="s">
        <v>1079</v>
      </c>
      <c r="BG69" s="85" t="s">
        <v>1779</v>
      </c>
      <c r="BH69" s="85" t="s">
        <v>1780</v>
      </c>
      <c r="BI69" s="85">
        <v>4201616</v>
      </c>
      <c r="BJ69" s="85"/>
      <c r="BK69" s="85"/>
      <c r="BL69" s="85" t="s">
        <v>807</v>
      </c>
      <c r="BM69" s="85" t="s">
        <v>130</v>
      </c>
      <c r="BN69" s="85" t="s">
        <v>132</v>
      </c>
      <c r="BO69" s="85">
        <v>0</v>
      </c>
      <c r="BP69" s="85" t="s">
        <v>132</v>
      </c>
      <c r="BQ69" s="85" t="s">
        <v>132</v>
      </c>
      <c r="BR69" s="85" t="s">
        <v>807</v>
      </c>
      <c r="BS69" s="85" t="s">
        <v>807</v>
      </c>
      <c r="BT69" s="90">
        <v>44817</v>
      </c>
      <c r="BU69" s="85" t="s">
        <v>1677</v>
      </c>
      <c r="BV69" s="85" t="s">
        <v>130</v>
      </c>
      <c r="BW69" s="91" t="s">
        <v>1808</v>
      </c>
      <c r="BX69" s="85"/>
      <c r="BY69" s="85" t="s">
        <v>132</v>
      </c>
      <c r="BZ69" s="85" t="s">
        <v>807</v>
      </c>
      <c r="CA69" s="85" t="s">
        <v>807</v>
      </c>
      <c r="CB69" s="85"/>
      <c r="CC69" s="85"/>
      <c r="CD69" s="85" t="s">
        <v>131</v>
      </c>
      <c r="CE69" s="88" t="s">
        <v>1681</v>
      </c>
      <c r="CF69" s="80" t="str">
        <f t="shared" ref="CF69:CF70" si="61">E69</f>
        <v>HTA</v>
      </c>
      <c r="CG69" s="109">
        <v>99</v>
      </c>
      <c r="CH69" s="95">
        <v>191</v>
      </c>
      <c r="CI69" s="50">
        <f t="shared" si="41"/>
        <v>27.137413996326856</v>
      </c>
      <c r="CJ69" s="18" t="str">
        <f t="shared" si="42"/>
        <v>SOBREPESO</v>
      </c>
      <c r="CK69" s="95">
        <f>Hoja1!L71</f>
        <v>5</v>
      </c>
      <c r="CL69" s="10" t="s">
        <v>1112</v>
      </c>
      <c r="CM69" s="97">
        <v>43320</v>
      </c>
      <c r="CN69" s="92"/>
      <c r="CO69" s="75">
        <v>1</v>
      </c>
      <c r="CP69" s="119">
        <f t="shared" si="43"/>
        <v>43320</v>
      </c>
      <c r="CQ69" s="75">
        <v>2</v>
      </c>
      <c r="CR69" s="65" t="s">
        <v>1222</v>
      </c>
      <c r="CS69" s="75">
        <v>0</v>
      </c>
      <c r="CT69" s="110" t="s">
        <v>131</v>
      </c>
      <c r="CU69" s="93" t="s">
        <v>807</v>
      </c>
      <c r="CV69" s="92"/>
      <c r="CW69" s="102">
        <v>150</v>
      </c>
      <c r="CX69" s="102">
        <v>80</v>
      </c>
      <c r="CY69" s="93" t="s">
        <v>807</v>
      </c>
      <c r="CZ69" s="92" t="s">
        <v>132</v>
      </c>
      <c r="DA69" s="75" t="s">
        <v>807</v>
      </c>
      <c r="DB69" s="92">
        <v>0</v>
      </c>
      <c r="DC69" s="75" t="str">
        <f t="shared" si="44"/>
        <v/>
      </c>
      <c r="DD69" s="16" t="str">
        <f t="shared" si="45"/>
        <v/>
      </c>
      <c r="DE69" s="16" t="str">
        <f t="shared" si="46"/>
        <v/>
      </c>
      <c r="DF69" s="16" t="str">
        <f t="shared" si="47"/>
        <v>HDL ALTO</v>
      </c>
      <c r="DG69" s="16" t="str">
        <f t="shared" si="59"/>
        <v xml:space="preserve"> +  +  + HDL ALTO</v>
      </c>
      <c r="DH69" s="16" t="str">
        <f>VLOOKUP(DG69,Hoja3!$A$19:$B$41,2,FALSE)</f>
        <v>HDL ALTO</v>
      </c>
      <c r="DI69" s="98"/>
      <c r="DJ69" s="75" t="str">
        <f t="shared" si="48"/>
        <v>NO</v>
      </c>
      <c r="DL69" s="98"/>
      <c r="DM69" s="98">
        <v>43263</v>
      </c>
      <c r="DN69" s="75" t="str">
        <f t="shared" si="49"/>
        <v>SI</v>
      </c>
      <c r="DO69" s="98">
        <v>43349</v>
      </c>
      <c r="DP69" s="75" t="str">
        <f t="shared" si="50"/>
        <v>SI</v>
      </c>
      <c r="DQ69" s="98"/>
      <c r="DR69" s="75" t="str">
        <f t="shared" si="51"/>
        <v>NO</v>
      </c>
      <c r="DS69" s="98">
        <v>43360</v>
      </c>
      <c r="DT69" s="75" t="str">
        <f t="shared" si="52"/>
        <v>SI</v>
      </c>
      <c r="DU69" s="98"/>
      <c r="DV69" s="75" t="str">
        <f t="shared" si="53"/>
        <v>NO</v>
      </c>
      <c r="DW69" s="98"/>
      <c r="DX69" s="75" t="str">
        <f t="shared" si="54"/>
        <v>NO</v>
      </c>
      <c r="DY69" s="98">
        <v>44684</v>
      </c>
      <c r="DZ69" s="75" t="str">
        <f t="shared" si="55"/>
        <v>SI</v>
      </c>
      <c r="EA69" s="98"/>
      <c r="EB69" s="75" t="str">
        <f t="shared" si="56"/>
        <v>NO</v>
      </c>
      <c r="EC69" s="98" t="s">
        <v>807</v>
      </c>
      <c r="ED69" s="92" t="s">
        <v>1530</v>
      </c>
      <c r="EE69" s="92"/>
      <c r="EF69" s="98" t="s">
        <v>807</v>
      </c>
      <c r="EG69" s="94"/>
      <c r="EH69" s="99" t="s">
        <v>131</v>
      </c>
      <c r="EI69" s="99" t="s">
        <v>807</v>
      </c>
      <c r="EJ69" s="99"/>
      <c r="EK69" s="101">
        <v>44684</v>
      </c>
      <c r="EL69" s="92">
        <v>1.35</v>
      </c>
      <c r="EM69" s="103">
        <v>44684</v>
      </c>
      <c r="EN69" s="102">
        <v>106</v>
      </c>
      <c r="EO69" s="101">
        <v>44684</v>
      </c>
      <c r="EP69" s="92">
        <v>151.30000000000001</v>
      </c>
      <c r="EQ69" s="101">
        <v>44684</v>
      </c>
      <c r="ER69" s="99">
        <v>66.600000000000009</v>
      </c>
      <c r="ES69" s="101">
        <v>44684</v>
      </c>
      <c r="ET69" s="192">
        <v>62.7</v>
      </c>
      <c r="EU69" s="101">
        <v>44684</v>
      </c>
      <c r="EV69" s="92">
        <v>110</v>
      </c>
      <c r="EW69" s="101">
        <v>44684</v>
      </c>
      <c r="EX69" s="92"/>
      <c r="EY69" s="103"/>
      <c r="EZ69" s="92"/>
      <c r="FA69" s="102"/>
      <c r="FB69" s="102"/>
      <c r="FC69" s="92"/>
      <c r="FD69" s="92"/>
      <c r="FE69" s="103">
        <v>44684</v>
      </c>
      <c r="FF69" s="105">
        <v>94.7</v>
      </c>
      <c r="FG69" s="101">
        <v>44684</v>
      </c>
      <c r="FH69" s="105">
        <v>59.2</v>
      </c>
      <c r="FI69" s="92"/>
      <c r="FJ69" s="94"/>
      <c r="FK69" s="92"/>
      <c r="FL69" s="97">
        <v>44817</v>
      </c>
      <c r="FM69" s="98" t="s">
        <v>1530</v>
      </c>
      <c r="FN69" s="97">
        <v>44908</v>
      </c>
      <c r="FO69" s="107"/>
      <c r="FP69" s="92" t="s">
        <v>132</v>
      </c>
      <c r="FQ69" s="92" t="s">
        <v>132</v>
      </c>
      <c r="FR69" s="92" t="s">
        <v>132</v>
      </c>
      <c r="FS69" s="107" t="s">
        <v>807</v>
      </c>
      <c r="FT69" s="92" t="s">
        <v>132</v>
      </c>
      <c r="FU69" s="107"/>
      <c r="GM69" s="102"/>
    </row>
    <row r="70" spans="1:195" s="75" customFormat="1" x14ac:dyDescent="0.25">
      <c r="A70" s="85">
        <v>2022</v>
      </c>
      <c r="B70" s="76">
        <v>44926</v>
      </c>
      <c r="C70" s="85" t="s">
        <v>121</v>
      </c>
      <c r="D70" s="85" t="s">
        <v>122</v>
      </c>
      <c r="E70" s="85" t="s">
        <v>1475</v>
      </c>
      <c r="F70" s="77">
        <f t="shared" si="60"/>
        <v>69</v>
      </c>
      <c r="G70" s="85" t="s">
        <v>1586</v>
      </c>
      <c r="H70" s="85">
        <v>86</v>
      </c>
      <c r="I70" s="85" t="s">
        <v>797</v>
      </c>
      <c r="J70" s="217" t="s">
        <v>800</v>
      </c>
      <c r="K70" s="77" t="str">
        <f>VLOOKUP(J70,[1]CodMpios!$B$1075:$E$1087,4,FALSE)</f>
        <v>86001 - Mocoa</v>
      </c>
      <c r="L70" s="77" t="str">
        <f>VLOOKUP($J70,[1]Coord_Mpios_X_Y!$B$102:$K$114,9,FALSE)</f>
        <v>1,228574994655</v>
      </c>
      <c r="M70" s="77" t="str">
        <f>VLOOKUP($J70,[1]Coord_Mpios_X_Y!$B$102:$K$114,10,FALSE)</f>
        <v>-76,684362183288</v>
      </c>
      <c r="N70" s="86" t="s">
        <v>1775</v>
      </c>
      <c r="O70" s="86" t="s">
        <v>1776</v>
      </c>
      <c r="P70" s="218"/>
      <c r="Q70" s="85" t="s">
        <v>126</v>
      </c>
      <c r="R70" s="108">
        <v>27354948</v>
      </c>
      <c r="S70" s="62" t="str">
        <f t="shared" si="40"/>
        <v>CC27354948</v>
      </c>
      <c r="T70" s="91" t="s">
        <v>157</v>
      </c>
      <c r="U70" s="85" t="s">
        <v>530</v>
      </c>
      <c r="V70" s="91" t="s">
        <v>277</v>
      </c>
      <c r="W70" s="85" t="s">
        <v>177</v>
      </c>
      <c r="X70" s="87">
        <v>21699</v>
      </c>
      <c r="Y70" s="89">
        <f t="shared" si="57"/>
        <v>59</v>
      </c>
      <c r="Z70" s="63">
        <f>VLOOKUP($Y70,[1]Edades!$A$3:$H$153,4,FALSE)</f>
        <v>5</v>
      </c>
      <c r="AA70" s="63" t="str">
        <f>VLOOKUP($Y70,[1]Edades!$A$3:$H$153,6,FALSE)</f>
        <v>5 - Adultez</v>
      </c>
      <c r="AB70" s="63">
        <f>VLOOKUP($Y70,[1]Edades!$A$3:$H$153,7,FALSE)</f>
        <v>12</v>
      </c>
      <c r="AC70" s="63" t="str">
        <f>VLOOKUP($Y70,[1]Edades!$A$3:$H$153,8,FALSE)</f>
        <v>55-59</v>
      </c>
      <c r="AD70" s="91" t="s">
        <v>1590</v>
      </c>
      <c r="AE70" s="85">
        <v>2</v>
      </c>
      <c r="AF70" s="85" t="s">
        <v>807</v>
      </c>
      <c r="AG70" s="86" t="s">
        <v>1777</v>
      </c>
      <c r="AH70" s="85" t="s">
        <v>807</v>
      </c>
      <c r="AI70" s="85" t="s">
        <v>807</v>
      </c>
      <c r="AJ70" s="85" t="s">
        <v>807</v>
      </c>
      <c r="AK70" s="86" t="s">
        <v>1775</v>
      </c>
      <c r="AL70" s="85" t="s">
        <v>807</v>
      </c>
      <c r="AM70" s="85" t="s">
        <v>1786</v>
      </c>
      <c r="AN70" s="85" t="s">
        <v>131</v>
      </c>
      <c r="AO70" s="85" t="s">
        <v>131</v>
      </c>
      <c r="AP70" s="85" t="s">
        <v>131</v>
      </c>
      <c r="AQ70" s="75" t="s">
        <v>1841</v>
      </c>
      <c r="AR70" s="53" t="str">
        <f t="shared" si="58"/>
        <v>86001 - Mocoa</v>
      </c>
      <c r="AS70" s="85" t="s">
        <v>1586</v>
      </c>
      <c r="AT70" s="85">
        <v>3115151873</v>
      </c>
      <c r="AU70" s="85" t="s">
        <v>1219</v>
      </c>
      <c r="AV70" s="85"/>
      <c r="AW70" s="85"/>
      <c r="AX70" s="85"/>
      <c r="AY70" s="85"/>
      <c r="AZ70" s="85"/>
      <c r="BA70" s="85">
        <v>86</v>
      </c>
      <c r="BB70" s="85" t="s">
        <v>1778</v>
      </c>
      <c r="BC70" s="85">
        <v>86001</v>
      </c>
      <c r="BD70" s="85" t="s">
        <v>1586</v>
      </c>
      <c r="BE70" s="89">
        <v>860010017201</v>
      </c>
      <c r="BF70" s="49" t="s">
        <v>1079</v>
      </c>
      <c r="BG70" s="85" t="s">
        <v>1779</v>
      </c>
      <c r="BH70" s="85" t="s">
        <v>1780</v>
      </c>
      <c r="BI70" s="85">
        <v>4201616</v>
      </c>
      <c r="BJ70" s="85"/>
      <c r="BK70" s="85"/>
      <c r="BL70" s="85" t="s">
        <v>1826</v>
      </c>
      <c r="BM70" s="88" t="s">
        <v>132</v>
      </c>
      <c r="BN70" s="85" t="s">
        <v>132</v>
      </c>
      <c r="BO70" s="85">
        <v>0</v>
      </c>
      <c r="BP70" s="85" t="s">
        <v>132</v>
      </c>
      <c r="BQ70" s="85" t="s">
        <v>132</v>
      </c>
      <c r="BR70" s="85" t="s">
        <v>807</v>
      </c>
      <c r="BS70" s="85" t="s">
        <v>807</v>
      </c>
      <c r="BT70" s="90">
        <v>44844</v>
      </c>
      <c r="BU70" s="85" t="s">
        <v>1677</v>
      </c>
      <c r="BV70" s="85" t="s">
        <v>130</v>
      </c>
      <c r="BW70" s="91" t="s">
        <v>1678</v>
      </c>
      <c r="BX70" s="85"/>
      <c r="BY70" s="88" t="s">
        <v>130</v>
      </c>
      <c r="BZ70" s="85" t="s">
        <v>807</v>
      </c>
      <c r="CA70" s="85" t="s">
        <v>807</v>
      </c>
      <c r="CB70" s="85"/>
      <c r="CC70" s="85"/>
      <c r="CD70" s="85" t="s">
        <v>131</v>
      </c>
      <c r="CE70" s="88" t="s">
        <v>1681</v>
      </c>
      <c r="CF70" s="80" t="str">
        <f t="shared" si="61"/>
        <v>HTA + DM</v>
      </c>
      <c r="CG70" s="109">
        <v>67</v>
      </c>
      <c r="CH70" s="95">
        <v>160</v>
      </c>
      <c r="CI70" s="50">
        <f t="shared" si="41"/>
        <v>26.171874999999996</v>
      </c>
      <c r="CJ70" s="18" t="str">
        <f t="shared" si="42"/>
        <v>SOBREPESO</v>
      </c>
      <c r="CK70" s="95">
        <f>Hoja1!L72</f>
        <v>15</v>
      </c>
      <c r="CL70" s="10" t="s">
        <v>1113</v>
      </c>
      <c r="CM70" s="97">
        <v>43320</v>
      </c>
      <c r="CN70" s="92"/>
      <c r="CO70" s="75">
        <v>1</v>
      </c>
      <c r="CP70" s="119">
        <f t="shared" si="43"/>
        <v>43320</v>
      </c>
      <c r="CQ70" s="75">
        <v>1</v>
      </c>
      <c r="CR70" s="94" t="s">
        <v>1221</v>
      </c>
      <c r="CS70" s="75">
        <v>1</v>
      </c>
      <c r="CT70" s="110" t="s">
        <v>1707</v>
      </c>
      <c r="CU70" s="93" t="s">
        <v>807</v>
      </c>
      <c r="CV70" s="92"/>
      <c r="CW70" s="102">
        <v>125</v>
      </c>
      <c r="CX70" s="102">
        <v>65</v>
      </c>
      <c r="CY70" s="93" t="s">
        <v>807</v>
      </c>
      <c r="CZ70" s="92" t="s">
        <v>132</v>
      </c>
      <c r="DA70" s="75" t="s">
        <v>807</v>
      </c>
      <c r="DB70" s="92">
        <v>0</v>
      </c>
      <c r="DC70" s="75" t="str">
        <f t="shared" si="44"/>
        <v/>
      </c>
      <c r="DD70" s="16" t="str">
        <f t="shared" si="45"/>
        <v/>
      </c>
      <c r="DE70" s="16" t="str">
        <f t="shared" si="46"/>
        <v/>
      </c>
      <c r="DF70" s="16" t="str">
        <f t="shared" si="47"/>
        <v/>
      </c>
      <c r="DG70" s="16" t="str">
        <f t="shared" si="59"/>
        <v xml:space="preserve"> +  +  + </v>
      </c>
      <c r="DH70" s="16" t="str">
        <f t="shared" ref="DH70:DH71" si="62">E70</f>
        <v>HTA + DM</v>
      </c>
      <c r="DI70" s="98">
        <v>43348</v>
      </c>
      <c r="DJ70" s="75" t="str">
        <f t="shared" si="48"/>
        <v>SI</v>
      </c>
      <c r="DL70" s="98"/>
      <c r="DM70" s="98">
        <v>44543</v>
      </c>
      <c r="DN70" s="75" t="str">
        <f t="shared" si="49"/>
        <v>SI</v>
      </c>
      <c r="DO70" s="98"/>
      <c r="DP70" s="75" t="str">
        <f t="shared" si="50"/>
        <v>NO</v>
      </c>
      <c r="DQ70" s="98"/>
      <c r="DR70" s="75" t="str">
        <f t="shared" si="51"/>
        <v>NO</v>
      </c>
      <c r="DS70" s="98">
        <v>43347</v>
      </c>
      <c r="DT70" s="75" t="str">
        <f t="shared" si="52"/>
        <v>SI</v>
      </c>
      <c r="DU70" s="98"/>
      <c r="DV70" s="75" t="str">
        <f t="shared" si="53"/>
        <v>NO</v>
      </c>
      <c r="DW70" s="98"/>
      <c r="DX70" s="75" t="str">
        <f t="shared" si="54"/>
        <v>NO</v>
      </c>
      <c r="DY70" s="98">
        <v>44418</v>
      </c>
      <c r="DZ70" s="75" t="str">
        <f t="shared" si="55"/>
        <v>SI</v>
      </c>
      <c r="EA70" s="98"/>
      <c r="EB70" s="75" t="str">
        <f t="shared" si="56"/>
        <v>NO</v>
      </c>
      <c r="EC70" s="98" t="s">
        <v>807</v>
      </c>
      <c r="ED70" s="92" t="s">
        <v>1530</v>
      </c>
      <c r="EE70" s="92"/>
      <c r="EF70" s="98" t="s">
        <v>807</v>
      </c>
      <c r="EG70" s="94"/>
      <c r="EH70" s="99" t="s">
        <v>131</v>
      </c>
      <c r="EI70" s="99" t="s">
        <v>807</v>
      </c>
      <c r="EJ70" s="99"/>
      <c r="EK70" s="139">
        <v>44419</v>
      </c>
      <c r="EL70" s="92">
        <v>0.56999999999999995</v>
      </c>
      <c r="EM70" s="140">
        <v>44701</v>
      </c>
      <c r="EN70" s="102">
        <v>136</v>
      </c>
      <c r="EO70" s="139">
        <v>44419</v>
      </c>
      <c r="EP70" s="92">
        <v>153</v>
      </c>
      <c r="EQ70" s="139">
        <v>44419</v>
      </c>
      <c r="ER70" s="99">
        <v>92.92</v>
      </c>
      <c r="ES70" s="139">
        <v>44419</v>
      </c>
      <c r="ET70" s="192">
        <v>37.4</v>
      </c>
      <c r="EU70" s="139">
        <v>44419</v>
      </c>
      <c r="EV70" s="92">
        <v>113.4</v>
      </c>
      <c r="EW70" s="139">
        <v>44419</v>
      </c>
      <c r="EX70" s="92"/>
      <c r="EY70" s="140">
        <v>44701</v>
      </c>
      <c r="EZ70" s="92">
        <v>10.199999999999999</v>
      </c>
      <c r="FA70" s="102"/>
      <c r="FB70" s="102"/>
      <c r="FC70" s="92"/>
      <c r="FD70" s="92"/>
      <c r="FE70" s="140">
        <v>44419</v>
      </c>
      <c r="FF70" s="141">
        <v>4.9000000000000004</v>
      </c>
      <c r="FG70" s="139">
        <v>44419</v>
      </c>
      <c r="FH70" s="141">
        <v>96</v>
      </c>
      <c r="FI70" s="92"/>
      <c r="FJ70" s="94"/>
      <c r="FK70" s="92"/>
      <c r="FL70" s="97">
        <v>44844</v>
      </c>
      <c r="FM70" s="98" t="s">
        <v>1530</v>
      </c>
      <c r="FN70" s="97">
        <v>44936</v>
      </c>
      <c r="FO70" s="107"/>
      <c r="FP70" s="92" t="s">
        <v>132</v>
      </c>
      <c r="FQ70" s="92" t="s">
        <v>132</v>
      </c>
      <c r="FR70" s="92" t="s">
        <v>132</v>
      </c>
      <c r="FS70" s="107" t="s">
        <v>807</v>
      </c>
      <c r="FT70" s="92" t="s">
        <v>132</v>
      </c>
      <c r="FU70" s="107"/>
      <c r="GM70" s="102"/>
    </row>
    <row r="71" spans="1:195" s="75" customFormat="1" x14ac:dyDescent="0.25">
      <c r="A71" s="85">
        <v>2022</v>
      </c>
      <c r="B71" s="76">
        <v>44926</v>
      </c>
      <c r="C71" s="85" t="s">
        <v>121</v>
      </c>
      <c r="D71" s="85" t="s">
        <v>122</v>
      </c>
      <c r="E71" s="85" t="s">
        <v>123</v>
      </c>
      <c r="F71" s="77">
        <f t="shared" si="60"/>
        <v>70</v>
      </c>
      <c r="G71" s="85" t="s">
        <v>1586</v>
      </c>
      <c r="H71" s="85">
        <v>86</v>
      </c>
      <c r="I71" s="85" t="s">
        <v>797</v>
      </c>
      <c r="J71" s="217" t="s">
        <v>800</v>
      </c>
      <c r="K71" s="77" t="str">
        <f>VLOOKUP(J71,[1]CodMpios!$B$1075:$E$1087,4,FALSE)</f>
        <v>86001 - Mocoa</v>
      </c>
      <c r="L71" s="77" t="str">
        <f>VLOOKUP($J71,[1]Coord_Mpios_X_Y!$B$102:$K$114,9,FALSE)</f>
        <v>1,228574994655</v>
      </c>
      <c r="M71" s="77" t="str">
        <f>VLOOKUP($J71,[1]Coord_Mpios_X_Y!$B$102:$K$114,10,FALSE)</f>
        <v>-76,684362183288</v>
      </c>
      <c r="N71" s="86" t="s">
        <v>1784</v>
      </c>
      <c r="O71" s="86" t="s">
        <v>1776</v>
      </c>
      <c r="P71" s="218"/>
      <c r="Q71" s="85" t="s">
        <v>126</v>
      </c>
      <c r="R71" s="108">
        <v>27355439</v>
      </c>
      <c r="S71" s="62" t="str">
        <f t="shared" si="40"/>
        <v>CC27355439</v>
      </c>
      <c r="T71" s="91" t="s">
        <v>303</v>
      </c>
      <c r="U71" s="85" t="s">
        <v>530</v>
      </c>
      <c r="V71" s="91" t="s">
        <v>833</v>
      </c>
      <c r="W71" s="85" t="s">
        <v>1236</v>
      </c>
      <c r="X71" s="87">
        <v>22473</v>
      </c>
      <c r="Y71" s="89">
        <f t="shared" si="57"/>
        <v>61</v>
      </c>
      <c r="Z71" s="63">
        <f>VLOOKUP($Y71,[1]Edades!$A$3:$H$153,4,FALSE)</f>
        <v>6</v>
      </c>
      <c r="AA71" s="63" t="str">
        <f>VLOOKUP($Y71,[1]Edades!$A$3:$H$153,6,FALSE)</f>
        <v>6 - Persona mayor</v>
      </c>
      <c r="AB71" s="63">
        <f>VLOOKUP($Y71,[1]Edades!$A$3:$H$153,7,FALSE)</f>
        <v>13</v>
      </c>
      <c r="AC71" s="63" t="str">
        <f>VLOOKUP($Y71,[1]Edades!$A$3:$H$153,8,FALSE)</f>
        <v>60-64</v>
      </c>
      <c r="AD71" s="91" t="s">
        <v>1590</v>
      </c>
      <c r="AE71" s="85">
        <v>2</v>
      </c>
      <c r="AF71" s="85" t="s">
        <v>807</v>
      </c>
      <c r="AG71" s="128" t="s">
        <v>132</v>
      </c>
      <c r="AH71" s="128" t="s">
        <v>132</v>
      </c>
      <c r="AI71" s="127" t="s">
        <v>1595</v>
      </c>
      <c r="AJ71" s="85" t="s">
        <v>1832</v>
      </c>
      <c r="AK71" s="127" t="s">
        <v>1784</v>
      </c>
      <c r="AL71" s="128" t="s">
        <v>1863</v>
      </c>
      <c r="AM71" s="85" t="s">
        <v>1786</v>
      </c>
      <c r="AN71" s="85" t="s">
        <v>131</v>
      </c>
      <c r="AO71" s="85" t="s">
        <v>131</v>
      </c>
      <c r="AP71" s="85" t="s">
        <v>131</v>
      </c>
      <c r="AQ71" s="86" t="s">
        <v>1787</v>
      </c>
      <c r="AR71" s="53" t="str">
        <f t="shared" si="58"/>
        <v>86001 - Mocoa</v>
      </c>
      <c r="AS71" s="85" t="s">
        <v>1586</v>
      </c>
      <c r="AT71" s="85">
        <v>3102401301</v>
      </c>
      <c r="AU71" s="85" t="s">
        <v>1219</v>
      </c>
      <c r="AV71" s="85"/>
      <c r="AW71" s="85"/>
      <c r="AX71" s="85"/>
      <c r="AY71" s="85"/>
      <c r="AZ71" s="85"/>
      <c r="BA71" s="85">
        <v>86</v>
      </c>
      <c r="BB71" s="85" t="s">
        <v>1778</v>
      </c>
      <c r="BC71" s="85">
        <v>86001</v>
      </c>
      <c r="BD71" s="85" t="s">
        <v>1586</v>
      </c>
      <c r="BE71" s="89">
        <v>860010017201</v>
      </c>
      <c r="BF71" s="49" t="s">
        <v>1079</v>
      </c>
      <c r="BG71" s="85" t="s">
        <v>1779</v>
      </c>
      <c r="BH71" s="85" t="s">
        <v>1780</v>
      </c>
      <c r="BI71" s="85">
        <v>4201616</v>
      </c>
      <c r="BJ71" s="85"/>
      <c r="BK71" s="85"/>
      <c r="BL71" s="85" t="s">
        <v>2248</v>
      </c>
      <c r="BM71" s="127" t="s">
        <v>130</v>
      </c>
      <c r="BN71" s="127" t="s">
        <v>132</v>
      </c>
      <c r="BO71" s="85">
        <v>0</v>
      </c>
      <c r="BP71" s="127" t="s">
        <v>132</v>
      </c>
      <c r="BQ71" s="127" t="s">
        <v>132</v>
      </c>
      <c r="BR71" s="85" t="s">
        <v>1676</v>
      </c>
      <c r="BS71" s="127" t="s">
        <v>807</v>
      </c>
      <c r="BT71" s="111">
        <v>44924</v>
      </c>
      <c r="BU71" s="127" t="s">
        <v>1677</v>
      </c>
      <c r="BV71" s="127" t="s">
        <v>130</v>
      </c>
      <c r="BW71" s="91" t="s">
        <v>1812</v>
      </c>
      <c r="BX71" s="127" t="s">
        <v>1689</v>
      </c>
      <c r="BY71" s="127" t="s">
        <v>132</v>
      </c>
      <c r="BZ71" s="127" t="s">
        <v>132</v>
      </c>
      <c r="CA71" s="127" t="s">
        <v>132</v>
      </c>
      <c r="CB71" s="127" t="s">
        <v>132</v>
      </c>
      <c r="CC71" s="127" t="s">
        <v>132</v>
      </c>
      <c r="CD71" s="127" t="s">
        <v>131</v>
      </c>
      <c r="CE71" s="127" t="s">
        <v>1681</v>
      </c>
      <c r="CF71" s="127" t="s">
        <v>132</v>
      </c>
      <c r="CG71" s="130">
        <v>68</v>
      </c>
      <c r="CH71" s="131">
        <v>155</v>
      </c>
      <c r="CI71" s="50">
        <f t="shared" si="41"/>
        <v>28.303850156087407</v>
      </c>
      <c r="CJ71" s="18" t="str">
        <f t="shared" si="42"/>
        <v>SOBREPESO</v>
      </c>
      <c r="CK71" s="95">
        <f>Hoja1!L73</f>
        <v>34</v>
      </c>
      <c r="CL71" s="10" t="s">
        <v>1115</v>
      </c>
      <c r="CM71" s="136">
        <v>43320</v>
      </c>
      <c r="CN71" s="127"/>
      <c r="CO71" s="135">
        <v>1</v>
      </c>
      <c r="CP71" s="65" t="s">
        <v>1221</v>
      </c>
      <c r="CQ71" s="75">
        <v>2</v>
      </c>
      <c r="CR71" s="65" t="s">
        <v>1222</v>
      </c>
      <c r="CS71" s="75">
        <v>0</v>
      </c>
      <c r="CT71" s="143" t="s">
        <v>131</v>
      </c>
      <c r="CU71" s="127" t="s">
        <v>132</v>
      </c>
      <c r="CV71" s="127"/>
      <c r="CW71" s="133">
        <v>130</v>
      </c>
      <c r="CX71" s="133">
        <v>70</v>
      </c>
      <c r="CY71" s="125" t="s">
        <v>807</v>
      </c>
      <c r="CZ71" s="127" t="s">
        <v>132</v>
      </c>
      <c r="DA71" s="127" t="s">
        <v>130</v>
      </c>
      <c r="DB71" s="92">
        <v>1</v>
      </c>
      <c r="DC71" s="75" t="str">
        <f t="shared" si="44"/>
        <v/>
      </c>
      <c r="DD71" s="16" t="str">
        <f t="shared" si="45"/>
        <v/>
      </c>
      <c r="DE71" s="16" t="str">
        <f t="shared" si="46"/>
        <v/>
      </c>
      <c r="DF71" s="16" t="str">
        <f t="shared" si="47"/>
        <v/>
      </c>
      <c r="DG71" s="16" t="str">
        <f t="shared" si="59"/>
        <v xml:space="preserve"> +  +  + </v>
      </c>
      <c r="DH71" s="16" t="str">
        <f t="shared" si="62"/>
        <v>HTA</v>
      </c>
      <c r="DI71" s="144">
        <v>43354</v>
      </c>
      <c r="DJ71" s="75" t="str">
        <f t="shared" si="48"/>
        <v>SI</v>
      </c>
      <c r="DL71" s="134"/>
      <c r="DM71" s="144">
        <v>44543</v>
      </c>
      <c r="DN71" s="75" t="str">
        <f t="shared" si="49"/>
        <v>SI</v>
      </c>
      <c r="DO71" s="134"/>
      <c r="DP71" s="75" t="str">
        <f t="shared" si="50"/>
        <v>NO</v>
      </c>
      <c r="DQ71" s="98"/>
      <c r="DR71" s="75" t="str">
        <f t="shared" si="51"/>
        <v>NO</v>
      </c>
      <c r="DS71" s="134"/>
      <c r="DT71" s="75" t="str">
        <f t="shared" si="52"/>
        <v>NO</v>
      </c>
      <c r="DU71" s="144"/>
      <c r="DV71" s="75" t="str">
        <f t="shared" si="53"/>
        <v>NO</v>
      </c>
      <c r="DW71" s="144"/>
      <c r="DX71" s="75" t="str">
        <f t="shared" si="54"/>
        <v>NO</v>
      </c>
      <c r="DY71" s="144">
        <v>44499</v>
      </c>
      <c r="DZ71" s="75" t="str">
        <f t="shared" si="55"/>
        <v>SI</v>
      </c>
      <c r="EA71" s="144"/>
      <c r="EB71" s="75" t="str">
        <f t="shared" si="56"/>
        <v>NO</v>
      </c>
      <c r="EC71" s="134" t="s">
        <v>132</v>
      </c>
      <c r="ED71" s="127" t="s">
        <v>1530</v>
      </c>
      <c r="EE71" s="127" t="s">
        <v>131</v>
      </c>
      <c r="EF71" s="127" t="s">
        <v>1814</v>
      </c>
      <c r="EG71" s="127">
        <v>79</v>
      </c>
      <c r="EH71" s="147" t="s">
        <v>131</v>
      </c>
      <c r="EI71" s="127">
        <v>2</v>
      </c>
      <c r="EJ71" s="127"/>
      <c r="EK71" s="145">
        <v>44911</v>
      </c>
      <c r="EL71" s="135">
        <v>0.8</v>
      </c>
      <c r="EM71" s="152">
        <v>44911</v>
      </c>
      <c r="EN71" s="133">
        <v>102</v>
      </c>
      <c r="EO71" s="146">
        <v>44911</v>
      </c>
      <c r="EP71" s="135">
        <v>207</v>
      </c>
      <c r="EQ71" s="144">
        <v>44911</v>
      </c>
      <c r="ER71" s="99">
        <v>128</v>
      </c>
      <c r="ES71" s="147"/>
      <c r="ET71" s="225">
        <v>55.8</v>
      </c>
      <c r="EU71" s="144">
        <v>44911</v>
      </c>
      <c r="EV71" s="135">
        <v>116</v>
      </c>
      <c r="EW71" s="144">
        <v>44911</v>
      </c>
      <c r="EX71" s="127">
        <v>4.5</v>
      </c>
      <c r="EY71" s="127"/>
      <c r="EZ71" s="135"/>
      <c r="FA71" s="144">
        <v>44911</v>
      </c>
      <c r="FB71" s="133" t="s">
        <v>1799</v>
      </c>
      <c r="FC71" s="144">
        <v>44910</v>
      </c>
      <c r="FD71" s="135">
        <v>4.3</v>
      </c>
      <c r="FE71" s="144">
        <v>44911</v>
      </c>
      <c r="FF71" s="135">
        <v>1.5</v>
      </c>
      <c r="FG71" s="144">
        <v>44911</v>
      </c>
      <c r="FH71" s="135">
        <v>32.799999999999997</v>
      </c>
      <c r="FI71" s="145">
        <v>44911</v>
      </c>
      <c r="FJ71" s="132" t="s">
        <v>1712</v>
      </c>
      <c r="FK71" s="127">
        <v>102</v>
      </c>
      <c r="FL71" s="111">
        <v>44924</v>
      </c>
      <c r="FM71" s="134" t="s">
        <v>1530</v>
      </c>
      <c r="FN71" s="111">
        <v>45014</v>
      </c>
      <c r="FO71" s="138"/>
      <c r="FP71" s="127" t="s">
        <v>132</v>
      </c>
      <c r="FQ71" s="127" t="s">
        <v>132</v>
      </c>
      <c r="FR71" s="127" t="s">
        <v>132</v>
      </c>
      <c r="FS71" s="127" t="s">
        <v>132</v>
      </c>
      <c r="FT71" s="127" t="s">
        <v>132</v>
      </c>
      <c r="FU71" s="127"/>
      <c r="GM71" s="133"/>
    </row>
    <row r="72" spans="1:195" s="75" customFormat="1" x14ac:dyDescent="0.25">
      <c r="A72" s="85">
        <v>2022</v>
      </c>
      <c r="B72" s="76">
        <v>44926</v>
      </c>
      <c r="C72" s="85" t="s">
        <v>121</v>
      </c>
      <c r="D72" s="85" t="s">
        <v>122</v>
      </c>
      <c r="E72" s="85" t="s">
        <v>123</v>
      </c>
      <c r="F72" s="77">
        <f t="shared" si="60"/>
        <v>71</v>
      </c>
      <c r="G72" s="85" t="s">
        <v>1586</v>
      </c>
      <c r="H72" s="85">
        <v>86</v>
      </c>
      <c r="I72" s="85" t="s">
        <v>797</v>
      </c>
      <c r="J72" s="217" t="s">
        <v>800</v>
      </c>
      <c r="K72" s="77" t="str">
        <f>VLOOKUP(J72,[1]CodMpios!$B$1075:$E$1087,4,FALSE)</f>
        <v>86001 - Mocoa</v>
      </c>
      <c r="L72" s="77" t="str">
        <f>VLOOKUP($J72,[1]Coord_Mpios_X_Y!$B$102:$K$114,9,FALSE)</f>
        <v>1,228574994655</v>
      </c>
      <c r="M72" s="77" t="str">
        <f>VLOOKUP($J72,[1]Coord_Mpios_X_Y!$B$102:$K$114,10,FALSE)</f>
        <v>-76,684362183288</v>
      </c>
      <c r="N72" s="86" t="s">
        <v>1775</v>
      </c>
      <c r="O72" s="86" t="s">
        <v>1776</v>
      </c>
      <c r="P72" s="218"/>
      <c r="Q72" s="85" t="s">
        <v>126</v>
      </c>
      <c r="R72" s="108">
        <v>27474297</v>
      </c>
      <c r="S72" s="62" t="str">
        <f t="shared" si="40"/>
        <v>CC27474297</v>
      </c>
      <c r="T72" s="91" t="s">
        <v>706</v>
      </c>
      <c r="U72" s="85" t="s">
        <v>554</v>
      </c>
      <c r="V72" s="91" t="s">
        <v>1237</v>
      </c>
      <c r="W72" s="85" t="s">
        <v>879</v>
      </c>
      <c r="X72" s="87">
        <v>20964</v>
      </c>
      <c r="Y72" s="89">
        <f t="shared" si="57"/>
        <v>57</v>
      </c>
      <c r="Z72" s="63">
        <f>VLOOKUP($Y72,[1]Edades!$A$3:$H$153,4,FALSE)</f>
        <v>5</v>
      </c>
      <c r="AA72" s="63" t="str">
        <f>VLOOKUP($Y72,[1]Edades!$A$3:$H$153,6,FALSE)</f>
        <v>5 - Adultez</v>
      </c>
      <c r="AB72" s="63">
        <f>VLOOKUP($Y72,[1]Edades!$A$3:$H$153,7,FALSE)</f>
        <v>12</v>
      </c>
      <c r="AC72" s="63" t="str">
        <f>VLOOKUP($Y72,[1]Edades!$A$3:$H$153,8,FALSE)</f>
        <v>55-59</v>
      </c>
      <c r="AD72" s="91" t="s">
        <v>1590</v>
      </c>
      <c r="AE72" s="85">
        <v>2</v>
      </c>
      <c r="AF72" s="85" t="s">
        <v>807</v>
      </c>
      <c r="AG72" s="86" t="s">
        <v>1777</v>
      </c>
      <c r="AH72" s="85" t="s">
        <v>807</v>
      </c>
      <c r="AI72" s="85" t="s">
        <v>807</v>
      </c>
      <c r="AJ72" s="85" t="s">
        <v>807</v>
      </c>
      <c r="AK72" s="86" t="s">
        <v>1775</v>
      </c>
      <c r="AL72" s="86" t="s">
        <v>1600</v>
      </c>
      <c r="AM72" s="85" t="s">
        <v>1786</v>
      </c>
      <c r="AN72" s="85" t="s">
        <v>131</v>
      </c>
      <c r="AO72" s="85" t="s">
        <v>131</v>
      </c>
      <c r="AP72" s="85" t="s">
        <v>131</v>
      </c>
      <c r="AQ72" s="75" t="s">
        <v>1841</v>
      </c>
      <c r="AR72" s="53" t="str">
        <f t="shared" si="58"/>
        <v>86001 - Mocoa</v>
      </c>
      <c r="AS72" s="85" t="s">
        <v>1586</v>
      </c>
      <c r="AT72" s="85">
        <v>3114485619</v>
      </c>
      <c r="AU72" s="85" t="s">
        <v>1219</v>
      </c>
      <c r="AV72" s="85"/>
      <c r="AW72" s="85"/>
      <c r="AX72" s="85"/>
      <c r="AY72" s="85"/>
      <c r="AZ72" s="85"/>
      <c r="BA72" s="85">
        <v>86</v>
      </c>
      <c r="BB72" s="85" t="s">
        <v>1778</v>
      </c>
      <c r="BC72" s="85">
        <v>86001</v>
      </c>
      <c r="BD72" s="85" t="s">
        <v>1586</v>
      </c>
      <c r="BE72" s="89">
        <v>860010017201</v>
      </c>
      <c r="BF72" s="49" t="s">
        <v>1079</v>
      </c>
      <c r="BG72" s="85" t="s">
        <v>1779</v>
      </c>
      <c r="BH72" s="85" t="s">
        <v>1780</v>
      </c>
      <c r="BI72" s="85">
        <v>4201616</v>
      </c>
      <c r="BJ72" s="85"/>
      <c r="BK72" s="85"/>
      <c r="BL72" s="85" t="s">
        <v>807</v>
      </c>
      <c r="BM72" s="85" t="s">
        <v>130</v>
      </c>
      <c r="BN72" s="85" t="s">
        <v>132</v>
      </c>
      <c r="BO72" s="85">
        <v>0</v>
      </c>
      <c r="BP72" s="85" t="s">
        <v>132</v>
      </c>
      <c r="BQ72" s="85" t="s">
        <v>132</v>
      </c>
      <c r="BR72" s="85" t="s">
        <v>807</v>
      </c>
      <c r="BS72" s="85" t="s">
        <v>807</v>
      </c>
      <c r="BT72" s="90">
        <v>44524</v>
      </c>
      <c r="BU72" s="85" t="s">
        <v>1677</v>
      </c>
      <c r="BV72" s="85" t="s">
        <v>130</v>
      </c>
      <c r="BW72" s="91" t="s">
        <v>1808</v>
      </c>
      <c r="BX72" s="85"/>
      <c r="BY72" s="88" t="s">
        <v>130</v>
      </c>
      <c r="BZ72" s="85" t="s">
        <v>807</v>
      </c>
      <c r="CA72" s="85" t="s">
        <v>807</v>
      </c>
      <c r="CB72" s="85"/>
      <c r="CC72" s="85"/>
      <c r="CD72" s="85" t="s">
        <v>131</v>
      </c>
      <c r="CE72" s="88" t="s">
        <v>1681</v>
      </c>
      <c r="CF72" s="80" t="str">
        <f t="shared" ref="CF72:CF75" si="63">E72</f>
        <v>HTA</v>
      </c>
      <c r="CG72" s="109">
        <v>55</v>
      </c>
      <c r="CH72" s="95">
        <v>146</v>
      </c>
      <c r="CI72" s="50">
        <f t="shared" si="41"/>
        <v>25.802214299118038</v>
      </c>
      <c r="CJ72" s="18" t="str">
        <f t="shared" si="42"/>
        <v>SOBREPESO</v>
      </c>
      <c r="CK72" s="95">
        <f>Hoja1!L74</f>
        <v>23</v>
      </c>
      <c r="CL72" s="10" t="s">
        <v>1114</v>
      </c>
      <c r="CM72" s="97">
        <v>43320</v>
      </c>
      <c r="CN72" s="92"/>
      <c r="CO72" s="75">
        <v>1</v>
      </c>
      <c r="CP72" s="119">
        <f t="shared" si="43"/>
        <v>43320</v>
      </c>
      <c r="CQ72" s="75">
        <v>2</v>
      </c>
      <c r="CR72" s="65" t="s">
        <v>1222</v>
      </c>
      <c r="CS72" s="75">
        <v>0</v>
      </c>
      <c r="CT72" s="110" t="s">
        <v>131</v>
      </c>
      <c r="CU72" s="93" t="s">
        <v>807</v>
      </c>
      <c r="CV72" s="92"/>
      <c r="CW72" s="102">
        <v>140</v>
      </c>
      <c r="CX72" s="102">
        <v>100</v>
      </c>
      <c r="CY72" s="93" t="s">
        <v>807</v>
      </c>
      <c r="CZ72" s="92" t="s">
        <v>130</v>
      </c>
      <c r="DA72" s="75" t="s">
        <v>807</v>
      </c>
      <c r="DB72" s="92">
        <v>0</v>
      </c>
      <c r="DC72" s="75" t="str">
        <f t="shared" si="44"/>
        <v/>
      </c>
      <c r="DD72" s="16" t="str">
        <f t="shared" si="45"/>
        <v>PRESION ALTA</v>
      </c>
      <c r="DE72" s="16" t="str">
        <f t="shared" si="46"/>
        <v/>
      </c>
      <c r="DF72" s="16" t="str">
        <f t="shared" si="47"/>
        <v/>
      </c>
      <c r="DG72" s="16" t="str">
        <f t="shared" si="59"/>
        <v xml:space="preserve"> + PRESION ALTA +  + </v>
      </c>
      <c r="DH72" s="16" t="str">
        <f>VLOOKUP(DG72,Hoja3!$A$19:$B$41,2,FALSE)</f>
        <v>PRESION ALTA</v>
      </c>
      <c r="DI72" s="98"/>
      <c r="DJ72" s="75" t="str">
        <f t="shared" si="48"/>
        <v>NO</v>
      </c>
      <c r="DL72" s="98"/>
      <c r="DM72" s="98"/>
      <c r="DN72" s="75" t="str">
        <f t="shared" si="49"/>
        <v>NO</v>
      </c>
      <c r="DO72" s="98"/>
      <c r="DP72" s="75" t="str">
        <f t="shared" si="50"/>
        <v>NO</v>
      </c>
      <c r="DQ72" s="98"/>
      <c r="DR72" s="75" t="str">
        <f t="shared" si="51"/>
        <v>NO</v>
      </c>
      <c r="DS72" s="98"/>
      <c r="DT72" s="75" t="str">
        <f t="shared" si="52"/>
        <v>NO</v>
      </c>
      <c r="DU72" s="98"/>
      <c r="DV72" s="75" t="str">
        <f t="shared" si="53"/>
        <v>NO</v>
      </c>
      <c r="DW72" s="98"/>
      <c r="DX72" s="75" t="str">
        <f t="shared" si="54"/>
        <v>NO</v>
      </c>
      <c r="DY72" s="98"/>
      <c r="DZ72" s="75" t="str">
        <f t="shared" si="55"/>
        <v>NO</v>
      </c>
      <c r="EA72" s="98"/>
      <c r="EB72" s="75" t="str">
        <f t="shared" si="56"/>
        <v>NO</v>
      </c>
      <c r="EC72" s="98" t="s">
        <v>807</v>
      </c>
      <c r="ED72" s="92" t="s">
        <v>1530</v>
      </c>
      <c r="EE72" s="92"/>
      <c r="EF72" s="98" t="s">
        <v>807</v>
      </c>
      <c r="EG72" s="94"/>
      <c r="EH72" s="99" t="s">
        <v>131</v>
      </c>
      <c r="EI72" s="99" t="s">
        <v>807</v>
      </c>
      <c r="EJ72" s="99"/>
      <c r="EK72" s="101">
        <v>44516</v>
      </c>
      <c r="EL72" s="92">
        <v>0.67</v>
      </c>
      <c r="EM72" s="103">
        <v>44516</v>
      </c>
      <c r="EN72" s="102">
        <v>88</v>
      </c>
      <c r="EO72" s="101">
        <v>44516</v>
      </c>
      <c r="EP72" s="92">
        <v>227.3</v>
      </c>
      <c r="EQ72" s="101">
        <v>44516</v>
      </c>
      <c r="ER72" s="99">
        <v>130.74</v>
      </c>
      <c r="ES72" s="101">
        <v>44516</v>
      </c>
      <c r="ET72" s="192">
        <v>40.9</v>
      </c>
      <c r="EU72" s="101">
        <v>44516</v>
      </c>
      <c r="EV72" s="92">
        <v>278.3</v>
      </c>
      <c r="EW72" s="101">
        <v>44516</v>
      </c>
      <c r="EX72" s="92"/>
      <c r="EY72" s="103"/>
      <c r="EZ72" s="92"/>
      <c r="FA72" s="102"/>
      <c r="FB72" s="102"/>
      <c r="FC72" s="92"/>
      <c r="FD72" s="92"/>
      <c r="FE72" s="103">
        <v>44516</v>
      </c>
      <c r="FF72" s="105">
        <v>4.97</v>
      </c>
      <c r="FG72" s="101">
        <v>44516</v>
      </c>
      <c r="FH72" s="105">
        <v>52.4</v>
      </c>
      <c r="FI72" s="92"/>
      <c r="FJ72" s="94"/>
      <c r="FK72" s="92"/>
      <c r="FL72" s="97">
        <v>44524</v>
      </c>
      <c r="FM72" s="98" t="s">
        <v>1530</v>
      </c>
      <c r="FN72" s="97">
        <v>44616</v>
      </c>
      <c r="FO72" s="107" t="s">
        <v>807</v>
      </c>
      <c r="FP72" s="92" t="s">
        <v>132</v>
      </c>
      <c r="FQ72" s="92" t="s">
        <v>132</v>
      </c>
      <c r="FR72" s="92" t="s">
        <v>132</v>
      </c>
      <c r="FS72" s="107" t="s">
        <v>807</v>
      </c>
      <c r="FT72" s="92" t="s">
        <v>132</v>
      </c>
      <c r="FU72" s="107"/>
      <c r="GM72" s="102"/>
    </row>
    <row r="73" spans="1:195" s="75" customFormat="1" x14ac:dyDescent="0.25">
      <c r="A73" s="85">
        <v>2022</v>
      </c>
      <c r="B73" s="76">
        <v>44926</v>
      </c>
      <c r="C73" s="85" t="s">
        <v>121</v>
      </c>
      <c r="D73" s="85" t="s">
        <v>122</v>
      </c>
      <c r="E73" s="85" t="s">
        <v>1475</v>
      </c>
      <c r="F73" s="77">
        <f t="shared" si="60"/>
        <v>72</v>
      </c>
      <c r="G73" s="85" t="s">
        <v>1586</v>
      </c>
      <c r="H73" s="85">
        <v>86</v>
      </c>
      <c r="I73" s="85" t="s">
        <v>797</v>
      </c>
      <c r="J73" s="217" t="s">
        <v>800</v>
      </c>
      <c r="K73" s="77" t="str">
        <f>VLOOKUP(J73,[1]CodMpios!$B$1075:$E$1087,4,FALSE)</f>
        <v>86001 - Mocoa</v>
      </c>
      <c r="L73" s="77" t="str">
        <f>VLOOKUP($J73,[1]Coord_Mpios_X_Y!$B$102:$K$114,9,FALSE)</f>
        <v>1,228574994655</v>
      </c>
      <c r="M73" s="77" t="str">
        <f>VLOOKUP($J73,[1]Coord_Mpios_X_Y!$B$102:$K$114,10,FALSE)</f>
        <v>-76,684362183288</v>
      </c>
      <c r="N73" s="86" t="s">
        <v>1592</v>
      </c>
      <c r="O73" s="86" t="s">
        <v>1776</v>
      </c>
      <c r="P73" s="218"/>
      <c r="Q73" s="85" t="s">
        <v>126</v>
      </c>
      <c r="R73" s="108">
        <v>25674130</v>
      </c>
      <c r="S73" s="62" t="str">
        <f t="shared" si="40"/>
        <v>CC25674130</v>
      </c>
      <c r="T73" s="91" t="s">
        <v>522</v>
      </c>
      <c r="U73" s="85" t="s">
        <v>530</v>
      </c>
      <c r="V73" s="91" t="s">
        <v>1244</v>
      </c>
      <c r="W73" s="85" t="s">
        <v>821</v>
      </c>
      <c r="X73" s="87">
        <v>15297</v>
      </c>
      <c r="Y73" s="89">
        <f t="shared" si="57"/>
        <v>41</v>
      </c>
      <c r="Z73" s="63">
        <f>VLOOKUP($Y73,[1]Edades!$A$3:$H$153,4,FALSE)</f>
        <v>5</v>
      </c>
      <c r="AA73" s="63" t="str">
        <f>VLOOKUP($Y73,[1]Edades!$A$3:$H$153,6,FALSE)</f>
        <v>5 - Adultez</v>
      </c>
      <c r="AB73" s="63">
        <f>VLOOKUP($Y73,[1]Edades!$A$3:$H$153,7,FALSE)</f>
        <v>9</v>
      </c>
      <c r="AC73" s="63" t="str">
        <f>VLOOKUP($Y73,[1]Edades!$A$3:$H$153,8,FALSE)</f>
        <v>40-44</v>
      </c>
      <c r="AD73" s="91" t="s">
        <v>1590</v>
      </c>
      <c r="AE73" s="85">
        <v>2</v>
      </c>
      <c r="AF73" s="85" t="s">
        <v>807</v>
      </c>
      <c r="AG73" s="86" t="s">
        <v>363</v>
      </c>
      <c r="AH73" s="86" t="s">
        <v>130</v>
      </c>
      <c r="AI73" s="85" t="s">
        <v>807</v>
      </c>
      <c r="AJ73" s="85" t="s">
        <v>807</v>
      </c>
      <c r="AK73" s="86" t="s">
        <v>1592</v>
      </c>
      <c r="AL73" s="86" t="s">
        <v>1602</v>
      </c>
      <c r="AM73" s="85" t="s">
        <v>1786</v>
      </c>
      <c r="AN73" s="85" t="s">
        <v>131</v>
      </c>
      <c r="AO73" s="85" t="s">
        <v>131</v>
      </c>
      <c r="AP73" s="85" t="s">
        <v>131</v>
      </c>
      <c r="AQ73" s="75" t="s">
        <v>1841</v>
      </c>
      <c r="AR73" s="53" t="str">
        <f t="shared" si="58"/>
        <v>86001 - Mocoa</v>
      </c>
      <c r="AS73" s="85" t="s">
        <v>1586</v>
      </c>
      <c r="AT73" s="85">
        <v>4206068</v>
      </c>
      <c r="AU73" s="85" t="s">
        <v>1219</v>
      </c>
      <c r="AV73" s="85"/>
      <c r="AW73" s="85"/>
      <c r="AX73" s="85"/>
      <c r="AY73" s="85"/>
      <c r="AZ73" s="85"/>
      <c r="BA73" s="85">
        <v>86</v>
      </c>
      <c r="BB73" s="85" t="s">
        <v>1778</v>
      </c>
      <c r="BC73" s="85">
        <v>86001</v>
      </c>
      <c r="BD73" s="85" t="s">
        <v>1586</v>
      </c>
      <c r="BE73" s="89">
        <v>860010017201</v>
      </c>
      <c r="BF73" s="49" t="s">
        <v>1079</v>
      </c>
      <c r="BG73" s="85" t="s">
        <v>1779</v>
      </c>
      <c r="BH73" s="85" t="s">
        <v>1780</v>
      </c>
      <c r="BI73" s="85">
        <v>4201616</v>
      </c>
      <c r="BJ73" s="85"/>
      <c r="BK73" s="85"/>
      <c r="BL73" s="85" t="s">
        <v>807</v>
      </c>
      <c r="BM73" s="88" t="s">
        <v>132</v>
      </c>
      <c r="BN73" s="85" t="s">
        <v>132</v>
      </c>
      <c r="BO73" s="85">
        <v>0</v>
      </c>
      <c r="BP73" s="85" t="s">
        <v>132</v>
      </c>
      <c r="BQ73" s="85" t="s">
        <v>132</v>
      </c>
      <c r="BR73" s="85" t="s">
        <v>807</v>
      </c>
      <c r="BS73" s="85" t="s">
        <v>807</v>
      </c>
      <c r="BT73" s="90">
        <v>44831</v>
      </c>
      <c r="BU73" s="85" t="s">
        <v>1677</v>
      </c>
      <c r="BV73" s="85" t="s">
        <v>130</v>
      </c>
      <c r="BW73" s="91" t="s">
        <v>1808</v>
      </c>
      <c r="BX73" s="85"/>
      <c r="BY73" s="85" t="s">
        <v>132</v>
      </c>
      <c r="BZ73" s="85" t="s">
        <v>807</v>
      </c>
      <c r="CA73" s="85" t="s">
        <v>807</v>
      </c>
      <c r="CB73" s="85"/>
      <c r="CC73" s="85"/>
      <c r="CD73" s="85" t="s">
        <v>131</v>
      </c>
      <c r="CE73" s="88" t="s">
        <v>1681</v>
      </c>
      <c r="CF73" s="80" t="str">
        <f t="shared" si="63"/>
        <v>HTA + DM</v>
      </c>
      <c r="CG73" s="109">
        <v>60</v>
      </c>
      <c r="CH73" s="95">
        <v>150</v>
      </c>
      <c r="CI73" s="50">
        <f t="shared" si="41"/>
        <v>26.666666666666668</v>
      </c>
      <c r="CJ73" s="18" t="str">
        <f t="shared" si="42"/>
        <v>SOBREPESO</v>
      </c>
      <c r="CK73" s="95">
        <f>Hoja1!L75</f>
        <v>6</v>
      </c>
      <c r="CL73" s="10" t="s">
        <v>1112</v>
      </c>
      <c r="CM73" s="97">
        <v>43321</v>
      </c>
      <c r="CN73" s="92"/>
      <c r="CO73" s="75">
        <v>1</v>
      </c>
      <c r="CP73" s="119">
        <f t="shared" si="43"/>
        <v>43321</v>
      </c>
      <c r="CQ73" s="75">
        <v>1</v>
      </c>
      <c r="CR73" s="94" t="s">
        <v>1221</v>
      </c>
      <c r="CS73" s="75">
        <v>1</v>
      </c>
      <c r="CT73" s="110" t="s">
        <v>1707</v>
      </c>
      <c r="CU73" s="93" t="s">
        <v>807</v>
      </c>
      <c r="CV73" s="92"/>
      <c r="CW73" s="102">
        <v>160</v>
      </c>
      <c r="CX73" s="102">
        <v>80</v>
      </c>
      <c r="CY73" s="93" t="s">
        <v>807</v>
      </c>
      <c r="CZ73" s="92" t="s">
        <v>130</v>
      </c>
      <c r="DA73" s="75" t="s">
        <v>807</v>
      </c>
      <c r="DB73" s="92">
        <v>0</v>
      </c>
      <c r="DC73" s="75" t="str">
        <f t="shared" si="44"/>
        <v/>
      </c>
      <c r="DD73" s="16" t="str">
        <f t="shared" si="45"/>
        <v/>
      </c>
      <c r="DE73" s="16" t="str">
        <f t="shared" si="46"/>
        <v/>
      </c>
      <c r="DF73" s="16" t="str">
        <f t="shared" si="47"/>
        <v/>
      </c>
      <c r="DG73" s="16" t="str">
        <f t="shared" si="59"/>
        <v xml:space="preserve"> +  +  + </v>
      </c>
      <c r="DH73" s="16" t="str">
        <f t="shared" ref="DH73:DH74" si="64">E73</f>
        <v>HTA + DM</v>
      </c>
      <c r="DI73" s="98">
        <v>42973</v>
      </c>
      <c r="DJ73" s="75" t="str">
        <f t="shared" si="48"/>
        <v>SI</v>
      </c>
      <c r="DL73" s="98"/>
      <c r="DM73" s="98">
        <v>44799</v>
      </c>
      <c r="DN73" s="75" t="str">
        <f t="shared" si="49"/>
        <v>SI</v>
      </c>
      <c r="DO73" s="98"/>
      <c r="DP73" s="75" t="str">
        <f t="shared" si="50"/>
        <v>NO</v>
      </c>
      <c r="DQ73" s="98"/>
      <c r="DR73" s="75" t="str">
        <f t="shared" si="51"/>
        <v>NO</v>
      </c>
      <c r="DS73" s="98"/>
      <c r="DT73" s="75" t="str">
        <f t="shared" si="52"/>
        <v>NO</v>
      </c>
      <c r="DU73" s="98"/>
      <c r="DV73" s="75" t="str">
        <f t="shared" si="53"/>
        <v>NO</v>
      </c>
      <c r="DW73" s="98"/>
      <c r="DX73" s="75" t="str">
        <f t="shared" si="54"/>
        <v>NO</v>
      </c>
      <c r="DY73" s="98">
        <v>44770</v>
      </c>
      <c r="DZ73" s="75" t="str">
        <f t="shared" si="55"/>
        <v>SI</v>
      </c>
      <c r="EA73" s="98"/>
      <c r="EB73" s="75" t="str">
        <f t="shared" si="56"/>
        <v>NO</v>
      </c>
      <c r="EC73" s="98" t="s">
        <v>807</v>
      </c>
      <c r="ED73" s="92" t="s">
        <v>1530</v>
      </c>
      <c r="EE73" s="92"/>
      <c r="EF73" s="98" t="s">
        <v>807</v>
      </c>
      <c r="EG73" s="94"/>
      <c r="EH73" s="92" t="s">
        <v>1793</v>
      </c>
      <c r="EI73" s="99" t="s">
        <v>807</v>
      </c>
      <c r="EJ73" s="99"/>
      <c r="EK73" s="101">
        <v>44770</v>
      </c>
      <c r="EL73" s="92">
        <v>0.76</v>
      </c>
      <c r="EM73" s="103">
        <v>44770</v>
      </c>
      <c r="EN73" s="102">
        <v>147</v>
      </c>
      <c r="EO73" s="101">
        <v>44770</v>
      </c>
      <c r="EP73" s="92">
        <v>195.79</v>
      </c>
      <c r="EQ73" s="101">
        <v>44770</v>
      </c>
      <c r="ER73" s="99">
        <v>96.717999999999989</v>
      </c>
      <c r="ES73" s="101">
        <v>44770</v>
      </c>
      <c r="ET73" s="192">
        <v>65</v>
      </c>
      <c r="EU73" s="101">
        <v>44770</v>
      </c>
      <c r="EV73" s="92">
        <v>170.36</v>
      </c>
      <c r="EW73" s="101">
        <v>44770</v>
      </c>
      <c r="EX73" s="92"/>
      <c r="EY73" s="103">
        <v>44770</v>
      </c>
      <c r="EZ73" s="92">
        <v>7.3</v>
      </c>
      <c r="FA73" s="102"/>
      <c r="FB73" s="102"/>
      <c r="FC73" s="92"/>
      <c r="FD73" s="92"/>
      <c r="FE73" s="103">
        <v>44770</v>
      </c>
      <c r="FF73" s="105">
        <v>18.5</v>
      </c>
      <c r="FG73" s="101">
        <v>44770</v>
      </c>
      <c r="FH73" s="105">
        <v>49.5</v>
      </c>
      <c r="FI73" s="92"/>
      <c r="FJ73" s="94"/>
      <c r="FK73" s="92"/>
      <c r="FL73" s="97">
        <v>44831</v>
      </c>
      <c r="FM73" s="98" t="s">
        <v>1530</v>
      </c>
      <c r="FN73" s="97">
        <v>44922</v>
      </c>
      <c r="FO73" s="107"/>
      <c r="FP73" s="92" t="s">
        <v>132</v>
      </c>
      <c r="FQ73" s="92" t="s">
        <v>132</v>
      </c>
      <c r="FR73" s="92" t="s">
        <v>132</v>
      </c>
      <c r="FS73" s="107" t="s">
        <v>807</v>
      </c>
      <c r="FT73" s="92" t="s">
        <v>132</v>
      </c>
      <c r="FU73" s="107"/>
      <c r="GM73" s="102"/>
    </row>
    <row r="74" spans="1:195" s="75" customFormat="1" x14ac:dyDescent="0.25">
      <c r="A74" s="85">
        <v>2022</v>
      </c>
      <c r="B74" s="76">
        <v>44926</v>
      </c>
      <c r="C74" s="85" t="s">
        <v>121</v>
      </c>
      <c r="D74" s="85" t="s">
        <v>122</v>
      </c>
      <c r="E74" s="85" t="s">
        <v>123</v>
      </c>
      <c r="F74" s="77">
        <f t="shared" si="60"/>
        <v>73</v>
      </c>
      <c r="G74" s="85" t="s">
        <v>1586</v>
      </c>
      <c r="H74" s="85">
        <v>86</v>
      </c>
      <c r="I74" s="85" t="s">
        <v>797</v>
      </c>
      <c r="J74" s="217" t="s">
        <v>800</v>
      </c>
      <c r="K74" s="77" t="str">
        <f>VLOOKUP(J74,[1]CodMpios!$B$1075:$E$1087,4,FALSE)</f>
        <v>86001 - Mocoa</v>
      </c>
      <c r="L74" s="77" t="str">
        <f>VLOOKUP($J74,[1]Coord_Mpios_X_Y!$B$102:$K$114,9,FALSE)</f>
        <v>1,228574994655</v>
      </c>
      <c r="M74" s="77" t="str">
        <f>VLOOKUP($J74,[1]Coord_Mpios_X_Y!$B$102:$K$114,10,FALSE)</f>
        <v>-76,684362183288</v>
      </c>
      <c r="N74" s="86" t="s">
        <v>1592</v>
      </c>
      <c r="O74" s="86" t="s">
        <v>1776</v>
      </c>
      <c r="P74" s="218"/>
      <c r="Q74" s="85" t="s">
        <v>126</v>
      </c>
      <c r="R74" s="108">
        <v>27247018</v>
      </c>
      <c r="S74" s="62" t="str">
        <f t="shared" si="40"/>
        <v>CC27247018</v>
      </c>
      <c r="T74" s="91" t="s">
        <v>291</v>
      </c>
      <c r="U74" s="85" t="s">
        <v>267</v>
      </c>
      <c r="V74" s="91" t="s">
        <v>155</v>
      </c>
      <c r="W74" s="85" t="s">
        <v>526</v>
      </c>
      <c r="X74" s="87">
        <v>17391</v>
      </c>
      <c r="Y74" s="89">
        <f t="shared" si="57"/>
        <v>47</v>
      </c>
      <c r="Z74" s="63">
        <f>VLOOKUP($Y74,[1]Edades!$A$3:$H$153,4,FALSE)</f>
        <v>5</v>
      </c>
      <c r="AA74" s="63" t="str">
        <f>VLOOKUP($Y74,[1]Edades!$A$3:$H$153,6,FALSE)</f>
        <v>5 - Adultez</v>
      </c>
      <c r="AB74" s="63">
        <f>VLOOKUP($Y74,[1]Edades!$A$3:$H$153,7,FALSE)</f>
        <v>10</v>
      </c>
      <c r="AC74" s="63" t="str">
        <f>VLOOKUP($Y74,[1]Edades!$A$3:$H$153,8,FALSE)</f>
        <v>45-49</v>
      </c>
      <c r="AD74" s="91" t="s">
        <v>1590</v>
      </c>
      <c r="AE74" s="85">
        <v>2</v>
      </c>
      <c r="AF74" s="85" t="s">
        <v>807</v>
      </c>
      <c r="AG74" s="86" t="s">
        <v>1777</v>
      </c>
      <c r="AH74" s="85" t="s">
        <v>807</v>
      </c>
      <c r="AI74" s="85" t="s">
        <v>807</v>
      </c>
      <c r="AJ74" s="85" t="s">
        <v>807</v>
      </c>
      <c r="AK74" s="86" t="s">
        <v>1592</v>
      </c>
      <c r="AL74" s="85" t="s">
        <v>807</v>
      </c>
      <c r="AM74" s="85" t="s">
        <v>1786</v>
      </c>
      <c r="AN74" s="85" t="s">
        <v>131</v>
      </c>
      <c r="AO74" s="85" t="s">
        <v>131</v>
      </c>
      <c r="AP74" s="85" t="s">
        <v>131</v>
      </c>
      <c r="AQ74" s="75" t="s">
        <v>1841</v>
      </c>
      <c r="AR74" s="53" t="str">
        <f t="shared" si="58"/>
        <v>86001 - Mocoa</v>
      </c>
      <c r="AS74" s="85" t="s">
        <v>1586</v>
      </c>
      <c r="AT74" s="85">
        <v>3106023291</v>
      </c>
      <c r="AU74" s="85" t="s">
        <v>1219</v>
      </c>
      <c r="AV74" s="85"/>
      <c r="AW74" s="85"/>
      <c r="AX74" s="85"/>
      <c r="AY74" s="85"/>
      <c r="AZ74" s="85"/>
      <c r="BA74" s="85">
        <v>86</v>
      </c>
      <c r="BB74" s="85" t="s">
        <v>1778</v>
      </c>
      <c r="BC74" s="85">
        <v>86001</v>
      </c>
      <c r="BD74" s="85" t="s">
        <v>1586</v>
      </c>
      <c r="BE74" s="89">
        <v>860010017201</v>
      </c>
      <c r="BF74" s="49" t="s">
        <v>1079</v>
      </c>
      <c r="BG74" s="85" t="s">
        <v>1779</v>
      </c>
      <c r="BH74" s="85" t="s">
        <v>1780</v>
      </c>
      <c r="BI74" s="85">
        <v>4201616</v>
      </c>
      <c r="BJ74" s="85"/>
      <c r="BK74" s="85"/>
      <c r="BL74" s="85" t="s">
        <v>807</v>
      </c>
      <c r="BM74" s="88" t="s">
        <v>132</v>
      </c>
      <c r="BN74" s="85" t="s">
        <v>132</v>
      </c>
      <c r="BO74" s="85">
        <v>0</v>
      </c>
      <c r="BP74" s="85" t="s">
        <v>132</v>
      </c>
      <c r="BQ74" s="85" t="s">
        <v>132</v>
      </c>
      <c r="BR74" s="85" t="s">
        <v>807</v>
      </c>
      <c r="BS74" s="85" t="s">
        <v>807</v>
      </c>
      <c r="BT74" s="142">
        <v>44735</v>
      </c>
      <c r="BU74" s="85" t="s">
        <v>1677</v>
      </c>
      <c r="BV74" s="85" t="s">
        <v>130</v>
      </c>
      <c r="BW74" s="91" t="s">
        <v>1678</v>
      </c>
      <c r="BX74" s="85"/>
      <c r="BY74" s="85" t="s">
        <v>132</v>
      </c>
      <c r="BZ74" s="85" t="s">
        <v>807</v>
      </c>
      <c r="CA74" s="85" t="s">
        <v>807</v>
      </c>
      <c r="CB74" s="85"/>
      <c r="CC74" s="85"/>
      <c r="CD74" s="85" t="s">
        <v>131</v>
      </c>
      <c r="CE74" s="88" t="s">
        <v>1681</v>
      </c>
      <c r="CF74" s="80" t="str">
        <f t="shared" si="63"/>
        <v>HTA</v>
      </c>
      <c r="CG74" s="109">
        <v>59</v>
      </c>
      <c r="CH74" s="95">
        <v>148</v>
      </c>
      <c r="CI74" s="50">
        <f t="shared" si="41"/>
        <v>26.935719503287071</v>
      </c>
      <c r="CJ74" s="18" t="str">
        <f t="shared" si="42"/>
        <v>SOBREPESO</v>
      </c>
      <c r="CK74" s="95">
        <f>Hoja1!L76</f>
        <v>6</v>
      </c>
      <c r="CL74" s="10" t="s">
        <v>1112</v>
      </c>
      <c r="CM74" s="97">
        <v>43321</v>
      </c>
      <c r="CN74" s="92"/>
      <c r="CO74" s="75">
        <v>1</v>
      </c>
      <c r="CP74" s="119">
        <f t="shared" si="43"/>
        <v>43321</v>
      </c>
      <c r="CQ74" s="75">
        <v>2</v>
      </c>
      <c r="CR74" s="65" t="s">
        <v>1222</v>
      </c>
      <c r="CS74" s="75">
        <v>0</v>
      </c>
      <c r="CT74" s="110" t="s">
        <v>131</v>
      </c>
      <c r="CU74" s="93" t="s">
        <v>807</v>
      </c>
      <c r="CV74" s="92"/>
      <c r="CW74" s="102">
        <v>120</v>
      </c>
      <c r="CX74" s="102">
        <v>80</v>
      </c>
      <c r="CY74" s="93" t="s">
        <v>807</v>
      </c>
      <c r="CZ74" s="92" t="s">
        <v>132</v>
      </c>
      <c r="DA74" s="75" t="s">
        <v>807</v>
      </c>
      <c r="DB74" s="92">
        <v>0</v>
      </c>
      <c r="DC74" s="75" t="str">
        <f t="shared" si="44"/>
        <v/>
      </c>
      <c r="DD74" s="16" t="str">
        <f t="shared" si="45"/>
        <v/>
      </c>
      <c r="DE74" s="16" t="str">
        <f t="shared" si="46"/>
        <v/>
      </c>
      <c r="DF74" s="16" t="str">
        <f t="shared" si="47"/>
        <v/>
      </c>
      <c r="DG74" s="16" t="str">
        <f t="shared" si="59"/>
        <v xml:space="preserve"> +  +  + </v>
      </c>
      <c r="DH74" s="16" t="str">
        <f t="shared" si="64"/>
        <v>HTA</v>
      </c>
      <c r="DI74" s="98"/>
      <c r="DJ74" s="75" t="str">
        <f t="shared" si="48"/>
        <v>NO</v>
      </c>
      <c r="DL74" s="98"/>
      <c r="DM74" s="98">
        <v>43367</v>
      </c>
      <c r="DN74" s="75" t="str">
        <f t="shared" si="49"/>
        <v>SI</v>
      </c>
      <c r="DO74" s="98"/>
      <c r="DP74" s="75" t="str">
        <f t="shared" si="50"/>
        <v>NO</v>
      </c>
      <c r="DQ74" s="98"/>
      <c r="DR74" s="75" t="str">
        <f t="shared" si="51"/>
        <v>NO</v>
      </c>
      <c r="DS74" s="98"/>
      <c r="DT74" s="75" t="str">
        <f t="shared" si="52"/>
        <v>NO</v>
      </c>
      <c r="DU74" s="98"/>
      <c r="DV74" s="75" t="str">
        <f t="shared" si="53"/>
        <v>NO</v>
      </c>
      <c r="DW74" s="98"/>
      <c r="DX74" s="75" t="str">
        <f t="shared" si="54"/>
        <v>NO</v>
      </c>
      <c r="DY74" s="98">
        <v>44368</v>
      </c>
      <c r="DZ74" s="75" t="str">
        <f t="shared" si="55"/>
        <v>SI</v>
      </c>
      <c r="EA74" s="98"/>
      <c r="EB74" s="75" t="str">
        <f t="shared" si="56"/>
        <v>NO</v>
      </c>
      <c r="EC74" s="98" t="s">
        <v>807</v>
      </c>
      <c r="ED74" s="92" t="s">
        <v>1530</v>
      </c>
      <c r="EE74" s="92"/>
      <c r="EF74" s="98" t="s">
        <v>807</v>
      </c>
      <c r="EG74" s="94"/>
      <c r="EH74" s="99" t="s">
        <v>131</v>
      </c>
      <c r="EI74" s="99" t="s">
        <v>807</v>
      </c>
      <c r="EJ74" s="99"/>
      <c r="EK74" s="101">
        <v>44365</v>
      </c>
      <c r="EL74" s="92">
        <v>0.72</v>
      </c>
      <c r="EM74" s="103">
        <v>44365</v>
      </c>
      <c r="EN74" s="102">
        <v>86</v>
      </c>
      <c r="EO74" s="101">
        <v>44365</v>
      </c>
      <c r="EP74" s="92">
        <v>193</v>
      </c>
      <c r="EQ74" s="101">
        <v>44365</v>
      </c>
      <c r="ER74" s="99">
        <v>91.5</v>
      </c>
      <c r="ES74" s="101">
        <v>44365</v>
      </c>
      <c r="ET74" s="192">
        <v>58.1</v>
      </c>
      <c r="EU74" s="101">
        <v>44365</v>
      </c>
      <c r="EV74" s="92">
        <v>217</v>
      </c>
      <c r="EW74" s="101">
        <v>44365</v>
      </c>
      <c r="EX74" s="92"/>
      <c r="EY74" s="103"/>
      <c r="EZ74" s="92"/>
      <c r="FA74" s="102"/>
      <c r="FB74" s="102"/>
      <c r="FC74" s="92"/>
      <c r="FD74" s="92"/>
      <c r="FE74" s="103">
        <v>44365</v>
      </c>
      <c r="FF74" s="105">
        <v>24.3</v>
      </c>
      <c r="FG74" s="101">
        <v>44365</v>
      </c>
      <c r="FH74" s="105">
        <v>88.7</v>
      </c>
      <c r="FI74" s="92"/>
      <c r="FJ74" s="94"/>
      <c r="FK74" s="92"/>
      <c r="FL74" s="114">
        <v>44735</v>
      </c>
      <c r="FM74" s="98" t="s">
        <v>1530</v>
      </c>
      <c r="FN74" s="114"/>
      <c r="FO74" s="107" t="s">
        <v>807</v>
      </c>
      <c r="FP74" s="92" t="s">
        <v>132</v>
      </c>
      <c r="FQ74" s="92" t="s">
        <v>132</v>
      </c>
      <c r="FR74" s="92" t="s">
        <v>132</v>
      </c>
      <c r="FS74" s="107" t="s">
        <v>807</v>
      </c>
      <c r="FT74" s="92" t="s">
        <v>132</v>
      </c>
      <c r="FU74" s="107"/>
      <c r="GM74" s="102"/>
    </row>
    <row r="75" spans="1:195" s="75" customFormat="1" x14ac:dyDescent="0.25">
      <c r="A75" s="85">
        <v>2022</v>
      </c>
      <c r="B75" s="76">
        <v>44926</v>
      </c>
      <c r="C75" s="85" t="s">
        <v>121</v>
      </c>
      <c r="D75" s="85" t="s">
        <v>122</v>
      </c>
      <c r="E75" s="85" t="s">
        <v>1475</v>
      </c>
      <c r="F75" s="77">
        <f t="shared" si="60"/>
        <v>74</v>
      </c>
      <c r="G75" s="85" t="s">
        <v>1586</v>
      </c>
      <c r="H75" s="85">
        <v>86</v>
      </c>
      <c r="I75" s="85" t="s">
        <v>797</v>
      </c>
      <c r="J75" s="217" t="s">
        <v>800</v>
      </c>
      <c r="K75" s="77" t="str">
        <f>VLOOKUP(J75,[1]CodMpios!$B$1075:$E$1087,4,FALSE)</f>
        <v>86001 - Mocoa</v>
      </c>
      <c r="L75" s="77" t="str">
        <f>VLOOKUP($J75,[1]Coord_Mpios_X_Y!$B$102:$K$114,9,FALSE)</f>
        <v>1,228574994655</v>
      </c>
      <c r="M75" s="77" t="str">
        <f>VLOOKUP($J75,[1]Coord_Mpios_X_Y!$B$102:$K$114,10,FALSE)</f>
        <v>-76,684362183288</v>
      </c>
      <c r="N75" s="86" t="s">
        <v>1784</v>
      </c>
      <c r="O75" s="86" t="s">
        <v>1776</v>
      </c>
      <c r="P75" s="218"/>
      <c r="Q75" s="85" t="s">
        <v>126</v>
      </c>
      <c r="R75" s="108">
        <v>27362921</v>
      </c>
      <c r="S75" s="62" t="str">
        <f t="shared" si="40"/>
        <v>CC27362921</v>
      </c>
      <c r="T75" s="91" t="s">
        <v>406</v>
      </c>
      <c r="U75" s="85" t="s">
        <v>128</v>
      </c>
      <c r="V75" s="91" t="s">
        <v>1239</v>
      </c>
      <c r="W75" s="85" t="s">
        <v>265</v>
      </c>
      <c r="X75" s="87">
        <v>22815</v>
      </c>
      <c r="Y75" s="89">
        <f t="shared" si="57"/>
        <v>62</v>
      </c>
      <c r="Z75" s="63">
        <f>VLOOKUP($Y75,[1]Edades!$A$3:$H$153,4,FALSE)</f>
        <v>6</v>
      </c>
      <c r="AA75" s="63" t="str">
        <f>VLOOKUP($Y75,[1]Edades!$A$3:$H$153,6,FALSE)</f>
        <v>6 - Persona mayor</v>
      </c>
      <c r="AB75" s="63">
        <f>VLOOKUP($Y75,[1]Edades!$A$3:$H$153,7,FALSE)</f>
        <v>13</v>
      </c>
      <c r="AC75" s="63" t="str">
        <f>VLOOKUP($Y75,[1]Edades!$A$3:$H$153,8,FALSE)</f>
        <v>60-64</v>
      </c>
      <c r="AD75" s="91" t="s">
        <v>1590</v>
      </c>
      <c r="AE75" s="85">
        <v>2</v>
      </c>
      <c r="AF75" s="85" t="s">
        <v>807</v>
      </c>
      <c r="AG75" s="86" t="s">
        <v>1864</v>
      </c>
      <c r="AH75" s="86" t="s">
        <v>130</v>
      </c>
      <c r="AI75" s="85" t="s">
        <v>807</v>
      </c>
      <c r="AJ75" s="85" t="s">
        <v>807</v>
      </c>
      <c r="AK75" s="86" t="s">
        <v>1784</v>
      </c>
      <c r="AL75" s="85" t="s">
        <v>807</v>
      </c>
      <c r="AM75" s="85" t="s">
        <v>1786</v>
      </c>
      <c r="AN75" s="85" t="s">
        <v>131</v>
      </c>
      <c r="AO75" s="85" t="s">
        <v>131</v>
      </c>
      <c r="AP75" s="85" t="s">
        <v>131</v>
      </c>
      <c r="AQ75" s="75" t="s">
        <v>1841</v>
      </c>
      <c r="AR75" s="53" t="str">
        <f t="shared" si="58"/>
        <v>86001 - Mocoa</v>
      </c>
      <c r="AS75" s="85" t="s">
        <v>1586</v>
      </c>
      <c r="AT75" s="85">
        <v>3112319079</v>
      </c>
      <c r="AU75" s="85" t="s">
        <v>1219</v>
      </c>
      <c r="AV75" s="85"/>
      <c r="AW75" s="85"/>
      <c r="AX75" s="85"/>
      <c r="AY75" s="85"/>
      <c r="AZ75" s="85"/>
      <c r="BA75" s="85">
        <v>86</v>
      </c>
      <c r="BB75" s="85" t="s">
        <v>1778</v>
      </c>
      <c r="BC75" s="85">
        <v>86001</v>
      </c>
      <c r="BD75" s="85" t="s">
        <v>1586</v>
      </c>
      <c r="BE75" s="89">
        <v>860010017201</v>
      </c>
      <c r="BF75" s="49" t="s">
        <v>1079</v>
      </c>
      <c r="BG75" s="85" t="s">
        <v>1779</v>
      </c>
      <c r="BH75" s="85" t="s">
        <v>1780</v>
      </c>
      <c r="BI75" s="85">
        <v>4201616</v>
      </c>
      <c r="BJ75" s="85"/>
      <c r="BK75" s="85"/>
      <c r="BL75" s="85" t="s">
        <v>807</v>
      </c>
      <c r="BM75" s="88" t="s">
        <v>132</v>
      </c>
      <c r="BN75" s="85" t="s">
        <v>132</v>
      </c>
      <c r="BO75" s="85">
        <v>0</v>
      </c>
      <c r="BP75" s="85" t="s">
        <v>132</v>
      </c>
      <c r="BQ75" s="85" t="s">
        <v>132</v>
      </c>
      <c r="BR75" s="85" t="s">
        <v>807</v>
      </c>
      <c r="BS75" s="85" t="s">
        <v>807</v>
      </c>
      <c r="BT75" s="90">
        <v>44838</v>
      </c>
      <c r="BU75" s="85" t="s">
        <v>1677</v>
      </c>
      <c r="BV75" s="85" t="s">
        <v>130</v>
      </c>
      <c r="BW75" s="91" t="s">
        <v>1678</v>
      </c>
      <c r="BX75" s="85"/>
      <c r="BY75" s="88" t="s">
        <v>130</v>
      </c>
      <c r="BZ75" s="85" t="s">
        <v>807</v>
      </c>
      <c r="CA75" s="85" t="s">
        <v>807</v>
      </c>
      <c r="CB75" s="85"/>
      <c r="CC75" s="85"/>
      <c r="CD75" s="85" t="s">
        <v>131</v>
      </c>
      <c r="CE75" s="88" t="s">
        <v>1681</v>
      </c>
      <c r="CF75" s="80" t="str">
        <f t="shared" si="63"/>
        <v>HTA + DM</v>
      </c>
      <c r="CG75" s="109">
        <v>78</v>
      </c>
      <c r="CH75" s="95">
        <v>152</v>
      </c>
      <c r="CI75" s="50">
        <f t="shared" si="41"/>
        <v>33.760387811634352</v>
      </c>
      <c r="CJ75" s="18" t="str">
        <f t="shared" si="42"/>
        <v>OBESIDAD</v>
      </c>
      <c r="CK75" s="95">
        <f>Hoja1!L77</f>
        <v>11</v>
      </c>
      <c r="CL75" s="10" t="s">
        <v>1113</v>
      </c>
      <c r="CM75" s="97">
        <v>43321</v>
      </c>
      <c r="CN75" s="92"/>
      <c r="CO75" s="75">
        <v>1</v>
      </c>
      <c r="CP75" s="119">
        <f t="shared" si="43"/>
        <v>43321</v>
      </c>
      <c r="CQ75" s="75">
        <v>1</v>
      </c>
      <c r="CR75" s="94" t="s">
        <v>1221</v>
      </c>
      <c r="CS75" s="75">
        <v>1</v>
      </c>
      <c r="CT75" s="110" t="s">
        <v>1707</v>
      </c>
      <c r="CU75" s="93" t="s">
        <v>807</v>
      </c>
      <c r="CV75" s="92"/>
      <c r="CW75" s="102">
        <v>120</v>
      </c>
      <c r="CX75" s="102">
        <v>85</v>
      </c>
      <c r="CY75" s="93" t="s">
        <v>807</v>
      </c>
      <c r="CZ75" s="92" t="s">
        <v>132</v>
      </c>
      <c r="DA75" s="75" t="s">
        <v>807</v>
      </c>
      <c r="DB75" s="92">
        <v>0</v>
      </c>
      <c r="DC75" s="75" t="str">
        <f t="shared" si="44"/>
        <v/>
      </c>
      <c r="DD75" s="16" t="str">
        <f t="shared" si="45"/>
        <v/>
      </c>
      <c r="DE75" s="16" t="str">
        <f t="shared" si="46"/>
        <v/>
      </c>
      <c r="DF75" s="16" t="str">
        <f t="shared" si="47"/>
        <v>HDL ALTO</v>
      </c>
      <c r="DG75" s="16" t="str">
        <f t="shared" si="59"/>
        <v xml:space="preserve"> +  +  + HDL ALTO</v>
      </c>
      <c r="DH75" s="16" t="str">
        <f>VLOOKUP(DG75,Hoja3!$A$19:$B$41,2,FALSE)</f>
        <v>HDL ALTO</v>
      </c>
      <c r="DI75" s="98">
        <v>42877</v>
      </c>
      <c r="DJ75" s="75" t="str">
        <f t="shared" si="48"/>
        <v>SI</v>
      </c>
      <c r="DL75" s="98"/>
      <c r="DM75" s="98">
        <v>44545</v>
      </c>
      <c r="DN75" s="75" t="str">
        <f t="shared" si="49"/>
        <v>SI</v>
      </c>
      <c r="DO75" s="98"/>
      <c r="DP75" s="75" t="str">
        <f t="shared" si="50"/>
        <v>NO</v>
      </c>
      <c r="DQ75" s="98"/>
      <c r="DR75" s="75" t="str">
        <f t="shared" si="51"/>
        <v>NO</v>
      </c>
      <c r="DS75" s="98">
        <v>43292</v>
      </c>
      <c r="DT75" s="75" t="str">
        <f t="shared" si="52"/>
        <v>SI</v>
      </c>
      <c r="DU75" s="98"/>
      <c r="DV75" s="75" t="str">
        <f t="shared" si="53"/>
        <v>NO</v>
      </c>
      <c r="DW75" s="98">
        <v>44379</v>
      </c>
      <c r="DX75" s="75" t="str">
        <f t="shared" si="54"/>
        <v>SI</v>
      </c>
      <c r="DY75" s="98">
        <v>43883</v>
      </c>
      <c r="DZ75" s="75" t="str">
        <f t="shared" si="55"/>
        <v>SI</v>
      </c>
      <c r="EA75" s="98"/>
      <c r="EB75" s="75" t="str">
        <f t="shared" si="56"/>
        <v>NO</v>
      </c>
      <c r="EC75" s="98" t="s">
        <v>807</v>
      </c>
      <c r="ED75" s="92" t="s">
        <v>1530</v>
      </c>
      <c r="EE75" s="92"/>
      <c r="EF75" s="98" t="s">
        <v>807</v>
      </c>
      <c r="EG75" s="94"/>
      <c r="EH75" s="99" t="s">
        <v>131</v>
      </c>
      <c r="EI75" s="99" t="s">
        <v>807</v>
      </c>
      <c r="EJ75" s="99"/>
      <c r="EK75" s="101">
        <v>44541</v>
      </c>
      <c r="EL75" s="92">
        <v>0.89</v>
      </c>
      <c r="EM75" s="103">
        <v>44659</v>
      </c>
      <c r="EN75" s="102">
        <v>169</v>
      </c>
      <c r="EO75" s="101">
        <v>44659</v>
      </c>
      <c r="EP75" s="92">
        <v>124.5</v>
      </c>
      <c r="EQ75" s="101">
        <v>44659</v>
      </c>
      <c r="ER75" s="99">
        <v>41.680000000000007</v>
      </c>
      <c r="ES75" s="101">
        <v>44659</v>
      </c>
      <c r="ET75" s="192">
        <v>45.8</v>
      </c>
      <c r="EU75" s="101">
        <v>44659</v>
      </c>
      <c r="EV75" s="92">
        <v>185.1</v>
      </c>
      <c r="EW75" s="101">
        <v>44298</v>
      </c>
      <c r="EX75" s="92"/>
      <c r="EY75" s="103">
        <v>44659</v>
      </c>
      <c r="EZ75" s="92">
        <v>9.3000000000000007</v>
      </c>
      <c r="FA75" s="102"/>
      <c r="FB75" s="102"/>
      <c r="FC75" s="92"/>
      <c r="FD75" s="92"/>
      <c r="FE75" s="103">
        <v>44298</v>
      </c>
      <c r="FF75" s="105">
        <v>54.9</v>
      </c>
      <c r="FG75" s="101">
        <v>44298</v>
      </c>
      <c r="FH75" s="105">
        <v>56.4</v>
      </c>
      <c r="FI75" s="92"/>
      <c r="FJ75" s="94"/>
      <c r="FK75" s="92"/>
      <c r="FL75" s="97">
        <v>44838</v>
      </c>
      <c r="FM75" s="98" t="s">
        <v>1530</v>
      </c>
      <c r="FN75" s="97"/>
      <c r="FO75" s="107"/>
      <c r="FP75" s="92" t="s">
        <v>132</v>
      </c>
      <c r="FQ75" s="92" t="s">
        <v>132</v>
      </c>
      <c r="FR75" s="92" t="s">
        <v>132</v>
      </c>
      <c r="FS75" s="107" t="s">
        <v>807</v>
      </c>
      <c r="FT75" s="92" t="s">
        <v>132</v>
      </c>
      <c r="FU75" s="107"/>
      <c r="GM75" s="102"/>
    </row>
    <row r="76" spans="1:195" s="75" customFormat="1" x14ac:dyDescent="0.25">
      <c r="A76" s="85">
        <v>2022</v>
      </c>
      <c r="B76" s="76">
        <v>44926</v>
      </c>
      <c r="C76" s="85" t="s">
        <v>121</v>
      </c>
      <c r="D76" s="85" t="s">
        <v>122</v>
      </c>
      <c r="E76" s="85" t="s">
        <v>123</v>
      </c>
      <c r="F76" s="77">
        <f t="shared" si="60"/>
        <v>75</v>
      </c>
      <c r="G76" s="85" t="s">
        <v>1586</v>
      </c>
      <c r="H76" s="85">
        <v>86</v>
      </c>
      <c r="I76" s="85" t="s">
        <v>797</v>
      </c>
      <c r="J76" s="217" t="s">
        <v>800</v>
      </c>
      <c r="K76" s="77" t="str">
        <f>VLOOKUP(J76,[1]CodMpios!$B$1075:$E$1087,4,FALSE)</f>
        <v>86001 - Mocoa</v>
      </c>
      <c r="L76" s="77" t="str">
        <f>VLOOKUP($J76,[1]Coord_Mpios_X_Y!$B$102:$K$114,9,FALSE)</f>
        <v>1,228574994655</v>
      </c>
      <c r="M76" s="77" t="str">
        <f>VLOOKUP($J76,[1]Coord_Mpios_X_Y!$B$102:$K$114,10,FALSE)</f>
        <v>-76,684362183288</v>
      </c>
      <c r="N76" s="86" t="s">
        <v>1784</v>
      </c>
      <c r="O76" s="86" t="s">
        <v>1776</v>
      </c>
      <c r="P76" s="218"/>
      <c r="Q76" s="85" t="s">
        <v>126</v>
      </c>
      <c r="R76" s="108">
        <v>27364334</v>
      </c>
      <c r="S76" s="62" t="str">
        <f t="shared" si="40"/>
        <v>CC27364334</v>
      </c>
      <c r="T76" s="91" t="s">
        <v>311</v>
      </c>
      <c r="U76" s="85" t="s">
        <v>530</v>
      </c>
      <c r="V76" s="91" t="s">
        <v>1242</v>
      </c>
      <c r="W76" s="85" t="s">
        <v>1243</v>
      </c>
      <c r="X76" s="87">
        <v>16429</v>
      </c>
      <c r="Y76" s="89">
        <f t="shared" si="57"/>
        <v>44</v>
      </c>
      <c r="Z76" s="63">
        <f>VLOOKUP($Y76,[1]Edades!$A$3:$H$153,4,FALSE)</f>
        <v>5</v>
      </c>
      <c r="AA76" s="63" t="str">
        <f>VLOOKUP($Y76,[1]Edades!$A$3:$H$153,6,FALSE)</f>
        <v>5 - Adultez</v>
      </c>
      <c r="AB76" s="63">
        <f>VLOOKUP($Y76,[1]Edades!$A$3:$H$153,7,FALSE)</f>
        <v>9</v>
      </c>
      <c r="AC76" s="63" t="str">
        <f>VLOOKUP($Y76,[1]Edades!$A$3:$H$153,8,FALSE)</f>
        <v>40-44</v>
      </c>
      <c r="AD76" s="91" t="s">
        <v>1590</v>
      </c>
      <c r="AE76" s="85">
        <v>2</v>
      </c>
      <c r="AF76" s="85" t="s">
        <v>807</v>
      </c>
      <c r="AG76" s="86" t="s">
        <v>363</v>
      </c>
      <c r="AH76" s="86" t="s">
        <v>130</v>
      </c>
      <c r="AI76" s="85" t="s">
        <v>2236</v>
      </c>
      <c r="AJ76" s="85" t="s">
        <v>1832</v>
      </c>
      <c r="AK76" s="86" t="s">
        <v>1784</v>
      </c>
      <c r="AL76" s="86" t="s">
        <v>1602</v>
      </c>
      <c r="AM76" s="85" t="s">
        <v>1786</v>
      </c>
      <c r="AN76" s="85" t="s">
        <v>131</v>
      </c>
      <c r="AO76" s="85" t="s">
        <v>131</v>
      </c>
      <c r="AP76" s="85" t="s">
        <v>131</v>
      </c>
      <c r="AQ76" s="75" t="s">
        <v>1841</v>
      </c>
      <c r="AR76" s="53" t="str">
        <f t="shared" si="58"/>
        <v>86001 - Mocoa</v>
      </c>
      <c r="AS76" s="85" t="s">
        <v>1612</v>
      </c>
      <c r="AT76" s="85">
        <v>3142935980</v>
      </c>
      <c r="AU76" s="85" t="s">
        <v>1219</v>
      </c>
      <c r="AV76" s="85"/>
      <c r="AW76" s="85"/>
      <c r="AX76" s="85"/>
      <c r="AY76" s="85"/>
      <c r="AZ76" s="85"/>
      <c r="BA76" s="85">
        <v>86</v>
      </c>
      <c r="BB76" s="85" t="s">
        <v>1778</v>
      </c>
      <c r="BC76" s="85">
        <v>86001</v>
      </c>
      <c r="BD76" s="85" t="s">
        <v>1586</v>
      </c>
      <c r="BE76" s="89">
        <v>860010017201</v>
      </c>
      <c r="BF76" s="49" t="s">
        <v>1079</v>
      </c>
      <c r="BG76" s="85" t="s">
        <v>1779</v>
      </c>
      <c r="BH76" s="85" t="s">
        <v>1780</v>
      </c>
      <c r="BI76" s="85">
        <v>4201616</v>
      </c>
      <c r="BJ76" s="85"/>
      <c r="BK76" s="85"/>
      <c r="BL76" s="85" t="s">
        <v>807</v>
      </c>
      <c r="BM76" s="85" t="s">
        <v>130</v>
      </c>
      <c r="BN76" s="85" t="s">
        <v>132</v>
      </c>
      <c r="BO76" s="85">
        <v>0</v>
      </c>
      <c r="BP76" s="85" t="s">
        <v>132</v>
      </c>
      <c r="BQ76" s="85" t="s">
        <v>132</v>
      </c>
      <c r="BR76" s="85" t="s">
        <v>1676</v>
      </c>
      <c r="BS76" s="85" t="s">
        <v>132</v>
      </c>
      <c r="BT76" s="90">
        <v>44890</v>
      </c>
      <c r="BU76" s="85" t="s">
        <v>1677</v>
      </c>
      <c r="BV76" s="85" t="s">
        <v>130</v>
      </c>
      <c r="BW76" s="91" t="s">
        <v>1808</v>
      </c>
      <c r="BX76" s="85" t="s">
        <v>132</v>
      </c>
      <c r="BY76" s="88" t="s">
        <v>130</v>
      </c>
      <c r="BZ76" s="85" t="s">
        <v>132</v>
      </c>
      <c r="CA76" s="85" t="s">
        <v>132</v>
      </c>
      <c r="CB76" s="85" t="s">
        <v>132</v>
      </c>
      <c r="CC76" s="85" t="s">
        <v>132</v>
      </c>
      <c r="CD76" s="85" t="s">
        <v>131</v>
      </c>
      <c r="CE76" s="85" t="s">
        <v>1681</v>
      </c>
      <c r="CF76" s="85" t="s">
        <v>1865</v>
      </c>
      <c r="CG76" s="109">
        <v>63</v>
      </c>
      <c r="CH76" s="95">
        <v>153</v>
      </c>
      <c r="CI76" s="50">
        <f t="shared" si="41"/>
        <v>26.91272587466359</v>
      </c>
      <c r="CJ76" s="18" t="str">
        <f t="shared" si="42"/>
        <v>SOBREPESO</v>
      </c>
      <c r="CK76" s="95">
        <f>Hoja1!L78</f>
        <v>15</v>
      </c>
      <c r="CL76" s="10" t="s">
        <v>1113</v>
      </c>
      <c r="CM76" s="97">
        <v>43321</v>
      </c>
      <c r="CN76" s="92"/>
      <c r="CO76" s="75">
        <v>1</v>
      </c>
      <c r="CP76" s="98">
        <v>43321</v>
      </c>
      <c r="CQ76" s="75">
        <v>2</v>
      </c>
      <c r="CR76" s="65" t="s">
        <v>1222</v>
      </c>
      <c r="CS76" s="75">
        <v>0</v>
      </c>
      <c r="CT76" s="110" t="s">
        <v>131</v>
      </c>
      <c r="CU76" s="92" t="s">
        <v>132</v>
      </c>
      <c r="CV76" s="92"/>
      <c r="CW76" s="102">
        <v>120</v>
      </c>
      <c r="CX76" s="102">
        <v>70</v>
      </c>
      <c r="CY76" s="93" t="s">
        <v>131</v>
      </c>
      <c r="CZ76" s="92" t="s">
        <v>130</v>
      </c>
      <c r="DA76" s="92" t="s">
        <v>130</v>
      </c>
      <c r="DB76" s="92">
        <v>1</v>
      </c>
      <c r="DC76" s="75" t="str">
        <f t="shared" si="44"/>
        <v/>
      </c>
      <c r="DD76" s="16" t="str">
        <f t="shared" si="45"/>
        <v/>
      </c>
      <c r="DE76" s="16" t="str">
        <f t="shared" si="46"/>
        <v/>
      </c>
      <c r="DF76" s="16" t="str">
        <f t="shared" si="47"/>
        <v/>
      </c>
      <c r="DG76" s="16" t="str">
        <f t="shared" si="59"/>
        <v xml:space="preserve"> +  +  + </v>
      </c>
      <c r="DH76" s="16" t="str">
        <f>E76</f>
        <v>HTA</v>
      </c>
      <c r="DI76" s="98"/>
      <c r="DJ76" s="75" t="str">
        <f t="shared" si="48"/>
        <v>NO</v>
      </c>
      <c r="DL76" s="98"/>
      <c r="DM76" s="98">
        <v>44481</v>
      </c>
      <c r="DN76" s="75" t="str">
        <f t="shared" si="49"/>
        <v>SI</v>
      </c>
      <c r="DO76" s="98">
        <v>43389</v>
      </c>
      <c r="DP76" s="75" t="str">
        <f t="shared" si="50"/>
        <v>SI</v>
      </c>
      <c r="DQ76" s="98"/>
      <c r="DR76" s="75" t="str">
        <f t="shared" si="51"/>
        <v>NO</v>
      </c>
      <c r="DS76" s="98">
        <v>43180</v>
      </c>
      <c r="DT76" s="75" t="str">
        <f t="shared" si="52"/>
        <v>SI</v>
      </c>
      <c r="DU76" s="98"/>
      <c r="DV76" s="75" t="str">
        <f t="shared" si="53"/>
        <v>NO</v>
      </c>
      <c r="DW76" s="98"/>
      <c r="DX76" s="75" t="str">
        <f t="shared" si="54"/>
        <v>NO</v>
      </c>
      <c r="DY76" s="98">
        <v>44798</v>
      </c>
      <c r="DZ76" s="75" t="str">
        <f t="shared" si="55"/>
        <v>SI</v>
      </c>
      <c r="EA76" s="98"/>
      <c r="EB76" s="75" t="str">
        <f t="shared" si="56"/>
        <v>NO</v>
      </c>
      <c r="EC76" s="98" t="s">
        <v>132</v>
      </c>
      <c r="ED76" s="92" t="s">
        <v>1530</v>
      </c>
      <c r="EE76" s="92" t="s">
        <v>807</v>
      </c>
      <c r="EF76" s="92" t="s">
        <v>1814</v>
      </c>
      <c r="EG76" s="94"/>
      <c r="EH76" s="92">
        <v>8</v>
      </c>
      <c r="EI76" s="92">
        <v>2</v>
      </c>
      <c r="EJ76" s="92"/>
      <c r="EK76" s="101">
        <v>44798</v>
      </c>
      <c r="EL76" s="92">
        <v>0.71</v>
      </c>
      <c r="EM76" s="103">
        <v>44798</v>
      </c>
      <c r="EN76" s="102">
        <v>99</v>
      </c>
      <c r="EO76" s="101">
        <v>44798</v>
      </c>
      <c r="EP76" s="92">
        <v>176</v>
      </c>
      <c r="EQ76" s="101">
        <v>44798</v>
      </c>
      <c r="ER76" s="99">
        <v>90.199999999999989</v>
      </c>
      <c r="ES76" s="101">
        <v>44798</v>
      </c>
      <c r="ET76" s="192">
        <v>52.6</v>
      </c>
      <c r="EU76" s="101">
        <v>44798</v>
      </c>
      <c r="EV76" s="92">
        <v>166</v>
      </c>
      <c r="EW76" s="101">
        <v>44798</v>
      </c>
      <c r="EX76" s="92"/>
      <c r="EY76" s="103"/>
      <c r="EZ76" s="92"/>
      <c r="FA76" s="102"/>
      <c r="FB76" s="102"/>
      <c r="FC76" s="92"/>
      <c r="FD76" s="92"/>
      <c r="FE76" s="103">
        <v>44798</v>
      </c>
      <c r="FF76" s="105">
        <v>5</v>
      </c>
      <c r="FG76" s="101">
        <v>44798</v>
      </c>
      <c r="FH76" s="105">
        <v>31</v>
      </c>
      <c r="FI76" s="98">
        <v>44798</v>
      </c>
      <c r="FJ76" s="94" t="s">
        <v>1712</v>
      </c>
      <c r="FK76" s="92">
        <v>88</v>
      </c>
      <c r="FL76" s="97">
        <v>44890</v>
      </c>
      <c r="FM76" s="98" t="s">
        <v>1530</v>
      </c>
      <c r="FN76" s="97">
        <v>44982</v>
      </c>
      <c r="FO76" s="107"/>
      <c r="FP76" s="92" t="s">
        <v>132</v>
      </c>
      <c r="FQ76" s="92" t="s">
        <v>132</v>
      </c>
      <c r="FR76" s="92" t="s">
        <v>130</v>
      </c>
      <c r="FS76" s="107" t="s">
        <v>132</v>
      </c>
      <c r="FT76" s="92" t="s">
        <v>132</v>
      </c>
      <c r="FU76" s="107"/>
      <c r="GM76" s="102"/>
    </row>
    <row r="77" spans="1:195" s="75" customFormat="1" x14ac:dyDescent="0.25">
      <c r="A77" s="85">
        <v>2022</v>
      </c>
      <c r="B77" s="76">
        <v>44926</v>
      </c>
      <c r="C77" s="85" t="s">
        <v>121</v>
      </c>
      <c r="D77" s="85" t="s">
        <v>122</v>
      </c>
      <c r="E77" s="85" t="s">
        <v>1476</v>
      </c>
      <c r="F77" s="77">
        <f t="shared" si="60"/>
        <v>76</v>
      </c>
      <c r="G77" s="85" t="s">
        <v>1586</v>
      </c>
      <c r="H77" s="85">
        <v>86</v>
      </c>
      <c r="I77" s="85" t="s">
        <v>797</v>
      </c>
      <c r="J77" s="217" t="s">
        <v>800</v>
      </c>
      <c r="K77" s="77" t="str">
        <f>VLOOKUP(J77,[1]CodMpios!$B$1075:$E$1087,4,FALSE)</f>
        <v>86001 - Mocoa</v>
      </c>
      <c r="L77" s="77" t="str">
        <f>VLOOKUP($J77,[1]Coord_Mpios_X_Y!$B$102:$K$114,9,FALSE)</f>
        <v>1,228574994655</v>
      </c>
      <c r="M77" s="77" t="str">
        <f>VLOOKUP($J77,[1]Coord_Mpios_X_Y!$B$102:$K$114,10,FALSE)</f>
        <v>-76,684362183288</v>
      </c>
      <c r="N77" s="86" t="s">
        <v>1775</v>
      </c>
      <c r="O77" s="86" t="s">
        <v>1776</v>
      </c>
      <c r="P77" s="218"/>
      <c r="Q77" s="85" t="s">
        <v>126</v>
      </c>
      <c r="R77" s="108">
        <v>27364387</v>
      </c>
      <c r="S77" s="62" t="str">
        <f t="shared" si="40"/>
        <v>CC27364387</v>
      </c>
      <c r="T77" s="91" t="s">
        <v>235</v>
      </c>
      <c r="U77" s="85" t="s">
        <v>1240</v>
      </c>
      <c r="V77" s="91" t="s">
        <v>752</v>
      </c>
      <c r="W77" s="85" t="s">
        <v>1241</v>
      </c>
      <c r="X77" s="87">
        <v>21092</v>
      </c>
      <c r="Y77" s="89">
        <f t="shared" si="57"/>
        <v>57</v>
      </c>
      <c r="Z77" s="63">
        <f>VLOOKUP($Y77,[1]Edades!$A$3:$H$153,4,FALSE)</f>
        <v>5</v>
      </c>
      <c r="AA77" s="63" t="str">
        <f>VLOOKUP($Y77,[1]Edades!$A$3:$H$153,6,FALSE)</f>
        <v>5 - Adultez</v>
      </c>
      <c r="AB77" s="63">
        <f>VLOOKUP($Y77,[1]Edades!$A$3:$H$153,7,FALSE)</f>
        <v>12</v>
      </c>
      <c r="AC77" s="63" t="str">
        <f>VLOOKUP($Y77,[1]Edades!$A$3:$H$153,8,FALSE)</f>
        <v>55-59</v>
      </c>
      <c r="AD77" s="91" t="s">
        <v>1590</v>
      </c>
      <c r="AE77" s="85">
        <v>2</v>
      </c>
      <c r="AF77" s="85" t="s">
        <v>807</v>
      </c>
      <c r="AG77" s="86" t="s">
        <v>363</v>
      </c>
      <c r="AH77" s="86" t="s">
        <v>130</v>
      </c>
      <c r="AI77" s="85" t="s">
        <v>1594</v>
      </c>
      <c r="AJ77" s="85" t="s">
        <v>1591</v>
      </c>
      <c r="AK77" s="86" t="s">
        <v>1775</v>
      </c>
      <c r="AL77" s="86" t="s">
        <v>1601</v>
      </c>
      <c r="AM77" s="85" t="s">
        <v>1786</v>
      </c>
      <c r="AN77" s="85" t="s">
        <v>131</v>
      </c>
      <c r="AO77" s="85" t="s">
        <v>131</v>
      </c>
      <c r="AP77" s="85" t="s">
        <v>131</v>
      </c>
      <c r="AQ77" s="75" t="s">
        <v>1841</v>
      </c>
      <c r="AR77" s="53" t="str">
        <f t="shared" si="58"/>
        <v>86001 - Mocoa</v>
      </c>
      <c r="AS77" s="85" t="s">
        <v>1613</v>
      </c>
      <c r="AT77" s="85">
        <v>3203022702</v>
      </c>
      <c r="AU77" s="85" t="s">
        <v>1219</v>
      </c>
      <c r="AV77" s="85"/>
      <c r="AW77" s="85"/>
      <c r="AX77" s="85"/>
      <c r="AY77" s="85"/>
      <c r="AZ77" s="85"/>
      <c r="BA77" s="85">
        <v>86</v>
      </c>
      <c r="BB77" s="85" t="s">
        <v>1778</v>
      </c>
      <c r="BC77" s="85">
        <v>86001</v>
      </c>
      <c r="BD77" s="85" t="s">
        <v>1586</v>
      </c>
      <c r="BE77" s="89">
        <v>860010017201</v>
      </c>
      <c r="BF77" s="49" t="s">
        <v>1079</v>
      </c>
      <c r="BG77" s="85" t="s">
        <v>1779</v>
      </c>
      <c r="BH77" s="85" t="s">
        <v>1780</v>
      </c>
      <c r="BI77" s="85">
        <v>4201616</v>
      </c>
      <c r="BJ77" s="85"/>
      <c r="BK77" s="85"/>
      <c r="BL77" s="85" t="s">
        <v>807</v>
      </c>
      <c r="BM77" s="85" t="s">
        <v>130</v>
      </c>
      <c r="BN77" s="85" t="s">
        <v>132</v>
      </c>
      <c r="BO77" s="85">
        <v>0</v>
      </c>
      <c r="BP77" s="85" t="s">
        <v>132</v>
      </c>
      <c r="BQ77" s="85" t="s">
        <v>132</v>
      </c>
      <c r="BR77" s="85" t="s">
        <v>1676</v>
      </c>
      <c r="BS77" s="85" t="s">
        <v>130</v>
      </c>
      <c r="BT77" s="142">
        <v>44838</v>
      </c>
      <c r="BU77" s="85" t="s">
        <v>1677</v>
      </c>
      <c r="BV77" s="85" t="s">
        <v>130</v>
      </c>
      <c r="BW77" s="91" t="s">
        <v>1684</v>
      </c>
      <c r="BX77" s="85" t="s">
        <v>1683</v>
      </c>
      <c r="BY77" s="85" t="s">
        <v>132</v>
      </c>
      <c r="BZ77" s="85" t="s">
        <v>130</v>
      </c>
      <c r="CA77" s="85" t="s">
        <v>132</v>
      </c>
      <c r="CB77" s="85" t="s">
        <v>132</v>
      </c>
      <c r="CC77" s="85" t="s">
        <v>130</v>
      </c>
      <c r="CD77" s="85" t="s">
        <v>1685</v>
      </c>
      <c r="CE77" s="85" t="s">
        <v>1681</v>
      </c>
      <c r="CF77" s="85" t="s">
        <v>1866</v>
      </c>
      <c r="CG77" s="109">
        <v>63</v>
      </c>
      <c r="CH77" s="95">
        <v>150</v>
      </c>
      <c r="CI77" s="50">
        <f t="shared" si="41"/>
        <v>28</v>
      </c>
      <c r="CJ77" s="18" t="str">
        <f t="shared" si="42"/>
        <v>SOBREPESO</v>
      </c>
      <c r="CK77" s="95">
        <f>Hoja1!L79</f>
        <v>23</v>
      </c>
      <c r="CL77" s="10" t="s">
        <v>1114</v>
      </c>
      <c r="CM77" s="97">
        <v>43321</v>
      </c>
      <c r="CN77" s="92"/>
      <c r="CO77" s="75">
        <v>1</v>
      </c>
      <c r="CP77" s="98">
        <v>43321</v>
      </c>
      <c r="CQ77" s="75">
        <v>1</v>
      </c>
      <c r="CR77" s="98">
        <v>43321</v>
      </c>
      <c r="CS77" s="75">
        <v>1</v>
      </c>
      <c r="CT77" s="110" t="s">
        <v>1707</v>
      </c>
      <c r="CU77" s="92" t="s">
        <v>132</v>
      </c>
      <c r="CV77" s="92"/>
      <c r="CW77" s="102">
        <v>150</v>
      </c>
      <c r="CX77" s="102">
        <v>70</v>
      </c>
      <c r="CY77" s="93" t="s">
        <v>132</v>
      </c>
      <c r="CZ77" s="92" t="s">
        <v>132</v>
      </c>
      <c r="DA77" s="92" t="s">
        <v>132</v>
      </c>
      <c r="DB77" s="92">
        <v>0</v>
      </c>
      <c r="DC77" s="75" t="str">
        <f t="shared" si="44"/>
        <v/>
      </c>
      <c r="DD77" s="16" t="str">
        <f t="shared" si="45"/>
        <v/>
      </c>
      <c r="DE77" s="16" t="str">
        <f t="shared" si="46"/>
        <v/>
      </c>
      <c r="DF77" s="16" t="str">
        <f t="shared" si="47"/>
        <v>HDL ALTO</v>
      </c>
      <c r="DG77" s="16" t="str">
        <f t="shared" si="59"/>
        <v xml:space="preserve"> +  +  + HDL ALTO</v>
      </c>
      <c r="DH77" s="16" t="str">
        <f>VLOOKUP(DG77,Hoja3!$A$19:$B$41,2,FALSE)</f>
        <v>HDL ALTO</v>
      </c>
      <c r="DI77" s="98"/>
      <c r="DJ77" s="75" t="str">
        <f t="shared" si="48"/>
        <v>NO</v>
      </c>
      <c r="DL77" s="98"/>
      <c r="DM77" s="98">
        <v>44686</v>
      </c>
      <c r="DN77" s="75" t="str">
        <f t="shared" si="49"/>
        <v>SI</v>
      </c>
      <c r="DO77" s="98"/>
      <c r="DP77" s="75" t="str">
        <f t="shared" si="50"/>
        <v>NO</v>
      </c>
      <c r="DQ77" s="98"/>
      <c r="DR77" s="75" t="str">
        <f t="shared" si="51"/>
        <v>NO</v>
      </c>
      <c r="DS77" s="98">
        <v>43292</v>
      </c>
      <c r="DT77" s="75" t="str">
        <f t="shared" si="52"/>
        <v>SI</v>
      </c>
      <c r="DU77" s="98"/>
      <c r="DV77" s="75" t="str">
        <f t="shared" si="53"/>
        <v>NO</v>
      </c>
      <c r="DW77" s="98"/>
      <c r="DX77" s="75" t="str">
        <f t="shared" si="54"/>
        <v>NO</v>
      </c>
      <c r="DY77" s="98">
        <v>43230</v>
      </c>
      <c r="DZ77" s="75" t="str">
        <f t="shared" si="55"/>
        <v>SI</v>
      </c>
      <c r="EA77" s="98"/>
      <c r="EB77" s="75" t="str">
        <f t="shared" si="56"/>
        <v>NO</v>
      </c>
      <c r="EC77" s="98" t="s">
        <v>130</v>
      </c>
      <c r="ED77" s="92" t="s">
        <v>1530</v>
      </c>
      <c r="EE77" s="92" t="s">
        <v>807</v>
      </c>
      <c r="EF77" s="92" t="s">
        <v>1859</v>
      </c>
      <c r="EG77" s="94"/>
      <c r="EH77" s="92">
        <v>1</v>
      </c>
      <c r="EI77" s="92">
        <v>5</v>
      </c>
      <c r="EJ77" s="92"/>
      <c r="EK77" s="101">
        <v>44512</v>
      </c>
      <c r="EL77" s="92">
        <v>12.09</v>
      </c>
      <c r="EM77" s="103">
        <v>44512</v>
      </c>
      <c r="EN77" s="92">
        <v>95</v>
      </c>
      <c r="EO77" s="101">
        <v>43500</v>
      </c>
      <c r="EP77" s="92">
        <v>276.7</v>
      </c>
      <c r="EQ77" s="101">
        <v>43500</v>
      </c>
      <c r="ER77" s="99">
        <v>180.17999999999998</v>
      </c>
      <c r="ES77" s="101">
        <v>43500</v>
      </c>
      <c r="ET77" s="192">
        <v>52.2</v>
      </c>
      <c r="EU77" s="101">
        <v>43500</v>
      </c>
      <c r="EV77" s="92">
        <v>221.6</v>
      </c>
      <c r="EW77" s="101">
        <v>44085</v>
      </c>
      <c r="EX77" s="94">
        <v>1950</v>
      </c>
      <c r="EY77" s="103">
        <v>44264</v>
      </c>
      <c r="EZ77" s="92">
        <v>7.3</v>
      </c>
      <c r="FA77" s="92"/>
      <c r="FB77" s="92"/>
      <c r="FC77" s="92"/>
      <c r="FD77" s="92"/>
      <c r="FE77" s="103">
        <v>44085</v>
      </c>
      <c r="FF77" s="105">
        <v>234</v>
      </c>
      <c r="FG77" s="101">
        <v>44085</v>
      </c>
      <c r="FH77" s="105">
        <v>27</v>
      </c>
      <c r="FI77" s="98">
        <v>44592</v>
      </c>
      <c r="FJ77" s="94" t="s">
        <v>1716</v>
      </c>
      <c r="FK77" s="92">
        <v>80</v>
      </c>
      <c r="FL77" s="114">
        <v>44874</v>
      </c>
      <c r="FM77" s="98" t="s">
        <v>1530</v>
      </c>
      <c r="FN77" s="114">
        <v>44966</v>
      </c>
      <c r="FO77" s="107"/>
      <c r="FP77" s="92" t="s">
        <v>130</v>
      </c>
      <c r="FQ77" s="92" t="s">
        <v>132</v>
      </c>
      <c r="FR77" s="92" t="s">
        <v>130</v>
      </c>
      <c r="FS77" s="92" t="s">
        <v>132</v>
      </c>
      <c r="FT77" s="92" t="s">
        <v>132</v>
      </c>
      <c r="FU77" s="107"/>
      <c r="GM77" s="92"/>
    </row>
    <row r="78" spans="1:195" s="75" customFormat="1" x14ac:dyDescent="0.25">
      <c r="A78" s="85">
        <v>2022</v>
      </c>
      <c r="B78" s="76">
        <v>44926</v>
      </c>
      <c r="C78" s="85" t="s">
        <v>121</v>
      </c>
      <c r="D78" s="85" t="s">
        <v>122</v>
      </c>
      <c r="E78" s="85" t="s">
        <v>123</v>
      </c>
      <c r="F78" s="77">
        <f t="shared" si="60"/>
        <v>77</v>
      </c>
      <c r="G78" s="85" t="s">
        <v>1586</v>
      </c>
      <c r="H78" s="85">
        <v>86</v>
      </c>
      <c r="I78" s="85" t="s">
        <v>797</v>
      </c>
      <c r="J78" s="217" t="s">
        <v>800</v>
      </c>
      <c r="K78" s="77" t="str">
        <f>VLOOKUP(J78,[1]CodMpios!$B$1075:$E$1087,4,FALSE)</f>
        <v>86001 - Mocoa</v>
      </c>
      <c r="L78" s="77" t="str">
        <f>VLOOKUP($J78,[1]Coord_Mpios_X_Y!$B$102:$K$114,9,FALSE)</f>
        <v>1,228574994655</v>
      </c>
      <c r="M78" s="77" t="str">
        <f>VLOOKUP($J78,[1]Coord_Mpios_X_Y!$B$102:$K$114,10,FALSE)</f>
        <v>-76,684362183288</v>
      </c>
      <c r="N78" s="86" t="s">
        <v>1775</v>
      </c>
      <c r="O78" s="86" t="s">
        <v>1790</v>
      </c>
      <c r="P78" s="218">
        <v>44346</v>
      </c>
      <c r="Q78" s="85" t="s">
        <v>126</v>
      </c>
      <c r="R78" s="108">
        <v>41780436</v>
      </c>
      <c r="S78" s="62" t="str">
        <f t="shared" si="40"/>
        <v>CC41780436</v>
      </c>
      <c r="T78" s="91" t="s">
        <v>516</v>
      </c>
      <c r="U78" s="85" t="s">
        <v>530</v>
      </c>
      <c r="V78" s="91" t="s">
        <v>213</v>
      </c>
      <c r="W78" s="85" t="s">
        <v>437</v>
      </c>
      <c r="X78" s="87">
        <v>21310</v>
      </c>
      <c r="Y78" s="89">
        <f t="shared" si="57"/>
        <v>58</v>
      </c>
      <c r="Z78" s="63">
        <f>VLOOKUP($Y78,[1]Edades!$A$3:$H$153,4,FALSE)</f>
        <v>5</v>
      </c>
      <c r="AA78" s="63" t="str">
        <f>VLOOKUP($Y78,[1]Edades!$A$3:$H$153,6,FALSE)</f>
        <v>5 - Adultez</v>
      </c>
      <c r="AB78" s="63">
        <f>VLOOKUP($Y78,[1]Edades!$A$3:$H$153,7,FALSE)</f>
        <v>12</v>
      </c>
      <c r="AC78" s="63" t="str">
        <f>VLOOKUP($Y78,[1]Edades!$A$3:$H$153,8,FALSE)</f>
        <v>55-59</v>
      </c>
      <c r="AD78" s="91" t="s">
        <v>1590</v>
      </c>
      <c r="AE78" s="85">
        <v>2</v>
      </c>
      <c r="AF78" s="85" t="s">
        <v>807</v>
      </c>
      <c r="AG78" s="86" t="s">
        <v>1777</v>
      </c>
      <c r="AH78" s="85" t="s">
        <v>807</v>
      </c>
      <c r="AI78" s="85" t="s">
        <v>807</v>
      </c>
      <c r="AJ78" s="85" t="s">
        <v>807</v>
      </c>
      <c r="AK78" s="86" t="s">
        <v>1775</v>
      </c>
      <c r="AL78" s="86" t="s">
        <v>1600</v>
      </c>
      <c r="AM78" s="85" t="s">
        <v>1786</v>
      </c>
      <c r="AN78" s="85" t="s">
        <v>131</v>
      </c>
      <c r="AO78" s="85" t="s">
        <v>131</v>
      </c>
      <c r="AP78" s="85" t="s">
        <v>131</v>
      </c>
      <c r="AQ78" s="75" t="s">
        <v>1841</v>
      </c>
      <c r="AR78" s="53" t="str">
        <f t="shared" si="58"/>
        <v>86001 - Mocoa</v>
      </c>
      <c r="AS78" s="85" t="s">
        <v>1586</v>
      </c>
      <c r="AT78" s="85">
        <v>3204231257</v>
      </c>
      <c r="AU78" s="85" t="s">
        <v>1219</v>
      </c>
      <c r="AV78" s="85"/>
      <c r="AW78" s="85"/>
      <c r="AX78" s="85"/>
      <c r="AY78" s="85"/>
      <c r="AZ78" s="85"/>
      <c r="BA78" s="85">
        <v>86</v>
      </c>
      <c r="BB78" s="85" t="s">
        <v>1778</v>
      </c>
      <c r="BC78" s="85">
        <v>86001</v>
      </c>
      <c r="BD78" s="85" t="s">
        <v>1586</v>
      </c>
      <c r="BE78" s="89">
        <v>860010017201</v>
      </c>
      <c r="BF78" s="49" t="s">
        <v>1079</v>
      </c>
      <c r="BG78" s="85" t="s">
        <v>1779</v>
      </c>
      <c r="BH78" s="85" t="s">
        <v>1780</v>
      </c>
      <c r="BI78" s="85">
        <v>4201616</v>
      </c>
      <c r="BJ78" s="85"/>
      <c r="BK78" s="85"/>
      <c r="BL78" s="85" t="s">
        <v>807</v>
      </c>
      <c r="BM78" s="88" t="s">
        <v>132</v>
      </c>
      <c r="BN78" s="85" t="s">
        <v>132</v>
      </c>
      <c r="BO78" s="85">
        <v>0</v>
      </c>
      <c r="BP78" s="85" t="s">
        <v>132</v>
      </c>
      <c r="BQ78" s="85" t="s">
        <v>132</v>
      </c>
      <c r="BR78" s="85" t="s">
        <v>807</v>
      </c>
      <c r="BS78" s="85" t="s">
        <v>807</v>
      </c>
      <c r="BT78" s="90">
        <v>44281</v>
      </c>
      <c r="BU78" s="85" t="s">
        <v>1677</v>
      </c>
      <c r="BV78" s="85" t="s">
        <v>130</v>
      </c>
      <c r="BW78" s="91" t="s">
        <v>1808</v>
      </c>
      <c r="BX78" s="85"/>
      <c r="BY78" s="85" t="s">
        <v>132</v>
      </c>
      <c r="BZ78" s="85" t="s">
        <v>807</v>
      </c>
      <c r="CA78" s="85" t="s">
        <v>807</v>
      </c>
      <c r="CB78" s="85"/>
      <c r="CC78" s="85"/>
      <c r="CD78" s="85" t="s">
        <v>131</v>
      </c>
      <c r="CE78" s="88" t="s">
        <v>1681</v>
      </c>
      <c r="CF78" s="80" t="str">
        <f t="shared" ref="CF78:CF79" si="65">E78</f>
        <v>HTA</v>
      </c>
      <c r="CG78" s="109">
        <v>84</v>
      </c>
      <c r="CH78" s="95">
        <v>152</v>
      </c>
      <c r="CI78" s="50">
        <f t="shared" si="41"/>
        <v>36.357340720221607</v>
      </c>
      <c r="CJ78" s="18" t="str">
        <f t="shared" si="42"/>
        <v>OBESIDAD</v>
      </c>
      <c r="CK78" s="95">
        <f>Hoja1!L80</f>
        <v>14</v>
      </c>
      <c r="CL78" s="10" t="s">
        <v>1113</v>
      </c>
      <c r="CM78" s="97">
        <v>43322</v>
      </c>
      <c r="CN78" s="92"/>
      <c r="CO78" s="75">
        <v>1</v>
      </c>
      <c r="CP78" s="119">
        <f t="shared" ref="CP78:CP79" si="66">CM78</f>
        <v>43322</v>
      </c>
      <c r="CQ78" s="75">
        <v>2</v>
      </c>
      <c r="CR78" s="65" t="s">
        <v>1222</v>
      </c>
      <c r="CS78" s="75">
        <v>0</v>
      </c>
      <c r="CT78" s="110" t="s">
        <v>131</v>
      </c>
      <c r="CU78" s="93" t="s">
        <v>807</v>
      </c>
      <c r="CV78" s="92"/>
      <c r="CW78" s="102">
        <v>120</v>
      </c>
      <c r="CX78" s="102">
        <v>80</v>
      </c>
      <c r="CY78" s="93" t="s">
        <v>807</v>
      </c>
      <c r="CZ78" s="92" t="s">
        <v>132</v>
      </c>
      <c r="DA78" s="75" t="s">
        <v>807</v>
      </c>
      <c r="DB78" s="92">
        <v>0</v>
      </c>
      <c r="DC78" s="75" t="str">
        <f t="shared" si="44"/>
        <v/>
      </c>
      <c r="DD78" s="16" t="str">
        <f t="shared" si="45"/>
        <v/>
      </c>
      <c r="DE78" s="16" t="str">
        <f t="shared" si="46"/>
        <v/>
      </c>
      <c r="DF78" s="16" t="str">
        <f t="shared" si="47"/>
        <v/>
      </c>
      <c r="DG78" s="16" t="str">
        <f t="shared" si="59"/>
        <v xml:space="preserve"> +  +  + </v>
      </c>
      <c r="DH78" s="16" t="str">
        <f>E78</f>
        <v>HTA</v>
      </c>
      <c r="DI78" s="98"/>
      <c r="DJ78" s="75" t="str">
        <f t="shared" si="48"/>
        <v>NO</v>
      </c>
      <c r="DL78" s="98"/>
      <c r="DM78" s="98">
        <v>43825</v>
      </c>
      <c r="DN78" s="75" t="str">
        <f t="shared" si="49"/>
        <v>SI</v>
      </c>
      <c r="DO78" s="98"/>
      <c r="DP78" s="75" t="str">
        <f t="shared" si="50"/>
        <v>NO</v>
      </c>
      <c r="DQ78" s="98"/>
      <c r="DR78" s="75" t="str">
        <f t="shared" si="51"/>
        <v>NO</v>
      </c>
      <c r="DS78" s="98">
        <v>43252</v>
      </c>
      <c r="DT78" s="75" t="str">
        <f t="shared" si="52"/>
        <v>SI</v>
      </c>
      <c r="DU78" s="98"/>
      <c r="DV78" s="75" t="str">
        <f t="shared" si="53"/>
        <v>NO</v>
      </c>
      <c r="DW78" s="98"/>
      <c r="DX78" s="75" t="str">
        <f t="shared" si="54"/>
        <v>NO</v>
      </c>
      <c r="DY78" s="98">
        <v>44268</v>
      </c>
      <c r="DZ78" s="75" t="str">
        <f t="shared" si="55"/>
        <v>SI</v>
      </c>
      <c r="EA78" s="98"/>
      <c r="EB78" s="75" t="str">
        <f t="shared" si="56"/>
        <v>NO</v>
      </c>
      <c r="EC78" s="98" t="s">
        <v>807</v>
      </c>
      <c r="ED78" s="92" t="s">
        <v>1530</v>
      </c>
      <c r="EE78" s="92"/>
      <c r="EF78" s="98" t="s">
        <v>807</v>
      </c>
      <c r="EG78" s="94"/>
      <c r="EH78" s="99" t="s">
        <v>131</v>
      </c>
      <c r="EI78" s="99" t="s">
        <v>807</v>
      </c>
      <c r="EJ78" s="99"/>
      <c r="EK78" s="101">
        <v>44268</v>
      </c>
      <c r="EL78" s="92">
        <v>0.7</v>
      </c>
      <c r="EM78" s="103">
        <v>44268</v>
      </c>
      <c r="EN78" s="102">
        <v>95.6</v>
      </c>
      <c r="EO78" s="101">
        <v>44268</v>
      </c>
      <c r="EP78" s="92">
        <v>161</v>
      </c>
      <c r="EQ78" s="101">
        <v>44268</v>
      </c>
      <c r="ER78" s="99">
        <v>90.6</v>
      </c>
      <c r="ES78" s="101">
        <v>44268</v>
      </c>
      <c r="ET78" s="192">
        <v>40.1</v>
      </c>
      <c r="EU78" s="101">
        <v>44268</v>
      </c>
      <c r="EV78" s="92">
        <v>151.5</v>
      </c>
      <c r="EW78" s="101">
        <v>44268</v>
      </c>
      <c r="EX78" s="92"/>
      <c r="EY78" s="103"/>
      <c r="EZ78" s="92"/>
      <c r="FA78" s="102"/>
      <c r="FB78" s="102"/>
      <c r="FC78" s="92"/>
      <c r="FD78" s="92"/>
      <c r="FE78" s="103">
        <v>44268</v>
      </c>
      <c r="FF78" s="105">
        <v>4.0999999999999996</v>
      </c>
      <c r="FG78" s="101">
        <v>44268</v>
      </c>
      <c r="FH78" s="105">
        <v>37.5</v>
      </c>
      <c r="FI78" s="92"/>
      <c r="FJ78" s="94"/>
      <c r="FK78" s="92"/>
      <c r="FL78" s="97">
        <v>44281</v>
      </c>
      <c r="FM78" s="98" t="s">
        <v>1530</v>
      </c>
      <c r="FN78" s="97"/>
      <c r="FO78" s="107" t="s">
        <v>1830</v>
      </c>
      <c r="FP78" s="92" t="s">
        <v>132</v>
      </c>
      <c r="FQ78" s="92" t="s">
        <v>132</v>
      </c>
      <c r="FR78" s="92" t="s">
        <v>132</v>
      </c>
      <c r="FS78" s="107" t="s">
        <v>807</v>
      </c>
      <c r="FT78" s="92" t="s">
        <v>132</v>
      </c>
      <c r="FU78" s="107" t="s">
        <v>1830</v>
      </c>
      <c r="GM78" s="102"/>
    </row>
    <row r="79" spans="1:195" s="75" customFormat="1" x14ac:dyDescent="0.25">
      <c r="A79" s="85">
        <v>2022</v>
      </c>
      <c r="B79" s="76">
        <v>44926</v>
      </c>
      <c r="C79" s="85" t="s">
        <v>121</v>
      </c>
      <c r="D79" s="85" t="s">
        <v>122</v>
      </c>
      <c r="E79" s="85" t="s">
        <v>1475</v>
      </c>
      <c r="F79" s="77">
        <f t="shared" si="60"/>
        <v>78</v>
      </c>
      <c r="G79" s="85" t="s">
        <v>1586</v>
      </c>
      <c r="H79" s="85">
        <v>86</v>
      </c>
      <c r="I79" s="85" t="s">
        <v>797</v>
      </c>
      <c r="J79" s="217" t="s">
        <v>800</v>
      </c>
      <c r="K79" s="77" t="str">
        <f>VLOOKUP(J79,[1]CodMpios!$B$1075:$E$1087,4,FALSE)</f>
        <v>86001 - Mocoa</v>
      </c>
      <c r="L79" s="77" t="str">
        <f>VLOOKUP($J79,[1]Coord_Mpios_X_Y!$B$102:$K$114,9,FALSE)</f>
        <v>1,228574994655</v>
      </c>
      <c r="M79" s="77" t="str">
        <f>VLOOKUP($J79,[1]Coord_Mpios_X_Y!$B$102:$K$114,10,FALSE)</f>
        <v>-76,684362183288</v>
      </c>
      <c r="N79" s="86" t="s">
        <v>1775</v>
      </c>
      <c r="O79" s="86" t="s">
        <v>1776</v>
      </c>
      <c r="P79" s="218"/>
      <c r="Q79" s="85" t="s">
        <v>126</v>
      </c>
      <c r="R79" s="108">
        <v>15570677</v>
      </c>
      <c r="S79" s="62" t="str">
        <f t="shared" si="40"/>
        <v>CC15570677</v>
      </c>
      <c r="T79" s="91" t="s">
        <v>326</v>
      </c>
      <c r="U79" s="85" t="s">
        <v>530</v>
      </c>
      <c r="V79" s="91" t="s">
        <v>146</v>
      </c>
      <c r="W79" s="85" t="s">
        <v>134</v>
      </c>
      <c r="X79" s="87">
        <v>21211</v>
      </c>
      <c r="Y79" s="89">
        <f t="shared" si="57"/>
        <v>58</v>
      </c>
      <c r="Z79" s="63">
        <f>VLOOKUP($Y79,[1]Edades!$A$3:$H$153,4,FALSE)</f>
        <v>5</v>
      </c>
      <c r="AA79" s="63" t="str">
        <f>VLOOKUP($Y79,[1]Edades!$A$3:$H$153,6,FALSE)</f>
        <v>5 - Adultez</v>
      </c>
      <c r="AB79" s="63">
        <f>VLOOKUP($Y79,[1]Edades!$A$3:$H$153,7,FALSE)</f>
        <v>12</v>
      </c>
      <c r="AC79" s="63" t="str">
        <f>VLOOKUP($Y79,[1]Edades!$A$3:$H$153,8,FALSE)</f>
        <v>55-59</v>
      </c>
      <c r="AD79" s="88" t="s">
        <v>1589</v>
      </c>
      <c r="AE79" s="85">
        <v>1</v>
      </c>
      <c r="AF79" s="85" t="s">
        <v>807</v>
      </c>
      <c r="AG79" s="86" t="s">
        <v>212</v>
      </c>
      <c r="AH79" s="86" t="s">
        <v>130</v>
      </c>
      <c r="AI79" s="85" t="s">
        <v>807</v>
      </c>
      <c r="AJ79" s="85" t="s">
        <v>807</v>
      </c>
      <c r="AK79" s="86" t="s">
        <v>1775</v>
      </c>
      <c r="AL79" s="86" t="s">
        <v>1600</v>
      </c>
      <c r="AM79" s="85" t="s">
        <v>1786</v>
      </c>
      <c r="AN79" s="85" t="s">
        <v>131</v>
      </c>
      <c r="AO79" s="85" t="s">
        <v>131</v>
      </c>
      <c r="AP79" s="85" t="s">
        <v>131</v>
      </c>
      <c r="AQ79" s="75" t="s">
        <v>1841</v>
      </c>
      <c r="AR79" s="53" t="str">
        <f t="shared" si="58"/>
        <v>86001 - Mocoa</v>
      </c>
      <c r="AS79" s="85" t="s">
        <v>1586</v>
      </c>
      <c r="AT79" s="85">
        <v>3114214611</v>
      </c>
      <c r="AU79" s="85" t="s">
        <v>1219</v>
      </c>
      <c r="AV79" s="85"/>
      <c r="AW79" s="85"/>
      <c r="AX79" s="85"/>
      <c r="AY79" s="85"/>
      <c r="AZ79" s="85"/>
      <c r="BA79" s="85">
        <v>86</v>
      </c>
      <c r="BB79" s="85" t="s">
        <v>1778</v>
      </c>
      <c r="BC79" s="85">
        <v>86001</v>
      </c>
      <c r="BD79" s="85" t="s">
        <v>1586</v>
      </c>
      <c r="BE79" s="89">
        <v>860010017201</v>
      </c>
      <c r="BF79" s="49" t="s">
        <v>1079</v>
      </c>
      <c r="BG79" s="85" t="s">
        <v>1779</v>
      </c>
      <c r="BH79" s="85" t="s">
        <v>1780</v>
      </c>
      <c r="BI79" s="85">
        <v>4201616</v>
      </c>
      <c r="BJ79" s="85"/>
      <c r="BK79" s="85"/>
      <c r="BL79" s="85" t="s">
        <v>807</v>
      </c>
      <c r="BM79" s="85" t="s">
        <v>130</v>
      </c>
      <c r="BN79" s="85" t="s">
        <v>132</v>
      </c>
      <c r="BO79" s="85">
        <v>0</v>
      </c>
      <c r="BP79" s="85" t="s">
        <v>132</v>
      </c>
      <c r="BQ79" s="85" t="s">
        <v>132</v>
      </c>
      <c r="BR79" s="85" t="s">
        <v>807</v>
      </c>
      <c r="BS79" s="85" t="s">
        <v>807</v>
      </c>
      <c r="BT79" s="90">
        <v>44847</v>
      </c>
      <c r="BU79" s="85" t="s">
        <v>1677</v>
      </c>
      <c r="BV79" s="85" t="s">
        <v>130</v>
      </c>
      <c r="BW79" s="91" t="s">
        <v>1530</v>
      </c>
      <c r="BX79" s="85"/>
      <c r="BY79" s="85" t="s">
        <v>132</v>
      </c>
      <c r="BZ79" s="85" t="s">
        <v>807</v>
      </c>
      <c r="CA79" s="85" t="s">
        <v>807</v>
      </c>
      <c r="CB79" s="85"/>
      <c r="CC79" s="85"/>
      <c r="CD79" s="85" t="s">
        <v>131</v>
      </c>
      <c r="CE79" s="88" t="s">
        <v>1681</v>
      </c>
      <c r="CF79" s="80" t="str">
        <f t="shared" si="65"/>
        <v>HTA + DM</v>
      </c>
      <c r="CG79" s="109">
        <v>74</v>
      </c>
      <c r="CH79" s="95">
        <v>162</v>
      </c>
      <c r="CI79" s="50">
        <f t="shared" si="41"/>
        <v>28.196921201036421</v>
      </c>
      <c r="CJ79" s="18" t="str">
        <f t="shared" si="42"/>
        <v>SOBREPESO</v>
      </c>
      <c r="CK79" s="95">
        <f>Hoja1!L81</f>
        <v>12</v>
      </c>
      <c r="CL79" s="10" t="s">
        <v>1113</v>
      </c>
      <c r="CM79" s="97">
        <v>43322</v>
      </c>
      <c r="CN79" s="92"/>
      <c r="CO79" s="75">
        <v>1</v>
      </c>
      <c r="CP79" s="119">
        <f t="shared" si="66"/>
        <v>43322</v>
      </c>
      <c r="CQ79" s="75">
        <v>1</v>
      </c>
      <c r="CR79" s="94" t="s">
        <v>1221</v>
      </c>
      <c r="CS79" s="75">
        <v>1</v>
      </c>
      <c r="CT79" s="110" t="s">
        <v>1707</v>
      </c>
      <c r="CU79" s="93" t="s">
        <v>807</v>
      </c>
      <c r="CV79" s="92"/>
      <c r="CW79" s="102">
        <v>140</v>
      </c>
      <c r="CX79" s="102">
        <v>80</v>
      </c>
      <c r="CY79" s="93" t="s">
        <v>807</v>
      </c>
      <c r="CZ79" s="92" t="s">
        <v>130</v>
      </c>
      <c r="DA79" s="75" t="s">
        <v>807</v>
      </c>
      <c r="DB79" s="92">
        <v>0</v>
      </c>
      <c r="DC79" s="75" t="str">
        <f t="shared" si="44"/>
        <v/>
      </c>
      <c r="DD79" s="16" t="str">
        <f t="shared" si="45"/>
        <v/>
      </c>
      <c r="DE79" s="16" t="str">
        <f t="shared" si="46"/>
        <v/>
      </c>
      <c r="DF79" s="16" t="str">
        <f t="shared" si="47"/>
        <v>HDL ALTO</v>
      </c>
      <c r="DG79" s="16" t="str">
        <f t="shared" si="59"/>
        <v xml:space="preserve"> +  +  + HDL ALTO</v>
      </c>
      <c r="DH79" s="16" t="str">
        <f>VLOOKUP(DG79,Hoja3!$A$19:$B$41,2,FALSE)</f>
        <v>HDL ALTO</v>
      </c>
      <c r="DI79" s="98"/>
      <c r="DJ79" s="75" t="str">
        <f t="shared" si="48"/>
        <v>NO</v>
      </c>
      <c r="DL79" s="98"/>
      <c r="DM79" s="98">
        <v>43547</v>
      </c>
      <c r="DN79" s="75" t="str">
        <f t="shared" si="49"/>
        <v>SI</v>
      </c>
      <c r="DO79" s="98">
        <v>43344</v>
      </c>
      <c r="DP79" s="75" t="str">
        <f t="shared" si="50"/>
        <v>SI</v>
      </c>
      <c r="DQ79" s="98"/>
      <c r="DR79" s="75" t="str">
        <f t="shared" si="51"/>
        <v>NO</v>
      </c>
      <c r="DS79" s="98"/>
      <c r="DT79" s="75" t="str">
        <f t="shared" si="52"/>
        <v>NO</v>
      </c>
      <c r="DU79" s="98"/>
      <c r="DV79" s="75" t="str">
        <f t="shared" si="53"/>
        <v>NO</v>
      </c>
      <c r="DW79" s="98"/>
      <c r="DX79" s="75" t="str">
        <f t="shared" si="54"/>
        <v>NO</v>
      </c>
      <c r="DY79" s="98">
        <v>44810</v>
      </c>
      <c r="DZ79" s="75" t="str">
        <f t="shared" si="55"/>
        <v>SI</v>
      </c>
      <c r="EA79" s="98"/>
      <c r="EB79" s="75" t="str">
        <f t="shared" si="56"/>
        <v>NO</v>
      </c>
      <c r="EC79" s="98" t="s">
        <v>807</v>
      </c>
      <c r="ED79" s="92" t="s">
        <v>1530</v>
      </c>
      <c r="EE79" s="92"/>
      <c r="EF79" s="98" t="s">
        <v>807</v>
      </c>
      <c r="EG79" s="94"/>
      <c r="EH79" s="92" t="s">
        <v>1793</v>
      </c>
      <c r="EI79" s="99" t="s">
        <v>807</v>
      </c>
      <c r="EJ79" s="99"/>
      <c r="EK79" s="139">
        <v>44819</v>
      </c>
      <c r="EL79" s="92">
        <v>1.46</v>
      </c>
      <c r="EM79" s="140">
        <v>44819</v>
      </c>
      <c r="EN79" s="102">
        <v>115</v>
      </c>
      <c r="EO79" s="139">
        <v>44769</v>
      </c>
      <c r="EP79" s="92">
        <v>168</v>
      </c>
      <c r="EQ79" s="139">
        <v>44769</v>
      </c>
      <c r="ER79" s="99">
        <v>48.599999999999994</v>
      </c>
      <c r="ES79" s="139">
        <v>44769</v>
      </c>
      <c r="ET79" s="192">
        <v>52</v>
      </c>
      <c r="EU79" s="139">
        <v>44769</v>
      </c>
      <c r="EV79" s="92">
        <v>337</v>
      </c>
      <c r="EW79" s="139">
        <v>44596</v>
      </c>
      <c r="EX79" s="92"/>
      <c r="EY79" s="140">
        <v>44769</v>
      </c>
      <c r="EZ79" s="92">
        <v>7.4</v>
      </c>
      <c r="FA79" s="102"/>
      <c r="FB79" s="102"/>
      <c r="FC79" s="92"/>
      <c r="FD79" s="92"/>
      <c r="FE79" s="140">
        <v>44819</v>
      </c>
      <c r="FF79" s="141">
        <v>300</v>
      </c>
      <c r="FG79" s="139">
        <v>44819</v>
      </c>
      <c r="FH79" s="141">
        <v>82</v>
      </c>
      <c r="FI79" s="92"/>
      <c r="FJ79" s="94"/>
      <c r="FK79" s="92"/>
      <c r="FL79" s="97">
        <v>44847</v>
      </c>
      <c r="FM79" s="98" t="s">
        <v>1530</v>
      </c>
      <c r="FN79" s="97">
        <v>44939</v>
      </c>
      <c r="FO79" s="107"/>
      <c r="FP79" s="92" t="s">
        <v>132</v>
      </c>
      <c r="FQ79" s="92" t="s">
        <v>132</v>
      </c>
      <c r="FR79" s="92" t="s">
        <v>132</v>
      </c>
      <c r="FS79" s="92" t="s">
        <v>807</v>
      </c>
      <c r="FT79" s="92" t="s">
        <v>130</v>
      </c>
      <c r="FU79" s="107"/>
      <c r="GM79" s="102"/>
    </row>
    <row r="80" spans="1:195" s="75" customFormat="1" x14ac:dyDescent="0.25">
      <c r="A80" s="85">
        <v>2022</v>
      </c>
      <c r="B80" s="76">
        <v>44926</v>
      </c>
      <c r="C80" s="85" t="s">
        <v>121</v>
      </c>
      <c r="D80" s="85" t="s">
        <v>122</v>
      </c>
      <c r="E80" s="85" t="s">
        <v>123</v>
      </c>
      <c r="F80" s="77">
        <f t="shared" si="60"/>
        <v>79</v>
      </c>
      <c r="G80" s="85" t="s">
        <v>1586</v>
      </c>
      <c r="H80" s="85">
        <v>86</v>
      </c>
      <c r="I80" s="85" t="s">
        <v>797</v>
      </c>
      <c r="J80" s="217" t="s">
        <v>800</v>
      </c>
      <c r="K80" s="77" t="str">
        <f>VLOOKUP(J80,[1]CodMpios!$B$1075:$E$1087,4,FALSE)</f>
        <v>86001 - Mocoa</v>
      </c>
      <c r="L80" s="77" t="str">
        <f>VLOOKUP($J80,[1]Coord_Mpios_X_Y!$B$102:$K$114,9,FALSE)</f>
        <v>1,228574994655</v>
      </c>
      <c r="M80" s="77" t="str">
        <f>VLOOKUP($J80,[1]Coord_Mpios_X_Y!$B$102:$K$114,10,FALSE)</f>
        <v>-76,684362183288</v>
      </c>
      <c r="N80" s="86" t="s">
        <v>1592</v>
      </c>
      <c r="O80" s="86" t="s">
        <v>1776</v>
      </c>
      <c r="P80" s="218"/>
      <c r="Q80" s="85" t="s">
        <v>126</v>
      </c>
      <c r="R80" s="108">
        <v>18105474</v>
      </c>
      <c r="S80" s="62" t="str">
        <f t="shared" si="40"/>
        <v>CC18105474</v>
      </c>
      <c r="T80" s="91" t="s">
        <v>192</v>
      </c>
      <c r="U80" s="85" t="s">
        <v>375</v>
      </c>
      <c r="V80" s="91" t="s">
        <v>1245</v>
      </c>
      <c r="W80" s="85" t="s">
        <v>446</v>
      </c>
      <c r="X80" s="87">
        <v>17054</v>
      </c>
      <c r="Y80" s="89">
        <f t="shared" si="57"/>
        <v>46</v>
      </c>
      <c r="Z80" s="63">
        <f>VLOOKUP($Y80,[1]Edades!$A$3:$H$153,4,FALSE)</f>
        <v>5</v>
      </c>
      <c r="AA80" s="63" t="str">
        <f>VLOOKUP($Y80,[1]Edades!$A$3:$H$153,6,FALSE)</f>
        <v>5 - Adultez</v>
      </c>
      <c r="AB80" s="63">
        <f>VLOOKUP($Y80,[1]Edades!$A$3:$H$153,7,FALSE)</f>
        <v>10</v>
      </c>
      <c r="AC80" s="63" t="str">
        <f>VLOOKUP($Y80,[1]Edades!$A$3:$H$153,8,FALSE)</f>
        <v>45-49</v>
      </c>
      <c r="AD80" s="88" t="s">
        <v>1589</v>
      </c>
      <c r="AE80" s="85">
        <v>1</v>
      </c>
      <c r="AF80" s="85" t="s">
        <v>807</v>
      </c>
      <c r="AG80" s="86" t="s">
        <v>1777</v>
      </c>
      <c r="AH80" s="85" t="s">
        <v>807</v>
      </c>
      <c r="AI80" s="85" t="s">
        <v>1594</v>
      </c>
      <c r="AJ80" s="85" t="s">
        <v>1591</v>
      </c>
      <c r="AK80" s="86" t="s">
        <v>1592</v>
      </c>
      <c r="AL80" s="85" t="s">
        <v>807</v>
      </c>
      <c r="AM80" s="85" t="s">
        <v>1786</v>
      </c>
      <c r="AN80" s="85" t="s">
        <v>131</v>
      </c>
      <c r="AO80" s="85" t="s">
        <v>131</v>
      </c>
      <c r="AP80" s="85" t="s">
        <v>131</v>
      </c>
      <c r="AQ80" s="75" t="s">
        <v>1841</v>
      </c>
      <c r="AR80" s="53" t="str">
        <f t="shared" si="58"/>
        <v>86001 - Mocoa</v>
      </c>
      <c r="AS80" s="85" t="s">
        <v>1614</v>
      </c>
      <c r="AT80" s="85">
        <v>3208121598</v>
      </c>
      <c r="AU80" s="85" t="s">
        <v>1219</v>
      </c>
      <c r="AV80" s="85"/>
      <c r="AW80" s="85"/>
      <c r="AX80" s="85"/>
      <c r="AY80" s="85"/>
      <c r="AZ80" s="85"/>
      <c r="BA80" s="85">
        <v>86</v>
      </c>
      <c r="BB80" s="85" t="s">
        <v>1778</v>
      </c>
      <c r="BC80" s="85">
        <v>86001</v>
      </c>
      <c r="BD80" s="85" t="s">
        <v>1586</v>
      </c>
      <c r="BE80" s="89">
        <v>860010017201</v>
      </c>
      <c r="BF80" s="49" t="s">
        <v>1079</v>
      </c>
      <c r="BG80" s="85" t="s">
        <v>1779</v>
      </c>
      <c r="BH80" s="85" t="s">
        <v>1780</v>
      </c>
      <c r="BI80" s="85">
        <v>4201616</v>
      </c>
      <c r="BJ80" s="85"/>
      <c r="BK80" s="85"/>
      <c r="BL80" s="85" t="s">
        <v>807</v>
      </c>
      <c r="BM80" s="85" t="s">
        <v>130</v>
      </c>
      <c r="BN80" s="85" t="s">
        <v>132</v>
      </c>
      <c r="BO80" s="85">
        <v>0</v>
      </c>
      <c r="BP80" s="85" t="s">
        <v>132</v>
      </c>
      <c r="BQ80" s="85" t="s">
        <v>132</v>
      </c>
      <c r="BR80" s="85" t="s">
        <v>1676</v>
      </c>
      <c r="BS80" s="85" t="s">
        <v>132</v>
      </c>
      <c r="BT80" s="90">
        <v>44869</v>
      </c>
      <c r="BU80" s="85" t="s">
        <v>1677</v>
      </c>
      <c r="BV80" s="85" t="s">
        <v>130</v>
      </c>
      <c r="BW80" s="91" t="s">
        <v>1678</v>
      </c>
      <c r="BX80" s="85" t="s">
        <v>132</v>
      </c>
      <c r="BY80" s="88" t="s">
        <v>130</v>
      </c>
      <c r="BZ80" s="85" t="s">
        <v>132</v>
      </c>
      <c r="CA80" s="85" t="s">
        <v>132</v>
      </c>
      <c r="CB80" s="85" t="s">
        <v>132</v>
      </c>
      <c r="CC80" s="85" t="s">
        <v>132</v>
      </c>
      <c r="CD80" s="85" t="s">
        <v>132</v>
      </c>
      <c r="CE80" s="85" t="s">
        <v>1681</v>
      </c>
      <c r="CF80" s="85" t="s">
        <v>1705</v>
      </c>
      <c r="CG80" s="109">
        <v>64</v>
      </c>
      <c r="CH80" s="95">
        <v>166</v>
      </c>
      <c r="CI80" s="50">
        <f t="shared" si="41"/>
        <v>23.225431847873423</v>
      </c>
      <c r="CJ80" s="18" t="str">
        <f t="shared" si="42"/>
        <v>NORMAL</v>
      </c>
      <c r="CK80" s="95">
        <f>Hoja1!L82</f>
        <v>4</v>
      </c>
      <c r="CL80" s="10" t="s">
        <v>1112</v>
      </c>
      <c r="CM80" s="97">
        <v>43322</v>
      </c>
      <c r="CN80" s="92"/>
      <c r="CO80" s="75">
        <v>1</v>
      </c>
      <c r="CP80" s="98">
        <v>43322</v>
      </c>
      <c r="CQ80" s="75">
        <v>2</v>
      </c>
      <c r="CR80" s="65" t="s">
        <v>1222</v>
      </c>
      <c r="CS80" s="75">
        <v>0</v>
      </c>
      <c r="CT80" s="110" t="s">
        <v>131</v>
      </c>
      <c r="CU80" s="92" t="s">
        <v>132</v>
      </c>
      <c r="CV80" s="92"/>
      <c r="CW80" s="102">
        <v>131</v>
      </c>
      <c r="CX80" s="102">
        <v>61</v>
      </c>
      <c r="CY80" s="93" t="s">
        <v>131</v>
      </c>
      <c r="CZ80" s="92" t="s">
        <v>130</v>
      </c>
      <c r="DA80" s="92" t="s">
        <v>132</v>
      </c>
      <c r="DB80" s="92">
        <v>0</v>
      </c>
      <c r="DC80" s="75" t="str">
        <f t="shared" si="44"/>
        <v/>
      </c>
      <c r="DD80" s="16" t="str">
        <f t="shared" si="45"/>
        <v/>
      </c>
      <c r="DE80" s="16" t="str">
        <f t="shared" si="46"/>
        <v/>
      </c>
      <c r="DF80" s="16" t="str">
        <f t="shared" si="47"/>
        <v/>
      </c>
      <c r="DG80" s="16" t="str">
        <f t="shared" si="59"/>
        <v xml:space="preserve"> +  +  + </v>
      </c>
      <c r="DH80" s="16" t="str">
        <f t="shared" ref="DH80:DH85" si="67">E80</f>
        <v>HTA</v>
      </c>
      <c r="DI80" s="98"/>
      <c r="DJ80" s="75" t="str">
        <f t="shared" si="48"/>
        <v>NO</v>
      </c>
      <c r="DL80" s="98"/>
      <c r="DM80" s="98">
        <v>44684</v>
      </c>
      <c r="DN80" s="75" t="str">
        <f t="shared" si="49"/>
        <v>SI</v>
      </c>
      <c r="DO80" s="98"/>
      <c r="DP80" s="75" t="str">
        <f t="shared" si="50"/>
        <v>NO</v>
      </c>
      <c r="DQ80" s="98"/>
      <c r="DR80" s="75" t="str">
        <f t="shared" si="51"/>
        <v>NO</v>
      </c>
      <c r="DS80" s="98"/>
      <c r="DT80" s="75" t="str">
        <f t="shared" si="52"/>
        <v>NO</v>
      </c>
      <c r="DU80" s="98"/>
      <c r="DV80" s="75" t="str">
        <f t="shared" si="53"/>
        <v>NO</v>
      </c>
      <c r="DW80" s="98"/>
      <c r="DX80" s="75" t="str">
        <f t="shared" si="54"/>
        <v>NO</v>
      </c>
      <c r="DY80" s="98">
        <v>44506</v>
      </c>
      <c r="DZ80" s="75" t="str">
        <f t="shared" si="55"/>
        <v>SI</v>
      </c>
      <c r="EA80" s="98"/>
      <c r="EB80" s="75" t="str">
        <f t="shared" si="56"/>
        <v>NO</v>
      </c>
      <c r="EC80" s="98" t="s">
        <v>132</v>
      </c>
      <c r="ED80" s="92" t="s">
        <v>1530</v>
      </c>
      <c r="EE80" s="92" t="s">
        <v>807</v>
      </c>
      <c r="EF80" s="92" t="s">
        <v>1814</v>
      </c>
      <c r="EG80" s="94"/>
      <c r="EH80" s="92">
        <v>1</v>
      </c>
      <c r="EI80" s="92">
        <v>3</v>
      </c>
      <c r="EJ80" s="92"/>
      <c r="EK80" s="101">
        <v>44634</v>
      </c>
      <c r="EL80" s="92">
        <v>1.1200000000000001</v>
      </c>
      <c r="EM80" s="103">
        <v>44506</v>
      </c>
      <c r="EN80" s="102">
        <v>91</v>
      </c>
      <c r="EO80" s="101">
        <v>44634</v>
      </c>
      <c r="EP80" s="92">
        <v>183.9</v>
      </c>
      <c r="EQ80" s="101">
        <v>44634</v>
      </c>
      <c r="ER80" s="99">
        <v>89.580000000000013</v>
      </c>
      <c r="ES80" s="101">
        <v>44634</v>
      </c>
      <c r="ET80" s="192">
        <v>55.7</v>
      </c>
      <c r="EU80" s="101">
        <v>44634</v>
      </c>
      <c r="EV80" s="92">
        <v>193.1</v>
      </c>
      <c r="EW80" s="101">
        <v>44506</v>
      </c>
      <c r="EX80" s="92" t="s">
        <v>1717</v>
      </c>
      <c r="EY80" s="103"/>
      <c r="EZ80" s="92"/>
      <c r="FA80" s="102"/>
      <c r="FB80" s="102"/>
      <c r="FC80" s="92"/>
      <c r="FD80" s="92"/>
      <c r="FE80" s="103">
        <v>44506</v>
      </c>
      <c r="FF80" s="105">
        <v>8.93</v>
      </c>
      <c r="FG80" s="101">
        <v>44506</v>
      </c>
      <c r="FH80" s="105">
        <v>92.6</v>
      </c>
      <c r="FI80" s="98">
        <v>44634</v>
      </c>
      <c r="FJ80" s="94" t="s">
        <v>1712</v>
      </c>
      <c r="FK80" s="92">
        <v>95</v>
      </c>
      <c r="FL80" s="97">
        <v>44869</v>
      </c>
      <c r="FM80" s="98" t="s">
        <v>1530</v>
      </c>
      <c r="FN80" s="97">
        <v>44961</v>
      </c>
      <c r="FO80" s="107"/>
      <c r="FP80" s="92" t="s">
        <v>132</v>
      </c>
      <c r="FQ80" s="92" t="s">
        <v>132</v>
      </c>
      <c r="FR80" s="92" t="s">
        <v>132</v>
      </c>
      <c r="FS80" s="92" t="s">
        <v>132</v>
      </c>
      <c r="FT80" s="92" t="s">
        <v>130</v>
      </c>
      <c r="FU80" s="107"/>
      <c r="GM80" s="102"/>
    </row>
    <row r="81" spans="1:195" s="75" customFormat="1" x14ac:dyDescent="0.25">
      <c r="A81" s="85">
        <v>2022</v>
      </c>
      <c r="B81" s="76">
        <v>44926</v>
      </c>
      <c r="C81" s="85" t="s">
        <v>121</v>
      </c>
      <c r="D81" s="85" t="s">
        <v>122</v>
      </c>
      <c r="E81" s="85" t="s">
        <v>1474</v>
      </c>
      <c r="F81" s="77">
        <f t="shared" si="60"/>
        <v>80</v>
      </c>
      <c r="G81" s="85" t="s">
        <v>1586</v>
      </c>
      <c r="H81" s="85">
        <v>86</v>
      </c>
      <c r="I81" s="85" t="s">
        <v>797</v>
      </c>
      <c r="J81" s="217" t="s">
        <v>800</v>
      </c>
      <c r="K81" s="77" t="str">
        <f>VLOOKUP(J81,[1]CodMpios!$B$1075:$E$1087,4,FALSE)</f>
        <v>86001 - Mocoa</v>
      </c>
      <c r="L81" s="77" t="str">
        <f>VLOOKUP($J81,[1]Coord_Mpios_X_Y!$B$102:$K$114,9,FALSE)</f>
        <v>1,228574994655</v>
      </c>
      <c r="M81" s="77" t="str">
        <f>VLOOKUP($J81,[1]Coord_Mpios_X_Y!$B$102:$K$114,10,FALSE)</f>
        <v>-76,684362183288</v>
      </c>
      <c r="N81" s="86" t="s">
        <v>1775</v>
      </c>
      <c r="O81" s="86" t="s">
        <v>1776</v>
      </c>
      <c r="P81" s="218"/>
      <c r="Q81" s="85" t="s">
        <v>126</v>
      </c>
      <c r="R81" s="108">
        <v>18123497</v>
      </c>
      <c r="S81" s="62" t="str">
        <f t="shared" si="40"/>
        <v>CC18123497</v>
      </c>
      <c r="T81" s="91" t="s">
        <v>773</v>
      </c>
      <c r="U81" s="85" t="s">
        <v>1020</v>
      </c>
      <c r="V81" s="91" t="s">
        <v>1020</v>
      </c>
      <c r="W81" s="85" t="s">
        <v>1247</v>
      </c>
      <c r="X81" s="87">
        <v>21546</v>
      </c>
      <c r="Y81" s="89">
        <f t="shared" si="57"/>
        <v>58</v>
      </c>
      <c r="Z81" s="63">
        <f>VLOOKUP($Y81,[1]Edades!$A$3:$H$153,4,FALSE)</f>
        <v>5</v>
      </c>
      <c r="AA81" s="63" t="str">
        <f>VLOOKUP($Y81,[1]Edades!$A$3:$H$153,6,FALSE)</f>
        <v>5 - Adultez</v>
      </c>
      <c r="AB81" s="63">
        <f>VLOOKUP($Y81,[1]Edades!$A$3:$H$153,7,FALSE)</f>
        <v>12</v>
      </c>
      <c r="AC81" s="63" t="str">
        <f>VLOOKUP($Y81,[1]Edades!$A$3:$H$153,8,FALSE)</f>
        <v>55-59</v>
      </c>
      <c r="AD81" s="88" t="s">
        <v>1589</v>
      </c>
      <c r="AE81" s="85">
        <v>1</v>
      </c>
      <c r="AF81" s="85" t="s">
        <v>807</v>
      </c>
      <c r="AG81" s="86" t="s">
        <v>1777</v>
      </c>
      <c r="AH81" s="85" t="s">
        <v>807</v>
      </c>
      <c r="AI81" s="85" t="s">
        <v>807</v>
      </c>
      <c r="AJ81" s="85" t="s">
        <v>807</v>
      </c>
      <c r="AK81" s="86" t="s">
        <v>1775</v>
      </c>
      <c r="AL81" s="85" t="s">
        <v>807</v>
      </c>
      <c r="AM81" s="85" t="s">
        <v>1786</v>
      </c>
      <c r="AN81" s="85" t="s">
        <v>131</v>
      </c>
      <c r="AO81" s="85" t="s">
        <v>131</v>
      </c>
      <c r="AP81" s="85" t="s">
        <v>131</v>
      </c>
      <c r="AQ81" s="75" t="s">
        <v>1841</v>
      </c>
      <c r="AR81" s="53" t="str">
        <f t="shared" si="58"/>
        <v>86001 - Mocoa</v>
      </c>
      <c r="AS81" s="85" t="s">
        <v>1586</v>
      </c>
      <c r="AT81" s="85">
        <v>3219042274</v>
      </c>
      <c r="AU81" s="85" t="s">
        <v>1219</v>
      </c>
      <c r="AV81" s="85"/>
      <c r="AW81" s="85"/>
      <c r="AX81" s="85"/>
      <c r="AY81" s="85"/>
      <c r="AZ81" s="85"/>
      <c r="BA81" s="85">
        <v>86</v>
      </c>
      <c r="BB81" s="85" t="s">
        <v>1778</v>
      </c>
      <c r="BC81" s="85">
        <v>86001</v>
      </c>
      <c r="BD81" s="85" t="s">
        <v>1586</v>
      </c>
      <c r="BE81" s="89">
        <v>860010017201</v>
      </c>
      <c r="BF81" s="49" t="s">
        <v>1079</v>
      </c>
      <c r="BG81" s="85" t="s">
        <v>1779</v>
      </c>
      <c r="BH81" s="85" t="s">
        <v>1780</v>
      </c>
      <c r="BI81" s="85">
        <v>4201616</v>
      </c>
      <c r="BJ81" s="85"/>
      <c r="BK81" s="85"/>
      <c r="BL81" s="85" t="s">
        <v>807</v>
      </c>
      <c r="BM81" s="85" t="s">
        <v>130</v>
      </c>
      <c r="BN81" s="85" t="s">
        <v>132</v>
      </c>
      <c r="BO81" s="85">
        <v>0</v>
      </c>
      <c r="BP81" s="85" t="s">
        <v>132</v>
      </c>
      <c r="BQ81" s="85" t="s">
        <v>132</v>
      </c>
      <c r="BR81" s="85" t="s">
        <v>807</v>
      </c>
      <c r="BS81" s="85" t="s">
        <v>807</v>
      </c>
      <c r="BT81" s="90">
        <v>44637</v>
      </c>
      <c r="BU81" s="85" t="s">
        <v>1677</v>
      </c>
      <c r="BV81" s="85" t="s">
        <v>130</v>
      </c>
      <c r="BW81" s="91" t="s">
        <v>131</v>
      </c>
      <c r="BX81" s="85"/>
      <c r="BY81" s="85" t="s">
        <v>131</v>
      </c>
      <c r="BZ81" s="85" t="s">
        <v>807</v>
      </c>
      <c r="CA81" s="85" t="s">
        <v>807</v>
      </c>
      <c r="CB81" s="85"/>
      <c r="CC81" s="85"/>
      <c r="CD81" s="85" t="s">
        <v>131</v>
      </c>
      <c r="CE81" s="88" t="s">
        <v>1681</v>
      </c>
      <c r="CF81" s="80" t="str">
        <f>E81</f>
        <v>DM</v>
      </c>
      <c r="CG81" s="109">
        <v>70</v>
      </c>
      <c r="CH81" s="95">
        <v>157</v>
      </c>
      <c r="CI81" s="50">
        <f t="shared" si="41"/>
        <v>28.398718000730252</v>
      </c>
      <c r="CJ81" s="18" t="str">
        <f t="shared" si="42"/>
        <v>SOBREPESO</v>
      </c>
      <c r="CK81" s="95">
        <f>Hoja1!L83</f>
        <v>13</v>
      </c>
      <c r="CL81" s="10" t="s">
        <v>1113</v>
      </c>
      <c r="CM81" s="97">
        <v>43322</v>
      </c>
      <c r="CN81" s="92"/>
      <c r="CO81" s="92">
        <v>2</v>
      </c>
      <c r="CP81" s="65" t="s">
        <v>1222</v>
      </c>
      <c r="CQ81" s="75">
        <v>1</v>
      </c>
      <c r="CR81" s="94" t="s">
        <v>1221</v>
      </c>
      <c r="CS81" s="75">
        <v>1</v>
      </c>
      <c r="CT81" s="110" t="s">
        <v>1707</v>
      </c>
      <c r="CU81" s="93" t="s">
        <v>807</v>
      </c>
      <c r="CV81" s="92"/>
      <c r="CW81" s="102">
        <v>120</v>
      </c>
      <c r="CX81" s="102">
        <v>80</v>
      </c>
      <c r="CY81" s="93" t="s">
        <v>807</v>
      </c>
      <c r="CZ81" s="92" t="s">
        <v>130</v>
      </c>
      <c r="DA81" s="75" t="s">
        <v>807</v>
      </c>
      <c r="DB81" s="92">
        <v>0</v>
      </c>
      <c r="DC81" s="75" t="str">
        <f t="shared" si="44"/>
        <v/>
      </c>
      <c r="DD81" s="16" t="str">
        <f t="shared" si="45"/>
        <v/>
      </c>
      <c r="DE81" s="16" t="str">
        <f t="shared" si="46"/>
        <v/>
      </c>
      <c r="DF81" s="16" t="str">
        <f t="shared" si="47"/>
        <v/>
      </c>
      <c r="DG81" s="16" t="str">
        <f t="shared" si="59"/>
        <v xml:space="preserve"> +  +  + </v>
      </c>
      <c r="DH81" s="16" t="str">
        <f t="shared" si="67"/>
        <v>DM</v>
      </c>
      <c r="DI81" s="98">
        <v>43335</v>
      </c>
      <c r="DJ81" s="75" t="str">
        <f t="shared" si="48"/>
        <v>SI</v>
      </c>
      <c r="DL81" s="98"/>
      <c r="DM81" s="98">
        <v>43242</v>
      </c>
      <c r="DN81" s="75" t="str">
        <f t="shared" si="49"/>
        <v>SI</v>
      </c>
      <c r="DO81" s="98">
        <v>43329</v>
      </c>
      <c r="DP81" s="75" t="str">
        <f t="shared" si="50"/>
        <v>SI</v>
      </c>
      <c r="DQ81" s="98"/>
      <c r="DR81" s="75" t="str">
        <f t="shared" si="51"/>
        <v>NO</v>
      </c>
      <c r="DS81" s="98">
        <v>43350</v>
      </c>
      <c r="DT81" s="75" t="str">
        <f t="shared" si="52"/>
        <v>SI</v>
      </c>
      <c r="DU81" s="98"/>
      <c r="DV81" s="75" t="str">
        <f t="shared" si="53"/>
        <v>NO</v>
      </c>
      <c r="DW81" s="98"/>
      <c r="DX81" s="75" t="str">
        <f t="shared" si="54"/>
        <v>NO</v>
      </c>
      <c r="DY81" s="98">
        <v>44329</v>
      </c>
      <c r="DZ81" s="75" t="str">
        <f t="shared" si="55"/>
        <v>SI</v>
      </c>
      <c r="EA81" s="98"/>
      <c r="EB81" s="75" t="str">
        <f t="shared" si="56"/>
        <v>NO</v>
      </c>
      <c r="EC81" s="98" t="s">
        <v>807</v>
      </c>
      <c r="ED81" s="92" t="s">
        <v>1530</v>
      </c>
      <c r="EE81" s="92"/>
      <c r="EF81" s="98" t="s">
        <v>807</v>
      </c>
      <c r="EG81" s="94"/>
      <c r="EH81" s="99" t="s">
        <v>131</v>
      </c>
      <c r="EI81" s="99" t="s">
        <v>807</v>
      </c>
      <c r="EJ81" s="99"/>
      <c r="EK81" s="101">
        <v>44329</v>
      </c>
      <c r="EL81" s="92">
        <v>0.81</v>
      </c>
      <c r="EM81" s="103">
        <v>44637</v>
      </c>
      <c r="EN81" s="102">
        <v>153</v>
      </c>
      <c r="EO81" s="101">
        <v>44329</v>
      </c>
      <c r="EP81" s="92">
        <v>162</v>
      </c>
      <c r="EQ81" s="101">
        <v>44329</v>
      </c>
      <c r="ER81" s="99">
        <v>97.68</v>
      </c>
      <c r="ES81" s="101">
        <v>44329</v>
      </c>
      <c r="ET81" s="192">
        <v>37.299999999999997</v>
      </c>
      <c r="EU81" s="101">
        <v>44329</v>
      </c>
      <c r="EV81" s="92">
        <v>135.1</v>
      </c>
      <c r="EW81" s="101">
        <v>44329</v>
      </c>
      <c r="EX81" s="92"/>
      <c r="EY81" s="103">
        <v>44635</v>
      </c>
      <c r="EZ81" s="92">
        <v>9.0399999999999991</v>
      </c>
      <c r="FA81" s="102"/>
      <c r="FB81" s="102"/>
      <c r="FC81" s="92"/>
      <c r="FD81" s="92"/>
      <c r="FE81" s="103">
        <v>44329</v>
      </c>
      <c r="FF81" s="105">
        <v>2.5</v>
      </c>
      <c r="FG81" s="101">
        <v>44329</v>
      </c>
      <c r="FH81" s="105">
        <v>63.2</v>
      </c>
      <c r="FI81" s="92"/>
      <c r="FJ81" s="94"/>
      <c r="FK81" s="92"/>
      <c r="FL81" s="97">
        <v>44637</v>
      </c>
      <c r="FM81" s="98" t="s">
        <v>1530</v>
      </c>
      <c r="FN81" s="97">
        <v>44729</v>
      </c>
      <c r="FO81" s="107" t="s">
        <v>807</v>
      </c>
      <c r="FP81" s="92" t="s">
        <v>132</v>
      </c>
      <c r="FQ81" s="92" t="s">
        <v>132</v>
      </c>
      <c r="FR81" s="92" t="s">
        <v>132</v>
      </c>
      <c r="FS81" s="107" t="s">
        <v>807</v>
      </c>
      <c r="FT81" s="92" t="s">
        <v>132</v>
      </c>
      <c r="FU81" s="107"/>
      <c r="GM81" s="102"/>
    </row>
    <row r="82" spans="1:195" s="75" customFormat="1" x14ac:dyDescent="0.25">
      <c r="A82" s="85">
        <v>2022</v>
      </c>
      <c r="B82" s="76">
        <v>44926</v>
      </c>
      <c r="C82" s="85" t="s">
        <v>121</v>
      </c>
      <c r="D82" s="85" t="s">
        <v>122</v>
      </c>
      <c r="E82" s="85" t="s">
        <v>123</v>
      </c>
      <c r="F82" s="77">
        <f t="shared" si="60"/>
        <v>81</v>
      </c>
      <c r="G82" s="85" t="s">
        <v>1586</v>
      </c>
      <c r="H82" s="85">
        <v>86</v>
      </c>
      <c r="I82" s="85" t="s">
        <v>797</v>
      </c>
      <c r="J82" s="217" t="s">
        <v>800</v>
      </c>
      <c r="K82" s="77" t="str">
        <f>VLOOKUP(J82,[1]CodMpios!$B$1075:$E$1087,4,FALSE)</f>
        <v>86001 - Mocoa</v>
      </c>
      <c r="L82" s="77" t="str">
        <f>VLOOKUP($J82,[1]Coord_Mpios_X_Y!$B$102:$K$114,9,FALSE)</f>
        <v>1,228574994655</v>
      </c>
      <c r="M82" s="77" t="str">
        <f>VLOOKUP($J82,[1]Coord_Mpios_X_Y!$B$102:$K$114,10,FALSE)</f>
        <v>-76,684362183288</v>
      </c>
      <c r="N82" s="86" t="s">
        <v>1784</v>
      </c>
      <c r="O82" s="86" t="s">
        <v>1776</v>
      </c>
      <c r="P82" s="218"/>
      <c r="Q82" s="85" t="s">
        <v>126</v>
      </c>
      <c r="R82" s="108">
        <v>41101099</v>
      </c>
      <c r="S82" s="62" t="str">
        <f t="shared" si="40"/>
        <v>CC41101099</v>
      </c>
      <c r="T82" s="91" t="s">
        <v>559</v>
      </c>
      <c r="U82" s="85"/>
      <c r="V82" s="91" t="s">
        <v>290</v>
      </c>
      <c r="W82" s="85" t="s">
        <v>1246</v>
      </c>
      <c r="X82" s="87">
        <v>18103</v>
      </c>
      <c r="Y82" s="89">
        <f t="shared" si="57"/>
        <v>49</v>
      </c>
      <c r="Z82" s="63">
        <f>VLOOKUP($Y82,[1]Edades!$A$3:$H$153,4,FALSE)</f>
        <v>5</v>
      </c>
      <c r="AA82" s="63" t="str">
        <f>VLOOKUP($Y82,[1]Edades!$A$3:$H$153,6,FALSE)</f>
        <v>5 - Adultez</v>
      </c>
      <c r="AB82" s="63">
        <f>VLOOKUP($Y82,[1]Edades!$A$3:$H$153,7,FALSE)</f>
        <v>10</v>
      </c>
      <c r="AC82" s="63" t="str">
        <f>VLOOKUP($Y82,[1]Edades!$A$3:$H$153,8,FALSE)</f>
        <v>45-49</v>
      </c>
      <c r="AD82" s="91" t="s">
        <v>1590</v>
      </c>
      <c r="AE82" s="85">
        <v>2</v>
      </c>
      <c r="AF82" s="85" t="s">
        <v>807</v>
      </c>
      <c r="AG82" s="86" t="s">
        <v>1777</v>
      </c>
      <c r="AH82" s="85" t="s">
        <v>807</v>
      </c>
      <c r="AI82" s="85" t="s">
        <v>1595</v>
      </c>
      <c r="AJ82" s="85" t="s">
        <v>807</v>
      </c>
      <c r="AK82" s="86" t="s">
        <v>1784</v>
      </c>
      <c r="AL82" s="86" t="s">
        <v>1602</v>
      </c>
      <c r="AM82" s="85" t="s">
        <v>1786</v>
      </c>
      <c r="AN82" s="85" t="s">
        <v>131</v>
      </c>
      <c r="AO82" s="85" t="s">
        <v>131</v>
      </c>
      <c r="AP82" s="85" t="s">
        <v>131</v>
      </c>
      <c r="AQ82" s="75" t="s">
        <v>1841</v>
      </c>
      <c r="AR82" s="53" t="str">
        <f t="shared" si="58"/>
        <v>86001 - Mocoa</v>
      </c>
      <c r="AS82" s="85" t="s">
        <v>1586</v>
      </c>
      <c r="AT82" s="85">
        <v>3168707944</v>
      </c>
      <c r="AU82" s="85" t="s">
        <v>1219</v>
      </c>
      <c r="AV82" s="85"/>
      <c r="AW82" s="85"/>
      <c r="AX82" s="85"/>
      <c r="AY82" s="85"/>
      <c r="AZ82" s="85"/>
      <c r="BA82" s="85">
        <v>86</v>
      </c>
      <c r="BB82" s="85" t="s">
        <v>1778</v>
      </c>
      <c r="BC82" s="85">
        <v>86001</v>
      </c>
      <c r="BD82" s="85" t="s">
        <v>1586</v>
      </c>
      <c r="BE82" s="89">
        <v>860010017201</v>
      </c>
      <c r="BF82" s="49" t="s">
        <v>1079</v>
      </c>
      <c r="BG82" s="85" t="s">
        <v>1779</v>
      </c>
      <c r="BH82" s="85" t="s">
        <v>1780</v>
      </c>
      <c r="BI82" s="85">
        <v>4201616</v>
      </c>
      <c r="BJ82" s="85"/>
      <c r="BK82" s="85"/>
      <c r="BL82" s="85" t="s">
        <v>807</v>
      </c>
      <c r="BM82" s="85" t="s">
        <v>130</v>
      </c>
      <c r="BN82" s="85" t="s">
        <v>132</v>
      </c>
      <c r="BO82" s="85">
        <v>0</v>
      </c>
      <c r="BP82" s="85" t="s">
        <v>132</v>
      </c>
      <c r="BQ82" s="85" t="s">
        <v>132</v>
      </c>
      <c r="BR82" s="85" t="s">
        <v>1676</v>
      </c>
      <c r="BS82" s="85" t="s">
        <v>132</v>
      </c>
      <c r="BT82" s="90">
        <v>44879</v>
      </c>
      <c r="BU82" s="85" t="s">
        <v>1677</v>
      </c>
      <c r="BV82" s="85" t="s">
        <v>130</v>
      </c>
      <c r="BW82" s="91" t="s">
        <v>1812</v>
      </c>
      <c r="BX82" s="85" t="s">
        <v>1531</v>
      </c>
      <c r="BY82" s="88" t="s">
        <v>132</v>
      </c>
      <c r="BZ82" s="85" t="s">
        <v>132</v>
      </c>
      <c r="CA82" s="85" t="s">
        <v>132</v>
      </c>
      <c r="CB82" s="85" t="s">
        <v>132</v>
      </c>
      <c r="CC82" s="85" t="s">
        <v>132</v>
      </c>
      <c r="CD82" s="85" t="s">
        <v>132</v>
      </c>
      <c r="CE82" s="85" t="s">
        <v>1681</v>
      </c>
      <c r="CF82" s="85" t="s">
        <v>1867</v>
      </c>
      <c r="CG82" s="109">
        <v>47</v>
      </c>
      <c r="CH82" s="95">
        <v>153</v>
      </c>
      <c r="CI82" s="50">
        <f t="shared" si="41"/>
        <v>20.077747874749029</v>
      </c>
      <c r="CJ82" s="18" t="str">
        <f t="shared" si="42"/>
        <v>NORMAL</v>
      </c>
      <c r="CK82" s="95">
        <f>Hoja1!L84</f>
        <v>8</v>
      </c>
      <c r="CL82" s="10" t="s">
        <v>1112</v>
      </c>
      <c r="CM82" s="97">
        <v>43322</v>
      </c>
      <c r="CN82" s="92"/>
      <c r="CO82" s="75">
        <v>1</v>
      </c>
      <c r="CP82" s="97">
        <v>43322</v>
      </c>
      <c r="CQ82" s="75">
        <v>2</v>
      </c>
      <c r="CR82" s="65" t="s">
        <v>1222</v>
      </c>
      <c r="CS82" s="75">
        <v>0</v>
      </c>
      <c r="CT82" s="110" t="s">
        <v>131</v>
      </c>
      <c r="CU82" s="92" t="s">
        <v>132</v>
      </c>
      <c r="CV82" s="92"/>
      <c r="CW82" s="102">
        <v>127</v>
      </c>
      <c r="CX82" s="102">
        <v>70</v>
      </c>
      <c r="CY82" s="93" t="s">
        <v>131</v>
      </c>
      <c r="CZ82" s="92" t="s">
        <v>130</v>
      </c>
      <c r="DA82" s="92" t="s">
        <v>132</v>
      </c>
      <c r="DB82" s="92">
        <v>0</v>
      </c>
      <c r="DC82" s="75" t="str">
        <f t="shared" si="44"/>
        <v/>
      </c>
      <c r="DD82" s="16" t="str">
        <f t="shared" si="45"/>
        <v/>
      </c>
      <c r="DE82" s="16" t="str">
        <f t="shared" si="46"/>
        <v/>
      </c>
      <c r="DF82" s="16" t="str">
        <f t="shared" si="47"/>
        <v/>
      </c>
      <c r="DG82" s="16" t="str">
        <f t="shared" si="59"/>
        <v xml:space="preserve"> +  +  + </v>
      </c>
      <c r="DH82" s="16" t="str">
        <f t="shared" si="67"/>
        <v>HTA</v>
      </c>
      <c r="DI82" s="98"/>
      <c r="DJ82" s="75" t="str">
        <f t="shared" si="48"/>
        <v>NO</v>
      </c>
      <c r="DL82" s="98"/>
      <c r="DM82" s="98">
        <v>44852</v>
      </c>
      <c r="DN82" s="75" t="str">
        <f t="shared" si="49"/>
        <v>SI</v>
      </c>
      <c r="DO82" s="98"/>
      <c r="DP82" s="75" t="str">
        <f t="shared" si="50"/>
        <v>NO</v>
      </c>
      <c r="DQ82" s="98"/>
      <c r="DR82" s="75" t="str">
        <f t="shared" si="51"/>
        <v>NO</v>
      </c>
      <c r="DS82" s="98"/>
      <c r="DT82" s="75" t="str">
        <f t="shared" si="52"/>
        <v>NO</v>
      </c>
      <c r="DU82" s="98"/>
      <c r="DV82" s="75" t="str">
        <f t="shared" si="53"/>
        <v>NO</v>
      </c>
      <c r="DW82" s="98"/>
      <c r="DX82" s="75" t="str">
        <f t="shared" si="54"/>
        <v>NO</v>
      </c>
      <c r="DY82" s="98">
        <v>44634</v>
      </c>
      <c r="DZ82" s="75" t="str">
        <f t="shared" si="55"/>
        <v>SI</v>
      </c>
      <c r="EA82" s="98"/>
      <c r="EB82" s="75" t="str">
        <f t="shared" si="56"/>
        <v>NO</v>
      </c>
      <c r="EC82" s="98" t="s">
        <v>132</v>
      </c>
      <c r="ED82" s="92" t="s">
        <v>1530</v>
      </c>
      <c r="EE82" s="92" t="s">
        <v>807</v>
      </c>
      <c r="EF82" s="92" t="s">
        <v>1814</v>
      </c>
      <c r="EG82" s="94"/>
      <c r="EH82" s="99">
        <v>8</v>
      </c>
      <c r="EI82" s="92">
        <v>2</v>
      </c>
      <c r="EJ82" s="92"/>
      <c r="EK82" s="101">
        <v>44634</v>
      </c>
      <c r="EL82" s="92">
        <v>0.6</v>
      </c>
      <c r="EM82" s="103">
        <v>44634</v>
      </c>
      <c r="EN82" s="102">
        <v>108</v>
      </c>
      <c r="EO82" s="101">
        <v>44634</v>
      </c>
      <c r="EP82" s="92">
        <v>164.8</v>
      </c>
      <c r="EQ82" s="101">
        <v>44634</v>
      </c>
      <c r="ER82" s="99">
        <v>88.780000000000015</v>
      </c>
      <c r="ES82" s="101">
        <v>44634</v>
      </c>
      <c r="ET82" s="192">
        <v>46.3</v>
      </c>
      <c r="EU82" s="101">
        <v>44634</v>
      </c>
      <c r="EV82" s="92">
        <v>148.6</v>
      </c>
      <c r="EW82" s="101">
        <v>44275</v>
      </c>
      <c r="EX82" s="92" t="s">
        <v>1718</v>
      </c>
      <c r="EY82" s="103"/>
      <c r="EZ82" s="92"/>
      <c r="FA82" s="102"/>
      <c r="FB82" s="102"/>
      <c r="FC82" s="92"/>
      <c r="FD82" s="92"/>
      <c r="FE82" s="103">
        <v>44275</v>
      </c>
      <c r="FF82" s="105">
        <v>4.9000000000000004</v>
      </c>
      <c r="FG82" s="101">
        <v>44275</v>
      </c>
      <c r="FH82" s="105">
        <v>22.6</v>
      </c>
      <c r="FI82" s="98">
        <v>44634</v>
      </c>
      <c r="FJ82" s="94" t="s">
        <v>1712</v>
      </c>
      <c r="FK82" s="92">
        <v>95</v>
      </c>
      <c r="FL82" s="97">
        <v>44879</v>
      </c>
      <c r="FM82" s="98" t="s">
        <v>1530</v>
      </c>
      <c r="FN82" s="97">
        <v>44961</v>
      </c>
      <c r="FO82" s="107"/>
      <c r="FP82" s="92" t="s">
        <v>132</v>
      </c>
      <c r="FQ82" s="92" t="s">
        <v>132</v>
      </c>
      <c r="FR82" s="92" t="s">
        <v>132</v>
      </c>
      <c r="FS82" s="107" t="s">
        <v>807</v>
      </c>
      <c r="FT82" s="92" t="s">
        <v>132</v>
      </c>
      <c r="FU82" s="107"/>
      <c r="GM82" s="102"/>
    </row>
    <row r="83" spans="1:195" s="75" customFormat="1" x14ac:dyDescent="0.25">
      <c r="A83" s="85">
        <v>2022</v>
      </c>
      <c r="B83" s="76">
        <v>44926</v>
      </c>
      <c r="C83" s="85" t="s">
        <v>121</v>
      </c>
      <c r="D83" s="85" t="s">
        <v>122</v>
      </c>
      <c r="E83" s="85" t="s">
        <v>1474</v>
      </c>
      <c r="F83" s="77">
        <f t="shared" si="60"/>
        <v>82</v>
      </c>
      <c r="G83" s="85" t="s">
        <v>1586</v>
      </c>
      <c r="H83" s="85">
        <v>86</v>
      </c>
      <c r="I83" s="85" t="s">
        <v>797</v>
      </c>
      <c r="J83" s="217" t="s">
        <v>800</v>
      </c>
      <c r="K83" s="77" t="str">
        <f>VLOOKUP(J83,[1]CodMpios!$B$1075:$E$1087,4,FALSE)</f>
        <v>86001 - Mocoa</v>
      </c>
      <c r="L83" s="77" t="str">
        <f>VLOOKUP($J83,[1]Coord_Mpios_X_Y!$B$102:$K$114,9,FALSE)</f>
        <v>1,228574994655</v>
      </c>
      <c r="M83" s="77" t="str">
        <f>VLOOKUP($J83,[1]Coord_Mpios_X_Y!$B$102:$K$114,10,FALSE)</f>
        <v>-76,684362183288</v>
      </c>
      <c r="N83" s="86" t="s">
        <v>1775</v>
      </c>
      <c r="O83" s="86" t="s">
        <v>1776</v>
      </c>
      <c r="P83" s="218"/>
      <c r="Q83" s="85" t="s">
        <v>126</v>
      </c>
      <c r="R83" s="108">
        <v>41181523</v>
      </c>
      <c r="S83" s="62" t="str">
        <f t="shared" si="40"/>
        <v>CC41181523</v>
      </c>
      <c r="T83" s="91" t="s">
        <v>522</v>
      </c>
      <c r="U83" s="85" t="s">
        <v>309</v>
      </c>
      <c r="V83" s="91" t="s">
        <v>480</v>
      </c>
      <c r="W83" s="85" t="s">
        <v>332</v>
      </c>
      <c r="X83" s="87">
        <v>25974</v>
      </c>
      <c r="Y83" s="89">
        <f t="shared" si="57"/>
        <v>71</v>
      </c>
      <c r="Z83" s="63">
        <f>VLOOKUP($Y83,[1]Edades!$A$3:$H$153,4,FALSE)</f>
        <v>6</v>
      </c>
      <c r="AA83" s="63" t="str">
        <f>VLOOKUP($Y83,[1]Edades!$A$3:$H$153,6,FALSE)</f>
        <v>6 - Persona mayor</v>
      </c>
      <c r="AB83" s="63">
        <f>VLOOKUP($Y83,[1]Edades!$A$3:$H$153,7,FALSE)</f>
        <v>15</v>
      </c>
      <c r="AC83" s="63" t="str">
        <f>VLOOKUP($Y83,[1]Edades!$A$3:$H$153,8,FALSE)</f>
        <v>70-74</v>
      </c>
      <c r="AD83" s="91" t="s">
        <v>1590</v>
      </c>
      <c r="AE83" s="85">
        <v>2</v>
      </c>
      <c r="AF83" s="85" t="s">
        <v>807</v>
      </c>
      <c r="AG83" s="86" t="s">
        <v>1777</v>
      </c>
      <c r="AH83" s="85" t="s">
        <v>807</v>
      </c>
      <c r="AI83" s="85" t="s">
        <v>807</v>
      </c>
      <c r="AJ83" s="85" t="s">
        <v>807</v>
      </c>
      <c r="AK83" s="86" t="s">
        <v>1775</v>
      </c>
      <c r="AL83" s="86" t="s">
        <v>1602</v>
      </c>
      <c r="AM83" s="85" t="s">
        <v>1786</v>
      </c>
      <c r="AN83" s="85" t="s">
        <v>131</v>
      </c>
      <c r="AO83" s="85" t="s">
        <v>131</v>
      </c>
      <c r="AP83" s="85" t="s">
        <v>131</v>
      </c>
      <c r="AQ83" s="75" t="s">
        <v>1841</v>
      </c>
      <c r="AR83" s="53" t="str">
        <f t="shared" si="58"/>
        <v>86001 - Mocoa</v>
      </c>
      <c r="AS83" s="85" t="s">
        <v>1586</v>
      </c>
      <c r="AT83" s="85">
        <v>3113244001</v>
      </c>
      <c r="AU83" s="85" t="s">
        <v>1219</v>
      </c>
      <c r="AV83" s="85"/>
      <c r="AW83" s="85"/>
      <c r="AX83" s="85"/>
      <c r="AY83" s="85"/>
      <c r="AZ83" s="85"/>
      <c r="BA83" s="85">
        <v>86</v>
      </c>
      <c r="BB83" s="85" t="s">
        <v>1778</v>
      </c>
      <c r="BC83" s="85">
        <v>86001</v>
      </c>
      <c r="BD83" s="85" t="s">
        <v>1586</v>
      </c>
      <c r="BE83" s="89">
        <v>860010017201</v>
      </c>
      <c r="BF83" s="49" t="s">
        <v>1079</v>
      </c>
      <c r="BG83" s="85" t="s">
        <v>1779</v>
      </c>
      <c r="BH83" s="85" t="s">
        <v>1780</v>
      </c>
      <c r="BI83" s="85">
        <v>4201616</v>
      </c>
      <c r="BJ83" s="85"/>
      <c r="BK83" s="85"/>
      <c r="BL83" s="85" t="s">
        <v>807</v>
      </c>
      <c r="BM83" s="88" t="s">
        <v>132</v>
      </c>
      <c r="BN83" s="85" t="s">
        <v>132</v>
      </c>
      <c r="BO83" s="85">
        <v>0</v>
      </c>
      <c r="BP83" s="85" t="s">
        <v>132</v>
      </c>
      <c r="BQ83" s="85" t="s">
        <v>132</v>
      </c>
      <c r="BR83" s="85" t="s">
        <v>807</v>
      </c>
      <c r="BS83" s="85" t="s">
        <v>807</v>
      </c>
      <c r="BT83" s="90">
        <v>44305</v>
      </c>
      <c r="BU83" s="85" t="s">
        <v>1677</v>
      </c>
      <c r="BV83" s="85" t="s">
        <v>130</v>
      </c>
      <c r="BW83" s="91" t="s">
        <v>131</v>
      </c>
      <c r="BX83" s="85"/>
      <c r="BY83" s="85" t="s">
        <v>131</v>
      </c>
      <c r="BZ83" s="85" t="s">
        <v>807</v>
      </c>
      <c r="CA83" s="85" t="s">
        <v>807</v>
      </c>
      <c r="CB83" s="85"/>
      <c r="CC83" s="85"/>
      <c r="CD83" s="85" t="s">
        <v>131</v>
      </c>
      <c r="CE83" s="88" t="s">
        <v>1681</v>
      </c>
      <c r="CF83" s="80" t="str">
        <f t="shared" ref="CF83:CF85" si="68">E83</f>
        <v>DM</v>
      </c>
      <c r="CG83" s="109">
        <v>77</v>
      </c>
      <c r="CH83" s="95">
        <v>148</v>
      </c>
      <c r="CI83" s="50">
        <f t="shared" si="41"/>
        <v>35.153396639883127</v>
      </c>
      <c r="CJ83" s="18" t="str">
        <f t="shared" si="42"/>
        <v>OBESIDAD</v>
      </c>
      <c r="CK83" s="95">
        <f>Hoja1!L85</f>
        <v>22</v>
      </c>
      <c r="CL83" s="10" t="s">
        <v>1114</v>
      </c>
      <c r="CM83" s="97">
        <v>43322</v>
      </c>
      <c r="CN83" s="92"/>
      <c r="CO83" s="92">
        <v>2</v>
      </c>
      <c r="CP83" s="65" t="s">
        <v>1222</v>
      </c>
      <c r="CQ83" s="75">
        <v>1</v>
      </c>
      <c r="CR83" s="94" t="s">
        <v>1221</v>
      </c>
      <c r="CS83" s="75">
        <v>1</v>
      </c>
      <c r="CT83" s="110" t="s">
        <v>1707</v>
      </c>
      <c r="CU83" s="93" t="s">
        <v>807</v>
      </c>
      <c r="CV83" s="92"/>
      <c r="CW83" s="102">
        <v>120</v>
      </c>
      <c r="CX83" s="102">
        <v>80</v>
      </c>
      <c r="CY83" s="93" t="s">
        <v>807</v>
      </c>
      <c r="CZ83" s="92" t="s">
        <v>132</v>
      </c>
      <c r="DA83" s="75" t="s">
        <v>807</v>
      </c>
      <c r="DB83" s="92">
        <v>0</v>
      </c>
      <c r="DC83" s="75" t="str">
        <f t="shared" si="44"/>
        <v/>
      </c>
      <c r="DD83" s="16" t="str">
        <f t="shared" si="45"/>
        <v/>
      </c>
      <c r="DE83" s="16" t="str">
        <f t="shared" si="46"/>
        <v/>
      </c>
      <c r="DF83" s="16" t="str">
        <f t="shared" si="47"/>
        <v/>
      </c>
      <c r="DG83" s="16" t="str">
        <f t="shared" si="59"/>
        <v xml:space="preserve"> +  +  + </v>
      </c>
      <c r="DH83" s="16" t="str">
        <f t="shared" si="67"/>
        <v>DM</v>
      </c>
      <c r="DI83" s="98"/>
      <c r="DJ83" s="75" t="str">
        <f t="shared" si="48"/>
        <v>NO</v>
      </c>
      <c r="DL83" s="98"/>
      <c r="DM83" s="98"/>
      <c r="DN83" s="75" t="str">
        <f t="shared" si="49"/>
        <v>NO</v>
      </c>
      <c r="DO83" s="98"/>
      <c r="DP83" s="75" t="str">
        <f t="shared" si="50"/>
        <v>NO</v>
      </c>
      <c r="DQ83" s="98"/>
      <c r="DR83" s="75" t="str">
        <f t="shared" si="51"/>
        <v>NO</v>
      </c>
      <c r="DS83" s="98"/>
      <c r="DT83" s="75" t="str">
        <f t="shared" si="52"/>
        <v>NO</v>
      </c>
      <c r="DU83" s="98"/>
      <c r="DV83" s="75" t="str">
        <f t="shared" si="53"/>
        <v>NO</v>
      </c>
      <c r="DW83" s="98"/>
      <c r="DX83" s="75" t="str">
        <f t="shared" si="54"/>
        <v>NO</v>
      </c>
      <c r="DY83" s="98">
        <v>43256</v>
      </c>
      <c r="DZ83" s="75" t="str">
        <f t="shared" si="55"/>
        <v>SI</v>
      </c>
      <c r="EA83" s="98"/>
      <c r="EB83" s="75" t="str">
        <f t="shared" si="56"/>
        <v>NO</v>
      </c>
      <c r="EC83" s="98" t="s">
        <v>807</v>
      </c>
      <c r="ED83" s="92" t="s">
        <v>1530</v>
      </c>
      <c r="EE83" s="92"/>
      <c r="EF83" s="98" t="s">
        <v>807</v>
      </c>
      <c r="EG83" s="94"/>
      <c r="EH83" s="99" t="s">
        <v>131</v>
      </c>
      <c r="EI83" s="99" t="s">
        <v>807</v>
      </c>
      <c r="EJ83" s="99"/>
      <c r="EK83" s="101">
        <v>43251</v>
      </c>
      <c r="EL83" s="92">
        <v>0.8</v>
      </c>
      <c r="EM83" s="103">
        <v>43351</v>
      </c>
      <c r="EN83" s="102">
        <v>124.5</v>
      </c>
      <c r="EO83" s="101">
        <v>43251</v>
      </c>
      <c r="EP83" s="92">
        <v>156</v>
      </c>
      <c r="EQ83" s="101">
        <v>43251</v>
      </c>
      <c r="ER83" s="99">
        <v>87.6</v>
      </c>
      <c r="ES83" s="101">
        <v>43251</v>
      </c>
      <c r="ET83" s="192">
        <v>48.4</v>
      </c>
      <c r="EU83" s="101">
        <v>43251</v>
      </c>
      <c r="EV83" s="92">
        <v>100</v>
      </c>
      <c r="EW83" s="101"/>
      <c r="EX83" s="92"/>
      <c r="EY83" s="103">
        <v>43351</v>
      </c>
      <c r="EZ83" s="92">
        <v>8.1999999999999993</v>
      </c>
      <c r="FA83" s="102"/>
      <c r="FB83" s="102"/>
      <c r="FC83" s="92"/>
      <c r="FD83" s="92"/>
      <c r="FE83" s="103">
        <v>43251</v>
      </c>
      <c r="FF83" s="105">
        <v>2.6</v>
      </c>
      <c r="FG83" s="101">
        <v>43351</v>
      </c>
      <c r="FH83" s="105">
        <v>73</v>
      </c>
      <c r="FI83" s="92"/>
      <c r="FJ83" s="94"/>
      <c r="FK83" s="92"/>
      <c r="FL83" s="97">
        <v>44305</v>
      </c>
      <c r="FM83" s="98" t="s">
        <v>1530</v>
      </c>
      <c r="FN83" s="97">
        <v>44335</v>
      </c>
      <c r="FO83" s="107" t="s">
        <v>807</v>
      </c>
      <c r="FP83" s="92" t="s">
        <v>132</v>
      </c>
      <c r="FQ83" s="92" t="s">
        <v>132</v>
      </c>
      <c r="FR83" s="92" t="s">
        <v>132</v>
      </c>
      <c r="FS83" s="107" t="s">
        <v>807</v>
      </c>
      <c r="FT83" s="92" t="s">
        <v>132</v>
      </c>
      <c r="FU83" s="92"/>
      <c r="GM83" s="102"/>
    </row>
    <row r="84" spans="1:195" s="75" customFormat="1" x14ac:dyDescent="0.25">
      <c r="A84" s="85">
        <v>2022</v>
      </c>
      <c r="B84" s="76">
        <v>44926</v>
      </c>
      <c r="C84" s="85" t="s">
        <v>121</v>
      </c>
      <c r="D84" s="85" t="s">
        <v>122</v>
      </c>
      <c r="E84" s="85" t="s">
        <v>123</v>
      </c>
      <c r="F84" s="77">
        <f t="shared" si="60"/>
        <v>83</v>
      </c>
      <c r="G84" s="85" t="s">
        <v>1586</v>
      </c>
      <c r="H84" s="85">
        <v>86</v>
      </c>
      <c r="I84" s="85" t="s">
        <v>797</v>
      </c>
      <c r="J84" s="217" t="s">
        <v>800</v>
      </c>
      <c r="K84" s="77" t="str">
        <f>VLOOKUP(J84,[1]CodMpios!$B$1075:$E$1087,4,FALSE)</f>
        <v>86001 - Mocoa</v>
      </c>
      <c r="L84" s="77" t="str">
        <f>VLOOKUP($J84,[1]Coord_Mpios_X_Y!$B$102:$K$114,9,FALSE)</f>
        <v>1,228574994655</v>
      </c>
      <c r="M84" s="77" t="str">
        <f>VLOOKUP($J84,[1]Coord_Mpios_X_Y!$B$102:$K$114,10,FALSE)</f>
        <v>-76,684362183288</v>
      </c>
      <c r="N84" s="86" t="s">
        <v>1775</v>
      </c>
      <c r="O84" s="86" t="s">
        <v>1776</v>
      </c>
      <c r="P84" s="218"/>
      <c r="Q84" s="85" t="s">
        <v>126</v>
      </c>
      <c r="R84" s="108">
        <v>18123101</v>
      </c>
      <c r="S84" s="62" t="str">
        <f t="shared" si="40"/>
        <v>CC18123101</v>
      </c>
      <c r="T84" s="91" t="s">
        <v>395</v>
      </c>
      <c r="U84" s="85" t="s">
        <v>383</v>
      </c>
      <c r="V84" s="91" t="s">
        <v>408</v>
      </c>
      <c r="W84" s="85" t="s">
        <v>277</v>
      </c>
      <c r="X84" s="87">
        <v>21313</v>
      </c>
      <c r="Y84" s="89">
        <f t="shared" si="57"/>
        <v>58</v>
      </c>
      <c r="Z84" s="63">
        <f>VLOOKUP($Y84,[1]Edades!$A$3:$H$153,4,FALSE)</f>
        <v>5</v>
      </c>
      <c r="AA84" s="63" t="str">
        <f>VLOOKUP($Y84,[1]Edades!$A$3:$H$153,6,FALSE)</f>
        <v>5 - Adultez</v>
      </c>
      <c r="AB84" s="63">
        <f>VLOOKUP($Y84,[1]Edades!$A$3:$H$153,7,FALSE)</f>
        <v>12</v>
      </c>
      <c r="AC84" s="63" t="str">
        <f>VLOOKUP($Y84,[1]Edades!$A$3:$H$153,8,FALSE)</f>
        <v>55-59</v>
      </c>
      <c r="AD84" s="91" t="s">
        <v>1589</v>
      </c>
      <c r="AE84" s="85">
        <v>1</v>
      </c>
      <c r="AF84" s="85" t="s">
        <v>807</v>
      </c>
      <c r="AG84" s="86" t="s">
        <v>1777</v>
      </c>
      <c r="AH84" s="85" t="s">
        <v>807</v>
      </c>
      <c r="AI84" s="85" t="s">
        <v>807</v>
      </c>
      <c r="AJ84" s="85" t="s">
        <v>807</v>
      </c>
      <c r="AK84" s="86" t="s">
        <v>1775</v>
      </c>
      <c r="AL84" s="86" t="s">
        <v>1601</v>
      </c>
      <c r="AM84" s="85" t="s">
        <v>1786</v>
      </c>
      <c r="AN84" s="85" t="s">
        <v>131</v>
      </c>
      <c r="AO84" s="85" t="s">
        <v>131</v>
      </c>
      <c r="AP84" s="85" t="s">
        <v>131</v>
      </c>
      <c r="AQ84" s="75" t="s">
        <v>1841</v>
      </c>
      <c r="AR84" s="53" t="str">
        <f t="shared" si="58"/>
        <v>86001 - Mocoa</v>
      </c>
      <c r="AS84" s="85" t="s">
        <v>1586</v>
      </c>
      <c r="AT84" s="85">
        <v>3213715296</v>
      </c>
      <c r="AU84" s="85" t="s">
        <v>1219</v>
      </c>
      <c r="AV84" s="85"/>
      <c r="AW84" s="85"/>
      <c r="AX84" s="85"/>
      <c r="AY84" s="85"/>
      <c r="AZ84" s="85"/>
      <c r="BA84" s="85">
        <v>86</v>
      </c>
      <c r="BB84" s="85" t="s">
        <v>1778</v>
      </c>
      <c r="BC84" s="85">
        <v>86001</v>
      </c>
      <c r="BD84" s="85" t="s">
        <v>1586</v>
      </c>
      <c r="BE84" s="89">
        <v>860010017201</v>
      </c>
      <c r="BF84" s="49" t="s">
        <v>1079</v>
      </c>
      <c r="BG84" s="85" t="s">
        <v>1779</v>
      </c>
      <c r="BH84" s="85" t="s">
        <v>1780</v>
      </c>
      <c r="BI84" s="85">
        <v>4201616</v>
      </c>
      <c r="BJ84" s="85"/>
      <c r="BK84" s="85"/>
      <c r="BL84" s="85" t="s">
        <v>807</v>
      </c>
      <c r="BM84" s="85" t="s">
        <v>130</v>
      </c>
      <c r="BN84" s="85" t="s">
        <v>132</v>
      </c>
      <c r="BO84" s="85">
        <v>0</v>
      </c>
      <c r="BP84" s="85" t="s">
        <v>132</v>
      </c>
      <c r="BQ84" s="85" t="s">
        <v>132</v>
      </c>
      <c r="BR84" s="85" t="s">
        <v>807</v>
      </c>
      <c r="BS84" s="85" t="s">
        <v>807</v>
      </c>
      <c r="BT84" s="90">
        <v>44777</v>
      </c>
      <c r="BU84" s="85" t="s">
        <v>1677</v>
      </c>
      <c r="BV84" s="85" t="s">
        <v>130</v>
      </c>
      <c r="BW84" s="91" t="s">
        <v>1808</v>
      </c>
      <c r="BX84" s="85"/>
      <c r="BY84" s="85" t="s">
        <v>132</v>
      </c>
      <c r="BZ84" s="85" t="s">
        <v>807</v>
      </c>
      <c r="CA84" s="85" t="s">
        <v>807</v>
      </c>
      <c r="CB84" s="85"/>
      <c r="CC84" s="85"/>
      <c r="CD84" s="85" t="s">
        <v>1532</v>
      </c>
      <c r="CE84" s="88" t="s">
        <v>1681</v>
      </c>
      <c r="CF84" s="80" t="str">
        <f t="shared" si="68"/>
        <v>HTA</v>
      </c>
      <c r="CG84" s="109">
        <v>82</v>
      </c>
      <c r="CH84" s="95">
        <v>164</v>
      </c>
      <c r="CI84" s="50">
        <f t="shared" si="41"/>
        <v>30.487804878048784</v>
      </c>
      <c r="CJ84" s="18" t="str">
        <f t="shared" si="42"/>
        <v>OBESIDAD</v>
      </c>
      <c r="CK84" s="95">
        <f>Hoja1!L86</f>
        <v>2</v>
      </c>
      <c r="CL84" s="10" t="s">
        <v>1112</v>
      </c>
      <c r="CM84" s="97">
        <v>43325</v>
      </c>
      <c r="CN84" s="92"/>
      <c r="CO84" s="75">
        <v>1</v>
      </c>
      <c r="CP84" s="119">
        <f>CM84</f>
        <v>43325</v>
      </c>
      <c r="CQ84" s="75">
        <v>2</v>
      </c>
      <c r="CR84" s="65" t="s">
        <v>1222</v>
      </c>
      <c r="CS84" s="75">
        <v>0</v>
      </c>
      <c r="CT84" s="110" t="s">
        <v>131</v>
      </c>
      <c r="CU84" s="93" t="s">
        <v>807</v>
      </c>
      <c r="CV84" s="92"/>
      <c r="CW84" s="102">
        <v>100</v>
      </c>
      <c r="CX84" s="102">
        <v>60</v>
      </c>
      <c r="CY84" s="93" t="s">
        <v>807</v>
      </c>
      <c r="CZ84" s="92" t="s">
        <v>130</v>
      </c>
      <c r="DA84" s="75" t="s">
        <v>807</v>
      </c>
      <c r="DB84" s="92">
        <v>0</v>
      </c>
      <c r="DC84" s="75" t="str">
        <f t="shared" si="44"/>
        <v/>
      </c>
      <c r="DD84" s="16" t="str">
        <f t="shared" si="45"/>
        <v/>
      </c>
      <c r="DE84" s="16" t="str">
        <f t="shared" si="46"/>
        <v/>
      </c>
      <c r="DF84" s="16" t="str">
        <f t="shared" si="47"/>
        <v/>
      </c>
      <c r="DG84" s="16" t="str">
        <f t="shared" si="59"/>
        <v xml:space="preserve"> +  +  + </v>
      </c>
      <c r="DH84" s="16" t="str">
        <f t="shared" si="67"/>
        <v>HTA</v>
      </c>
      <c r="DI84" s="98"/>
      <c r="DJ84" s="75" t="str">
        <f t="shared" si="48"/>
        <v>NO</v>
      </c>
      <c r="DL84" s="98"/>
      <c r="DM84" s="98">
        <v>44596</v>
      </c>
      <c r="DN84" s="75" t="str">
        <f t="shared" si="49"/>
        <v>SI</v>
      </c>
      <c r="DO84" s="98"/>
      <c r="DP84" s="75" t="str">
        <f t="shared" si="50"/>
        <v>NO</v>
      </c>
      <c r="DQ84" s="98"/>
      <c r="DR84" s="75" t="str">
        <f t="shared" si="51"/>
        <v>NO</v>
      </c>
      <c r="DS84" s="98"/>
      <c r="DT84" s="75" t="str">
        <f t="shared" si="52"/>
        <v>NO</v>
      </c>
      <c r="DU84" s="98"/>
      <c r="DV84" s="75" t="str">
        <f t="shared" si="53"/>
        <v>NO</v>
      </c>
      <c r="DW84" s="98">
        <v>44596</v>
      </c>
      <c r="DX84" s="75" t="str">
        <f t="shared" si="54"/>
        <v>SI</v>
      </c>
      <c r="DY84" s="98">
        <v>44244</v>
      </c>
      <c r="DZ84" s="75" t="str">
        <f t="shared" si="55"/>
        <v>SI</v>
      </c>
      <c r="EA84" s="98"/>
      <c r="EB84" s="75" t="str">
        <f t="shared" si="56"/>
        <v>NO</v>
      </c>
      <c r="EC84" s="98" t="s">
        <v>807</v>
      </c>
      <c r="ED84" s="92" t="s">
        <v>1530</v>
      </c>
      <c r="EE84" s="92"/>
      <c r="EF84" s="98" t="s">
        <v>807</v>
      </c>
      <c r="EG84" s="94"/>
      <c r="EH84" s="99" t="s">
        <v>131</v>
      </c>
      <c r="EI84" s="99" t="s">
        <v>807</v>
      </c>
      <c r="EJ84" s="99"/>
      <c r="EK84" s="101">
        <v>44754</v>
      </c>
      <c r="EL84" s="92">
        <v>1</v>
      </c>
      <c r="EM84" s="103">
        <v>44581</v>
      </c>
      <c r="EN84" s="102">
        <v>111</v>
      </c>
      <c r="EO84" s="101">
        <v>44754</v>
      </c>
      <c r="EP84" s="92">
        <v>120</v>
      </c>
      <c r="EQ84" s="101">
        <v>44754</v>
      </c>
      <c r="ER84" s="99">
        <v>47.2</v>
      </c>
      <c r="ES84" s="101">
        <v>44754</v>
      </c>
      <c r="ET84" s="192">
        <v>54</v>
      </c>
      <c r="EU84" s="101">
        <v>44754</v>
      </c>
      <c r="EV84" s="92">
        <v>94</v>
      </c>
      <c r="EW84" s="101">
        <v>44754</v>
      </c>
      <c r="EX84" s="92"/>
      <c r="EY84" s="103">
        <v>44581</v>
      </c>
      <c r="EZ84" s="92">
        <v>5.69</v>
      </c>
      <c r="FA84" s="102"/>
      <c r="FB84" s="102"/>
      <c r="FC84" s="92"/>
      <c r="FD84" s="92"/>
      <c r="FE84" s="103">
        <v>44754</v>
      </c>
      <c r="FF84" s="105">
        <v>5</v>
      </c>
      <c r="FG84" s="101">
        <v>44754</v>
      </c>
      <c r="FH84" s="105">
        <v>88</v>
      </c>
      <c r="FI84" s="92"/>
      <c r="FJ84" s="94"/>
      <c r="FK84" s="92"/>
      <c r="FL84" s="97">
        <v>44777</v>
      </c>
      <c r="FM84" s="98" t="s">
        <v>1530</v>
      </c>
      <c r="FN84" s="97">
        <v>44869</v>
      </c>
      <c r="FO84" s="107" t="s">
        <v>807</v>
      </c>
      <c r="FP84" s="92" t="s">
        <v>130</v>
      </c>
      <c r="FQ84" s="92" t="s">
        <v>132</v>
      </c>
      <c r="FR84" s="92" t="s">
        <v>132</v>
      </c>
      <c r="FS84" s="107" t="s">
        <v>807</v>
      </c>
      <c r="FT84" s="92" t="s">
        <v>132</v>
      </c>
      <c r="FU84" s="92"/>
      <c r="GM84" s="102"/>
    </row>
    <row r="85" spans="1:195" s="75" customFormat="1" x14ac:dyDescent="0.25">
      <c r="A85" s="85">
        <v>2022</v>
      </c>
      <c r="B85" s="76">
        <v>44926</v>
      </c>
      <c r="C85" s="85" t="s">
        <v>121</v>
      </c>
      <c r="D85" s="85" t="s">
        <v>122</v>
      </c>
      <c r="E85" s="85" t="s">
        <v>123</v>
      </c>
      <c r="F85" s="77">
        <f t="shared" si="60"/>
        <v>84</v>
      </c>
      <c r="G85" s="85" t="s">
        <v>1586</v>
      </c>
      <c r="H85" s="85">
        <v>86</v>
      </c>
      <c r="I85" s="85" t="s">
        <v>797</v>
      </c>
      <c r="J85" s="217" t="s">
        <v>800</v>
      </c>
      <c r="K85" s="77" t="str">
        <f>VLOOKUP(J85,[1]CodMpios!$B$1075:$E$1087,4,FALSE)</f>
        <v>86001 - Mocoa</v>
      </c>
      <c r="L85" s="77" t="str">
        <f>VLOOKUP($J85,[1]Coord_Mpios_X_Y!$B$102:$K$114,9,FALSE)</f>
        <v>1,228574994655</v>
      </c>
      <c r="M85" s="77" t="str">
        <f>VLOOKUP($J85,[1]Coord_Mpios_X_Y!$B$102:$K$114,10,FALSE)</f>
        <v>-76,684362183288</v>
      </c>
      <c r="N85" s="86" t="s">
        <v>1775</v>
      </c>
      <c r="O85" s="86" t="s">
        <v>1776</v>
      </c>
      <c r="P85" s="218"/>
      <c r="Q85" s="85" t="s">
        <v>126</v>
      </c>
      <c r="R85" s="108">
        <v>27355361</v>
      </c>
      <c r="S85" s="62" t="str">
        <f t="shared" si="40"/>
        <v>CC27355361</v>
      </c>
      <c r="T85" s="91" t="s">
        <v>321</v>
      </c>
      <c r="U85" s="85" t="s">
        <v>802</v>
      </c>
      <c r="V85" s="91" t="s">
        <v>199</v>
      </c>
      <c r="W85" s="85" t="s">
        <v>225</v>
      </c>
      <c r="X85" s="87">
        <v>22264</v>
      </c>
      <c r="Y85" s="89">
        <f t="shared" si="57"/>
        <v>60</v>
      </c>
      <c r="Z85" s="63">
        <f>VLOOKUP($Y85,[1]Edades!$A$3:$H$153,4,FALSE)</f>
        <v>6</v>
      </c>
      <c r="AA85" s="63" t="str">
        <f>VLOOKUP($Y85,[1]Edades!$A$3:$H$153,6,FALSE)</f>
        <v>6 - Persona mayor</v>
      </c>
      <c r="AB85" s="63">
        <f>VLOOKUP($Y85,[1]Edades!$A$3:$H$153,7,FALSE)</f>
        <v>13</v>
      </c>
      <c r="AC85" s="63" t="str">
        <f>VLOOKUP($Y85,[1]Edades!$A$3:$H$153,8,FALSE)</f>
        <v>60-64</v>
      </c>
      <c r="AD85" s="91" t="s">
        <v>1590</v>
      </c>
      <c r="AE85" s="85">
        <v>2</v>
      </c>
      <c r="AF85" s="85" t="s">
        <v>807</v>
      </c>
      <c r="AG85" s="86" t="s">
        <v>1777</v>
      </c>
      <c r="AH85" s="85" t="s">
        <v>807</v>
      </c>
      <c r="AI85" s="85" t="s">
        <v>807</v>
      </c>
      <c r="AJ85" s="85" t="s">
        <v>807</v>
      </c>
      <c r="AK85" s="86" t="s">
        <v>1775</v>
      </c>
      <c r="AL85" s="86" t="s">
        <v>1600</v>
      </c>
      <c r="AM85" s="85" t="s">
        <v>1786</v>
      </c>
      <c r="AN85" s="85" t="s">
        <v>131</v>
      </c>
      <c r="AO85" s="85" t="s">
        <v>131</v>
      </c>
      <c r="AP85" s="85" t="s">
        <v>131</v>
      </c>
      <c r="AQ85" s="75" t="s">
        <v>1841</v>
      </c>
      <c r="AR85" s="53" t="str">
        <f t="shared" si="58"/>
        <v>86001 - Mocoa</v>
      </c>
      <c r="AS85" s="85" t="s">
        <v>1586</v>
      </c>
      <c r="AT85" s="85">
        <v>3125490553</v>
      </c>
      <c r="AU85" s="85" t="s">
        <v>1219</v>
      </c>
      <c r="AV85" s="85"/>
      <c r="AW85" s="85"/>
      <c r="AX85" s="85"/>
      <c r="AY85" s="85"/>
      <c r="AZ85" s="85"/>
      <c r="BA85" s="85">
        <v>86</v>
      </c>
      <c r="BB85" s="85" t="s">
        <v>1778</v>
      </c>
      <c r="BC85" s="85">
        <v>86001</v>
      </c>
      <c r="BD85" s="85" t="s">
        <v>1586</v>
      </c>
      <c r="BE85" s="89">
        <v>860010017201</v>
      </c>
      <c r="BF85" s="49" t="s">
        <v>1079</v>
      </c>
      <c r="BG85" s="85" t="s">
        <v>1779</v>
      </c>
      <c r="BH85" s="85" t="s">
        <v>1780</v>
      </c>
      <c r="BI85" s="85">
        <v>4201616</v>
      </c>
      <c r="BJ85" s="85"/>
      <c r="BK85" s="85"/>
      <c r="BL85" s="85" t="s">
        <v>807</v>
      </c>
      <c r="BM85" s="85" t="s">
        <v>130</v>
      </c>
      <c r="BN85" s="85" t="s">
        <v>132</v>
      </c>
      <c r="BO85" s="85">
        <v>0</v>
      </c>
      <c r="BP85" s="85" t="s">
        <v>132</v>
      </c>
      <c r="BQ85" s="85" t="s">
        <v>132</v>
      </c>
      <c r="BR85" s="85" t="s">
        <v>807</v>
      </c>
      <c r="BS85" s="85" t="s">
        <v>807</v>
      </c>
      <c r="BT85" s="142">
        <v>44736</v>
      </c>
      <c r="BU85" s="85" t="s">
        <v>1677</v>
      </c>
      <c r="BV85" s="85" t="s">
        <v>130</v>
      </c>
      <c r="BW85" s="91" t="s">
        <v>1678</v>
      </c>
      <c r="BX85" s="85"/>
      <c r="BY85" s="85" t="s">
        <v>132</v>
      </c>
      <c r="BZ85" s="85" t="s">
        <v>807</v>
      </c>
      <c r="CA85" s="85" t="s">
        <v>807</v>
      </c>
      <c r="CB85" s="85"/>
      <c r="CC85" s="85"/>
      <c r="CD85" s="85" t="s">
        <v>131</v>
      </c>
      <c r="CE85" s="88" t="s">
        <v>1681</v>
      </c>
      <c r="CF85" s="80" t="str">
        <f t="shared" si="68"/>
        <v>HTA</v>
      </c>
      <c r="CG85" s="109">
        <v>48</v>
      </c>
      <c r="CH85" s="95">
        <v>148</v>
      </c>
      <c r="CI85" s="50">
        <f t="shared" si="41"/>
        <v>21.913805697589481</v>
      </c>
      <c r="CJ85" s="18" t="str">
        <f t="shared" si="42"/>
        <v>NORMAL</v>
      </c>
      <c r="CK85" s="95">
        <f>Hoja1!L87</f>
        <v>9</v>
      </c>
      <c r="CL85" s="10" t="s">
        <v>1112</v>
      </c>
      <c r="CM85" s="97">
        <v>43325</v>
      </c>
      <c r="CN85" s="92"/>
      <c r="CO85" s="75">
        <v>1</v>
      </c>
      <c r="CP85" s="98">
        <v>42370</v>
      </c>
      <c r="CQ85" s="75">
        <v>2</v>
      </c>
      <c r="CR85" s="65" t="s">
        <v>1222</v>
      </c>
      <c r="CS85" s="75">
        <v>0</v>
      </c>
      <c r="CT85" s="110" t="s">
        <v>131</v>
      </c>
      <c r="CU85" s="93" t="s">
        <v>807</v>
      </c>
      <c r="CV85" s="92"/>
      <c r="CW85" s="102">
        <v>110</v>
      </c>
      <c r="CX85" s="102">
        <v>60</v>
      </c>
      <c r="CY85" s="93" t="s">
        <v>807</v>
      </c>
      <c r="CZ85" s="92" t="s">
        <v>130</v>
      </c>
      <c r="DA85" s="75" t="s">
        <v>807</v>
      </c>
      <c r="DB85" s="92">
        <v>0</v>
      </c>
      <c r="DC85" s="75" t="str">
        <f t="shared" si="44"/>
        <v/>
      </c>
      <c r="DD85" s="16" t="str">
        <f t="shared" si="45"/>
        <v/>
      </c>
      <c r="DE85" s="16" t="str">
        <f t="shared" si="46"/>
        <v/>
      </c>
      <c r="DF85" s="16" t="str">
        <f t="shared" si="47"/>
        <v/>
      </c>
      <c r="DG85" s="16" t="str">
        <f t="shared" si="59"/>
        <v xml:space="preserve"> +  +  + </v>
      </c>
      <c r="DH85" s="16" t="str">
        <f t="shared" si="67"/>
        <v>HTA</v>
      </c>
      <c r="DI85" s="98"/>
      <c r="DJ85" s="75" t="str">
        <f t="shared" si="48"/>
        <v>NO</v>
      </c>
      <c r="DL85" s="98"/>
      <c r="DM85" s="98">
        <v>44497</v>
      </c>
      <c r="DN85" s="75" t="str">
        <f t="shared" si="49"/>
        <v>SI</v>
      </c>
      <c r="DO85" s="98"/>
      <c r="DP85" s="75" t="str">
        <f t="shared" si="50"/>
        <v>NO</v>
      </c>
      <c r="DQ85" s="98"/>
      <c r="DR85" s="75" t="str">
        <f t="shared" si="51"/>
        <v>NO</v>
      </c>
      <c r="DS85" s="98"/>
      <c r="DT85" s="75" t="str">
        <f t="shared" si="52"/>
        <v>NO</v>
      </c>
      <c r="DU85" s="98"/>
      <c r="DV85" s="75" t="str">
        <f t="shared" si="53"/>
        <v>NO</v>
      </c>
      <c r="DW85" s="98">
        <v>43452</v>
      </c>
      <c r="DX85" s="75" t="str">
        <f t="shared" si="54"/>
        <v>SI</v>
      </c>
      <c r="DY85" s="98">
        <v>44729</v>
      </c>
      <c r="DZ85" s="75" t="str">
        <f t="shared" si="55"/>
        <v>SI</v>
      </c>
      <c r="EA85" s="98"/>
      <c r="EB85" s="75" t="str">
        <f t="shared" si="56"/>
        <v>NO</v>
      </c>
      <c r="EC85" s="98" t="s">
        <v>807</v>
      </c>
      <c r="ED85" s="92" t="s">
        <v>1530</v>
      </c>
      <c r="EE85" s="92"/>
      <c r="EF85" s="98" t="s">
        <v>807</v>
      </c>
      <c r="EG85" s="94"/>
      <c r="EH85" s="99" t="s">
        <v>131</v>
      </c>
      <c r="EI85" s="99" t="s">
        <v>807</v>
      </c>
      <c r="EJ85" s="99"/>
      <c r="EK85" s="101">
        <v>44729</v>
      </c>
      <c r="EL85" s="92">
        <v>0.69</v>
      </c>
      <c r="EM85" s="103">
        <v>44729</v>
      </c>
      <c r="EN85" s="102">
        <v>94</v>
      </c>
      <c r="EO85" s="101">
        <v>44729</v>
      </c>
      <c r="EP85" s="92">
        <v>202</v>
      </c>
      <c r="EQ85" s="101">
        <v>44729</v>
      </c>
      <c r="ER85" s="99">
        <v>118.08</v>
      </c>
      <c r="ES85" s="101">
        <v>44729</v>
      </c>
      <c r="ET85" s="192">
        <v>69.3</v>
      </c>
      <c r="EU85" s="101">
        <v>44729</v>
      </c>
      <c r="EV85" s="92">
        <v>73.099999999999994</v>
      </c>
      <c r="EW85" s="101">
        <v>44729</v>
      </c>
      <c r="EX85" s="92"/>
      <c r="EY85" s="103"/>
      <c r="EZ85" s="92"/>
      <c r="FA85" s="102"/>
      <c r="FB85" s="102"/>
      <c r="FC85" s="92"/>
      <c r="FD85" s="92"/>
      <c r="FE85" s="103">
        <v>44729</v>
      </c>
      <c r="FF85" s="105">
        <v>5</v>
      </c>
      <c r="FG85" s="101">
        <v>44729</v>
      </c>
      <c r="FH85" s="105">
        <v>45.07</v>
      </c>
      <c r="FI85" s="92"/>
      <c r="FJ85" s="94"/>
      <c r="FK85" s="92"/>
      <c r="FL85" s="114">
        <v>44736</v>
      </c>
      <c r="FM85" s="98" t="s">
        <v>1530</v>
      </c>
      <c r="FN85" s="114">
        <v>44828</v>
      </c>
      <c r="FO85" s="107" t="s">
        <v>807</v>
      </c>
      <c r="FP85" s="92" t="s">
        <v>132</v>
      </c>
      <c r="FQ85" s="92" t="s">
        <v>132</v>
      </c>
      <c r="FR85" s="92" t="s">
        <v>132</v>
      </c>
      <c r="FS85" s="107" t="s">
        <v>807</v>
      </c>
      <c r="FT85" s="92" t="s">
        <v>132</v>
      </c>
      <c r="FU85" s="92"/>
      <c r="GM85" s="102"/>
    </row>
    <row r="86" spans="1:195" s="75" customFormat="1" x14ac:dyDescent="0.25">
      <c r="A86" s="85">
        <v>2022</v>
      </c>
      <c r="B86" s="76">
        <v>44926</v>
      </c>
      <c r="C86" s="85" t="s">
        <v>121</v>
      </c>
      <c r="D86" s="85" t="s">
        <v>122</v>
      </c>
      <c r="E86" s="85" t="s">
        <v>123</v>
      </c>
      <c r="F86" s="77">
        <f t="shared" si="60"/>
        <v>85</v>
      </c>
      <c r="G86" s="85" t="s">
        <v>1586</v>
      </c>
      <c r="H86" s="85">
        <v>86</v>
      </c>
      <c r="I86" s="85" t="s">
        <v>797</v>
      </c>
      <c r="J86" s="217" t="s">
        <v>800</v>
      </c>
      <c r="K86" s="77" t="str">
        <f>VLOOKUP(J86,[1]CodMpios!$B$1075:$E$1087,4,FALSE)</f>
        <v>86001 - Mocoa</v>
      </c>
      <c r="L86" s="77" t="str">
        <f>VLOOKUP($J86,[1]Coord_Mpios_X_Y!$B$102:$K$114,9,FALSE)</f>
        <v>1,228574994655</v>
      </c>
      <c r="M86" s="77" t="str">
        <f>VLOOKUP($J86,[1]Coord_Mpios_X_Y!$B$102:$K$114,10,FALSE)</f>
        <v>-76,684362183288</v>
      </c>
      <c r="N86" s="86" t="s">
        <v>1775</v>
      </c>
      <c r="O86" s="86" t="s">
        <v>1776</v>
      </c>
      <c r="P86" s="218"/>
      <c r="Q86" s="85" t="s">
        <v>126</v>
      </c>
      <c r="R86" s="108">
        <v>30709951</v>
      </c>
      <c r="S86" s="62" t="str">
        <f t="shared" si="40"/>
        <v>CC30709951</v>
      </c>
      <c r="T86" s="91" t="s">
        <v>321</v>
      </c>
      <c r="U86" s="85" t="s">
        <v>645</v>
      </c>
      <c r="V86" s="91" t="s">
        <v>204</v>
      </c>
      <c r="W86" s="85" t="s">
        <v>1248</v>
      </c>
      <c r="X86" s="87">
        <v>20337</v>
      </c>
      <c r="Y86" s="89">
        <f t="shared" si="57"/>
        <v>55</v>
      </c>
      <c r="Z86" s="63">
        <f>VLOOKUP($Y86,[1]Edades!$A$3:$H$153,4,FALSE)</f>
        <v>5</v>
      </c>
      <c r="AA86" s="63" t="str">
        <f>VLOOKUP($Y86,[1]Edades!$A$3:$H$153,6,FALSE)</f>
        <v>5 - Adultez</v>
      </c>
      <c r="AB86" s="63">
        <f>VLOOKUP($Y86,[1]Edades!$A$3:$H$153,7,FALSE)</f>
        <v>12</v>
      </c>
      <c r="AC86" s="63" t="str">
        <f>VLOOKUP($Y86,[1]Edades!$A$3:$H$153,8,FALSE)</f>
        <v>55-59</v>
      </c>
      <c r="AD86" s="91" t="s">
        <v>1590</v>
      </c>
      <c r="AE86" s="85">
        <v>2</v>
      </c>
      <c r="AF86" s="85" t="s">
        <v>807</v>
      </c>
      <c r="AG86" s="86" t="s">
        <v>1777</v>
      </c>
      <c r="AH86" s="85" t="s">
        <v>807</v>
      </c>
      <c r="AI86" s="85" t="s">
        <v>1595</v>
      </c>
      <c r="AJ86" s="85" t="s">
        <v>807</v>
      </c>
      <c r="AK86" s="86" t="s">
        <v>1775</v>
      </c>
      <c r="AL86" s="86" t="s">
        <v>1601</v>
      </c>
      <c r="AM86" s="85" t="s">
        <v>1786</v>
      </c>
      <c r="AN86" s="85" t="s">
        <v>131</v>
      </c>
      <c r="AO86" s="85" t="s">
        <v>131</v>
      </c>
      <c r="AP86" s="85" t="s">
        <v>131</v>
      </c>
      <c r="AQ86" s="75" t="s">
        <v>1841</v>
      </c>
      <c r="AR86" s="53" t="str">
        <f t="shared" si="58"/>
        <v>86001 - Mocoa</v>
      </c>
      <c r="AS86" s="85" t="s">
        <v>1614</v>
      </c>
      <c r="AT86" s="85">
        <v>3219042274</v>
      </c>
      <c r="AU86" s="85" t="s">
        <v>1219</v>
      </c>
      <c r="AV86" s="85"/>
      <c r="AW86" s="85"/>
      <c r="AX86" s="85"/>
      <c r="AY86" s="85"/>
      <c r="AZ86" s="85"/>
      <c r="BA86" s="85">
        <v>86</v>
      </c>
      <c r="BB86" s="85" t="s">
        <v>1778</v>
      </c>
      <c r="BC86" s="85">
        <v>86001</v>
      </c>
      <c r="BD86" s="85" t="s">
        <v>1586</v>
      </c>
      <c r="BE86" s="89">
        <v>860010017201</v>
      </c>
      <c r="BF86" s="49" t="s">
        <v>1079</v>
      </c>
      <c r="BG86" s="85" t="s">
        <v>1779</v>
      </c>
      <c r="BH86" s="85" t="s">
        <v>1780</v>
      </c>
      <c r="BI86" s="85">
        <v>4201616</v>
      </c>
      <c r="BJ86" s="85"/>
      <c r="BK86" s="85"/>
      <c r="BL86" s="85" t="s">
        <v>807</v>
      </c>
      <c r="BM86" s="85" t="s">
        <v>130</v>
      </c>
      <c r="BN86" s="85" t="s">
        <v>132</v>
      </c>
      <c r="BO86" s="85">
        <v>0</v>
      </c>
      <c r="BP86" s="85" t="s">
        <v>132</v>
      </c>
      <c r="BQ86" s="85" t="s">
        <v>132</v>
      </c>
      <c r="BR86" s="85" t="s">
        <v>1676</v>
      </c>
      <c r="BS86" s="85" t="s">
        <v>132</v>
      </c>
      <c r="BT86" s="90">
        <v>44887</v>
      </c>
      <c r="BU86" s="85" t="s">
        <v>1677</v>
      </c>
      <c r="BV86" s="85" t="s">
        <v>130</v>
      </c>
      <c r="BW86" s="91" t="s">
        <v>1812</v>
      </c>
      <c r="BX86" s="85" t="s">
        <v>1531</v>
      </c>
      <c r="BY86" s="88" t="s">
        <v>132</v>
      </c>
      <c r="BZ86" s="85" t="s">
        <v>132</v>
      </c>
      <c r="CA86" s="85" t="s">
        <v>132</v>
      </c>
      <c r="CB86" s="85" t="s">
        <v>132</v>
      </c>
      <c r="CC86" s="85" t="s">
        <v>132</v>
      </c>
      <c r="CD86" s="85" t="s">
        <v>1686</v>
      </c>
      <c r="CE86" s="85" t="s">
        <v>1681</v>
      </c>
      <c r="CF86" s="85" t="s">
        <v>1842</v>
      </c>
      <c r="CG86" s="109">
        <v>63</v>
      </c>
      <c r="CH86" s="95">
        <v>155</v>
      </c>
      <c r="CI86" s="50">
        <f t="shared" si="41"/>
        <v>26.22268470343392</v>
      </c>
      <c r="CJ86" s="18" t="str">
        <f t="shared" si="42"/>
        <v>SOBREPESO</v>
      </c>
      <c r="CK86" s="95">
        <f>Hoja1!L88</f>
        <v>10</v>
      </c>
      <c r="CL86" s="10" t="s">
        <v>1112</v>
      </c>
      <c r="CM86" s="97">
        <v>43325</v>
      </c>
      <c r="CN86" s="92"/>
      <c r="CO86" s="75">
        <v>1</v>
      </c>
      <c r="CP86" s="98">
        <v>43325</v>
      </c>
      <c r="CQ86" s="75">
        <v>2</v>
      </c>
      <c r="CR86" s="65" t="s">
        <v>1222</v>
      </c>
      <c r="CS86" s="75">
        <v>0</v>
      </c>
      <c r="CT86" s="110" t="s">
        <v>131</v>
      </c>
      <c r="CU86" s="92" t="s">
        <v>132</v>
      </c>
      <c r="CV86" s="92"/>
      <c r="CW86" s="102">
        <v>120</v>
      </c>
      <c r="CX86" s="102">
        <v>80</v>
      </c>
      <c r="CY86" s="93" t="s">
        <v>131</v>
      </c>
      <c r="CZ86" s="92" t="s">
        <v>130</v>
      </c>
      <c r="DA86" s="92" t="s">
        <v>132</v>
      </c>
      <c r="DB86" s="92">
        <v>0</v>
      </c>
      <c r="DC86" s="75" t="str">
        <f t="shared" si="44"/>
        <v/>
      </c>
      <c r="DD86" s="16" t="str">
        <f t="shared" si="45"/>
        <v/>
      </c>
      <c r="DE86" s="16" t="str">
        <f t="shared" si="46"/>
        <v/>
      </c>
      <c r="DF86" s="16" t="str">
        <f t="shared" si="47"/>
        <v>HDL ALTO</v>
      </c>
      <c r="DG86" s="16" t="str">
        <f t="shared" si="59"/>
        <v xml:space="preserve"> +  +  + HDL ALTO</v>
      </c>
      <c r="DH86" s="16" t="str">
        <f>VLOOKUP(DG86,Hoja3!$A$19:$B$41,2,FALSE)</f>
        <v>HDL ALTO</v>
      </c>
      <c r="DI86" s="98"/>
      <c r="DJ86" s="75" t="str">
        <f t="shared" si="48"/>
        <v>NO</v>
      </c>
      <c r="DL86" s="98"/>
      <c r="DM86" s="98">
        <v>44698</v>
      </c>
      <c r="DN86" s="75" t="str">
        <f t="shared" si="49"/>
        <v>SI</v>
      </c>
      <c r="DO86" s="98"/>
      <c r="DP86" s="75" t="str">
        <f t="shared" si="50"/>
        <v>NO</v>
      </c>
      <c r="DQ86" s="98"/>
      <c r="DR86" s="75" t="str">
        <f t="shared" si="51"/>
        <v>NO</v>
      </c>
      <c r="DS86" s="98"/>
      <c r="DT86" s="75" t="str">
        <f t="shared" si="52"/>
        <v>NO</v>
      </c>
      <c r="DU86" s="98"/>
      <c r="DV86" s="75" t="str">
        <f t="shared" si="53"/>
        <v>NO</v>
      </c>
      <c r="DW86" s="98">
        <v>44459</v>
      </c>
      <c r="DX86" s="75" t="str">
        <f t="shared" si="54"/>
        <v>SI</v>
      </c>
      <c r="DY86" s="98">
        <v>44658</v>
      </c>
      <c r="DZ86" s="75" t="str">
        <f t="shared" si="55"/>
        <v>SI</v>
      </c>
      <c r="EA86" s="98"/>
      <c r="EB86" s="75" t="str">
        <f t="shared" si="56"/>
        <v>NO</v>
      </c>
      <c r="EC86" s="98" t="s">
        <v>132</v>
      </c>
      <c r="ED86" s="92" t="s">
        <v>1530</v>
      </c>
      <c r="EE86" s="92" t="s">
        <v>807</v>
      </c>
      <c r="EF86" s="92" t="s">
        <v>1814</v>
      </c>
      <c r="EG86" s="94"/>
      <c r="EH86" s="99">
        <v>8</v>
      </c>
      <c r="EI86" s="92">
        <v>2</v>
      </c>
      <c r="EJ86" s="92"/>
      <c r="EK86" s="101">
        <v>44658</v>
      </c>
      <c r="EL86" s="92">
        <v>0.88</v>
      </c>
      <c r="EM86" s="103">
        <v>44658</v>
      </c>
      <c r="EN86" s="102">
        <v>115</v>
      </c>
      <c r="EO86" s="101">
        <v>44658</v>
      </c>
      <c r="EP86" s="92">
        <v>169.9</v>
      </c>
      <c r="EQ86" s="101">
        <v>44658</v>
      </c>
      <c r="ER86" s="99">
        <v>81.800000000000011</v>
      </c>
      <c r="ES86" s="101">
        <v>44658</v>
      </c>
      <c r="ET86" s="192">
        <v>46.6</v>
      </c>
      <c r="EU86" s="101">
        <v>44658</v>
      </c>
      <c r="EV86" s="92">
        <v>207.5</v>
      </c>
      <c r="EW86" s="101">
        <v>44658</v>
      </c>
      <c r="EX86" s="92">
        <v>72</v>
      </c>
      <c r="EY86" s="103"/>
      <c r="EZ86" s="92"/>
      <c r="FA86" s="102"/>
      <c r="FB86" s="102"/>
      <c r="FC86" s="92"/>
      <c r="FD86" s="92"/>
      <c r="FE86" s="103">
        <v>44658</v>
      </c>
      <c r="FF86" s="105">
        <v>60.6</v>
      </c>
      <c r="FG86" s="101">
        <v>44658</v>
      </c>
      <c r="FH86" s="105">
        <v>84.7</v>
      </c>
      <c r="FI86" s="98">
        <v>44658</v>
      </c>
      <c r="FJ86" s="94" t="s">
        <v>1716</v>
      </c>
      <c r="FK86" s="92">
        <v>100</v>
      </c>
      <c r="FL86" s="97">
        <v>44887</v>
      </c>
      <c r="FM86" s="98" t="s">
        <v>1530</v>
      </c>
      <c r="FN86" s="97">
        <v>44979</v>
      </c>
      <c r="FO86" s="107"/>
      <c r="FP86" s="92" t="s">
        <v>132</v>
      </c>
      <c r="FQ86" s="92" t="s">
        <v>132</v>
      </c>
      <c r="FR86" s="92" t="s">
        <v>132</v>
      </c>
      <c r="FS86" s="107" t="s">
        <v>132</v>
      </c>
      <c r="FT86" s="92" t="s">
        <v>132</v>
      </c>
      <c r="FU86" s="92" t="s">
        <v>1868</v>
      </c>
      <c r="GM86" s="102"/>
    </row>
    <row r="87" spans="1:195" s="75" customFormat="1" x14ac:dyDescent="0.25">
      <c r="A87" s="85">
        <v>2022</v>
      </c>
      <c r="B87" s="76">
        <v>44926</v>
      </c>
      <c r="C87" s="85" t="s">
        <v>121</v>
      </c>
      <c r="D87" s="85" t="s">
        <v>122</v>
      </c>
      <c r="E87" s="85" t="s">
        <v>123</v>
      </c>
      <c r="F87" s="77">
        <f t="shared" si="60"/>
        <v>86</v>
      </c>
      <c r="G87" s="85" t="s">
        <v>1586</v>
      </c>
      <c r="H87" s="85">
        <v>86</v>
      </c>
      <c r="I87" s="85" t="s">
        <v>797</v>
      </c>
      <c r="J87" s="217" t="s">
        <v>800</v>
      </c>
      <c r="K87" s="77" t="str">
        <f>VLOOKUP(J87,[1]CodMpios!$B$1075:$E$1087,4,FALSE)</f>
        <v>86001 - Mocoa</v>
      </c>
      <c r="L87" s="77" t="str">
        <f>VLOOKUP($J87,[1]Coord_Mpios_X_Y!$B$102:$K$114,9,FALSE)</f>
        <v>1,228574994655</v>
      </c>
      <c r="M87" s="77" t="str">
        <f>VLOOKUP($J87,[1]Coord_Mpios_X_Y!$B$102:$K$114,10,FALSE)</f>
        <v>-76,684362183288</v>
      </c>
      <c r="N87" s="86" t="s">
        <v>1775</v>
      </c>
      <c r="O87" s="86" t="s">
        <v>1776</v>
      </c>
      <c r="P87" s="218"/>
      <c r="Q87" s="85" t="s">
        <v>126</v>
      </c>
      <c r="R87" s="108">
        <v>41180206</v>
      </c>
      <c r="S87" s="62" t="str">
        <f t="shared" si="40"/>
        <v>CC41180206</v>
      </c>
      <c r="T87" s="91" t="s">
        <v>294</v>
      </c>
      <c r="U87" s="85" t="s">
        <v>780</v>
      </c>
      <c r="V87" s="91" t="s">
        <v>1162</v>
      </c>
      <c r="W87" s="85" t="s">
        <v>446</v>
      </c>
      <c r="X87" s="87">
        <v>21493</v>
      </c>
      <c r="Y87" s="89">
        <f t="shared" si="57"/>
        <v>58</v>
      </c>
      <c r="Z87" s="63">
        <f>VLOOKUP($Y87,[1]Edades!$A$3:$H$153,4,FALSE)</f>
        <v>5</v>
      </c>
      <c r="AA87" s="63" t="str">
        <f>VLOOKUP($Y87,[1]Edades!$A$3:$H$153,6,FALSE)</f>
        <v>5 - Adultez</v>
      </c>
      <c r="AB87" s="63">
        <f>VLOOKUP($Y87,[1]Edades!$A$3:$H$153,7,FALSE)</f>
        <v>12</v>
      </c>
      <c r="AC87" s="63" t="str">
        <f>VLOOKUP($Y87,[1]Edades!$A$3:$H$153,8,FALSE)</f>
        <v>55-59</v>
      </c>
      <c r="AD87" s="91" t="s">
        <v>1590</v>
      </c>
      <c r="AE87" s="85">
        <v>2</v>
      </c>
      <c r="AF87" s="85" t="s">
        <v>807</v>
      </c>
      <c r="AG87" s="86" t="s">
        <v>1777</v>
      </c>
      <c r="AH87" s="85" t="s">
        <v>807</v>
      </c>
      <c r="AI87" s="85" t="s">
        <v>807</v>
      </c>
      <c r="AJ87" s="85" t="s">
        <v>807</v>
      </c>
      <c r="AK87" s="86" t="s">
        <v>1775</v>
      </c>
      <c r="AL87" s="86" t="s">
        <v>1602</v>
      </c>
      <c r="AM87" s="85" t="s">
        <v>1786</v>
      </c>
      <c r="AN87" s="85" t="s">
        <v>131</v>
      </c>
      <c r="AO87" s="85" t="s">
        <v>131</v>
      </c>
      <c r="AP87" s="85" t="s">
        <v>131</v>
      </c>
      <c r="AQ87" s="75" t="s">
        <v>1841</v>
      </c>
      <c r="AR87" s="53" t="str">
        <f t="shared" si="58"/>
        <v>86001 - Mocoa</v>
      </c>
      <c r="AS87" s="85" t="s">
        <v>1586</v>
      </c>
      <c r="AT87" s="85">
        <v>3106288836</v>
      </c>
      <c r="AU87" s="85" t="s">
        <v>1219</v>
      </c>
      <c r="AV87" s="85"/>
      <c r="AW87" s="85"/>
      <c r="AX87" s="85"/>
      <c r="AY87" s="85"/>
      <c r="AZ87" s="85"/>
      <c r="BA87" s="85">
        <v>86</v>
      </c>
      <c r="BB87" s="85" t="s">
        <v>1778</v>
      </c>
      <c r="BC87" s="85">
        <v>86001</v>
      </c>
      <c r="BD87" s="85" t="s">
        <v>1586</v>
      </c>
      <c r="BE87" s="89">
        <v>860010017201</v>
      </c>
      <c r="BF87" s="49" t="s">
        <v>1079</v>
      </c>
      <c r="BG87" s="85" t="s">
        <v>1779</v>
      </c>
      <c r="BH87" s="85" t="s">
        <v>1780</v>
      </c>
      <c r="BI87" s="85">
        <v>4201616</v>
      </c>
      <c r="BJ87" s="85"/>
      <c r="BK87" s="85"/>
      <c r="BL87" s="85" t="s">
        <v>807</v>
      </c>
      <c r="BM87" s="88" t="s">
        <v>132</v>
      </c>
      <c r="BN87" s="85" t="s">
        <v>132</v>
      </c>
      <c r="BO87" s="85">
        <v>0</v>
      </c>
      <c r="BP87" s="85" t="s">
        <v>132</v>
      </c>
      <c r="BQ87" s="85" t="s">
        <v>132</v>
      </c>
      <c r="BR87" s="85" t="s">
        <v>807</v>
      </c>
      <c r="BS87" s="85" t="s">
        <v>807</v>
      </c>
      <c r="BT87" s="90">
        <v>44770</v>
      </c>
      <c r="BU87" s="85" t="s">
        <v>1677</v>
      </c>
      <c r="BV87" s="85" t="s">
        <v>130</v>
      </c>
      <c r="BW87" s="91" t="s">
        <v>1808</v>
      </c>
      <c r="BX87" s="85"/>
      <c r="BY87" s="85" t="s">
        <v>132</v>
      </c>
      <c r="BZ87" s="85" t="s">
        <v>807</v>
      </c>
      <c r="CA87" s="85" t="s">
        <v>807</v>
      </c>
      <c r="CB87" s="85"/>
      <c r="CC87" s="85"/>
      <c r="CD87" s="85" t="s">
        <v>131</v>
      </c>
      <c r="CE87" s="88" t="s">
        <v>1681</v>
      </c>
      <c r="CF87" s="80" t="str">
        <f t="shared" ref="CF87:CF89" si="69">E87</f>
        <v>HTA</v>
      </c>
      <c r="CG87" s="109">
        <v>84</v>
      </c>
      <c r="CH87" s="95">
        <v>159</v>
      </c>
      <c r="CI87" s="50">
        <f t="shared" si="41"/>
        <v>33.226533760531623</v>
      </c>
      <c r="CJ87" s="18" t="str">
        <f t="shared" si="42"/>
        <v>OBESIDAD</v>
      </c>
      <c r="CK87" s="95">
        <f>Hoja1!L89</f>
        <v>22</v>
      </c>
      <c r="CL87" s="10" t="s">
        <v>1114</v>
      </c>
      <c r="CM87" s="97">
        <v>43325</v>
      </c>
      <c r="CN87" s="92"/>
      <c r="CO87" s="75">
        <v>1</v>
      </c>
      <c r="CP87" s="119">
        <f>CM87</f>
        <v>43325</v>
      </c>
      <c r="CQ87" s="75">
        <v>2</v>
      </c>
      <c r="CR87" s="65" t="s">
        <v>1222</v>
      </c>
      <c r="CS87" s="75">
        <v>0</v>
      </c>
      <c r="CT87" s="110" t="s">
        <v>131</v>
      </c>
      <c r="CU87" s="93" t="s">
        <v>807</v>
      </c>
      <c r="CV87" s="92"/>
      <c r="CW87" s="102">
        <v>130</v>
      </c>
      <c r="CX87" s="102">
        <v>80</v>
      </c>
      <c r="CY87" s="93" t="s">
        <v>807</v>
      </c>
      <c r="CZ87" s="92" t="s">
        <v>130</v>
      </c>
      <c r="DA87" s="75" t="s">
        <v>807</v>
      </c>
      <c r="DB87" s="92">
        <v>0</v>
      </c>
      <c r="DC87" s="75" t="str">
        <f t="shared" si="44"/>
        <v/>
      </c>
      <c r="DD87" s="16" t="str">
        <f t="shared" si="45"/>
        <v/>
      </c>
      <c r="DE87" s="16" t="str">
        <f t="shared" si="46"/>
        <v/>
      </c>
      <c r="DF87" s="16" t="str">
        <f t="shared" si="47"/>
        <v/>
      </c>
      <c r="DG87" s="16" t="str">
        <f t="shared" si="59"/>
        <v xml:space="preserve"> +  +  + </v>
      </c>
      <c r="DH87" s="16" t="str">
        <f t="shared" ref="DH87:DH88" si="70">E87</f>
        <v>HTA</v>
      </c>
      <c r="DI87" s="98">
        <v>42959</v>
      </c>
      <c r="DJ87" s="75" t="str">
        <f t="shared" si="48"/>
        <v>SI</v>
      </c>
      <c r="DL87" s="98"/>
      <c r="DM87" s="98"/>
      <c r="DN87" s="75" t="str">
        <f t="shared" si="49"/>
        <v>NO</v>
      </c>
      <c r="DO87" s="98"/>
      <c r="DP87" s="75" t="str">
        <f t="shared" si="50"/>
        <v>NO</v>
      </c>
      <c r="DQ87" s="98"/>
      <c r="DR87" s="75" t="str">
        <f t="shared" si="51"/>
        <v>NO</v>
      </c>
      <c r="DS87" s="98"/>
      <c r="DT87" s="75" t="str">
        <f t="shared" si="52"/>
        <v>NO</v>
      </c>
      <c r="DU87" s="98"/>
      <c r="DV87" s="75" t="str">
        <f t="shared" si="53"/>
        <v>NO</v>
      </c>
      <c r="DW87" s="98"/>
      <c r="DX87" s="75" t="str">
        <f t="shared" si="54"/>
        <v>NO</v>
      </c>
      <c r="DY87" s="98">
        <v>43746</v>
      </c>
      <c r="DZ87" s="75" t="str">
        <f t="shared" si="55"/>
        <v>SI</v>
      </c>
      <c r="EA87" s="98"/>
      <c r="EB87" s="75" t="str">
        <f t="shared" si="56"/>
        <v>NO</v>
      </c>
      <c r="EC87" s="98" t="s">
        <v>807</v>
      </c>
      <c r="ED87" s="92" t="s">
        <v>1530</v>
      </c>
      <c r="EE87" s="92"/>
      <c r="EF87" s="98" t="s">
        <v>807</v>
      </c>
      <c r="EG87" s="94"/>
      <c r="EH87" s="99" t="s">
        <v>131</v>
      </c>
      <c r="EI87" s="99" t="s">
        <v>807</v>
      </c>
      <c r="EJ87" s="99"/>
      <c r="EK87" s="101">
        <v>43381</v>
      </c>
      <c r="EL87" s="92">
        <v>0.7</v>
      </c>
      <c r="EM87" s="103">
        <v>43381</v>
      </c>
      <c r="EN87" s="102">
        <v>116</v>
      </c>
      <c r="EO87" s="101">
        <v>43381</v>
      </c>
      <c r="EP87" s="92">
        <v>230</v>
      </c>
      <c r="EQ87" s="101">
        <v>43381</v>
      </c>
      <c r="ER87" s="99">
        <v>133.9</v>
      </c>
      <c r="ES87" s="101">
        <v>43381</v>
      </c>
      <c r="ET87" s="192">
        <v>40.9</v>
      </c>
      <c r="EU87" s="101">
        <v>43381</v>
      </c>
      <c r="EV87" s="92">
        <v>276</v>
      </c>
      <c r="EW87" s="101">
        <v>43381</v>
      </c>
      <c r="EX87" s="92"/>
      <c r="EY87" s="103"/>
      <c r="EZ87" s="92"/>
      <c r="FA87" s="102"/>
      <c r="FB87" s="102"/>
      <c r="FC87" s="92"/>
      <c r="FD87" s="92"/>
      <c r="FE87" s="103">
        <v>43381</v>
      </c>
      <c r="FF87" s="105">
        <v>16.8</v>
      </c>
      <c r="FG87" s="101">
        <v>43381</v>
      </c>
      <c r="FH87" s="105">
        <v>183</v>
      </c>
      <c r="FI87" s="92"/>
      <c r="FJ87" s="94"/>
      <c r="FK87" s="92"/>
      <c r="FL87" s="97">
        <v>44770</v>
      </c>
      <c r="FM87" s="98" t="s">
        <v>1530</v>
      </c>
      <c r="FN87" s="114"/>
      <c r="FO87" s="107" t="s">
        <v>807</v>
      </c>
      <c r="FP87" s="92" t="s">
        <v>132</v>
      </c>
      <c r="FQ87" s="92" t="s">
        <v>132</v>
      </c>
      <c r="FR87" s="92" t="s">
        <v>132</v>
      </c>
      <c r="FS87" s="107" t="s">
        <v>807</v>
      </c>
      <c r="FT87" s="92" t="s">
        <v>132</v>
      </c>
      <c r="FU87" s="92"/>
      <c r="GM87" s="102"/>
    </row>
    <row r="88" spans="1:195" s="75" customFormat="1" x14ac:dyDescent="0.25">
      <c r="A88" s="85">
        <v>2022</v>
      </c>
      <c r="B88" s="76">
        <v>44926</v>
      </c>
      <c r="C88" s="85" t="s">
        <v>121</v>
      </c>
      <c r="D88" s="85" t="s">
        <v>122</v>
      </c>
      <c r="E88" s="85" t="s">
        <v>1474</v>
      </c>
      <c r="F88" s="77">
        <f t="shared" si="60"/>
        <v>87</v>
      </c>
      <c r="G88" s="85" t="s">
        <v>1586</v>
      </c>
      <c r="H88" s="85">
        <v>86</v>
      </c>
      <c r="I88" s="85" t="s">
        <v>797</v>
      </c>
      <c r="J88" s="217" t="s">
        <v>800</v>
      </c>
      <c r="K88" s="77" t="str">
        <f>VLOOKUP(J88,[1]CodMpios!$B$1075:$E$1087,4,FALSE)</f>
        <v>86001 - Mocoa</v>
      </c>
      <c r="L88" s="77" t="str">
        <f>VLOOKUP($J88,[1]Coord_Mpios_X_Y!$B$102:$K$114,9,FALSE)</f>
        <v>1,228574994655</v>
      </c>
      <c r="M88" s="77" t="str">
        <f>VLOOKUP($J88,[1]Coord_Mpios_X_Y!$B$102:$K$114,10,FALSE)</f>
        <v>-76,684362183288</v>
      </c>
      <c r="N88" s="86" t="s">
        <v>1775</v>
      </c>
      <c r="O88" s="86" t="s">
        <v>1776</v>
      </c>
      <c r="P88" s="218"/>
      <c r="Q88" s="85" t="s">
        <v>126</v>
      </c>
      <c r="R88" s="108">
        <v>18122679</v>
      </c>
      <c r="S88" s="62" t="str">
        <f t="shared" si="40"/>
        <v>CC18122679</v>
      </c>
      <c r="T88" s="91" t="s">
        <v>205</v>
      </c>
      <c r="U88" s="85" t="s">
        <v>689</v>
      </c>
      <c r="V88" s="91" t="s">
        <v>217</v>
      </c>
      <c r="W88" s="85" t="s">
        <v>179</v>
      </c>
      <c r="X88" s="87">
        <v>20080</v>
      </c>
      <c r="Y88" s="89">
        <f t="shared" si="57"/>
        <v>54</v>
      </c>
      <c r="Z88" s="63">
        <f>VLOOKUP($Y88,[1]Edades!$A$3:$H$153,4,FALSE)</f>
        <v>5</v>
      </c>
      <c r="AA88" s="63" t="str">
        <f>VLOOKUP($Y88,[1]Edades!$A$3:$H$153,6,FALSE)</f>
        <v>5 - Adultez</v>
      </c>
      <c r="AB88" s="63">
        <f>VLOOKUP($Y88,[1]Edades!$A$3:$H$153,7,FALSE)</f>
        <v>11</v>
      </c>
      <c r="AC88" s="63" t="str">
        <f>VLOOKUP($Y88,[1]Edades!$A$3:$H$153,8,FALSE)</f>
        <v>50-54</v>
      </c>
      <c r="AD88" s="88" t="s">
        <v>1589</v>
      </c>
      <c r="AE88" s="85">
        <v>1</v>
      </c>
      <c r="AF88" s="85" t="s">
        <v>807</v>
      </c>
      <c r="AG88" s="86" t="s">
        <v>1777</v>
      </c>
      <c r="AH88" s="85" t="s">
        <v>807</v>
      </c>
      <c r="AI88" s="85" t="s">
        <v>807</v>
      </c>
      <c r="AJ88" s="85" t="s">
        <v>807</v>
      </c>
      <c r="AK88" s="86" t="s">
        <v>1775</v>
      </c>
      <c r="AL88" s="86" t="s">
        <v>1602</v>
      </c>
      <c r="AM88" s="85" t="s">
        <v>1786</v>
      </c>
      <c r="AN88" s="85" t="s">
        <v>131</v>
      </c>
      <c r="AO88" s="85" t="s">
        <v>131</v>
      </c>
      <c r="AP88" s="85" t="s">
        <v>131</v>
      </c>
      <c r="AQ88" s="75" t="s">
        <v>1841</v>
      </c>
      <c r="AR88" s="53" t="str">
        <f t="shared" si="58"/>
        <v>86001 - Mocoa</v>
      </c>
      <c r="AS88" s="85" t="s">
        <v>1586</v>
      </c>
      <c r="AT88" s="85">
        <v>3125843147</v>
      </c>
      <c r="AU88" s="85" t="s">
        <v>1219</v>
      </c>
      <c r="AV88" s="85"/>
      <c r="AW88" s="85"/>
      <c r="AX88" s="85"/>
      <c r="AY88" s="85"/>
      <c r="AZ88" s="85"/>
      <c r="BA88" s="85">
        <v>86</v>
      </c>
      <c r="BB88" s="85" t="s">
        <v>1778</v>
      </c>
      <c r="BC88" s="85">
        <v>86001</v>
      </c>
      <c r="BD88" s="85" t="s">
        <v>1586</v>
      </c>
      <c r="BE88" s="89">
        <v>860010017201</v>
      </c>
      <c r="BF88" s="49" t="s">
        <v>1079</v>
      </c>
      <c r="BG88" s="85" t="s">
        <v>1779</v>
      </c>
      <c r="BH88" s="85" t="s">
        <v>1780</v>
      </c>
      <c r="BI88" s="85">
        <v>4201616</v>
      </c>
      <c r="BJ88" s="85"/>
      <c r="BK88" s="85"/>
      <c r="BL88" s="85" t="s">
        <v>807</v>
      </c>
      <c r="BM88" s="85" t="s">
        <v>130</v>
      </c>
      <c r="BN88" s="85" t="s">
        <v>132</v>
      </c>
      <c r="BO88" s="85">
        <v>0</v>
      </c>
      <c r="BP88" s="85" t="s">
        <v>132</v>
      </c>
      <c r="BQ88" s="85" t="s">
        <v>132</v>
      </c>
      <c r="BR88" s="85" t="s">
        <v>807</v>
      </c>
      <c r="BS88" s="85" t="s">
        <v>807</v>
      </c>
      <c r="BT88" s="142">
        <v>44456</v>
      </c>
      <c r="BU88" s="85" t="s">
        <v>1677</v>
      </c>
      <c r="BV88" s="85" t="s">
        <v>130</v>
      </c>
      <c r="BW88" s="91" t="s">
        <v>131</v>
      </c>
      <c r="BX88" s="85"/>
      <c r="BY88" s="85" t="s">
        <v>131</v>
      </c>
      <c r="BZ88" s="85" t="s">
        <v>807</v>
      </c>
      <c r="CA88" s="85" t="s">
        <v>807</v>
      </c>
      <c r="CB88" s="85"/>
      <c r="CC88" s="85"/>
      <c r="CD88" s="85" t="s">
        <v>131</v>
      </c>
      <c r="CE88" s="88" t="s">
        <v>1681</v>
      </c>
      <c r="CF88" s="80" t="str">
        <f t="shared" si="69"/>
        <v>DM</v>
      </c>
      <c r="CG88" s="109">
        <v>75</v>
      </c>
      <c r="CH88" s="95">
        <v>163</v>
      </c>
      <c r="CI88" s="50">
        <f t="shared" si="41"/>
        <v>28.228386465429637</v>
      </c>
      <c r="CJ88" s="18" t="str">
        <f t="shared" si="42"/>
        <v>SOBREPESO</v>
      </c>
      <c r="CK88" s="95">
        <f>Hoja1!L90</f>
        <v>6</v>
      </c>
      <c r="CL88" s="10" t="s">
        <v>1112</v>
      </c>
      <c r="CM88" s="97">
        <v>43326</v>
      </c>
      <c r="CN88" s="92"/>
      <c r="CO88" s="92">
        <v>2</v>
      </c>
      <c r="CP88" s="65" t="s">
        <v>1222</v>
      </c>
      <c r="CQ88" s="75">
        <v>1</v>
      </c>
      <c r="CR88" s="94" t="s">
        <v>1221</v>
      </c>
      <c r="CS88" s="75">
        <v>1</v>
      </c>
      <c r="CT88" s="110" t="s">
        <v>1707</v>
      </c>
      <c r="CU88" s="93" t="s">
        <v>807</v>
      </c>
      <c r="CV88" s="92"/>
      <c r="CW88" s="102">
        <v>110</v>
      </c>
      <c r="CX88" s="102">
        <v>60</v>
      </c>
      <c r="CY88" s="93" t="s">
        <v>807</v>
      </c>
      <c r="CZ88" s="92" t="s">
        <v>132</v>
      </c>
      <c r="DA88" s="75" t="s">
        <v>807</v>
      </c>
      <c r="DB88" s="92">
        <v>0</v>
      </c>
      <c r="DC88" s="75" t="str">
        <f t="shared" si="44"/>
        <v/>
      </c>
      <c r="DD88" s="16" t="str">
        <f t="shared" si="45"/>
        <v/>
      </c>
      <c r="DE88" s="16" t="str">
        <f t="shared" si="46"/>
        <v/>
      </c>
      <c r="DF88" s="16" t="str">
        <f t="shared" si="47"/>
        <v/>
      </c>
      <c r="DG88" s="16" t="str">
        <f t="shared" si="59"/>
        <v xml:space="preserve"> +  +  + </v>
      </c>
      <c r="DH88" s="16" t="str">
        <f t="shared" si="70"/>
        <v>DM</v>
      </c>
      <c r="DI88" s="98">
        <v>43392</v>
      </c>
      <c r="DJ88" s="75" t="str">
        <f t="shared" si="48"/>
        <v>SI</v>
      </c>
      <c r="DL88" s="98"/>
      <c r="DM88" s="98">
        <v>43291</v>
      </c>
      <c r="DN88" s="75" t="str">
        <f t="shared" si="49"/>
        <v>SI</v>
      </c>
      <c r="DO88" s="98"/>
      <c r="DP88" s="75" t="str">
        <f t="shared" si="50"/>
        <v>NO</v>
      </c>
      <c r="DQ88" s="98"/>
      <c r="DR88" s="75" t="str">
        <f t="shared" si="51"/>
        <v>NO</v>
      </c>
      <c r="DS88" s="98">
        <v>43349</v>
      </c>
      <c r="DT88" s="75" t="str">
        <f t="shared" si="52"/>
        <v>SI</v>
      </c>
      <c r="DU88" s="98"/>
      <c r="DV88" s="75" t="str">
        <f t="shared" si="53"/>
        <v>NO</v>
      </c>
      <c r="DW88" s="98"/>
      <c r="DX88" s="75" t="str">
        <f t="shared" si="54"/>
        <v>NO</v>
      </c>
      <c r="DY88" s="98">
        <v>44459</v>
      </c>
      <c r="DZ88" s="75" t="str">
        <f t="shared" si="55"/>
        <v>SI</v>
      </c>
      <c r="EA88" s="98"/>
      <c r="EB88" s="75" t="str">
        <f t="shared" si="56"/>
        <v>NO</v>
      </c>
      <c r="EC88" s="98" t="s">
        <v>807</v>
      </c>
      <c r="ED88" s="92" t="s">
        <v>1530</v>
      </c>
      <c r="EE88" s="92"/>
      <c r="EF88" s="98" t="s">
        <v>807</v>
      </c>
      <c r="EG88" s="94"/>
      <c r="EH88" s="99" t="s">
        <v>131</v>
      </c>
      <c r="EI88" s="99" t="s">
        <v>807</v>
      </c>
      <c r="EJ88" s="99"/>
      <c r="EK88" s="101">
        <v>44445</v>
      </c>
      <c r="EL88" s="92">
        <v>0.81</v>
      </c>
      <c r="EM88" s="103">
        <v>44445</v>
      </c>
      <c r="EN88" s="102">
        <v>158</v>
      </c>
      <c r="EO88" s="101">
        <v>44445</v>
      </c>
      <c r="EP88" s="92">
        <v>131</v>
      </c>
      <c r="EQ88" s="101">
        <v>44445</v>
      </c>
      <c r="ER88" s="99">
        <v>57.900000000000006</v>
      </c>
      <c r="ES88" s="101">
        <v>44445</v>
      </c>
      <c r="ET88" s="192">
        <v>41.9</v>
      </c>
      <c r="EU88" s="101">
        <v>44445</v>
      </c>
      <c r="EV88" s="92">
        <v>156</v>
      </c>
      <c r="EW88" s="101">
        <v>44445</v>
      </c>
      <c r="EX88" s="92"/>
      <c r="EY88" s="103">
        <v>44445</v>
      </c>
      <c r="EZ88" s="92">
        <v>7</v>
      </c>
      <c r="FA88" s="102"/>
      <c r="FB88" s="102"/>
      <c r="FC88" s="92"/>
      <c r="FD88" s="92"/>
      <c r="FE88" s="103">
        <v>44445</v>
      </c>
      <c r="FF88" s="105">
        <v>6.7</v>
      </c>
      <c r="FG88" s="101">
        <v>44445</v>
      </c>
      <c r="FH88" s="105">
        <v>36.799999999999997</v>
      </c>
      <c r="FI88" s="92"/>
      <c r="FJ88" s="94"/>
      <c r="FK88" s="92"/>
      <c r="FL88" s="114">
        <v>44456</v>
      </c>
      <c r="FM88" s="98" t="s">
        <v>1530</v>
      </c>
      <c r="FN88" s="114">
        <v>44547</v>
      </c>
      <c r="FO88" s="107" t="s">
        <v>807</v>
      </c>
      <c r="FP88" s="92" t="s">
        <v>132</v>
      </c>
      <c r="FQ88" s="92" t="s">
        <v>132</v>
      </c>
      <c r="FR88" s="92" t="s">
        <v>132</v>
      </c>
      <c r="FS88" s="107" t="s">
        <v>807</v>
      </c>
      <c r="FT88" s="92" t="s">
        <v>132</v>
      </c>
      <c r="FU88" s="92"/>
      <c r="GM88" s="102"/>
    </row>
    <row r="89" spans="1:195" s="75" customFormat="1" x14ac:dyDescent="0.25">
      <c r="A89" s="85">
        <v>2022</v>
      </c>
      <c r="B89" s="76">
        <v>44926</v>
      </c>
      <c r="C89" s="85" t="s">
        <v>121</v>
      </c>
      <c r="D89" s="85" t="s">
        <v>122</v>
      </c>
      <c r="E89" s="85" t="s">
        <v>123</v>
      </c>
      <c r="F89" s="77">
        <f t="shared" si="60"/>
        <v>88</v>
      </c>
      <c r="G89" s="85" t="s">
        <v>1586</v>
      </c>
      <c r="H89" s="85">
        <v>86</v>
      </c>
      <c r="I89" s="85" t="s">
        <v>797</v>
      </c>
      <c r="J89" s="217" t="s">
        <v>800</v>
      </c>
      <c r="K89" s="77" t="str">
        <f>VLOOKUP(J89,[1]CodMpios!$B$1075:$E$1087,4,FALSE)</f>
        <v>86001 - Mocoa</v>
      </c>
      <c r="L89" s="77" t="str">
        <f>VLOOKUP($J89,[1]Coord_Mpios_X_Y!$B$102:$K$114,9,FALSE)</f>
        <v>1,228574994655</v>
      </c>
      <c r="M89" s="77" t="str">
        <f>VLOOKUP($J89,[1]Coord_Mpios_X_Y!$B$102:$K$114,10,FALSE)</f>
        <v>-76,684362183288</v>
      </c>
      <c r="N89" s="86" t="s">
        <v>1775</v>
      </c>
      <c r="O89" s="86" t="s">
        <v>1776</v>
      </c>
      <c r="P89" s="218"/>
      <c r="Q89" s="85" t="s">
        <v>126</v>
      </c>
      <c r="R89" s="108">
        <v>18124522</v>
      </c>
      <c r="S89" s="62" t="str">
        <f t="shared" si="40"/>
        <v>CC18124522</v>
      </c>
      <c r="T89" s="91" t="s">
        <v>958</v>
      </c>
      <c r="U89" s="85" t="s">
        <v>243</v>
      </c>
      <c r="V89" s="91" t="s">
        <v>821</v>
      </c>
      <c r="W89" s="85" t="s">
        <v>811</v>
      </c>
      <c r="X89" s="87">
        <v>23442</v>
      </c>
      <c r="Y89" s="89">
        <f t="shared" si="57"/>
        <v>64</v>
      </c>
      <c r="Z89" s="63">
        <f>VLOOKUP($Y89,[1]Edades!$A$3:$H$153,4,FALSE)</f>
        <v>6</v>
      </c>
      <c r="AA89" s="63" t="str">
        <f>VLOOKUP($Y89,[1]Edades!$A$3:$H$153,6,FALSE)</f>
        <v>6 - Persona mayor</v>
      </c>
      <c r="AB89" s="63">
        <f>VLOOKUP($Y89,[1]Edades!$A$3:$H$153,7,FALSE)</f>
        <v>13</v>
      </c>
      <c r="AC89" s="63" t="str">
        <f>VLOOKUP($Y89,[1]Edades!$A$3:$H$153,8,FALSE)</f>
        <v>60-64</v>
      </c>
      <c r="AD89" s="88" t="s">
        <v>1589</v>
      </c>
      <c r="AE89" s="85">
        <v>1</v>
      </c>
      <c r="AF89" s="85" t="s">
        <v>807</v>
      </c>
      <c r="AG89" s="86" t="s">
        <v>1777</v>
      </c>
      <c r="AH89" s="85" t="s">
        <v>807</v>
      </c>
      <c r="AI89" s="85" t="s">
        <v>807</v>
      </c>
      <c r="AJ89" s="85" t="s">
        <v>807</v>
      </c>
      <c r="AK89" s="86" t="s">
        <v>1775</v>
      </c>
      <c r="AL89" s="86" t="s">
        <v>1600</v>
      </c>
      <c r="AM89" s="85" t="s">
        <v>1786</v>
      </c>
      <c r="AN89" s="85" t="s">
        <v>131</v>
      </c>
      <c r="AO89" s="85" t="s">
        <v>131</v>
      </c>
      <c r="AP89" s="85" t="s">
        <v>131</v>
      </c>
      <c r="AQ89" s="75" t="s">
        <v>1841</v>
      </c>
      <c r="AR89" s="53" t="str">
        <f t="shared" si="58"/>
        <v>86001 - Mocoa</v>
      </c>
      <c r="AS89" s="85" t="s">
        <v>1586</v>
      </c>
      <c r="AT89" s="85">
        <v>3182550873</v>
      </c>
      <c r="AU89" s="85" t="s">
        <v>1219</v>
      </c>
      <c r="AV89" s="85"/>
      <c r="AW89" s="85"/>
      <c r="AX89" s="85"/>
      <c r="AY89" s="85"/>
      <c r="AZ89" s="85"/>
      <c r="BA89" s="85">
        <v>86</v>
      </c>
      <c r="BB89" s="85" t="s">
        <v>1778</v>
      </c>
      <c r="BC89" s="85">
        <v>86001</v>
      </c>
      <c r="BD89" s="85" t="s">
        <v>1586</v>
      </c>
      <c r="BE89" s="89">
        <v>860010017201</v>
      </c>
      <c r="BF89" s="49" t="s">
        <v>1079</v>
      </c>
      <c r="BG89" s="85" t="s">
        <v>1779</v>
      </c>
      <c r="BH89" s="85" t="s">
        <v>1780</v>
      </c>
      <c r="BI89" s="85">
        <v>4201616</v>
      </c>
      <c r="BJ89" s="85"/>
      <c r="BK89" s="85"/>
      <c r="BL89" s="85" t="s">
        <v>807</v>
      </c>
      <c r="BM89" s="85" t="s">
        <v>130</v>
      </c>
      <c r="BN89" s="85" t="s">
        <v>130</v>
      </c>
      <c r="BO89" s="85">
        <v>1</v>
      </c>
      <c r="BP89" s="85" t="s">
        <v>132</v>
      </c>
      <c r="BQ89" s="85" t="s">
        <v>132</v>
      </c>
      <c r="BR89" s="85" t="s">
        <v>807</v>
      </c>
      <c r="BS89" s="85" t="s">
        <v>807</v>
      </c>
      <c r="BT89" s="90">
        <v>44678</v>
      </c>
      <c r="BU89" s="85" t="s">
        <v>1677</v>
      </c>
      <c r="BV89" s="85" t="s">
        <v>130</v>
      </c>
      <c r="BW89" s="91" t="s">
        <v>1678</v>
      </c>
      <c r="BX89" s="85"/>
      <c r="BY89" s="88" t="s">
        <v>130</v>
      </c>
      <c r="BZ89" s="85" t="s">
        <v>807</v>
      </c>
      <c r="CA89" s="85" t="s">
        <v>807</v>
      </c>
      <c r="CB89" s="85"/>
      <c r="CC89" s="85"/>
      <c r="CD89" s="85" t="s">
        <v>131</v>
      </c>
      <c r="CE89" s="88" t="s">
        <v>1681</v>
      </c>
      <c r="CF89" s="80" t="str">
        <f t="shared" si="69"/>
        <v>HTA</v>
      </c>
      <c r="CG89" s="109">
        <v>91</v>
      </c>
      <c r="CH89" s="95">
        <v>165</v>
      </c>
      <c r="CI89" s="50">
        <f t="shared" si="41"/>
        <v>33.425160697887975</v>
      </c>
      <c r="CJ89" s="18" t="str">
        <f t="shared" si="42"/>
        <v>OBESIDAD</v>
      </c>
      <c r="CK89" s="95">
        <f>Hoja1!L91</f>
        <v>19</v>
      </c>
      <c r="CL89" s="10" t="s">
        <v>1113</v>
      </c>
      <c r="CM89" s="97">
        <v>43326</v>
      </c>
      <c r="CN89" s="92"/>
      <c r="CO89" s="75">
        <v>1</v>
      </c>
      <c r="CP89" s="119">
        <f t="shared" ref="CP89:CP97" si="71">CM89</f>
        <v>43326</v>
      </c>
      <c r="CQ89" s="75">
        <v>2</v>
      </c>
      <c r="CR89" s="65" t="s">
        <v>1222</v>
      </c>
      <c r="CS89" s="75">
        <v>0</v>
      </c>
      <c r="CT89" s="110" t="s">
        <v>131</v>
      </c>
      <c r="CU89" s="93" t="s">
        <v>807</v>
      </c>
      <c r="CV89" s="92"/>
      <c r="CW89" s="102">
        <v>130</v>
      </c>
      <c r="CX89" s="102">
        <v>80</v>
      </c>
      <c r="CY89" s="93" t="s">
        <v>807</v>
      </c>
      <c r="CZ89" s="92" t="s">
        <v>132</v>
      </c>
      <c r="DA89" s="75" t="s">
        <v>807</v>
      </c>
      <c r="DB89" s="92">
        <v>0</v>
      </c>
      <c r="DC89" s="75" t="str">
        <f t="shared" si="44"/>
        <v>TABAQUISMO</v>
      </c>
      <c r="DD89" s="16" t="str">
        <f t="shared" si="45"/>
        <v/>
      </c>
      <c r="DE89" s="16" t="str">
        <f t="shared" si="46"/>
        <v/>
      </c>
      <c r="DF89" s="16" t="str">
        <f t="shared" si="47"/>
        <v/>
      </c>
      <c r="DG89" s="16" t="str">
        <f t="shared" si="59"/>
        <v xml:space="preserve">TABAQUISMO +  +  + </v>
      </c>
      <c r="DH89" s="16" t="str">
        <f>VLOOKUP(DG89,Hoja3!$A$19:$B$41,2,FALSE)</f>
        <v>TABAQUISMO</v>
      </c>
      <c r="DI89" s="98"/>
      <c r="DJ89" s="75" t="str">
        <f t="shared" si="48"/>
        <v>NO</v>
      </c>
      <c r="DL89" s="98"/>
      <c r="DM89" s="98">
        <v>44497</v>
      </c>
      <c r="DN89" s="75" t="str">
        <f t="shared" si="49"/>
        <v>SI</v>
      </c>
      <c r="DO89" s="98"/>
      <c r="DP89" s="75" t="str">
        <f t="shared" si="50"/>
        <v>NO</v>
      </c>
      <c r="DQ89" s="98"/>
      <c r="DR89" s="75" t="str">
        <f t="shared" si="51"/>
        <v>NO</v>
      </c>
      <c r="DS89" s="98"/>
      <c r="DT89" s="75" t="str">
        <f t="shared" si="52"/>
        <v>NO</v>
      </c>
      <c r="DU89" s="98"/>
      <c r="DV89" s="75" t="str">
        <f t="shared" si="53"/>
        <v>NO</v>
      </c>
      <c r="DW89" s="98"/>
      <c r="DX89" s="75" t="str">
        <f t="shared" si="54"/>
        <v>NO</v>
      </c>
      <c r="DY89" s="98">
        <v>43701</v>
      </c>
      <c r="DZ89" s="75" t="str">
        <f t="shared" si="55"/>
        <v>SI</v>
      </c>
      <c r="EA89" s="98"/>
      <c r="EB89" s="75" t="str">
        <f t="shared" si="56"/>
        <v>NO</v>
      </c>
      <c r="EC89" s="98" t="s">
        <v>807</v>
      </c>
      <c r="ED89" s="92" t="s">
        <v>1530</v>
      </c>
      <c r="EE89" s="92"/>
      <c r="EF89" s="98" t="s">
        <v>807</v>
      </c>
      <c r="EG89" s="94"/>
      <c r="EH89" s="99" t="s">
        <v>131</v>
      </c>
      <c r="EI89" s="99" t="s">
        <v>807</v>
      </c>
      <c r="EJ89" s="99"/>
      <c r="EK89" s="101">
        <v>44420</v>
      </c>
      <c r="EL89" s="92">
        <v>1.2</v>
      </c>
      <c r="EM89" s="103">
        <v>44420</v>
      </c>
      <c r="EN89" s="102">
        <v>102</v>
      </c>
      <c r="EO89" s="101">
        <v>44420</v>
      </c>
      <c r="EP89" s="92">
        <v>139</v>
      </c>
      <c r="EQ89" s="101">
        <v>44420</v>
      </c>
      <c r="ER89" s="99">
        <v>72.760000000000005</v>
      </c>
      <c r="ES89" s="101">
        <v>44420</v>
      </c>
      <c r="ET89" s="192">
        <v>36.4</v>
      </c>
      <c r="EU89" s="101">
        <v>44420</v>
      </c>
      <c r="EV89" s="92">
        <v>149.19999999999999</v>
      </c>
      <c r="EW89" s="101">
        <v>44420</v>
      </c>
      <c r="EX89" s="92"/>
      <c r="EY89" s="103"/>
      <c r="EZ89" s="92"/>
      <c r="FA89" s="102"/>
      <c r="FB89" s="102"/>
      <c r="FC89" s="92"/>
      <c r="FD89" s="92"/>
      <c r="FE89" s="103">
        <v>44420</v>
      </c>
      <c r="FF89" s="105">
        <v>2</v>
      </c>
      <c r="FG89" s="101">
        <v>44420</v>
      </c>
      <c r="FH89" s="105">
        <v>188.7</v>
      </c>
      <c r="FI89" s="92"/>
      <c r="FJ89" s="94"/>
      <c r="FK89" s="92"/>
      <c r="FL89" s="97">
        <v>44678</v>
      </c>
      <c r="FM89" s="98" t="s">
        <v>1530</v>
      </c>
      <c r="FN89" s="97">
        <v>44769</v>
      </c>
      <c r="FO89" s="107" t="s">
        <v>807</v>
      </c>
      <c r="FP89" s="92" t="s">
        <v>130</v>
      </c>
      <c r="FQ89" s="92" t="s">
        <v>132</v>
      </c>
      <c r="FR89" s="92" t="s">
        <v>132</v>
      </c>
      <c r="FS89" s="107" t="s">
        <v>807</v>
      </c>
      <c r="FT89" s="92" t="s">
        <v>132</v>
      </c>
      <c r="FU89" s="92"/>
      <c r="GM89" s="102"/>
    </row>
    <row r="90" spans="1:195" s="75" customFormat="1" ht="39" x14ac:dyDescent="0.25">
      <c r="A90" s="85">
        <v>2022</v>
      </c>
      <c r="B90" s="76">
        <v>44926</v>
      </c>
      <c r="C90" s="85" t="s">
        <v>121</v>
      </c>
      <c r="D90" s="85" t="s">
        <v>122</v>
      </c>
      <c r="E90" s="85" t="s">
        <v>123</v>
      </c>
      <c r="F90" s="77">
        <f t="shared" si="60"/>
        <v>89</v>
      </c>
      <c r="G90" s="85" t="s">
        <v>1586</v>
      </c>
      <c r="H90" s="85">
        <v>86</v>
      </c>
      <c r="I90" s="85" t="s">
        <v>797</v>
      </c>
      <c r="J90" s="217" t="s">
        <v>800</v>
      </c>
      <c r="K90" s="77" t="str">
        <f>VLOOKUP(J90,[1]CodMpios!$B$1075:$E$1087,4,FALSE)</f>
        <v>86001 - Mocoa</v>
      </c>
      <c r="L90" s="77" t="str">
        <f>VLOOKUP($J90,[1]Coord_Mpios_X_Y!$B$102:$K$114,9,FALSE)</f>
        <v>1,228574994655</v>
      </c>
      <c r="M90" s="77" t="str">
        <f>VLOOKUP($J90,[1]Coord_Mpios_X_Y!$B$102:$K$114,10,FALSE)</f>
        <v>-76,684362183288</v>
      </c>
      <c r="N90" s="86" t="s">
        <v>1592</v>
      </c>
      <c r="O90" s="86" t="s">
        <v>1776</v>
      </c>
      <c r="P90" s="218"/>
      <c r="Q90" s="85" t="s">
        <v>126</v>
      </c>
      <c r="R90" s="108">
        <v>27364133</v>
      </c>
      <c r="S90" s="62" t="str">
        <f t="shared" si="40"/>
        <v>CC27364133</v>
      </c>
      <c r="T90" s="91" t="s">
        <v>522</v>
      </c>
      <c r="U90" s="85" t="s">
        <v>279</v>
      </c>
      <c r="V90" s="91" t="s">
        <v>477</v>
      </c>
      <c r="W90" s="85" t="s">
        <v>1250</v>
      </c>
      <c r="X90" s="87">
        <v>17287</v>
      </c>
      <c r="Y90" s="89">
        <f t="shared" si="57"/>
        <v>47</v>
      </c>
      <c r="Z90" s="63">
        <f>VLOOKUP($Y90,[1]Edades!$A$3:$H$153,4,FALSE)</f>
        <v>5</v>
      </c>
      <c r="AA90" s="63" t="str">
        <f>VLOOKUP($Y90,[1]Edades!$A$3:$H$153,6,FALSE)</f>
        <v>5 - Adultez</v>
      </c>
      <c r="AB90" s="63">
        <f>VLOOKUP($Y90,[1]Edades!$A$3:$H$153,7,FALSE)</f>
        <v>10</v>
      </c>
      <c r="AC90" s="63" t="str">
        <f>VLOOKUP($Y90,[1]Edades!$A$3:$H$153,8,FALSE)</f>
        <v>45-49</v>
      </c>
      <c r="AD90" s="91" t="s">
        <v>1590</v>
      </c>
      <c r="AE90" s="85">
        <v>2</v>
      </c>
      <c r="AF90" s="85" t="s">
        <v>807</v>
      </c>
      <c r="AG90" s="128" t="s">
        <v>1869</v>
      </c>
      <c r="AH90" s="128" t="s">
        <v>130</v>
      </c>
      <c r="AI90" s="85" t="s">
        <v>2236</v>
      </c>
      <c r="AJ90" s="127" t="s">
        <v>1592</v>
      </c>
      <c r="AK90" s="128" t="s">
        <v>1592</v>
      </c>
      <c r="AL90" s="128" t="s">
        <v>1600</v>
      </c>
      <c r="AM90" s="85" t="s">
        <v>1786</v>
      </c>
      <c r="AN90" s="85" t="s">
        <v>131</v>
      </c>
      <c r="AO90" s="85" t="s">
        <v>131</v>
      </c>
      <c r="AP90" s="85" t="s">
        <v>131</v>
      </c>
      <c r="AQ90" s="86" t="s">
        <v>1787</v>
      </c>
      <c r="AR90" s="53" t="str">
        <f t="shared" si="58"/>
        <v>86001 - Mocoa</v>
      </c>
      <c r="AS90" s="85" t="s">
        <v>1586</v>
      </c>
      <c r="AT90" s="85">
        <v>3222930476</v>
      </c>
      <c r="AU90" s="85" t="s">
        <v>1219</v>
      </c>
      <c r="AV90" s="85"/>
      <c r="AW90" s="85"/>
      <c r="AX90" s="85"/>
      <c r="AY90" s="85"/>
      <c r="AZ90" s="85"/>
      <c r="BA90" s="85">
        <v>86</v>
      </c>
      <c r="BB90" s="85" t="s">
        <v>1778</v>
      </c>
      <c r="BC90" s="85">
        <v>86001</v>
      </c>
      <c r="BD90" s="85" t="s">
        <v>1586</v>
      </c>
      <c r="BE90" s="89">
        <v>860010017201</v>
      </c>
      <c r="BF90" s="49" t="s">
        <v>1079</v>
      </c>
      <c r="BG90" s="85" t="s">
        <v>1779</v>
      </c>
      <c r="BH90" s="85" t="s">
        <v>1780</v>
      </c>
      <c r="BI90" s="85">
        <v>4201616</v>
      </c>
      <c r="BJ90" s="85"/>
      <c r="BK90" s="85"/>
      <c r="BL90" s="148" t="s">
        <v>2254</v>
      </c>
      <c r="BM90" s="127" t="s">
        <v>130</v>
      </c>
      <c r="BN90" s="127" t="s">
        <v>132</v>
      </c>
      <c r="BO90" s="85">
        <v>0</v>
      </c>
      <c r="BP90" s="127" t="s">
        <v>132</v>
      </c>
      <c r="BQ90" s="127" t="s">
        <v>132</v>
      </c>
      <c r="BR90" s="85" t="s">
        <v>1676</v>
      </c>
      <c r="BS90" s="127" t="s">
        <v>132</v>
      </c>
      <c r="BT90" s="111">
        <v>44918</v>
      </c>
      <c r="BU90" s="127" t="s">
        <v>1677</v>
      </c>
      <c r="BV90" s="127" t="s">
        <v>130</v>
      </c>
      <c r="BW90" s="91" t="s">
        <v>1700</v>
      </c>
      <c r="BX90" s="127" t="s">
        <v>132</v>
      </c>
      <c r="BY90" s="127" t="s">
        <v>132</v>
      </c>
      <c r="BZ90" s="127" t="s">
        <v>132</v>
      </c>
      <c r="CA90" s="127" t="s">
        <v>132</v>
      </c>
      <c r="CB90" s="127" t="s">
        <v>132</v>
      </c>
      <c r="CC90" s="127" t="s">
        <v>132</v>
      </c>
      <c r="CD90" s="127" t="s">
        <v>131</v>
      </c>
      <c r="CE90" s="127" t="s">
        <v>1681</v>
      </c>
      <c r="CF90" s="127" t="s">
        <v>132</v>
      </c>
      <c r="CG90" s="130">
        <v>75</v>
      </c>
      <c r="CH90" s="131">
        <v>168</v>
      </c>
      <c r="CI90" s="50">
        <f t="shared" si="41"/>
        <v>26.573129251700685</v>
      </c>
      <c r="CJ90" s="18" t="str">
        <f t="shared" si="42"/>
        <v>SOBREPESO</v>
      </c>
      <c r="CK90" s="95">
        <f>Hoja1!L92</f>
        <v>6</v>
      </c>
      <c r="CL90" s="10" t="s">
        <v>1112</v>
      </c>
      <c r="CM90" s="136">
        <v>43326</v>
      </c>
      <c r="CN90" s="127"/>
      <c r="CO90" s="135">
        <v>1</v>
      </c>
      <c r="CP90" s="65" t="s">
        <v>1221</v>
      </c>
      <c r="CQ90" s="75">
        <v>2</v>
      </c>
      <c r="CR90" s="65" t="s">
        <v>1222</v>
      </c>
      <c r="CS90" s="75">
        <v>0</v>
      </c>
      <c r="CT90" s="143" t="s">
        <v>131</v>
      </c>
      <c r="CU90" s="127" t="s">
        <v>132</v>
      </c>
      <c r="CV90" s="127"/>
      <c r="CW90" s="133">
        <v>140</v>
      </c>
      <c r="CX90" s="133">
        <v>80</v>
      </c>
      <c r="CY90" s="125" t="s">
        <v>131</v>
      </c>
      <c r="CZ90" s="127" t="s">
        <v>132</v>
      </c>
      <c r="DA90" s="127" t="s">
        <v>132</v>
      </c>
      <c r="DB90" s="92">
        <v>0</v>
      </c>
      <c r="DC90" s="75" t="str">
        <f t="shared" si="44"/>
        <v/>
      </c>
      <c r="DD90" s="16" t="str">
        <f t="shared" si="45"/>
        <v/>
      </c>
      <c r="DE90" s="16" t="str">
        <f t="shared" si="46"/>
        <v/>
      </c>
      <c r="DF90" s="16" t="str">
        <f t="shared" si="47"/>
        <v/>
      </c>
      <c r="DG90" s="16" t="str">
        <f t="shared" si="59"/>
        <v xml:space="preserve"> +  +  + </v>
      </c>
      <c r="DH90" s="16" t="str">
        <f t="shared" ref="DH90:DH93" si="72">E90</f>
        <v>HTA</v>
      </c>
      <c r="DI90" s="144">
        <v>44774</v>
      </c>
      <c r="DJ90" s="75" t="str">
        <f t="shared" si="48"/>
        <v>SI</v>
      </c>
      <c r="DL90" s="134"/>
      <c r="DM90" s="144">
        <v>43517</v>
      </c>
      <c r="DN90" s="75" t="str">
        <f t="shared" si="49"/>
        <v>SI</v>
      </c>
      <c r="DO90" s="134"/>
      <c r="DP90" s="75" t="str">
        <f t="shared" si="50"/>
        <v>NO</v>
      </c>
      <c r="DQ90" s="98"/>
      <c r="DR90" s="75" t="str">
        <f t="shared" si="51"/>
        <v>NO</v>
      </c>
      <c r="DS90" s="144">
        <v>43075</v>
      </c>
      <c r="DT90" s="75" t="str">
        <f t="shared" si="52"/>
        <v>SI</v>
      </c>
      <c r="DU90" s="144"/>
      <c r="DV90" s="75" t="str">
        <f t="shared" si="53"/>
        <v>NO</v>
      </c>
      <c r="DW90" s="144"/>
      <c r="DX90" s="75" t="str">
        <f t="shared" si="54"/>
        <v>NO</v>
      </c>
      <c r="DY90" s="144">
        <v>44747</v>
      </c>
      <c r="DZ90" s="75" t="str">
        <f t="shared" si="55"/>
        <v>SI</v>
      </c>
      <c r="EA90" s="144"/>
      <c r="EB90" s="75" t="str">
        <f t="shared" si="56"/>
        <v>NO</v>
      </c>
      <c r="EC90" s="134" t="s">
        <v>132</v>
      </c>
      <c r="ED90" s="127" t="s">
        <v>1530</v>
      </c>
      <c r="EE90" s="127" t="s">
        <v>131</v>
      </c>
      <c r="EF90" s="127" t="s">
        <v>1114</v>
      </c>
      <c r="EG90" s="127">
        <v>79.5</v>
      </c>
      <c r="EH90" s="147" t="s">
        <v>131</v>
      </c>
      <c r="EI90" s="127">
        <v>2</v>
      </c>
      <c r="EJ90" s="127"/>
      <c r="EK90" s="145">
        <v>44747</v>
      </c>
      <c r="EL90" s="135">
        <v>0.74</v>
      </c>
      <c r="EM90" s="162">
        <v>44747</v>
      </c>
      <c r="EN90" s="133">
        <v>135</v>
      </c>
      <c r="EO90" s="134">
        <v>44747</v>
      </c>
      <c r="EP90" s="135">
        <v>174</v>
      </c>
      <c r="EQ90" s="134">
        <v>44747</v>
      </c>
      <c r="ER90" s="99">
        <v>73.62</v>
      </c>
      <c r="ES90" s="134">
        <v>44747</v>
      </c>
      <c r="ET90" s="225">
        <v>60.3</v>
      </c>
      <c r="EU90" s="134">
        <v>44747</v>
      </c>
      <c r="EV90" s="135">
        <v>200.4</v>
      </c>
      <c r="EW90" s="134">
        <v>44747</v>
      </c>
      <c r="EX90" s="127">
        <v>9.3000000000000007</v>
      </c>
      <c r="EY90" s="134">
        <v>44821</v>
      </c>
      <c r="EZ90" s="135">
        <v>6.6</v>
      </c>
      <c r="FA90" s="134">
        <v>44747</v>
      </c>
      <c r="FB90" s="133" t="s">
        <v>1799</v>
      </c>
      <c r="FC90" s="134">
        <v>44747</v>
      </c>
      <c r="FD90" s="135">
        <v>4.49</v>
      </c>
      <c r="FE90" s="134">
        <v>44747</v>
      </c>
      <c r="FF90" s="135">
        <v>5.3</v>
      </c>
      <c r="FG90" s="134">
        <v>44747</v>
      </c>
      <c r="FH90" s="135">
        <v>56.5</v>
      </c>
      <c r="FI90" s="145">
        <v>44747</v>
      </c>
      <c r="FJ90" s="132" t="s">
        <v>1712</v>
      </c>
      <c r="FK90" s="127">
        <v>98</v>
      </c>
      <c r="FL90" s="111">
        <v>44918</v>
      </c>
      <c r="FM90" s="134" t="s">
        <v>1530</v>
      </c>
      <c r="FN90" s="111">
        <v>45008</v>
      </c>
      <c r="FO90" s="138"/>
      <c r="FP90" s="127" t="s">
        <v>132</v>
      </c>
      <c r="FQ90" s="127" t="s">
        <v>132</v>
      </c>
      <c r="FR90" s="127" t="s">
        <v>132</v>
      </c>
      <c r="FS90" s="127" t="s">
        <v>132</v>
      </c>
      <c r="FT90" s="127" t="s">
        <v>132</v>
      </c>
      <c r="FU90" s="127"/>
      <c r="GM90" s="133"/>
    </row>
    <row r="91" spans="1:195" s="75" customFormat="1" x14ac:dyDescent="0.25">
      <c r="A91" s="85">
        <v>2022</v>
      </c>
      <c r="B91" s="76">
        <v>44926</v>
      </c>
      <c r="C91" s="85" t="s">
        <v>121</v>
      </c>
      <c r="D91" s="85" t="s">
        <v>122</v>
      </c>
      <c r="E91" s="85" t="s">
        <v>123</v>
      </c>
      <c r="F91" s="77">
        <f t="shared" si="60"/>
        <v>90</v>
      </c>
      <c r="G91" s="85" t="s">
        <v>1586</v>
      </c>
      <c r="H91" s="85">
        <v>86</v>
      </c>
      <c r="I91" s="85" t="s">
        <v>797</v>
      </c>
      <c r="J91" s="217" t="s">
        <v>800</v>
      </c>
      <c r="K91" s="77" t="str">
        <f>VLOOKUP(J91,[1]CodMpios!$B$1075:$E$1087,4,FALSE)</f>
        <v>86001 - Mocoa</v>
      </c>
      <c r="L91" s="77" t="str">
        <f>VLOOKUP($J91,[1]Coord_Mpios_X_Y!$B$102:$K$114,9,FALSE)</f>
        <v>1,228574994655</v>
      </c>
      <c r="M91" s="77" t="str">
        <f>VLOOKUP($J91,[1]Coord_Mpios_X_Y!$B$102:$K$114,10,FALSE)</f>
        <v>-76,684362183288</v>
      </c>
      <c r="N91" s="86" t="s">
        <v>1784</v>
      </c>
      <c r="O91" s="86" t="s">
        <v>1776</v>
      </c>
      <c r="P91" s="218"/>
      <c r="Q91" s="85" t="s">
        <v>126</v>
      </c>
      <c r="R91" s="108">
        <v>34672268</v>
      </c>
      <c r="S91" s="62" t="str">
        <f t="shared" si="40"/>
        <v>CC34672268</v>
      </c>
      <c r="T91" s="91" t="s">
        <v>1249</v>
      </c>
      <c r="U91" s="85" t="s">
        <v>530</v>
      </c>
      <c r="V91" s="91" t="s">
        <v>256</v>
      </c>
      <c r="W91" s="85" t="s">
        <v>528</v>
      </c>
      <c r="X91" s="87">
        <v>16342</v>
      </c>
      <c r="Y91" s="89">
        <f t="shared" si="57"/>
        <v>44</v>
      </c>
      <c r="Z91" s="63">
        <f>VLOOKUP($Y91,[1]Edades!$A$3:$H$153,4,FALSE)</f>
        <v>5</v>
      </c>
      <c r="AA91" s="63" t="str">
        <f>VLOOKUP($Y91,[1]Edades!$A$3:$H$153,6,FALSE)</f>
        <v>5 - Adultez</v>
      </c>
      <c r="AB91" s="63">
        <f>VLOOKUP($Y91,[1]Edades!$A$3:$H$153,7,FALSE)</f>
        <v>9</v>
      </c>
      <c r="AC91" s="63" t="str">
        <f>VLOOKUP($Y91,[1]Edades!$A$3:$H$153,8,FALSE)</f>
        <v>40-44</v>
      </c>
      <c r="AD91" s="91" t="s">
        <v>1590</v>
      </c>
      <c r="AE91" s="85">
        <v>2</v>
      </c>
      <c r="AF91" s="85" t="s">
        <v>807</v>
      </c>
      <c r="AG91" s="86" t="s">
        <v>212</v>
      </c>
      <c r="AH91" s="86" t="s">
        <v>130</v>
      </c>
      <c r="AI91" s="85" t="s">
        <v>807</v>
      </c>
      <c r="AJ91" s="85" t="s">
        <v>807</v>
      </c>
      <c r="AK91" s="86" t="s">
        <v>1784</v>
      </c>
      <c r="AL91" s="86" t="s">
        <v>1600</v>
      </c>
      <c r="AM91" s="85" t="s">
        <v>1786</v>
      </c>
      <c r="AN91" s="85" t="s">
        <v>131</v>
      </c>
      <c r="AO91" s="85" t="s">
        <v>131</v>
      </c>
      <c r="AP91" s="85" t="s">
        <v>131</v>
      </c>
      <c r="AQ91" s="75" t="s">
        <v>1841</v>
      </c>
      <c r="AR91" s="53" t="str">
        <f t="shared" si="58"/>
        <v>86001 - Mocoa</v>
      </c>
      <c r="AS91" s="85" t="s">
        <v>1586</v>
      </c>
      <c r="AT91" s="85">
        <v>3213629126</v>
      </c>
      <c r="AU91" s="85" t="s">
        <v>1219</v>
      </c>
      <c r="AV91" s="85"/>
      <c r="AW91" s="85"/>
      <c r="AX91" s="85"/>
      <c r="AY91" s="85"/>
      <c r="AZ91" s="85"/>
      <c r="BA91" s="85">
        <v>86</v>
      </c>
      <c r="BB91" s="85" t="s">
        <v>1778</v>
      </c>
      <c r="BC91" s="85">
        <v>86001</v>
      </c>
      <c r="BD91" s="85" t="s">
        <v>1586</v>
      </c>
      <c r="BE91" s="89">
        <v>860010017201</v>
      </c>
      <c r="BF91" s="49" t="s">
        <v>1079</v>
      </c>
      <c r="BG91" s="85" t="s">
        <v>1779</v>
      </c>
      <c r="BH91" s="85" t="s">
        <v>1780</v>
      </c>
      <c r="BI91" s="85">
        <v>4201616</v>
      </c>
      <c r="BJ91" s="85"/>
      <c r="BK91" s="85"/>
      <c r="BL91" s="85" t="s">
        <v>807</v>
      </c>
      <c r="BM91" s="88" t="s">
        <v>132</v>
      </c>
      <c r="BN91" s="85" t="s">
        <v>132</v>
      </c>
      <c r="BO91" s="85">
        <v>0</v>
      </c>
      <c r="BP91" s="85" t="s">
        <v>132</v>
      </c>
      <c r="BQ91" s="85" t="s">
        <v>132</v>
      </c>
      <c r="BR91" s="85" t="s">
        <v>807</v>
      </c>
      <c r="BS91" s="85" t="s">
        <v>807</v>
      </c>
      <c r="BT91" s="90">
        <v>45212</v>
      </c>
      <c r="BU91" s="85" t="s">
        <v>1677</v>
      </c>
      <c r="BV91" s="85" t="s">
        <v>130</v>
      </c>
      <c r="BW91" s="91" t="s">
        <v>1700</v>
      </c>
      <c r="BX91" s="85"/>
      <c r="BY91" s="85" t="s">
        <v>132</v>
      </c>
      <c r="BZ91" s="85" t="s">
        <v>807</v>
      </c>
      <c r="CA91" s="85" t="s">
        <v>807</v>
      </c>
      <c r="CB91" s="85"/>
      <c r="CC91" s="85"/>
      <c r="CD91" s="85" t="s">
        <v>131</v>
      </c>
      <c r="CE91" s="88" t="s">
        <v>1681</v>
      </c>
      <c r="CF91" s="80" t="str">
        <f>E91</f>
        <v>HTA</v>
      </c>
      <c r="CG91" s="109">
        <v>50</v>
      </c>
      <c r="CH91" s="95">
        <v>146</v>
      </c>
      <c r="CI91" s="50">
        <f t="shared" si="41"/>
        <v>23.456558453743671</v>
      </c>
      <c r="CJ91" s="18" t="str">
        <f t="shared" si="42"/>
        <v>NORMAL</v>
      </c>
      <c r="CK91" s="95">
        <f>Hoja1!L93</f>
        <v>3</v>
      </c>
      <c r="CL91" s="10" t="s">
        <v>1112</v>
      </c>
      <c r="CM91" s="97">
        <v>43326</v>
      </c>
      <c r="CN91" s="92"/>
      <c r="CO91" s="75">
        <v>1</v>
      </c>
      <c r="CP91" s="119">
        <f t="shared" si="71"/>
        <v>43326</v>
      </c>
      <c r="CQ91" s="75">
        <v>2</v>
      </c>
      <c r="CR91" s="65" t="s">
        <v>1222</v>
      </c>
      <c r="CS91" s="75">
        <v>0</v>
      </c>
      <c r="CT91" s="110" t="s">
        <v>131</v>
      </c>
      <c r="CU91" s="93" t="s">
        <v>807</v>
      </c>
      <c r="CV91" s="92"/>
      <c r="CW91" s="102">
        <v>110</v>
      </c>
      <c r="CX91" s="102">
        <v>70</v>
      </c>
      <c r="CY91" s="93" t="s">
        <v>807</v>
      </c>
      <c r="CZ91" s="92" t="s">
        <v>132</v>
      </c>
      <c r="DA91" s="75" t="s">
        <v>807</v>
      </c>
      <c r="DB91" s="92">
        <v>0</v>
      </c>
      <c r="DC91" s="75" t="str">
        <f t="shared" si="44"/>
        <v/>
      </c>
      <c r="DD91" s="16" t="str">
        <f t="shared" si="45"/>
        <v/>
      </c>
      <c r="DE91" s="16" t="str">
        <f t="shared" si="46"/>
        <v/>
      </c>
      <c r="DF91" s="16" t="str">
        <f t="shared" si="47"/>
        <v/>
      </c>
      <c r="DG91" s="16" t="str">
        <f t="shared" si="59"/>
        <v xml:space="preserve"> +  +  + </v>
      </c>
      <c r="DH91" s="16" t="str">
        <f t="shared" si="72"/>
        <v>HTA</v>
      </c>
      <c r="DI91" s="98"/>
      <c r="DJ91" s="75" t="str">
        <f t="shared" si="48"/>
        <v>NO</v>
      </c>
      <c r="DL91" s="98"/>
      <c r="DM91" s="98">
        <v>43025</v>
      </c>
      <c r="DN91" s="75" t="str">
        <f t="shared" si="49"/>
        <v>SI</v>
      </c>
      <c r="DO91" s="98"/>
      <c r="DP91" s="75" t="str">
        <f t="shared" si="50"/>
        <v>NO</v>
      </c>
      <c r="DQ91" s="98"/>
      <c r="DR91" s="75" t="str">
        <f t="shared" si="51"/>
        <v>NO</v>
      </c>
      <c r="DS91" s="98"/>
      <c r="DT91" s="75" t="str">
        <f t="shared" si="52"/>
        <v>NO</v>
      </c>
      <c r="DU91" s="98"/>
      <c r="DV91" s="75" t="str">
        <f t="shared" si="53"/>
        <v>NO</v>
      </c>
      <c r="DW91" s="98"/>
      <c r="DX91" s="75" t="str">
        <f t="shared" si="54"/>
        <v>NO</v>
      </c>
      <c r="DY91" s="98">
        <v>44840</v>
      </c>
      <c r="DZ91" s="75" t="str">
        <f t="shared" si="55"/>
        <v>SI</v>
      </c>
      <c r="EA91" s="98"/>
      <c r="EB91" s="75" t="str">
        <f t="shared" si="56"/>
        <v>NO</v>
      </c>
      <c r="EC91" s="98" t="s">
        <v>807</v>
      </c>
      <c r="ED91" s="92" t="s">
        <v>1530</v>
      </c>
      <c r="EE91" s="92"/>
      <c r="EF91" s="98" t="s">
        <v>807</v>
      </c>
      <c r="EG91" s="94"/>
      <c r="EH91" s="92" t="s">
        <v>1793</v>
      </c>
      <c r="EI91" s="99" t="s">
        <v>807</v>
      </c>
      <c r="EJ91" s="99"/>
      <c r="EK91" s="139">
        <v>44840</v>
      </c>
      <c r="EL91" s="92">
        <v>0.9</v>
      </c>
      <c r="EM91" s="140">
        <v>44840</v>
      </c>
      <c r="EN91" s="102">
        <v>107</v>
      </c>
      <c r="EO91" s="139">
        <v>44840</v>
      </c>
      <c r="EP91" s="92">
        <v>205</v>
      </c>
      <c r="EQ91" s="139">
        <v>44840</v>
      </c>
      <c r="ER91" s="99">
        <v>112.8</v>
      </c>
      <c r="ES91" s="139">
        <v>44840</v>
      </c>
      <c r="ET91" s="192">
        <v>72</v>
      </c>
      <c r="EU91" s="139">
        <v>44840</v>
      </c>
      <c r="EV91" s="92">
        <v>101</v>
      </c>
      <c r="EW91" s="139">
        <v>44840</v>
      </c>
      <c r="EX91" s="92"/>
      <c r="EY91" s="103"/>
      <c r="EZ91" s="92"/>
      <c r="FA91" s="102"/>
      <c r="FB91" s="102"/>
      <c r="FC91" s="92"/>
      <c r="FD91" s="92"/>
      <c r="FE91" s="140">
        <v>44840</v>
      </c>
      <c r="FF91" s="141">
        <v>8.8000000000000007</v>
      </c>
      <c r="FG91" s="139">
        <v>44840</v>
      </c>
      <c r="FH91" s="141">
        <v>23</v>
      </c>
      <c r="FI91" s="92"/>
      <c r="FJ91" s="94"/>
      <c r="FK91" s="92"/>
      <c r="FL91" s="97">
        <v>45212</v>
      </c>
      <c r="FM91" s="98" t="s">
        <v>1530</v>
      </c>
      <c r="FN91" s="97">
        <v>44939</v>
      </c>
      <c r="FO91" s="107"/>
      <c r="FP91" s="92" t="s">
        <v>132</v>
      </c>
      <c r="FQ91" s="92" t="s">
        <v>132</v>
      </c>
      <c r="FR91" s="92" t="s">
        <v>132</v>
      </c>
      <c r="FS91" s="107" t="s">
        <v>807</v>
      </c>
      <c r="FT91" s="92" t="s">
        <v>132</v>
      </c>
      <c r="FU91" s="92"/>
      <c r="GM91" s="102"/>
    </row>
    <row r="92" spans="1:195" s="75" customFormat="1" x14ac:dyDescent="0.25">
      <c r="A92" s="85">
        <v>2022</v>
      </c>
      <c r="B92" s="76">
        <v>44926</v>
      </c>
      <c r="C92" s="85" t="s">
        <v>121</v>
      </c>
      <c r="D92" s="85" t="s">
        <v>122</v>
      </c>
      <c r="E92" s="85" t="s">
        <v>123</v>
      </c>
      <c r="F92" s="77">
        <f t="shared" si="60"/>
        <v>91</v>
      </c>
      <c r="G92" s="85" t="s">
        <v>1586</v>
      </c>
      <c r="H92" s="85">
        <v>86</v>
      </c>
      <c r="I92" s="85" t="s">
        <v>797</v>
      </c>
      <c r="J92" s="217" t="s">
        <v>800</v>
      </c>
      <c r="K92" s="77" t="str">
        <f>VLOOKUP(J92,[1]CodMpios!$B$1075:$E$1087,4,FALSE)</f>
        <v>86001 - Mocoa</v>
      </c>
      <c r="L92" s="77" t="str">
        <f>VLOOKUP($J92,[1]Coord_Mpios_X_Y!$B$102:$K$114,9,FALSE)</f>
        <v>1,228574994655</v>
      </c>
      <c r="M92" s="77" t="str">
        <f>VLOOKUP($J92,[1]Coord_Mpios_X_Y!$B$102:$K$114,10,FALSE)</f>
        <v>-76,684362183288</v>
      </c>
      <c r="N92" s="86" t="s">
        <v>1775</v>
      </c>
      <c r="O92" s="86" t="s">
        <v>1776</v>
      </c>
      <c r="P92" s="218"/>
      <c r="Q92" s="85" t="s">
        <v>126</v>
      </c>
      <c r="R92" s="108">
        <v>27354515</v>
      </c>
      <c r="S92" s="62" t="str">
        <f t="shared" si="40"/>
        <v>CC27354515</v>
      </c>
      <c r="T92" s="91" t="s">
        <v>133</v>
      </c>
      <c r="U92" s="85" t="s">
        <v>1252</v>
      </c>
      <c r="V92" s="91" t="s">
        <v>256</v>
      </c>
      <c r="W92" s="85" t="s">
        <v>135</v>
      </c>
      <c r="X92" s="87">
        <v>20588</v>
      </c>
      <c r="Y92" s="89">
        <f t="shared" si="57"/>
        <v>56</v>
      </c>
      <c r="Z92" s="63">
        <f>VLOOKUP($Y92,[1]Edades!$A$3:$H$153,4,FALSE)</f>
        <v>5</v>
      </c>
      <c r="AA92" s="63" t="str">
        <f>VLOOKUP($Y92,[1]Edades!$A$3:$H$153,6,FALSE)</f>
        <v>5 - Adultez</v>
      </c>
      <c r="AB92" s="63">
        <f>VLOOKUP($Y92,[1]Edades!$A$3:$H$153,7,FALSE)</f>
        <v>12</v>
      </c>
      <c r="AC92" s="63" t="str">
        <f>VLOOKUP($Y92,[1]Edades!$A$3:$H$153,8,FALSE)</f>
        <v>55-59</v>
      </c>
      <c r="AD92" s="91" t="s">
        <v>1590</v>
      </c>
      <c r="AE92" s="85">
        <v>2</v>
      </c>
      <c r="AF92" s="85" t="s">
        <v>807</v>
      </c>
      <c r="AG92" s="86" t="s">
        <v>1777</v>
      </c>
      <c r="AH92" s="85" t="s">
        <v>807</v>
      </c>
      <c r="AI92" s="85" t="s">
        <v>1596</v>
      </c>
      <c r="AJ92" s="85" t="s">
        <v>1591</v>
      </c>
      <c r="AK92" s="86" t="s">
        <v>1775</v>
      </c>
      <c r="AL92" s="86" t="s">
        <v>1602</v>
      </c>
      <c r="AM92" s="85" t="s">
        <v>1786</v>
      </c>
      <c r="AN92" s="85" t="s">
        <v>131</v>
      </c>
      <c r="AO92" s="85" t="s">
        <v>131</v>
      </c>
      <c r="AP92" s="85" t="s">
        <v>131</v>
      </c>
      <c r="AQ92" s="75" t="s">
        <v>1841</v>
      </c>
      <c r="AR92" s="53" t="str">
        <f t="shared" si="58"/>
        <v>86001 - Mocoa</v>
      </c>
      <c r="AS92" s="85" t="s">
        <v>1586</v>
      </c>
      <c r="AT92" s="85">
        <v>3124501033</v>
      </c>
      <c r="AU92" s="85" t="s">
        <v>1219</v>
      </c>
      <c r="AV92" s="85"/>
      <c r="AW92" s="85"/>
      <c r="AX92" s="85"/>
      <c r="AY92" s="85"/>
      <c r="AZ92" s="85"/>
      <c r="BA92" s="85">
        <v>86</v>
      </c>
      <c r="BB92" s="85" t="s">
        <v>1778</v>
      </c>
      <c r="BC92" s="85">
        <v>86001</v>
      </c>
      <c r="BD92" s="85" t="s">
        <v>1586</v>
      </c>
      <c r="BE92" s="89">
        <v>860010017201</v>
      </c>
      <c r="BF92" s="49" t="s">
        <v>1079</v>
      </c>
      <c r="BG92" s="85" t="s">
        <v>1779</v>
      </c>
      <c r="BH92" s="85" t="s">
        <v>1780</v>
      </c>
      <c r="BI92" s="85">
        <v>4201616</v>
      </c>
      <c r="BJ92" s="85"/>
      <c r="BK92" s="85"/>
      <c r="BL92" s="85" t="s">
        <v>807</v>
      </c>
      <c r="BM92" s="88" t="s">
        <v>132</v>
      </c>
      <c r="BN92" s="85" t="s">
        <v>132</v>
      </c>
      <c r="BO92" s="85">
        <v>0</v>
      </c>
      <c r="BP92" s="85" t="s">
        <v>132</v>
      </c>
      <c r="BQ92" s="85" t="s">
        <v>132</v>
      </c>
      <c r="BR92" s="85" t="s">
        <v>1676</v>
      </c>
      <c r="BS92" s="85" t="s">
        <v>132</v>
      </c>
      <c r="BT92" s="90">
        <v>44830</v>
      </c>
      <c r="BU92" s="85" t="s">
        <v>1677</v>
      </c>
      <c r="BV92" s="85" t="s">
        <v>130</v>
      </c>
      <c r="BW92" s="91" t="s">
        <v>1678</v>
      </c>
      <c r="BX92" s="85" t="s">
        <v>1687</v>
      </c>
      <c r="BY92" s="88" t="s">
        <v>130</v>
      </c>
      <c r="BZ92" s="85" t="s">
        <v>132</v>
      </c>
      <c r="CA92" s="85" t="s">
        <v>130</v>
      </c>
      <c r="CB92" s="85" t="s">
        <v>132</v>
      </c>
      <c r="CC92" s="85" t="s">
        <v>131</v>
      </c>
      <c r="CD92" s="85" t="s">
        <v>131</v>
      </c>
      <c r="CE92" s="85" t="s">
        <v>1681</v>
      </c>
      <c r="CF92" s="85" t="s">
        <v>1842</v>
      </c>
      <c r="CG92" s="109">
        <v>63</v>
      </c>
      <c r="CH92" s="95">
        <v>145</v>
      </c>
      <c r="CI92" s="50">
        <f t="shared" si="41"/>
        <v>29.964328180737215</v>
      </c>
      <c r="CJ92" s="18" t="str">
        <f t="shared" si="42"/>
        <v>SOBREPESO</v>
      </c>
      <c r="CK92" s="95">
        <f>Hoja1!L94</f>
        <v>6</v>
      </c>
      <c r="CL92" s="10" t="s">
        <v>1112</v>
      </c>
      <c r="CM92" s="97">
        <v>43327</v>
      </c>
      <c r="CN92" s="98">
        <v>43422</v>
      </c>
      <c r="CO92" s="75">
        <v>1</v>
      </c>
      <c r="CP92" s="119">
        <f t="shared" si="71"/>
        <v>43327</v>
      </c>
      <c r="CQ92" s="75">
        <v>2</v>
      </c>
      <c r="CR92" s="65" t="s">
        <v>1222</v>
      </c>
      <c r="CS92" s="75">
        <v>0</v>
      </c>
      <c r="CT92" s="110" t="s">
        <v>131</v>
      </c>
      <c r="CU92" s="92" t="s">
        <v>130</v>
      </c>
      <c r="CV92" s="98">
        <v>44677</v>
      </c>
      <c r="CW92" s="102">
        <v>110</v>
      </c>
      <c r="CX92" s="102">
        <v>60</v>
      </c>
      <c r="CY92" s="93" t="s">
        <v>807</v>
      </c>
      <c r="CZ92" s="92" t="s">
        <v>130</v>
      </c>
      <c r="DA92" s="92" t="s">
        <v>1693</v>
      </c>
      <c r="DB92" s="92">
        <v>0</v>
      </c>
      <c r="DC92" s="75" t="str">
        <f t="shared" si="44"/>
        <v/>
      </c>
      <c r="DD92" s="16" t="str">
        <f t="shared" si="45"/>
        <v/>
      </c>
      <c r="DE92" s="16" t="str">
        <f t="shared" si="46"/>
        <v/>
      </c>
      <c r="DF92" s="16" t="str">
        <f t="shared" si="47"/>
        <v/>
      </c>
      <c r="DG92" s="16" t="str">
        <f t="shared" si="59"/>
        <v xml:space="preserve"> +  +  + </v>
      </c>
      <c r="DH92" s="16" t="str">
        <f t="shared" si="72"/>
        <v>HTA</v>
      </c>
      <c r="DI92" s="98"/>
      <c r="DJ92" s="75" t="str">
        <f t="shared" si="48"/>
        <v>NO</v>
      </c>
      <c r="DL92" s="98"/>
      <c r="DM92" s="98">
        <v>44426</v>
      </c>
      <c r="DN92" s="75" t="str">
        <f t="shared" si="49"/>
        <v>SI</v>
      </c>
      <c r="DO92" s="98"/>
      <c r="DP92" s="75" t="str">
        <f t="shared" si="50"/>
        <v>NO</v>
      </c>
      <c r="DQ92" s="98"/>
      <c r="DR92" s="75" t="str">
        <f t="shared" si="51"/>
        <v>NO</v>
      </c>
      <c r="DS92" s="98"/>
      <c r="DT92" s="75" t="str">
        <f t="shared" si="52"/>
        <v>NO</v>
      </c>
      <c r="DU92" s="98">
        <v>44724</v>
      </c>
      <c r="DV92" s="75" t="str">
        <f t="shared" si="53"/>
        <v>SI</v>
      </c>
      <c r="DW92" s="98"/>
      <c r="DX92" s="75" t="str">
        <f t="shared" si="54"/>
        <v>NO</v>
      </c>
      <c r="DY92" s="98">
        <v>44632</v>
      </c>
      <c r="DZ92" s="75" t="str">
        <f t="shared" si="55"/>
        <v>SI</v>
      </c>
      <c r="EA92" s="98"/>
      <c r="EB92" s="75" t="str">
        <f t="shared" si="56"/>
        <v>NO</v>
      </c>
      <c r="EC92" s="98" t="s">
        <v>132</v>
      </c>
      <c r="ED92" s="92" t="s">
        <v>1530</v>
      </c>
      <c r="EE92" s="92" t="s">
        <v>131</v>
      </c>
      <c r="EF92" s="92" t="s">
        <v>1814</v>
      </c>
      <c r="EG92" s="94"/>
      <c r="EH92" s="99" t="s">
        <v>131</v>
      </c>
      <c r="EI92" s="92">
        <v>1</v>
      </c>
      <c r="EJ92" s="92"/>
      <c r="EK92" s="101">
        <v>44604</v>
      </c>
      <c r="EL92" s="92">
        <v>0.68</v>
      </c>
      <c r="EM92" s="103">
        <v>44604</v>
      </c>
      <c r="EN92" s="102">
        <v>99</v>
      </c>
      <c r="EO92" s="101">
        <v>44166</v>
      </c>
      <c r="EP92" s="92">
        <v>170</v>
      </c>
      <c r="EQ92" s="101">
        <v>44166</v>
      </c>
      <c r="ER92" s="99">
        <v>80.400000000000006</v>
      </c>
      <c r="ES92" s="101">
        <v>44166</v>
      </c>
      <c r="ET92" s="192">
        <v>68</v>
      </c>
      <c r="EU92" s="101">
        <v>44166</v>
      </c>
      <c r="EV92" s="92">
        <v>108</v>
      </c>
      <c r="EW92" s="101">
        <v>44166</v>
      </c>
      <c r="EX92" s="92"/>
      <c r="EY92" s="103"/>
      <c r="EZ92" s="92"/>
      <c r="FA92" s="102"/>
      <c r="FB92" s="102"/>
      <c r="FC92" s="92"/>
      <c r="FD92" s="92"/>
      <c r="FE92" s="103">
        <v>44166</v>
      </c>
      <c r="FF92" s="105">
        <v>2.8</v>
      </c>
      <c r="FG92" s="101">
        <v>44166</v>
      </c>
      <c r="FH92" s="105">
        <v>93.2</v>
      </c>
      <c r="FI92" s="98">
        <v>44627</v>
      </c>
      <c r="FJ92" s="94" t="s">
        <v>807</v>
      </c>
      <c r="FK92" s="92"/>
      <c r="FL92" s="97">
        <v>44685</v>
      </c>
      <c r="FM92" s="98" t="s">
        <v>1530</v>
      </c>
      <c r="FN92" s="97">
        <v>44614</v>
      </c>
      <c r="FO92" s="107" t="s">
        <v>1870</v>
      </c>
      <c r="FP92" s="92" t="s">
        <v>132</v>
      </c>
      <c r="FQ92" s="92" t="s">
        <v>130</v>
      </c>
      <c r="FR92" s="92" t="s">
        <v>132</v>
      </c>
      <c r="FS92" s="107" t="s">
        <v>807</v>
      </c>
      <c r="FT92" s="92" t="s">
        <v>132</v>
      </c>
      <c r="FU92" s="92" t="s">
        <v>1871</v>
      </c>
      <c r="GM92" s="102"/>
    </row>
    <row r="93" spans="1:195" s="75" customFormat="1" x14ac:dyDescent="0.25">
      <c r="A93" s="85">
        <v>2022</v>
      </c>
      <c r="B93" s="76">
        <v>44926</v>
      </c>
      <c r="C93" s="85" t="s">
        <v>121</v>
      </c>
      <c r="D93" s="85" t="s">
        <v>122</v>
      </c>
      <c r="E93" s="85" t="s">
        <v>123</v>
      </c>
      <c r="F93" s="77">
        <f t="shared" si="60"/>
        <v>92</v>
      </c>
      <c r="G93" s="85" t="s">
        <v>1586</v>
      </c>
      <c r="H93" s="85">
        <v>86</v>
      </c>
      <c r="I93" s="85" t="s">
        <v>797</v>
      </c>
      <c r="J93" s="217" t="s">
        <v>798</v>
      </c>
      <c r="K93" s="77" t="str">
        <f>VLOOKUP(J93,[1]CodMpios!$B$1075:$E$1087,4,FALSE)</f>
        <v>86885 - Villagarzón</v>
      </c>
      <c r="L93" s="77" t="str">
        <f>VLOOKUP($J93,[1]Coord_Mpios_X_Y!$B$102:$K$114,9,FALSE)</f>
        <v>0,911149514668</v>
      </c>
      <c r="M93" s="77" t="str">
        <f>VLOOKUP($J93,[1]Coord_Mpios_X_Y!$B$102:$K$114,10,FALSE)</f>
        <v>-76,744954472991</v>
      </c>
      <c r="N93" s="86" t="s">
        <v>1775</v>
      </c>
      <c r="O93" s="86" t="s">
        <v>1776</v>
      </c>
      <c r="P93" s="218"/>
      <c r="Q93" s="85" t="s">
        <v>126</v>
      </c>
      <c r="R93" s="108">
        <v>27359831</v>
      </c>
      <c r="S93" s="62" t="str">
        <f t="shared" si="40"/>
        <v>CC27359831</v>
      </c>
      <c r="T93" s="91" t="s">
        <v>475</v>
      </c>
      <c r="U93" s="85" t="s">
        <v>530</v>
      </c>
      <c r="V93" s="91" t="s">
        <v>304</v>
      </c>
      <c r="W93" s="85" t="s">
        <v>222</v>
      </c>
      <c r="X93" s="87">
        <v>22750</v>
      </c>
      <c r="Y93" s="89">
        <f t="shared" si="57"/>
        <v>62</v>
      </c>
      <c r="Z93" s="63">
        <f>VLOOKUP($Y93,[1]Edades!$A$3:$H$153,4,FALSE)</f>
        <v>6</v>
      </c>
      <c r="AA93" s="63" t="str">
        <f>VLOOKUP($Y93,[1]Edades!$A$3:$H$153,6,FALSE)</f>
        <v>6 - Persona mayor</v>
      </c>
      <c r="AB93" s="63">
        <f>VLOOKUP($Y93,[1]Edades!$A$3:$H$153,7,FALSE)</f>
        <v>13</v>
      </c>
      <c r="AC93" s="63" t="str">
        <f>VLOOKUP($Y93,[1]Edades!$A$3:$H$153,8,FALSE)</f>
        <v>60-64</v>
      </c>
      <c r="AD93" s="91" t="s">
        <v>1590</v>
      </c>
      <c r="AE93" s="85">
        <v>2</v>
      </c>
      <c r="AF93" s="85" t="s">
        <v>807</v>
      </c>
      <c r="AG93" s="86" t="s">
        <v>1777</v>
      </c>
      <c r="AH93" s="85" t="s">
        <v>807</v>
      </c>
      <c r="AI93" s="85" t="s">
        <v>1596</v>
      </c>
      <c r="AJ93" s="85" t="s">
        <v>1591</v>
      </c>
      <c r="AK93" s="86" t="s">
        <v>1775</v>
      </c>
      <c r="AL93" s="86" t="s">
        <v>1600</v>
      </c>
      <c r="AM93" s="85" t="s">
        <v>1786</v>
      </c>
      <c r="AN93" s="85" t="s">
        <v>131</v>
      </c>
      <c r="AO93" s="85" t="s">
        <v>131</v>
      </c>
      <c r="AP93" s="85" t="s">
        <v>131</v>
      </c>
      <c r="AQ93" s="75" t="s">
        <v>1841</v>
      </c>
      <c r="AR93" s="53" t="str">
        <f t="shared" si="58"/>
        <v>86885 - Villagarzón</v>
      </c>
      <c r="AS93" s="85" t="s">
        <v>1618</v>
      </c>
      <c r="AT93" s="85">
        <v>3122610994</v>
      </c>
      <c r="AU93" s="85" t="s">
        <v>1219</v>
      </c>
      <c r="AV93" s="85"/>
      <c r="AW93" s="85"/>
      <c r="AX93" s="85"/>
      <c r="AY93" s="85"/>
      <c r="AZ93" s="85"/>
      <c r="BA93" s="85">
        <v>86</v>
      </c>
      <c r="BB93" s="85" t="s">
        <v>1778</v>
      </c>
      <c r="BC93" s="85">
        <v>86885</v>
      </c>
      <c r="BD93" s="85" t="s">
        <v>1618</v>
      </c>
      <c r="BE93" s="89">
        <v>860010017201</v>
      </c>
      <c r="BF93" s="49" t="s">
        <v>1083</v>
      </c>
      <c r="BG93" s="85" t="s">
        <v>1779</v>
      </c>
      <c r="BH93" s="85" t="s">
        <v>1780</v>
      </c>
      <c r="BI93" s="85">
        <v>4201616</v>
      </c>
      <c r="BJ93" s="85"/>
      <c r="BK93" s="85"/>
      <c r="BL93" s="85" t="s">
        <v>807</v>
      </c>
      <c r="BM93" s="88" t="s">
        <v>132</v>
      </c>
      <c r="BN93" s="85" t="s">
        <v>132</v>
      </c>
      <c r="BO93" s="85">
        <v>0</v>
      </c>
      <c r="BP93" s="85" t="s">
        <v>132</v>
      </c>
      <c r="BQ93" s="85" t="s">
        <v>132</v>
      </c>
      <c r="BR93" s="85" t="s">
        <v>1676</v>
      </c>
      <c r="BS93" s="85" t="s">
        <v>132</v>
      </c>
      <c r="BT93" s="90">
        <v>44701</v>
      </c>
      <c r="BU93" s="85" t="s">
        <v>1677</v>
      </c>
      <c r="BV93" s="85" t="s">
        <v>130</v>
      </c>
      <c r="BW93" s="91" t="s">
        <v>1808</v>
      </c>
      <c r="BX93" s="85" t="s">
        <v>132</v>
      </c>
      <c r="BY93" s="88" t="s">
        <v>130</v>
      </c>
      <c r="BZ93" s="85" t="s">
        <v>132</v>
      </c>
      <c r="CA93" s="85" t="s">
        <v>130</v>
      </c>
      <c r="CB93" s="85" t="s">
        <v>131</v>
      </c>
      <c r="CC93" s="85" t="s">
        <v>131</v>
      </c>
      <c r="CD93" s="85" t="s">
        <v>131</v>
      </c>
      <c r="CE93" s="85" t="s">
        <v>1681</v>
      </c>
      <c r="CF93" s="85" t="s">
        <v>132</v>
      </c>
      <c r="CG93" s="109">
        <v>58</v>
      </c>
      <c r="CH93" s="95">
        <v>159</v>
      </c>
      <c r="CI93" s="50">
        <f t="shared" si="41"/>
        <v>22.942130453700404</v>
      </c>
      <c r="CJ93" s="18" t="str">
        <f t="shared" si="42"/>
        <v>NORMAL</v>
      </c>
      <c r="CK93" s="95">
        <f>Hoja1!L95</f>
        <v>14</v>
      </c>
      <c r="CL93" s="10" t="s">
        <v>1113</v>
      </c>
      <c r="CM93" s="97">
        <v>43327</v>
      </c>
      <c r="CN93" s="98">
        <v>43475</v>
      </c>
      <c r="CO93" s="75">
        <v>1</v>
      </c>
      <c r="CP93" s="119">
        <f t="shared" si="71"/>
        <v>43327</v>
      </c>
      <c r="CQ93" s="75">
        <v>2</v>
      </c>
      <c r="CR93" s="65" t="s">
        <v>1222</v>
      </c>
      <c r="CS93" s="75">
        <v>0</v>
      </c>
      <c r="CT93" s="110" t="s">
        <v>131</v>
      </c>
      <c r="CU93" s="92" t="s">
        <v>130</v>
      </c>
      <c r="CV93" s="98">
        <v>44385</v>
      </c>
      <c r="CW93" s="102">
        <v>100</v>
      </c>
      <c r="CX93" s="102">
        <v>70</v>
      </c>
      <c r="CY93" s="93" t="s">
        <v>807</v>
      </c>
      <c r="CZ93" s="92" t="s">
        <v>130</v>
      </c>
      <c r="DA93" s="92" t="s">
        <v>132</v>
      </c>
      <c r="DB93" s="92">
        <v>0</v>
      </c>
      <c r="DC93" s="75" t="str">
        <f t="shared" si="44"/>
        <v/>
      </c>
      <c r="DD93" s="16" t="str">
        <f t="shared" si="45"/>
        <v/>
      </c>
      <c r="DE93" s="16" t="str">
        <f t="shared" si="46"/>
        <v/>
      </c>
      <c r="DF93" s="16" t="str">
        <f t="shared" si="47"/>
        <v/>
      </c>
      <c r="DG93" s="16" t="str">
        <f t="shared" si="59"/>
        <v xml:space="preserve"> +  +  + </v>
      </c>
      <c r="DH93" s="16" t="str">
        <f t="shared" si="72"/>
        <v>HTA</v>
      </c>
      <c r="DI93" s="98">
        <v>43356</v>
      </c>
      <c r="DJ93" s="75" t="str">
        <f t="shared" si="48"/>
        <v>SI</v>
      </c>
      <c r="DL93" s="98"/>
      <c r="DM93" s="98">
        <v>43028</v>
      </c>
      <c r="DN93" s="75" t="str">
        <f t="shared" si="49"/>
        <v>SI</v>
      </c>
      <c r="DO93" s="98">
        <v>43350</v>
      </c>
      <c r="DP93" s="75" t="str">
        <f t="shared" si="50"/>
        <v>SI</v>
      </c>
      <c r="DQ93" s="98"/>
      <c r="DR93" s="75" t="str">
        <f t="shared" si="51"/>
        <v>NO</v>
      </c>
      <c r="DS93" s="98"/>
      <c r="DT93" s="75" t="str">
        <f t="shared" si="52"/>
        <v>NO</v>
      </c>
      <c r="DU93" s="98"/>
      <c r="DV93" s="75" t="str">
        <f t="shared" si="53"/>
        <v>NO</v>
      </c>
      <c r="DW93" s="98"/>
      <c r="DX93" s="75" t="str">
        <f t="shared" si="54"/>
        <v>NO</v>
      </c>
      <c r="DY93" s="98">
        <v>44438</v>
      </c>
      <c r="DZ93" s="75" t="str">
        <f t="shared" si="55"/>
        <v>SI</v>
      </c>
      <c r="EA93" s="98"/>
      <c r="EB93" s="75" t="str">
        <f t="shared" si="56"/>
        <v>NO</v>
      </c>
      <c r="EC93" s="98" t="s">
        <v>131</v>
      </c>
      <c r="ED93" s="92" t="s">
        <v>1530</v>
      </c>
      <c r="EE93" s="92" t="s">
        <v>131</v>
      </c>
      <c r="EF93" s="92" t="s">
        <v>1814</v>
      </c>
      <c r="EG93" s="94"/>
      <c r="EH93" s="99" t="s">
        <v>131</v>
      </c>
      <c r="EI93" s="99" t="s">
        <v>807</v>
      </c>
      <c r="EJ93" s="99"/>
      <c r="EK93" s="101">
        <v>44438</v>
      </c>
      <c r="EL93" s="92">
        <v>0.7</v>
      </c>
      <c r="EM93" s="103">
        <v>44438</v>
      </c>
      <c r="EN93" s="102">
        <v>94</v>
      </c>
      <c r="EO93" s="101">
        <v>44438</v>
      </c>
      <c r="EP93" s="92">
        <v>229</v>
      </c>
      <c r="EQ93" s="101">
        <v>44438</v>
      </c>
      <c r="ER93" s="99">
        <v>146.4</v>
      </c>
      <c r="ES93" s="101">
        <v>44438</v>
      </c>
      <c r="ET93" s="192">
        <v>54</v>
      </c>
      <c r="EU93" s="101">
        <v>44438</v>
      </c>
      <c r="EV93" s="92">
        <v>143</v>
      </c>
      <c r="EW93" s="101">
        <v>44438</v>
      </c>
      <c r="EX93" s="92"/>
      <c r="EY93" s="103"/>
      <c r="EZ93" s="92"/>
      <c r="FA93" s="102"/>
      <c r="FB93" s="102"/>
      <c r="FC93" s="92"/>
      <c r="FD93" s="92"/>
      <c r="FE93" s="103">
        <v>44438</v>
      </c>
      <c r="FF93" s="105">
        <v>29.8</v>
      </c>
      <c r="FG93" s="101">
        <v>44438</v>
      </c>
      <c r="FH93" s="105">
        <v>20</v>
      </c>
      <c r="FI93" s="92"/>
      <c r="FJ93" s="94"/>
      <c r="FK93" s="92"/>
      <c r="FL93" s="97">
        <v>44701</v>
      </c>
      <c r="FM93" s="98" t="s">
        <v>1530</v>
      </c>
      <c r="FN93" s="97">
        <v>44793</v>
      </c>
      <c r="FO93" s="107" t="s">
        <v>807</v>
      </c>
      <c r="FP93" s="92" t="s">
        <v>132</v>
      </c>
      <c r="FQ93" s="92" t="s">
        <v>132</v>
      </c>
      <c r="FR93" s="92" t="s">
        <v>132</v>
      </c>
      <c r="FS93" s="107" t="s">
        <v>132</v>
      </c>
      <c r="FT93" s="92" t="s">
        <v>132</v>
      </c>
      <c r="FU93" s="92" t="s">
        <v>1872</v>
      </c>
      <c r="GM93" s="102"/>
    </row>
    <row r="94" spans="1:195" s="75" customFormat="1" x14ac:dyDescent="0.25">
      <c r="A94" s="85">
        <v>2022</v>
      </c>
      <c r="B94" s="76">
        <v>44926</v>
      </c>
      <c r="C94" s="85" t="s">
        <v>121</v>
      </c>
      <c r="D94" s="85" t="s">
        <v>122</v>
      </c>
      <c r="E94" s="85" t="s">
        <v>123</v>
      </c>
      <c r="F94" s="77">
        <f t="shared" si="60"/>
        <v>93</v>
      </c>
      <c r="G94" s="85" t="s">
        <v>1586</v>
      </c>
      <c r="H94" s="85">
        <v>86</v>
      </c>
      <c r="I94" s="85" t="s">
        <v>797</v>
      </c>
      <c r="J94" s="217" t="s">
        <v>800</v>
      </c>
      <c r="K94" s="77" t="str">
        <f>VLOOKUP(J94,[1]CodMpios!$B$1075:$E$1087,4,FALSE)</f>
        <v>86001 - Mocoa</v>
      </c>
      <c r="L94" s="77" t="str">
        <f>VLOOKUP($J94,[1]Coord_Mpios_X_Y!$B$102:$K$114,9,FALSE)</f>
        <v>1,228574994655</v>
      </c>
      <c r="M94" s="77" t="str">
        <f>VLOOKUP($J94,[1]Coord_Mpios_X_Y!$B$102:$K$114,10,FALSE)</f>
        <v>-76,684362183288</v>
      </c>
      <c r="N94" s="86" t="s">
        <v>1775</v>
      </c>
      <c r="O94" s="86" t="s">
        <v>1776</v>
      </c>
      <c r="P94" s="218"/>
      <c r="Q94" s="85" t="s">
        <v>126</v>
      </c>
      <c r="R94" s="108">
        <v>69005536</v>
      </c>
      <c r="S94" s="62" t="str">
        <f t="shared" si="40"/>
        <v>CC69005536</v>
      </c>
      <c r="T94" s="91" t="s">
        <v>542</v>
      </c>
      <c r="U94" s="85" t="s">
        <v>133</v>
      </c>
      <c r="V94" s="91" t="s">
        <v>592</v>
      </c>
      <c r="W94" s="85" t="s">
        <v>1184</v>
      </c>
      <c r="X94" s="87">
        <v>26154</v>
      </c>
      <c r="Y94" s="89">
        <f t="shared" si="57"/>
        <v>71</v>
      </c>
      <c r="Z94" s="63">
        <f>VLOOKUP($Y94,[1]Edades!$A$3:$H$153,4,FALSE)</f>
        <v>6</v>
      </c>
      <c r="AA94" s="63" t="str">
        <f>VLOOKUP($Y94,[1]Edades!$A$3:$H$153,6,FALSE)</f>
        <v>6 - Persona mayor</v>
      </c>
      <c r="AB94" s="63">
        <f>VLOOKUP($Y94,[1]Edades!$A$3:$H$153,7,FALSE)</f>
        <v>15</v>
      </c>
      <c r="AC94" s="63" t="str">
        <f>VLOOKUP($Y94,[1]Edades!$A$3:$H$153,8,FALSE)</f>
        <v>70-74</v>
      </c>
      <c r="AD94" s="91" t="s">
        <v>1590</v>
      </c>
      <c r="AE94" s="85">
        <v>2</v>
      </c>
      <c r="AF94" s="85" t="s">
        <v>807</v>
      </c>
      <c r="AG94" s="86" t="s">
        <v>132</v>
      </c>
      <c r="AH94" s="86" t="s">
        <v>132</v>
      </c>
      <c r="AI94" s="85" t="s">
        <v>1594</v>
      </c>
      <c r="AJ94" s="85" t="s">
        <v>1591</v>
      </c>
      <c r="AK94" s="86" t="s">
        <v>1775</v>
      </c>
      <c r="AL94" s="86" t="s">
        <v>1602</v>
      </c>
      <c r="AM94" s="85" t="s">
        <v>1786</v>
      </c>
      <c r="AN94" s="85" t="s">
        <v>131</v>
      </c>
      <c r="AO94" s="85" t="s">
        <v>131</v>
      </c>
      <c r="AP94" s="85" t="s">
        <v>131</v>
      </c>
      <c r="AQ94" s="86" t="s">
        <v>1841</v>
      </c>
      <c r="AR94" s="53" t="str">
        <f t="shared" si="58"/>
        <v>86001 - Mocoa</v>
      </c>
      <c r="AS94" s="85" t="s">
        <v>1586</v>
      </c>
      <c r="AT94" s="85">
        <v>3203544328</v>
      </c>
      <c r="AU94" s="85" t="s">
        <v>1219</v>
      </c>
      <c r="AV94" s="85"/>
      <c r="AW94" s="85"/>
      <c r="AX94" s="85"/>
      <c r="AY94" s="85"/>
      <c r="AZ94" s="85"/>
      <c r="BA94" s="85">
        <v>86</v>
      </c>
      <c r="BB94" s="85" t="s">
        <v>1778</v>
      </c>
      <c r="BC94" s="85">
        <v>86001</v>
      </c>
      <c r="BD94" s="85" t="s">
        <v>1586</v>
      </c>
      <c r="BE94" s="89">
        <v>860010017201</v>
      </c>
      <c r="BF94" s="49" t="s">
        <v>1079</v>
      </c>
      <c r="BG94" s="85" t="s">
        <v>1779</v>
      </c>
      <c r="BH94" s="85" t="s">
        <v>1780</v>
      </c>
      <c r="BI94" s="85">
        <v>4201616</v>
      </c>
      <c r="BJ94" s="85"/>
      <c r="BK94" s="85"/>
      <c r="BL94" s="85" t="s">
        <v>807</v>
      </c>
      <c r="BM94" s="129" t="s">
        <v>130</v>
      </c>
      <c r="BN94" s="127" t="s">
        <v>132</v>
      </c>
      <c r="BO94" s="85">
        <v>0</v>
      </c>
      <c r="BP94" s="127" t="s">
        <v>132</v>
      </c>
      <c r="BQ94" s="127" t="s">
        <v>132</v>
      </c>
      <c r="BR94" s="85" t="s">
        <v>1676</v>
      </c>
      <c r="BS94" s="127" t="s">
        <v>132</v>
      </c>
      <c r="BT94" s="111">
        <v>44904</v>
      </c>
      <c r="BU94" s="127" t="s">
        <v>1677</v>
      </c>
      <c r="BV94" s="127" t="s">
        <v>130</v>
      </c>
      <c r="BW94" s="91" t="s">
        <v>1808</v>
      </c>
      <c r="BX94" s="127" t="s">
        <v>132</v>
      </c>
      <c r="BY94" s="127" t="s">
        <v>132</v>
      </c>
      <c r="BZ94" s="127" t="s">
        <v>130</v>
      </c>
      <c r="CA94" s="127" t="s">
        <v>132</v>
      </c>
      <c r="CB94" s="127" t="s">
        <v>132</v>
      </c>
      <c r="CC94" s="127" t="s">
        <v>132</v>
      </c>
      <c r="CD94" s="127" t="s">
        <v>1873</v>
      </c>
      <c r="CE94" s="127" t="s">
        <v>1681</v>
      </c>
      <c r="CF94" s="127" t="s">
        <v>132</v>
      </c>
      <c r="CG94" s="130">
        <v>71</v>
      </c>
      <c r="CH94" s="131">
        <v>158</v>
      </c>
      <c r="CI94" s="50">
        <f t="shared" si="41"/>
        <v>28.440954975164232</v>
      </c>
      <c r="CJ94" s="18" t="str">
        <f t="shared" si="42"/>
        <v>SOBREPESO</v>
      </c>
      <c r="CK94" s="95">
        <f>Hoja1!L96</f>
        <v>47</v>
      </c>
      <c r="CL94" s="10" t="s">
        <v>1115</v>
      </c>
      <c r="CM94" s="111">
        <v>43327</v>
      </c>
      <c r="CN94" s="127"/>
      <c r="CO94" s="135">
        <v>1</v>
      </c>
      <c r="CP94" s="65" t="s">
        <v>1221</v>
      </c>
      <c r="CQ94" s="75">
        <v>2</v>
      </c>
      <c r="CR94" s="65" t="s">
        <v>1222</v>
      </c>
      <c r="CS94" s="75">
        <v>0</v>
      </c>
      <c r="CT94" s="143" t="s">
        <v>131</v>
      </c>
      <c r="CU94" s="134" t="s">
        <v>130</v>
      </c>
      <c r="CV94" s="92" t="s">
        <v>1221</v>
      </c>
      <c r="CW94" s="133">
        <v>120</v>
      </c>
      <c r="CX94" s="125">
        <v>60</v>
      </c>
      <c r="CY94" s="127" t="s">
        <v>131</v>
      </c>
      <c r="CZ94" s="127" t="s">
        <v>130</v>
      </c>
      <c r="DA94" s="127" t="s">
        <v>130</v>
      </c>
      <c r="DB94" s="92">
        <v>1</v>
      </c>
      <c r="DC94" s="75" t="str">
        <f t="shared" si="44"/>
        <v/>
      </c>
      <c r="DD94" s="16" t="str">
        <f t="shared" si="45"/>
        <v/>
      </c>
      <c r="DE94" s="16" t="str">
        <f t="shared" si="46"/>
        <v>COLESTEROL ALTO</v>
      </c>
      <c r="DF94" s="16" t="str">
        <f t="shared" si="47"/>
        <v/>
      </c>
      <c r="DG94" s="16" t="str">
        <f t="shared" si="59"/>
        <v xml:space="preserve"> +  + COLESTEROL ALTO + </v>
      </c>
      <c r="DH94" s="16" t="str">
        <f>VLOOKUP(DG94,Hoja3!$A$19:$B$41,2,FALSE)</f>
        <v>COLESTEROL ALTO</v>
      </c>
      <c r="DI94" s="127"/>
      <c r="DJ94" s="75" t="str">
        <f t="shared" si="48"/>
        <v>NO</v>
      </c>
      <c r="DL94" s="127"/>
      <c r="DM94" s="134"/>
      <c r="DN94" s="75" t="str">
        <f t="shared" si="49"/>
        <v>NO</v>
      </c>
      <c r="DO94" s="134"/>
      <c r="DP94" s="75" t="str">
        <f t="shared" si="50"/>
        <v>NO</v>
      </c>
      <c r="DQ94" s="134"/>
      <c r="DR94" s="75" t="str">
        <f t="shared" si="51"/>
        <v>NO</v>
      </c>
      <c r="DS94" s="144"/>
      <c r="DT94" s="75" t="str">
        <f t="shared" si="52"/>
        <v>NO</v>
      </c>
      <c r="DU94" s="144"/>
      <c r="DV94" s="75" t="str">
        <f t="shared" si="53"/>
        <v>NO</v>
      </c>
      <c r="DW94" s="144"/>
      <c r="DX94" s="75" t="str">
        <f t="shared" si="54"/>
        <v>NO</v>
      </c>
      <c r="DY94" s="143">
        <v>44898</v>
      </c>
      <c r="DZ94" s="75" t="str">
        <f t="shared" si="55"/>
        <v>SI</v>
      </c>
      <c r="EA94" s="144"/>
      <c r="EB94" s="75" t="str">
        <f t="shared" si="56"/>
        <v>NO</v>
      </c>
      <c r="EC94" s="127" t="s">
        <v>132</v>
      </c>
      <c r="ED94" s="127" t="s">
        <v>1530</v>
      </c>
      <c r="EE94" s="127" t="s">
        <v>131</v>
      </c>
      <c r="EF94" s="127" t="s">
        <v>1814</v>
      </c>
      <c r="EG94" s="147">
        <v>105</v>
      </c>
      <c r="EH94" s="127" t="s">
        <v>131</v>
      </c>
      <c r="EI94" s="135">
        <v>1</v>
      </c>
      <c r="EJ94" s="135"/>
      <c r="EK94" s="150">
        <v>44898</v>
      </c>
      <c r="EL94" s="135">
        <v>0.8</v>
      </c>
      <c r="EM94" s="159">
        <v>44898</v>
      </c>
      <c r="EN94" s="133">
        <v>89.4</v>
      </c>
      <c r="EO94" s="146">
        <v>44898</v>
      </c>
      <c r="EP94" s="135">
        <v>201</v>
      </c>
      <c r="EQ94" s="146">
        <v>44898</v>
      </c>
      <c r="ER94" s="99">
        <v>135.62</v>
      </c>
      <c r="ES94" s="146">
        <v>44898</v>
      </c>
      <c r="ET94" s="225">
        <v>49.6</v>
      </c>
      <c r="EU94" s="134">
        <v>44898</v>
      </c>
      <c r="EV94" s="135">
        <v>78.900000000000006</v>
      </c>
      <c r="EW94" s="134">
        <v>44898</v>
      </c>
      <c r="EX94" s="138" t="s">
        <v>1876</v>
      </c>
      <c r="EY94" s="127"/>
      <c r="EZ94" s="127"/>
      <c r="FA94" s="146">
        <v>44898</v>
      </c>
      <c r="FB94" s="127" t="s">
        <v>1799</v>
      </c>
      <c r="FC94" s="111">
        <v>44898</v>
      </c>
      <c r="FD94" s="138" t="s">
        <v>1874</v>
      </c>
      <c r="FE94" s="134">
        <v>44898</v>
      </c>
      <c r="FF94" s="127">
        <v>2.1</v>
      </c>
      <c r="FG94" s="134">
        <v>44898</v>
      </c>
      <c r="FH94" s="138" t="s">
        <v>1875</v>
      </c>
      <c r="FI94" s="145">
        <v>44898</v>
      </c>
      <c r="FJ94" s="127" t="s">
        <v>1712</v>
      </c>
      <c r="FK94" s="127">
        <v>96</v>
      </c>
      <c r="FL94" s="111">
        <v>44904</v>
      </c>
      <c r="FM94" s="127" t="s">
        <v>1530</v>
      </c>
      <c r="FN94" s="111">
        <v>44994</v>
      </c>
      <c r="FO94" s="127"/>
      <c r="FP94" s="127" t="s">
        <v>132</v>
      </c>
      <c r="FQ94" s="127" t="s">
        <v>132</v>
      </c>
      <c r="FR94" s="127" t="s">
        <v>132</v>
      </c>
      <c r="FS94" s="127" t="s">
        <v>132</v>
      </c>
      <c r="FT94" s="127" t="s">
        <v>132</v>
      </c>
      <c r="FU94" s="127"/>
      <c r="GM94" s="127"/>
    </row>
    <row r="95" spans="1:195" s="75" customFormat="1" x14ac:dyDescent="0.25">
      <c r="A95" s="85">
        <v>2022</v>
      </c>
      <c r="B95" s="76">
        <v>44926</v>
      </c>
      <c r="C95" s="85" t="s">
        <v>121</v>
      </c>
      <c r="D95" s="85" t="s">
        <v>122</v>
      </c>
      <c r="E95" s="85" t="s">
        <v>123</v>
      </c>
      <c r="F95" s="77">
        <f t="shared" si="60"/>
        <v>94</v>
      </c>
      <c r="G95" s="85" t="s">
        <v>1586</v>
      </c>
      <c r="H95" s="85">
        <v>86</v>
      </c>
      <c r="I95" s="85" t="s">
        <v>797</v>
      </c>
      <c r="J95" s="217" t="s">
        <v>800</v>
      </c>
      <c r="K95" s="77" t="str">
        <f>VLOOKUP(J95,[1]CodMpios!$B$1075:$E$1087,4,FALSE)</f>
        <v>86001 - Mocoa</v>
      </c>
      <c r="L95" s="77" t="str">
        <f>VLOOKUP($J95,[1]Coord_Mpios_X_Y!$B$102:$K$114,9,FALSE)</f>
        <v>1,228574994655</v>
      </c>
      <c r="M95" s="77" t="str">
        <f>VLOOKUP($J95,[1]Coord_Mpios_X_Y!$B$102:$K$114,10,FALSE)</f>
        <v>-76,684362183288</v>
      </c>
      <c r="N95" s="86" t="s">
        <v>1775</v>
      </c>
      <c r="O95" s="86" t="s">
        <v>1776</v>
      </c>
      <c r="P95" s="218"/>
      <c r="Q95" s="85" t="s">
        <v>126</v>
      </c>
      <c r="R95" s="108">
        <v>82361833</v>
      </c>
      <c r="S95" s="62" t="str">
        <f t="shared" si="40"/>
        <v>CC82361833</v>
      </c>
      <c r="T95" s="91" t="s">
        <v>1251</v>
      </c>
      <c r="U95" s="85"/>
      <c r="V95" s="91" t="s">
        <v>646</v>
      </c>
      <c r="W95" s="85" t="s">
        <v>646</v>
      </c>
      <c r="X95" s="87">
        <v>27816</v>
      </c>
      <c r="Y95" s="89">
        <f t="shared" si="57"/>
        <v>76</v>
      </c>
      <c r="Z95" s="63">
        <f>VLOOKUP($Y95,[1]Edades!$A$3:$H$153,4,FALSE)</f>
        <v>6</v>
      </c>
      <c r="AA95" s="63" t="str">
        <f>VLOOKUP($Y95,[1]Edades!$A$3:$H$153,6,FALSE)</f>
        <v>6 - Persona mayor</v>
      </c>
      <c r="AB95" s="63">
        <f>VLOOKUP($Y95,[1]Edades!$A$3:$H$153,7,FALSE)</f>
        <v>16</v>
      </c>
      <c r="AC95" s="63" t="str">
        <f>VLOOKUP($Y95,[1]Edades!$A$3:$H$153,8,FALSE)</f>
        <v>75-79</v>
      </c>
      <c r="AD95" s="88" t="s">
        <v>1589</v>
      </c>
      <c r="AE95" s="85">
        <v>1</v>
      </c>
      <c r="AF95" s="85" t="s">
        <v>807</v>
      </c>
      <c r="AG95" s="86" t="s">
        <v>1777</v>
      </c>
      <c r="AH95" s="85" t="s">
        <v>807</v>
      </c>
      <c r="AI95" s="85" t="s">
        <v>1596</v>
      </c>
      <c r="AJ95" s="85" t="s">
        <v>1591</v>
      </c>
      <c r="AK95" s="86" t="s">
        <v>1775</v>
      </c>
      <c r="AL95" s="85" t="s">
        <v>807</v>
      </c>
      <c r="AM95" s="85" t="s">
        <v>1786</v>
      </c>
      <c r="AN95" s="85" t="s">
        <v>131</v>
      </c>
      <c r="AO95" s="85" t="s">
        <v>131</v>
      </c>
      <c r="AP95" s="85" t="s">
        <v>131</v>
      </c>
      <c r="AQ95" s="75" t="s">
        <v>1841</v>
      </c>
      <c r="AR95" s="53" t="str">
        <f t="shared" si="58"/>
        <v>86001 - Mocoa</v>
      </c>
      <c r="AS95" s="85" t="s">
        <v>1586</v>
      </c>
      <c r="AT95" s="85">
        <v>3115009933</v>
      </c>
      <c r="AU95" s="85" t="s">
        <v>1219</v>
      </c>
      <c r="AV95" s="85"/>
      <c r="AW95" s="85"/>
      <c r="AX95" s="85"/>
      <c r="AY95" s="85"/>
      <c r="AZ95" s="85"/>
      <c r="BA95" s="85">
        <v>86</v>
      </c>
      <c r="BB95" s="85" t="s">
        <v>1778</v>
      </c>
      <c r="BC95" s="85">
        <v>86001</v>
      </c>
      <c r="BD95" s="85" t="s">
        <v>1586</v>
      </c>
      <c r="BE95" s="89">
        <v>860010017201</v>
      </c>
      <c r="BF95" s="49" t="s">
        <v>1079</v>
      </c>
      <c r="BG95" s="85" t="s">
        <v>1779</v>
      </c>
      <c r="BH95" s="85" t="s">
        <v>1780</v>
      </c>
      <c r="BI95" s="85">
        <v>4201616</v>
      </c>
      <c r="BJ95" s="85"/>
      <c r="BK95" s="85"/>
      <c r="BL95" s="85" t="s">
        <v>807</v>
      </c>
      <c r="BM95" s="85" t="s">
        <v>130</v>
      </c>
      <c r="BN95" s="85" t="s">
        <v>132</v>
      </c>
      <c r="BO95" s="85">
        <v>0</v>
      </c>
      <c r="BP95" s="85" t="s">
        <v>132</v>
      </c>
      <c r="BQ95" s="85" t="s">
        <v>130</v>
      </c>
      <c r="BR95" s="85" t="s">
        <v>1676</v>
      </c>
      <c r="BS95" s="85" t="s">
        <v>132</v>
      </c>
      <c r="BT95" s="90">
        <v>44827</v>
      </c>
      <c r="BU95" s="85" t="s">
        <v>1677</v>
      </c>
      <c r="BV95" s="85" t="s">
        <v>130</v>
      </c>
      <c r="BW95" s="91" t="s">
        <v>1808</v>
      </c>
      <c r="BX95" s="85" t="s">
        <v>132</v>
      </c>
      <c r="BY95" s="85" t="s">
        <v>132</v>
      </c>
      <c r="BZ95" s="85" t="s">
        <v>130</v>
      </c>
      <c r="CA95" s="85" t="s">
        <v>132</v>
      </c>
      <c r="CB95" s="85" t="s">
        <v>132</v>
      </c>
      <c r="CC95" s="85" t="s">
        <v>131</v>
      </c>
      <c r="CD95" s="85" t="s">
        <v>131</v>
      </c>
      <c r="CE95" s="85" t="s">
        <v>1681</v>
      </c>
      <c r="CF95" s="85" t="s">
        <v>132</v>
      </c>
      <c r="CG95" s="109">
        <v>86</v>
      </c>
      <c r="CH95" s="95">
        <v>178</v>
      </c>
      <c r="CI95" s="50">
        <f t="shared" si="41"/>
        <v>27.143037495265748</v>
      </c>
      <c r="CJ95" s="18" t="str">
        <f t="shared" si="42"/>
        <v>SOBREPESO</v>
      </c>
      <c r="CK95" s="95">
        <f>Hoja1!L97</f>
        <v>11</v>
      </c>
      <c r="CL95" s="10" t="s">
        <v>1113</v>
      </c>
      <c r="CM95" s="97">
        <v>43327</v>
      </c>
      <c r="CN95" s="92"/>
      <c r="CO95" s="75">
        <v>1</v>
      </c>
      <c r="CP95" s="119">
        <f t="shared" si="71"/>
        <v>43327</v>
      </c>
      <c r="CQ95" s="75">
        <v>2</v>
      </c>
      <c r="CR95" s="65" t="s">
        <v>1222</v>
      </c>
      <c r="CS95" s="75">
        <v>0</v>
      </c>
      <c r="CT95" s="110" t="s">
        <v>131</v>
      </c>
      <c r="CU95" s="92" t="s">
        <v>132</v>
      </c>
      <c r="CV95" s="92"/>
      <c r="CW95" s="102">
        <v>130</v>
      </c>
      <c r="CX95" s="102">
        <v>90</v>
      </c>
      <c r="CY95" s="93" t="s">
        <v>807</v>
      </c>
      <c r="CZ95" s="92" t="s">
        <v>130</v>
      </c>
      <c r="DA95" s="92" t="s">
        <v>132</v>
      </c>
      <c r="DB95" s="92">
        <v>0</v>
      </c>
      <c r="DC95" s="75" t="str">
        <f t="shared" si="44"/>
        <v/>
      </c>
      <c r="DD95" s="16" t="str">
        <f t="shared" si="45"/>
        <v/>
      </c>
      <c r="DE95" s="16" t="str">
        <f t="shared" si="46"/>
        <v/>
      </c>
      <c r="DF95" s="16" t="str">
        <f t="shared" si="47"/>
        <v/>
      </c>
      <c r="DG95" s="16" t="str">
        <f t="shared" si="59"/>
        <v xml:space="preserve"> +  +  + </v>
      </c>
      <c r="DH95" s="16" t="str">
        <f t="shared" ref="DH95:DH99" si="73">E95</f>
        <v>HTA</v>
      </c>
      <c r="DI95" s="98"/>
      <c r="DJ95" s="75" t="str">
        <f t="shared" si="48"/>
        <v>NO</v>
      </c>
      <c r="DL95" s="98"/>
      <c r="DM95" s="98">
        <v>43547</v>
      </c>
      <c r="DN95" s="75" t="str">
        <f t="shared" si="49"/>
        <v>SI</v>
      </c>
      <c r="DO95" s="98"/>
      <c r="DP95" s="75" t="str">
        <f t="shared" si="50"/>
        <v>NO</v>
      </c>
      <c r="DQ95" s="98"/>
      <c r="DR95" s="75" t="str">
        <f t="shared" si="51"/>
        <v>NO</v>
      </c>
      <c r="DS95" s="98"/>
      <c r="DT95" s="75" t="str">
        <f t="shared" si="52"/>
        <v>NO</v>
      </c>
      <c r="DU95" s="98"/>
      <c r="DV95" s="75" t="str">
        <f t="shared" si="53"/>
        <v>NO</v>
      </c>
      <c r="DW95" s="98"/>
      <c r="DX95" s="75" t="str">
        <f t="shared" si="54"/>
        <v>NO</v>
      </c>
      <c r="DY95" s="98">
        <v>44611</v>
      </c>
      <c r="DZ95" s="75" t="str">
        <f t="shared" si="55"/>
        <v>SI</v>
      </c>
      <c r="EA95" s="98"/>
      <c r="EB95" s="75" t="str">
        <f t="shared" si="56"/>
        <v>NO</v>
      </c>
      <c r="EC95" s="98" t="s">
        <v>131</v>
      </c>
      <c r="ED95" s="92" t="s">
        <v>1530</v>
      </c>
      <c r="EE95" s="92" t="s">
        <v>131</v>
      </c>
      <c r="EF95" s="92" t="s">
        <v>1814</v>
      </c>
      <c r="EG95" s="94"/>
      <c r="EH95" s="99" t="s">
        <v>131</v>
      </c>
      <c r="EI95" s="92">
        <v>2</v>
      </c>
      <c r="EJ95" s="92"/>
      <c r="EK95" s="101">
        <v>44611</v>
      </c>
      <c r="EL95" s="92">
        <v>1.43</v>
      </c>
      <c r="EM95" s="103">
        <v>44611</v>
      </c>
      <c r="EN95" s="102">
        <v>97</v>
      </c>
      <c r="EO95" s="101">
        <v>44611</v>
      </c>
      <c r="EP95" s="92">
        <v>149.4</v>
      </c>
      <c r="EQ95" s="101">
        <v>44611</v>
      </c>
      <c r="ER95" s="99">
        <v>73.22</v>
      </c>
      <c r="ES95" s="101">
        <v>44611</v>
      </c>
      <c r="ET95" s="192">
        <v>63</v>
      </c>
      <c r="EU95" s="101">
        <v>44611</v>
      </c>
      <c r="EV95" s="92">
        <v>65.900000000000006</v>
      </c>
      <c r="EW95" s="101">
        <v>44611</v>
      </c>
      <c r="EX95" s="92">
        <v>4.5</v>
      </c>
      <c r="EY95" s="103"/>
      <c r="EZ95" s="92"/>
      <c r="FA95" s="102"/>
      <c r="FB95" s="102"/>
      <c r="FC95" s="92"/>
      <c r="FD95" s="92"/>
      <c r="FE95" s="103">
        <v>44611</v>
      </c>
      <c r="FF95" s="105">
        <v>2.73</v>
      </c>
      <c r="FG95" s="101">
        <v>44611</v>
      </c>
      <c r="FH95" s="105">
        <v>60</v>
      </c>
      <c r="FI95" s="98">
        <v>44611</v>
      </c>
      <c r="FJ95" s="94" t="s">
        <v>1712</v>
      </c>
      <c r="FK95" s="92">
        <v>96</v>
      </c>
      <c r="FL95" s="97">
        <v>44827</v>
      </c>
      <c r="FM95" s="98" t="s">
        <v>1530</v>
      </c>
      <c r="FN95" s="97">
        <v>44918</v>
      </c>
      <c r="FO95" s="107"/>
      <c r="FP95" s="92" t="s">
        <v>132</v>
      </c>
      <c r="FQ95" s="92" t="s">
        <v>132</v>
      </c>
      <c r="FR95" s="92" t="s">
        <v>132</v>
      </c>
      <c r="FS95" s="107" t="s">
        <v>807</v>
      </c>
      <c r="FT95" s="92" t="s">
        <v>132</v>
      </c>
      <c r="FU95" s="92" t="s">
        <v>1877</v>
      </c>
      <c r="GM95" s="102"/>
    </row>
    <row r="96" spans="1:195" s="75" customFormat="1" ht="26.25" x14ac:dyDescent="0.25">
      <c r="A96" s="85">
        <v>2022</v>
      </c>
      <c r="B96" s="76">
        <v>44926</v>
      </c>
      <c r="C96" s="85" t="s">
        <v>121</v>
      </c>
      <c r="D96" s="85" t="s">
        <v>122</v>
      </c>
      <c r="E96" s="85" t="s">
        <v>123</v>
      </c>
      <c r="F96" s="77">
        <f t="shared" si="60"/>
        <v>95</v>
      </c>
      <c r="G96" s="85" t="s">
        <v>1586</v>
      </c>
      <c r="H96" s="85">
        <v>86</v>
      </c>
      <c r="I96" s="85" t="s">
        <v>797</v>
      </c>
      <c r="J96" s="217" t="s">
        <v>800</v>
      </c>
      <c r="K96" s="77" t="str">
        <f>VLOOKUP(J96,[1]CodMpios!$B$1075:$E$1087,4,FALSE)</f>
        <v>86001 - Mocoa</v>
      </c>
      <c r="L96" s="77" t="str">
        <f>VLOOKUP($J96,[1]Coord_Mpios_X_Y!$B$102:$K$114,9,FALSE)</f>
        <v>1,228574994655</v>
      </c>
      <c r="M96" s="77" t="str">
        <f>VLOOKUP($J96,[1]Coord_Mpios_X_Y!$B$102:$K$114,10,FALSE)</f>
        <v>-76,684362183288</v>
      </c>
      <c r="N96" s="86" t="s">
        <v>1784</v>
      </c>
      <c r="O96" s="86" t="s">
        <v>1776</v>
      </c>
      <c r="P96" s="218"/>
      <c r="Q96" s="85" t="s">
        <v>126</v>
      </c>
      <c r="R96" s="108">
        <v>18123507</v>
      </c>
      <c r="S96" s="62" t="str">
        <f t="shared" si="40"/>
        <v>CC18123507</v>
      </c>
      <c r="T96" s="91" t="s">
        <v>208</v>
      </c>
      <c r="U96" s="85" t="s">
        <v>170</v>
      </c>
      <c r="V96" s="91" t="s">
        <v>211</v>
      </c>
      <c r="W96" s="85" t="s">
        <v>176</v>
      </c>
      <c r="X96" s="87">
        <v>22734</v>
      </c>
      <c r="Y96" s="89">
        <f t="shared" si="57"/>
        <v>62</v>
      </c>
      <c r="Z96" s="63">
        <f>VLOOKUP($Y96,[1]Edades!$A$3:$H$153,4,FALSE)</f>
        <v>6</v>
      </c>
      <c r="AA96" s="63" t="str">
        <f>VLOOKUP($Y96,[1]Edades!$A$3:$H$153,6,FALSE)</f>
        <v>6 - Persona mayor</v>
      </c>
      <c r="AB96" s="63">
        <f>VLOOKUP($Y96,[1]Edades!$A$3:$H$153,7,FALSE)</f>
        <v>13</v>
      </c>
      <c r="AC96" s="63" t="str">
        <f>VLOOKUP($Y96,[1]Edades!$A$3:$H$153,8,FALSE)</f>
        <v>60-64</v>
      </c>
      <c r="AD96" s="88" t="s">
        <v>1589</v>
      </c>
      <c r="AE96" s="85">
        <v>1</v>
      </c>
      <c r="AF96" s="85" t="s">
        <v>807</v>
      </c>
      <c r="AG96" s="128" t="s">
        <v>132</v>
      </c>
      <c r="AH96" s="128" t="s">
        <v>132</v>
      </c>
      <c r="AI96" s="85" t="s">
        <v>2236</v>
      </c>
      <c r="AJ96" s="127" t="s">
        <v>1878</v>
      </c>
      <c r="AK96" s="127" t="s">
        <v>1784</v>
      </c>
      <c r="AL96" s="128" t="s">
        <v>1601</v>
      </c>
      <c r="AM96" s="85" t="s">
        <v>1786</v>
      </c>
      <c r="AN96" s="85" t="s">
        <v>131</v>
      </c>
      <c r="AO96" s="85" t="s">
        <v>131</v>
      </c>
      <c r="AP96" s="85" t="s">
        <v>131</v>
      </c>
      <c r="AQ96" s="128" t="s">
        <v>1841</v>
      </c>
      <c r="AR96" s="53" t="str">
        <f t="shared" si="58"/>
        <v>86001 - Mocoa</v>
      </c>
      <c r="AS96" s="85" t="s">
        <v>1586</v>
      </c>
      <c r="AT96" s="85">
        <v>3182364881</v>
      </c>
      <c r="AU96" s="85" t="s">
        <v>1219</v>
      </c>
      <c r="AV96" s="85"/>
      <c r="AW96" s="85"/>
      <c r="AX96" s="85"/>
      <c r="AY96" s="85"/>
      <c r="AZ96" s="85"/>
      <c r="BA96" s="85">
        <v>86</v>
      </c>
      <c r="BB96" s="85" t="s">
        <v>1778</v>
      </c>
      <c r="BC96" s="85">
        <v>86001</v>
      </c>
      <c r="BD96" s="85" t="s">
        <v>1586</v>
      </c>
      <c r="BE96" s="89">
        <v>860010017201</v>
      </c>
      <c r="BF96" s="49" t="s">
        <v>1079</v>
      </c>
      <c r="BG96" s="85" t="s">
        <v>1779</v>
      </c>
      <c r="BH96" s="85" t="s">
        <v>1780</v>
      </c>
      <c r="BI96" s="85">
        <v>4201616</v>
      </c>
      <c r="BJ96" s="85"/>
      <c r="BK96" s="85"/>
      <c r="BL96" s="85" t="s">
        <v>807</v>
      </c>
      <c r="BM96" s="127" t="s">
        <v>130</v>
      </c>
      <c r="BN96" s="127" t="s">
        <v>132</v>
      </c>
      <c r="BO96" s="85">
        <v>0</v>
      </c>
      <c r="BP96" s="127" t="s">
        <v>132</v>
      </c>
      <c r="BQ96" s="127" t="s">
        <v>132</v>
      </c>
      <c r="BR96" s="85" t="s">
        <v>1676</v>
      </c>
      <c r="BS96" s="127" t="s">
        <v>132</v>
      </c>
      <c r="BT96" s="111">
        <v>44917</v>
      </c>
      <c r="BU96" s="127" t="s">
        <v>1677</v>
      </c>
      <c r="BV96" s="127" t="s">
        <v>130</v>
      </c>
      <c r="BW96" s="133" t="s">
        <v>1678</v>
      </c>
      <c r="BX96" s="127" t="s">
        <v>132</v>
      </c>
      <c r="BY96" s="125" t="s">
        <v>130</v>
      </c>
      <c r="BZ96" s="127" t="s">
        <v>132</v>
      </c>
      <c r="CA96" s="127" t="s">
        <v>132</v>
      </c>
      <c r="CB96" s="127" t="s">
        <v>132</v>
      </c>
      <c r="CC96" s="127" t="s">
        <v>132</v>
      </c>
      <c r="CD96" s="127" t="s">
        <v>131</v>
      </c>
      <c r="CE96" s="127" t="s">
        <v>1681</v>
      </c>
      <c r="CF96" s="127" t="s">
        <v>132</v>
      </c>
      <c r="CG96" s="130">
        <v>75</v>
      </c>
      <c r="CH96" s="131">
        <v>178</v>
      </c>
      <c r="CI96" s="50">
        <f t="shared" si="41"/>
        <v>23.671253629592222</v>
      </c>
      <c r="CJ96" s="18" t="str">
        <f t="shared" si="42"/>
        <v>NORMAL</v>
      </c>
      <c r="CK96" s="95">
        <f>Hoja1!L98</f>
        <v>17</v>
      </c>
      <c r="CL96" s="10" t="s">
        <v>1113</v>
      </c>
      <c r="CM96" s="136">
        <v>43328</v>
      </c>
      <c r="CN96" s="127"/>
      <c r="CO96" s="135">
        <v>1</v>
      </c>
      <c r="CP96" s="65" t="s">
        <v>1221</v>
      </c>
      <c r="CQ96" s="75">
        <v>2</v>
      </c>
      <c r="CR96" s="65" t="s">
        <v>1222</v>
      </c>
      <c r="CS96" s="75">
        <v>0</v>
      </c>
      <c r="CT96" s="143" t="s">
        <v>131</v>
      </c>
      <c r="CU96" s="127" t="s">
        <v>132</v>
      </c>
      <c r="CV96" s="127"/>
      <c r="CW96" s="133">
        <v>130</v>
      </c>
      <c r="CX96" s="133">
        <v>80</v>
      </c>
      <c r="CY96" s="125" t="s">
        <v>807</v>
      </c>
      <c r="CZ96" s="127" t="s">
        <v>130</v>
      </c>
      <c r="DA96" s="127" t="s">
        <v>130</v>
      </c>
      <c r="DB96" s="92">
        <v>1</v>
      </c>
      <c r="DC96" s="75" t="str">
        <f t="shared" si="44"/>
        <v/>
      </c>
      <c r="DD96" s="16" t="str">
        <f t="shared" si="45"/>
        <v/>
      </c>
      <c r="DE96" s="16" t="str">
        <f t="shared" si="46"/>
        <v/>
      </c>
      <c r="DF96" s="16" t="str">
        <f t="shared" si="47"/>
        <v/>
      </c>
      <c r="DG96" s="16" t="str">
        <f t="shared" si="59"/>
        <v xml:space="preserve"> +  +  + </v>
      </c>
      <c r="DH96" s="16" t="str">
        <f t="shared" si="73"/>
        <v>HTA</v>
      </c>
      <c r="DI96" s="127"/>
      <c r="DJ96" s="75" t="str">
        <f t="shared" si="48"/>
        <v>NO</v>
      </c>
      <c r="DL96" s="127"/>
      <c r="DM96" s="144">
        <v>44300</v>
      </c>
      <c r="DN96" s="75" t="str">
        <f t="shared" si="49"/>
        <v>SI</v>
      </c>
      <c r="DO96" s="144">
        <v>43336</v>
      </c>
      <c r="DP96" s="75" t="str">
        <f t="shared" si="50"/>
        <v>SI</v>
      </c>
      <c r="DQ96" s="98"/>
      <c r="DR96" s="75" t="str">
        <f t="shared" si="51"/>
        <v>NO</v>
      </c>
      <c r="DS96" s="144">
        <v>43357</v>
      </c>
      <c r="DT96" s="75" t="str">
        <f t="shared" si="52"/>
        <v>SI</v>
      </c>
      <c r="DU96" s="144"/>
      <c r="DV96" s="75" t="str">
        <f t="shared" si="53"/>
        <v>NO</v>
      </c>
      <c r="DW96" s="127"/>
      <c r="DX96" s="75" t="str">
        <f t="shared" si="54"/>
        <v>NO</v>
      </c>
      <c r="DY96" s="144">
        <v>44713</v>
      </c>
      <c r="DZ96" s="75" t="str">
        <f t="shared" si="55"/>
        <v>SI</v>
      </c>
      <c r="EA96" s="144"/>
      <c r="EB96" s="75" t="str">
        <f t="shared" si="56"/>
        <v>NO</v>
      </c>
      <c r="EC96" s="134" t="s">
        <v>132</v>
      </c>
      <c r="ED96" s="127" t="s">
        <v>1530</v>
      </c>
      <c r="EE96" s="127" t="s">
        <v>131</v>
      </c>
      <c r="EF96" s="127" t="s">
        <v>1814</v>
      </c>
      <c r="EG96" s="127">
        <v>61.2</v>
      </c>
      <c r="EH96" s="147" t="s">
        <v>131</v>
      </c>
      <c r="EI96" s="127">
        <v>2</v>
      </c>
      <c r="EJ96" s="127"/>
      <c r="EK96" s="145">
        <v>44713</v>
      </c>
      <c r="EL96" s="135">
        <v>1.26</v>
      </c>
      <c r="EM96" s="162">
        <v>44713</v>
      </c>
      <c r="EN96" s="133">
        <v>96</v>
      </c>
      <c r="EO96" s="134">
        <v>44713</v>
      </c>
      <c r="EP96" s="135">
        <v>163.4</v>
      </c>
      <c r="EQ96" s="134">
        <v>44713</v>
      </c>
      <c r="ER96" s="99">
        <v>78.66</v>
      </c>
      <c r="ES96" s="134">
        <v>44713</v>
      </c>
      <c r="ET96" s="225">
        <v>68.7</v>
      </c>
      <c r="EU96" s="134">
        <v>44713</v>
      </c>
      <c r="EV96" s="135">
        <v>80.2</v>
      </c>
      <c r="EW96" s="134">
        <v>44713</v>
      </c>
      <c r="EX96" s="127">
        <v>6.07</v>
      </c>
      <c r="EY96" s="127"/>
      <c r="EZ96" s="127"/>
      <c r="FA96" s="134">
        <v>44713</v>
      </c>
      <c r="FB96" s="133" t="s">
        <v>1799</v>
      </c>
      <c r="FC96" s="134">
        <v>44713</v>
      </c>
      <c r="FD96" s="135">
        <v>5.57</v>
      </c>
      <c r="FE96" s="134">
        <v>44713</v>
      </c>
      <c r="FF96" s="135">
        <v>5.44</v>
      </c>
      <c r="FG96" s="134">
        <v>44713</v>
      </c>
      <c r="FH96" s="135">
        <v>89.5</v>
      </c>
      <c r="FI96" s="145">
        <v>44713</v>
      </c>
      <c r="FJ96" s="132" t="s">
        <v>1712</v>
      </c>
      <c r="FK96" s="127">
        <v>91</v>
      </c>
      <c r="FL96" s="111">
        <v>44917</v>
      </c>
      <c r="FM96" s="134" t="s">
        <v>1530</v>
      </c>
      <c r="FN96" s="111">
        <v>45007</v>
      </c>
      <c r="FO96" s="138"/>
      <c r="FP96" s="127" t="s">
        <v>132</v>
      </c>
      <c r="FQ96" s="127" t="s">
        <v>132</v>
      </c>
      <c r="FR96" s="127" t="s">
        <v>132</v>
      </c>
      <c r="FS96" s="127" t="s">
        <v>132</v>
      </c>
      <c r="FT96" s="127" t="s">
        <v>132</v>
      </c>
      <c r="FU96" s="127"/>
      <c r="GM96" s="133"/>
    </row>
    <row r="97" spans="1:195" s="75" customFormat="1" x14ac:dyDescent="0.25">
      <c r="A97" s="85">
        <v>2022</v>
      </c>
      <c r="B97" s="76">
        <v>44926</v>
      </c>
      <c r="C97" s="85" t="s">
        <v>121</v>
      </c>
      <c r="D97" s="85" t="s">
        <v>122</v>
      </c>
      <c r="E97" s="85" t="s">
        <v>123</v>
      </c>
      <c r="F97" s="77">
        <f t="shared" si="60"/>
        <v>96</v>
      </c>
      <c r="G97" s="85" t="s">
        <v>1586</v>
      </c>
      <c r="H97" s="85">
        <v>86</v>
      </c>
      <c r="I97" s="85" t="s">
        <v>797</v>
      </c>
      <c r="J97" s="217" t="s">
        <v>800</v>
      </c>
      <c r="K97" s="77" t="str">
        <f>VLOOKUP(J97,[1]CodMpios!$B$1075:$E$1087,4,FALSE)</f>
        <v>86001 - Mocoa</v>
      </c>
      <c r="L97" s="77" t="str">
        <f>VLOOKUP($J97,[1]Coord_Mpios_X_Y!$B$102:$K$114,9,FALSE)</f>
        <v>1,228574994655</v>
      </c>
      <c r="M97" s="77" t="str">
        <f>VLOOKUP($J97,[1]Coord_Mpios_X_Y!$B$102:$K$114,10,FALSE)</f>
        <v>-76,684362183288</v>
      </c>
      <c r="N97" s="86" t="s">
        <v>1775</v>
      </c>
      <c r="O97" s="86" t="s">
        <v>1776</v>
      </c>
      <c r="P97" s="218"/>
      <c r="Q97" s="85" t="s">
        <v>126</v>
      </c>
      <c r="R97" s="108">
        <v>27354057</v>
      </c>
      <c r="S97" s="62" t="str">
        <f t="shared" si="40"/>
        <v>CC27354057</v>
      </c>
      <c r="T97" s="91" t="s">
        <v>367</v>
      </c>
      <c r="U97" s="85" t="s">
        <v>559</v>
      </c>
      <c r="V97" s="91" t="s">
        <v>515</v>
      </c>
      <c r="W97" s="85" t="s">
        <v>328</v>
      </c>
      <c r="X97" s="87">
        <v>20269</v>
      </c>
      <c r="Y97" s="89">
        <f t="shared" si="57"/>
        <v>55</v>
      </c>
      <c r="Z97" s="63">
        <f>VLOOKUP($Y97,[1]Edades!$A$3:$H$153,4,FALSE)</f>
        <v>5</v>
      </c>
      <c r="AA97" s="63" t="str">
        <f>VLOOKUP($Y97,[1]Edades!$A$3:$H$153,6,FALSE)</f>
        <v>5 - Adultez</v>
      </c>
      <c r="AB97" s="63">
        <f>VLOOKUP($Y97,[1]Edades!$A$3:$H$153,7,FALSE)</f>
        <v>12</v>
      </c>
      <c r="AC97" s="63" t="str">
        <f>VLOOKUP($Y97,[1]Edades!$A$3:$H$153,8,FALSE)</f>
        <v>55-59</v>
      </c>
      <c r="AD97" s="91" t="s">
        <v>1590</v>
      </c>
      <c r="AE97" s="85">
        <v>2</v>
      </c>
      <c r="AF97" s="85" t="s">
        <v>807</v>
      </c>
      <c r="AG97" s="86" t="s">
        <v>1777</v>
      </c>
      <c r="AH97" s="85" t="s">
        <v>807</v>
      </c>
      <c r="AI97" s="85" t="s">
        <v>807</v>
      </c>
      <c r="AJ97" s="85" t="s">
        <v>807</v>
      </c>
      <c r="AK97" s="86" t="s">
        <v>1775</v>
      </c>
      <c r="AL97" s="86" t="s">
        <v>1600</v>
      </c>
      <c r="AM97" s="85" t="s">
        <v>1786</v>
      </c>
      <c r="AN97" s="85" t="s">
        <v>131</v>
      </c>
      <c r="AO97" s="85" t="s">
        <v>131</v>
      </c>
      <c r="AP97" s="85" t="s">
        <v>131</v>
      </c>
      <c r="AQ97" s="75" t="s">
        <v>1841</v>
      </c>
      <c r="AR97" s="53" t="str">
        <f t="shared" si="58"/>
        <v>86001 - Mocoa</v>
      </c>
      <c r="AS97" s="85" t="s">
        <v>1586</v>
      </c>
      <c r="AT97" s="85">
        <v>3134322802</v>
      </c>
      <c r="AU97" s="85" t="s">
        <v>1219</v>
      </c>
      <c r="AV97" s="85"/>
      <c r="AW97" s="85"/>
      <c r="AX97" s="85"/>
      <c r="AY97" s="85"/>
      <c r="AZ97" s="85"/>
      <c r="BA97" s="85">
        <v>86</v>
      </c>
      <c r="BB97" s="85" t="s">
        <v>1778</v>
      </c>
      <c r="BC97" s="85">
        <v>86001</v>
      </c>
      <c r="BD97" s="85" t="s">
        <v>1586</v>
      </c>
      <c r="BE97" s="89">
        <v>860010017201</v>
      </c>
      <c r="BF97" s="49" t="s">
        <v>1079</v>
      </c>
      <c r="BG97" s="85" t="s">
        <v>1779</v>
      </c>
      <c r="BH97" s="85" t="s">
        <v>1780</v>
      </c>
      <c r="BI97" s="85">
        <v>4201616</v>
      </c>
      <c r="BJ97" s="85"/>
      <c r="BK97" s="85"/>
      <c r="BL97" s="85" t="s">
        <v>807</v>
      </c>
      <c r="BM97" s="85" t="s">
        <v>130</v>
      </c>
      <c r="BN97" s="85" t="s">
        <v>132</v>
      </c>
      <c r="BO97" s="85">
        <v>0</v>
      </c>
      <c r="BP97" s="85" t="s">
        <v>132</v>
      </c>
      <c r="BQ97" s="85" t="s">
        <v>132</v>
      </c>
      <c r="BR97" s="85" t="s">
        <v>1676</v>
      </c>
      <c r="BS97" s="127" t="s">
        <v>132</v>
      </c>
      <c r="BT97" s="87">
        <v>44854</v>
      </c>
      <c r="BU97" s="85" t="s">
        <v>1677</v>
      </c>
      <c r="BV97" s="85" t="s">
        <v>130</v>
      </c>
      <c r="BW97" s="85" t="s">
        <v>1850</v>
      </c>
      <c r="BX97" s="85"/>
      <c r="BY97" s="85" t="s">
        <v>132</v>
      </c>
      <c r="BZ97" s="85" t="s">
        <v>130</v>
      </c>
      <c r="CA97" s="85" t="s">
        <v>132</v>
      </c>
      <c r="CB97" s="85"/>
      <c r="CC97" s="85"/>
      <c r="CD97" s="85" t="s">
        <v>1879</v>
      </c>
      <c r="CE97" s="88" t="s">
        <v>1681</v>
      </c>
      <c r="CF97" s="80" t="str">
        <f t="shared" ref="CF97:CF99" si="74">E97</f>
        <v>HTA</v>
      </c>
      <c r="CG97" s="109">
        <v>69</v>
      </c>
      <c r="CH97" s="95">
        <v>156</v>
      </c>
      <c r="CI97" s="50">
        <f t="shared" si="41"/>
        <v>28.353057199211044</v>
      </c>
      <c r="CJ97" s="18" t="str">
        <f t="shared" si="42"/>
        <v>SOBREPESO</v>
      </c>
      <c r="CK97" s="95">
        <f>Hoja1!L99</f>
        <v>6</v>
      </c>
      <c r="CL97" s="10" t="s">
        <v>1112</v>
      </c>
      <c r="CM97" s="97">
        <v>43328</v>
      </c>
      <c r="CN97" s="92"/>
      <c r="CO97" s="75">
        <v>1</v>
      </c>
      <c r="CP97" s="119">
        <f t="shared" si="71"/>
        <v>43328</v>
      </c>
      <c r="CQ97" s="75">
        <v>2</v>
      </c>
      <c r="CR97" s="65" t="s">
        <v>1222</v>
      </c>
      <c r="CS97" s="75">
        <v>0</v>
      </c>
      <c r="CT97" s="110" t="s">
        <v>131</v>
      </c>
      <c r="CU97" s="93" t="s">
        <v>807</v>
      </c>
      <c r="CV97" s="92"/>
      <c r="CW97" s="102">
        <v>135</v>
      </c>
      <c r="CX97" s="102">
        <v>75</v>
      </c>
      <c r="CY97" s="93" t="s">
        <v>131</v>
      </c>
      <c r="CZ97" s="92" t="s">
        <v>132</v>
      </c>
      <c r="DA97" s="75" t="s">
        <v>807</v>
      </c>
      <c r="DB97" s="92">
        <v>0</v>
      </c>
      <c r="DC97" s="75" t="str">
        <f t="shared" si="44"/>
        <v/>
      </c>
      <c r="DD97" s="16" t="str">
        <f t="shared" si="45"/>
        <v/>
      </c>
      <c r="DE97" s="16" t="str">
        <f t="shared" si="46"/>
        <v/>
      </c>
      <c r="DF97" s="16" t="str">
        <f t="shared" si="47"/>
        <v/>
      </c>
      <c r="DG97" s="16" t="str">
        <f t="shared" si="59"/>
        <v xml:space="preserve"> +  +  + </v>
      </c>
      <c r="DH97" s="16" t="str">
        <f t="shared" si="73"/>
        <v>HTA</v>
      </c>
      <c r="DI97" s="98">
        <v>42736</v>
      </c>
      <c r="DJ97" s="75" t="str">
        <f t="shared" si="48"/>
        <v>SI</v>
      </c>
      <c r="DL97" s="98"/>
      <c r="DM97" s="98">
        <v>44852</v>
      </c>
      <c r="DN97" s="75" t="str">
        <f t="shared" si="49"/>
        <v>SI</v>
      </c>
      <c r="DO97" s="98"/>
      <c r="DP97" s="75" t="str">
        <f t="shared" si="50"/>
        <v>NO</v>
      </c>
      <c r="DQ97" s="98"/>
      <c r="DR97" s="75" t="str">
        <f t="shared" si="51"/>
        <v>NO</v>
      </c>
      <c r="DS97" s="98">
        <v>43556</v>
      </c>
      <c r="DT97" s="75" t="str">
        <f t="shared" si="52"/>
        <v>SI</v>
      </c>
      <c r="DU97" s="98"/>
      <c r="DV97" s="75" t="str">
        <f t="shared" si="53"/>
        <v>NO</v>
      </c>
      <c r="DW97" s="98">
        <v>44511</v>
      </c>
      <c r="DX97" s="75" t="str">
        <f t="shared" si="54"/>
        <v>SI</v>
      </c>
      <c r="DY97" s="98">
        <v>43203</v>
      </c>
      <c r="DZ97" s="75" t="str">
        <f t="shared" si="55"/>
        <v>SI</v>
      </c>
      <c r="EA97" s="98"/>
      <c r="EB97" s="75" t="str">
        <f t="shared" si="56"/>
        <v>NO</v>
      </c>
      <c r="EC97" s="98" t="s">
        <v>807</v>
      </c>
      <c r="ED97" s="92" t="s">
        <v>1530</v>
      </c>
      <c r="EE97" s="92"/>
      <c r="EF97" s="98" t="s">
        <v>807</v>
      </c>
      <c r="EG97" s="94"/>
      <c r="EH97" s="99" t="s">
        <v>131</v>
      </c>
      <c r="EI97" s="99" t="s">
        <v>807</v>
      </c>
      <c r="EJ97" s="99"/>
      <c r="EK97" s="101">
        <v>44686</v>
      </c>
      <c r="EL97" s="92">
        <v>0.68</v>
      </c>
      <c r="EM97" s="103">
        <v>44686</v>
      </c>
      <c r="EN97" s="102">
        <v>101</v>
      </c>
      <c r="EO97" s="101">
        <v>44686</v>
      </c>
      <c r="EP97" s="92">
        <v>140</v>
      </c>
      <c r="EQ97" s="101">
        <v>44686</v>
      </c>
      <c r="ER97" s="99">
        <v>58.400000000000006</v>
      </c>
      <c r="ES97" s="101">
        <v>44686</v>
      </c>
      <c r="ET97" s="192">
        <v>70</v>
      </c>
      <c r="EU97" s="101">
        <v>44246</v>
      </c>
      <c r="EV97" s="92">
        <v>58</v>
      </c>
      <c r="EW97" s="101">
        <v>43482</v>
      </c>
      <c r="EX97" s="92"/>
      <c r="EY97" s="103"/>
      <c r="EZ97" s="92"/>
      <c r="FA97" s="102"/>
      <c r="FB97" s="102"/>
      <c r="FC97" s="92"/>
      <c r="FD97" s="92"/>
      <c r="FE97" s="103">
        <v>43482</v>
      </c>
      <c r="FF97" s="105">
        <v>5.4</v>
      </c>
      <c r="FG97" s="101">
        <v>43482</v>
      </c>
      <c r="FH97" s="105">
        <v>63.3</v>
      </c>
      <c r="FI97" s="92"/>
      <c r="FJ97" s="94"/>
      <c r="FK97" s="92"/>
      <c r="FL97" s="98">
        <v>44854</v>
      </c>
      <c r="FM97" s="98" t="s">
        <v>1530</v>
      </c>
      <c r="FN97" s="97">
        <v>44946</v>
      </c>
      <c r="FO97" s="107"/>
      <c r="FP97" s="92" t="s">
        <v>130</v>
      </c>
      <c r="FQ97" s="92" t="s">
        <v>132</v>
      </c>
      <c r="FR97" s="92" t="s">
        <v>132</v>
      </c>
      <c r="FS97" s="107" t="s">
        <v>807</v>
      </c>
      <c r="FT97" s="92" t="s">
        <v>132</v>
      </c>
      <c r="FU97" s="92"/>
      <c r="GM97" s="102"/>
    </row>
    <row r="98" spans="1:195" s="75" customFormat="1" x14ac:dyDescent="0.25">
      <c r="A98" s="85">
        <v>2022</v>
      </c>
      <c r="B98" s="76">
        <v>44926</v>
      </c>
      <c r="C98" s="85" t="s">
        <v>121</v>
      </c>
      <c r="D98" s="85" t="s">
        <v>122</v>
      </c>
      <c r="E98" s="85" t="s">
        <v>1474</v>
      </c>
      <c r="F98" s="77">
        <f t="shared" si="60"/>
        <v>97</v>
      </c>
      <c r="G98" s="85" t="s">
        <v>1586</v>
      </c>
      <c r="H98" s="85">
        <v>86</v>
      </c>
      <c r="I98" s="85" t="s">
        <v>797</v>
      </c>
      <c r="J98" s="217" t="s">
        <v>800</v>
      </c>
      <c r="K98" s="77" t="str">
        <f>VLOOKUP(J98,[1]CodMpios!$B$1075:$E$1087,4,FALSE)</f>
        <v>86001 - Mocoa</v>
      </c>
      <c r="L98" s="77" t="str">
        <f>VLOOKUP($J98,[1]Coord_Mpios_X_Y!$B$102:$K$114,9,FALSE)</f>
        <v>1,228574994655</v>
      </c>
      <c r="M98" s="77" t="str">
        <f>VLOOKUP($J98,[1]Coord_Mpios_X_Y!$B$102:$K$114,10,FALSE)</f>
        <v>-76,684362183288</v>
      </c>
      <c r="N98" s="86" t="s">
        <v>1775</v>
      </c>
      <c r="O98" s="86" t="s">
        <v>1776</v>
      </c>
      <c r="P98" s="218"/>
      <c r="Q98" s="85" t="s">
        <v>126</v>
      </c>
      <c r="R98" s="108">
        <v>27355026</v>
      </c>
      <c r="S98" s="62" t="str">
        <f t="shared" si="40"/>
        <v>CC27355026</v>
      </c>
      <c r="T98" s="91" t="s">
        <v>216</v>
      </c>
      <c r="U98" s="85" t="s">
        <v>530</v>
      </c>
      <c r="V98" s="91" t="s">
        <v>1254</v>
      </c>
      <c r="W98" s="85" t="s">
        <v>134</v>
      </c>
      <c r="X98" s="87">
        <v>22156</v>
      </c>
      <c r="Y98" s="89">
        <f t="shared" si="57"/>
        <v>60</v>
      </c>
      <c r="Z98" s="63">
        <f>VLOOKUP($Y98,[1]Edades!$A$3:$H$153,4,FALSE)</f>
        <v>6</v>
      </c>
      <c r="AA98" s="63" t="str">
        <f>VLOOKUP($Y98,[1]Edades!$A$3:$H$153,6,FALSE)</f>
        <v>6 - Persona mayor</v>
      </c>
      <c r="AB98" s="63">
        <f>VLOOKUP($Y98,[1]Edades!$A$3:$H$153,7,FALSE)</f>
        <v>13</v>
      </c>
      <c r="AC98" s="63" t="str">
        <f>VLOOKUP($Y98,[1]Edades!$A$3:$H$153,8,FALSE)</f>
        <v>60-64</v>
      </c>
      <c r="AD98" s="91" t="s">
        <v>1590</v>
      </c>
      <c r="AE98" s="85">
        <v>2</v>
      </c>
      <c r="AF98" s="85" t="s">
        <v>807</v>
      </c>
      <c r="AG98" s="86" t="s">
        <v>1777</v>
      </c>
      <c r="AH98" s="85" t="s">
        <v>807</v>
      </c>
      <c r="AI98" s="85" t="s">
        <v>807</v>
      </c>
      <c r="AJ98" s="85" t="s">
        <v>807</v>
      </c>
      <c r="AK98" s="86" t="s">
        <v>1775</v>
      </c>
      <c r="AL98" s="86" t="s">
        <v>1601</v>
      </c>
      <c r="AM98" s="85" t="s">
        <v>1786</v>
      </c>
      <c r="AN98" s="85" t="s">
        <v>131</v>
      </c>
      <c r="AO98" s="85" t="s">
        <v>131</v>
      </c>
      <c r="AP98" s="85" t="s">
        <v>131</v>
      </c>
      <c r="AQ98" s="75" t="s">
        <v>1841</v>
      </c>
      <c r="AR98" s="53" t="str">
        <f t="shared" si="58"/>
        <v>86001 - Mocoa</v>
      </c>
      <c r="AS98" s="85" t="s">
        <v>1586</v>
      </c>
      <c r="AT98" s="85">
        <v>3204731568</v>
      </c>
      <c r="AU98" s="85" t="s">
        <v>1219</v>
      </c>
      <c r="AV98" s="85"/>
      <c r="AW98" s="85"/>
      <c r="AX98" s="85"/>
      <c r="AY98" s="85"/>
      <c r="AZ98" s="85"/>
      <c r="BA98" s="85">
        <v>86</v>
      </c>
      <c r="BB98" s="85" t="s">
        <v>1778</v>
      </c>
      <c r="BC98" s="85">
        <v>86001</v>
      </c>
      <c r="BD98" s="85" t="s">
        <v>1586</v>
      </c>
      <c r="BE98" s="89">
        <v>860010017201</v>
      </c>
      <c r="BF98" s="49" t="s">
        <v>1079</v>
      </c>
      <c r="BG98" s="85" t="s">
        <v>1779</v>
      </c>
      <c r="BH98" s="85" t="s">
        <v>1780</v>
      </c>
      <c r="BI98" s="85">
        <v>4201616</v>
      </c>
      <c r="BJ98" s="85"/>
      <c r="BK98" s="85"/>
      <c r="BL98" s="85" t="s">
        <v>807</v>
      </c>
      <c r="BM98" s="88" t="s">
        <v>132</v>
      </c>
      <c r="BN98" s="85" t="s">
        <v>132</v>
      </c>
      <c r="BO98" s="85">
        <v>0</v>
      </c>
      <c r="BP98" s="85" t="s">
        <v>132</v>
      </c>
      <c r="BQ98" s="85" t="s">
        <v>132</v>
      </c>
      <c r="BR98" s="85" t="s">
        <v>807</v>
      </c>
      <c r="BS98" s="85" t="s">
        <v>807</v>
      </c>
      <c r="BT98" s="90">
        <v>44671</v>
      </c>
      <c r="BU98" s="85" t="s">
        <v>1677</v>
      </c>
      <c r="BV98" s="85" t="s">
        <v>130</v>
      </c>
      <c r="BW98" s="91" t="s">
        <v>131</v>
      </c>
      <c r="BX98" s="85"/>
      <c r="BY98" s="85" t="s">
        <v>131</v>
      </c>
      <c r="BZ98" s="85" t="s">
        <v>807</v>
      </c>
      <c r="CA98" s="85" t="s">
        <v>807</v>
      </c>
      <c r="CB98" s="85"/>
      <c r="CC98" s="85"/>
      <c r="CD98" s="85" t="s">
        <v>131</v>
      </c>
      <c r="CE98" s="88" t="s">
        <v>1681</v>
      </c>
      <c r="CF98" s="80" t="str">
        <f t="shared" si="74"/>
        <v>DM</v>
      </c>
      <c r="CG98" s="109">
        <v>60</v>
      </c>
      <c r="CH98" s="95">
        <v>145</v>
      </c>
      <c r="CI98" s="50">
        <f t="shared" si="41"/>
        <v>28.53745541022592</v>
      </c>
      <c r="CJ98" s="18" t="str">
        <f t="shared" si="42"/>
        <v>SOBREPESO</v>
      </c>
      <c r="CK98" s="95">
        <f>Hoja1!L100</f>
        <v>12</v>
      </c>
      <c r="CL98" s="10" t="s">
        <v>1113</v>
      </c>
      <c r="CM98" s="97">
        <v>43328</v>
      </c>
      <c r="CN98" s="92"/>
      <c r="CO98" s="92">
        <v>2</v>
      </c>
      <c r="CP98" s="65" t="s">
        <v>1222</v>
      </c>
      <c r="CQ98" s="75">
        <v>1</v>
      </c>
      <c r="CR98" s="94" t="s">
        <v>1221</v>
      </c>
      <c r="CS98" s="75">
        <v>1</v>
      </c>
      <c r="CT98" s="110" t="s">
        <v>1707</v>
      </c>
      <c r="CU98" s="93" t="s">
        <v>807</v>
      </c>
      <c r="CV98" s="92"/>
      <c r="CW98" s="102">
        <v>100</v>
      </c>
      <c r="CX98" s="102">
        <v>60</v>
      </c>
      <c r="CY98" s="93" t="s">
        <v>807</v>
      </c>
      <c r="CZ98" s="92" t="s">
        <v>132</v>
      </c>
      <c r="DA98" s="75" t="s">
        <v>807</v>
      </c>
      <c r="DB98" s="92">
        <v>0</v>
      </c>
      <c r="DC98" s="75" t="str">
        <f t="shared" si="44"/>
        <v/>
      </c>
      <c r="DD98" s="16" t="str">
        <f t="shared" si="45"/>
        <v/>
      </c>
      <c r="DE98" s="16" t="str">
        <f t="shared" si="46"/>
        <v/>
      </c>
      <c r="DF98" s="16" t="str">
        <f t="shared" si="47"/>
        <v/>
      </c>
      <c r="DG98" s="16" t="str">
        <f t="shared" si="59"/>
        <v xml:space="preserve"> +  +  + </v>
      </c>
      <c r="DH98" s="16" t="str">
        <f t="shared" si="73"/>
        <v>DM</v>
      </c>
      <c r="DI98" s="98"/>
      <c r="DJ98" s="75" t="str">
        <f t="shared" si="48"/>
        <v>NO</v>
      </c>
      <c r="DL98" s="98"/>
      <c r="DM98" s="98">
        <v>43643</v>
      </c>
      <c r="DN98" s="75" t="str">
        <f t="shared" si="49"/>
        <v>SI</v>
      </c>
      <c r="DO98" s="98"/>
      <c r="DP98" s="75" t="str">
        <f t="shared" si="50"/>
        <v>NO</v>
      </c>
      <c r="DQ98" s="98"/>
      <c r="DR98" s="75" t="str">
        <f t="shared" si="51"/>
        <v>NO</v>
      </c>
      <c r="DS98" s="98">
        <v>43220</v>
      </c>
      <c r="DT98" s="75" t="str">
        <f t="shared" si="52"/>
        <v>SI</v>
      </c>
      <c r="DU98" s="98"/>
      <c r="DV98" s="75" t="str">
        <f t="shared" si="53"/>
        <v>NO</v>
      </c>
      <c r="DW98" s="98"/>
      <c r="DX98" s="75" t="str">
        <f t="shared" si="54"/>
        <v>NO</v>
      </c>
      <c r="DY98" s="98">
        <v>44343</v>
      </c>
      <c r="DZ98" s="75" t="str">
        <f t="shared" si="55"/>
        <v>SI</v>
      </c>
      <c r="EA98" s="98"/>
      <c r="EB98" s="75" t="str">
        <f t="shared" si="56"/>
        <v>NO</v>
      </c>
      <c r="EC98" s="98" t="s">
        <v>807</v>
      </c>
      <c r="ED98" s="92" t="s">
        <v>1530</v>
      </c>
      <c r="EE98" s="92"/>
      <c r="EF98" s="98" t="s">
        <v>807</v>
      </c>
      <c r="EG98" s="94"/>
      <c r="EH98" s="99" t="s">
        <v>131</v>
      </c>
      <c r="EI98" s="99" t="s">
        <v>807</v>
      </c>
      <c r="EJ98" s="99"/>
      <c r="EK98" s="101">
        <v>44343</v>
      </c>
      <c r="EL98" s="92">
        <v>0.82</v>
      </c>
      <c r="EM98" s="103">
        <v>44655</v>
      </c>
      <c r="EN98" s="102">
        <v>202</v>
      </c>
      <c r="EO98" s="101">
        <v>44343</v>
      </c>
      <c r="EP98" s="92">
        <v>260</v>
      </c>
      <c r="EQ98" s="101">
        <v>44343</v>
      </c>
      <c r="ER98" s="99">
        <v>170.62</v>
      </c>
      <c r="ES98" s="101">
        <v>44343</v>
      </c>
      <c r="ET98" s="192">
        <v>61.9</v>
      </c>
      <c r="EU98" s="101">
        <v>44343</v>
      </c>
      <c r="EV98" s="92">
        <v>137.4</v>
      </c>
      <c r="EW98" s="101">
        <v>44343</v>
      </c>
      <c r="EX98" s="92"/>
      <c r="EY98" s="103">
        <v>44655</v>
      </c>
      <c r="EZ98" s="92">
        <v>11.1</v>
      </c>
      <c r="FA98" s="102"/>
      <c r="FB98" s="102"/>
      <c r="FC98" s="92"/>
      <c r="FD98" s="92"/>
      <c r="FE98" s="103">
        <v>44343</v>
      </c>
      <c r="FF98" s="105">
        <v>4.7</v>
      </c>
      <c r="FG98" s="101">
        <v>44343</v>
      </c>
      <c r="FH98" s="105">
        <v>33.6</v>
      </c>
      <c r="FI98" s="92"/>
      <c r="FJ98" s="94"/>
      <c r="FK98" s="92"/>
      <c r="FL98" s="97">
        <v>44671</v>
      </c>
      <c r="FM98" s="98" t="s">
        <v>1530</v>
      </c>
      <c r="FN98" s="97">
        <v>44701</v>
      </c>
      <c r="FO98" s="107" t="s">
        <v>807</v>
      </c>
      <c r="FP98" s="92" t="s">
        <v>132</v>
      </c>
      <c r="FQ98" s="92" t="s">
        <v>132</v>
      </c>
      <c r="FR98" s="92" t="s">
        <v>132</v>
      </c>
      <c r="FS98" s="107" t="s">
        <v>807</v>
      </c>
      <c r="FT98" s="92" t="s">
        <v>132</v>
      </c>
      <c r="FU98" s="92"/>
      <c r="GM98" s="102"/>
    </row>
    <row r="99" spans="1:195" s="75" customFormat="1" x14ac:dyDescent="0.25">
      <c r="A99" s="85">
        <v>2022</v>
      </c>
      <c r="B99" s="76">
        <v>44926</v>
      </c>
      <c r="C99" s="85" t="s">
        <v>121</v>
      </c>
      <c r="D99" s="85" t="s">
        <v>122</v>
      </c>
      <c r="E99" s="85" t="s">
        <v>123</v>
      </c>
      <c r="F99" s="77">
        <f t="shared" si="60"/>
        <v>98</v>
      </c>
      <c r="G99" s="85" t="s">
        <v>1586</v>
      </c>
      <c r="H99" s="85">
        <v>86</v>
      </c>
      <c r="I99" s="85" t="s">
        <v>797</v>
      </c>
      <c r="J99" s="217" t="s">
        <v>798</v>
      </c>
      <c r="K99" s="77" t="str">
        <f>VLOOKUP(J99,[1]CodMpios!$B$1075:$E$1087,4,FALSE)</f>
        <v>86885 - Villagarzón</v>
      </c>
      <c r="L99" s="77" t="str">
        <f>VLOOKUP($J99,[1]Coord_Mpios_X_Y!$B$102:$K$114,9,FALSE)</f>
        <v>0,911149514668</v>
      </c>
      <c r="M99" s="77" t="str">
        <f>VLOOKUP($J99,[1]Coord_Mpios_X_Y!$B$102:$K$114,10,FALSE)</f>
        <v>-76,744954472991</v>
      </c>
      <c r="N99" s="86" t="s">
        <v>1775</v>
      </c>
      <c r="O99" s="86" t="s">
        <v>1776</v>
      </c>
      <c r="P99" s="218"/>
      <c r="Q99" s="85" t="s">
        <v>126</v>
      </c>
      <c r="R99" s="108">
        <v>30703590</v>
      </c>
      <c r="S99" s="62" t="str">
        <f t="shared" si="40"/>
        <v>CC30703590</v>
      </c>
      <c r="T99" s="91" t="s">
        <v>441</v>
      </c>
      <c r="U99" s="85" t="s">
        <v>530</v>
      </c>
      <c r="V99" s="91" t="s">
        <v>280</v>
      </c>
      <c r="W99" s="85" t="s">
        <v>202</v>
      </c>
      <c r="X99" s="87">
        <v>19207</v>
      </c>
      <c r="Y99" s="89">
        <f t="shared" si="57"/>
        <v>52</v>
      </c>
      <c r="Z99" s="63">
        <f>VLOOKUP($Y99,[1]Edades!$A$3:$H$153,4,FALSE)</f>
        <v>5</v>
      </c>
      <c r="AA99" s="63" t="str">
        <f>VLOOKUP($Y99,[1]Edades!$A$3:$H$153,6,FALSE)</f>
        <v>5 - Adultez</v>
      </c>
      <c r="AB99" s="63">
        <f>VLOOKUP($Y99,[1]Edades!$A$3:$H$153,7,FALSE)</f>
        <v>11</v>
      </c>
      <c r="AC99" s="63" t="str">
        <f>VLOOKUP($Y99,[1]Edades!$A$3:$H$153,8,FALSE)</f>
        <v>50-54</v>
      </c>
      <c r="AD99" s="91" t="s">
        <v>1590</v>
      </c>
      <c r="AE99" s="85">
        <v>2</v>
      </c>
      <c r="AF99" s="85" t="s">
        <v>807</v>
      </c>
      <c r="AG99" s="86" t="s">
        <v>1777</v>
      </c>
      <c r="AH99" s="85" t="s">
        <v>807</v>
      </c>
      <c r="AI99" s="85" t="s">
        <v>807</v>
      </c>
      <c r="AJ99" s="85" t="s">
        <v>807</v>
      </c>
      <c r="AK99" s="86" t="s">
        <v>1775</v>
      </c>
      <c r="AL99" s="86" t="s">
        <v>1600</v>
      </c>
      <c r="AM99" s="85" t="s">
        <v>1786</v>
      </c>
      <c r="AN99" s="85" t="s">
        <v>131</v>
      </c>
      <c r="AO99" s="85" t="s">
        <v>131</v>
      </c>
      <c r="AP99" s="85" t="s">
        <v>131</v>
      </c>
      <c r="AQ99" s="75" t="s">
        <v>1841</v>
      </c>
      <c r="AR99" s="53" t="str">
        <f t="shared" si="58"/>
        <v>86885 - Villagarzón</v>
      </c>
      <c r="AS99" s="85" t="s">
        <v>1618</v>
      </c>
      <c r="AT99" s="85">
        <v>3103373695</v>
      </c>
      <c r="AU99" s="85" t="s">
        <v>1219</v>
      </c>
      <c r="AV99" s="85"/>
      <c r="AW99" s="85"/>
      <c r="AX99" s="85"/>
      <c r="AY99" s="85"/>
      <c r="AZ99" s="85"/>
      <c r="BA99" s="85">
        <v>86</v>
      </c>
      <c r="BB99" s="85" t="s">
        <v>1778</v>
      </c>
      <c r="BC99" s="85">
        <v>86885</v>
      </c>
      <c r="BD99" s="85" t="s">
        <v>1618</v>
      </c>
      <c r="BE99" s="89">
        <v>860010017201</v>
      </c>
      <c r="BF99" s="49" t="s">
        <v>1083</v>
      </c>
      <c r="BG99" s="85" t="s">
        <v>1779</v>
      </c>
      <c r="BH99" s="85" t="s">
        <v>1780</v>
      </c>
      <c r="BI99" s="85">
        <v>4201616</v>
      </c>
      <c r="BJ99" s="85"/>
      <c r="BK99" s="85"/>
      <c r="BL99" s="85" t="s">
        <v>807</v>
      </c>
      <c r="BM99" s="85" t="s">
        <v>130</v>
      </c>
      <c r="BN99" s="85" t="s">
        <v>132</v>
      </c>
      <c r="BO99" s="85">
        <v>0</v>
      </c>
      <c r="BP99" s="85" t="s">
        <v>132</v>
      </c>
      <c r="BQ99" s="85" t="s">
        <v>132</v>
      </c>
      <c r="BR99" s="85" t="s">
        <v>807</v>
      </c>
      <c r="BS99" s="85" t="s">
        <v>807</v>
      </c>
      <c r="BT99" s="90">
        <v>44586</v>
      </c>
      <c r="BU99" s="85" t="s">
        <v>1677</v>
      </c>
      <c r="BV99" s="85" t="s">
        <v>130</v>
      </c>
      <c r="BW99" s="91" t="s">
        <v>1678</v>
      </c>
      <c r="BX99" s="85"/>
      <c r="BY99" s="85" t="s">
        <v>132</v>
      </c>
      <c r="BZ99" s="85" t="s">
        <v>807</v>
      </c>
      <c r="CA99" s="85" t="s">
        <v>807</v>
      </c>
      <c r="CB99" s="85"/>
      <c r="CC99" s="85"/>
      <c r="CD99" s="85" t="s">
        <v>131</v>
      </c>
      <c r="CE99" s="88" t="s">
        <v>1681</v>
      </c>
      <c r="CF99" s="80" t="str">
        <f t="shared" si="74"/>
        <v>HTA</v>
      </c>
      <c r="CG99" s="109">
        <v>74</v>
      </c>
      <c r="CH99" s="95">
        <v>158</v>
      </c>
      <c r="CI99" s="50">
        <f t="shared" si="41"/>
        <v>29.642685467072578</v>
      </c>
      <c r="CJ99" s="18" t="str">
        <f t="shared" si="42"/>
        <v>SOBREPESO</v>
      </c>
      <c r="CK99" s="95">
        <f>Hoja1!L101</f>
        <v>21</v>
      </c>
      <c r="CL99" s="10" t="s">
        <v>1114</v>
      </c>
      <c r="CM99" s="97">
        <v>43328</v>
      </c>
      <c r="CN99" s="92"/>
      <c r="CO99" s="75">
        <v>1</v>
      </c>
      <c r="CP99" s="119">
        <f t="shared" ref="CP99:CP103" si="75">CM99</f>
        <v>43328</v>
      </c>
      <c r="CQ99" s="75">
        <v>2</v>
      </c>
      <c r="CR99" s="65" t="s">
        <v>1222</v>
      </c>
      <c r="CS99" s="75">
        <v>0</v>
      </c>
      <c r="CT99" s="110" t="s">
        <v>131</v>
      </c>
      <c r="CU99" s="93" t="s">
        <v>807</v>
      </c>
      <c r="CV99" s="92"/>
      <c r="CW99" s="102">
        <v>130</v>
      </c>
      <c r="CX99" s="102">
        <v>80</v>
      </c>
      <c r="CY99" s="93" t="s">
        <v>807</v>
      </c>
      <c r="CZ99" s="92" t="s">
        <v>132</v>
      </c>
      <c r="DA99" s="75" t="s">
        <v>807</v>
      </c>
      <c r="DB99" s="92">
        <v>0</v>
      </c>
      <c r="DC99" s="75" t="str">
        <f t="shared" si="44"/>
        <v/>
      </c>
      <c r="DD99" s="16" t="str">
        <f t="shared" si="45"/>
        <v/>
      </c>
      <c r="DE99" s="16" t="str">
        <f t="shared" si="46"/>
        <v/>
      </c>
      <c r="DF99" s="16" t="str">
        <f t="shared" si="47"/>
        <v/>
      </c>
      <c r="DG99" s="16" t="str">
        <f t="shared" si="59"/>
        <v xml:space="preserve"> +  +  + </v>
      </c>
      <c r="DH99" s="16" t="str">
        <f t="shared" si="73"/>
        <v>HTA</v>
      </c>
      <c r="DI99" s="98"/>
      <c r="DJ99" s="75" t="str">
        <f t="shared" si="48"/>
        <v>NO</v>
      </c>
      <c r="DL99" s="98"/>
      <c r="DM99" s="98"/>
      <c r="DN99" s="75" t="str">
        <f t="shared" si="49"/>
        <v>NO</v>
      </c>
      <c r="DO99" s="98"/>
      <c r="DP99" s="75" t="str">
        <f t="shared" si="50"/>
        <v>NO</v>
      </c>
      <c r="DQ99" s="98"/>
      <c r="DR99" s="75" t="str">
        <f t="shared" si="51"/>
        <v>NO</v>
      </c>
      <c r="DS99" s="98"/>
      <c r="DT99" s="75" t="str">
        <f t="shared" si="52"/>
        <v>NO</v>
      </c>
      <c r="DU99" s="98"/>
      <c r="DV99" s="75" t="str">
        <f t="shared" si="53"/>
        <v>NO</v>
      </c>
      <c r="DW99" s="98"/>
      <c r="DX99" s="75" t="str">
        <f t="shared" si="54"/>
        <v>NO</v>
      </c>
      <c r="DY99" s="98">
        <v>43355</v>
      </c>
      <c r="DZ99" s="75" t="str">
        <f t="shared" si="55"/>
        <v>SI</v>
      </c>
      <c r="EA99" s="98"/>
      <c r="EB99" s="75" t="str">
        <f t="shared" si="56"/>
        <v>NO</v>
      </c>
      <c r="EC99" s="98" t="s">
        <v>807</v>
      </c>
      <c r="ED99" s="92" t="s">
        <v>1530</v>
      </c>
      <c r="EE99" s="92"/>
      <c r="EF99" s="98" t="s">
        <v>807</v>
      </c>
      <c r="EG99" s="94"/>
      <c r="EH99" s="99" t="s">
        <v>131</v>
      </c>
      <c r="EI99" s="99" t="s">
        <v>807</v>
      </c>
      <c r="EJ99" s="99"/>
      <c r="EK99" s="101">
        <v>44337</v>
      </c>
      <c r="EL99" s="92">
        <v>0.8</v>
      </c>
      <c r="EM99" s="103">
        <v>44337</v>
      </c>
      <c r="EN99" s="102">
        <v>105</v>
      </c>
      <c r="EO99" s="101">
        <v>44337</v>
      </c>
      <c r="EP99" s="92">
        <v>196</v>
      </c>
      <c r="EQ99" s="101">
        <v>44337</v>
      </c>
      <c r="ER99" s="99">
        <v>148</v>
      </c>
      <c r="ES99" s="101">
        <v>44337</v>
      </c>
      <c r="ET99" s="192">
        <v>27</v>
      </c>
      <c r="EU99" s="101">
        <v>44337</v>
      </c>
      <c r="EV99" s="92">
        <v>105</v>
      </c>
      <c r="EW99" s="101">
        <v>44337</v>
      </c>
      <c r="EX99" s="92"/>
      <c r="EY99" s="103"/>
      <c r="EZ99" s="92"/>
      <c r="FA99" s="102"/>
      <c r="FB99" s="102"/>
      <c r="FC99" s="92"/>
      <c r="FD99" s="92"/>
      <c r="FE99" s="103">
        <v>44337</v>
      </c>
      <c r="FF99" s="105">
        <v>17.7</v>
      </c>
      <c r="FG99" s="101">
        <v>44337</v>
      </c>
      <c r="FH99" s="105">
        <v>17</v>
      </c>
      <c r="FI99" s="92"/>
      <c r="FJ99" s="94"/>
      <c r="FK99" s="92"/>
      <c r="FL99" s="97">
        <v>44586</v>
      </c>
      <c r="FM99" s="98" t="s">
        <v>1530</v>
      </c>
      <c r="FN99" s="97">
        <v>44645</v>
      </c>
      <c r="FO99" s="107" t="s">
        <v>807</v>
      </c>
      <c r="FP99" s="92" t="s">
        <v>132</v>
      </c>
      <c r="FQ99" s="92" t="s">
        <v>132</v>
      </c>
      <c r="FR99" s="92" t="s">
        <v>132</v>
      </c>
      <c r="FS99" s="107" t="s">
        <v>807</v>
      </c>
      <c r="FT99" s="92" t="s">
        <v>132</v>
      </c>
      <c r="FU99" s="92" t="s">
        <v>1880</v>
      </c>
      <c r="GM99" s="102"/>
    </row>
    <row r="100" spans="1:195" s="75" customFormat="1" x14ac:dyDescent="0.25">
      <c r="A100" s="85">
        <v>2022</v>
      </c>
      <c r="B100" s="76">
        <v>44926</v>
      </c>
      <c r="C100" s="85" t="s">
        <v>121</v>
      </c>
      <c r="D100" s="85" t="s">
        <v>122</v>
      </c>
      <c r="E100" s="85" t="s">
        <v>123</v>
      </c>
      <c r="F100" s="77">
        <f t="shared" si="60"/>
        <v>99</v>
      </c>
      <c r="G100" s="85" t="s">
        <v>1586</v>
      </c>
      <c r="H100" s="85">
        <v>86</v>
      </c>
      <c r="I100" s="85" t="s">
        <v>797</v>
      </c>
      <c r="J100" s="217" t="s">
        <v>800</v>
      </c>
      <c r="K100" s="77" t="str">
        <f>VLOOKUP(J100,[1]CodMpios!$B$1075:$E$1087,4,FALSE)</f>
        <v>86001 - Mocoa</v>
      </c>
      <c r="L100" s="77" t="str">
        <f>VLOOKUP($J100,[1]Coord_Mpios_X_Y!$B$102:$K$114,9,FALSE)</f>
        <v>1,228574994655</v>
      </c>
      <c r="M100" s="77" t="str">
        <f>VLOOKUP($J100,[1]Coord_Mpios_X_Y!$B$102:$K$114,10,FALSE)</f>
        <v>-76,684362183288</v>
      </c>
      <c r="N100" s="86" t="s">
        <v>1775</v>
      </c>
      <c r="O100" s="86" t="s">
        <v>1776</v>
      </c>
      <c r="P100" s="218"/>
      <c r="Q100" s="85" t="s">
        <v>126</v>
      </c>
      <c r="R100" s="108">
        <v>30742339</v>
      </c>
      <c r="S100" s="62" t="str">
        <f t="shared" si="40"/>
        <v>CC30742339</v>
      </c>
      <c r="T100" s="91" t="s">
        <v>1253</v>
      </c>
      <c r="U100" s="85" t="s">
        <v>530</v>
      </c>
      <c r="V100" s="91" t="s">
        <v>298</v>
      </c>
      <c r="W100" s="85" t="s">
        <v>282</v>
      </c>
      <c r="X100" s="87">
        <v>25353</v>
      </c>
      <c r="Y100" s="89">
        <f t="shared" si="57"/>
        <v>69</v>
      </c>
      <c r="Z100" s="63">
        <f>VLOOKUP($Y100,[1]Edades!$A$3:$H$153,4,FALSE)</f>
        <v>6</v>
      </c>
      <c r="AA100" s="63" t="str">
        <f>VLOOKUP($Y100,[1]Edades!$A$3:$H$153,6,FALSE)</f>
        <v>6 - Persona mayor</v>
      </c>
      <c r="AB100" s="63">
        <f>VLOOKUP($Y100,[1]Edades!$A$3:$H$153,7,FALSE)</f>
        <v>14</v>
      </c>
      <c r="AC100" s="63" t="str">
        <f>VLOOKUP($Y100,[1]Edades!$A$3:$H$153,8,FALSE)</f>
        <v>65-69</v>
      </c>
      <c r="AD100" s="91" t="s">
        <v>1590</v>
      </c>
      <c r="AE100" s="85">
        <v>2</v>
      </c>
      <c r="AF100" s="85" t="s">
        <v>807</v>
      </c>
      <c r="AG100" s="151" t="s">
        <v>132</v>
      </c>
      <c r="AH100" s="151" t="s">
        <v>132</v>
      </c>
      <c r="AI100" s="127" t="s">
        <v>1595</v>
      </c>
      <c r="AJ100" s="127" t="s">
        <v>1591</v>
      </c>
      <c r="AK100" s="127" t="s">
        <v>1775</v>
      </c>
      <c r="AL100" s="151" t="s">
        <v>1600</v>
      </c>
      <c r="AM100" s="85" t="s">
        <v>1786</v>
      </c>
      <c r="AN100" s="85" t="s">
        <v>131</v>
      </c>
      <c r="AO100" s="85" t="s">
        <v>131</v>
      </c>
      <c r="AP100" s="85" t="s">
        <v>131</v>
      </c>
      <c r="AQ100" s="151" t="s">
        <v>1841</v>
      </c>
      <c r="AR100" s="53" t="str">
        <f t="shared" si="58"/>
        <v>86001 - Mocoa</v>
      </c>
      <c r="AS100" s="85" t="s">
        <v>1586</v>
      </c>
      <c r="AT100" s="85">
        <v>3104772661</v>
      </c>
      <c r="AU100" s="85" t="s">
        <v>1219</v>
      </c>
      <c r="AV100" s="85"/>
      <c r="AW100" s="85"/>
      <c r="AX100" s="85"/>
      <c r="AY100" s="85"/>
      <c r="AZ100" s="85"/>
      <c r="BA100" s="85">
        <v>86</v>
      </c>
      <c r="BB100" s="85" t="s">
        <v>1778</v>
      </c>
      <c r="BC100" s="85">
        <v>86001</v>
      </c>
      <c r="BD100" s="85" t="s">
        <v>1586</v>
      </c>
      <c r="BE100" s="89">
        <v>860010017201</v>
      </c>
      <c r="BF100" s="49" t="s">
        <v>1079</v>
      </c>
      <c r="BG100" s="85" t="s">
        <v>1779</v>
      </c>
      <c r="BH100" s="85" t="s">
        <v>1780</v>
      </c>
      <c r="BI100" s="85">
        <v>4201616</v>
      </c>
      <c r="BJ100" s="85"/>
      <c r="BK100" s="85"/>
      <c r="BL100" s="148" t="s">
        <v>1096</v>
      </c>
      <c r="BM100" s="127" t="s">
        <v>130</v>
      </c>
      <c r="BN100" s="127" t="s">
        <v>132</v>
      </c>
      <c r="BO100" s="85">
        <v>0</v>
      </c>
      <c r="BP100" s="127" t="s">
        <v>132</v>
      </c>
      <c r="BQ100" s="127" t="s">
        <v>132</v>
      </c>
      <c r="BR100" s="85" t="s">
        <v>1676</v>
      </c>
      <c r="BS100" s="127" t="s">
        <v>132</v>
      </c>
      <c r="BT100" s="111">
        <v>44915</v>
      </c>
      <c r="BU100" s="127" t="s">
        <v>1677</v>
      </c>
      <c r="BV100" s="127" t="s">
        <v>130</v>
      </c>
      <c r="BW100" s="91" t="s">
        <v>1808</v>
      </c>
      <c r="BX100" s="127" t="s">
        <v>132</v>
      </c>
      <c r="BY100" s="127" t="s">
        <v>132</v>
      </c>
      <c r="BZ100" s="127" t="s">
        <v>130</v>
      </c>
      <c r="CA100" s="127" t="s">
        <v>132</v>
      </c>
      <c r="CB100" s="127" t="s">
        <v>132</v>
      </c>
      <c r="CC100" s="127" t="s">
        <v>132</v>
      </c>
      <c r="CD100" s="127" t="s">
        <v>131</v>
      </c>
      <c r="CE100" s="127" t="s">
        <v>1681</v>
      </c>
      <c r="CF100" s="127" t="s">
        <v>132</v>
      </c>
      <c r="CG100" s="130">
        <v>73</v>
      </c>
      <c r="CH100" s="131">
        <v>149</v>
      </c>
      <c r="CI100" s="50">
        <f t="shared" si="41"/>
        <v>32.881401738660422</v>
      </c>
      <c r="CJ100" s="18" t="str">
        <f t="shared" si="42"/>
        <v>OBESIDAD</v>
      </c>
      <c r="CK100" s="95">
        <f>Hoja1!L102</f>
        <v>42</v>
      </c>
      <c r="CL100" s="10" t="s">
        <v>1115</v>
      </c>
      <c r="CM100" s="136">
        <v>43328</v>
      </c>
      <c r="CN100" s="127"/>
      <c r="CO100" s="135">
        <v>1</v>
      </c>
      <c r="CP100" s="65" t="s">
        <v>1221</v>
      </c>
      <c r="CQ100" s="75">
        <v>2</v>
      </c>
      <c r="CR100" s="65" t="s">
        <v>1222</v>
      </c>
      <c r="CS100" s="75">
        <v>0</v>
      </c>
      <c r="CT100" s="143" t="s">
        <v>131</v>
      </c>
      <c r="CU100" s="127" t="s">
        <v>132</v>
      </c>
      <c r="CV100" s="127"/>
      <c r="CW100" s="133">
        <v>100</v>
      </c>
      <c r="CX100" s="133">
        <v>60</v>
      </c>
      <c r="CY100" s="127" t="s">
        <v>131</v>
      </c>
      <c r="CZ100" s="127" t="s">
        <v>132</v>
      </c>
      <c r="DA100" s="127" t="s">
        <v>130</v>
      </c>
      <c r="DB100" s="92">
        <v>1</v>
      </c>
      <c r="DC100" s="75" t="str">
        <f t="shared" si="44"/>
        <v/>
      </c>
      <c r="DD100" s="16" t="str">
        <f t="shared" si="45"/>
        <v/>
      </c>
      <c r="DE100" s="16" t="str">
        <f t="shared" si="46"/>
        <v/>
      </c>
      <c r="DF100" s="16" t="str">
        <f t="shared" si="47"/>
        <v>HDL ALTO</v>
      </c>
      <c r="DG100" s="16" t="str">
        <f t="shared" si="59"/>
        <v xml:space="preserve"> +  +  + HDL ALTO</v>
      </c>
      <c r="DH100" s="16" t="str">
        <f>VLOOKUP(DG100,Hoja3!$A$19:$B$41,2,FALSE)</f>
        <v>HDL ALTO</v>
      </c>
      <c r="DI100" s="144">
        <v>42736</v>
      </c>
      <c r="DJ100" s="75" t="str">
        <f t="shared" si="48"/>
        <v>SI</v>
      </c>
      <c r="DL100" s="134"/>
      <c r="DM100" s="144">
        <v>43290</v>
      </c>
      <c r="DN100" s="75" t="str">
        <f t="shared" si="49"/>
        <v>SI</v>
      </c>
      <c r="DO100" s="134"/>
      <c r="DP100" s="75" t="str">
        <f t="shared" si="50"/>
        <v>NO</v>
      </c>
      <c r="DQ100" s="98"/>
      <c r="DR100" s="75" t="str">
        <f t="shared" si="51"/>
        <v>NO</v>
      </c>
      <c r="DS100" s="144">
        <v>43221</v>
      </c>
      <c r="DT100" s="75" t="str">
        <f t="shared" si="52"/>
        <v>SI</v>
      </c>
      <c r="DU100" s="144"/>
      <c r="DV100" s="75" t="str">
        <f t="shared" si="53"/>
        <v>NO</v>
      </c>
      <c r="DW100" s="127"/>
      <c r="DX100" s="75" t="str">
        <f t="shared" si="54"/>
        <v>NO</v>
      </c>
      <c r="DY100" s="144">
        <v>44483</v>
      </c>
      <c r="DZ100" s="75" t="str">
        <f t="shared" si="55"/>
        <v>SI</v>
      </c>
      <c r="EA100" s="144"/>
      <c r="EB100" s="75" t="str">
        <f t="shared" si="56"/>
        <v>NO</v>
      </c>
      <c r="EC100" s="134" t="s">
        <v>132</v>
      </c>
      <c r="ED100" s="127" t="s">
        <v>1530</v>
      </c>
      <c r="EE100" s="127" t="s">
        <v>131</v>
      </c>
      <c r="EF100" s="127" t="s">
        <v>1814</v>
      </c>
      <c r="EG100" s="127">
        <v>95</v>
      </c>
      <c r="EH100" s="147" t="s">
        <v>131</v>
      </c>
      <c r="EI100" s="127">
        <v>1</v>
      </c>
      <c r="EJ100" s="127"/>
      <c r="EK100" s="145">
        <v>44909</v>
      </c>
      <c r="EL100" s="135">
        <v>0.75</v>
      </c>
      <c r="EM100" s="152">
        <v>44909</v>
      </c>
      <c r="EN100" s="133">
        <v>99.2</v>
      </c>
      <c r="EO100" s="146">
        <v>44909</v>
      </c>
      <c r="EP100" s="135">
        <v>208</v>
      </c>
      <c r="EQ100" s="144">
        <v>44909</v>
      </c>
      <c r="ER100" s="99"/>
      <c r="ES100" s="147"/>
      <c r="ET100" s="225">
        <v>45.9</v>
      </c>
      <c r="EU100" s="144">
        <v>44909</v>
      </c>
      <c r="EV100" s="135">
        <v>160</v>
      </c>
      <c r="EW100" s="144">
        <v>44909</v>
      </c>
      <c r="EX100" s="127" t="s">
        <v>1882</v>
      </c>
      <c r="EY100" s="127"/>
      <c r="EZ100" s="127"/>
      <c r="FA100" s="146">
        <v>44909</v>
      </c>
      <c r="FB100" s="133" t="s">
        <v>1799</v>
      </c>
      <c r="FC100" s="144">
        <v>44909</v>
      </c>
      <c r="FD100" s="135">
        <v>3.8</v>
      </c>
      <c r="FE100" s="144">
        <v>44909</v>
      </c>
      <c r="FF100" s="135" t="s">
        <v>1881</v>
      </c>
      <c r="FG100" s="144">
        <v>44909</v>
      </c>
      <c r="FH100" s="135">
        <v>202.5</v>
      </c>
      <c r="FI100" s="145">
        <v>44909</v>
      </c>
      <c r="FJ100" s="132" t="s">
        <v>1712</v>
      </c>
      <c r="FK100" s="127">
        <v>96</v>
      </c>
      <c r="FL100" s="111">
        <v>44915</v>
      </c>
      <c r="FM100" s="134" t="s">
        <v>1530</v>
      </c>
      <c r="FN100" s="111">
        <v>45005</v>
      </c>
      <c r="FO100" s="138"/>
      <c r="FP100" s="127" t="s">
        <v>132</v>
      </c>
      <c r="FQ100" s="127" t="s">
        <v>132</v>
      </c>
      <c r="FR100" s="127" t="s">
        <v>132</v>
      </c>
      <c r="FS100" s="127" t="s">
        <v>132</v>
      </c>
      <c r="FT100" s="127" t="s">
        <v>132</v>
      </c>
      <c r="FU100" s="127"/>
      <c r="GM100" s="133"/>
    </row>
    <row r="101" spans="1:195" s="75" customFormat="1" x14ac:dyDescent="0.25">
      <c r="A101" s="85">
        <v>2022</v>
      </c>
      <c r="B101" s="76">
        <v>44926</v>
      </c>
      <c r="C101" s="85" t="s">
        <v>121</v>
      </c>
      <c r="D101" s="85" t="s">
        <v>122</v>
      </c>
      <c r="E101" s="85" t="s">
        <v>1475</v>
      </c>
      <c r="F101" s="77">
        <f t="shared" si="60"/>
        <v>100</v>
      </c>
      <c r="G101" s="85" t="s">
        <v>1586</v>
      </c>
      <c r="H101" s="85">
        <v>86</v>
      </c>
      <c r="I101" s="85" t="s">
        <v>797</v>
      </c>
      <c r="J101" s="217" t="s">
        <v>800</v>
      </c>
      <c r="K101" s="77" t="str">
        <f>VLOOKUP(J101,[1]CodMpios!$B$1075:$E$1087,4,FALSE)</f>
        <v>86001 - Mocoa</v>
      </c>
      <c r="L101" s="77" t="str">
        <f>VLOOKUP($J101,[1]Coord_Mpios_X_Y!$B$102:$K$114,9,FALSE)</f>
        <v>1,228574994655</v>
      </c>
      <c r="M101" s="77" t="str">
        <f>VLOOKUP($J101,[1]Coord_Mpios_X_Y!$B$102:$K$114,10,FALSE)</f>
        <v>-76,684362183288</v>
      </c>
      <c r="N101" s="86" t="s">
        <v>1592</v>
      </c>
      <c r="O101" s="86" t="s">
        <v>1776</v>
      </c>
      <c r="P101" s="218"/>
      <c r="Q101" s="85" t="s">
        <v>126</v>
      </c>
      <c r="R101" s="108">
        <v>5350058</v>
      </c>
      <c r="S101" s="62" t="str">
        <f t="shared" si="40"/>
        <v>CC5350058</v>
      </c>
      <c r="T101" s="91" t="s">
        <v>1257</v>
      </c>
      <c r="U101" s="85" t="s">
        <v>530</v>
      </c>
      <c r="V101" s="91" t="s">
        <v>1258</v>
      </c>
      <c r="W101" s="85" t="s">
        <v>1259</v>
      </c>
      <c r="X101" s="87">
        <v>18079</v>
      </c>
      <c r="Y101" s="89">
        <f t="shared" si="57"/>
        <v>49</v>
      </c>
      <c r="Z101" s="63">
        <f>VLOOKUP($Y101,[1]Edades!$A$3:$H$153,4,FALSE)</f>
        <v>5</v>
      </c>
      <c r="AA101" s="63" t="str">
        <f>VLOOKUP($Y101,[1]Edades!$A$3:$H$153,6,FALSE)</f>
        <v>5 - Adultez</v>
      </c>
      <c r="AB101" s="63">
        <f>VLOOKUP($Y101,[1]Edades!$A$3:$H$153,7,FALSE)</f>
        <v>10</v>
      </c>
      <c r="AC101" s="63" t="str">
        <f>VLOOKUP($Y101,[1]Edades!$A$3:$H$153,8,FALSE)</f>
        <v>45-49</v>
      </c>
      <c r="AD101" s="88" t="s">
        <v>1589</v>
      </c>
      <c r="AE101" s="85">
        <v>1</v>
      </c>
      <c r="AF101" s="85" t="s">
        <v>807</v>
      </c>
      <c r="AG101" s="128" t="s">
        <v>132</v>
      </c>
      <c r="AH101" s="128" t="s">
        <v>132</v>
      </c>
      <c r="AI101" s="127" t="s">
        <v>1595</v>
      </c>
      <c r="AJ101" s="127" t="s">
        <v>1591</v>
      </c>
      <c r="AK101" s="127" t="s">
        <v>1592</v>
      </c>
      <c r="AL101" s="86" t="s">
        <v>1602</v>
      </c>
      <c r="AM101" s="85" t="s">
        <v>1786</v>
      </c>
      <c r="AN101" s="85" t="s">
        <v>131</v>
      </c>
      <c r="AO101" s="85" t="s">
        <v>131</v>
      </c>
      <c r="AP101" s="85" t="s">
        <v>131</v>
      </c>
      <c r="AQ101" s="128" t="s">
        <v>1841</v>
      </c>
      <c r="AR101" s="53" t="str">
        <f t="shared" si="58"/>
        <v>86001 - Mocoa</v>
      </c>
      <c r="AS101" s="85" t="s">
        <v>1586</v>
      </c>
      <c r="AT101" s="85">
        <v>3214522504</v>
      </c>
      <c r="AU101" s="85" t="s">
        <v>1219</v>
      </c>
      <c r="AV101" s="85"/>
      <c r="AW101" s="85"/>
      <c r="AX101" s="85"/>
      <c r="AY101" s="85"/>
      <c r="AZ101" s="85"/>
      <c r="BA101" s="85">
        <v>86</v>
      </c>
      <c r="BB101" s="85" t="s">
        <v>1778</v>
      </c>
      <c r="BC101" s="85">
        <v>86001</v>
      </c>
      <c r="BD101" s="85" t="s">
        <v>1586</v>
      </c>
      <c r="BE101" s="89">
        <v>860010017201</v>
      </c>
      <c r="BF101" s="49" t="s">
        <v>1079</v>
      </c>
      <c r="BG101" s="85" t="s">
        <v>1779</v>
      </c>
      <c r="BH101" s="85" t="s">
        <v>1780</v>
      </c>
      <c r="BI101" s="85">
        <v>4201616</v>
      </c>
      <c r="BJ101" s="85"/>
      <c r="BK101" s="85"/>
      <c r="BL101" s="85" t="s">
        <v>807</v>
      </c>
      <c r="BM101" s="129" t="s">
        <v>132</v>
      </c>
      <c r="BN101" s="127" t="s">
        <v>132</v>
      </c>
      <c r="BO101" s="85">
        <v>0</v>
      </c>
      <c r="BP101" s="127" t="s">
        <v>132</v>
      </c>
      <c r="BQ101" s="127" t="s">
        <v>132</v>
      </c>
      <c r="BR101" s="127" t="s">
        <v>2241</v>
      </c>
      <c r="BS101" s="127" t="s">
        <v>130</v>
      </c>
      <c r="BT101" s="111">
        <v>44910</v>
      </c>
      <c r="BU101" s="127" t="s">
        <v>1677</v>
      </c>
      <c r="BV101" s="127" t="s">
        <v>130</v>
      </c>
      <c r="BW101" s="91" t="s">
        <v>1808</v>
      </c>
      <c r="BX101" s="127" t="s">
        <v>132</v>
      </c>
      <c r="BY101" s="125" t="s">
        <v>130</v>
      </c>
      <c r="BZ101" s="127" t="s">
        <v>132</v>
      </c>
      <c r="CA101" s="127" t="s">
        <v>132</v>
      </c>
      <c r="CB101" s="127" t="s">
        <v>132</v>
      </c>
      <c r="CC101" s="127" t="s">
        <v>130</v>
      </c>
      <c r="CD101" s="127" t="s">
        <v>131</v>
      </c>
      <c r="CE101" s="127" t="s">
        <v>1681</v>
      </c>
      <c r="CF101" s="127" t="s">
        <v>132</v>
      </c>
      <c r="CG101" s="130">
        <v>73</v>
      </c>
      <c r="CH101" s="131">
        <v>159</v>
      </c>
      <c r="CI101" s="50">
        <f t="shared" si="41"/>
        <v>28.875440053795337</v>
      </c>
      <c r="CJ101" s="18" t="str">
        <f t="shared" si="42"/>
        <v>SOBREPESO</v>
      </c>
      <c r="CK101" s="95">
        <f>Hoja1!L103</f>
        <v>7</v>
      </c>
      <c r="CL101" s="10" t="s">
        <v>1112</v>
      </c>
      <c r="CM101" s="136">
        <v>43329</v>
      </c>
      <c r="CN101" s="127"/>
      <c r="CO101" s="135">
        <v>1</v>
      </c>
      <c r="CP101" s="65" t="s">
        <v>1221</v>
      </c>
      <c r="CQ101" s="135">
        <v>1</v>
      </c>
      <c r="CR101" s="65" t="s">
        <v>1221</v>
      </c>
      <c r="CS101" s="75">
        <v>1</v>
      </c>
      <c r="CT101" s="110" t="s">
        <v>1707</v>
      </c>
      <c r="CU101" s="127" t="s">
        <v>132</v>
      </c>
      <c r="CV101" s="127"/>
      <c r="CW101" s="133">
        <v>150</v>
      </c>
      <c r="CX101" s="133">
        <v>160</v>
      </c>
      <c r="CY101" s="148" t="s">
        <v>130</v>
      </c>
      <c r="CZ101" s="127" t="s">
        <v>132</v>
      </c>
      <c r="DA101" s="127" t="s">
        <v>132</v>
      </c>
      <c r="DB101" s="92">
        <v>0</v>
      </c>
      <c r="DC101" s="75" t="str">
        <f t="shared" si="44"/>
        <v/>
      </c>
      <c r="DD101" s="16" t="str">
        <f t="shared" si="45"/>
        <v>PRESION ALTA</v>
      </c>
      <c r="DE101" s="16" t="str">
        <f t="shared" si="46"/>
        <v/>
      </c>
      <c r="DF101" s="16" t="str">
        <f t="shared" si="47"/>
        <v>HDL ALTO</v>
      </c>
      <c r="DG101" s="16" t="str">
        <f t="shared" si="59"/>
        <v xml:space="preserve"> + PRESION ALTA +  + HDL ALTO</v>
      </c>
      <c r="DH101" s="16" t="str">
        <f>VLOOKUP(DG101,Hoja3!$A$19:$B$41,2,FALSE)</f>
        <v>PRESION ALTA + HDL ALTO</v>
      </c>
      <c r="DI101" s="127"/>
      <c r="DJ101" s="75" t="str">
        <f t="shared" si="48"/>
        <v>NO</v>
      </c>
      <c r="DL101" s="127"/>
      <c r="DM101" s="144">
        <v>44379</v>
      </c>
      <c r="DN101" s="75" t="str">
        <f t="shared" si="49"/>
        <v>SI</v>
      </c>
      <c r="DO101" s="134"/>
      <c r="DP101" s="75" t="str">
        <f t="shared" si="50"/>
        <v>NO</v>
      </c>
      <c r="DQ101" s="98"/>
      <c r="DR101" s="75" t="str">
        <f t="shared" si="51"/>
        <v>NO</v>
      </c>
      <c r="DS101" s="144">
        <v>43314</v>
      </c>
      <c r="DT101" s="75" t="str">
        <f t="shared" si="52"/>
        <v>SI</v>
      </c>
      <c r="DU101" s="144"/>
      <c r="DV101" s="75" t="str">
        <f t="shared" si="53"/>
        <v>NO</v>
      </c>
      <c r="DW101" s="127"/>
      <c r="DX101" s="75" t="str">
        <f t="shared" si="54"/>
        <v>NO</v>
      </c>
      <c r="DY101" s="144">
        <v>44678</v>
      </c>
      <c r="DZ101" s="75" t="str">
        <f t="shared" si="55"/>
        <v>SI</v>
      </c>
      <c r="EA101" s="144"/>
      <c r="EB101" s="75" t="str">
        <f t="shared" si="56"/>
        <v>NO</v>
      </c>
      <c r="EC101" s="134" t="s">
        <v>132</v>
      </c>
      <c r="ED101" s="127" t="s">
        <v>1530</v>
      </c>
      <c r="EE101" s="127" t="s">
        <v>131</v>
      </c>
      <c r="EF101" s="127" t="s">
        <v>1114</v>
      </c>
      <c r="EG101" s="127">
        <v>61</v>
      </c>
      <c r="EH101" s="147" t="s">
        <v>1474</v>
      </c>
      <c r="EI101" s="127">
        <v>2</v>
      </c>
      <c r="EJ101" s="127"/>
      <c r="EK101" s="145">
        <v>44678</v>
      </c>
      <c r="EL101" s="135">
        <v>1.28</v>
      </c>
      <c r="EM101" s="152">
        <v>44678</v>
      </c>
      <c r="EN101" s="133">
        <v>110</v>
      </c>
      <c r="EO101" s="146">
        <v>44678</v>
      </c>
      <c r="EP101" s="135">
        <v>171.5</v>
      </c>
      <c r="EQ101" s="144">
        <v>44678</v>
      </c>
      <c r="ER101" s="99">
        <v>82.78</v>
      </c>
      <c r="ES101" s="147"/>
      <c r="ET101" s="225">
        <v>62.1</v>
      </c>
      <c r="EU101" s="144">
        <v>44678</v>
      </c>
      <c r="EV101" s="135">
        <v>133.1</v>
      </c>
      <c r="EW101" s="135" t="s">
        <v>1883</v>
      </c>
      <c r="EX101" s="127">
        <v>208</v>
      </c>
      <c r="EY101" s="134">
        <v>44678</v>
      </c>
      <c r="EZ101" s="135">
        <v>9.5</v>
      </c>
      <c r="FA101" s="146">
        <v>44678</v>
      </c>
      <c r="FB101" s="133" t="s">
        <v>1799</v>
      </c>
      <c r="FC101" s="144">
        <v>44678</v>
      </c>
      <c r="FD101" s="135">
        <v>4.37</v>
      </c>
      <c r="FE101" s="144">
        <v>44678</v>
      </c>
      <c r="FF101" s="135">
        <v>192.4</v>
      </c>
      <c r="FG101" s="144">
        <v>44678</v>
      </c>
      <c r="FH101" s="135">
        <v>92.06</v>
      </c>
      <c r="FI101" s="145">
        <v>44678</v>
      </c>
      <c r="FJ101" s="132" t="s">
        <v>1712</v>
      </c>
      <c r="FK101" s="127">
        <v>100</v>
      </c>
      <c r="FL101" s="111">
        <v>44910</v>
      </c>
      <c r="FM101" s="134" t="s">
        <v>1530</v>
      </c>
      <c r="FN101" s="111">
        <v>45000</v>
      </c>
      <c r="FO101" s="138"/>
      <c r="FP101" s="127" t="s">
        <v>132</v>
      </c>
      <c r="FQ101" s="127" t="s">
        <v>132</v>
      </c>
      <c r="FR101" s="127" t="s">
        <v>132</v>
      </c>
      <c r="FS101" s="127" t="s">
        <v>132</v>
      </c>
      <c r="FT101" s="127" t="s">
        <v>132</v>
      </c>
      <c r="FU101" s="127"/>
      <c r="GM101" s="133"/>
    </row>
    <row r="102" spans="1:195" s="75" customFormat="1" x14ac:dyDescent="0.25">
      <c r="A102" s="85">
        <v>2022</v>
      </c>
      <c r="B102" s="76">
        <v>44926</v>
      </c>
      <c r="C102" s="85" t="s">
        <v>121</v>
      </c>
      <c r="D102" s="85" t="s">
        <v>122</v>
      </c>
      <c r="E102" s="85" t="s">
        <v>123</v>
      </c>
      <c r="F102" s="77">
        <f t="shared" si="60"/>
        <v>101</v>
      </c>
      <c r="G102" s="85" t="s">
        <v>1586</v>
      </c>
      <c r="H102" s="85">
        <v>86</v>
      </c>
      <c r="I102" s="85" t="s">
        <v>797</v>
      </c>
      <c r="J102" s="217" t="s">
        <v>800</v>
      </c>
      <c r="K102" s="77" t="str">
        <f>VLOOKUP(J102,[1]CodMpios!$B$1075:$E$1087,4,FALSE)</f>
        <v>86001 - Mocoa</v>
      </c>
      <c r="L102" s="77" t="str">
        <f>VLOOKUP($J102,[1]Coord_Mpios_X_Y!$B$102:$K$114,9,FALSE)</f>
        <v>1,228574994655</v>
      </c>
      <c r="M102" s="77" t="str">
        <f>VLOOKUP($J102,[1]Coord_Mpios_X_Y!$B$102:$K$114,10,FALSE)</f>
        <v>-76,684362183288</v>
      </c>
      <c r="N102" s="86" t="s">
        <v>1775</v>
      </c>
      <c r="O102" s="86" t="s">
        <v>1776</v>
      </c>
      <c r="P102" s="218"/>
      <c r="Q102" s="85" t="s">
        <v>126</v>
      </c>
      <c r="R102" s="108">
        <v>24837366</v>
      </c>
      <c r="S102" s="62" t="str">
        <f t="shared" si="40"/>
        <v>CC24837366</v>
      </c>
      <c r="T102" s="91" t="s">
        <v>185</v>
      </c>
      <c r="U102" s="85" t="s">
        <v>294</v>
      </c>
      <c r="V102" s="91" t="s">
        <v>1255</v>
      </c>
      <c r="W102" s="85" t="s">
        <v>752</v>
      </c>
      <c r="X102" s="87">
        <v>22257</v>
      </c>
      <c r="Y102" s="89">
        <f t="shared" si="57"/>
        <v>60</v>
      </c>
      <c r="Z102" s="63">
        <f>VLOOKUP($Y102,[1]Edades!$A$3:$H$153,4,FALSE)</f>
        <v>6</v>
      </c>
      <c r="AA102" s="63" t="str">
        <f>VLOOKUP($Y102,[1]Edades!$A$3:$H$153,6,FALSE)</f>
        <v>6 - Persona mayor</v>
      </c>
      <c r="AB102" s="63">
        <f>VLOOKUP($Y102,[1]Edades!$A$3:$H$153,7,FALSE)</f>
        <v>13</v>
      </c>
      <c r="AC102" s="63" t="str">
        <f>VLOOKUP($Y102,[1]Edades!$A$3:$H$153,8,FALSE)</f>
        <v>60-64</v>
      </c>
      <c r="AD102" s="91" t="s">
        <v>1590</v>
      </c>
      <c r="AE102" s="85">
        <v>2</v>
      </c>
      <c r="AF102" s="85" t="s">
        <v>807</v>
      </c>
      <c r="AG102" s="86" t="s">
        <v>1777</v>
      </c>
      <c r="AH102" s="85" t="s">
        <v>807</v>
      </c>
      <c r="AI102" s="85" t="s">
        <v>807</v>
      </c>
      <c r="AJ102" s="85" t="s">
        <v>807</v>
      </c>
      <c r="AK102" s="86" t="s">
        <v>1775</v>
      </c>
      <c r="AL102" s="85" t="s">
        <v>807</v>
      </c>
      <c r="AM102" s="85" t="s">
        <v>1786</v>
      </c>
      <c r="AN102" s="85" t="s">
        <v>131</v>
      </c>
      <c r="AO102" s="85" t="s">
        <v>131</v>
      </c>
      <c r="AP102" s="85" t="s">
        <v>131</v>
      </c>
      <c r="AQ102" s="75" t="s">
        <v>1841</v>
      </c>
      <c r="AR102" s="53" t="str">
        <f t="shared" si="58"/>
        <v>86001 - Mocoa</v>
      </c>
      <c r="AS102" s="85" t="s">
        <v>1586</v>
      </c>
      <c r="AT102" s="85">
        <v>3122418511</v>
      </c>
      <c r="AU102" s="85" t="s">
        <v>1219</v>
      </c>
      <c r="AV102" s="85"/>
      <c r="AW102" s="85"/>
      <c r="AX102" s="85"/>
      <c r="AY102" s="85"/>
      <c r="AZ102" s="85"/>
      <c r="BA102" s="85">
        <v>86</v>
      </c>
      <c r="BB102" s="85" t="s">
        <v>1778</v>
      </c>
      <c r="BC102" s="85">
        <v>86001</v>
      </c>
      <c r="BD102" s="85" t="s">
        <v>1586</v>
      </c>
      <c r="BE102" s="89">
        <v>860010017201</v>
      </c>
      <c r="BF102" s="49" t="s">
        <v>1079</v>
      </c>
      <c r="BG102" s="85" t="s">
        <v>1779</v>
      </c>
      <c r="BH102" s="85" t="s">
        <v>1780</v>
      </c>
      <c r="BI102" s="85">
        <v>4201616</v>
      </c>
      <c r="BJ102" s="85"/>
      <c r="BK102" s="85"/>
      <c r="BL102" s="85" t="s">
        <v>807</v>
      </c>
      <c r="BM102" s="85" t="s">
        <v>130</v>
      </c>
      <c r="BN102" s="85" t="s">
        <v>132</v>
      </c>
      <c r="BO102" s="85">
        <v>0</v>
      </c>
      <c r="BP102" s="85" t="s">
        <v>132</v>
      </c>
      <c r="BQ102" s="85" t="s">
        <v>132</v>
      </c>
      <c r="BR102" s="85" t="s">
        <v>807</v>
      </c>
      <c r="BS102" s="85" t="s">
        <v>807</v>
      </c>
      <c r="BT102" s="142">
        <v>44700</v>
      </c>
      <c r="BU102" s="85" t="s">
        <v>1677</v>
      </c>
      <c r="BV102" s="85" t="s">
        <v>130</v>
      </c>
      <c r="BW102" s="91" t="s">
        <v>1678</v>
      </c>
      <c r="BX102" s="85"/>
      <c r="BY102" s="85" t="s">
        <v>132</v>
      </c>
      <c r="BZ102" s="85" t="s">
        <v>807</v>
      </c>
      <c r="CA102" s="85" t="s">
        <v>807</v>
      </c>
      <c r="CB102" s="85"/>
      <c r="CC102" s="85"/>
      <c r="CD102" s="85" t="s">
        <v>131</v>
      </c>
      <c r="CE102" s="88" t="s">
        <v>1681</v>
      </c>
      <c r="CF102" s="80" t="str">
        <f>E102</f>
        <v>HTA</v>
      </c>
      <c r="CG102" s="109">
        <v>76</v>
      </c>
      <c r="CH102" s="95">
        <v>160</v>
      </c>
      <c r="CI102" s="50">
        <f t="shared" si="41"/>
        <v>29.687499999999993</v>
      </c>
      <c r="CJ102" s="18" t="str">
        <f t="shared" si="42"/>
        <v>SOBREPESO</v>
      </c>
      <c r="CK102" s="95">
        <f>Hoja1!L104</f>
        <v>15</v>
      </c>
      <c r="CL102" s="10" t="s">
        <v>1113</v>
      </c>
      <c r="CM102" s="97">
        <v>43329</v>
      </c>
      <c r="CN102" s="92"/>
      <c r="CO102" s="75">
        <v>1</v>
      </c>
      <c r="CP102" s="119">
        <f t="shared" si="75"/>
        <v>43329</v>
      </c>
      <c r="CQ102" s="75">
        <v>2</v>
      </c>
      <c r="CR102" s="65" t="s">
        <v>1222</v>
      </c>
      <c r="CS102" s="75">
        <v>0</v>
      </c>
      <c r="CT102" s="110" t="s">
        <v>131</v>
      </c>
      <c r="CU102" s="93" t="s">
        <v>807</v>
      </c>
      <c r="CV102" s="92"/>
      <c r="CW102" s="102">
        <v>130</v>
      </c>
      <c r="CX102" s="102">
        <v>76</v>
      </c>
      <c r="CY102" s="93" t="s">
        <v>807</v>
      </c>
      <c r="CZ102" s="92" t="s">
        <v>132</v>
      </c>
      <c r="DA102" s="75" t="s">
        <v>807</v>
      </c>
      <c r="DB102" s="92">
        <v>0</v>
      </c>
      <c r="DC102" s="75" t="str">
        <f t="shared" si="44"/>
        <v/>
      </c>
      <c r="DD102" s="16" t="str">
        <f t="shared" si="45"/>
        <v/>
      </c>
      <c r="DE102" s="16" t="str">
        <f t="shared" si="46"/>
        <v/>
      </c>
      <c r="DF102" s="16" t="str">
        <f t="shared" si="47"/>
        <v/>
      </c>
      <c r="DG102" s="16" t="str">
        <f t="shared" si="59"/>
        <v xml:space="preserve"> +  +  + </v>
      </c>
      <c r="DH102" s="16" t="str">
        <f t="shared" ref="DH102:DH105" si="76">E102</f>
        <v>HTA</v>
      </c>
      <c r="DI102" s="98"/>
      <c r="DJ102" s="75" t="str">
        <f t="shared" si="48"/>
        <v>NO</v>
      </c>
      <c r="DL102" s="98"/>
      <c r="DM102" s="98">
        <v>44145</v>
      </c>
      <c r="DN102" s="75" t="str">
        <f t="shared" si="49"/>
        <v>SI</v>
      </c>
      <c r="DO102" s="98"/>
      <c r="DP102" s="75" t="str">
        <f t="shared" si="50"/>
        <v>NO</v>
      </c>
      <c r="DQ102" s="98"/>
      <c r="DR102" s="75" t="str">
        <f t="shared" si="51"/>
        <v>NO</v>
      </c>
      <c r="DS102" s="98"/>
      <c r="DT102" s="75" t="str">
        <f t="shared" si="52"/>
        <v>NO</v>
      </c>
      <c r="DU102" s="98"/>
      <c r="DV102" s="75" t="str">
        <f t="shared" si="53"/>
        <v>NO</v>
      </c>
      <c r="DW102" s="98"/>
      <c r="DX102" s="75" t="str">
        <f t="shared" si="54"/>
        <v>NO</v>
      </c>
      <c r="DY102" s="98">
        <v>44426</v>
      </c>
      <c r="DZ102" s="75" t="str">
        <f t="shared" si="55"/>
        <v>SI</v>
      </c>
      <c r="EA102" s="98"/>
      <c r="EB102" s="75" t="str">
        <f t="shared" si="56"/>
        <v>NO</v>
      </c>
      <c r="EC102" s="98" t="s">
        <v>807</v>
      </c>
      <c r="ED102" s="92" t="s">
        <v>1530</v>
      </c>
      <c r="EE102" s="92"/>
      <c r="EF102" s="98" t="s">
        <v>807</v>
      </c>
      <c r="EG102" s="94"/>
      <c r="EH102" s="99" t="s">
        <v>131</v>
      </c>
      <c r="EI102" s="99" t="s">
        <v>807</v>
      </c>
      <c r="EJ102" s="99"/>
      <c r="EK102" s="101">
        <v>44428</v>
      </c>
      <c r="EL102" s="92">
        <v>0.7</v>
      </c>
      <c r="EM102" s="103">
        <v>44428</v>
      </c>
      <c r="EN102" s="102">
        <v>94</v>
      </c>
      <c r="EO102" s="101">
        <v>44428</v>
      </c>
      <c r="EP102" s="92">
        <v>191</v>
      </c>
      <c r="EQ102" s="101">
        <v>44428</v>
      </c>
      <c r="ER102" s="99">
        <v>119.9</v>
      </c>
      <c r="ES102" s="101">
        <v>44428</v>
      </c>
      <c r="ET102" s="192">
        <v>54.7</v>
      </c>
      <c r="EU102" s="101">
        <v>44428</v>
      </c>
      <c r="EV102" s="92">
        <v>82</v>
      </c>
      <c r="EW102" s="101">
        <v>44428</v>
      </c>
      <c r="EX102" s="92"/>
      <c r="EY102" s="103"/>
      <c r="EZ102" s="92"/>
      <c r="FA102" s="102"/>
      <c r="FB102" s="102"/>
      <c r="FC102" s="92"/>
      <c r="FD102" s="92"/>
      <c r="FE102" s="103">
        <v>44428</v>
      </c>
      <c r="FF102" s="105">
        <v>8.5</v>
      </c>
      <c r="FG102" s="101">
        <v>44428</v>
      </c>
      <c r="FH102" s="105">
        <v>126</v>
      </c>
      <c r="FI102" s="92"/>
      <c r="FJ102" s="94"/>
      <c r="FK102" s="92"/>
      <c r="FL102" s="114">
        <v>44700</v>
      </c>
      <c r="FM102" s="98" t="s">
        <v>1530</v>
      </c>
      <c r="FN102" s="114">
        <v>44792</v>
      </c>
      <c r="FO102" s="107" t="s">
        <v>807</v>
      </c>
      <c r="FP102" s="92" t="s">
        <v>132</v>
      </c>
      <c r="FQ102" s="92" t="s">
        <v>132</v>
      </c>
      <c r="FR102" s="92" t="s">
        <v>132</v>
      </c>
      <c r="FS102" s="107" t="s">
        <v>807</v>
      </c>
      <c r="FT102" s="92" t="s">
        <v>132</v>
      </c>
      <c r="FU102" s="92"/>
      <c r="GM102" s="102"/>
    </row>
    <row r="103" spans="1:195" s="75" customFormat="1" x14ac:dyDescent="0.25">
      <c r="A103" s="85">
        <v>2022</v>
      </c>
      <c r="B103" s="76">
        <v>44926</v>
      </c>
      <c r="C103" s="85" t="s">
        <v>121</v>
      </c>
      <c r="D103" s="85" t="s">
        <v>122</v>
      </c>
      <c r="E103" s="85" t="s">
        <v>1475</v>
      </c>
      <c r="F103" s="77">
        <f t="shared" si="60"/>
        <v>102</v>
      </c>
      <c r="G103" s="85" t="s">
        <v>1586</v>
      </c>
      <c r="H103" s="85">
        <v>86</v>
      </c>
      <c r="I103" s="85" t="s">
        <v>797</v>
      </c>
      <c r="J103" s="217" t="s">
        <v>800</v>
      </c>
      <c r="K103" s="77" t="str">
        <f>VLOOKUP(J103,[1]CodMpios!$B$1075:$E$1087,4,FALSE)</f>
        <v>86001 - Mocoa</v>
      </c>
      <c r="L103" s="77" t="str">
        <f>VLOOKUP($J103,[1]Coord_Mpios_X_Y!$B$102:$K$114,9,FALSE)</f>
        <v>1,228574994655</v>
      </c>
      <c r="M103" s="77" t="str">
        <f>VLOOKUP($J103,[1]Coord_Mpios_X_Y!$B$102:$K$114,10,FALSE)</f>
        <v>-76,684362183288</v>
      </c>
      <c r="N103" s="86" t="s">
        <v>1784</v>
      </c>
      <c r="O103" s="86" t="s">
        <v>1776</v>
      </c>
      <c r="P103" s="218"/>
      <c r="Q103" s="85" t="s">
        <v>126</v>
      </c>
      <c r="R103" s="108">
        <v>27352680</v>
      </c>
      <c r="S103" s="62" t="str">
        <f t="shared" si="40"/>
        <v>CC27352680</v>
      </c>
      <c r="T103" s="91" t="s">
        <v>367</v>
      </c>
      <c r="U103" s="85" t="s">
        <v>530</v>
      </c>
      <c r="V103" s="91" t="s">
        <v>671</v>
      </c>
      <c r="W103" s="85" t="s">
        <v>1260</v>
      </c>
      <c r="X103" s="87">
        <v>14721</v>
      </c>
      <c r="Y103" s="89">
        <f t="shared" si="57"/>
        <v>40</v>
      </c>
      <c r="Z103" s="63">
        <f>VLOOKUP($Y103,[1]Edades!$A$3:$H$153,4,FALSE)</f>
        <v>5</v>
      </c>
      <c r="AA103" s="63" t="str">
        <f>VLOOKUP($Y103,[1]Edades!$A$3:$H$153,6,FALSE)</f>
        <v>5 - Adultez</v>
      </c>
      <c r="AB103" s="63">
        <f>VLOOKUP($Y103,[1]Edades!$A$3:$H$153,7,FALSE)</f>
        <v>9</v>
      </c>
      <c r="AC103" s="63" t="str">
        <f>VLOOKUP($Y103,[1]Edades!$A$3:$H$153,8,FALSE)</f>
        <v>40-44</v>
      </c>
      <c r="AD103" s="91" t="s">
        <v>1590</v>
      </c>
      <c r="AE103" s="85">
        <v>2</v>
      </c>
      <c r="AF103" s="85" t="s">
        <v>807</v>
      </c>
      <c r="AG103" s="86" t="s">
        <v>1777</v>
      </c>
      <c r="AH103" s="85" t="s">
        <v>807</v>
      </c>
      <c r="AI103" s="85" t="s">
        <v>2237</v>
      </c>
      <c r="AJ103" s="85" t="s">
        <v>807</v>
      </c>
      <c r="AK103" s="86" t="s">
        <v>1784</v>
      </c>
      <c r="AL103" s="86" t="s">
        <v>1600</v>
      </c>
      <c r="AM103" s="85" t="s">
        <v>1786</v>
      </c>
      <c r="AN103" s="85" t="s">
        <v>131</v>
      </c>
      <c r="AO103" s="85" t="s">
        <v>131</v>
      </c>
      <c r="AP103" s="85" t="s">
        <v>131</v>
      </c>
      <c r="AQ103" s="75" t="s">
        <v>1841</v>
      </c>
      <c r="AR103" s="53" t="str">
        <f t="shared" si="58"/>
        <v>86001 - Mocoa</v>
      </c>
      <c r="AS103" s="85" t="s">
        <v>1615</v>
      </c>
      <c r="AT103" s="85">
        <v>3114862304</v>
      </c>
      <c r="AU103" s="85" t="s">
        <v>1219</v>
      </c>
      <c r="AV103" s="85"/>
      <c r="AW103" s="85"/>
      <c r="AX103" s="85"/>
      <c r="AY103" s="85"/>
      <c r="AZ103" s="85"/>
      <c r="BA103" s="85">
        <v>86</v>
      </c>
      <c r="BB103" s="85" t="s">
        <v>1778</v>
      </c>
      <c r="BC103" s="85">
        <v>86001</v>
      </c>
      <c r="BD103" s="85" t="s">
        <v>1586</v>
      </c>
      <c r="BE103" s="89">
        <v>860010017201</v>
      </c>
      <c r="BF103" s="49" t="s">
        <v>1079</v>
      </c>
      <c r="BG103" s="85" t="s">
        <v>1779</v>
      </c>
      <c r="BH103" s="85" t="s">
        <v>1780</v>
      </c>
      <c r="BI103" s="85">
        <v>4201616</v>
      </c>
      <c r="BJ103" s="85"/>
      <c r="BK103" s="85"/>
      <c r="BL103" s="85" t="s">
        <v>807</v>
      </c>
      <c r="BM103" s="88" t="s">
        <v>132</v>
      </c>
      <c r="BN103" s="85" t="s">
        <v>132</v>
      </c>
      <c r="BO103" s="85">
        <v>0</v>
      </c>
      <c r="BP103" s="85" t="s">
        <v>132</v>
      </c>
      <c r="BQ103" s="85" t="s">
        <v>132</v>
      </c>
      <c r="BR103" s="127" t="s">
        <v>2241</v>
      </c>
      <c r="BS103" s="85" t="s">
        <v>132</v>
      </c>
      <c r="BT103" s="90">
        <v>44768</v>
      </c>
      <c r="BU103" s="85" t="s">
        <v>1677</v>
      </c>
      <c r="BV103" s="85" t="s">
        <v>130</v>
      </c>
      <c r="BW103" s="91" t="s">
        <v>1682</v>
      </c>
      <c r="BX103" s="85" t="s">
        <v>132</v>
      </c>
      <c r="BY103" s="85" t="s">
        <v>132</v>
      </c>
      <c r="BZ103" s="85" t="s">
        <v>130</v>
      </c>
      <c r="CA103" s="85" t="s">
        <v>132</v>
      </c>
      <c r="CB103" s="85" t="s">
        <v>1530</v>
      </c>
      <c r="CC103" s="85" t="s">
        <v>130</v>
      </c>
      <c r="CD103" s="85" t="s">
        <v>1532</v>
      </c>
      <c r="CE103" s="85" t="s">
        <v>1681</v>
      </c>
      <c r="CF103" s="85" t="s">
        <v>132</v>
      </c>
      <c r="CG103" s="109">
        <v>76</v>
      </c>
      <c r="CH103" s="95">
        <v>159</v>
      </c>
      <c r="CI103" s="50">
        <f t="shared" si="41"/>
        <v>30.062101973814325</v>
      </c>
      <c r="CJ103" s="18" t="str">
        <f t="shared" si="42"/>
        <v>OBESIDAD</v>
      </c>
      <c r="CK103" s="95">
        <f>Hoja1!L105</f>
        <v>4</v>
      </c>
      <c r="CL103" s="10" t="s">
        <v>1112</v>
      </c>
      <c r="CM103" s="97">
        <v>43329</v>
      </c>
      <c r="CN103" s="92"/>
      <c r="CO103" s="75">
        <v>1</v>
      </c>
      <c r="CP103" s="119">
        <f t="shared" si="75"/>
        <v>43329</v>
      </c>
      <c r="CQ103" s="75">
        <v>1</v>
      </c>
      <c r="CR103" s="98">
        <v>43160</v>
      </c>
      <c r="CS103" s="75">
        <v>1</v>
      </c>
      <c r="CT103" s="110" t="s">
        <v>1707</v>
      </c>
      <c r="CU103" s="92" t="s">
        <v>132</v>
      </c>
      <c r="CV103" s="92"/>
      <c r="CW103" s="102">
        <v>130</v>
      </c>
      <c r="CX103" s="102">
        <v>80</v>
      </c>
      <c r="CY103" s="93" t="s">
        <v>807</v>
      </c>
      <c r="CZ103" s="92" t="s">
        <v>132</v>
      </c>
      <c r="DA103" s="92" t="s">
        <v>132</v>
      </c>
      <c r="DB103" s="92">
        <v>0</v>
      </c>
      <c r="DC103" s="75" t="str">
        <f t="shared" si="44"/>
        <v/>
      </c>
      <c r="DD103" s="16" t="str">
        <f t="shared" si="45"/>
        <v/>
      </c>
      <c r="DE103" s="16" t="str">
        <f t="shared" si="46"/>
        <v/>
      </c>
      <c r="DF103" s="16" t="str">
        <f t="shared" si="47"/>
        <v/>
      </c>
      <c r="DG103" s="16" t="str">
        <f t="shared" si="59"/>
        <v xml:space="preserve"> +  +  + </v>
      </c>
      <c r="DH103" s="16" t="str">
        <f t="shared" si="76"/>
        <v>HTA + DM</v>
      </c>
      <c r="DI103" s="98"/>
      <c r="DJ103" s="75" t="str">
        <f t="shared" si="48"/>
        <v>NO</v>
      </c>
      <c r="DL103" s="98"/>
      <c r="DM103" s="98">
        <v>44761</v>
      </c>
      <c r="DN103" s="75" t="str">
        <f t="shared" si="49"/>
        <v>SI</v>
      </c>
      <c r="DO103" s="98">
        <v>43528</v>
      </c>
      <c r="DP103" s="75" t="str">
        <f t="shared" si="50"/>
        <v>SI</v>
      </c>
      <c r="DQ103" s="98"/>
      <c r="DR103" s="75" t="str">
        <f t="shared" si="51"/>
        <v>NO</v>
      </c>
      <c r="DS103" s="98">
        <v>43174</v>
      </c>
      <c r="DT103" s="75" t="str">
        <f t="shared" si="52"/>
        <v>SI</v>
      </c>
      <c r="DU103" s="98"/>
      <c r="DV103" s="75" t="str">
        <f t="shared" si="53"/>
        <v>NO</v>
      </c>
      <c r="DW103" s="98"/>
      <c r="DX103" s="75" t="str">
        <f t="shared" si="54"/>
        <v>NO</v>
      </c>
      <c r="DY103" s="98">
        <v>43167</v>
      </c>
      <c r="DZ103" s="75" t="str">
        <f t="shared" si="55"/>
        <v>SI</v>
      </c>
      <c r="EA103" s="98"/>
      <c r="EB103" s="75" t="str">
        <f t="shared" si="56"/>
        <v>NO</v>
      </c>
      <c r="EC103" s="98" t="s">
        <v>132</v>
      </c>
      <c r="ED103" s="92" t="s">
        <v>1530</v>
      </c>
      <c r="EE103" s="92" t="s">
        <v>807</v>
      </c>
      <c r="EF103" s="92" t="s">
        <v>1114</v>
      </c>
      <c r="EG103" s="94"/>
      <c r="EH103" s="99" t="s">
        <v>1793</v>
      </c>
      <c r="EI103" s="92">
        <v>2</v>
      </c>
      <c r="EJ103" s="92"/>
      <c r="EK103" s="101">
        <v>44733</v>
      </c>
      <c r="EL103" s="92">
        <v>0.7</v>
      </c>
      <c r="EM103" s="103">
        <v>43620</v>
      </c>
      <c r="EN103" s="102">
        <v>132</v>
      </c>
      <c r="EO103" s="101">
        <v>43290</v>
      </c>
      <c r="EP103" s="92">
        <v>184</v>
      </c>
      <c r="EQ103" s="101">
        <v>43290</v>
      </c>
      <c r="ER103" s="99">
        <v>85.8</v>
      </c>
      <c r="ES103" s="101">
        <v>43290</v>
      </c>
      <c r="ET103" s="192">
        <v>58</v>
      </c>
      <c r="EU103" s="101">
        <v>43290</v>
      </c>
      <c r="EV103" s="92">
        <v>201</v>
      </c>
      <c r="EW103" s="101">
        <v>43523</v>
      </c>
      <c r="EX103" s="92">
        <v>146</v>
      </c>
      <c r="EY103" s="103">
        <v>43620</v>
      </c>
      <c r="EZ103" s="92">
        <v>7.7</v>
      </c>
      <c r="FA103" s="102"/>
      <c r="FB103" s="102"/>
      <c r="FC103" s="92"/>
      <c r="FD103" s="92"/>
      <c r="FE103" s="103">
        <v>43523</v>
      </c>
      <c r="FF103" s="105">
        <v>20.100000000000001</v>
      </c>
      <c r="FG103" s="101">
        <v>44733</v>
      </c>
      <c r="FH103" s="105">
        <v>33</v>
      </c>
      <c r="FI103" s="98">
        <v>44266</v>
      </c>
      <c r="FJ103" s="94" t="s">
        <v>1716</v>
      </c>
      <c r="FK103" s="92"/>
      <c r="FL103" s="97">
        <v>44866</v>
      </c>
      <c r="FM103" s="98" t="s">
        <v>1885</v>
      </c>
      <c r="FN103" s="97">
        <v>45261</v>
      </c>
      <c r="FO103" s="107"/>
      <c r="FP103" s="92" t="s">
        <v>132</v>
      </c>
      <c r="FQ103" s="92" t="s">
        <v>132</v>
      </c>
      <c r="FR103" s="92" t="s">
        <v>132</v>
      </c>
      <c r="FS103" s="107" t="s">
        <v>132</v>
      </c>
      <c r="FT103" s="92" t="s">
        <v>132</v>
      </c>
      <c r="FU103" s="92"/>
      <c r="GM103" s="102"/>
    </row>
    <row r="104" spans="1:195" s="75" customFormat="1" x14ac:dyDescent="0.25">
      <c r="A104" s="85">
        <v>2022</v>
      </c>
      <c r="B104" s="76">
        <v>44926</v>
      </c>
      <c r="C104" s="85" t="s">
        <v>121</v>
      </c>
      <c r="D104" s="85" t="s">
        <v>122</v>
      </c>
      <c r="E104" s="85" t="s">
        <v>1474</v>
      </c>
      <c r="F104" s="77">
        <f t="shared" si="60"/>
        <v>103</v>
      </c>
      <c r="G104" s="85" t="s">
        <v>1586</v>
      </c>
      <c r="H104" s="85">
        <v>86</v>
      </c>
      <c r="I104" s="85" t="s">
        <v>797</v>
      </c>
      <c r="J104" s="217" t="s">
        <v>800</v>
      </c>
      <c r="K104" s="77" t="str">
        <f>VLOOKUP(J104,[1]CodMpios!$B$1075:$E$1087,4,FALSE)</f>
        <v>86001 - Mocoa</v>
      </c>
      <c r="L104" s="77" t="str">
        <f>VLOOKUP($J104,[1]Coord_Mpios_X_Y!$B$102:$K$114,9,FALSE)</f>
        <v>1,228574994655</v>
      </c>
      <c r="M104" s="77" t="str">
        <f>VLOOKUP($J104,[1]Coord_Mpios_X_Y!$B$102:$K$114,10,FALSE)</f>
        <v>-76,684362183288</v>
      </c>
      <c r="N104" s="86" t="s">
        <v>1846</v>
      </c>
      <c r="O104" s="86" t="s">
        <v>1776</v>
      </c>
      <c r="P104" s="218"/>
      <c r="Q104" s="85" t="s">
        <v>126</v>
      </c>
      <c r="R104" s="108">
        <v>27354048</v>
      </c>
      <c r="S104" s="62" t="str">
        <f t="shared" si="40"/>
        <v>CC27354048</v>
      </c>
      <c r="T104" s="91" t="s">
        <v>229</v>
      </c>
      <c r="U104" s="85" t="s">
        <v>133</v>
      </c>
      <c r="V104" s="91" t="s">
        <v>225</v>
      </c>
      <c r="W104" s="85" t="s">
        <v>1256</v>
      </c>
      <c r="X104" s="87">
        <v>20804</v>
      </c>
      <c r="Y104" s="89">
        <f t="shared" si="57"/>
        <v>56</v>
      </c>
      <c r="Z104" s="63">
        <f>VLOOKUP($Y104,[1]Edades!$A$3:$H$153,4,FALSE)</f>
        <v>5</v>
      </c>
      <c r="AA104" s="63" t="str">
        <f>VLOOKUP($Y104,[1]Edades!$A$3:$H$153,6,FALSE)</f>
        <v>5 - Adultez</v>
      </c>
      <c r="AB104" s="63">
        <f>VLOOKUP($Y104,[1]Edades!$A$3:$H$153,7,FALSE)</f>
        <v>12</v>
      </c>
      <c r="AC104" s="63" t="str">
        <f>VLOOKUP($Y104,[1]Edades!$A$3:$H$153,8,FALSE)</f>
        <v>55-59</v>
      </c>
      <c r="AD104" s="91" t="s">
        <v>1590</v>
      </c>
      <c r="AE104" s="85">
        <v>2</v>
      </c>
      <c r="AF104" s="85" t="s">
        <v>807</v>
      </c>
      <c r="AG104" s="86" t="s">
        <v>1777</v>
      </c>
      <c r="AH104" s="85" t="s">
        <v>807</v>
      </c>
      <c r="AI104" s="85" t="s">
        <v>2236</v>
      </c>
      <c r="AJ104" s="85" t="s">
        <v>807</v>
      </c>
      <c r="AK104" s="86" t="s">
        <v>1846</v>
      </c>
      <c r="AL104" s="86" t="s">
        <v>1602</v>
      </c>
      <c r="AM104" s="85" t="s">
        <v>1786</v>
      </c>
      <c r="AN104" s="85" t="s">
        <v>131</v>
      </c>
      <c r="AO104" s="85" t="s">
        <v>131</v>
      </c>
      <c r="AP104" s="85" t="s">
        <v>131</v>
      </c>
      <c r="AQ104" s="75" t="s">
        <v>1841</v>
      </c>
      <c r="AR104" s="53" t="str">
        <f t="shared" si="58"/>
        <v>86001 - Mocoa</v>
      </c>
      <c r="AS104" s="85" t="s">
        <v>1616</v>
      </c>
      <c r="AT104" s="85">
        <v>3232818727</v>
      </c>
      <c r="AU104" s="85" t="s">
        <v>1219</v>
      </c>
      <c r="AV104" s="85"/>
      <c r="AW104" s="85"/>
      <c r="AX104" s="85"/>
      <c r="AY104" s="85"/>
      <c r="AZ104" s="85"/>
      <c r="BA104" s="85">
        <v>86</v>
      </c>
      <c r="BB104" s="85" t="s">
        <v>1778</v>
      </c>
      <c r="BC104" s="85">
        <v>86001</v>
      </c>
      <c r="BD104" s="85" t="s">
        <v>1586</v>
      </c>
      <c r="BE104" s="89">
        <v>860010017201</v>
      </c>
      <c r="BF104" s="49" t="s">
        <v>1079</v>
      </c>
      <c r="BG104" s="85" t="s">
        <v>1779</v>
      </c>
      <c r="BH104" s="85" t="s">
        <v>1780</v>
      </c>
      <c r="BI104" s="85">
        <v>4201616</v>
      </c>
      <c r="BJ104" s="85"/>
      <c r="BK104" s="85"/>
      <c r="BL104" s="85" t="s">
        <v>807</v>
      </c>
      <c r="BM104" s="85" t="s">
        <v>132</v>
      </c>
      <c r="BN104" s="85" t="s">
        <v>132</v>
      </c>
      <c r="BO104" s="85">
        <v>0</v>
      </c>
      <c r="BP104" s="85" t="s">
        <v>132</v>
      </c>
      <c r="BQ104" s="85" t="s">
        <v>132</v>
      </c>
      <c r="BR104" s="127" t="s">
        <v>2241</v>
      </c>
      <c r="BS104" s="85" t="s">
        <v>132</v>
      </c>
      <c r="BT104" s="90">
        <v>44876</v>
      </c>
      <c r="BU104" s="85" t="s">
        <v>1677</v>
      </c>
      <c r="BV104" s="85" t="s">
        <v>130</v>
      </c>
      <c r="BW104" s="91" t="s">
        <v>131</v>
      </c>
      <c r="BX104" s="85" t="s">
        <v>131</v>
      </c>
      <c r="BY104" s="85" t="s">
        <v>132</v>
      </c>
      <c r="BZ104" s="85" t="s">
        <v>132</v>
      </c>
      <c r="CA104" s="85" t="s">
        <v>130</v>
      </c>
      <c r="CB104" s="85"/>
      <c r="CC104" s="85" t="s">
        <v>130</v>
      </c>
      <c r="CD104" s="85" t="s">
        <v>131</v>
      </c>
      <c r="CE104" s="85" t="s">
        <v>1681</v>
      </c>
      <c r="CF104" s="85" t="s">
        <v>1886</v>
      </c>
      <c r="CG104" s="109">
        <v>80</v>
      </c>
      <c r="CH104" s="95">
        <v>172</v>
      </c>
      <c r="CI104" s="50">
        <f t="shared" si="41"/>
        <v>27.041644131963228</v>
      </c>
      <c r="CJ104" s="18" t="str">
        <f t="shared" si="42"/>
        <v>SOBREPESO</v>
      </c>
      <c r="CK104" s="95" t="e">
        <f>Hoja1!L106</f>
        <v>#NUM!</v>
      </c>
      <c r="CL104" s="10" t="s">
        <v>807</v>
      </c>
      <c r="CM104" s="97">
        <v>43329</v>
      </c>
      <c r="CN104" s="92"/>
      <c r="CO104" s="92">
        <v>2</v>
      </c>
      <c r="CP104" s="65" t="s">
        <v>1222</v>
      </c>
      <c r="CQ104" s="75">
        <v>1</v>
      </c>
      <c r="CR104" s="98">
        <v>43329</v>
      </c>
      <c r="CS104" s="75">
        <v>1</v>
      </c>
      <c r="CT104" s="110" t="s">
        <v>1707</v>
      </c>
      <c r="CU104" s="92" t="s">
        <v>130</v>
      </c>
      <c r="CV104" s="92" t="s">
        <v>1221</v>
      </c>
      <c r="CW104" s="102">
        <v>0</v>
      </c>
      <c r="CX104" s="102">
        <v>0</v>
      </c>
      <c r="CY104" s="93" t="s">
        <v>807</v>
      </c>
      <c r="CZ104" s="92" t="s">
        <v>130</v>
      </c>
      <c r="DA104" s="92" t="s">
        <v>132</v>
      </c>
      <c r="DB104" s="92">
        <v>0</v>
      </c>
      <c r="DC104" s="75" t="str">
        <f t="shared" si="44"/>
        <v/>
      </c>
      <c r="DD104" s="16" t="str">
        <f t="shared" si="45"/>
        <v/>
      </c>
      <c r="DE104" s="16" t="str">
        <f t="shared" si="46"/>
        <v/>
      </c>
      <c r="DF104" s="16" t="str">
        <f t="shared" si="47"/>
        <v/>
      </c>
      <c r="DG104" s="16" t="str">
        <f t="shared" si="59"/>
        <v xml:space="preserve"> +  +  + </v>
      </c>
      <c r="DH104" s="16" t="str">
        <f t="shared" si="76"/>
        <v>DM</v>
      </c>
      <c r="DI104" s="98"/>
      <c r="DJ104" s="75" t="str">
        <f t="shared" si="48"/>
        <v>NO</v>
      </c>
      <c r="DL104" s="98"/>
      <c r="DM104" s="98">
        <v>43264</v>
      </c>
      <c r="DN104" s="75" t="str">
        <f t="shared" si="49"/>
        <v>SI</v>
      </c>
      <c r="DO104" s="98"/>
      <c r="DP104" s="75" t="str">
        <f t="shared" si="50"/>
        <v>NO</v>
      </c>
      <c r="DQ104" s="98"/>
      <c r="DR104" s="75" t="str">
        <f t="shared" si="51"/>
        <v>NO</v>
      </c>
      <c r="DS104" s="98">
        <v>43220</v>
      </c>
      <c r="DT104" s="75" t="str">
        <f t="shared" si="52"/>
        <v>SI</v>
      </c>
      <c r="DU104" s="98"/>
      <c r="DV104" s="75" t="str">
        <f t="shared" si="53"/>
        <v>NO</v>
      </c>
      <c r="DW104" s="98"/>
      <c r="DX104" s="75" t="str">
        <f t="shared" si="54"/>
        <v>NO</v>
      </c>
      <c r="DY104" s="98">
        <v>44644</v>
      </c>
      <c r="DZ104" s="75" t="str">
        <f t="shared" si="55"/>
        <v>SI</v>
      </c>
      <c r="EA104" s="98"/>
      <c r="EB104" s="75" t="str">
        <f t="shared" si="56"/>
        <v>NO</v>
      </c>
      <c r="EC104" s="98" t="s">
        <v>132</v>
      </c>
      <c r="ED104" s="92" t="s">
        <v>1530</v>
      </c>
      <c r="EE104" s="92" t="s">
        <v>807</v>
      </c>
      <c r="EF104" s="92" t="s">
        <v>1114</v>
      </c>
      <c r="EG104" s="94"/>
      <c r="EH104" s="99" t="s">
        <v>1474</v>
      </c>
      <c r="EI104" s="92">
        <v>2</v>
      </c>
      <c r="EJ104" s="92"/>
      <c r="EK104" s="101">
        <v>44644</v>
      </c>
      <c r="EL104" s="92">
        <v>0.81</v>
      </c>
      <c r="EM104" s="103">
        <v>44644</v>
      </c>
      <c r="EN104" s="102">
        <v>116</v>
      </c>
      <c r="EO104" s="101">
        <v>44644</v>
      </c>
      <c r="EP104" s="92">
        <v>224.9</v>
      </c>
      <c r="EQ104" s="101">
        <v>44644</v>
      </c>
      <c r="ER104" s="99">
        <v>135.68</v>
      </c>
      <c r="ES104" s="101">
        <v>44644</v>
      </c>
      <c r="ET104" s="192">
        <v>44.2</v>
      </c>
      <c r="EU104" s="101">
        <v>44644</v>
      </c>
      <c r="EV104" s="92">
        <v>225.1</v>
      </c>
      <c r="EW104" s="101">
        <v>44644</v>
      </c>
      <c r="EX104" s="92" t="s">
        <v>1720</v>
      </c>
      <c r="EY104" s="103">
        <v>44644</v>
      </c>
      <c r="EZ104" s="92">
        <v>8.5</v>
      </c>
      <c r="FA104" s="102"/>
      <c r="FB104" s="102"/>
      <c r="FC104" s="92"/>
      <c r="FD104" s="92"/>
      <c r="FE104" s="103">
        <v>44644</v>
      </c>
      <c r="FF104" s="105">
        <v>1.4</v>
      </c>
      <c r="FG104" s="101">
        <v>44644</v>
      </c>
      <c r="FH104" s="105">
        <v>36.6</v>
      </c>
      <c r="FI104" s="98">
        <v>44644</v>
      </c>
      <c r="FJ104" s="94" t="s">
        <v>1712</v>
      </c>
      <c r="FK104" s="92">
        <v>85</v>
      </c>
      <c r="FL104" s="97">
        <v>44876</v>
      </c>
      <c r="FM104" s="98" t="s">
        <v>1721</v>
      </c>
      <c r="FN104" s="97">
        <v>44968</v>
      </c>
      <c r="FO104" s="107"/>
      <c r="FP104" s="92" t="s">
        <v>132</v>
      </c>
      <c r="FQ104" s="92" t="s">
        <v>132</v>
      </c>
      <c r="FR104" s="92" t="s">
        <v>132</v>
      </c>
      <c r="FS104" s="107" t="s">
        <v>807</v>
      </c>
      <c r="FT104" s="92" t="s">
        <v>132</v>
      </c>
      <c r="FU104" s="92"/>
      <c r="GM104" s="102"/>
    </row>
    <row r="105" spans="1:195" s="75" customFormat="1" x14ac:dyDescent="0.25">
      <c r="A105" s="85">
        <v>2022</v>
      </c>
      <c r="B105" s="76">
        <v>44926</v>
      </c>
      <c r="C105" s="85" t="s">
        <v>121</v>
      </c>
      <c r="D105" s="85" t="s">
        <v>122</v>
      </c>
      <c r="E105" s="85" t="s">
        <v>123</v>
      </c>
      <c r="F105" s="77">
        <f t="shared" si="60"/>
        <v>104</v>
      </c>
      <c r="G105" s="85" t="s">
        <v>1586</v>
      </c>
      <c r="H105" s="85">
        <v>86</v>
      </c>
      <c r="I105" s="85" t="s">
        <v>797</v>
      </c>
      <c r="J105" s="217" t="s">
        <v>800</v>
      </c>
      <c r="K105" s="77" t="str">
        <f>VLOOKUP(J105,[1]CodMpios!$B$1075:$E$1087,4,FALSE)</f>
        <v>86001 - Mocoa</v>
      </c>
      <c r="L105" s="77" t="str">
        <f>VLOOKUP($J105,[1]Coord_Mpios_X_Y!$B$102:$K$114,9,FALSE)</f>
        <v>1,228574994655</v>
      </c>
      <c r="M105" s="77" t="str">
        <f>VLOOKUP($J105,[1]Coord_Mpios_X_Y!$B$102:$K$114,10,FALSE)</f>
        <v>-76,684362183288</v>
      </c>
      <c r="N105" s="86" t="s">
        <v>1775</v>
      </c>
      <c r="O105" s="86" t="s">
        <v>1776</v>
      </c>
      <c r="P105" s="218"/>
      <c r="Q105" s="85" t="s">
        <v>126</v>
      </c>
      <c r="R105" s="108">
        <v>18123747</v>
      </c>
      <c r="S105" s="62" t="str">
        <f t="shared" si="40"/>
        <v>CC18123747</v>
      </c>
      <c r="T105" s="91" t="s">
        <v>505</v>
      </c>
      <c r="U105" s="85" t="s">
        <v>1261</v>
      </c>
      <c r="V105" s="91" t="s">
        <v>155</v>
      </c>
      <c r="W105" s="85" t="s">
        <v>155</v>
      </c>
      <c r="X105" s="87">
        <v>22847</v>
      </c>
      <c r="Y105" s="89">
        <f t="shared" si="57"/>
        <v>62</v>
      </c>
      <c r="Z105" s="63">
        <f>VLOOKUP($Y105,[1]Edades!$A$3:$H$153,4,FALSE)</f>
        <v>6</v>
      </c>
      <c r="AA105" s="63" t="str">
        <f>VLOOKUP($Y105,[1]Edades!$A$3:$H$153,6,FALSE)</f>
        <v>6 - Persona mayor</v>
      </c>
      <c r="AB105" s="63">
        <f>VLOOKUP($Y105,[1]Edades!$A$3:$H$153,7,FALSE)</f>
        <v>13</v>
      </c>
      <c r="AC105" s="63" t="str">
        <f>VLOOKUP($Y105,[1]Edades!$A$3:$H$153,8,FALSE)</f>
        <v>60-64</v>
      </c>
      <c r="AD105" s="88" t="s">
        <v>1589</v>
      </c>
      <c r="AE105" s="85">
        <v>1</v>
      </c>
      <c r="AF105" s="85" t="s">
        <v>807</v>
      </c>
      <c r="AG105" s="128" t="s">
        <v>132</v>
      </c>
      <c r="AH105" s="128" t="s">
        <v>132</v>
      </c>
      <c r="AI105" s="127" t="s">
        <v>1595</v>
      </c>
      <c r="AJ105" s="127" t="s">
        <v>1887</v>
      </c>
      <c r="AK105" s="127" t="s">
        <v>1775</v>
      </c>
      <c r="AL105" s="86" t="s">
        <v>1602</v>
      </c>
      <c r="AM105" s="127" t="s">
        <v>1856</v>
      </c>
      <c r="AN105" s="127" t="s">
        <v>1607</v>
      </c>
      <c r="AO105" s="127" t="s">
        <v>1605</v>
      </c>
      <c r="AP105" s="127" t="s">
        <v>1857</v>
      </c>
      <c r="AQ105" s="128" t="s">
        <v>1841</v>
      </c>
      <c r="AR105" s="53" t="str">
        <f t="shared" si="58"/>
        <v>86001 - Mocoa</v>
      </c>
      <c r="AS105" s="85" t="s">
        <v>1586</v>
      </c>
      <c r="AT105" s="85">
        <v>3164527510</v>
      </c>
      <c r="AU105" s="85" t="s">
        <v>1219</v>
      </c>
      <c r="AV105" s="85"/>
      <c r="AW105" s="85"/>
      <c r="AX105" s="85"/>
      <c r="AY105" s="85"/>
      <c r="AZ105" s="85"/>
      <c r="BA105" s="85">
        <v>86</v>
      </c>
      <c r="BB105" s="85" t="s">
        <v>1778</v>
      </c>
      <c r="BC105" s="85">
        <v>86001</v>
      </c>
      <c r="BD105" s="85" t="s">
        <v>1586</v>
      </c>
      <c r="BE105" s="89">
        <v>860010017201</v>
      </c>
      <c r="BF105" s="49" t="s">
        <v>1079</v>
      </c>
      <c r="BG105" s="85" t="s">
        <v>1779</v>
      </c>
      <c r="BH105" s="85" t="s">
        <v>1780</v>
      </c>
      <c r="BI105" s="85">
        <v>4201616</v>
      </c>
      <c r="BJ105" s="85"/>
      <c r="BK105" s="85"/>
      <c r="BL105" s="85" t="s">
        <v>807</v>
      </c>
      <c r="BM105" s="127" t="s">
        <v>130</v>
      </c>
      <c r="BN105" s="127" t="s">
        <v>132</v>
      </c>
      <c r="BO105" s="85">
        <v>0</v>
      </c>
      <c r="BP105" s="127" t="s">
        <v>132</v>
      </c>
      <c r="BQ105" s="127" t="s">
        <v>132</v>
      </c>
      <c r="BR105" s="85" t="s">
        <v>1676</v>
      </c>
      <c r="BS105" s="127" t="s">
        <v>132</v>
      </c>
      <c r="BT105" s="111">
        <v>44840</v>
      </c>
      <c r="BU105" s="127" t="s">
        <v>1677</v>
      </c>
      <c r="BV105" s="127" t="s">
        <v>130</v>
      </c>
      <c r="BW105" s="91" t="s">
        <v>1808</v>
      </c>
      <c r="BX105" s="127" t="s">
        <v>1689</v>
      </c>
      <c r="BY105" s="127" t="s">
        <v>132</v>
      </c>
      <c r="BZ105" s="127" t="s">
        <v>130</v>
      </c>
      <c r="CA105" s="127" t="s">
        <v>130</v>
      </c>
      <c r="CB105" s="127" t="s">
        <v>132</v>
      </c>
      <c r="CC105" s="127" t="s">
        <v>132</v>
      </c>
      <c r="CD105" s="127" t="s">
        <v>131</v>
      </c>
      <c r="CE105" s="127" t="s">
        <v>1681</v>
      </c>
      <c r="CF105" s="127" t="s">
        <v>1888</v>
      </c>
      <c r="CG105" s="130">
        <v>88</v>
      </c>
      <c r="CH105" s="131">
        <v>176</v>
      </c>
      <c r="CI105" s="50">
        <f t="shared" si="41"/>
        <v>28.40909090909091</v>
      </c>
      <c r="CJ105" s="18" t="str">
        <f t="shared" si="42"/>
        <v>SOBREPESO</v>
      </c>
      <c r="CK105" s="95">
        <f>Hoja1!L107</f>
        <v>10</v>
      </c>
      <c r="CL105" s="10" t="s">
        <v>1112</v>
      </c>
      <c r="CM105" s="136">
        <v>43333</v>
      </c>
      <c r="CN105" s="127"/>
      <c r="CO105" s="135">
        <v>1</v>
      </c>
      <c r="CP105" s="65" t="s">
        <v>1221</v>
      </c>
      <c r="CQ105" s="75">
        <v>2</v>
      </c>
      <c r="CR105" s="65" t="s">
        <v>1222</v>
      </c>
      <c r="CS105" s="75">
        <v>0</v>
      </c>
      <c r="CT105" s="143" t="s">
        <v>131</v>
      </c>
      <c r="CU105" s="127" t="s">
        <v>130</v>
      </c>
      <c r="CV105" s="92" t="s">
        <v>1221</v>
      </c>
      <c r="CW105" s="133">
        <v>110</v>
      </c>
      <c r="CX105" s="133">
        <v>70</v>
      </c>
      <c r="CY105" s="125" t="s">
        <v>131</v>
      </c>
      <c r="CZ105" s="127" t="s">
        <v>132</v>
      </c>
      <c r="DA105" s="127" t="s">
        <v>130</v>
      </c>
      <c r="DB105" s="92">
        <v>1</v>
      </c>
      <c r="DC105" s="75" t="str">
        <f t="shared" si="44"/>
        <v/>
      </c>
      <c r="DD105" s="16" t="str">
        <f t="shared" si="45"/>
        <v/>
      </c>
      <c r="DE105" s="16" t="str">
        <f t="shared" si="46"/>
        <v/>
      </c>
      <c r="DF105" s="16" t="str">
        <f t="shared" si="47"/>
        <v/>
      </c>
      <c r="DG105" s="16" t="str">
        <f t="shared" si="59"/>
        <v xml:space="preserve"> +  +  + </v>
      </c>
      <c r="DH105" s="16" t="str">
        <f t="shared" si="76"/>
        <v>HTA</v>
      </c>
      <c r="DI105" s="127"/>
      <c r="DJ105" s="75" t="str">
        <f t="shared" si="48"/>
        <v>NO</v>
      </c>
      <c r="DL105" s="127"/>
      <c r="DM105" s="144">
        <v>44459</v>
      </c>
      <c r="DN105" s="75" t="str">
        <f t="shared" si="49"/>
        <v>SI</v>
      </c>
      <c r="DO105" s="134"/>
      <c r="DP105" s="75" t="str">
        <f t="shared" si="50"/>
        <v>NO</v>
      </c>
      <c r="DQ105" s="98"/>
      <c r="DR105" s="75" t="str">
        <f t="shared" si="51"/>
        <v>NO</v>
      </c>
      <c r="DS105" s="144">
        <v>43490</v>
      </c>
      <c r="DT105" s="75" t="str">
        <f t="shared" si="52"/>
        <v>SI</v>
      </c>
      <c r="DU105" s="144"/>
      <c r="DV105" s="75" t="str">
        <f t="shared" si="53"/>
        <v>NO</v>
      </c>
      <c r="DW105" s="127"/>
      <c r="DX105" s="75" t="str">
        <f t="shared" si="54"/>
        <v>NO</v>
      </c>
      <c r="DY105" s="144">
        <v>44166</v>
      </c>
      <c r="DZ105" s="75" t="str">
        <f t="shared" si="55"/>
        <v>SI</v>
      </c>
      <c r="EA105" s="144"/>
      <c r="EB105" s="75" t="str">
        <f t="shared" si="56"/>
        <v>NO</v>
      </c>
      <c r="EC105" s="134" t="s">
        <v>132</v>
      </c>
      <c r="ED105" s="127" t="s">
        <v>1530</v>
      </c>
      <c r="EE105" s="127" t="s">
        <v>131</v>
      </c>
      <c r="EF105" s="127" t="s">
        <v>1114</v>
      </c>
      <c r="EG105" s="127">
        <v>88</v>
      </c>
      <c r="EH105" s="147" t="s">
        <v>131</v>
      </c>
      <c r="EI105" s="127">
        <v>2</v>
      </c>
      <c r="EJ105" s="127"/>
      <c r="EK105" s="145">
        <v>44761</v>
      </c>
      <c r="EL105" s="135">
        <v>1.1100000000000001</v>
      </c>
      <c r="EM105" s="152">
        <v>44761</v>
      </c>
      <c r="EN105" s="133">
        <v>106</v>
      </c>
      <c r="EO105" s="146">
        <v>44708</v>
      </c>
      <c r="EP105" s="135">
        <v>127.8</v>
      </c>
      <c r="EQ105" s="144">
        <v>44708</v>
      </c>
      <c r="ER105" s="99">
        <v>45.58</v>
      </c>
      <c r="ES105" s="144">
        <v>44708</v>
      </c>
      <c r="ET105" s="225">
        <v>66.900000000000006</v>
      </c>
      <c r="EU105" s="144">
        <v>44708</v>
      </c>
      <c r="EV105" s="135">
        <v>76.599999999999994</v>
      </c>
      <c r="EW105" s="144">
        <v>44489</v>
      </c>
      <c r="EX105" s="127">
        <v>6.8</v>
      </c>
      <c r="EY105" s="127"/>
      <c r="EZ105" s="127"/>
      <c r="FA105" s="146">
        <v>44708</v>
      </c>
      <c r="FB105" s="133" t="s">
        <v>1799</v>
      </c>
      <c r="FC105" s="144">
        <v>44489</v>
      </c>
      <c r="FD105" s="135">
        <v>4.9000000000000004</v>
      </c>
      <c r="FE105" s="144">
        <v>44489</v>
      </c>
      <c r="FF105" s="135">
        <v>9.8000000000000007</v>
      </c>
      <c r="FG105" s="144">
        <v>44489</v>
      </c>
      <c r="FH105" s="135">
        <v>143.69999999999999</v>
      </c>
      <c r="FI105" s="145">
        <v>44761</v>
      </c>
      <c r="FJ105" s="132" t="s">
        <v>1712</v>
      </c>
      <c r="FK105" s="127">
        <v>96</v>
      </c>
      <c r="FL105" s="111">
        <v>44916</v>
      </c>
      <c r="FM105" s="134" t="s">
        <v>1530</v>
      </c>
      <c r="FN105" s="111">
        <v>45006</v>
      </c>
      <c r="FO105" s="138"/>
      <c r="FP105" s="127" t="s">
        <v>130</v>
      </c>
      <c r="FQ105" s="127" t="s">
        <v>132</v>
      </c>
      <c r="FR105" s="127" t="s">
        <v>132</v>
      </c>
      <c r="FS105" s="127" t="s">
        <v>132</v>
      </c>
      <c r="FT105" s="127" t="s">
        <v>132</v>
      </c>
      <c r="FU105" s="127" t="s">
        <v>1889</v>
      </c>
      <c r="GM105" s="133"/>
    </row>
    <row r="106" spans="1:195" s="75" customFormat="1" x14ac:dyDescent="0.25">
      <c r="A106" s="85">
        <v>2022</v>
      </c>
      <c r="B106" s="76">
        <v>44926</v>
      </c>
      <c r="C106" s="85" t="s">
        <v>121</v>
      </c>
      <c r="D106" s="85" t="s">
        <v>122</v>
      </c>
      <c r="E106" s="85" t="s">
        <v>123</v>
      </c>
      <c r="F106" s="77">
        <f t="shared" si="60"/>
        <v>105</v>
      </c>
      <c r="G106" s="85" t="s">
        <v>1586</v>
      </c>
      <c r="H106" s="85">
        <v>86</v>
      </c>
      <c r="I106" s="85" t="s">
        <v>797</v>
      </c>
      <c r="J106" s="217" t="s">
        <v>800</v>
      </c>
      <c r="K106" s="77" t="str">
        <f>VLOOKUP(J106,[1]CodMpios!$B$1075:$E$1087,4,FALSE)</f>
        <v>86001 - Mocoa</v>
      </c>
      <c r="L106" s="77" t="str">
        <f>VLOOKUP($J106,[1]Coord_Mpios_X_Y!$B$102:$K$114,9,FALSE)</f>
        <v>1,228574994655</v>
      </c>
      <c r="M106" s="77" t="str">
        <f>VLOOKUP($J106,[1]Coord_Mpios_X_Y!$B$102:$K$114,10,FALSE)</f>
        <v>-76,684362183288</v>
      </c>
      <c r="N106" s="86" t="s">
        <v>1775</v>
      </c>
      <c r="O106" s="86" t="s">
        <v>1776</v>
      </c>
      <c r="P106" s="218"/>
      <c r="Q106" s="85" t="s">
        <v>126</v>
      </c>
      <c r="R106" s="108">
        <v>27359538</v>
      </c>
      <c r="S106" s="62" t="str">
        <f t="shared" si="40"/>
        <v>CC27359538</v>
      </c>
      <c r="T106" s="91" t="s">
        <v>406</v>
      </c>
      <c r="U106" s="85" t="s">
        <v>138</v>
      </c>
      <c r="V106" s="91" t="s">
        <v>241</v>
      </c>
      <c r="W106" s="85" t="s">
        <v>256</v>
      </c>
      <c r="X106" s="87">
        <v>20603</v>
      </c>
      <c r="Y106" s="89">
        <f t="shared" si="57"/>
        <v>56</v>
      </c>
      <c r="Z106" s="63">
        <f>VLOOKUP($Y106,[1]Edades!$A$3:$H$153,4,FALSE)</f>
        <v>5</v>
      </c>
      <c r="AA106" s="63" t="str">
        <f>VLOOKUP($Y106,[1]Edades!$A$3:$H$153,6,FALSE)</f>
        <v>5 - Adultez</v>
      </c>
      <c r="AB106" s="63">
        <f>VLOOKUP($Y106,[1]Edades!$A$3:$H$153,7,FALSE)</f>
        <v>12</v>
      </c>
      <c r="AC106" s="63" t="str">
        <f>VLOOKUP($Y106,[1]Edades!$A$3:$H$153,8,FALSE)</f>
        <v>55-59</v>
      </c>
      <c r="AD106" s="91" t="s">
        <v>1590</v>
      </c>
      <c r="AE106" s="85">
        <v>2</v>
      </c>
      <c r="AF106" s="85" t="s">
        <v>807</v>
      </c>
      <c r="AG106" s="86" t="s">
        <v>1777</v>
      </c>
      <c r="AH106" s="85" t="s">
        <v>807</v>
      </c>
      <c r="AI106" s="85" t="s">
        <v>1593</v>
      </c>
      <c r="AJ106" s="85" t="s">
        <v>1591</v>
      </c>
      <c r="AK106" s="86" t="s">
        <v>1775</v>
      </c>
      <c r="AL106" s="86" t="s">
        <v>1601</v>
      </c>
      <c r="AM106" s="85" t="s">
        <v>1786</v>
      </c>
      <c r="AN106" s="85" t="s">
        <v>131</v>
      </c>
      <c r="AO106" s="85" t="s">
        <v>131</v>
      </c>
      <c r="AP106" s="85" t="s">
        <v>131</v>
      </c>
      <c r="AQ106" s="75" t="s">
        <v>1841</v>
      </c>
      <c r="AR106" s="53" t="str">
        <f t="shared" si="58"/>
        <v>86001 - Mocoa</v>
      </c>
      <c r="AS106" s="85" t="s">
        <v>1617</v>
      </c>
      <c r="AT106" s="85">
        <v>3118977244</v>
      </c>
      <c r="AU106" s="85" t="s">
        <v>1219</v>
      </c>
      <c r="AV106" s="85"/>
      <c r="AW106" s="85"/>
      <c r="AX106" s="85"/>
      <c r="AY106" s="85"/>
      <c r="AZ106" s="85"/>
      <c r="BA106" s="85">
        <v>86</v>
      </c>
      <c r="BB106" s="85" t="s">
        <v>1778</v>
      </c>
      <c r="BC106" s="85">
        <v>86001</v>
      </c>
      <c r="BD106" s="85" t="s">
        <v>1586</v>
      </c>
      <c r="BE106" s="89">
        <v>860010017201</v>
      </c>
      <c r="BF106" s="49" t="s">
        <v>1079</v>
      </c>
      <c r="BG106" s="85" t="s">
        <v>1779</v>
      </c>
      <c r="BH106" s="85" t="s">
        <v>1780</v>
      </c>
      <c r="BI106" s="85">
        <v>4201616</v>
      </c>
      <c r="BJ106" s="85"/>
      <c r="BK106" s="85"/>
      <c r="BL106" s="85" t="s">
        <v>807</v>
      </c>
      <c r="BM106" s="88" t="s">
        <v>132</v>
      </c>
      <c r="BN106" s="85" t="s">
        <v>132</v>
      </c>
      <c r="BO106" s="85">
        <v>0</v>
      </c>
      <c r="BP106" s="85" t="s">
        <v>132</v>
      </c>
      <c r="BQ106" s="85" t="s">
        <v>132</v>
      </c>
      <c r="BR106" s="127" t="s">
        <v>2241</v>
      </c>
      <c r="BS106" s="85" t="s">
        <v>132</v>
      </c>
      <c r="BT106" s="90">
        <v>44869</v>
      </c>
      <c r="BU106" s="85" t="s">
        <v>1677</v>
      </c>
      <c r="BV106" s="85" t="s">
        <v>130</v>
      </c>
      <c r="BW106" s="91" t="s">
        <v>1678</v>
      </c>
      <c r="BX106" s="85" t="s">
        <v>132</v>
      </c>
      <c r="BY106" s="85" t="s">
        <v>132</v>
      </c>
      <c r="BZ106" s="85" t="s">
        <v>130</v>
      </c>
      <c r="CA106" s="85" t="s">
        <v>132</v>
      </c>
      <c r="CB106" s="85" t="s">
        <v>132</v>
      </c>
      <c r="CC106" s="85" t="s">
        <v>132</v>
      </c>
      <c r="CD106" s="85" t="s">
        <v>132</v>
      </c>
      <c r="CE106" s="85" t="s">
        <v>1681</v>
      </c>
      <c r="CF106" s="85" t="s">
        <v>132</v>
      </c>
      <c r="CG106" s="109">
        <v>53</v>
      </c>
      <c r="CH106" s="95">
        <v>147</v>
      </c>
      <c r="CI106" s="50">
        <f t="shared" si="41"/>
        <v>24.526817529732984</v>
      </c>
      <c r="CJ106" s="18" t="str">
        <f t="shared" si="42"/>
        <v>NORMAL</v>
      </c>
      <c r="CK106" s="95">
        <f>Hoja1!L108</f>
        <v>18</v>
      </c>
      <c r="CL106" s="10" t="s">
        <v>1113</v>
      </c>
      <c r="CM106" s="97">
        <v>43333</v>
      </c>
      <c r="CN106" s="92"/>
      <c r="CO106" s="75">
        <v>1</v>
      </c>
      <c r="CP106" s="114">
        <v>44882</v>
      </c>
      <c r="CQ106" s="75">
        <v>2</v>
      </c>
      <c r="CR106" s="65" t="s">
        <v>1222</v>
      </c>
      <c r="CS106" s="75">
        <v>0</v>
      </c>
      <c r="CT106" s="110" t="s">
        <v>131</v>
      </c>
      <c r="CU106" s="92" t="s">
        <v>132</v>
      </c>
      <c r="CV106" s="92"/>
      <c r="CW106" s="102">
        <v>160</v>
      </c>
      <c r="CX106" s="102">
        <v>80</v>
      </c>
      <c r="CY106" s="93" t="s">
        <v>807</v>
      </c>
      <c r="CZ106" s="92" t="s">
        <v>132</v>
      </c>
      <c r="DA106" s="92" t="s">
        <v>132</v>
      </c>
      <c r="DB106" s="92">
        <v>0</v>
      </c>
      <c r="DC106" s="75" t="str">
        <f t="shared" si="44"/>
        <v/>
      </c>
      <c r="DD106" s="16" t="str">
        <f t="shared" si="45"/>
        <v/>
      </c>
      <c r="DE106" s="16" t="str">
        <f t="shared" si="46"/>
        <v/>
      </c>
      <c r="DF106" s="16" t="str">
        <f t="shared" si="47"/>
        <v>HDL ALTO</v>
      </c>
      <c r="DG106" s="16" t="str">
        <f t="shared" si="59"/>
        <v xml:space="preserve"> +  +  + HDL ALTO</v>
      </c>
      <c r="DH106" s="16" t="str">
        <f>VLOOKUP(DG106,Hoja3!$A$19:$B$41,2,FALSE)</f>
        <v>HDL ALTO</v>
      </c>
      <c r="DI106" s="98">
        <v>43364</v>
      </c>
      <c r="DJ106" s="75" t="str">
        <f t="shared" si="48"/>
        <v>SI</v>
      </c>
      <c r="DL106" s="98"/>
      <c r="DM106" s="98">
        <v>44869</v>
      </c>
      <c r="DN106" s="75" t="str">
        <f t="shared" si="49"/>
        <v>SI</v>
      </c>
      <c r="DO106" s="98">
        <v>43361</v>
      </c>
      <c r="DP106" s="75" t="str">
        <f t="shared" si="50"/>
        <v>SI</v>
      </c>
      <c r="DQ106" s="98"/>
      <c r="DR106" s="75" t="str">
        <f t="shared" si="51"/>
        <v>NO</v>
      </c>
      <c r="DS106" s="98"/>
      <c r="DT106" s="75" t="str">
        <f t="shared" si="52"/>
        <v>NO</v>
      </c>
      <c r="DU106" s="98"/>
      <c r="DV106" s="75" t="str">
        <f t="shared" si="53"/>
        <v>NO</v>
      </c>
      <c r="DW106" s="98"/>
      <c r="DX106" s="75" t="str">
        <f t="shared" si="54"/>
        <v>NO</v>
      </c>
      <c r="DY106" s="98">
        <v>44763</v>
      </c>
      <c r="DZ106" s="75" t="str">
        <f t="shared" si="55"/>
        <v>SI</v>
      </c>
      <c r="EA106" s="98"/>
      <c r="EB106" s="75" t="str">
        <f t="shared" si="56"/>
        <v>NO</v>
      </c>
      <c r="EC106" s="98" t="s">
        <v>132</v>
      </c>
      <c r="ED106" s="92" t="s">
        <v>1530</v>
      </c>
      <c r="EE106" s="92" t="s">
        <v>807</v>
      </c>
      <c r="EF106" s="92" t="s">
        <v>1114</v>
      </c>
      <c r="EG106" s="94"/>
      <c r="EH106" s="92" t="s">
        <v>1793</v>
      </c>
      <c r="EI106" s="92">
        <v>2</v>
      </c>
      <c r="EJ106" s="92"/>
      <c r="EK106" s="139">
        <v>44763</v>
      </c>
      <c r="EL106" s="92" t="s">
        <v>1722</v>
      </c>
      <c r="EM106" s="140">
        <v>44763</v>
      </c>
      <c r="EN106" s="102">
        <v>97</v>
      </c>
      <c r="EO106" s="139">
        <v>44769</v>
      </c>
      <c r="EP106" s="92">
        <v>202</v>
      </c>
      <c r="EQ106" s="139">
        <v>44763</v>
      </c>
      <c r="ER106" s="99">
        <v>134</v>
      </c>
      <c r="ES106" s="139">
        <v>44763</v>
      </c>
      <c r="ET106" s="192">
        <v>51</v>
      </c>
      <c r="EU106" s="139">
        <v>44763</v>
      </c>
      <c r="EV106" s="92">
        <v>85</v>
      </c>
      <c r="EW106" s="101">
        <v>44340</v>
      </c>
      <c r="EX106" s="92">
        <v>238</v>
      </c>
      <c r="EY106" s="103"/>
      <c r="EZ106" s="92"/>
      <c r="FA106" s="102"/>
      <c r="FB106" s="102"/>
      <c r="FC106" s="92"/>
      <c r="FD106" s="92"/>
      <c r="FE106" s="103">
        <v>44340</v>
      </c>
      <c r="FF106" s="105">
        <v>109.5</v>
      </c>
      <c r="FG106" s="101">
        <v>44340</v>
      </c>
      <c r="FH106" s="105">
        <v>46</v>
      </c>
      <c r="FI106" s="92"/>
      <c r="FJ106" s="94"/>
      <c r="FK106" s="92">
        <v>98</v>
      </c>
      <c r="FL106" s="97">
        <v>44882</v>
      </c>
      <c r="FM106" s="98" t="s">
        <v>1530</v>
      </c>
      <c r="FN106" s="97">
        <v>44974</v>
      </c>
      <c r="FO106" s="107"/>
      <c r="FP106" s="92" t="s">
        <v>130</v>
      </c>
      <c r="FQ106" s="92" t="s">
        <v>132</v>
      </c>
      <c r="FR106" s="92" t="s">
        <v>132</v>
      </c>
      <c r="FS106" s="107" t="s">
        <v>132</v>
      </c>
      <c r="FT106" s="92" t="s">
        <v>132</v>
      </c>
      <c r="FU106" s="92"/>
      <c r="GM106" s="102"/>
    </row>
    <row r="107" spans="1:195" s="75" customFormat="1" x14ac:dyDescent="0.25">
      <c r="A107" s="85">
        <v>2022</v>
      </c>
      <c r="B107" s="76">
        <v>44926</v>
      </c>
      <c r="C107" s="85" t="s">
        <v>121</v>
      </c>
      <c r="D107" s="85" t="s">
        <v>122</v>
      </c>
      <c r="E107" s="85" t="s">
        <v>123</v>
      </c>
      <c r="F107" s="77">
        <f t="shared" si="60"/>
        <v>106</v>
      </c>
      <c r="G107" s="85" t="s">
        <v>1586</v>
      </c>
      <c r="H107" s="85">
        <v>86</v>
      </c>
      <c r="I107" s="85" t="s">
        <v>797</v>
      </c>
      <c r="J107" s="217" t="s">
        <v>800</v>
      </c>
      <c r="K107" s="77" t="str">
        <f>VLOOKUP(J107,[1]CodMpios!$B$1075:$E$1087,4,FALSE)</f>
        <v>86001 - Mocoa</v>
      </c>
      <c r="L107" s="77" t="str">
        <f>VLOOKUP($J107,[1]Coord_Mpios_X_Y!$B$102:$K$114,9,FALSE)</f>
        <v>1,228574994655</v>
      </c>
      <c r="M107" s="77" t="str">
        <f>VLOOKUP($J107,[1]Coord_Mpios_X_Y!$B$102:$K$114,10,FALSE)</f>
        <v>-76,684362183288</v>
      </c>
      <c r="N107" s="86" t="s">
        <v>1775</v>
      </c>
      <c r="O107" s="86" t="s">
        <v>1776</v>
      </c>
      <c r="P107" s="218"/>
      <c r="Q107" s="85" t="s">
        <v>126</v>
      </c>
      <c r="R107" s="108">
        <v>30720378</v>
      </c>
      <c r="S107" s="62" t="str">
        <f t="shared" si="40"/>
        <v>CC30720378</v>
      </c>
      <c r="T107" s="91" t="s">
        <v>133</v>
      </c>
      <c r="U107" s="85" t="s">
        <v>476</v>
      </c>
      <c r="V107" s="91" t="s">
        <v>217</v>
      </c>
      <c r="W107" s="85" t="s">
        <v>166</v>
      </c>
      <c r="X107" s="87">
        <v>21947</v>
      </c>
      <c r="Y107" s="89">
        <f t="shared" si="57"/>
        <v>60</v>
      </c>
      <c r="Z107" s="63">
        <f>VLOOKUP($Y107,[1]Edades!$A$3:$H$153,4,FALSE)</f>
        <v>6</v>
      </c>
      <c r="AA107" s="63" t="str">
        <f>VLOOKUP($Y107,[1]Edades!$A$3:$H$153,6,FALSE)</f>
        <v>6 - Persona mayor</v>
      </c>
      <c r="AB107" s="63">
        <f>VLOOKUP($Y107,[1]Edades!$A$3:$H$153,7,FALSE)</f>
        <v>13</v>
      </c>
      <c r="AC107" s="63" t="str">
        <f>VLOOKUP($Y107,[1]Edades!$A$3:$H$153,8,FALSE)</f>
        <v>60-64</v>
      </c>
      <c r="AD107" s="91" t="s">
        <v>1590</v>
      </c>
      <c r="AE107" s="85">
        <v>2</v>
      </c>
      <c r="AF107" s="85" t="s">
        <v>807</v>
      </c>
      <c r="AG107" s="86" t="s">
        <v>1777</v>
      </c>
      <c r="AH107" s="85" t="s">
        <v>807</v>
      </c>
      <c r="AI107" s="85" t="s">
        <v>1596</v>
      </c>
      <c r="AJ107" s="85" t="s">
        <v>1591</v>
      </c>
      <c r="AK107" s="86" t="s">
        <v>1775</v>
      </c>
      <c r="AL107" s="86" t="s">
        <v>1601</v>
      </c>
      <c r="AM107" s="85" t="s">
        <v>1786</v>
      </c>
      <c r="AN107" s="85" t="s">
        <v>131</v>
      </c>
      <c r="AO107" s="85" t="s">
        <v>131</v>
      </c>
      <c r="AP107" s="85" t="s">
        <v>131</v>
      </c>
      <c r="AQ107" s="75" t="s">
        <v>1841</v>
      </c>
      <c r="AR107" s="53" t="str">
        <f t="shared" si="58"/>
        <v>86001 - Mocoa</v>
      </c>
      <c r="AS107" s="85" t="s">
        <v>1586</v>
      </c>
      <c r="AT107" s="85">
        <v>3117480595</v>
      </c>
      <c r="AU107" s="85" t="s">
        <v>1219</v>
      </c>
      <c r="AV107" s="85"/>
      <c r="AW107" s="85"/>
      <c r="AX107" s="85"/>
      <c r="AY107" s="85"/>
      <c r="AZ107" s="85"/>
      <c r="BA107" s="85">
        <v>86</v>
      </c>
      <c r="BB107" s="85" t="s">
        <v>1778</v>
      </c>
      <c r="BC107" s="85">
        <v>86001</v>
      </c>
      <c r="BD107" s="85" t="s">
        <v>1586</v>
      </c>
      <c r="BE107" s="89">
        <v>860010017201</v>
      </c>
      <c r="BF107" s="49" t="s">
        <v>1079</v>
      </c>
      <c r="BG107" s="85" t="s">
        <v>1779</v>
      </c>
      <c r="BH107" s="85" t="s">
        <v>1780</v>
      </c>
      <c r="BI107" s="85">
        <v>4201616</v>
      </c>
      <c r="BJ107" s="85"/>
      <c r="BK107" s="85"/>
      <c r="BL107" s="85" t="s">
        <v>807</v>
      </c>
      <c r="BM107" s="85" t="s">
        <v>130</v>
      </c>
      <c r="BN107" s="85" t="s">
        <v>132</v>
      </c>
      <c r="BO107" s="85">
        <v>0</v>
      </c>
      <c r="BP107" s="85" t="s">
        <v>132</v>
      </c>
      <c r="BQ107" s="85" t="s">
        <v>132</v>
      </c>
      <c r="BR107" s="85" t="s">
        <v>1676</v>
      </c>
      <c r="BS107" s="85" t="s">
        <v>132</v>
      </c>
      <c r="BT107" s="90">
        <v>44873</v>
      </c>
      <c r="BU107" s="85" t="s">
        <v>1677</v>
      </c>
      <c r="BV107" s="85" t="s">
        <v>130</v>
      </c>
      <c r="BW107" s="91" t="s">
        <v>1688</v>
      </c>
      <c r="BX107" s="85" t="s">
        <v>132</v>
      </c>
      <c r="BY107" s="85" t="s">
        <v>132</v>
      </c>
      <c r="BZ107" s="85" t="s">
        <v>132</v>
      </c>
      <c r="CA107" s="85" t="s">
        <v>132</v>
      </c>
      <c r="CB107" s="85" t="s">
        <v>132</v>
      </c>
      <c r="CC107" s="85" t="s">
        <v>131</v>
      </c>
      <c r="CD107" s="85" t="s">
        <v>1686</v>
      </c>
      <c r="CE107" s="85" t="s">
        <v>1681</v>
      </c>
      <c r="CF107" s="85" t="s">
        <v>1834</v>
      </c>
      <c r="CG107" s="109">
        <v>64</v>
      </c>
      <c r="CH107" s="95">
        <v>150</v>
      </c>
      <c r="CI107" s="50">
        <f t="shared" si="41"/>
        <v>28.444444444444443</v>
      </c>
      <c r="CJ107" s="18" t="str">
        <f t="shared" si="42"/>
        <v>SOBREPESO</v>
      </c>
      <c r="CK107" s="95">
        <f>Hoja1!L109</f>
        <v>20</v>
      </c>
      <c r="CL107" s="10" t="s">
        <v>1114</v>
      </c>
      <c r="CM107" s="97">
        <v>43333</v>
      </c>
      <c r="CN107" s="92"/>
      <c r="CO107" s="75">
        <v>1</v>
      </c>
      <c r="CP107" s="119">
        <f t="shared" ref="CP107:CP108" si="77">CM107</f>
        <v>43333</v>
      </c>
      <c r="CQ107" s="75">
        <v>2</v>
      </c>
      <c r="CR107" s="65" t="s">
        <v>1222</v>
      </c>
      <c r="CS107" s="75">
        <v>0</v>
      </c>
      <c r="CT107" s="110" t="s">
        <v>131</v>
      </c>
      <c r="CU107" s="92" t="s">
        <v>132</v>
      </c>
      <c r="CV107" s="92"/>
      <c r="CW107" s="102">
        <v>130</v>
      </c>
      <c r="CX107" s="102">
        <v>70</v>
      </c>
      <c r="CY107" s="93" t="s">
        <v>807</v>
      </c>
      <c r="CZ107" s="92" t="s">
        <v>132</v>
      </c>
      <c r="DA107" s="92" t="s">
        <v>132</v>
      </c>
      <c r="DB107" s="92">
        <v>0</v>
      </c>
      <c r="DC107" s="75" t="str">
        <f t="shared" si="44"/>
        <v/>
      </c>
      <c r="DD107" s="16" t="str">
        <f t="shared" si="45"/>
        <v/>
      </c>
      <c r="DE107" s="16" t="str">
        <f t="shared" si="46"/>
        <v/>
      </c>
      <c r="DF107" s="16" t="str">
        <f t="shared" si="47"/>
        <v/>
      </c>
      <c r="DG107" s="16" t="str">
        <f t="shared" si="59"/>
        <v xml:space="preserve"> +  +  + </v>
      </c>
      <c r="DH107" s="16" t="str">
        <f>E107</f>
        <v>HTA</v>
      </c>
      <c r="DI107" s="98"/>
      <c r="DJ107" s="75" t="str">
        <f t="shared" si="48"/>
        <v>NO</v>
      </c>
      <c r="DL107" s="98"/>
      <c r="DM107" s="98">
        <v>44852</v>
      </c>
      <c r="DN107" s="75" t="str">
        <f t="shared" si="49"/>
        <v>SI</v>
      </c>
      <c r="DO107" s="98"/>
      <c r="DP107" s="75" t="str">
        <f t="shared" si="50"/>
        <v>NO</v>
      </c>
      <c r="DQ107" s="98"/>
      <c r="DR107" s="75" t="str">
        <f t="shared" si="51"/>
        <v>NO</v>
      </c>
      <c r="DS107" s="98">
        <v>43174</v>
      </c>
      <c r="DT107" s="75" t="str">
        <f t="shared" si="52"/>
        <v>SI</v>
      </c>
      <c r="DU107" s="98"/>
      <c r="DV107" s="75" t="str">
        <f t="shared" si="53"/>
        <v>NO</v>
      </c>
      <c r="DW107" s="98"/>
      <c r="DX107" s="75" t="str">
        <f t="shared" si="54"/>
        <v>NO</v>
      </c>
      <c r="DY107" s="98">
        <v>44523</v>
      </c>
      <c r="DZ107" s="75" t="str">
        <f t="shared" si="55"/>
        <v>SI</v>
      </c>
      <c r="EA107" s="98"/>
      <c r="EB107" s="75" t="str">
        <f t="shared" si="56"/>
        <v>NO</v>
      </c>
      <c r="EC107" s="98" t="s">
        <v>807</v>
      </c>
      <c r="ED107" s="92" t="s">
        <v>1530</v>
      </c>
      <c r="EE107" s="92"/>
      <c r="EF107" s="98" t="s">
        <v>807</v>
      </c>
      <c r="EG107" s="94"/>
      <c r="EH107" s="99" t="s">
        <v>131</v>
      </c>
      <c r="EI107" s="99" t="s">
        <v>807</v>
      </c>
      <c r="EJ107" s="99"/>
      <c r="EK107" s="101">
        <v>44523</v>
      </c>
      <c r="EL107" s="92">
        <v>0.92</v>
      </c>
      <c r="EM107" s="103">
        <v>44523</v>
      </c>
      <c r="EN107" s="102">
        <v>88</v>
      </c>
      <c r="EO107" s="101">
        <v>44523</v>
      </c>
      <c r="EP107" s="92">
        <v>151.9</v>
      </c>
      <c r="EQ107" s="101">
        <v>44523</v>
      </c>
      <c r="ER107" s="99">
        <v>86.72</v>
      </c>
      <c r="ES107" s="101">
        <v>44523</v>
      </c>
      <c r="ET107" s="192">
        <v>32.9</v>
      </c>
      <c r="EU107" s="101">
        <v>44523</v>
      </c>
      <c r="EV107" s="92">
        <v>161.4</v>
      </c>
      <c r="EW107" s="101">
        <v>44523</v>
      </c>
      <c r="EX107" s="92"/>
      <c r="EY107" s="103"/>
      <c r="EZ107" s="92"/>
      <c r="FA107" s="102"/>
      <c r="FB107" s="102"/>
      <c r="FC107" s="92"/>
      <c r="FD107" s="92"/>
      <c r="FE107" s="103">
        <v>44523</v>
      </c>
      <c r="FF107" s="105">
        <v>2.9</v>
      </c>
      <c r="FG107" s="101">
        <v>44523</v>
      </c>
      <c r="FH107" s="105">
        <v>128.19999999999999</v>
      </c>
      <c r="FI107" s="92"/>
      <c r="FJ107" s="94"/>
      <c r="FK107" s="92">
        <v>96</v>
      </c>
      <c r="FL107" s="97">
        <v>44873</v>
      </c>
      <c r="FM107" s="98" t="s">
        <v>1530</v>
      </c>
      <c r="FN107" s="97">
        <v>44965</v>
      </c>
      <c r="FO107" s="107"/>
      <c r="FP107" s="92" t="s">
        <v>132</v>
      </c>
      <c r="FQ107" s="92" t="s">
        <v>132</v>
      </c>
      <c r="FR107" s="92" t="s">
        <v>132</v>
      </c>
      <c r="FS107" s="107" t="s">
        <v>132</v>
      </c>
      <c r="FT107" s="92" t="s">
        <v>132</v>
      </c>
      <c r="FU107" s="92" t="s">
        <v>1890</v>
      </c>
      <c r="GM107" s="102"/>
    </row>
    <row r="108" spans="1:195" s="75" customFormat="1" x14ac:dyDescent="0.25">
      <c r="A108" s="85">
        <v>2022</v>
      </c>
      <c r="B108" s="76">
        <v>44926</v>
      </c>
      <c r="C108" s="85" t="s">
        <v>121</v>
      </c>
      <c r="D108" s="85" t="s">
        <v>122</v>
      </c>
      <c r="E108" s="85" t="s">
        <v>1475</v>
      </c>
      <c r="F108" s="77">
        <f t="shared" si="60"/>
        <v>107</v>
      </c>
      <c r="G108" s="85" t="s">
        <v>1586</v>
      </c>
      <c r="H108" s="85">
        <v>86</v>
      </c>
      <c r="I108" s="85" t="s">
        <v>797</v>
      </c>
      <c r="J108" s="217" t="s">
        <v>800</v>
      </c>
      <c r="K108" s="77" t="str">
        <f>VLOOKUP(J108,[1]CodMpios!$B$1075:$E$1087,4,FALSE)</f>
        <v>86001 - Mocoa</v>
      </c>
      <c r="L108" s="77" t="str">
        <f>VLOOKUP($J108,[1]Coord_Mpios_X_Y!$B$102:$K$114,9,FALSE)</f>
        <v>1,228574994655</v>
      </c>
      <c r="M108" s="77" t="str">
        <f>VLOOKUP($J108,[1]Coord_Mpios_X_Y!$B$102:$K$114,10,FALSE)</f>
        <v>-76,684362183288</v>
      </c>
      <c r="N108" s="86" t="s">
        <v>1775</v>
      </c>
      <c r="O108" s="86" t="s">
        <v>1776</v>
      </c>
      <c r="P108" s="218"/>
      <c r="Q108" s="85" t="s">
        <v>126</v>
      </c>
      <c r="R108" s="108">
        <v>27353951</v>
      </c>
      <c r="S108" s="62" t="str">
        <f t="shared" si="40"/>
        <v>CC27353951</v>
      </c>
      <c r="T108" s="91" t="s">
        <v>157</v>
      </c>
      <c r="U108" s="85" t="s">
        <v>530</v>
      </c>
      <c r="V108" s="91" t="s">
        <v>546</v>
      </c>
      <c r="W108" s="85" t="s">
        <v>194</v>
      </c>
      <c r="X108" s="87">
        <v>20560</v>
      </c>
      <c r="Y108" s="89">
        <f t="shared" si="57"/>
        <v>56</v>
      </c>
      <c r="Z108" s="63">
        <f>VLOOKUP($Y108,[1]Edades!$A$3:$H$153,4,FALSE)</f>
        <v>5</v>
      </c>
      <c r="AA108" s="63" t="str">
        <f>VLOOKUP($Y108,[1]Edades!$A$3:$H$153,6,FALSE)</f>
        <v>5 - Adultez</v>
      </c>
      <c r="AB108" s="63">
        <f>VLOOKUP($Y108,[1]Edades!$A$3:$H$153,7,FALSE)</f>
        <v>12</v>
      </c>
      <c r="AC108" s="63" t="str">
        <f>VLOOKUP($Y108,[1]Edades!$A$3:$H$153,8,FALSE)</f>
        <v>55-59</v>
      </c>
      <c r="AD108" s="91" t="s">
        <v>1590</v>
      </c>
      <c r="AE108" s="85">
        <v>2</v>
      </c>
      <c r="AF108" s="85" t="s">
        <v>807</v>
      </c>
      <c r="AG108" s="86" t="s">
        <v>1777</v>
      </c>
      <c r="AH108" s="85" t="s">
        <v>807</v>
      </c>
      <c r="AI108" s="85" t="s">
        <v>807</v>
      </c>
      <c r="AJ108" s="85" t="s">
        <v>807</v>
      </c>
      <c r="AK108" s="86" t="s">
        <v>1775</v>
      </c>
      <c r="AL108" s="86" t="s">
        <v>1602</v>
      </c>
      <c r="AM108" s="85" t="s">
        <v>1786</v>
      </c>
      <c r="AN108" s="85" t="s">
        <v>131</v>
      </c>
      <c r="AO108" s="85" t="s">
        <v>131</v>
      </c>
      <c r="AP108" s="85" t="s">
        <v>131</v>
      </c>
      <c r="AQ108" s="75" t="s">
        <v>1841</v>
      </c>
      <c r="AR108" s="53" t="str">
        <f t="shared" si="58"/>
        <v>86001 - Mocoa</v>
      </c>
      <c r="AS108" s="85" t="s">
        <v>1586</v>
      </c>
      <c r="AT108" s="85">
        <v>4206012</v>
      </c>
      <c r="AU108" s="85" t="s">
        <v>1219</v>
      </c>
      <c r="AV108" s="85"/>
      <c r="AW108" s="85"/>
      <c r="AX108" s="85"/>
      <c r="AY108" s="85"/>
      <c r="AZ108" s="85"/>
      <c r="BA108" s="85">
        <v>86</v>
      </c>
      <c r="BB108" s="85" t="s">
        <v>1778</v>
      </c>
      <c r="BC108" s="85">
        <v>86001</v>
      </c>
      <c r="BD108" s="85" t="s">
        <v>1586</v>
      </c>
      <c r="BE108" s="89">
        <v>860010017201</v>
      </c>
      <c r="BF108" s="49" t="s">
        <v>1079</v>
      </c>
      <c r="BG108" s="85" t="s">
        <v>1779</v>
      </c>
      <c r="BH108" s="85" t="s">
        <v>1780</v>
      </c>
      <c r="BI108" s="85">
        <v>4201616</v>
      </c>
      <c r="BJ108" s="85"/>
      <c r="BK108" s="85"/>
      <c r="BL108" s="85" t="s">
        <v>807</v>
      </c>
      <c r="BM108" s="85" t="s">
        <v>130</v>
      </c>
      <c r="BN108" s="85" t="s">
        <v>132</v>
      </c>
      <c r="BO108" s="85">
        <v>0</v>
      </c>
      <c r="BP108" s="85" t="s">
        <v>132</v>
      </c>
      <c r="BQ108" s="85" t="s">
        <v>132</v>
      </c>
      <c r="BR108" s="85" t="s">
        <v>807</v>
      </c>
      <c r="BS108" s="85" t="s">
        <v>807</v>
      </c>
      <c r="BT108" s="90">
        <v>44855</v>
      </c>
      <c r="BU108" s="85" t="s">
        <v>1677</v>
      </c>
      <c r="BV108" s="85" t="s">
        <v>130</v>
      </c>
      <c r="BW108" s="91" t="s">
        <v>1808</v>
      </c>
      <c r="BX108" s="85"/>
      <c r="BY108" s="85" t="s">
        <v>132</v>
      </c>
      <c r="BZ108" s="85" t="s">
        <v>807</v>
      </c>
      <c r="CA108" s="85" t="s">
        <v>807</v>
      </c>
      <c r="CB108" s="85"/>
      <c r="CC108" s="85"/>
      <c r="CD108" s="85" t="s">
        <v>131</v>
      </c>
      <c r="CE108" s="88" t="s">
        <v>1681</v>
      </c>
      <c r="CF108" s="80" t="str">
        <f>E108</f>
        <v>HTA + DM</v>
      </c>
      <c r="CG108" s="109">
        <v>57</v>
      </c>
      <c r="CH108" s="95">
        <v>154</v>
      </c>
      <c r="CI108" s="50">
        <f t="shared" si="41"/>
        <v>24.034407151290267</v>
      </c>
      <c r="CJ108" s="18" t="str">
        <f t="shared" si="42"/>
        <v>NORMAL</v>
      </c>
      <c r="CK108" s="95">
        <f>Hoja1!L110</f>
        <v>11</v>
      </c>
      <c r="CL108" s="10" t="s">
        <v>1113</v>
      </c>
      <c r="CM108" s="97">
        <v>43334</v>
      </c>
      <c r="CN108" s="92"/>
      <c r="CO108" s="75">
        <v>1</v>
      </c>
      <c r="CP108" s="119">
        <f t="shared" si="77"/>
        <v>43334</v>
      </c>
      <c r="CQ108" s="75">
        <v>1</v>
      </c>
      <c r="CR108" s="94" t="s">
        <v>1221</v>
      </c>
      <c r="CS108" s="75">
        <v>1</v>
      </c>
      <c r="CT108" s="110" t="s">
        <v>1707</v>
      </c>
      <c r="CU108" s="93" t="s">
        <v>807</v>
      </c>
      <c r="CV108" s="92"/>
      <c r="CW108" s="102">
        <v>150</v>
      </c>
      <c r="CX108" s="102">
        <v>90</v>
      </c>
      <c r="CY108" s="93" t="s">
        <v>807</v>
      </c>
      <c r="CZ108" s="92" t="s">
        <v>130</v>
      </c>
      <c r="DA108" s="75" t="s">
        <v>807</v>
      </c>
      <c r="DB108" s="92">
        <v>0</v>
      </c>
      <c r="DC108" s="75" t="str">
        <f t="shared" si="44"/>
        <v/>
      </c>
      <c r="DD108" s="16" t="str">
        <f t="shared" si="45"/>
        <v>PRESION ALTA</v>
      </c>
      <c r="DE108" s="16" t="str">
        <f t="shared" si="46"/>
        <v/>
      </c>
      <c r="DF108" s="16" t="str">
        <f t="shared" si="47"/>
        <v/>
      </c>
      <c r="DG108" s="16" t="str">
        <f t="shared" si="59"/>
        <v xml:space="preserve"> + PRESION ALTA +  + </v>
      </c>
      <c r="DH108" s="16" t="str">
        <f>VLOOKUP(DG108,Hoja3!$A$19:$B$41,2,FALSE)</f>
        <v>PRESION ALTA</v>
      </c>
      <c r="DI108" s="98"/>
      <c r="DJ108" s="75" t="str">
        <f t="shared" si="48"/>
        <v>NO</v>
      </c>
      <c r="DL108" s="98"/>
      <c r="DM108" s="98">
        <v>43335</v>
      </c>
      <c r="DN108" s="75" t="str">
        <f t="shared" si="49"/>
        <v>SI</v>
      </c>
      <c r="DO108" s="98">
        <v>43360</v>
      </c>
      <c r="DP108" s="75" t="str">
        <f t="shared" si="50"/>
        <v>SI</v>
      </c>
      <c r="DQ108" s="98"/>
      <c r="DR108" s="75" t="str">
        <f t="shared" si="51"/>
        <v>NO</v>
      </c>
      <c r="DS108" s="98">
        <v>43361</v>
      </c>
      <c r="DT108" s="75" t="str">
        <f t="shared" si="52"/>
        <v>SI</v>
      </c>
      <c r="DU108" s="98"/>
      <c r="DV108" s="75" t="str">
        <f t="shared" si="53"/>
        <v>NO</v>
      </c>
      <c r="DW108" s="98"/>
      <c r="DX108" s="75" t="str">
        <f t="shared" si="54"/>
        <v>NO</v>
      </c>
      <c r="DY108" s="98">
        <v>44756</v>
      </c>
      <c r="DZ108" s="75" t="str">
        <f t="shared" si="55"/>
        <v>SI</v>
      </c>
      <c r="EA108" s="98"/>
      <c r="EB108" s="75" t="str">
        <f t="shared" si="56"/>
        <v>NO</v>
      </c>
      <c r="EC108" s="98" t="s">
        <v>807</v>
      </c>
      <c r="ED108" s="92" t="s">
        <v>1530</v>
      </c>
      <c r="EE108" s="92"/>
      <c r="EF108" s="98" t="s">
        <v>807</v>
      </c>
      <c r="EG108" s="94"/>
      <c r="EH108" s="99" t="s">
        <v>131</v>
      </c>
      <c r="EI108" s="99" t="s">
        <v>807</v>
      </c>
      <c r="EJ108" s="99"/>
      <c r="EK108" s="139">
        <v>44756</v>
      </c>
      <c r="EL108" s="92">
        <v>0.83</v>
      </c>
      <c r="EM108" s="140">
        <v>44756</v>
      </c>
      <c r="EN108" s="102">
        <v>132</v>
      </c>
      <c r="EO108" s="139">
        <v>44756</v>
      </c>
      <c r="EP108" s="92">
        <v>197</v>
      </c>
      <c r="EQ108" s="139">
        <v>44756</v>
      </c>
      <c r="ER108" s="99">
        <v>101.80000000000001</v>
      </c>
      <c r="ES108" s="139">
        <v>44756</v>
      </c>
      <c r="ET108" s="192">
        <v>68.8</v>
      </c>
      <c r="EU108" s="139" t="s">
        <v>1891</v>
      </c>
      <c r="EV108" s="92">
        <v>132</v>
      </c>
      <c r="EW108" s="139">
        <v>44756</v>
      </c>
      <c r="EX108" s="92"/>
      <c r="EY108" s="140">
        <v>44756</v>
      </c>
      <c r="EZ108" s="92">
        <v>6.7</v>
      </c>
      <c r="FA108" s="102"/>
      <c r="FB108" s="102"/>
      <c r="FC108" s="92"/>
      <c r="FD108" s="92"/>
      <c r="FE108" s="140">
        <v>44756</v>
      </c>
      <c r="FF108" s="141">
        <v>1.2</v>
      </c>
      <c r="FG108" s="139">
        <v>44756</v>
      </c>
      <c r="FH108" s="141">
        <v>35.299999999999997</v>
      </c>
      <c r="FI108" s="92"/>
      <c r="FJ108" s="94"/>
      <c r="FK108" s="92"/>
      <c r="FL108" s="97">
        <v>44855</v>
      </c>
      <c r="FM108" s="98" t="s">
        <v>1530</v>
      </c>
      <c r="FN108" s="97">
        <v>44947</v>
      </c>
      <c r="FO108" s="107"/>
      <c r="FP108" s="92" t="s">
        <v>132</v>
      </c>
      <c r="FQ108" s="92" t="s">
        <v>132</v>
      </c>
      <c r="FR108" s="92" t="s">
        <v>132</v>
      </c>
      <c r="FS108" s="107" t="s">
        <v>807</v>
      </c>
      <c r="FT108" s="92" t="s">
        <v>132</v>
      </c>
      <c r="FU108" s="92"/>
      <c r="GM108" s="102"/>
    </row>
    <row r="109" spans="1:195" s="75" customFormat="1" x14ac:dyDescent="0.25">
      <c r="A109" s="85">
        <v>2022</v>
      </c>
      <c r="B109" s="76">
        <v>44926</v>
      </c>
      <c r="C109" s="85" t="s">
        <v>121</v>
      </c>
      <c r="D109" s="85" t="s">
        <v>122</v>
      </c>
      <c r="E109" s="85" t="s">
        <v>123</v>
      </c>
      <c r="F109" s="77">
        <f t="shared" si="60"/>
        <v>108</v>
      </c>
      <c r="G109" s="85" t="s">
        <v>1586</v>
      </c>
      <c r="H109" s="85">
        <v>86</v>
      </c>
      <c r="I109" s="85" t="s">
        <v>797</v>
      </c>
      <c r="J109" s="217" t="s">
        <v>800</v>
      </c>
      <c r="K109" s="77" t="str">
        <f>VLOOKUP(J109,[1]CodMpios!$B$1075:$E$1087,4,FALSE)</f>
        <v>86001 - Mocoa</v>
      </c>
      <c r="L109" s="77" t="str">
        <f>VLOOKUP($J109,[1]Coord_Mpios_X_Y!$B$102:$K$114,9,FALSE)</f>
        <v>1,228574994655</v>
      </c>
      <c r="M109" s="77" t="str">
        <f>VLOOKUP($J109,[1]Coord_Mpios_X_Y!$B$102:$K$114,10,FALSE)</f>
        <v>-76,684362183288</v>
      </c>
      <c r="N109" s="86" t="s">
        <v>1775</v>
      </c>
      <c r="O109" s="86" t="s">
        <v>1776</v>
      </c>
      <c r="P109" s="218"/>
      <c r="Q109" s="85" t="s">
        <v>126</v>
      </c>
      <c r="R109" s="108">
        <v>30721682</v>
      </c>
      <c r="S109" s="62" t="str">
        <f t="shared" si="40"/>
        <v>CC30721682</v>
      </c>
      <c r="T109" s="91" t="s">
        <v>127</v>
      </c>
      <c r="U109" s="85" t="s">
        <v>175</v>
      </c>
      <c r="V109" s="91" t="s">
        <v>256</v>
      </c>
      <c r="W109" s="85" t="s">
        <v>572</v>
      </c>
      <c r="X109" s="87">
        <v>19565</v>
      </c>
      <c r="Y109" s="89">
        <f t="shared" si="57"/>
        <v>53</v>
      </c>
      <c r="Z109" s="63">
        <f>VLOOKUP($Y109,[1]Edades!$A$3:$H$153,4,FALSE)</f>
        <v>5</v>
      </c>
      <c r="AA109" s="63" t="str">
        <f>VLOOKUP($Y109,[1]Edades!$A$3:$H$153,6,FALSE)</f>
        <v>5 - Adultez</v>
      </c>
      <c r="AB109" s="63">
        <f>VLOOKUP($Y109,[1]Edades!$A$3:$H$153,7,FALSE)</f>
        <v>11</v>
      </c>
      <c r="AC109" s="63" t="str">
        <f>VLOOKUP($Y109,[1]Edades!$A$3:$H$153,8,FALSE)</f>
        <v>50-54</v>
      </c>
      <c r="AD109" s="91" t="s">
        <v>1590</v>
      </c>
      <c r="AE109" s="85">
        <v>2</v>
      </c>
      <c r="AF109" s="85" t="s">
        <v>807</v>
      </c>
      <c r="AG109" s="128" t="s">
        <v>132</v>
      </c>
      <c r="AH109" s="128" t="s">
        <v>132</v>
      </c>
      <c r="AI109" s="127" t="s">
        <v>1595</v>
      </c>
      <c r="AJ109" s="127" t="s">
        <v>1591</v>
      </c>
      <c r="AK109" s="127" t="s">
        <v>1775</v>
      </c>
      <c r="AL109" s="86" t="s">
        <v>1602</v>
      </c>
      <c r="AM109" s="85" t="s">
        <v>1786</v>
      </c>
      <c r="AN109" s="85" t="s">
        <v>131</v>
      </c>
      <c r="AO109" s="85" t="s">
        <v>131</v>
      </c>
      <c r="AP109" s="85" t="s">
        <v>131</v>
      </c>
      <c r="AQ109" s="128" t="s">
        <v>1841</v>
      </c>
      <c r="AR109" s="53" t="str">
        <f t="shared" si="58"/>
        <v>86001 - Mocoa</v>
      </c>
      <c r="AS109" s="85" t="s">
        <v>1586</v>
      </c>
      <c r="AT109" s="85">
        <v>3118658407</v>
      </c>
      <c r="AU109" s="85" t="s">
        <v>1219</v>
      </c>
      <c r="AV109" s="85"/>
      <c r="AW109" s="85"/>
      <c r="AX109" s="85"/>
      <c r="AY109" s="85"/>
      <c r="AZ109" s="85"/>
      <c r="BA109" s="85">
        <v>86</v>
      </c>
      <c r="BB109" s="85" t="s">
        <v>1778</v>
      </c>
      <c r="BC109" s="85">
        <v>86001</v>
      </c>
      <c r="BD109" s="85" t="s">
        <v>1586</v>
      </c>
      <c r="BE109" s="89">
        <v>860010017201</v>
      </c>
      <c r="BF109" s="49" t="s">
        <v>1079</v>
      </c>
      <c r="BG109" s="85" t="s">
        <v>1779</v>
      </c>
      <c r="BH109" s="85" t="s">
        <v>1780</v>
      </c>
      <c r="BI109" s="85">
        <v>4201616</v>
      </c>
      <c r="BJ109" s="85"/>
      <c r="BK109" s="85"/>
      <c r="BL109" s="85" t="s">
        <v>807</v>
      </c>
      <c r="BM109" s="129" t="s">
        <v>130</v>
      </c>
      <c r="BN109" s="127" t="s">
        <v>132</v>
      </c>
      <c r="BO109" s="85">
        <v>0</v>
      </c>
      <c r="BP109" s="127" t="s">
        <v>132</v>
      </c>
      <c r="BQ109" s="127" t="s">
        <v>132</v>
      </c>
      <c r="BR109" s="85" t="s">
        <v>1676</v>
      </c>
      <c r="BS109" s="127" t="s">
        <v>132</v>
      </c>
      <c r="BT109" s="111">
        <v>44918</v>
      </c>
      <c r="BU109" s="127" t="s">
        <v>1677</v>
      </c>
      <c r="BV109" s="127" t="s">
        <v>130</v>
      </c>
      <c r="BW109" s="91" t="s">
        <v>1892</v>
      </c>
      <c r="BX109" s="127" t="s">
        <v>1893</v>
      </c>
      <c r="BY109" s="125" t="s">
        <v>130</v>
      </c>
      <c r="BZ109" s="127" t="s">
        <v>132</v>
      </c>
      <c r="CA109" s="127" t="s">
        <v>132</v>
      </c>
      <c r="CB109" s="127" t="s">
        <v>132</v>
      </c>
      <c r="CC109" s="127" t="s">
        <v>132</v>
      </c>
      <c r="CD109" s="127" t="s">
        <v>131</v>
      </c>
      <c r="CE109" s="127" t="s">
        <v>1681</v>
      </c>
      <c r="CF109" s="127" t="s">
        <v>132</v>
      </c>
      <c r="CG109" s="130">
        <v>57</v>
      </c>
      <c r="CH109" s="131">
        <v>150</v>
      </c>
      <c r="CI109" s="50">
        <f t="shared" si="41"/>
        <v>25.333333333333332</v>
      </c>
      <c r="CJ109" s="18" t="str">
        <f t="shared" si="42"/>
        <v>SOBREPESO</v>
      </c>
      <c r="CK109" s="95">
        <f>Hoja1!L111</f>
        <v>23</v>
      </c>
      <c r="CL109" s="10" t="s">
        <v>1114</v>
      </c>
      <c r="CM109" s="136">
        <v>43334</v>
      </c>
      <c r="CN109" s="127"/>
      <c r="CO109" s="135">
        <v>1</v>
      </c>
      <c r="CP109" s="65" t="s">
        <v>1221</v>
      </c>
      <c r="CQ109" s="75">
        <v>2</v>
      </c>
      <c r="CR109" s="65" t="s">
        <v>1222</v>
      </c>
      <c r="CS109" s="75">
        <v>0</v>
      </c>
      <c r="CT109" s="143" t="s">
        <v>131</v>
      </c>
      <c r="CU109" s="127" t="s">
        <v>132</v>
      </c>
      <c r="CV109" s="127"/>
      <c r="CW109" s="133">
        <v>130</v>
      </c>
      <c r="CX109" s="133">
        <v>80</v>
      </c>
      <c r="CY109" s="125" t="s">
        <v>131</v>
      </c>
      <c r="CZ109" s="127" t="s">
        <v>132</v>
      </c>
      <c r="DA109" s="127" t="s">
        <v>130</v>
      </c>
      <c r="DB109" s="92">
        <v>1</v>
      </c>
      <c r="DC109" s="75" t="str">
        <f t="shared" si="44"/>
        <v/>
      </c>
      <c r="DD109" s="16" t="str">
        <f t="shared" si="45"/>
        <v/>
      </c>
      <c r="DE109" s="16" t="str">
        <f t="shared" si="46"/>
        <v/>
      </c>
      <c r="DF109" s="16" t="str">
        <f t="shared" si="47"/>
        <v/>
      </c>
      <c r="DG109" s="16" t="str">
        <f t="shared" si="59"/>
        <v xml:space="preserve"> +  +  + </v>
      </c>
      <c r="DH109" s="16" t="str">
        <f t="shared" ref="DH109:DH117" si="78">E109</f>
        <v>HTA</v>
      </c>
      <c r="DI109" s="127"/>
      <c r="DJ109" s="75" t="str">
        <f t="shared" si="48"/>
        <v>NO</v>
      </c>
      <c r="DL109" s="127"/>
      <c r="DM109" s="144">
        <v>43525</v>
      </c>
      <c r="DN109" s="75" t="str">
        <f t="shared" si="49"/>
        <v>SI</v>
      </c>
      <c r="DO109" s="134"/>
      <c r="DP109" s="75" t="str">
        <f t="shared" si="50"/>
        <v>NO</v>
      </c>
      <c r="DQ109" s="98"/>
      <c r="DR109" s="75" t="str">
        <f t="shared" si="51"/>
        <v>NO</v>
      </c>
      <c r="DS109" s="134"/>
      <c r="DT109" s="75" t="str">
        <f t="shared" si="52"/>
        <v>NO</v>
      </c>
      <c r="DU109" s="144"/>
      <c r="DV109" s="75" t="str">
        <f t="shared" si="53"/>
        <v>NO</v>
      </c>
      <c r="DW109" s="127"/>
      <c r="DX109" s="75" t="str">
        <f t="shared" si="54"/>
        <v>NO</v>
      </c>
      <c r="DY109" s="149">
        <v>44743</v>
      </c>
      <c r="DZ109" s="75" t="str">
        <f t="shared" si="55"/>
        <v>SI</v>
      </c>
      <c r="EA109" s="144"/>
      <c r="EB109" s="75" t="str">
        <f t="shared" si="56"/>
        <v>NO</v>
      </c>
      <c r="EC109" s="134" t="s">
        <v>132</v>
      </c>
      <c r="ED109" s="127" t="s">
        <v>1530</v>
      </c>
      <c r="EE109" s="127" t="s">
        <v>131</v>
      </c>
      <c r="EF109" s="127" t="s">
        <v>1814</v>
      </c>
      <c r="EG109" s="127">
        <v>57.3</v>
      </c>
      <c r="EH109" s="127" t="s">
        <v>123</v>
      </c>
      <c r="EI109" s="92">
        <v>3</v>
      </c>
      <c r="EJ109" s="92"/>
      <c r="EK109" s="145">
        <v>44743</v>
      </c>
      <c r="EL109" s="135">
        <v>0.78</v>
      </c>
      <c r="EM109" s="162">
        <v>44743</v>
      </c>
      <c r="EN109" s="133">
        <v>73</v>
      </c>
      <c r="EO109" s="134">
        <v>44743</v>
      </c>
      <c r="EP109" s="135">
        <v>175</v>
      </c>
      <c r="EQ109" s="134">
        <v>44743</v>
      </c>
      <c r="ER109" s="99">
        <v>103.97999999999999</v>
      </c>
      <c r="ES109" s="134">
        <v>44743</v>
      </c>
      <c r="ET109" s="225">
        <v>53.7</v>
      </c>
      <c r="EU109" s="134">
        <v>44743</v>
      </c>
      <c r="EV109" s="135">
        <v>86.6</v>
      </c>
      <c r="EW109" s="134">
        <v>44743</v>
      </c>
      <c r="EX109" s="127">
        <v>12.2</v>
      </c>
      <c r="EY109" s="127"/>
      <c r="EZ109" s="127"/>
      <c r="FA109" s="134">
        <v>44743</v>
      </c>
      <c r="FB109" s="133" t="s">
        <v>1799</v>
      </c>
      <c r="FC109" s="134">
        <v>44743</v>
      </c>
      <c r="FD109" s="135">
        <v>4.3</v>
      </c>
      <c r="FE109" s="134">
        <v>44743</v>
      </c>
      <c r="FF109" s="135">
        <v>5</v>
      </c>
      <c r="FG109" s="134">
        <v>44743</v>
      </c>
      <c r="FH109" s="135">
        <v>40.700000000000003</v>
      </c>
      <c r="FI109" s="145">
        <v>44743</v>
      </c>
      <c r="FJ109" s="132" t="s">
        <v>1712</v>
      </c>
      <c r="FK109" s="127">
        <v>90</v>
      </c>
      <c r="FL109" s="111">
        <v>44918</v>
      </c>
      <c r="FM109" s="134" t="s">
        <v>1530</v>
      </c>
      <c r="FN109" s="111">
        <v>45008</v>
      </c>
      <c r="FO109" s="138"/>
      <c r="FP109" s="127" t="s">
        <v>132</v>
      </c>
      <c r="FQ109" s="127" t="s">
        <v>132</v>
      </c>
      <c r="FR109" s="127" t="s">
        <v>132</v>
      </c>
      <c r="FS109" s="127" t="s">
        <v>132</v>
      </c>
      <c r="FT109" s="127" t="s">
        <v>132</v>
      </c>
      <c r="FU109" s="127"/>
      <c r="GM109" s="133"/>
    </row>
    <row r="110" spans="1:195" s="75" customFormat="1" x14ac:dyDescent="0.25">
      <c r="A110" s="85">
        <v>2022</v>
      </c>
      <c r="B110" s="76">
        <v>44926</v>
      </c>
      <c r="C110" s="85" t="s">
        <v>121</v>
      </c>
      <c r="D110" s="85" t="s">
        <v>122</v>
      </c>
      <c r="E110" s="85" t="s">
        <v>1474</v>
      </c>
      <c r="F110" s="77">
        <f t="shared" si="60"/>
        <v>109</v>
      </c>
      <c r="G110" s="85" t="s">
        <v>1586</v>
      </c>
      <c r="H110" s="85">
        <v>86</v>
      </c>
      <c r="I110" s="85" t="s">
        <v>797</v>
      </c>
      <c r="J110" s="217" t="s">
        <v>800</v>
      </c>
      <c r="K110" s="77" t="str">
        <f>VLOOKUP(J110,[1]CodMpios!$B$1075:$E$1087,4,FALSE)</f>
        <v>86001 - Mocoa</v>
      </c>
      <c r="L110" s="77" t="str">
        <f>VLOOKUP($J110,[1]Coord_Mpios_X_Y!$B$102:$K$114,9,FALSE)</f>
        <v>1,228574994655</v>
      </c>
      <c r="M110" s="77" t="str">
        <f>VLOOKUP($J110,[1]Coord_Mpios_X_Y!$B$102:$K$114,10,FALSE)</f>
        <v>-76,684362183288</v>
      </c>
      <c r="N110" s="86" t="s">
        <v>1846</v>
      </c>
      <c r="O110" s="86" t="s">
        <v>1790</v>
      </c>
      <c r="P110" s="218">
        <v>44695</v>
      </c>
      <c r="Q110" s="85" t="s">
        <v>126</v>
      </c>
      <c r="R110" s="108">
        <v>30707986</v>
      </c>
      <c r="S110" s="62" t="str">
        <f t="shared" si="40"/>
        <v>CC30707986</v>
      </c>
      <c r="T110" s="91" t="s">
        <v>295</v>
      </c>
      <c r="U110" s="85" t="s">
        <v>1202</v>
      </c>
      <c r="V110" s="91" t="s">
        <v>353</v>
      </c>
      <c r="W110" s="85" t="s">
        <v>558</v>
      </c>
      <c r="X110" s="87">
        <v>20301</v>
      </c>
      <c r="Y110" s="89">
        <f t="shared" si="57"/>
        <v>55</v>
      </c>
      <c r="Z110" s="63">
        <f>VLOOKUP($Y110,[1]Edades!$A$3:$H$153,4,FALSE)</f>
        <v>5</v>
      </c>
      <c r="AA110" s="63" t="str">
        <f>VLOOKUP($Y110,[1]Edades!$A$3:$H$153,6,FALSE)</f>
        <v>5 - Adultez</v>
      </c>
      <c r="AB110" s="63">
        <f>VLOOKUP($Y110,[1]Edades!$A$3:$H$153,7,FALSE)</f>
        <v>12</v>
      </c>
      <c r="AC110" s="63" t="str">
        <f>VLOOKUP($Y110,[1]Edades!$A$3:$H$153,8,FALSE)</f>
        <v>55-59</v>
      </c>
      <c r="AD110" s="91" t="s">
        <v>1590</v>
      </c>
      <c r="AE110" s="85">
        <v>2</v>
      </c>
      <c r="AF110" s="85" t="s">
        <v>807</v>
      </c>
      <c r="AG110" s="86" t="s">
        <v>1777</v>
      </c>
      <c r="AH110" s="85" t="s">
        <v>807</v>
      </c>
      <c r="AI110" s="85" t="s">
        <v>807</v>
      </c>
      <c r="AJ110" s="85" t="s">
        <v>807</v>
      </c>
      <c r="AK110" s="86" t="s">
        <v>1846</v>
      </c>
      <c r="AL110" s="85" t="s">
        <v>807</v>
      </c>
      <c r="AM110" s="85" t="s">
        <v>1786</v>
      </c>
      <c r="AN110" s="85" t="s">
        <v>131</v>
      </c>
      <c r="AO110" s="85" t="s">
        <v>131</v>
      </c>
      <c r="AP110" s="85" t="s">
        <v>131</v>
      </c>
      <c r="AQ110" s="75" t="s">
        <v>1841</v>
      </c>
      <c r="AR110" s="53" t="str">
        <f t="shared" si="58"/>
        <v>86001 - Mocoa</v>
      </c>
      <c r="AS110" s="85" t="s">
        <v>1586</v>
      </c>
      <c r="AT110" s="85">
        <v>3104114719</v>
      </c>
      <c r="AU110" s="85" t="s">
        <v>1219</v>
      </c>
      <c r="AV110" s="85"/>
      <c r="AW110" s="85"/>
      <c r="AX110" s="85"/>
      <c r="AY110" s="85"/>
      <c r="AZ110" s="85"/>
      <c r="BA110" s="85">
        <v>86</v>
      </c>
      <c r="BB110" s="85" t="s">
        <v>1778</v>
      </c>
      <c r="BC110" s="85">
        <v>86001</v>
      </c>
      <c r="BD110" s="85" t="s">
        <v>1586</v>
      </c>
      <c r="BE110" s="89">
        <v>860010017201</v>
      </c>
      <c r="BF110" s="49" t="s">
        <v>1079</v>
      </c>
      <c r="BG110" s="85" t="s">
        <v>1779</v>
      </c>
      <c r="BH110" s="85" t="s">
        <v>1780</v>
      </c>
      <c r="BI110" s="85">
        <v>4201616</v>
      </c>
      <c r="BJ110" s="85"/>
      <c r="BK110" s="85"/>
      <c r="BL110" s="85" t="s">
        <v>807</v>
      </c>
      <c r="BM110" s="88" t="s">
        <v>132</v>
      </c>
      <c r="BN110" s="85" t="s">
        <v>132</v>
      </c>
      <c r="BO110" s="85">
        <v>0</v>
      </c>
      <c r="BP110" s="85" t="s">
        <v>132</v>
      </c>
      <c r="BQ110" s="85" t="s">
        <v>132</v>
      </c>
      <c r="BR110" s="85" t="s">
        <v>807</v>
      </c>
      <c r="BS110" s="85" t="s">
        <v>807</v>
      </c>
      <c r="BT110" s="90">
        <v>44411</v>
      </c>
      <c r="BU110" s="85" t="s">
        <v>1677</v>
      </c>
      <c r="BV110" s="85" t="s">
        <v>130</v>
      </c>
      <c r="BW110" s="91" t="s">
        <v>131</v>
      </c>
      <c r="BX110" s="85"/>
      <c r="BY110" s="85" t="s">
        <v>131</v>
      </c>
      <c r="BZ110" s="85" t="s">
        <v>807</v>
      </c>
      <c r="CA110" s="85" t="s">
        <v>807</v>
      </c>
      <c r="CB110" s="85"/>
      <c r="CC110" s="85"/>
      <c r="CD110" s="85" t="s">
        <v>131</v>
      </c>
      <c r="CE110" s="88" t="s">
        <v>1681</v>
      </c>
      <c r="CF110" s="80" t="str">
        <f t="shared" ref="CF110:CF111" si="79">E110</f>
        <v>DM</v>
      </c>
      <c r="CG110" s="109">
        <v>67</v>
      </c>
      <c r="CH110" s="95">
        <v>160</v>
      </c>
      <c r="CI110" s="50">
        <f t="shared" si="41"/>
        <v>26.171874999999996</v>
      </c>
      <c r="CJ110" s="18" t="str">
        <f t="shared" si="42"/>
        <v>SOBREPESO</v>
      </c>
      <c r="CK110" s="95">
        <f>Hoja1!L112</f>
        <v>14</v>
      </c>
      <c r="CL110" s="10" t="s">
        <v>1113</v>
      </c>
      <c r="CM110" s="97">
        <v>43335</v>
      </c>
      <c r="CN110" s="92"/>
      <c r="CO110" s="92">
        <v>2</v>
      </c>
      <c r="CP110" s="65" t="s">
        <v>1222</v>
      </c>
      <c r="CQ110" s="75">
        <v>1</v>
      </c>
      <c r="CR110" s="94" t="s">
        <v>1221</v>
      </c>
      <c r="CS110" s="75">
        <v>1</v>
      </c>
      <c r="CT110" s="92" t="s">
        <v>1709</v>
      </c>
      <c r="CU110" s="93" t="s">
        <v>807</v>
      </c>
      <c r="CV110" s="92"/>
      <c r="CW110" s="102">
        <v>120</v>
      </c>
      <c r="CX110" s="102">
        <v>80</v>
      </c>
      <c r="CY110" s="93" t="s">
        <v>807</v>
      </c>
      <c r="CZ110" s="92" t="s">
        <v>130</v>
      </c>
      <c r="DA110" s="75" t="s">
        <v>807</v>
      </c>
      <c r="DB110" s="92">
        <v>0</v>
      </c>
      <c r="DC110" s="75" t="str">
        <f t="shared" si="44"/>
        <v/>
      </c>
      <c r="DD110" s="16" t="str">
        <f t="shared" si="45"/>
        <v/>
      </c>
      <c r="DE110" s="16" t="str">
        <f t="shared" si="46"/>
        <v/>
      </c>
      <c r="DF110" s="16" t="str">
        <f t="shared" si="47"/>
        <v/>
      </c>
      <c r="DG110" s="16" t="str">
        <f t="shared" si="59"/>
        <v xml:space="preserve"> +  +  + </v>
      </c>
      <c r="DH110" s="16" t="str">
        <f t="shared" si="78"/>
        <v>DM</v>
      </c>
      <c r="DI110" s="98"/>
      <c r="DJ110" s="75" t="str">
        <f t="shared" si="48"/>
        <v>NO</v>
      </c>
      <c r="DL110" s="98"/>
      <c r="DM110" s="98">
        <v>43193</v>
      </c>
      <c r="DN110" s="75" t="str">
        <f t="shared" si="49"/>
        <v>SI</v>
      </c>
      <c r="DO110" s="98"/>
      <c r="DP110" s="75" t="str">
        <f t="shared" si="50"/>
        <v>NO</v>
      </c>
      <c r="DQ110" s="98"/>
      <c r="DR110" s="75" t="str">
        <f t="shared" si="51"/>
        <v>NO</v>
      </c>
      <c r="DS110" s="98"/>
      <c r="DT110" s="75" t="str">
        <f t="shared" si="52"/>
        <v>NO</v>
      </c>
      <c r="DU110" s="98"/>
      <c r="DV110" s="75" t="str">
        <f t="shared" si="53"/>
        <v>NO</v>
      </c>
      <c r="DW110" s="98"/>
      <c r="DX110" s="75" t="str">
        <f t="shared" si="54"/>
        <v>NO</v>
      </c>
      <c r="DY110" s="98">
        <v>43325</v>
      </c>
      <c r="DZ110" s="75" t="str">
        <f t="shared" si="55"/>
        <v>SI</v>
      </c>
      <c r="EA110" s="98"/>
      <c r="EB110" s="75" t="str">
        <f t="shared" si="56"/>
        <v>NO</v>
      </c>
      <c r="EC110" s="98" t="s">
        <v>807</v>
      </c>
      <c r="ED110" s="92" t="s">
        <v>1530</v>
      </c>
      <c r="EE110" s="92"/>
      <c r="EF110" s="98" t="s">
        <v>807</v>
      </c>
      <c r="EG110" s="94"/>
      <c r="EH110" s="99" t="s">
        <v>131</v>
      </c>
      <c r="EI110" s="99" t="s">
        <v>807</v>
      </c>
      <c r="EJ110" s="99"/>
      <c r="EK110" s="101">
        <v>43328</v>
      </c>
      <c r="EL110" s="92">
        <v>0.81</v>
      </c>
      <c r="EM110" s="103"/>
      <c r="EN110" s="102"/>
      <c r="EO110" s="101">
        <v>43328</v>
      </c>
      <c r="EP110" s="92">
        <v>204</v>
      </c>
      <c r="EQ110" s="101">
        <v>43328</v>
      </c>
      <c r="ER110" s="99">
        <v>102.03999999999999</v>
      </c>
      <c r="ES110" s="101">
        <v>43328</v>
      </c>
      <c r="ET110" s="192">
        <v>42.6</v>
      </c>
      <c r="EU110" s="101">
        <v>43328</v>
      </c>
      <c r="EV110" s="92">
        <v>296.8</v>
      </c>
      <c r="EW110" s="101">
        <v>43328</v>
      </c>
      <c r="EX110" s="92"/>
      <c r="EY110" s="103">
        <v>43328</v>
      </c>
      <c r="EZ110" s="92">
        <v>16</v>
      </c>
      <c r="FA110" s="102"/>
      <c r="FB110" s="102"/>
      <c r="FC110" s="92"/>
      <c r="FD110" s="92"/>
      <c r="FE110" s="103">
        <v>43328</v>
      </c>
      <c r="FF110" s="105">
        <v>0.6</v>
      </c>
      <c r="FG110" s="101">
        <v>43328</v>
      </c>
      <c r="FH110" s="105">
        <v>11</v>
      </c>
      <c r="FI110" s="92"/>
      <c r="FJ110" s="94"/>
      <c r="FK110" s="92"/>
      <c r="FL110" s="97">
        <v>44411</v>
      </c>
      <c r="FM110" s="98" t="s">
        <v>1530</v>
      </c>
      <c r="FN110" s="97"/>
      <c r="FO110" s="107" t="s">
        <v>1794</v>
      </c>
      <c r="FP110" s="92" t="s">
        <v>132</v>
      </c>
      <c r="FQ110" s="92" t="s">
        <v>132</v>
      </c>
      <c r="FR110" s="92" t="s">
        <v>132</v>
      </c>
      <c r="FS110" s="107" t="s">
        <v>807</v>
      </c>
      <c r="FT110" s="92" t="s">
        <v>132</v>
      </c>
      <c r="FU110" s="92"/>
      <c r="GM110" s="102"/>
    </row>
    <row r="111" spans="1:195" s="75" customFormat="1" x14ac:dyDescent="0.25">
      <c r="A111" s="85">
        <v>2022</v>
      </c>
      <c r="B111" s="76">
        <v>44926</v>
      </c>
      <c r="C111" s="85" t="s">
        <v>121</v>
      </c>
      <c r="D111" s="85" t="s">
        <v>122</v>
      </c>
      <c r="E111" s="85" t="s">
        <v>123</v>
      </c>
      <c r="F111" s="77">
        <f t="shared" si="60"/>
        <v>110</v>
      </c>
      <c r="G111" s="85" t="s">
        <v>1586</v>
      </c>
      <c r="H111" s="85">
        <v>86</v>
      </c>
      <c r="I111" s="85" t="s">
        <v>797</v>
      </c>
      <c r="J111" s="217" t="s">
        <v>800</v>
      </c>
      <c r="K111" s="77" t="str">
        <f>VLOOKUP(J111,[1]CodMpios!$B$1075:$E$1087,4,FALSE)</f>
        <v>86001 - Mocoa</v>
      </c>
      <c r="L111" s="77" t="str">
        <f>VLOOKUP($J111,[1]Coord_Mpios_X_Y!$B$102:$K$114,9,FALSE)</f>
        <v>1,228574994655</v>
      </c>
      <c r="M111" s="77" t="str">
        <f>VLOOKUP($J111,[1]Coord_Mpios_X_Y!$B$102:$K$114,10,FALSE)</f>
        <v>-76,684362183288</v>
      </c>
      <c r="N111" s="86" t="s">
        <v>1784</v>
      </c>
      <c r="O111" s="86" t="s">
        <v>1776</v>
      </c>
      <c r="P111" s="218"/>
      <c r="Q111" s="85" t="s">
        <v>126</v>
      </c>
      <c r="R111" s="108">
        <v>27352577</v>
      </c>
      <c r="S111" s="62" t="str">
        <f t="shared" si="40"/>
        <v>CC27352577</v>
      </c>
      <c r="T111" s="91" t="s">
        <v>133</v>
      </c>
      <c r="U111" s="85" t="s">
        <v>321</v>
      </c>
      <c r="V111" s="91" t="s">
        <v>437</v>
      </c>
      <c r="W111" s="85" t="s">
        <v>1243</v>
      </c>
      <c r="X111" s="87">
        <v>11628</v>
      </c>
      <c r="Y111" s="89">
        <f t="shared" si="57"/>
        <v>31</v>
      </c>
      <c r="Z111" s="63">
        <f>VLOOKUP($Y111,[1]Edades!$A$3:$H$153,4,FALSE)</f>
        <v>5</v>
      </c>
      <c r="AA111" s="63" t="str">
        <f>VLOOKUP($Y111,[1]Edades!$A$3:$H$153,6,FALSE)</f>
        <v>5 - Adultez</v>
      </c>
      <c r="AB111" s="63">
        <f>VLOOKUP($Y111,[1]Edades!$A$3:$H$153,7,FALSE)</f>
        <v>7</v>
      </c>
      <c r="AC111" s="63" t="str">
        <f>VLOOKUP($Y111,[1]Edades!$A$3:$H$153,8,FALSE)</f>
        <v>30-34</v>
      </c>
      <c r="AD111" s="91" t="s">
        <v>1590</v>
      </c>
      <c r="AE111" s="85">
        <v>2</v>
      </c>
      <c r="AF111" s="85" t="s">
        <v>807</v>
      </c>
      <c r="AG111" s="86" t="s">
        <v>1777</v>
      </c>
      <c r="AH111" s="85" t="s">
        <v>807</v>
      </c>
      <c r="AI111" s="85" t="s">
        <v>807</v>
      </c>
      <c r="AJ111" s="85" t="s">
        <v>807</v>
      </c>
      <c r="AK111" s="86" t="s">
        <v>1784</v>
      </c>
      <c r="AL111" s="86" t="s">
        <v>1600</v>
      </c>
      <c r="AM111" s="85" t="s">
        <v>1786</v>
      </c>
      <c r="AN111" s="85" t="s">
        <v>131</v>
      </c>
      <c r="AO111" s="85" t="s">
        <v>131</v>
      </c>
      <c r="AP111" s="85" t="s">
        <v>131</v>
      </c>
      <c r="AQ111" s="75" t="s">
        <v>1841</v>
      </c>
      <c r="AR111" s="53" t="str">
        <f t="shared" si="58"/>
        <v>86001 - Mocoa</v>
      </c>
      <c r="AS111" s="85" t="s">
        <v>1586</v>
      </c>
      <c r="AT111" s="85">
        <v>3144647043</v>
      </c>
      <c r="AU111" s="85" t="s">
        <v>1219</v>
      </c>
      <c r="AV111" s="85"/>
      <c r="AW111" s="85"/>
      <c r="AX111" s="85"/>
      <c r="AY111" s="85"/>
      <c r="AZ111" s="85"/>
      <c r="BA111" s="85">
        <v>86</v>
      </c>
      <c r="BB111" s="85" t="s">
        <v>1778</v>
      </c>
      <c r="BC111" s="85">
        <v>86001</v>
      </c>
      <c r="BD111" s="85" t="s">
        <v>1586</v>
      </c>
      <c r="BE111" s="89">
        <v>860010017201</v>
      </c>
      <c r="BF111" s="49" t="s">
        <v>1079</v>
      </c>
      <c r="BG111" s="85" t="s">
        <v>1779</v>
      </c>
      <c r="BH111" s="85" t="s">
        <v>1780</v>
      </c>
      <c r="BI111" s="85">
        <v>4201616</v>
      </c>
      <c r="BJ111" s="85"/>
      <c r="BK111" s="85"/>
      <c r="BL111" s="85" t="s">
        <v>807</v>
      </c>
      <c r="BM111" s="88" t="s">
        <v>132</v>
      </c>
      <c r="BN111" s="85" t="s">
        <v>132</v>
      </c>
      <c r="BO111" s="85">
        <v>0</v>
      </c>
      <c r="BP111" s="85" t="s">
        <v>132</v>
      </c>
      <c r="BQ111" s="85" t="s">
        <v>132</v>
      </c>
      <c r="BR111" s="85" t="s">
        <v>807</v>
      </c>
      <c r="BS111" s="85" t="s">
        <v>807</v>
      </c>
      <c r="BT111" s="142">
        <v>44789</v>
      </c>
      <c r="BU111" s="85" t="s">
        <v>1677</v>
      </c>
      <c r="BV111" s="85" t="s">
        <v>130</v>
      </c>
      <c r="BW111" s="91" t="s">
        <v>1808</v>
      </c>
      <c r="BX111" s="85"/>
      <c r="BY111" s="85" t="s">
        <v>132</v>
      </c>
      <c r="BZ111" s="85" t="s">
        <v>807</v>
      </c>
      <c r="CA111" s="85" t="s">
        <v>807</v>
      </c>
      <c r="CB111" s="85"/>
      <c r="CC111" s="85"/>
      <c r="CD111" s="85" t="s">
        <v>131</v>
      </c>
      <c r="CE111" s="88" t="s">
        <v>1681</v>
      </c>
      <c r="CF111" s="80" t="str">
        <f t="shared" si="79"/>
        <v>HTA</v>
      </c>
      <c r="CG111" s="109">
        <v>57</v>
      </c>
      <c r="CH111" s="95">
        <v>151</v>
      </c>
      <c r="CI111" s="50">
        <f t="shared" si="41"/>
        <v>24.998903556861542</v>
      </c>
      <c r="CJ111" s="18" t="str">
        <f t="shared" si="42"/>
        <v>NORMAL</v>
      </c>
      <c r="CK111" s="95">
        <f>Hoja1!L113</f>
        <v>8</v>
      </c>
      <c r="CL111" s="10" t="s">
        <v>1112</v>
      </c>
      <c r="CM111" s="97">
        <v>43335</v>
      </c>
      <c r="CN111" s="92"/>
      <c r="CO111" s="75">
        <v>1</v>
      </c>
      <c r="CP111" s="119">
        <f>CM111</f>
        <v>43335</v>
      </c>
      <c r="CQ111" s="75">
        <v>2</v>
      </c>
      <c r="CR111" s="65" t="s">
        <v>1222</v>
      </c>
      <c r="CS111" s="75">
        <v>0</v>
      </c>
      <c r="CT111" s="110" t="s">
        <v>131</v>
      </c>
      <c r="CU111" s="93" t="s">
        <v>807</v>
      </c>
      <c r="CV111" s="92"/>
      <c r="CW111" s="102">
        <v>140</v>
      </c>
      <c r="CX111" s="102">
        <v>70</v>
      </c>
      <c r="CY111" s="93" t="s">
        <v>807</v>
      </c>
      <c r="CZ111" s="92" t="s">
        <v>132</v>
      </c>
      <c r="DA111" s="75" t="s">
        <v>807</v>
      </c>
      <c r="DB111" s="92">
        <v>0</v>
      </c>
      <c r="DC111" s="75" t="str">
        <f t="shared" si="44"/>
        <v/>
      </c>
      <c r="DD111" s="16" t="str">
        <f t="shared" si="45"/>
        <v/>
      </c>
      <c r="DE111" s="16" t="str">
        <f t="shared" si="46"/>
        <v/>
      </c>
      <c r="DF111" s="16" t="str">
        <f t="shared" si="47"/>
        <v/>
      </c>
      <c r="DG111" s="16" t="str">
        <f t="shared" si="59"/>
        <v xml:space="preserve"> +  +  + </v>
      </c>
      <c r="DH111" s="16" t="str">
        <f t="shared" si="78"/>
        <v>HTA</v>
      </c>
      <c r="DI111" s="98"/>
      <c r="DJ111" s="75" t="str">
        <f t="shared" si="48"/>
        <v>NO</v>
      </c>
      <c r="DL111" s="98"/>
      <c r="DM111" s="98">
        <v>44862</v>
      </c>
      <c r="DN111" s="75" t="str">
        <f t="shared" si="49"/>
        <v>SI</v>
      </c>
      <c r="DO111" s="98"/>
      <c r="DP111" s="75" t="str">
        <f t="shared" si="50"/>
        <v>NO</v>
      </c>
      <c r="DQ111" s="98"/>
      <c r="DR111" s="75" t="str">
        <f t="shared" si="51"/>
        <v>NO</v>
      </c>
      <c r="DS111" s="98"/>
      <c r="DT111" s="75" t="str">
        <f t="shared" si="52"/>
        <v>NO</v>
      </c>
      <c r="DU111" s="98"/>
      <c r="DV111" s="75" t="str">
        <f t="shared" si="53"/>
        <v>NO</v>
      </c>
      <c r="DW111" s="98">
        <v>44351</v>
      </c>
      <c r="DX111" s="75" t="str">
        <f t="shared" si="54"/>
        <v>SI</v>
      </c>
      <c r="DY111" s="98">
        <v>44300</v>
      </c>
      <c r="DZ111" s="75" t="str">
        <f t="shared" si="55"/>
        <v>SI</v>
      </c>
      <c r="EA111" s="98"/>
      <c r="EB111" s="75" t="str">
        <f t="shared" si="56"/>
        <v>NO</v>
      </c>
      <c r="EC111" s="98" t="s">
        <v>807</v>
      </c>
      <c r="ED111" s="92" t="s">
        <v>1530</v>
      </c>
      <c r="EE111" s="92"/>
      <c r="EF111" s="98" t="s">
        <v>807</v>
      </c>
      <c r="EG111" s="94"/>
      <c r="EH111" s="92" t="s">
        <v>1793</v>
      </c>
      <c r="EI111" s="99" t="s">
        <v>807</v>
      </c>
      <c r="EJ111" s="99"/>
      <c r="EK111" s="139">
        <v>44748</v>
      </c>
      <c r="EL111" s="92">
        <v>1.3</v>
      </c>
      <c r="EM111" s="103">
        <v>44294</v>
      </c>
      <c r="EN111" s="102">
        <v>99.8</v>
      </c>
      <c r="EO111" s="101">
        <v>44294</v>
      </c>
      <c r="EP111" s="92">
        <v>205</v>
      </c>
      <c r="EQ111" s="101">
        <v>44294</v>
      </c>
      <c r="ER111" s="99">
        <v>118.46000000000001</v>
      </c>
      <c r="ES111" s="101">
        <v>44294</v>
      </c>
      <c r="ET111" s="192">
        <v>45.2</v>
      </c>
      <c r="EU111" s="101">
        <v>44294</v>
      </c>
      <c r="EV111" s="92">
        <v>206.7</v>
      </c>
      <c r="EW111" s="101">
        <v>44294</v>
      </c>
      <c r="EX111" s="92"/>
      <c r="EY111" s="103"/>
      <c r="EZ111" s="92"/>
      <c r="FA111" s="102"/>
      <c r="FB111" s="102"/>
      <c r="FC111" s="92"/>
      <c r="FD111" s="92"/>
      <c r="FE111" s="140">
        <v>44748</v>
      </c>
      <c r="FF111" s="141">
        <v>42</v>
      </c>
      <c r="FG111" s="101">
        <v>44294</v>
      </c>
      <c r="FH111" s="105">
        <v>28.01</v>
      </c>
      <c r="FI111" s="92"/>
      <c r="FJ111" s="94"/>
      <c r="FK111" s="92"/>
      <c r="FL111" s="114">
        <v>44789</v>
      </c>
      <c r="FM111" s="98" t="s">
        <v>1530</v>
      </c>
      <c r="FN111" s="114">
        <v>44881</v>
      </c>
      <c r="FO111" s="107" t="s">
        <v>807</v>
      </c>
      <c r="FP111" s="92" t="s">
        <v>132</v>
      </c>
      <c r="FQ111" s="92" t="s">
        <v>132</v>
      </c>
      <c r="FR111" s="92" t="s">
        <v>132</v>
      </c>
      <c r="FS111" s="107" t="s">
        <v>807</v>
      </c>
      <c r="FT111" s="92" t="s">
        <v>130</v>
      </c>
      <c r="FU111" s="92"/>
      <c r="GM111" s="102"/>
    </row>
    <row r="112" spans="1:195" s="75" customFormat="1" x14ac:dyDescent="0.25">
      <c r="A112" s="85">
        <v>2022</v>
      </c>
      <c r="B112" s="76">
        <v>44926</v>
      </c>
      <c r="C112" s="85" t="s">
        <v>121</v>
      </c>
      <c r="D112" s="85" t="s">
        <v>122</v>
      </c>
      <c r="E112" s="85" t="s">
        <v>1475</v>
      </c>
      <c r="F112" s="77">
        <f t="shared" si="60"/>
        <v>111</v>
      </c>
      <c r="G112" s="85" t="s">
        <v>1586</v>
      </c>
      <c r="H112" s="85">
        <v>86</v>
      </c>
      <c r="I112" s="85" t="s">
        <v>797</v>
      </c>
      <c r="J112" s="217" t="s">
        <v>800</v>
      </c>
      <c r="K112" s="77" t="str">
        <f>VLOOKUP(J112,[1]CodMpios!$B$1075:$E$1087,4,FALSE)</f>
        <v>86001 - Mocoa</v>
      </c>
      <c r="L112" s="77" t="str">
        <f>VLOOKUP($J112,[1]Coord_Mpios_X_Y!$B$102:$K$114,9,FALSE)</f>
        <v>1,228574994655</v>
      </c>
      <c r="M112" s="77" t="str">
        <f>VLOOKUP($J112,[1]Coord_Mpios_X_Y!$B$102:$K$114,10,FALSE)</f>
        <v>-76,684362183288</v>
      </c>
      <c r="N112" s="86" t="s">
        <v>1775</v>
      </c>
      <c r="O112" s="86" t="s">
        <v>1776</v>
      </c>
      <c r="P112" s="218"/>
      <c r="Q112" s="85" t="s">
        <v>126</v>
      </c>
      <c r="R112" s="108">
        <v>27355687</v>
      </c>
      <c r="S112" s="62" t="str">
        <f t="shared" si="40"/>
        <v>CC27355687</v>
      </c>
      <c r="T112" s="91" t="s">
        <v>440</v>
      </c>
      <c r="U112" s="85" t="s">
        <v>629</v>
      </c>
      <c r="V112" s="91" t="s">
        <v>821</v>
      </c>
      <c r="W112" s="85" t="s">
        <v>622</v>
      </c>
      <c r="X112" s="87">
        <v>23893</v>
      </c>
      <c r="Y112" s="89">
        <f t="shared" si="57"/>
        <v>65</v>
      </c>
      <c r="Z112" s="63">
        <f>VLOOKUP($Y112,[1]Edades!$A$3:$H$153,4,FALSE)</f>
        <v>6</v>
      </c>
      <c r="AA112" s="63" t="str">
        <f>VLOOKUP($Y112,[1]Edades!$A$3:$H$153,6,FALSE)</f>
        <v>6 - Persona mayor</v>
      </c>
      <c r="AB112" s="63">
        <f>VLOOKUP($Y112,[1]Edades!$A$3:$H$153,7,FALSE)</f>
        <v>14</v>
      </c>
      <c r="AC112" s="63" t="str">
        <f>VLOOKUP($Y112,[1]Edades!$A$3:$H$153,8,FALSE)</f>
        <v>65-69</v>
      </c>
      <c r="AD112" s="91" t="s">
        <v>1590</v>
      </c>
      <c r="AE112" s="85">
        <v>2</v>
      </c>
      <c r="AF112" s="85" t="s">
        <v>807</v>
      </c>
      <c r="AG112" s="86" t="s">
        <v>212</v>
      </c>
      <c r="AH112" s="86" t="s">
        <v>130</v>
      </c>
      <c r="AI112" s="85" t="s">
        <v>1596</v>
      </c>
      <c r="AJ112" s="85" t="s">
        <v>1591</v>
      </c>
      <c r="AK112" s="86" t="s">
        <v>1775</v>
      </c>
      <c r="AL112" s="86" t="s">
        <v>1600</v>
      </c>
      <c r="AM112" s="85" t="s">
        <v>1786</v>
      </c>
      <c r="AN112" s="85" t="s">
        <v>131</v>
      </c>
      <c r="AO112" s="85" t="s">
        <v>131</v>
      </c>
      <c r="AP112" s="85" t="s">
        <v>131</v>
      </c>
      <c r="AQ112" s="75" t="s">
        <v>1841</v>
      </c>
      <c r="AR112" s="53" t="str">
        <f t="shared" si="58"/>
        <v>86001 - Mocoa</v>
      </c>
      <c r="AS112" s="85" t="s">
        <v>1586</v>
      </c>
      <c r="AT112" s="85">
        <v>3196185201</v>
      </c>
      <c r="AU112" s="85" t="s">
        <v>1219</v>
      </c>
      <c r="AV112" s="85"/>
      <c r="AW112" s="85"/>
      <c r="AX112" s="85"/>
      <c r="AY112" s="85"/>
      <c r="AZ112" s="85"/>
      <c r="BA112" s="85">
        <v>86</v>
      </c>
      <c r="BB112" s="85" t="s">
        <v>1778</v>
      </c>
      <c r="BC112" s="85">
        <v>86001</v>
      </c>
      <c r="BD112" s="85" t="s">
        <v>1586</v>
      </c>
      <c r="BE112" s="89">
        <v>860010017201</v>
      </c>
      <c r="BF112" s="49" t="s">
        <v>1079</v>
      </c>
      <c r="BG112" s="85" t="s">
        <v>1779</v>
      </c>
      <c r="BH112" s="85" t="s">
        <v>1780</v>
      </c>
      <c r="BI112" s="85">
        <v>4201616</v>
      </c>
      <c r="BJ112" s="85"/>
      <c r="BK112" s="85"/>
      <c r="BL112" s="85" t="s">
        <v>807</v>
      </c>
      <c r="BM112" s="85" t="s">
        <v>130</v>
      </c>
      <c r="BN112" s="85" t="s">
        <v>132</v>
      </c>
      <c r="BO112" s="85">
        <v>0</v>
      </c>
      <c r="BP112" s="85" t="s">
        <v>132</v>
      </c>
      <c r="BQ112" s="85" t="s">
        <v>132</v>
      </c>
      <c r="BR112" s="127" t="s">
        <v>2241</v>
      </c>
      <c r="BS112" s="85" t="s">
        <v>130</v>
      </c>
      <c r="BT112" s="90">
        <v>44867</v>
      </c>
      <c r="BU112" s="85" t="s">
        <v>1677</v>
      </c>
      <c r="BV112" s="85" t="s">
        <v>130</v>
      </c>
      <c r="BW112" s="91" t="s">
        <v>1808</v>
      </c>
      <c r="BX112" s="85" t="s">
        <v>132</v>
      </c>
      <c r="BY112" s="85" t="s">
        <v>132</v>
      </c>
      <c r="BZ112" s="85" t="s">
        <v>130</v>
      </c>
      <c r="CA112" s="85" t="s">
        <v>132</v>
      </c>
      <c r="CB112" s="85" t="s">
        <v>132</v>
      </c>
      <c r="CC112" s="85" t="s">
        <v>132</v>
      </c>
      <c r="CD112" s="85" t="s">
        <v>131</v>
      </c>
      <c r="CE112" s="85" t="s">
        <v>1681</v>
      </c>
      <c r="CF112" s="85" t="s">
        <v>132</v>
      </c>
      <c r="CG112" s="109">
        <v>66</v>
      </c>
      <c r="CH112" s="95">
        <v>150</v>
      </c>
      <c r="CI112" s="50">
        <f t="shared" si="41"/>
        <v>29.333333333333332</v>
      </c>
      <c r="CJ112" s="18" t="str">
        <f t="shared" si="42"/>
        <v>SOBREPESO</v>
      </c>
      <c r="CK112" s="95">
        <f>Hoja1!L114</f>
        <v>15</v>
      </c>
      <c r="CL112" s="10" t="s">
        <v>1113</v>
      </c>
      <c r="CM112" s="97">
        <v>43335</v>
      </c>
      <c r="CN112" s="92"/>
      <c r="CO112" s="75">
        <v>1</v>
      </c>
      <c r="CP112" s="97">
        <v>43335</v>
      </c>
      <c r="CQ112" s="75">
        <v>1</v>
      </c>
      <c r="CR112" s="98">
        <v>43375</v>
      </c>
      <c r="CS112" s="75">
        <v>1</v>
      </c>
      <c r="CT112" s="110" t="s">
        <v>1707</v>
      </c>
      <c r="CU112" s="92" t="s">
        <v>1696</v>
      </c>
      <c r="CV112" s="92" t="s">
        <v>1221</v>
      </c>
      <c r="CW112" s="102">
        <v>120</v>
      </c>
      <c r="CX112" s="102">
        <v>70</v>
      </c>
      <c r="CY112" s="93" t="s">
        <v>807</v>
      </c>
      <c r="CZ112" s="92" t="s">
        <v>130</v>
      </c>
      <c r="DA112" s="92" t="s">
        <v>132</v>
      </c>
      <c r="DB112" s="92">
        <v>0</v>
      </c>
      <c r="DC112" s="75" t="str">
        <f t="shared" si="44"/>
        <v/>
      </c>
      <c r="DD112" s="16" t="str">
        <f t="shared" si="45"/>
        <v/>
      </c>
      <c r="DE112" s="16" t="str">
        <f t="shared" si="46"/>
        <v/>
      </c>
      <c r="DF112" s="16" t="str">
        <f t="shared" si="47"/>
        <v/>
      </c>
      <c r="DG112" s="16" t="str">
        <f t="shared" si="59"/>
        <v xml:space="preserve"> +  +  + </v>
      </c>
      <c r="DH112" s="16" t="str">
        <f t="shared" si="78"/>
        <v>HTA + DM</v>
      </c>
      <c r="DI112" s="98"/>
      <c r="DJ112" s="75" t="str">
        <f t="shared" si="48"/>
        <v>NO</v>
      </c>
      <c r="DL112" s="98"/>
      <c r="DM112" s="98">
        <v>44852</v>
      </c>
      <c r="DN112" s="75" t="str">
        <f t="shared" si="49"/>
        <v>SI</v>
      </c>
      <c r="DO112" s="98">
        <v>43369</v>
      </c>
      <c r="DP112" s="75" t="str">
        <f t="shared" si="50"/>
        <v>SI</v>
      </c>
      <c r="DQ112" s="98"/>
      <c r="DR112" s="75" t="str">
        <f t="shared" si="51"/>
        <v>NO</v>
      </c>
      <c r="DS112" s="98"/>
      <c r="DT112" s="75" t="str">
        <f t="shared" si="52"/>
        <v>NO</v>
      </c>
      <c r="DU112" s="98"/>
      <c r="DV112" s="75" t="str">
        <f t="shared" si="53"/>
        <v>NO</v>
      </c>
      <c r="DW112" s="98"/>
      <c r="DX112" s="75" t="str">
        <f t="shared" si="54"/>
        <v>NO</v>
      </c>
      <c r="DY112" s="98">
        <v>44646</v>
      </c>
      <c r="DZ112" s="75" t="str">
        <f t="shared" si="55"/>
        <v>SI</v>
      </c>
      <c r="EA112" s="98"/>
      <c r="EB112" s="75" t="str">
        <f t="shared" si="56"/>
        <v>NO</v>
      </c>
      <c r="EC112" s="98" t="s">
        <v>132</v>
      </c>
      <c r="ED112" s="92" t="s">
        <v>1530</v>
      </c>
      <c r="EE112" s="92" t="s">
        <v>807</v>
      </c>
      <c r="EF112" s="92" t="s">
        <v>1114</v>
      </c>
      <c r="EG112" s="94"/>
      <c r="EH112" s="99" t="s">
        <v>1474</v>
      </c>
      <c r="EI112" s="92">
        <v>2</v>
      </c>
      <c r="EJ112" s="92"/>
      <c r="EK112" s="101">
        <v>44646</v>
      </c>
      <c r="EL112" s="94">
        <v>0.79</v>
      </c>
      <c r="EM112" s="103">
        <v>44646</v>
      </c>
      <c r="EN112" s="102">
        <v>106</v>
      </c>
      <c r="EO112" s="101">
        <v>44646</v>
      </c>
      <c r="EP112" s="92">
        <v>182</v>
      </c>
      <c r="EQ112" s="101">
        <v>44646</v>
      </c>
      <c r="ER112" s="99">
        <v>79.599999999999994</v>
      </c>
      <c r="ES112" s="101">
        <v>44646</v>
      </c>
      <c r="ET112" s="192">
        <v>59</v>
      </c>
      <c r="EU112" s="101">
        <v>44646</v>
      </c>
      <c r="EV112" s="92">
        <v>217</v>
      </c>
      <c r="EW112" s="101">
        <v>44646</v>
      </c>
      <c r="EX112" s="92">
        <v>118</v>
      </c>
      <c r="EY112" s="103">
        <v>44646</v>
      </c>
      <c r="EZ112" s="92">
        <v>7.2</v>
      </c>
      <c r="FA112" s="102"/>
      <c r="FB112" s="102"/>
      <c r="FC112" s="92"/>
      <c r="FD112" s="92"/>
      <c r="FE112" s="103">
        <v>44646</v>
      </c>
      <c r="FF112" s="105">
        <v>16</v>
      </c>
      <c r="FG112" s="101">
        <v>44646</v>
      </c>
      <c r="FH112" s="105">
        <v>13.5</v>
      </c>
      <c r="FI112" s="98">
        <v>44646</v>
      </c>
      <c r="FJ112" s="94" t="s">
        <v>1712</v>
      </c>
      <c r="FK112" s="92">
        <v>96</v>
      </c>
      <c r="FL112" s="97">
        <v>44867</v>
      </c>
      <c r="FM112" s="98" t="s">
        <v>1530</v>
      </c>
      <c r="FN112" s="97">
        <v>44959</v>
      </c>
      <c r="FO112" s="107"/>
      <c r="FP112" s="92" t="s">
        <v>130</v>
      </c>
      <c r="FQ112" s="92" t="s">
        <v>132</v>
      </c>
      <c r="FR112" s="92" t="s">
        <v>132</v>
      </c>
      <c r="FS112" s="107" t="s">
        <v>132</v>
      </c>
      <c r="FT112" s="92" t="s">
        <v>132</v>
      </c>
      <c r="FU112" s="92"/>
      <c r="GM112" s="102"/>
    </row>
    <row r="113" spans="1:195" s="75" customFormat="1" x14ac:dyDescent="0.25">
      <c r="A113" s="85">
        <v>2022</v>
      </c>
      <c r="B113" s="76">
        <v>44926</v>
      </c>
      <c r="C113" s="85" t="s">
        <v>121</v>
      </c>
      <c r="D113" s="85" t="s">
        <v>122</v>
      </c>
      <c r="E113" s="85" t="s">
        <v>1475</v>
      </c>
      <c r="F113" s="77">
        <f t="shared" si="60"/>
        <v>112</v>
      </c>
      <c r="G113" s="85" t="s">
        <v>1586</v>
      </c>
      <c r="H113" s="85">
        <v>86</v>
      </c>
      <c r="I113" s="85" t="s">
        <v>797</v>
      </c>
      <c r="J113" s="217" t="s">
        <v>798</v>
      </c>
      <c r="K113" s="77" t="str">
        <f>VLOOKUP(J113,[1]CodMpios!$B$1075:$E$1087,4,FALSE)</f>
        <v>86885 - Villagarzón</v>
      </c>
      <c r="L113" s="77" t="str">
        <f>VLOOKUP($J113,[1]Coord_Mpios_X_Y!$B$102:$K$114,9,FALSE)</f>
        <v>0,911149514668</v>
      </c>
      <c r="M113" s="77" t="str">
        <f>VLOOKUP($J113,[1]Coord_Mpios_X_Y!$B$102:$K$114,10,FALSE)</f>
        <v>-76,744954472991</v>
      </c>
      <c r="N113" s="86" t="s">
        <v>1775</v>
      </c>
      <c r="O113" s="86" t="s">
        <v>1776</v>
      </c>
      <c r="P113" s="218"/>
      <c r="Q113" s="85" t="s">
        <v>126</v>
      </c>
      <c r="R113" s="108">
        <v>27364437</v>
      </c>
      <c r="S113" s="62" t="str">
        <f t="shared" si="40"/>
        <v>CC27364437</v>
      </c>
      <c r="T113" s="91" t="s">
        <v>377</v>
      </c>
      <c r="U113" s="85" t="s">
        <v>161</v>
      </c>
      <c r="V113" s="91" t="s">
        <v>225</v>
      </c>
      <c r="W113" s="85" t="s">
        <v>417</v>
      </c>
      <c r="X113" s="87">
        <v>20205</v>
      </c>
      <c r="Y113" s="89">
        <f t="shared" si="57"/>
        <v>55</v>
      </c>
      <c r="Z113" s="63">
        <f>VLOOKUP($Y113,[1]Edades!$A$3:$H$153,4,FALSE)</f>
        <v>5</v>
      </c>
      <c r="AA113" s="63" t="str">
        <f>VLOOKUP($Y113,[1]Edades!$A$3:$H$153,6,FALSE)</f>
        <v>5 - Adultez</v>
      </c>
      <c r="AB113" s="63">
        <f>VLOOKUP($Y113,[1]Edades!$A$3:$H$153,7,FALSE)</f>
        <v>12</v>
      </c>
      <c r="AC113" s="63" t="str">
        <f>VLOOKUP($Y113,[1]Edades!$A$3:$H$153,8,FALSE)</f>
        <v>55-59</v>
      </c>
      <c r="AD113" s="91" t="s">
        <v>1590</v>
      </c>
      <c r="AE113" s="85">
        <v>2</v>
      </c>
      <c r="AF113" s="85" t="s">
        <v>807</v>
      </c>
      <c r="AG113" s="86" t="s">
        <v>1777</v>
      </c>
      <c r="AH113" s="85" t="s">
        <v>807</v>
      </c>
      <c r="AI113" s="85" t="s">
        <v>807</v>
      </c>
      <c r="AJ113" s="85" t="s">
        <v>807</v>
      </c>
      <c r="AK113" s="86" t="s">
        <v>1775</v>
      </c>
      <c r="AL113" s="86" t="s">
        <v>1600</v>
      </c>
      <c r="AM113" s="85" t="s">
        <v>1786</v>
      </c>
      <c r="AN113" s="85" t="s">
        <v>131</v>
      </c>
      <c r="AO113" s="85" t="s">
        <v>131</v>
      </c>
      <c r="AP113" s="85" t="s">
        <v>131</v>
      </c>
      <c r="AQ113" s="75" t="s">
        <v>1841</v>
      </c>
      <c r="AR113" s="53" t="str">
        <f t="shared" si="58"/>
        <v>86885 - Villagarzón</v>
      </c>
      <c r="AS113" s="85" t="s">
        <v>1618</v>
      </c>
      <c r="AT113" s="85">
        <v>3128342520</v>
      </c>
      <c r="AU113" s="85" t="s">
        <v>1219</v>
      </c>
      <c r="AV113" s="85"/>
      <c r="AW113" s="85"/>
      <c r="AX113" s="85"/>
      <c r="AY113" s="85"/>
      <c r="AZ113" s="85"/>
      <c r="BA113" s="85">
        <v>86</v>
      </c>
      <c r="BB113" s="85" t="s">
        <v>1778</v>
      </c>
      <c r="BC113" s="85">
        <v>86885</v>
      </c>
      <c r="BD113" s="85" t="s">
        <v>1618</v>
      </c>
      <c r="BE113" s="89">
        <v>860010017201</v>
      </c>
      <c r="BF113" s="49" t="s">
        <v>1083</v>
      </c>
      <c r="BG113" s="85" t="s">
        <v>1779</v>
      </c>
      <c r="BH113" s="85" t="s">
        <v>1780</v>
      </c>
      <c r="BI113" s="85">
        <v>4201616</v>
      </c>
      <c r="BJ113" s="85"/>
      <c r="BK113" s="85"/>
      <c r="BL113" s="85" t="s">
        <v>807</v>
      </c>
      <c r="BM113" s="85" t="s">
        <v>130</v>
      </c>
      <c r="BN113" s="85" t="s">
        <v>132</v>
      </c>
      <c r="BO113" s="85">
        <v>0</v>
      </c>
      <c r="BP113" s="85" t="s">
        <v>132</v>
      </c>
      <c r="BQ113" s="85" t="s">
        <v>132</v>
      </c>
      <c r="BR113" s="85" t="s">
        <v>807</v>
      </c>
      <c r="BS113" s="85" t="s">
        <v>807</v>
      </c>
      <c r="BT113" s="90">
        <v>44867</v>
      </c>
      <c r="BU113" s="85" t="s">
        <v>1677</v>
      </c>
      <c r="BV113" s="85" t="s">
        <v>130</v>
      </c>
      <c r="BW113" s="91" t="s">
        <v>1792</v>
      </c>
      <c r="BX113" s="85"/>
      <c r="BY113" s="85" t="s">
        <v>132</v>
      </c>
      <c r="BZ113" s="85" t="s">
        <v>807</v>
      </c>
      <c r="CA113" s="85" t="s">
        <v>807</v>
      </c>
      <c r="CB113" s="85"/>
      <c r="CC113" s="85"/>
      <c r="CD113" s="85" t="s">
        <v>131</v>
      </c>
      <c r="CE113" s="88" t="s">
        <v>1681</v>
      </c>
      <c r="CF113" s="80" t="str">
        <f>E113</f>
        <v>HTA + DM</v>
      </c>
      <c r="CG113" s="109">
        <v>66</v>
      </c>
      <c r="CH113" s="95">
        <v>150</v>
      </c>
      <c r="CI113" s="50">
        <f t="shared" si="41"/>
        <v>29.333333333333332</v>
      </c>
      <c r="CJ113" s="18" t="str">
        <f t="shared" si="42"/>
        <v>SOBREPESO</v>
      </c>
      <c r="CK113" s="95">
        <f>Hoja1!L115</f>
        <v>9</v>
      </c>
      <c r="CL113" s="10" t="s">
        <v>1112</v>
      </c>
      <c r="CM113" s="97">
        <v>43335</v>
      </c>
      <c r="CN113" s="92"/>
      <c r="CO113" s="75">
        <v>1</v>
      </c>
      <c r="CP113" s="119">
        <f>CM113</f>
        <v>43335</v>
      </c>
      <c r="CQ113" s="75">
        <v>1</v>
      </c>
      <c r="CR113" s="94" t="s">
        <v>1221</v>
      </c>
      <c r="CS113" s="75">
        <v>1</v>
      </c>
      <c r="CT113" s="110" t="s">
        <v>1707</v>
      </c>
      <c r="CU113" s="93" t="s">
        <v>807</v>
      </c>
      <c r="CV113" s="92"/>
      <c r="CW113" s="102">
        <v>120</v>
      </c>
      <c r="CX113" s="102">
        <v>70</v>
      </c>
      <c r="CY113" s="93" t="s">
        <v>807</v>
      </c>
      <c r="CZ113" s="92" t="s">
        <v>130</v>
      </c>
      <c r="DA113" s="75" t="s">
        <v>807</v>
      </c>
      <c r="DB113" s="92">
        <v>0</v>
      </c>
      <c r="DC113" s="75" t="str">
        <f t="shared" si="44"/>
        <v/>
      </c>
      <c r="DD113" s="16" t="str">
        <f t="shared" si="45"/>
        <v/>
      </c>
      <c r="DE113" s="16" t="str">
        <f t="shared" si="46"/>
        <v/>
      </c>
      <c r="DF113" s="16" t="str">
        <f t="shared" si="47"/>
        <v/>
      </c>
      <c r="DG113" s="16" t="str">
        <f t="shared" si="59"/>
        <v xml:space="preserve"> +  +  + </v>
      </c>
      <c r="DH113" s="16" t="str">
        <f t="shared" si="78"/>
        <v>HTA + DM</v>
      </c>
      <c r="DI113" s="98">
        <v>43360</v>
      </c>
      <c r="DJ113" s="75" t="str">
        <f t="shared" si="48"/>
        <v>SI</v>
      </c>
      <c r="DL113" s="98"/>
      <c r="DM113" s="98">
        <v>44280</v>
      </c>
      <c r="DN113" s="75" t="str">
        <f t="shared" si="49"/>
        <v>SI</v>
      </c>
      <c r="DO113" s="98">
        <v>43342</v>
      </c>
      <c r="DP113" s="75" t="str">
        <f t="shared" si="50"/>
        <v>SI</v>
      </c>
      <c r="DQ113" s="98"/>
      <c r="DR113" s="75" t="str">
        <f t="shared" si="51"/>
        <v>NO</v>
      </c>
      <c r="DS113" s="98">
        <v>43221</v>
      </c>
      <c r="DT113" s="75" t="str">
        <f t="shared" si="52"/>
        <v>SI</v>
      </c>
      <c r="DU113" s="98"/>
      <c r="DV113" s="75" t="str">
        <f t="shared" si="53"/>
        <v>NO</v>
      </c>
      <c r="DW113" s="98"/>
      <c r="DX113" s="75" t="str">
        <f t="shared" si="54"/>
        <v>NO</v>
      </c>
      <c r="DY113" s="98">
        <v>44242</v>
      </c>
      <c r="DZ113" s="75" t="str">
        <f t="shared" si="55"/>
        <v>SI</v>
      </c>
      <c r="EA113" s="98"/>
      <c r="EB113" s="75" t="str">
        <f t="shared" si="56"/>
        <v>NO</v>
      </c>
      <c r="EC113" s="98" t="s">
        <v>807</v>
      </c>
      <c r="ED113" s="92" t="s">
        <v>1530</v>
      </c>
      <c r="EE113" s="92"/>
      <c r="EF113" s="98" t="s">
        <v>807</v>
      </c>
      <c r="EG113" s="94"/>
      <c r="EH113" s="99" t="s">
        <v>131</v>
      </c>
      <c r="EI113" s="99" t="s">
        <v>807</v>
      </c>
      <c r="EJ113" s="99"/>
      <c r="EK113" s="101">
        <v>44412</v>
      </c>
      <c r="EL113" s="92">
        <v>0.62</v>
      </c>
      <c r="EM113" s="103">
        <v>44764</v>
      </c>
      <c r="EN113" s="102">
        <v>107</v>
      </c>
      <c r="EO113" s="101">
        <v>44764</v>
      </c>
      <c r="EP113" s="92">
        <v>177</v>
      </c>
      <c r="EQ113" s="101">
        <v>44764</v>
      </c>
      <c r="ER113" s="99">
        <v>93</v>
      </c>
      <c r="ES113" s="101">
        <v>44764</v>
      </c>
      <c r="ET113" s="192">
        <v>52</v>
      </c>
      <c r="EU113" s="101">
        <v>44412</v>
      </c>
      <c r="EV113" s="92">
        <v>160</v>
      </c>
      <c r="EW113" s="101">
        <v>44242</v>
      </c>
      <c r="EX113" s="92"/>
      <c r="EY113" s="103">
        <v>44764</v>
      </c>
      <c r="EZ113" s="92">
        <v>5.9</v>
      </c>
      <c r="FA113" s="102"/>
      <c r="FB113" s="102"/>
      <c r="FC113" s="92"/>
      <c r="FD113" s="92"/>
      <c r="FE113" s="103">
        <v>44412</v>
      </c>
      <c r="FF113" s="105">
        <v>26.2</v>
      </c>
      <c r="FG113" s="101">
        <v>44242</v>
      </c>
      <c r="FH113" s="105">
        <v>40</v>
      </c>
      <c r="FI113" s="92"/>
      <c r="FJ113" s="94"/>
      <c r="FK113" s="92"/>
      <c r="FL113" s="97">
        <v>44867</v>
      </c>
      <c r="FM113" s="98" t="s">
        <v>1530</v>
      </c>
      <c r="FN113" s="97">
        <v>44959</v>
      </c>
      <c r="FO113" s="107"/>
      <c r="FP113" s="92" t="s">
        <v>132</v>
      </c>
      <c r="FQ113" s="92" t="s">
        <v>132</v>
      </c>
      <c r="FR113" s="92" t="s">
        <v>132</v>
      </c>
      <c r="FS113" s="107" t="s">
        <v>807</v>
      </c>
      <c r="FT113" s="92" t="s">
        <v>132</v>
      </c>
      <c r="FU113" s="92"/>
      <c r="GM113" s="102"/>
    </row>
    <row r="114" spans="1:195" s="75" customFormat="1" x14ac:dyDescent="0.25">
      <c r="A114" s="85">
        <v>2022</v>
      </c>
      <c r="B114" s="76">
        <v>44926</v>
      </c>
      <c r="C114" s="85" t="s">
        <v>121</v>
      </c>
      <c r="D114" s="85" t="s">
        <v>122</v>
      </c>
      <c r="E114" s="85" t="s">
        <v>123</v>
      </c>
      <c r="F114" s="77">
        <f t="shared" si="60"/>
        <v>113</v>
      </c>
      <c r="G114" s="85" t="s">
        <v>1586</v>
      </c>
      <c r="H114" s="85">
        <v>86</v>
      </c>
      <c r="I114" s="85" t="s">
        <v>797</v>
      </c>
      <c r="J114" s="217" t="s">
        <v>798</v>
      </c>
      <c r="K114" s="77" t="str">
        <f>VLOOKUP(J114,[1]CodMpios!$B$1075:$E$1087,4,FALSE)</f>
        <v>86885 - Villagarzón</v>
      </c>
      <c r="L114" s="77" t="str">
        <f>VLOOKUP($J114,[1]Coord_Mpios_X_Y!$B$102:$K$114,9,FALSE)</f>
        <v>0,911149514668</v>
      </c>
      <c r="M114" s="77" t="str">
        <f>VLOOKUP($J114,[1]Coord_Mpios_X_Y!$B$102:$K$114,10,FALSE)</f>
        <v>-76,744954472991</v>
      </c>
      <c r="N114" s="86" t="s">
        <v>1775</v>
      </c>
      <c r="O114" s="86" t="s">
        <v>1776</v>
      </c>
      <c r="P114" s="218"/>
      <c r="Q114" s="85" t="s">
        <v>126</v>
      </c>
      <c r="R114" s="108">
        <v>5301318</v>
      </c>
      <c r="S114" s="62" t="str">
        <f t="shared" si="40"/>
        <v>CC5301318</v>
      </c>
      <c r="T114" s="91" t="s">
        <v>519</v>
      </c>
      <c r="U114" s="85" t="s">
        <v>308</v>
      </c>
      <c r="V114" s="91" t="s">
        <v>1263</v>
      </c>
      <c r="W114" s="85" t="s">
        <v>346</v>
      </c>
      <c r="X114" s="87">
        <v>23392</v>
      </c>
      <c r="Y114" s="89">
        <f t="shared" si="57"/>
        <v>64</v>
      </c>
      <c r="Z114" s="63">
        <f>VLOOKUP($Y114,[1]Edades!$A$3:$H$153,4,FALSE)</f>
        <v>6</v>
      </c>
      <c r="AA114" s="63" t="str">
        <f>VLOOKUP($Y114,[1]Edades!$A$3:$H$153,6,FALSE)</f>
        <v>6 - Persona mayor</v>
      </c>
      <c r="AB114" s="63">
        <f>VLOOKUP($Y114,[1]Edades!$A$3:$H$153,7,FALSE)</f>
        <v>13</v>
      </c>
      <c r="AC114" s="63" t="str">
        <f>VLOOKUP($Y114,[1]Edades!$A$3:$H$153,8,FALSE)</f>
        <v>60-64</v>
      </c>
      <c r="AD114" s="88" t="s">
        <v>1589</v>
      </c>
      <c r="AE114" s="85">
        <v>1</v>
      </c>
      <c r="AF114" s="85" t="s">
        <v>807</v>
      </c>
      <c r="AG114" s="86" t="s">
        <v>1777</v>
      </c>
      <c r="AH114" s="85" t="s">
        <v>807</v>
      </c>
      <c r="AI114" s="85" t="s">
        <v>1596</v>
      </c>
      <c r="AJ114" s="85" t="s">
        <v>1591</v>
      </c>
      <c r="AK114" s="86" t="s">
        <v>1775</v>
      </c>
      <c r="AL114" s="86" t="s">
        <v>1600</v>
      </c>
      <c r="AM114" s="85" t="s">
        <v>1786</v>
      </c>
      <c r="AN114" s="85" t="s">
        <v>131</v>
      </c>
      <c r="AO114" s="85" t="s">
        <v>131</v>
      </c>
      <c r="AP114" s="85" t="s">
        <v>131</v>
      </c>
      <c r="AQ114" s="75" t="s">
        <v>1841</v>
      </c>
      <c r="AR114" s="53" t="str">
        <f t="shared" si="58"/>
        <v>86885 - Villagarzón</v>
      </c>
      <c r="AS114" s="85" t="s">
        <v>1618</v>
      </c>
      <c r="AT114" s="85">
        <v>3208428908</v>
      </c>
      <c r="AU114" s="85" t="s">
        <v>1219</v>
      </c>
      <c r="AV114" s="85"/>
      <c r="AW114" s="85"/>
      <c r="AX114" s="85"/>
      <c r="AY114" s="85"/>
      <c r="AZ114" s="85"/>
      <c r="BA114" s="85">
        <v>86</v>
      </c>
      <c r="BB114" s="85" t="s">
        <v>1778</v>
      </c>
      <c r="BC114" s="85">
        <v>86885</v>
      </c>
      <c r="BD114" s="85" t="s">
        <v>1618</v>
      </c>
      <c r="BE114" s="89">
        <v>860010017201</v>
      </c>
      <c r="BF114" s="49" t="s">
        <v>1083</v>
      </c>
      <c r="BG114" s="85" t="s">
        <v>1779</v>
      </c>
      <c r="BH114" s="85" t="s">
        <v>1780</v>
      </c>
      <c r="BI114" s="85">
        <v>4201616</v>
      </c>
      <c r="BJ114" s="85"/>
      <c r="BK114" s="85"/>
      <c r="BL114" s="85" t="s">
        <v>807</v>
      </c>
      <c r="BM114" s="85" t="s">
        <v>130</v>
      </c>
      <c r="BN114" s="85" t="s">
        <v>132</v>
      </c>
      <c r="BO114" s="85">
        <v>0</v>
      </c>
      <c r="BP114" s="85" t="s">
        <v>132</v>
      </c>
      <c r="BQ114" s="85" t="s">
        <v>132</v>
      </c>
      <c r="BR114" s="85" t="s">
        <v>1676</v>
      </c>
      <c r="BS114" s="85" t="s">
        <v>132</v>
      </c>
      <c r="BT114" s="90">
        <v>44888</v>
      </c>
      <c r="BU114" s="85" t="s">
        <v>1677</v>
      </c>
      <c r="BV114" s="85" t="s">
        <v>130</v>
      </c>
      <c r="BW114" s="91" t="s">
        <v>1808</v>
      </c>
      <c r="BX114" s="85" t="s">
        <v>132</v>
      </c>
      <c r="BY114" s="88" t="s">
        <v>130</v>
      </c>
      <c r="BZ114" s="85" t="s">
        <v>132</v>
      </c>
      <c r="CA114" s="85" t="s">
        <v>132</v>
      </c>
      <c r="CB114" s="85" t="s">
        <v>132</v>
      </c>
      <c r="CC114" s="85" t="s">
        <v>132</v>
      </c>
      <c r="CD114" s="85" t="s">
        <v>1894</v>
      </c>
      <c r="CE114" s="85" t="s">
        <v>1681</v>
      </c>
      <c r="CF114" s="85" t="s">
        <v>132</v>
      </c>
      <c r="CG114" s="109">
        <v>67</v>
      </c>
      <c r="CH114" s="95">
        <v>169</v>
      </c>
      <c r="CI114" s="50">
        <f t="shared" si="41"/>
        <v>23.458562375266975</v>
      </c>
      <c r="CJ114" s="18" t="str">
        <f t="shared" si="42"/>
        <v>NORMAL</v>
      </c>
      <c r="CK114" s="95">
        <f>Hoja1!L116</f>
        <v>18</v>
      </c>
      <c r="CL114" s="10" t="s">
        <v>1113</v>
      </c>
      <c r="CM114" s="97">
        <v>43336</v>
      </c>
      <c r="CN114" s="92"/>
      <c r="CO114" s="75">
        <v>1</v>
      </c>
      <c r="CP114" s="97">
        <v>43336</v>
      </c>
      <c r="CQ114" s="75">
        <v>2</v>
      </c>
      <c r="CR114" s="65" t="s">
        <v>1222</v>
      </c>
      <c r="CS114" s="75">
        <v>0</v>
      </c>
      <c r="CT114" s="110" t="s">
        <v>131</v>
      </c>
      <c r="CU114" s="92" t="s">
        <v>132</v>
      </c>
      <c r="CV114" s="92"/>
      <c r="CW114" s="102">
        <v>130</v>
      </c>
      <c r="CX114" s="102">
        <v>70</v>
      </c>
      <c r="CY114" s="93" t="s">
        <v>807</v>
      </c>
      <c r="CZ114" s="92" t="s">
        <v>130</v>
      </c>
      <c r="DA114" s="75" t="s">
        <v>807</v>
      </c>
      <c r="DB114" s="92">
        <v>0</v>
      </c>
      <c r="DC114" s="75" t="str">
        <f t="shared" si="44"/>
        <v/>
      </c>
      <c r="DD114" s="16" t="str">
        <f t="shared" si="45"/>
        <v/>
      </c>
      <c r="DE114" s="16" t="str">
        <f t="shared" si="46"/>
        <v/>
      </c>
      <c r="DF114" s="16" t="str">
        <f t="shared" si="47"/>
        <v/>
      </c>
      <c r="DG114" s="16" t="str">
        <f t="shared" si="59"/>
        <v xml:space="preserve"> +  +  + </v>
      </c>
      <c r="DH114" s="16" t="str">
        <f t="shared" si="78"/>
        <v>HTA</v>
      </c>
      <c r="DI114" s="98"/>
      <c r="DJ114" s="75" t="str">
        <f t="shared" si="48"/>
        <v>NO</v>
      </c>
      <c r="DL114" s="98"/>
      <c r="DM114" s="98">
        <v>43553</v>
      </c>
      <c r="DN114" s="75" t="str">
        <f t="shared" si="49"/>
        <v>SI</v>
      </c>
      <c r="DO114" s="98">
        <v>43349</v>
      </c>
      <c r="DP114" s="75" t="str">
        <f t="shared" si="50"/>
        <v>SI</v>
      </c>
      <c r="DQ114" s="98"/>
      <c r="DR114" s="75" t="str">
        <f t="shared" si="51"/>
        <v>NO</v>
      </c>
      <c r="DS114" s="98"/>
      <c r="DT114" s="75" t="str">
        <f t="shared" si="52"/>
        <v>NO</v>
      </c>
      <c r="DU114" s="98"/>
      <c r="DV114" s="75" t="str">
        <f t="shared" si="53"/>
        <v>NO</v>
      </c>
      <c r="DW114" s="98"/>
      <c r="DX114" s="75" t="str">
        <f t="shared" si="54"/>
        <v>NO</v>
      </c>
      <c r="DY114" s="98">
        <v>44678</v>
      </c>
      <c r="DZ114" s="75" t="str">
        <f t="shared" si="55"/>
        <v>SI</v>
      </c>
      <c r="EA114" s="98"/>
      <c r="EB114" s="75" t="str">
        <f t="shared" si="56"/>
        <v>NO</v>
      </c>
      <c r="EC114" s="98" t="s">
        <v>132</v>
      </c>
      <c r="ED114" s="92" t="s">
        <v>1530</v>
      </c>
      <c r="EE114" s="92" t="s">
        <v>807</v>
      </c>
      <c r="EF114" s="92" t="s">
        <v>1814</v>
      </c>
      <c r="EG114" s="94"/>
      <c r="EH114" s="99" t="s">
        <v>123</v>
      </c>
      <c r="EI114" s="92">
        <v>2</v>
      </c>
      <c r="EJ114" s="92"/>
      <c r="EK114" s="101">
        <v>44678</v>
      </c>
      <c r="EL114" s="92">
        <v>1</v>
      </c>
      <c r="EM114" s="103">
        <v>44678</v>
      </c>
      <c r="EN114" s="102">
        <v>112</v>
      </c>
      <c r="EO114" s="101">
        <v>44678</v>
      </c>
      <c r="EP114" s="92">
        <v>170</v>
      </c>
      <c r="EQ114" s="101">
        <v>44678</v>
      </c>
      <c r="ER114" s="99">
        <v>119</v>
      </c>
      <c r="ES114" s="101">
        <v>44678</v>
      </c>
      <c r="ET114" s="192">
        <v>31</v>
      </c>
      <c r="EU114" s="101">
        <v>44678</v>
      </c>
      <c r="EV114" s="92">
        <v>100</v>
      </c>
      <c r="EW114" s="101">
        <v>44678</v>
      </c>
      <c r="EX114" s="92" t="s">
        <v>1723</v>
      </c>
      <c r="EY114" s="103"/>
      <c r="EZ114" s="92"/>
      <c r="FA114" s="102"/>
      <c r="FB114" s="102"/>
      <c r="FC114" s="92"/>
      <c r="FD114" s="92"/>
      <c r="FE114" s="103">
        <v>44678</v>
      </c>
      <c r="FF114" s="105">
        <v>17</v>
      </c>
      <c r="FG114" s="101">
        <v>44678</v>
      </c>
      <c r="FH114" s="105">
        <v>58</v>
      </c>
      <c r="FI114" s="98">
        <v>44301</v>
      </c>
      <c r="FJ114" s="94" t="s">
        <v>1712</v>
      </c>
      <c r="FK114" s="92">
        <v>96</v>
      </c>
      <c r="FL114" s="97">
        <v>44888</v>
      </c>
      <c r="FM114" s="98" t="s">
        <v>1530</v>
      </c>
      <c r="FN114" s="97">
        <v>44980</v>
      </c>
      <c r="FO114" s="107"/>
      <c r="FP114" s="92" t="s">
        <v>132</v>
      </c>
      <c r="FQ114" s="92" t="s">
        <v>132</v>
      </c>
      <c r="FR114" s="92" t="s">
        <v>132</v>
      </c>
      <c r="FS114" s="107" t="s">
        <v>132</v>
      </c>
      <c r="FT114" s="92" t="s">
        <v>132</v>
      </c>
      <c r="FU114" s="92"/>
      <c r="GM114" s="102"/>
    </row>
    <row r="115" spans="1:195" s="75" customFormat="1" x14ac:dyDescent="0.25">
      <c r="A115" s="85">
        <v>2022</v>
      </c>
      <c r="B115" s="76">
        <v>44926</v>
      </c>
      <c r="C115" s="85" t="s">
        <v>121</v>
      </c>
      <c r="D115" s="85" t="s">
        <v>122</v>
      </c>
      <c r="E115" s="85" t="s">
        <v>1475</v>
      </c>
      <c r="F115" s="77">
        <f t="shared" si="60"/>
        <v>114</v>
      </c>
      <c r="G115" s="85" t="s">
        <v>1586</v>
      </c>
      <c r="H115" s="85">
        <v>86</v>
      </c>
      <c r="I115" s="85" t="s">
        <v>797</v>
      </c>
      <c r="J115" s="217" t="s">
        <v>800</v>
      </c>
      <c r="K115" s="77" t="str">
        <f>VLOOKUP(J115,[1]CodMpios!$B$1075:$E$1087,4,FALSE)</f>
        <v>86001 - Mocoa</v>
      </c>
      <c r="L115" s="77" t="str">
        <f>VLOOKUP($J115,[1]Coord_Mpios_X_Y!$B$102:$K$114,9,FALSE)</f>
        <v>1,228574994655</v>
      </c>
      <c r="M115" s="77" t="str">
        <f>VLOOKUP($J115,[1]Coord_Mpios_X_Y!$B$102:$K$114,10,FALSE)</f>
        <v>-76,684362183288</v>
      </c>
      <c r="N115" s="86" t="s">
        <v>1592</v>
      </c>
      <c r="O115" s="86" t="s">
        <v>1776</v>
      </c>
      <c r="P115" s="218"/>
      <c r="Q115" s="85" t="s">
        <v>126</v>
      </c>
      <c r="R115" s="108">
        <v>27352850</v>
      </c>
      <c r="S115" s="62" t="str">
        <f t="shared" si="40"/>
        <v>CC27352850</v>
      </c>
      <c r="T115" s="91" t="s">
        <v>224</v>
      </c>
      <c r="U115" s="85" t="s">
        <v>133</v>
      </c>
      <c r="V115" s="91" t="s">
        <v>811</v>
      </c>
      <c r="W115" s="85" t="s">
        <v>1262</v>
      </c>
      <c r="X115" s="87">
        <v>16607</v>
      </c>
      <c r="Y115" s="89">
        <f t="shared" si="57"/>
        <v>45</v>
      </c>
      <c r="Z115" s="63">
        <f>VLOOKUP($Y115,[1]Edades!$A$3:$H$153,4,FALSE)</f>
        <v>5</v>
      </c>
      <c r="AA115" s="63" t="str">
        <f>VLOOKUP($Y115,[1]Edades!$A$3:$H$153,6,FALSE)</f>
        <v>5 - Adultez</v>
      </c>
      <c r="AB115" s="63">
        <f>VLOOKUP($Y115,[1]Edades!$A$3:$H$153,7,FALSE)</f>
        <v>10</v>
      </c>
      <c r="AC115" s="63" t="str">
        <f>VLOOKUP($Y115,[1]Edades!$A$3:$H$153,8,FALSE)</f>
        <v>45-49</v>
      </c>
      <c r="AD115" s="91" t="s">
        <v>1590</v>
      </c>
      <c r="AE115" s="85">
        <v>2</v>
      </c>
      <c r="AF115" s="85" t="s">
        <v>807</v>
      </c>
      <c r="AG115" s="86" t="s">
        <v>1777</v>
      </c>
      <c r="AH115" s="85" t="s">
        <v>807</v>
      </c>
      <c r="AI115" s="85" t="s">
        <v>807</v>
      </c>
      <c r="AJ115" s="85" t="s">
        <v>807</v>
      </c>
      <c r="AK115" s="86" t="s">
        <v>1592</v>
      </c>
      <c r="AL115" s="86" t="s">
        <v>1601</v>
      </c>
      <c r="AM115" s="85" t="s">
        <v>1786</v>
      </c>
      <c r="AN115" s="85" t="s">
        <v>131</v>
      </c>
      <c r="AO115" s="85" t="s">
        <v>131</v>
      </c>
      <c r="AP115" s="85" t="s">
        <v>131</v>
      </c>
      <c r="AQ115" s="75" t="s">
        <v>1841</v>
      </c>
      <c r="AR115" s="53" t="str">
        <f t="shared" si="58"/>
        <v>86001 - Mocoa</v>
      </c>
      <c r="AS115" s="85" t="s">
        <v>1586</v>
      </c>
      <c r="AT115" s="85">
        <v>3115317679</v>
      </c>
      <c r="AU115" s="85" t="s">
        <v>1219</v>
      </c>
      <c r="AV115" s="85"/>
      <c r="AW115" s="85"/>
      <c r="AX115" s="85"/>
      <c r="AY115" s="85"/>
      <c r="AZ115" s="85"/>
      <c r="BA115" s="85">
        <v>86</v>
      </c>
      <c r="BB115" s="85" t="s">
        <v>1778</v>
      </c>
      <c r="BC115" s="85">
        <v>86001</v>
      </c>
      <c r="BD115" s="85" t="s">
        <v>1586</v>
      </c>
      <c r="BE115" s="89">
        <v>860010017201</v>
      </c>
      <c r="BF115" s="49" t="s">
        <v>1079</v>
      </c>
      <c r="BG115" s="85" t="s">
        <v>1779</v>
      </c>
      <c r="BH115" s="85" t="s">
        <v>1780</v>
      </c>
      <c r="BI115" s="85">
        <v>4201616</v>
      </c>
      <c r="BJ115" s="85"/>
      <c r="BK115" s="85"/>
      <c r="BL115" s="85" t="s">
        <v>807</v>
      </c>
      <c r="BM115" s="85" t="s">
        <v>130</v>
      </c>
      <c r="BN115" s="85" t="s">
        <v>132</v>
      </c>
      <c r="BO115" s="85">
        <v>0</v>
      </c>
      <c r="BP115" s="85" t="s">
        <v>132</v>
      </c>
      <c r="BQ115" s="85" t="s">
        <v>132</v>
      </c>
      <c r="BR115" s="85" t="s">
        <v>807</v>
      </c>
      <c r="BS115" s="85" t="s">
        <v>807</v>
      </c>
      <c r="BT115" s="142">
        <v>44838</v>
      </c>
      <c r="BU115" s="85" t="s">
        <v>1677</v>
      </c>
      <c r="BV115" s="85" t="s">
        <v>130</v>
      </c>
      <c r="BW115" s="91" t="s">
        <v>1678</v>
      </c>
      <c r="BX115" s="85"/>
      <c r="BY115" s="85" t="s">
        <v>132</v>
      </c>
      <c r="BZ115" s="85" t="s">
        <v>807</v>
      </c>
      <c r="CA115" s="85" t="s">
        <v>807</v>
      </c>
      <c r="CB115" s="85"/>
      <c r="CC115" s="85"/>
      <c r="CD115" s="85" t="s">
        <v>131</v>
      </c>
      <c r="CE115" s="88" t="s">
        <v>1681</v>
      </c>
      <c r="CF115" s="80" t="str">
        <f>E115</f>
        <v>HTA + DM</v>
      </c>
      <c r="CG115" s="109">
        <v>53</v>
      </c>
      <c r="CH115" s="95">
        <v>155</v>
      </c>
      <c r="CI115" s="50">
        <f t="shared" si="41"/>
        <v>22.060353798126947</v>
      </c>
      <c r="CJ115" s="18" t="str">
        <f t="shared" si="42"/>
        <v>NORMAL</v>
      </c>
      <c r="CK115" s="95">
        <f>Hoja1!L117</f>
        <v>7</v>
      </c>
      <c r="CL115" s="10" t="s">
        <v>1112</v>
      </c>
      <c r="CM115" s="97">
        <v>43336</v>
      </c>
      <c r="CN115" s="92"/>
      <c r="CO115" s="75">
        <v>1</v>
      </c>
      <c r="CP115" s="119">
        <f t="shared" ref="CP115:CP116" si="80">CM115</f>
        <v>43336</v>
      </c>
      <c r="CQ115" s="75">
        <v>1</v>
      </c>
      <c r="CR115" s="94" t="s">
        <v>1221</v>
      </c>
      <c r="CS115" s="75">
        <v>1</v>
      </c>
      <c r="CT115" s="110" t="s">
        <v>1707</v>
      </c>
      <c r="CU115" s="93" t="s">
        <v>807</v>
      </c>
      <c r="CV115" s="92"/>
      <c r="CW115" s="102">
        <v>140</v>
      </c>
      <c r="CX115" s="102">
        <v>70</v>
      </c>
      <c r="CY115" s="93" t="s">
        <v>807</v>
      </c>
      <c r="CZ115" s="92" t="s">
        <v>132</v>
      </c>
      <c r="DA115" s="75" t="s">
        <v>807</v>
      </c>
      <c r="DB115" s="92">
        <v>0</v>
      </c>
      <c r="DC115" s="75" t="str">
        <f t="shared" si="44"/>
        <v/>
      </c>
      <c r="DD115" s="16" t="str">
        <f t="shared" si="45"/>
        <v/>
      </c>
      <c r="DE115" s="16" t="str">
        <f t="shared" si="46"/>
        <v/>
      </c>
      <c r="DF115" s="16" t="str">
        <f t="shared" si="47"/>
        <v/>
      </c>
      <c r="DG115" s="16" t="str">
        <f t="shared" si="59"/>
        <v xml:space="preserve"> +  +  + </v>
      </c>
      <c r="DH115" s="16" t="str">
        <f t="shared" si="78"/>
        <v>HTA + DM</v>
      </c>
      <c r="DI115" s="98"/>
      <c r="DJ115" s="75" t="str">
        <f t="shared" si="48"/>
        <v>NO</v>
      </c>
      <c r="DL115" s="98"/>
      <c r="DM115" s="98">
        <v>44145</v>
      </c>
      <c r="DN115" s="75" t="str">
        <f t="shared" si="49"/>
        <v>SI</v>
      </c>
      <c r="DO115" s="98"/>
      <c r="DP115" s="75" t="str">
        <f t="shared" si="50"/>
        <v>NO</v>
      </c>
      <c r="DQ115" s="98"/>
      <c r="DR115" s="75" t="str">
        <f t="shared" si="51"/>
        <v>NO</v>
      </c>
      <c r="DS115" s="98">
        <v>44805</v>
      </c>
      <c r="DT115" s="75" t="str">
        <f t="shared" si="52"/>
        <v>SI</v>
      </c>
      <c r="DU115" s="98">
        <v>44825</v>
      </c>
      <c r="DV115" s="75" t="str">
        <f t="shared" si="53"/>
        <v>SI</v>
      </c>
      <c r="DW115" s="98"/>
      <c r="DX115" s="75" t="str">
        <f t="shared" si="54"/>
        <v>NO</v>
      </c>
      <c r="DY115" s="98">
        <v>44268</v>
      </c>
      <c r="DZ115" s="75" t="str">
        <f t="shared" si="55"/>
        <v>SI</v>
      </c>
      <c r="EA115" s="98"/>
      <c r="EB115" s="75" t="str">
        <f t="shared" si="56"/>
        <v>NO</v>
      </c>
      <c r="EC115" s="98" t="s">
        <v>807</v>
      </c>
      <c r="ED115" s="92" t="s">
        <v>1530</v>
      </c>
      <c r="EE115" s="92"/>
      <c r="EF115" s="98" t="s">
        <v>807</v>
      </c>
      <c r="EG115" s="94"/>
      <c r="EH115" s="92" t="s">
        <v>1793</v>
      </c>
      <c r="EI115" s="99" t="s">
        <v>807</v>
      </c>
      <c r="EJ115" s="99"/>
      <c r="EK115" s="101">
        <v>44268</v>
      </c>
      <c r="EL115" s="92">
        <v>1.24</v>
      </c>
      <c r="EM115" s="103">
        <v>44268</v>
      </c>
      <c r="EN115" s="102">
        <v>136.1</v>
      </c>
      <c r="EO115" s="101">
        <v>44268</v>
      </c>
      <c r="EP115" s="92">
        <v>174</v>
      </c>
      <c r="EQ115" s="101">
        <v>44268</v>
      </c>
      <c r="ER115" s="99">
        <v>100.28</v>
      </c>
      <c r="ES115" s="101">
        <v>44268</v>
      </c>
      <c r="ET115" s="192">
        <v>51.7</v>
      </c>
      <c r="EU115" s="101">
        <v>44268</v>
      </c>
      <c r="EV115" s="92">
        <v>110.1</v>
      </c>
      <c r="EW115" s="101"/>
      <c r="EX115" s="92"/>
      <c r="EY115" s="103">
        <v>44268</v>
      </c>
      <c r="EZ115" s="92">
        <v>5.8</v>
      </c>
      <c r="FA115" s="102"/>
      <c r="FB115" s="102"/>
      <c r="FC115" s="92"/>
      <c r="FD115" s="92"/>
      <c r="FE115" s="103"/>
      <c r="FF115" s="105">
        <v>3.2</v>
      </c>
      <c r="FG115" s="101"/>
      <c r="FH115" s="105">
        <v>30</v>
      </c>
      <c r="FI115" s="92"/>
      <c r="FJ115" s="94"/>
      <c r="FK115" s="92"/>
      <c r="FL115" s="114">
        <v>44838</v>
      </c>
      <c r="FM115" s="98" t="s">
        <v>1530</v>
      </c>
      <c r="FN115" s="97">
        <v>44930</v>
      </c>
      <c r="FO115" s="107"/>
      <c r="FP115" s="92" t="s">
        <v>132</v>
      </c>
      <c r="FQ115" s="92" t="s">
        <v>132</v>
      </c>
      <c r="FR115" s="92" t="s">
        <v>132</v>
      </c>
      <c r="FS115" s="107" t="s">
        <v>807</v>
      </c>
      <c r="FT115" s="92" t="s">
        <v>132</v>
      </c>
      <c r="FU115" s="92"/>
      <c r="GM115" s="102"/>
    </row>
    <row r="116" spans="1:195" s="75" customFormat="1" x14ac:dyDescent="0.25">
      <c r="A116" s="85">
        <v>2022</v>
      </c>
      <c r="B116" s="76">
        <v>44926</v>
      </c>
      <c r="C116" s="85" t="s">
        <v>121</v>
      </c>
      <c r="D116" s="85" t="s">
        <v>122</v>
      </c>
      <c r="E116" s="85" t="s">
        <v>1475</v>
      </c>
      <c r="F116" s="77">
        <f t="shared" si="60"/>
        <v>115</v>
      </c>
      <c r="G116" s="85" t="s">
        <v>1586</v>
      </c>
      <c r="H116" s="85">
        <v>86</v>
      </c>
      <c r="I116" s="85" t="s">
        <v>797</v>
      </c>
      <c r="J116" s="217" t="s">
        <v>800</v>
      </c>
      <c r="K116" s="77" t="str">
        <f>VLOOKUP(J116,[1]CodMpios!$B$1075:$E$1087,4,FALSE)</f>
        <v>86001 - Mocoa</v>
      </c>
      <c r="L116" s="77" t="str">
        <f>VLOOKUP($J116,[1]Coord_Mpios_X_Y!$B$102:$K$114,9,FALSE)</f>
        <v>1,228574994655</v>
      </c>
      <c r="M116" s="77" t="str">
        <f>VLOOKUP($J116,[1]Coord_Mpios_X_Y!$B$102:$K$114,10,FALSE)</f>
        <v>-76,684362183288</v>
      </c>
      <c r="N116" s="86" t="s">
        <v>1592</v>
      </c>
      <c r="O116" s="86" t="s">
        <v>1776</v>
      </c>
      <c r="P116" s="218"/>
      <c r="Q116" s="85" t="s">
        <v>126</v>
      </c>
      <c r="R116" s="108">
        <v>27354776</v>
      </c>
      <c r="S116" s="62" t="str">
        <f t="shared" si="40"/>
        <v>CC27354776</v>
      </c>
      <c r="T116" s="91" t="s">
        <v>596</v>
      </c>
      <c r="U116" s="85" t="s">
        <v>203</v>
      </c>
      <c r="V116" s="91" t="s">
        <v>245</v>
      </c>
      <c r="W116" s="85" t="s">
        <v>269</v>
      </c>
      <c r="X116" s="87">
        <v>21882</v>
      </c>
      <c r="Y116" s="89">
        <f t="shared" si="57"/>
        <v>59</v>
      </c>
      <c r="Z116" s="63">
        <f>VLOOKUP($Y116,[1]Edades!$A$3:$H$153,4,FALSE)</f>
        <v>5</v>
      </c>
      <c r="AA116" s="63" t="str">
        <f>VLOOKUP($Y116,[1]Edades!$A$3:$H$153,6,FALSE)</f>
        <v>5 - Adultez</v>
      </c>
      <c r="AB116" s="63">
        <f>VLOOKUP($Y116,[1]Edades!$A$3:$H$153,7,FALSE)</f>
        <v>12</v>
      </c>
      <c r="AC116" s="63" t="str">
        <f>VLOOKUP($Y116,[1]Edades!$A$3:$H$153,8,FALSE)</f>
        <v>55-59</v>
      </c>
      <c r="AD116" s="91" t="s">
        <v>1590</v>
      </c>
      <c r="AE116" s="85">
        <v>2</v>
      </c>
      <c r="AF116" s="85" t="s">
        <v>807</v>
      </c>
      <c r="AG116" s="86" t="s">
        <v>1777</v>
      </c>
      <c r="AH116" s="85" t="s">
        <v>807</v>
      </c>
      <c r="AI116" s="85" t="s">
        <v>1596</v>
      </c>
      <c r="AJ116" s="85" t="s">
        <v>1591</v>
      </c>
      <c r="AK116" s="86" t="s">
        <v>1592</v>
      </c>
      <c r="AL116" s="86" t="s">
        <v>1600</v>
      </c>
      <c r="AM116" s="85" t="s">
        <v>1786</v>
      </c>
      <c r="AN116" s="85" t="s">
        <v>131</v>
      </c>
      <c r="AO116" s="85" t="s">
        <v>131</v>
      </c>
      <c r="AP116" s="85" t="s">
        <v>131</v>
      </c>
      <c r="AQ116" s="75" t="s">
        <v>1841</v>
      </c>
      <c r="AR116" s="53" t="str">
        <f t="shared" si="58"/>
        <v>86001 - Mocoa</v>
      </c>
      <c r="AS116" s="85" t="s">
        <v>1586</v>
      </c>
      <c r="AT116" s="85">
        <v>3128767760</v>
      </c>
      <c r="AU116" s="85" t="s">
        <v>1219</v>
      </c>
      <c r="AV116" s="85"/>
      <c r="AW116" s="85"/>
      <c r="AX116" s="85"/>
      <c r="AY116" s="85"/>
      <c r="AZ116" s="85"/>
      <c r="BA116" s="85">
        <v>86</v>
      </c>
      <c r="BB116" s="85" t="s">
        <v>1778</v>
      </c>
      <c r="BC116" s="85">
        <v>86001</v>
      </c>
      <c r="BD116" s="85" t="s">
        <v>1586</v>
      </c>
      <c r="BE116" s="89">
        <v>860010017201</v>
      </c>
      <c r="BF116" s="49" t="s">
        <v>1079</v>
      </c>
      <c r="BG116" s="85" t="s">
        <v>1779</v>
      </c>
      <c r="BH116" s="85" t="s">
        <v>1780</v>
      </c>
      <c r="BI116" s="85">
        <v>4201616</v>
      </c>
      <c r="BJ116" s="85"/>
      <c r="BK116" s="85"/>
      <c r="BL116" s="85" t="s">
        <v>807</v>
      </c>
      <c r="BM116" s="85" t="s">
        <v>130</v>
      </c>
      <c r="BN116" s="85" t="s">
        <v>132</v>
      </c>
      <c r="BO116" s="85">
        <v>0</v>
      </c>
      <c r="BP116" s="85" t="s">
        <v>132</v>
      </c>
      <c r="BQ116" s="85" t="s">
        <v>132</v>
      </c>
      <c r="BR116" s="85" t="s">
        <v>807</v>
      </c>
      <c r="BS116" s="85" t="s">
        <v>807</v>
      </c>
      <c r="BT116" s="90">
        <v>44887</v>
      </c>
      <c r="BU116" s="85" t="s">
        <v>1677</v>
      </c>
      <c r="BV116" s="85" t="s">
        <v>130</v>
      </c>
      <c r="BW116" s="91" t="s">
        <v>1678</v>
      </c>
      <c r="BX116" s="85" t="s">
        <v>1689</v>
      </c>
      <c r="BY116" s="85" t="s">
        <v>132</v>
      </c>
      <c r="BZ116" s="85" t="s">
        <v>132</v>
      </c>
      <c r="CA116" s="85" t="s">
        <v>132</v>
      </c>
      <c r="CB116" s="85" t="s">
        <v>1530</v>
      </c>
      <c r="CC116" s="85" t="s">
        <v>130</v>
      </c>
      <c r="CD116" s="85" t="s">
        <v>131</v>
      </c>
      <c r="CE116" s="85" t="s">
        <v>1681</v>
      </c>
      <c r="CF116" s="85" t="s">
        <v>1895</v>
      </c>
      <c r="CG116" s="109">
        <v>59</v>
      </c>
      <c r="CH116" s="95">
        <v>152</v>
      </c>
      <c r="CI116" s="50">
        <f t="shared" si="41"/>
        <v>25.536703601108034</v>
      </c>
      <c r="CJ116" s="18" t="str">
        <f t="shared" si="42"/>
        <v>SOBREPESO</v>
      </c>
      <c r="CK116" s="95">
        <f>Hoja1!L118</f>
        <v>16</v>
      </c>
      <c r="CL116" s="10" t="s">
        <v>1113</v>
      </c>
      <c r="CM116" s="97">
        <v>43336</v>
      </c>
      <c r="CN116" s="92"/>
      <c r="CO116" s="75">
        <v>1</v>
      </c>
      <c r="CP116" s="119">
        <f t="shared" si="80"/>
        <v>43336</v>
      </c>
      <c r="CQ116" s="75">
        <v>1</v>
      </c>
      <c r="CR116" s="97">
        <v>43336</v>
      </c>
      <c r="CS116" s="75">
        <v>1</v>
      </c>
      <c r="CT116" s="110" t="s">
        <v>1707</v>
      </c>
      <c r="CU116" s="92" t="s">
        <v>132</v>
      </c>
      <c r="CV116" s="92"/>
      <c r="CW116" s="102">
        <v>135</v>
      </c>
      <c r="CX116" s="102">
        <v>85</v>
      </c>
      <c r="CY116" s="93" t="s">
        <v>130</v>
      </c>
      <c r="CZ116" s="92" t="s">
        <v>130</v>
      </c>
      <c r="DA116" s="92" t="s">
        <v>132</v>
      </c>
      <c r="DB116" s="92">
        <v>0</v>
      </c>
      <c r="DC116" s="75" t="str">
        <f t="shared" si="44"/>
        <v/>
      </c>
      <c r="DD116" s="16" t="str">
        <f t="shared" si="45"/>
        <v/>
      </c>
      <c r="DE116" s="16" t="str">
        <f t="shared" si="46"/>
        <v/>
      </c>
      <c r="DF116" s="16" t="str">
        <f t="shared" si="47"/>
        <v/>
      </c>
      <c r="DG116" s="16" t="str">
        <f t="shared" si="59"/>
        <v xml:space="preserve"> +  +  + </v>
      </c>
      <c r="DH116" s="16" t="str">
        <f t="shared" si="78"/>
        <v>HTA + DM</v>
      </c>
      <c r="DI116" s="98"/>
      <c r="DJ116" s="75" t="str">
        <f t="shared" si="48"/>
        <v>NO</v>
      </c>
      <c r="DL116" s="98"/>
      <c r="DM116" s="98">
        <v>44862</v>
      </c>
      <c r="DN116" s="75" t="str">
        <f t="shared" si="49"/>
        <v>SI</v>
      </c>
      <c r="DO116" s="98"/>
      <c r="DP116" s="75" t="str">
        <f t="shared" si="50"/>
        <v>NO</v>
      </c>
      <c r="DQ116" s="98"/>
      <c r="DR116" s="75" t="str">
        <f t="shared" si="51"/>
        <v>NO</v>
      </c>
      <c r="DS116" s="98"/>
      <c r="DT116" s="75" t="str">
        <f t="shared" si="52"/>
        <v>NO</v>
      </c>
      <c r="DU116" s="98"/>
      <c r="DV116" s="75" t="str">
        <f t="shared" si="53"/>
        <v>NO</v>
      </c>
      <c r="DW116" s="98"/>
      <c r="DX116" s="75" t="str">
        <f t="shared" si="54"/>
        <v>NO</v>
      </c>
      <c r="DY116" s="98">
        <v>44490</v>
      </c>
      <c r="DZ116" s="75" t="str">
        <f t="shared" si="55"/>
        <v>SI</v>
      </c>
      <c r="EA116" s="98"/>
      <c r="EB116" s="75" t="str">
        <f t="shared" si="56"/>
        <v>NO</v>
      </c>
      <c r="EC116" s="98" t="s">
        <v>132</v>
      </c>
      <c r="ED116" s="92" t="s">
        <v>1530</v>
      </c>
      <c r="EE116" s="92" t="s">
        <v>807</v>
      </c>
      <c r="EF116" s="92" t="s">
        <v>1114</v>
      </c>
      <c r="EG116" s="94"/>
      <c r="EH116" s="99" t="s">
        <v>1474</v>
      </c>
      <c r="EI116" s="92">
        <v>2</v>
      </c>
      <c r="EJ116" s="92"/>
      <c r="EK116" s="101">
        <v>44503</v>
      </c>
      <c r="EL116" s="92">
        <v>0.61</v>
      </c>
      <c r="EM116" s="103">
        <v>44503</v>
      </c>
      <c r="EN116" s="102">
        <v>88</v>
      </c>
      <c r="EO116" s="101">
        <v>44503</v>
      </c>
      <c r="EP116" s="92">
        <v>204.4</v>
      </c>
      <c r="EQ116" s="101">
        <v>44503</v>
      </c>
      <c r="ER116" s="99">
        <v>130.12</v>
      </c>
      <c r="ES116" s="101">
        <v>44503</v>
      </c>
      <c r="ET116" s="192">
        <v>52.5</v>
      </c>
      <c r="EU116" s="101">
        <v>44503</v>
      </c>
      <c r="EV116" s="92">
        <v>108.9</v>
      </c>
      <c r="EW116" s="101">
        <v>44503</v>
      </c>
      <c r="EX116" s="92" t="s">
        <v>1724</v>
      </c>
      <c r="EY116" s="103">
        <v>44503</v>
      </c>
      <c r="EZ116" s="92">
        <v>6.8</v>
      </c>
      <c r="FA116" s="102"/>
      <c r="FB116" s="102"/>
      <c r="FC116" s="92"/>
      <c r="FD116" s="92"/>
      <c r="FE116" s="103">
        <v>44503</v>
      </c>
      <c r="FF116" s="105">
        <v>10.1</v>
      </c>
      <c r="FG116" s="101">
        <v>44503</v>
      </c>
      <c r="FH116" s="105">
        <v>39.4</v>
      </c>
      <c r="FI116" s="92"/>
      <c r="FJ116" s="94"/>
      <c r="FK116" s="92">
        <v>96</v>
      </c>
      <c r="FL116" s="97">
        <v>44887</v>
      </c>
      <c r="FM116" s="98" t="s">
        <v>1530</v>
      </c>
      <c r="FN116" s="97">
        <v>44979</v>
      </c>
      <c r="FO116" s="107"/>
      <c r="FP116" s="92" t="s">
        <v>132</v>
      </c>
      <c r="FQ116" s="92" t="s">
        <v>132</v>
      </c>
      <c r="FR116" s="92" t="s">
        <v>132</v>
      </c>
      <c r="FS116" s="107" t="s">
        <v>132</v>
      </c>
      <c r="FT116" s="92" t="s">
        <v>132</v>
      </c>
      <c r="FU116" s="92"/>
      <c r="GM116" s="102"/>
    </row>
    <row r="117" spans="1:195" s="75" customFormat="1" x14ac:dyDescent="0.25">
      <c r="A117" s="85">
        <v>2022</v>
      </c>
      <c r="B117" s="76">
        <v>44926</v>
      </c>
      <c r="C117" s="85" t="s">
        <v>121</v>
      </c>
      <c r="D117" s="85" t="s">
        <v>122</v>
      </c>
      <c r="E117" s="85" t="s">
        <v>123</v>
      </c>
      <c r="F117" s="77">
        <f t="shared" si="60"/>
        <v>116</v>
      </c>
      <c r="G117" s="85" t="s">
        <v>1586</v>
      </c>
      <c r="H117" s="85">
        <v>86</v>
      </c>
      <c r="I117" s="85" t="s">
        <v>797</v>
      </c>
      <c r="J117" s="217" t="s">
        <v>798</v>
      </c>
      <c r="K117" s="77" t="str">
        <f>VLOOKUP(J117,[1]CodMpios!$B$1075:$E$1087,4,FALSE)</f>
        <v>86885 - Villagarzón</v>
      </c>
      <c r="L117" s="77" t="str">
        <f>VLOOKUP($J117,[1]Coord_Mpios_X_Y!$B$102:$K$114,9,FALSE)</f>
        <v>0,911149514668</v>
      </c>
      <c r="M117" s="77" t="str">
        <f>VLOOKUP($J117,[1]Coord_Mpios_X_Y!$B$102:$K$114,10,FALSE)</f>
        <v>-76,744954472991</v>
      </c>
      <c r="N117" s="86" t="s">
        <v>1775</v>
      </c>
      <c r="O117" s="86" t="s">
        <v>1776</v>
      </c>
      <c r="P117" s="218"/>
      <c r="Q117" s="85" t="s">
        <v>126</v>
      </c>
      <c r="R117" s="108">
        <v>41181518</v>
      </c>
      <c r="S117" s="62" t="str">
        <f t="shared" si="40"/>
        <v>CC41181518</v>
      </c>
      <c r="T117" s="91" t="s">
        <v>136</v>
      </c>
      <c r="U117" s="85" t="s">
        <v>216</v>
      </c>
      <c r="V117" s="91" t="s">
        <v>140</v>
      </c>
      <c r="W117" s="85" t="s">
        <v>803</v>
      </c>
      <c r="X117" s="87">
        <v>25467</v>
      </c>
      <c r="Y117" s="89">
        <f t="shared" si="57"/>
        <v>69</v>
      </c>
      <c r="Z117" s="63">
        <f>VLOOKUP($Y117,[1]Edades!$A$3:$H$153,4,FALSE)</f>
        <v>6</v>
      </c>
      <c r="AA117" s="63" t="str">
        <f>VLOOKUP($Y117,[1]Edades!$A$3:$H$153,6,FALSE)</f>
        <v>6 - Persona mayor</v>
      </c>
      <c r="AB117" s="63">
        <f>VLOOKUP($Y117,[1]Edades!$A$3:$H$153,7,FALSE)</f>
        <v>14</v>
      </c>
      <c r="AC117" s="63" t="str">
        <f>VLOOKUP($Y117,[1]Edades!$A$3:$H$153,8,FALSE)</f>
        <v>65-69</v>
      </c>
      <c r="AD117" s="91" t="s">
        <v>1590</v>
      </c>
      <c r="AE117" s="85">
        <v>2</v>
      </c>
      <c r="AF117" s="85" t="s">
        <v>807</v>
      </c>
      <c r="AG117" s="86" t="s">
        <v>212</v>
      </c>
      <c r="AH117" s="86" t="s">
        <v>130</v>
      </c>
      <c r="AI117" s="85" t="s">
        <v>807</v>
      </c>
      <c r="AJ117" s="85" t="s">
        <v>807</v>
      </c>
      <c r="AK117" s="86" t="s">
        <v>1775</v>
      </c>
      <c r="AL117" s="86" t="s">
        <v>1601</v>
      </c>
      <c r="AM117" s="85" t="s">
        <v>1786</v>
      </c>
      <c r="AN117" s="85" t="s">
        <v>131</v>
      </c>
      <c r="AO117" s="85" t="s">
        <v>131</v>
      </c>
      <c r="AP117" s="85" t="s">
        <v>131</v>
      </c>
      <c r="AQ117" s="75" t="s">
        <v>1841</v>
      </c>
      <c r="AR117" s="53" t="str">
        <f t="shared" si="58"/>
        <v>86885 - Villagarzón</v>
      </c>
      <c r="AS117" s="85" t="s">
        <v>1618</v>
      </c>
      <c r="AT117" s="85">
        <v>3208529488</v>
      </c>
      <c r="AU117" s="85" t="s">
        <v>1219</v>
      </c>
      <c r="AV117" s="85"/>
      <c r="AW117" s="85"/>
      <c r="AX117" s="85"/>
      <c r="AY117" s="85"/>
      <c r="AZ117" s="85"/>
      <c r="BA117" s="85">
        <v>86</v>
      </c>
      <c r="BB117" s="85" t="s">
        <v>1778</v>
      </c>
      <c r="BC117" s="85">
        <v>86885</v>
      </c>
      <c r="BD117" s="85" t="s">
        <v>1618</v>
      </c>
      <c r="BE117" s="89">
        <v>860010017201</v>
      </c>
      <c r="BF117" s="49" t="s">
        <v>1083</v>
      </c>
      <c r="BG117" s="85" t="s">
        <v>1779</v>
      </c>
      <c r="BH117" s="85" t="s">
        <v>1780</v>
      </c>
      <c r="BI117" s="85">
        <v>4201616</v>
      </c>
      <c r="BJ117" s="85"/>
      <c r="BK117" s="85"/>
      <c r="BL117" s="85" t="s">
        <v>807</v>
      </c>
      <c r="BM117" s="85" t="s">
        <v>130</v>
      </c>
      <c r="BN117" s="85" t="s">
        <v>132</v>
      </c>
      <c r="BO117" s="85">
        <v>0</v>
      </c>
      <c r="BP117" s="85" t="s">
        <v>132</v>
      </c>
      <c r="BQ117" s="85" t="s">
        <v>132</v>
      </c>
      <c r="BR117" s="85" t="s">
        <v>807</v>
      </c>
      <c r="BS117" s="85" t="s">
        <v>807</v>
      </c>
      <c r="BT117" s="90">
        <v>43987</v>
      </c>
      <c r="BU117" s="85" t="s">
        <v>1677</v>
      </c>
      <c r="BV117" s="85" t="s">
        <v>130</v>
      </c>
      <c r="BW117" s="91" t="s">
        <v>1678</v>
      </c>
      <c r="BX117" s="85"/>
      <c r="BY117" s="85" t="s">
        <v>132</v>
      </c>
      <c r="BZ117" s="85" t="s">
        <v>807</v>
      </c>
      <c r="CA117" s="85" t="s">
        <v>807</v>
      </c>
      <c r="CB117" s="85"/>
      <c r="CC117" s="85"/>
      <c r="CD117" s="85" t="s">
        <v>131</v>
      </c>
      <c r="CE117" s="88" t="s">
        <v>1681</v>
      </c>
      <c r="CF117" s="80" t="str">
        <f>E117</f>
        <v>HTA</v>
      </c>
      <c r="CG117" s="109">
        <v>72</v>
      </c>
      <c r="CH117" s="95">
        <v>149</v>
      </c>
      <c r="CI117" s="50">
        <f t="shared" si="41"/>
        <v>32.430971577856852</v>
      </c>
      <c r="CJ117" s="18" t="str">
        <f t="shared" si="42"/>
        <v>OBESIDAD</v>
      </c>
      <c r="CK117" s="95">
        <f>Hoja1!L119</f>
        <v>44</v>
      </c>
      <c r="CL117" s="10" t="s">
        <v>1115</v>
      </c>
      <c r="CM117" s="97">
        <v>43336</v>
      </c>
      <c r="CN117" s="92"/>
      <c r="CO117" s="75">
        <v>1</v>
      </c>
      <c r="CP117" s="98">
        <v>43252</v>
      </c>
      <c r="CQ117" s="75">
        <v>2</v>
      </c>
      <c r="CR117" s="65" t="s">
        <v>1222</v>
      </c>
      <c r="CS117" s="75">
        <v>0</v>
      </c>
      <c r="CT117" s="110" t="s">
        <v>131</v>
      </c>
      <c r="CU117" s="93" t="s">
        <v>807</v>
      </c>
      <c r="CV117" s="92"/>
      <c r="CW117" s="102">
        <v>110</v>
      </c>
      <c r="CX117" s="102">
        <v>60</v>
      </c>
      <c r="CY117" s="93" t="s">
        <v>807</v>
      </c>
      <c r="CZ117" s="92" t="s">
        <v>132</v>
      </c>
      <c r="DA117" s="75" t="s">
        <v>807</v>
      </c>
      <c r="DB117" s="92">
        <v>0</v>
      </c>
      <c r="DC117" s="75" t="str">
        <f t="shared" si="44"/>
        <v/>
      </c>
      <c r="DD117" s="16" t="str">
        <f t="shared" si="45"/>
        <v/>
      </c>
      <c r="DE117" s="16" t="str">
        <f t="shared" si="46"/>
        <v/>
      </c>
      <c r="DF117" s="16" t="str">
        <f t="shared" si="47"/>
        <v/>
      </c>
      <c r="DG117" s="16" t="str">
        <f t="shared" si="59"/>
        <v xml:space="preserve"> +  +  + </v>
      </c>
      <c r="DH117" s="16" t="str">
        <f t="shared" si="78"/>
        <v>HTA</v>
      </c>
      <c r="DI117" s="98"/>
      <c r="DJ117" s="75" t="str">
        <f t="shared" si="48"/>
        <v>NO</v>
      </c>
      <c r="DL117" s="98"/>
      <c r="DM117" s="98"/>
      <c r="DN117" s="75" t="str">
        <f t="shared" si="49"/>
        <v>NO</v>
      </c>
      <c r="DO117" s="98"/>
      <c r="DP117" s="75" t="str">
        <f t="shared" si="50"/>
        <v>NO</v>
      </c>
      <c r="DQ117" s="98"/>
      <c r="DR117" s="75" t="str">
        <f t="shared" si="51"/>
        <v>NO</v>
      </c>
      <c r="DS117" s="98"/>
      <c r="DT117" s="75" t="str">
        <f t="shared" si="52"/>
        <v>NO</v>
      </c>
      <c r="DU117" s="98"/>
      <c r="DV117" s="75" t="str">
        <f t="shared" si="53"/>
        <v>NO</v>
      </c>
      <c r="DW117" s="98"/>
      <c r="DX117" s="75" t="str">
        <f t="shared" si="54"/>
        <v>NO</v>
      </c>
      <c r="DY117" s="98"/>
      <c r="DZ117" s="75" t="str">
        <f t="shared" si="55"/>
        <v>NO</v>
      </c>
      <c r="EA117" s="98"/>
      <c r="EB117" s="75" t="str">
        <f t="shared" si="56"/>
        <v>NO</v>
      </c>
      <c r="EC117" s="98" t="s">
        <v>807</v>
      </c>
      <c r="ED117" s="92" t="s">
        <v>1530</v>
      </c>
      <c r="EE117" s="92"/>
      <c r="EF117" s="98" t="s">
        <v>807</v>
      </c>
      <c r="EG117" s="94"/>
      <c r="EH117" s="99" t="s">
        <v>131</v>
      </c>
      <c r="EI117" s="99" t="s">
        <v>807</v>
      </c>
      <c r="EJ117" s="99"/>
      <c r="EK117" s="101">
        <v>43306</v>
      </c>
      <c r="EL117" s="92">
        <v>0.67</v>
      </c>
      <c r="EM117" s="103">
        <v>43306</v>
      </c>
      <c r="EN117" s="102">
        <v>88</v>
      </c>
      <c r="EO117" s="101">
        <v>43306</v>
      </c>
      <c r="EP117" s="92">
        <v>209</v>
      </c>
      <c r="EQ117" s="101">
        <v>43306</v>
      </c>
      <c r="ER117" s="99">
        <v>163</v>
      </c>
      <c r="ES117" s="101">
        <v>43306</v>
      </c>
      <c r="ET117" s="192">
        <v>21</v>
      </c>
      <c r="EU117" s="101">
        <v>43306</v>
      </c>
      <c r="EV117" s="92">
        <v>125</v>
      </c>
      <c r="EW117" s="101">
        <v>43365</v>
      </c>
      <c r="EX117" s="92"/>
      <c r="EY117" s="103"/>
      <c r="EZ117" s="92"/>
      <c r="FA117" s="102"/>
      <c r="FB117" s="102"/>
      <c r="FC117" s="92"/>
      <c r="FD117" s="92"/>
      <c r="FE117" s="103">
        <v>43365</v>
      </c>
      <c r="FF117" s="105">
        <v>3.4</v>
      </c>
      <c r="FG117" s="101">
        <v>43365</v>
      </c>
      <c r="FH117" s="105">
        <v>122</v>
      </c>
      <c r="FI117" s="92"/>
      <c r="FJ117" s="94"/>
      <c r="FK117" s="92"/>
      <c r="FL117" s="97">
        <v>43987</v>
      </c>
      <c r="FM117" s="98" t="s">
        <v>1530</v>
      </c>
      <c r="FN117" s="97">
        <v>44079</v>
      </c>
      <c r="FO117" s="107" t="s">
        <v>807</v>
      </c>
      <c r="FP117" s="92" t="s">
        <v>132</v>
      </c>
      <c r="FQ117" s="92" t="s">
        <v>132</v>
      </c>
      <c r="FR117" s="92" t="s">
        <v>132</v>
      </c>
      <c r="FS117" s="107" t="s">
        <v>807</v>
      </c>
      <c r="FT117" s="92" t="s">
        <v>132</v>
      </c>
      <c r="FU117" s="92"/>
      <c r="GM117" s="102"/>
    </row>
    <row r="118" spans="1:195" s="75" customFormat="1" x14ac:dyDescent="0.25">
      <c r="A118" s="85">
        <v>2022</v>
      </c>
      <c r="B118" s="76">
        <v>44926</v>
      </c>
      <c r="C118" s="85" t="s">
        <v>121</v>
      </c>
      <c r="D118" s="85" t="s">
        <v>122</v>
      </c>
      <c r="E118" s="85" t="s">
        <v>1475</v>
      </c>
      <c r="F118" s="77">
        <f t="shared" si="60"/>
        <v>117</v>
      </c>
      <c r="G118" s="85" t="s">
        <v>1586</v>
      </c>
      <c r="H118" s="85">
        <v>86</v>
      </c>
      <c r="I118" s="85" t="s">
        <v>797</v>
      </c>
      <c r="J118" s="217" t="s">
        <v>800</v>
      </c>
      <c r="K118" s="77" t="str">
        <f>VLOOKUP(J118,[1]CodMpios!$B$1075:$E$1087,4,FALSE)</f>
        <v>86001 - Mocoa</v>
      </c>
      <c r="L118" s="77" t="str">
        <f>VLOOKUP($J118,[1]Coord_Mpios_X_Y!$B$102:$K$114,9,FALSE)</f>
        <v>1,228574994655</v>
      </c>
      <c r="M118" s="77" t="str">
        <f>VLOOKUP($J118,[1]Coord_Mpios_X_Y!$B$102:$K$114,10,FALSE)</f>
        <v>-76,684362183288</v>
      </c>
      <c r="N118" s="86" t="s">
        <v>1784</v>
      </c>
      <c r="O118" s="86" t="s">
        <v>1776</v>
      </c>
      <c r="P118" s="218"/>
      <c r="Q118" s="85" t="s">
        <v>126</v>
      </c>
      <c r="R118" s="108">
        <v>1124866479</v>
      </c>
      <c r="S118" s="62" t="str">
        <f t="shared" si="40"/>
        <v>CC1124866479</v>
      </c>
      <c r="T118" s="91" t="s">
        <v>425</v>
      </c>
      <c r="U118" s="85" t="s">
        <v>667</v>
      </c>
      <c r="V118" s="91" t="s">
        <v>217</v>
      </c>
      <c r="W118" s="85" t="s">
        <v>174</v>
      </c>
      <c r="X118" s="87">
        <v>36102</v>
      </c>
      <c r="Y118" s="89">
        <f t="shared" si="57"/>
        <v>98</v>
      </c>
      <c r="Z118" s="63">
        <f>VLOOKUP($Y118,[1]Edades!$A$3:$H$153,4,FALSE)</f>
        <v>6</v>
      </c>
      <c r="AA118" s="63" t="str">
        <f>VLOOKUP($Y118,[1]Edades!$A$3:$H$153,6,FALSE)</f>
        <v>6 - Persona mayor</v>
      </c>
      <c r="AB118" s="63">
        <f>VLOOKUP($Y118,[1]Edades!$A$3:$H$153,7,FALSE)</f>
        <v>17</v>
      </c>
      <c r="AC118" s="63" t="str">
        <f>VLOOKUP($Y118,[1]Edades!$A$3:$H$153,8,FALSE)</f>
        <v>80 Y MÁS</v>
      </c>
      <c r="AD118" s="88" t="s">
        <v>1589</v>
      </c>
      <c r="AE118" s="85">
        <v>1</v>
      </c>
      <c r="AF118" s="85" t="s">
        <v>807</v>
      </c>
      <c r="AG118" s="86" t="s">
        <v>212</v>
      </c>
      <c r="AH118" s="86" t="s">
        <v>130</v>
      </c>
      <c r="AI118" s="85" t="s">
        <v>2238</v>
      </c>
      <c r="AJ118" s="85" t="s">
        <v>1896</v>
      </c>
      <c r="AK118" s="86" t="s">
        <v>1784</v>
      </c>
      <c r="AL118" s="86" t="s">
        <v>1600</v>
      </c>
      <c r="AM118" s="85" t="s">
        <v>1786</v>
      </c>
      <c r="AN118" s="85" t="s">
        <v>131</v>
      </c>
      <c r="AO118" s="85" t="s">
        <v>131</v>
      </c>
      <c r="AP118" s="85" t="s">
        <v>131</v>
      </c>
      <c r="AQ118" s="75" t="s">
        <v>1841</v>
      </c>
      <c r="AR118" s="53" t="str">
        <f t="shared" si="58"/>
        <v>86001 - Mocoa</v>
      </c>
      <c r="AS118" s="85" t="s">
        <v>1586</v>
      </c>
      <c r="AT118" s="85">
        <v>3222492454</v>
      </c>
      <c r="AU118" s="85" t="s">
        <v>1219</v>
      </c>
      <c r="AV118" s="85"/>
      <c r="AW118" s="85"/>
      <c r="AX118" s="85"/>
      <c r="AY118" s="85"/>
      <c r="AZ118" s="85"/>
      <c r="BA118" s="85">
        <v>86</v>
      </c>
      <c r="BB118" s="85" t="s">
        <v>1778</v>
      </c>
      <c r="BC118" s="85">
        <v>86001</v>
      </c>
      <c r="BD118" s="85" t="s">
        <v>1586</v>
      </c>
      <c r="BE118" s="89">
        <v>860010017201</v>
      </c>
      <c r="BF118" s="49" t="s">
        <v>1079</v>
      </c>
      <c r="BG118" s="85" t="s">
        <v>1779</v>
      </c>
      <c r="BH118" s="85" t="s">
        <v>1780</v>
      </c>
      <c r="BI118" s="85">
        <v>4201616</v>
      </c>
      <c r="BJ118" s="85"/>
      <c r="BK118" s="85"/>
      <c r="BL118" s="85" t="s">
        <v>807</v>
      </c>
      <c r="BM118" s="88" t="s">
        <v>132</v>
      </c>
      <c r="BN118" s="85" t="s">
        <v>132</v>
      </c>
      <c r="BO118" s="85">
        <v>0</v>
      </c>
      <c r="BP118" s="85" t="s">
        <v>132</v>
      </c>
      <c r="BQ118" s="85" t="s">
        <v>132</v>
      </c>
      <c r="BR118" s="127" t="s">
        <v>2241</v>
      </c>
      <c r="BS118" s="85" t="s">
        <v>132</v>
      </c>
      <c r="BT118" s="90">
        <v>44867</v>
      </c>
      <c r="BU118" s="85" t="s">
        <v>1677</v>
      </c>
      <c r="BV118" s="85" t="s">
        <v>130</v>
      </c>
      <c r="BW118" s="91" t="s">
        <v>1678</v>
      </c>
      <c r="BX118" s="85" t="s">
        <v>132</v>
      </c>
      <c r="BY118" s="88" t="s">
        <v>130</v>
      </c>
      <c r="BZ118" s="85" t="s">
        <v>132</v>
      </c>
      <c r="CA118" s="85" t="s">
        <v>132</v>
      </c>
      <c r="CB118" s="85" t="s">
        <v>1530</v>
      </c>
      <c r="CC118" s="85" t="s">
        <v>130</v>
      </c>
      <c r="CD118" s="85" t="s">
        <v>131</v>
      </c>
      <c r="CE118" s="85" t="s">
        <v>1681</v>
      </c>
      <c r="CF118" s="85" t="s">
        <v>1897</v>
      </c>
      <c r="CG118" s="109">
        <v>76</v>
      </c>
      <c r="CH118" s="95">
        <v>177</v>
      </c>
      <c r="CI118" s="50">
        <f t="shared" si="41"/>
        <v>24.258674071946118</v>
      </c>
      <c r="CJ118" s="18" t="str">
        <f t="shared" si="42"/>
        <v>NORMAL</v>
      </c>
      <c r="CK118" s="95">
        <f>Hoja1!L120</f>
        <v>39</v>
      </c>
      <c r="CL118" s="10" t="s">
        <v>1115</v>
      </c>
      <c r="CM118" s="97">
        <v>43336</v>
      </c>
      <c r="CN118" s="92"/>
      <c r="CO118" s="75">
        <v>1</v>
      </c>
      <c r="CP118" s="98">
        <v>43335</v>
      </c>
      <c r="CQ118" s="75">
        <v>1</v>
      </c>
      <c r="CR118" s="94" t="s">
        <v>1221</v>
      </c>
      <c r="CS118" s="75">
        <v>1</v>
      </c>
      <c r="CT118" s="92" t="s">
        <v>1709</v>
      </c>
      <c r="CU118" s="92" t="s">
        <v>132</v>
      </c>
      <c r="CV118" s="92"/>
      <c r="CW118" s="102">
        <v>140</v>
      </c>
      <c r="CX118" s="102">
        <v>90</v>
      </c>
      <c r="CY118" s="93" t="s">
        <v>807</v>
      </c>
      <c r="CZ118" s="92" t="s">
        <v>132</v>
      </c>
      <c r="DA118" s="92" t="s">
        <v>132</v>
      </c>
      <c r="DB118" s="92">
        <v>0</v>
      </c>
      <c r="DC118" s="75" t="str">
        <f t="shared" si="44"/>
        <v/>
      </c>
      <c r="DD118" s="16" t="str">
        <f t="shared" si="45"/>
        <v>PRESION ALTA</v>
      </c>
      <c r="DE118" s="16" t="str">
        <f t="shared" si="46"/>
        <v/>
      </c>
      <c r="DF118" s="16" t="str">
        <f t="shared" si="47"/>
        <v/>
      </c>
      <c r="DG118" s="16" t="str">
        <f t="shared" si="59"/>
        <v xml:space="preserve"> + PRESION ALTA +  + </v>
      </c>
      <c r="DH118" s="16" t="str">
        <f>VLOOKUP(DG118,Hoja3!$A$19:$B$41,2,FALSE)</f>
        <v>PRESION ALTA</v>
      </c>
      <c r="DI118" s="98"/>
      <c r="DJ118" s="75" t="str">
        <f t="shared" si="48"/>
        <v>NO</v>
      </c>
      <c r="DL118" s="98"/>
      <c r="DM118" s="98">
        <v>43367</v>
      </c>
      <c r="DN118" s="75" t="str">
        <f t="shared" si="49"/>
        <v>SI</v>
      </c>
      <c r="DO118" s="98"/>
      <c r="DP118" s="75" t="str">
        <f t="shared" si="50"/>
        <v>NO</v>
      </c>
      <c r="DQ118" s="98"/>
      <c r="DR118" s="75" t="str">
        <f t="shared" si="51"/>
        <v>NO</v>
      </c>
      <c r="DS118" s="98"/>
      <c r="DT118" s="75" t="str">
        <f t="shared" si="52"/>
        <v>NO</v>
      </c>
      <c r="DU118" s="98"/>
      <c r="DV118" s="75" t="str">
        <f t="shared" si="53"/>
        <v>NO</v>
      </c>
      <c r="DW118" s="98"/>
      <c r="DX118" s="75" t="str">
        <f t="shared" si="54"/>
        <v>NO</v>
      </c>
      <c r="DY118" s="98">
        <v>44588</v>
      </c>
      <c r="DZ118" s="75" t="str">
        <f t="shared" si="55"/>
        <v>SI</v>
      </c>
      <c r="EA118" s="98"/>
      <c r="EB118" s="75" t="str">
        <f t="shared" si="56"/>
        <v>NO</v>
      </c>
      <c r="EC118" s="98" t="s">
        <v>132</v>
      </c>
      <c r="ED118" s="92" t="s">
        <v>1530</v>
      </c>
      <c r="EE118" s="92" t="s">
        <v>807</v>
      </c>
      <c r="EF118" s="92" t="s">
        <v>1114</v>
      </c>
      <c r="EG118" s="94"/>
      <c r="EH118" s="99" t="s">
        <v>1474</v>
      </c>
      <c r="EI118" s="92">
        <v>1</v>
      </c>
      <c r="EJ118" s="92"/>
      <c r="EK118" s="101">
        <v>44588</v>
      </c>
      <c r="EL118" s="92">
        <v>0.99</v>
      </c>
      <c r="EM118" s="103">
        <v>44588</v>
      </c>
      <c r="EN118" s="102">
        <v>240</v>
      </c>
      <c r="EO118" s="101">
        <v>44588</v>
      </c>
      <c r="EP118" s="92">
        <v>220</v>
      </c>
      <c r="EQ118" s="101">
        <v>44588</v>
      </c>
      <c r="ER118" s="99">
        <v>132.1</v>
      </c>
      <c r="ES118" s="101">
        <v>44588</v>
      </c>
      <c r="ET118" s="192">
        <v>53.9</v>
      </c>
      <c r="EU118" s="101">
        <v>44588</v>
      </c>
      <c r="EV118" s="92">
        <v>170</v>
      </c>
      <c r="EW118" s="101">
        <v>44588</v>
      </c>
      <c r="EX118" s="92" t="s">
        <v>1725</v>
      </c>
      <c r="EY118" s="103">
        <v>44588</v>
      </c>
      <c r="EZ118" s="92">
        <v>12</v>
      </c>
      <c r="FA118" s="102"/>
      <c r="FB118" s="102"/>
      <c r="FC118" s="92"/>
      <c r="FD118" s="92"/>
      <c r="FE118" s="103">
        <v>44588</v>
      </c>
      <c r="FF118" s="105">
        <v>1.2</v>
      </c>
      <c r="FG118" s="101">
        <v>44588</v>
      </c>
      <c r="FH118" s="105">
        <v>33.299999999999997</v>
      </c>
      <c r="FI118" s="98">
        <v>44223</v>
      </c>
      <c r="FJ118" s="94" t="s">
        <v>1716</v>
      </c>
      <c r="FK118" s="94"/>
      <c r="FL118" s="97">
        <v>44867</v>
      </c>
      <c r="FM118" s="98" t="s">
        <v>1530</v>
      </c>
      <c r="FN118" s="97">
        <v>44959</v>
      </c>
      <c r="FO118" s="107"/>
      <c r="FP118" s="92" t="s">
        <v>132</v>
      </c>
      <c r="FQ118" s="92" t="s">
        <v>132</v>
      </c>
      <c r="FR118" s="92" t="s">
        <v>132</v>
      </c>
      <c r="FS118" s="107" t="s">
        <v>132</v>
      </c>
      <c r="FT118" s="92" t="s">
        <v>132</v>
      </c>
      <c r="FU118" s="92"/>
      <c r="GM118" s="102"/>
    </row>
    <row r="119" spans="1:195" s="75" customFormat="1" x14ac:dyDescent="0.25">
      <c r="A119" s="85">
        <v>2022</v>
      </c>
      <c r="B119" s="76">
        <v>44926</v>
      </c>
      <c r="C119" s="85" t="s">
        <v>121</v>
      </c>
      <c r="D119" s="85" t="s">
        <v>122</v>
      </c>
      <c r="E119" s="85" t="s">
        <v>123</v>
      </c>
      <c r="F119" s="77">
        <f t="shared" si="60"/>
        <v>118</v>
      </c>
      <c r="G119" s="85" t="s">
        <v>1586</v>
      </c>
      <c r="H119" s="85">
        <v>86</v>
      </c>
      <c r="I119" s="85" t="s">
        <v>797</v>
      </c>
      <c r="J119" s="217" t="s">
        <v>800</v>
      </c>
      <c r="K119" s="77" t="str">
        <f>VLOOKUP(J119,[1]CodMpios!$B$1075:$E$1087,4,FALSE)</f>
        <v>86001 - Mocoa</v>
      </c>
      <c r="L119" s="77" t="str">
        <f>VLOOKUP($J119,[1]Coord_Mpios_X_Y!$B$102:$K$114,9,FALSE)</f>
        <v>1,228574994655</v>
      </c>
      <c r="M119" s="77" t="str">
        <f>VLOOKUP($J119,[1]Coord_Mpios_X_Y!$B$102:$K$114,10,FALSE)</f>
        <v>-76,684362183288</v>
      </c>
      <c r="N119" s="86" t="s">
        <v>1775</v>
      </c>
      <c r="O119" s="86" t="s">
        <v>1776</v>
      </c>
      <c r="P119" s="218"/>
      <c r="Q119" s="85" t="s">
        <v>126</v>
      </c>
      <c r="R119" s="108">
        <v>27355431</v>
      </c>
      <c r="S119" s="62" t="str">
        <f t="shared" si="40"/>
        <v>CC27355431</v>
      </c>
      <c r="T119" s="91" t="s">
        <v>487</v>
      </c>
      <c r="U119" s="85" t="s">
        <v>316</v>
      </c>
      <c r="V119" s="91" t="s">
        <v>245</v>
      </c>
      <c r="W119" s="85" t="s">
        <v>1264</v>
      </c>
      <c r="X119" s="87">
        <v>23285</v>
      </c>
      <c r="Y119" s="89">
        <f t="shared" si="57"/>
        <v>63</v>
      </c>
      <c r="Z119" s="63">
        <f>VLOOKUP($Y119,[1]Edades!$A$3:$H$153,4,FALSE)</f>
        <v>6</v>
      </c>
      <c r="AA119" s="63" t="str">
        <f>VLOOKUP($Y119,[1]Edades!$A$3:$H$153,6,FALSE)</f>
        <v>6 - Persona mayor</v>
      </c>
      <c r="AB119" s="63">
        <f>VLOOKUP($Y119,[1]Edades!$A$3:$H$153,7,FALSE)</f>
        <v>13</v>
      </c>
      <c r="AC119" s="63" t="str">
        <f>VLOOKUP($Y119,[1]Edades!$A$3:$H$153,8,FALSE)</f>
        <v>60-64</v>
      </c>
      <c r="AD119" s="91" t="s">
        <v>1590</v>
      </c>
      <c r="AE119" s="85">
        <v>2</v>
      </c>
      <c r="AF119" s="85" t="s">
        <v>807</v>
      </c>
      <c r="AG119" s="86" t="s">
        <v>1777</v>
      </c>
      <c r="AH119" s="85" t="s">
        <v>807</v>
      </c>
      <c r="AI119" s="85" t="s">
        <v>807</v>
      </c>
      <c r="AJ119" s="85" t="s">
        <v>807</v>
      </c>
      <c r="AK119" s="86" t="s">
        <v>1775</v>
      </c>
      <c r="AL119" s="86" t="s">
        <v>1600</v>
      </c>
      <c r="AM119" s="85" t="s">
        <v>1786</v>
      </c>
      <c r="AN119" s="85" t="s">
        <v>131</v>
      </c>
      <c r="AO119" s="85" t="s">
        <v>131</v>
      </c>
      <c r="AP119" s="85" t="s">
        <v>131</v>
      </c>
      <c r="AQ119" s="75" t="s">
        <v>1841</v>
      </c>
      <c r="AR119" s="53" t="str">
        <f t="shared" si="58"/>
        <v>86001 - Mocoa</v>
      </c>
      <c r="AS119" s="85" t="s">
        <v>1586</v>
      </c>
      <c r="AT119" s="85">
        <v>3195119622</v>
      </c>
      <c r="AU119" s="85" t="s">
        <v>1219</v>
      </c>
      <c r="AV119" s="85"/>
      <c r="AW119" s="85"/>
      <c r="AX119" s="85"/>
      <c r="AY119" s="85"/>
      <c r="AZ119" s="85"/>
      <c r="BA119" s="85">
        <v>86</v>
      </c>
      <c r="BB119" s="85" t="s">
        <v>1778</v>
      </c>
      <c r="BC119" s="85">
        <v>86001</v>
      </c>
      <c r="BD119" s="85" t="s">
        <v>1586</v>
      </c>
      <c r="BE119" s="89">
        <v>860010017201</v>
      </c>
      <c r="BF119" s="49" t="s">
        <v>1079</v>
      </c>
      <c r="BG119" s="85" t="s">
        <v>1779</v>
      </c>
      <c r="BH119" s="85" t="s">
        <v>1780</v>
      </c>
      <c r="BI119" s="85">
        <v>4201616</v>
      </c>
      <c r="BJ119" s="85"/>
      <c r="BK119" s="85"/>
      <c r="BL119" s="85" t="s">
        <v>807</v>
      </c>
      <c r="BM119" s="85" t="s">
        <v>130</v>
      </c>
      <c r="BN119" s="85" t="s">
        <v>132</v>
      </c>
      <c r="BO119" s="85">
        <v>0</v>
      </c>
      <c r="BP119" s="85" t="s">
        <v>132</v>
      </c>
      <c r="BQ119" s="85" t="s">
        <v>132</v>
      </c>
      <c r="BR119" s="85" t="s">
        <v>1676</v>
      </c>
      <c r="BS119" s="127" t="s">
        <v>132</v>
      </c>
      <c r="BT119" s="90">
        <v>44936</v>
      </c>
      <c r="BU119" s="85" t="s">
        <v>1677</v>
      </c>
      <c r="BV119" s="85" t="s">
        <v>130</v>
      </c>
      <c r="BW119" s="91" t="s">
        <v>1682</v>
      </c>
      <c r="BX119" s="85"/>
      <c r="BY119" s="85" t="s">
        <v>132</v>
      </c>
      <c r="BZ119" s="85" t="s">
        <v>130</v>
      </c>
      <c r="CA119" s="85" t="s">
        <v>132</v>
      </c>
      <c r="CB119" s="85"/>
      <c r="CC119" s="85"/>
      <c r="CD119" s="85" t="s">
        <v>1782</v>
      </c>
      <c r="CE119" s="88" t="s">
        <v>1681</v>
      </c>
      <c r="CF119" s="80" t="str">
        <f>E119</f>
        <v>HTA</v>
      </c>
      <c r="CG119" s="109">
        <v>62</v>
      </c>
      <c r="CH119" s="95">
        <v>155</v>
      </c>
      <c r="CI119" s="50">
        <f t="shared" si="41"/>
        <v>25.806451612903224</v>
      </c>
      <c r="CJ119" s="18" t="str">
        <f t="shared" si="42"/>
        <v>SOBREPESO</v>
      </c>
      <c r="CK119" s="95">
        <f>Hoja1!L121</f>
        <v>15</v>
      </c>
      <c r="CL119" s="10" t="s">
        <v>1113</v>
      </c>
      <c r="CM119" s="97">
        <v>43339</v>
      </c>
      <c r="CN119" s="92"/>
      <c r="CO119" s="75">
        <v>1</v>
      </c>
      <c r="CP119" s="119">
        <f>CM119</f>
        <v>43339</v>
      </c>
      <c r="CQ119" s="75">
        <v>2</v>
      </c>
      <c r="CR119" s="65" t="s">
        <v>1222</v>
      </c>
      <c r="CS119" s="75">
        <v>0</v>
      </c>
      <c r="CT119" s="110" t="s">
        <v>131</v>
      </c>
      <c r="CU119" s="93" t="s">
        <v>807</v>
      </c>
      <c r="CV119" s="92"/>
      <c r="CW119" s="102">
        <v>130</v>
      </c>
      <c r="CX119" s="102">
        <v>70</v>
      </c>
      <c r="CY119" s="93" t="s">
        <v>131</v>
      </c>
      <c r="CZ119" s="92" t="s">
        <v>130</v>
      </c>
      <c r="DA119" s="75" t="s">
        <v>807</v>
      </c>
      <c r="DB119" s="92">
        <v>0</v>
      </c>
      <c r="DC119" s="75" t="str">
        <f t="shared" si="44"/>
        <v/>
      </c>
      <c r="DD119" s="16" t="str">
        <f t="shared" si="45"/>
        <v/>
      </c>
      <c r="DE119" s="16" t="str">
        <f t="shared" si="46"/>
        <v/>
      </c>
      <c r="DF119" s="16" t="str">
        <f t="shared" si="47"/>
        <v/>
      </c>
      <c r="DG119" s="16" t="str">
        <f t="shared" si="59"/>
        <v xml:space="preserve"> +  +  + </v>
      </c>
      <c r="DH119" s="16" t="str">
        <f>E119</f>
        <v>HTA</v>
      </c>
      <c r="DI119" s="98"/>
      <c r="DJ119" s="75" t="str">
        <f t="shared" si="48"/>
        <v>NO</v>
      </c>
      <c r="DL119" s="98"/>
      <c r="DM119" s="98">
        <v>43339</v>
      </c>
      <c r="DN119" s="75" t="str">
        <f t="shared" si="49"/>
        <v>SI</v>
      </c>
      <c r="DO119" s="98"/>
      <c r="DP119" s="75" t="str">
        <f t="shared" si="50"/>
        <v>NO</v>
      </c>
      <c r="DQ119" s="98"/>
      <c r="DR119" s="75" t="str">
        <f t="shared" si="51"/>
        <v>NO</v>
      </c>
      <c r="DS119" s="98">
        <v>43301</v>
      </c>
      <c r="DT119" s="75" t="str">
        <f t="shared" si="52"/>
        <v>SI</v>
      </c>
      <c r="DU119" s="98"/>
      <c r="DV119" s="75" t="str">
        <f t="shared" si="53"/>
        <v>NO</v>
      </c>
      <c r="DW119" s="98"/>
      <c r="DX119" s="75" t="str">
        <f t="shared" si="54"/>
        <v>NO</v>
      </c>
      <c r="DY119" s="98">
        <v>44237</v>
      </c>
      <c r="DZ119" s="75" t="str">
        <f t="shared" si="55"/>
        <v>SI</v>
      </c>
      <c r="EA119" s="98"/>
      <c r="EB119" s="75" t="str">
        <f t="shared" si="56"/>
        <v>NO</v>
      </c>
      <c r="EC119" s="98" t="s">
        <v>807</v>
      </c>
      <c r="ED119" s="92" t="s">
        <v>1530</v>
      </c>
      <c r="EE119" s="92"/>
      <c r="EF119" s="98" t="s">
        <v>807</v>
      </c>
      <c r="EG119" s="94"/>
      <c r="EH119" s="99" t="s">
        <v>131</v>
      </c>
      <c r="EI119" s="99" t="s">
        <v>807</v>
      </c>
      <c r="EJ119" s="99"/>
      <c r="EK119" s="101">
        <v>44235</v>
      </c>
      <c r="EL119" s="92">
        <v>0.56999999999999995</v>
      </c>
      <c r="EM119" s="103">
        <v>44365</v>
      </c>
      <c r="EN119" s="102">
        <v>100</v>
      </c>
      <c r="EO119" s="101">
        <v>44365</v>
      </c>
      <c r="EP119" s="92">
        <v>221</v>
      </c>
      <c r="EQ119" s="101">
        <v>44365</v>
      </c>
      <c r="ER119" s="99">
        <v>110.30000000000001</v>
      </c>
      <c r="ES119" s="101">
        <v>44365</v>
      </c>
      <c r="ET119" s="192">
        <v>72.099999999999994</v>
      </c>
      <c r="EU119" s="101">
        <v>44365</v>
      </c>
      <c r="EV119" s="92">
        <v>193</v>
      </c>
      <c r="EW119" s="101">
        <v>44235</v>
      </c>
      <c r="EX119" s="92"/>
      <c r="EY119" s="103">
        <v>44365</v>
      </c>
      <c r="EZ119" s="92">
        <v>6.2</v>
      </c>
      <c r="FA119" s="102"/>
      <c r="FB119" s="102"/>
      <c r="FC119" s="92"/>
      <c r="FD119" s="92"/>
      <c r="FE119" s="103">
        <v>44235</v>
      </c>
      <c r="FF119" s="105">
        <v>2.2000000000000002</v>
      </c>
      <c r="FG119" s="101">
        <v>44235</v>
      </c>
      <c r="FH119" s="105">
        <v>41.4</v>
      </c>
      <c r="FI119" s="92"/>
      <c r="FJ119" s="94"/>
      <c r="FK119" s="92"/>
      <c r="FL119" s="97">
        <v>44936</v>
      </c>
      <c r="FM119" s="98"/>
      <c r="FN119" s="97">
        <v>44706</v>
      </c>
      <c r="FO119" s="107"/>
      <c r="FP119" s="92" t="s">
        <v>132</v>
      </c>
      <c r="FQ119" s="92" t="s">
        <v>132</v>
      </c>
      <c r="FR119" s="92" t="s">
        <v>132</v>
      </c>
      <c r="FS119" s="107" t="s">
        <v>807</v>
      </c>
      <c r="FT119" s="92" t="s">
        <v>132</v>
      </c>
      <c r="FU119" s="92"/>
      <c r="GM119" s="102"/>
    </row>
    <row r="120" spans="1:195" s="75" customFormat="1" ht="26.25" x14ac:dyDescent="0.25">
      <c r="A120" s="85">
        <v>2022</v>
      </c>
      <c r="B120" s="76">
        <v>44926</v>
      </c>
      <c r="C120" s="85" t="s">
        <v>121</v>
      </c>
      <c r="D120" s="85" t="s">
        <v>122</v>
      </c>
      <c r="E120" s="85" t="s">
        <v>1475</v>
      </c>
      <c r="F120" s="77">
        <f t="shared" si="60"/>
        <v>119</v>
      </c>
      <c r="G120" s="85" t="s">
        <v>1586</v>
      </c>
      <c r="H120" s="85">
        <v>86</v>
      </c>
      <c r="I120" s="85" t="s">
        <v>797</v>
      </c>
      <c r="J120" s="217" t="s">
        <v>800</v>
      </c>
      <c r="K120" s="77" t="str">
        <f>VLOOKUP(J120,[1]CodMpios!$B$1075:$E$1087,4,FALSE)</f>
        <v>86001 - Mocoa</v>
      </c>
      <c r="L120" s="77" t="str">
        <f>VLOOKUP($J120,[1]Coord_Mpios_X_Y!$B$102:$K$114,9,FALSE)</f>
        <v>1,228574994655</v>
      </c>
      <c r="M120" s="77" t="str">
        <f>VLOOKUP($J120,[1]Coord_Mpios_X_Y!$B$102:$K$114,10,FALSE)</f>
        <v>-76,684362183288</v>
      </c>
      <c r="N120" s="86" t="s">
        <v>1775</v>
      </c>
      <c r="O120" s="86" t="s">
        <v>1776</v>
      </c>
      <c r="P120" s="218"/>
      <c r="Q120" s="85" t="s">
        <v>126</v>
      </c>
      <c r="R120" s="108">
        <v>18122280</v>
      </c>
      <c r="S120" s="62" t="str">
        <f t="shared" si="40"/>
        <v>CC18122280</v>
      </c>
      <c r="T120" s="91" t="s">
        <v>383</v>
      </c>
      <c r="U120" s="85" t="s">
        <v>471</v>
      </c>
      <c r="V120" s="91" t="s">
        <v>222</v>
      </c>
      <c r="W120" s="85" t="s">
        <v>184</v>
      </c>
      <c r="X120" s="87">
        <v>19667</v>
      </c>
      <c r="Y120" s="89">
        <f t="shared" si="57"/>
        <v>53</v>
      </c>
      <c r="Z120" s="63">
        <f>VLOOKUP($Y120,[1]Edades!$A$3:$H$153,4,FALSE)</f>
        <v>5</v>
      </c>
      <c r="AA120" s="63" t="str">
        <f>VLOOKUP($Y120,[1]Edades!$A$3:$H$153,6,FALSE)</f>
        <v>5 - Adultez</v>
      </c>
      <c r="AB120" s="63">
        <f>VLOOKUP($Y120,[1]Edades!$A$3:$H$153,7,FALSE)</f>
        <v>11</v>
      </c>
      <c r="AC120" s="63" t="str">
        <f>VLOOKUP($Y120,[1]Edades!$A$3:$H$153,8,FALSE)</f>
        <v>50-54</v>
      </c>
      <c r="AD120" s="88" t="s">
        <v>1589</v>
      </c>
      <c r="AE120" s="85">
        <v>1</v>
      </c>
      <c r="AF120" s="85" t="s">
        <v>807</v>
      </c>
      <c r="AG120" s="127" t="s">
        <v>132</v>
      </c>
      <c r="AH120" s="127" t="s">
        <v>132</v>
      </c>
      <c r="AI120" s="127" t="s">
        <v>1595</v>
      </c>
      <c r="AJ120" s="127" t="s">
        <v>1887</v>
      </c>
      <c r="AK120" s="127" t="s">
        <v>1775</v>
      </c>
      <c r="AL120" s="127" t="s">
        <v>1863</v>
      </c>
      <c r="AM120" s="85" t="s">
        <v>1786</v>
      </c>
      <c r="AN120" s="85" t="s">
        <v>131</v>
      </c>
      <c r="AO120" s="85" t="s">
        <v>131</v>
      </c>
      <c r="AP120" s="85" t="s">
        <v>131</v>
      </c>
      <c r="AQ120" s="127" t="s">
        <v>1841</v>
      </c>
      <c r="AR120" s="53" t="str">
        <f t="shared" si="58"/>
        <v>86001 - Mocoa</v>
      </c>
      <c r="AS120" s="85" t="s">
        <v>1586</v>
      </c>
      <c r="AT120" s="85">
        <v>3115949082</v>
      </c>
      <c r="AU120" s="85" t="s">
        <v>1219</v>
      </c>
      <c r="AV120" s="85"/>
      <c r="AW120" s="85"/>
      <c r="AX120" s="85"/>
      <c r="AY120" s="85"/>
      <c r="AZ120" s="85"/>
      <c r="BA120" s="85">
        <v>86</v>
      </c>
      <c r="BB120" s="85" t="s">
        <v>1778</v>
      </c>
      <c r="BC120" s="85">
        <v>86001</v>
      </c>
      <c r="BD120" s="85" t="s">
        <v>1586</v>
      </c>
      <c r="BE120" s="89">
        <v>860010017201</v>
      </c>
      <c r="BF120" s="49" t="s">
        <v>1079</v>
      </c>
      <c r="BG120" s="85" t="s">
        <v>1779</v>
      </c>
      <c r="BH120" s="85" t="s">
        <v>1780</v>
      </c>
      <c r="BI120" s="85">
        <v>4201616</v>
      </c>
      <c r="BJ120" s="85"/>
      <c r="BK120" s="85"/>
      <c r="BL120" s="85" t="s">
        <v>807</v>
      </c>
      <c r="BM120" s="127" t="s">
        <v>130</v>
      </c>
      <c r="BN120" s="127" t="s">
        <v>132</v>
      </c>
      <c r="BO120" s="85">
        <v>0</v>
      </c>
      <c r="BP120" s="127" t="s">
        <v>132</v>
      </c>
      <c r="BQ120" s="127" t="s">
        <v>132</v>
      </c>
      <c r="BR120" s="127" t="s">
        <v>807</v>
      </c>
      <c r="BS120" s="127" t="s">
        <v>807</v>
      </c>
      <c r="BT120" s="111">
        <v>44909</v>
      </c>
      <c r="BU120" s="127" t="s">
        <v>1677</v>
      </c>
      <c r="BV120" s="127" t="s">
        <v>130</v>
      </c>
      <c r="BW120" s="133" t="s">
        <v>1678</v>
      </c>
      <c r="BX120" s="127" t="s">
        <v>132</v>
      </c>
      <c r="BY120" s="125" t="s">
        <v>132</v>
      </c>
      <c r="BZ120" s="127" t="s">
        <v>130</v>
      </c>
      <c r="CA120" s="127" t="s">
        <v>132</v>
      </c>
      <c r="CB120" s="127" t="s">
        <v>132</v>
      </c>
      <c r="CC120" s="127" t="s">
        <v>130</v>
      </c>
      <c r="CD120" s="127" t="s">
        <v>131</v>
      </c>
      <c r="CE120" s="127" t="s">
        <v>1681</v>
      </c>
      <c r="CF120" s="127" t="s">
        <v>132</v>
      </c>
      <c r="CG120" s="130">
        <v>86</v>
      </c>
      <c r="CH120" s="131">
        <v>169</v>
      </c>
      <c r="CI120" s="50">
        <f t="shared" si="41"/>
        <v>30.110990511536716</v>
      </c>
      <c r="CJ120" s="18" t="str">
        <f t="shared" si="42"/>
        <v>OBESIDAD</v>
      </c>
      <c r="CK120" s="95">
        <f>Hoja1!L122</f>
        <v>22</v>
      </c>
      <c r="CL120" s="10" t="s">
        <v>1114</v>
      </c>
      <c r="CM120" s="136">
        <v>43340</v>
      </c>
      <c r="CN120" s="127"/>
      <c r="CO120" s="75">
        <v>1</v>
      </c>
      <c r="CP120" s="144">
        <v>42370</v>
      </c>
      <c r="CQ120" s="135">
        <v>1</v>
      </c>
      <c r="CR120" s="65" t="s">
        <v>1221</v>
      </c>
      <c r="CS120" s="75">
        <v>1</v>
      </c>
      <c r="CT120" s="127" t="s">
        <v>1707</v>
      </c>
      <c r="CU120" s="127" t="s">
        <v>132</v>
      </c>
      <c r="CV120" s="127"/>
      <c r="CW120" s="133">
        <v>130</v>
      </c>
      <c r="CX120" s="125">
        <v>80</v>
      </c>
      <c r="CY120" s="127" t="s">
        <v>807</v>
      </c>
      <c r="CZ120" s="127" t="s">
        <v>132</v>
      </c>
      <c r="DA120" s="127" t="s">
        <v>130</v>
      </c>
      <c r="DB120" s="92">
        <v>1</v>
      </c>
      <c r="DC120" s="75" t="str">
        <f t="shared" si="44"/>
        <v/>
      </c>
      <c r="DD120" s="16" t="str">
        <f t="shared" si="45"/>
        <v/>
      </c>
      <c r="DE120" s="16" t="str">
        <f t="shared" si="46"/>
        <v>COLESTEROL ALTO</v>
      </c>
      <c r="DF120" s="16" t="str">
        <f t="shared" si="47"/>
        <v>HDL ALTO</v>
      </c>
      <c r="DG120" s="16" t="str">
        <f t="shared" si="59"/>
        <v xml:space="preserve"> +  + COLESTEROL ALTO + HDL ALTO</v>
      </c>
      <c r="DH120" s="16" t="str">
        <f>VLOOKUP(DG120,Hoja3!$A$19:$B$41,2,FALSE)</f>
        <v>COLESTEROL ALTO + HDL ALTO</v>
      </c>
      <c r="DI120" s="127"/>
      <c r="DJ120" s="75" t="str">
        <f t="shared" si="48"/>
        <v>NO</v>
      </c>
      <c r="DL120" s="127"/>
      <c r="DM120" s="149">
        <v>44852</v>
      </c>
      <c r="DN120" s="75" t="str">
        <f t="shared" si="49"/>
        <v>SI</v>
      </c>
      <c r="DO120" s="134"/>
      <c r="DP120" s="75" t="str">
        <f t="shared" si="50"/>
        <v>NO</v>
      </c>
      <c r="DQ120" s="98"/>
      <c r="DR120" s="75" t="str">
        <f t="shared" si="51"/>
        <v>NO</v>
      </c>
      <c r="DS120" s="144">
        <v>43191</v>
      </c>
      <c r="DT120" s="75" t="str">
        <f t="shared" si="52"/>
        <v>SI</v>
      </c>
      <c r="DU120" s="134"/>
      <c r="DV120" s="75" t="str">
        <f t="shared" si="53"/>
        <v>NO</v>
      </c>
      <c r="DW120" s="134"/>
      <c r="DX120" s="75" t="str">
        <f t="shared" si="54"/>
        <v>NO</v>
      </c>
      <c r="DY120" s="149">
        <v>44658</v>
      </c>
      <c r="DZ120" s="75" t="str">
        <f t="shared" si="55"/>
        <v>SI</v>
      </c>
      <c r="EA120" s="134"/>
      <c r="EB120" s="75" t="str">
        <f t="shared" si="56"/>
        <v>NO</v>
      </c>
      <c r="EC120" s="134" t="s">
        <v>131</v>
      </c>
      <c r="ED120" s="127" t="s">
        <v>1530</v>
      </c>
      <c r="EE120" s="127" t="s">
        <v>131</v>
      </c>
      <c r="EF120" s="127" t="s">
        <v>1114</v>
      </c>
      <c r="EG120" s="147">
        <v>64</v>
      </c>
      <c r="EH120" s="127" t="s">
        <v>1793</v>
      </c>
      <c r="EI120" s="135">
        <v>2</v>
      </c>
      <c r="EJ120" s="135"/>
      <c r="EK120" s="150">
        <v>44852</v>
      </c>
      <c r="EL120" s="135">
        <v>1.1599999999999999</v>
      </c>
      <c r="EM120" s="159">
        <v>44909</v>
      </c>
      <c r="EN120" s="133">
        <v>146</v>
      </c>
      <c r="EO120" s="144">
        <v>44796</v>
      </c>
      <c r="EP120" s="135">
        <v>169</v>
      </c>
      <c r="EQ120" s="134">
        <v>44796</v>
      </c>
      <c r="ER120" s="99">
        <v>90.6</v>
      </c>
      <c r="ES120" s="136">
        <v>44796</v>
      </c>
      <c r="ET120" s="225">
        <v>49</v>
      </c>
      <c r="EU120" s="134">
        <v>44796</v>
      </c>
      <c r="EV120" s="127">
        <v>147</v>
      </c>
      <c r="EW120" s="134">
        <v>44796</v>
      </c>
      <c r="EX120" s="138">
        <v>187.5</v>
      </c>
      <c r="EY120" s="134">
        <v>44909</v>
      </c>
      <c r="EZ120" s="135">
        <v>8.6999999999999993</v>
      </c>
      <c r="FA120" s="144">
        <v>44796</v>
      </c>
      <c r="FB120" s="127" t="s">
        <v>1799</v>
      </c>
      <c r="FC120" s="136">
        <v>44796</v>
      </c>
      <c r="FD120" s="138" t="s">
        <v>1898</v>
      </c>
      <c r="FE120" s="134">
        <v>44796</v>
      </c>
      <c r="FF120" s="127">
        <v>120</v>
      </c>
      <c r="FG120" s="134">
        <v>44590</v>
      </c>
      <c r="FH120" s="138" t="s">
        <v>1899</v>
      </c>
      <c r="FI120" s="145">
        <v>44909</v>
      </c>
      <c r="FJ120" s="127" t="s">
        <v>1716</v>
      </c>
      <c r="FK120" s="127"/>
      <c r="FL120" s="111">
        <v>44909</v>
      </c>
      <c r="FM120" s="127" t="s">
        <v>1530</v>
      </c>
      <c r="FN120" s="111">
        <v>44999</v>
      </c>
      <c r="FO120" s="127"/>
      <c r="FP120" s="127" t="s">
        <v>132</v>
      </c>
      <c r="FQ120" s="127" t="s">
        <v>132</v>
      </c>
      <c r="FR120" s="127" t="s">
        <v>132</v>
      </c>
      <c r="FS120" s="127" t="s">
        <v>132</v>
      </c>
      <c r="FT120" s="127" t="s">
        <v>132</v>
      </c>
      <c r="FU120" s="127"/>
      <c r="GM120" s="127"/>
    </row>
    <row r="121" spans="1:195" s="75" customFormat="1" x14ac:dyDescent="0.25">
      <c r="A121" s="85">
        <v>2022</v>
      </c>
      <c r="B121" s="76">
        <v>44926</v>
      </c>
      <c r="C121" s="85" t="s">
        <v>121</v>
      </c>
      <c r="D121" s="85" t="s">
        <v>122</v>
      </c>
      <c r="E121" s="85" t="s">
        <v>1475</v>
      </c>
      <c r="F121" s="77">
        <f t="shared" si="60"/>
        <v>120</v>
      </c>
      <c r="G121" s="85" t="s">
        <v>1586</v>
      </c>
      <c r="H121" s="85">
        <v>86</v>
      </c>
      <c r="I121" s="85" t="s">
        <v>797</v>
      </c>
      <c r="J121" s="217" t="s">
        <v>800</v>
      </c>
      <c r="K121" s="77" t="str">
        <f>VLOOKUP(J121,[1]CodMpios!$B$1075:$E$1087,4,FALSE)</f>
        <v>86001 - Mocoa</v>
      </c>
      <c r="L121" s="77" t="str">
        <f>VLOOKUP($J121,[1]Coord_Mpios_X_Y!$B$102:$K$114,9,FALSE)</f>
        <v>1,228574994655</v>
      </c>
      <c r="M121" s="77" t="str">
        <f>VLOOKUP($J121,[1]Coord_Mpios_X_Y!$B$102:$K$114,10,FALSE)</f>
        <v>-76,684362183288</v>
      </c>
      <c r="N121" s="86" t="s">
        <v>1784</v>
      </c>
      <c r="O121" s="86" t="s">
        <v>1776</v>
      </c>
      <c r="P121" s="218"/>
      <c r="Q121" s="85" t="s">
        <v>126</v>
      </c>
      <c r="R121" s="108">
        <v>27364086</v>
      </c>
      <c r="S121" s="62" t="str">
        <f t="shared" si="40"/>
        <v>CC27364086</v>
      </c>
      <c r="T121" s="91" t="s">
        <v>702</v>
      </c>
      <c r="U121" s="85" t="s">
        <v>530</v>
      </c>
      <c r="V121" s="91" t="s">
        <v>446</v>
      </c>
      <c r="W121" s="85" t="s">
        <v>531</v>
      </c>
      <c r="X121" s="87">
        <v>16216</v>
      </c>
      <c r="Y121" s="89">
        <f t="shared" si="57"/>
        <v>44</v>
      </c>
      <c r="Z121" s="63">
        <f>VLOOKUP($Y121,[1]Edades!$A$3:$H$153,4,FALSE)</f>
        <v>5</v>
      </c>
      <c r="AA121" s="63" t="str">
        <f>VLOOKUP($Y121,[1]Edades!$A$3:$H$153,6,FALSE)</f>
        <v>5 - Adultez</v>
      </c>
      <c r="AB121" s="63">
        <f>VLOOKUP($Y121,[1]Edades!$A$3:$H$153,7,FALSE)</f>
        <v>9</v>
      </c>
      <c r="AC121" s="63" t="str">
        <f>VLOOKUP($Y121,[1]Edades!$A$3:$H$153,8,FALSE)</f>
        <v>40-44</v>
      </c>
      <c r="AD121" s="91" t="s">
        <v>1590</v>
      </c>
      <c r="AE121" s="85">
        <v>2</v>
      </c>
      <c r="AF121" s="85" t="s">
        <v>807</v>
      </c>
      <c r="AG121" s="86" t="s">
        <v>1777</v>
      </c>
      <c r="AH121" s="85" t="s">
        <v>807</v>
      </c>
      <c r="AI121" s="85" t="s">
        <v>807</v>
      </c>
      <c r="AJ121" s="85" t="s">
        <v>807</v>
      </c>
      <c r="AK121" s="86" t="s">
        <v>1784</v>
      </c>
      <c r="AL121" s="86" t="s">
        <v>1601</v>
      </c>
      <c r="AM121" s="85" t="s">
        <v>1786</v>
      </c>
      <c r="AN121" s="85" t="s">
        <v>131</v>
      </c>
      <c r="AO121" s="85" t="s">
        <v>131</v>
      </c>
      <c r="AP121" s="85" t="s">
        <v>131</v>
      </c>
      <c r="AQ121" s="75" t="s">
        <v>1841</v>
      </c>
      <c r="AR121" s="53" t="str">
        <f t="shared" si="58"/>
        <v>86001 - Mocoa</v>
      </c>
      <c r="AS121" s="85" t="s">
        <v>1586</v>
      </c>
      <c r="AT121" s="85">
        <v>3138891832</v>
      </c>
      <c r="AU121" s="85" t="s">
        <v>1219</v>
      </c>
      <c r="AV121" s="85"/>
      <c r="AW121" s="85"/>
      <c r="AX121" s="85"/>
      <c r="AY121" s="85"/>
      <c r="AZ121" s="85"/>
      <c r="BA121" s="85">
        <v>86</v>
      </c>
      <c r="BB121" s="85" t="s">
        <v>1778</v>
      </c>
      <c r="BC121" s="85">
        <v>86001</v>
      </c>
      <c r="BD121" s="85" t="s">
        <v>1586</v>
      </c>
      <c r="BE121" s="89">
        <v>860010017201</v>
      </c>
      <c r="BF121" s="49" t="s">
        <v>1079</v>
      </c>
      <c r="BG121" s="85" t="s">
        <v>1779</v>
      </c>
      <c r="BH121" s="85" t="s">
        <v>1780</v>
      </c>
      <c r="BI121" s="85">
        <v>4201616</v>
      </c>
      <c r="BJ121" s="85"/>
      <c r="BK121" s="85"/>
      <c r="BL121" s="85" t="s">
        <v>807</v>
      </c>
      <c r="BM121" s="88" t="s">
        <v>132</v>
      </c>
      <c r="BN121" s="85" t="s">
        <v>132</v>
      </c>
      <c r="BO121" s="85">
        <v>0</v>
      </c>
      <c r="BP121" s="85" t="s">
        <v>132</v>
      </c>
      <c r="BQ121" s="85" t="s">
        <v>132</v>
      </c>
      <c r="BR121" s="85" t="s">
        <v>807</v>
      </c>
      <c r="BS121" s="85" t="s">
        <v>807</v>
      </c>
      <c r="BT121" s="142">
        <v>44841</v>
      </c>
      <c r="BU121" s="85" t="s">
        <v>1677</v>
      </c>
      <c r="BV121" s="85" t="s">
        <v>130</v>
      </c>
      <c r="BW121" s="91" t="s">
        <v>1808</v>
      </c>
      <c r="BX121" s="85"/>
      <c r="BY121" s="88" t="s">
        <v>130</v>
      </c>
      <c r="BZ121" s="85" t="s">
        <v>807</v>
      </c>
      <c r="CA121" s="85" t="s">
        <v>807</v>
      </c>
      <c r="CB121" s="85"/>
      <c r="CC121" s="85"/>
      <c r="CD121" s="85" t="s">
        <v>131</v>
      </c>
      <c r="CE121" s="88" t="s">
        <v>1681</v>
      </c>
      <c r="CF121" s="80" t="str">
        <f>E121</f>
        <v>HTA + DM</v>
      </c>
      <c r="CG121" s="109">
        <v>64</v>
      </c>
      <c r="CH121" s="95">
        <v>145</v>
      </c>
      <c r="CI121" s="50">
        <f t="shared" si="41"/>
        <v>30.439952437574316</v>
      </c>
      <c r="CJ121" s="18" t="str">
        <f t="shared" si="42"/>
        <v>OBESIDAD</v>
      </c>
      <c r="CK121" s="95">
        <f>Hoja1!L123</f>
        <v>6</v>
      </c>
      <c r="CL121" s="10" t="s">
        <v>1112</v>
      </c>
      <c r="CM121" s="97">
        <v>43340</v>
      </c>
      <c r="CN121" s="92"/>
      <c r="CO121" s="75">
        <v>1</v>
      </c>
      <c r="CP121" s="119">
        <f>CM121</f>
        <v>43340</v>
      </c>
      <c r="CQ121" s="75">
        <v>1</v>
      </c>
      <c r="CR121" s="98">
        <v>43221</v>
      </c>
      <c r="CS121" s="75">
        <v>1</v>
      </c>
      <c r="CT121" s="110" t="s">
        <v>1707</v>
      </c>
      <c r="CU121" s="93" t="s">
        <v>807</v>
      </c>
      <c r="CV121" s="92"/>
      <c r="CW121" s="102">
        <v>120</v>
      </c>
      <c r="CX121" s="102">
        <v>70</v>
      </c>
      <c r="CY121" s="93" t="s">
        <v>807</v>
      </c>
      <c r="CZ121" s="92" t="s">
        <v>132</v>
      </c>
      <c r="DA121" s="75" t="s">
        <v>807</v>
      </c>
      <c r="DB121" s="92">
        <v>0</v>
      </c>
      <c r="DC121" s="75" t="str">
        <f t="shared" si="44"/>
        <v/>
      </c>
      <c r="DD121" s="16" t="str">
        <f t="shared" si="45"/>
        <v/>
      </c>
      <c r="DE121" s="16" t="str">
        <f t="shared" si="46"/>
        <v/>
      </c>
      <c r="DF121" s="16" t="str">
        <f t="shared" si="47"/>
        <v/>
      </c>
      <c r="DG121" s="16" t="str">
        <f t="shared" si="59"/>
        <v xml:space="preserve"> +  +  + </v>
      </c>
      <c r="DH121" s="16" t="str">
        <f t="shared" ref="DH121:DH122" si="81">E121</f>
        <v>HTA + DM</v>
      </c>
      <c r="DI121" s="98"/>
      <c r="DJ121" s="75" t="str">
        <f t="shared" si="48"/>
        <v>NO</v>
      </c>
      <c r="DL121" s="98"/>
      <c r="DM121" s="98">
        <v>44841</v>
      </c>
      <c r="DN121" s="75" t="str">
        <f t="shared" si="49"/>
        <v>SI</v>
      </c>
      <c r="DO121" s="98">
        <v>43397</v>
      </c>
      <c r="DP121" s="75" t="str">
        <f t="shared" si="50"/>
        <v>SI</v>
      </c>
      <c r="DQ121" s="98"/>
      <c r="DR121" s="75" t="str">
        <f t="shared" si="51"/>
        <v>NO</v>
      </c>
      <c r="DS121" s="98">
        <v>43510</v>
      </c>
      <c r="DT121" s="75" t="str">
        <f t="shared" si="52"/>
        <v>SI</v>
      </c>
      <c r="DU121" s="98"/>
      <c r="DV121" s="75" t="str">
        <f t="shared" si="53"/>
        <v>NO</v>
      </c>
      <c r="DW121" s="98">
        <v>44626</v>
      </c>
      <c r="DX121" s="75" t="str">
        <f t="shared" si="54"/>
        <v>SI</v>
      </c>
      <c r="DY121" s="98">
        <v>43683</v>
      </c>
      <c r="DZ121" s="75" t="str">
        <f t="shared" si="55"/>
        <v>SI</v>
      </c>
      <c r="EA121" s="98"/>
      <c r="EB121" s="75" t="str">
        <f t="shared" si="56"/>
        <v>NO</v>
      </c>
      <c r="EC121" s="98" t="s">
        <v>807</v>
      </c>
      <c r="ED121" s="92" t="s">
        <v>1530</v>
      </c>
      <c r="EE121" s="92"/>
      <c r="EF121" s="98" t="s">
        <v>807</v>
      </c>
      <c r="EG121" s="94"/>
      <c r="EH121" s="99" t="s">
        <v>1711</v>
      </c>
      <c r="EI121" s="99" t="s">
        <v>807</v>
      </c>
      <c r="EJ121" s="99"/>
      <c r="EK121" s="101">
        <v>44744</v>
      </c>
      <c r="EL121" s="92">
        <v>1.5</v>
      </c>
      <c r="EM121" s="103">
        <v>44744</v>
      </c>
      <c r="EN121" s="102">
        <v>143</v>
      </c>
      <c r="EO121" s="101">
        <v>44744</v>
      </c>
      <c r="EP121" s="92">
        <v>151</v>
      </c>
      <c r="EQ121" s="101">
        <v>44744</v>
      </c>
      <c r="ER121" s="99">
        <v>82.8</v>
      </c>
      <c r="ES121" s="101">
        <v>44744</v>
      </c>
      <c r="ET121" s="192">
        <v>39</v>
      </c>
      <c r="EU121" s="101">
        <v>44744</v>
      </c>
      <c r="EV121" s="92">
        <v>146</v>
      </c>
      <c r="EW121" s="101">
        <v>44744</v>
      </c>
      <c r="EX121" s="92"/>
      <c r="EY121" s="103">
        <v>44464</v>
      </c>
      <c r="EZ121" s="92">
        <v>6.3</v>
      </c>
      <c r="FA121" s="102"/>
      <c r="FB121" s="102"/>
      <c r="FC121" s="92"/>
      <c r="FD121" s="92"/>
      <c r="FE121" s="103">
        <v>44744</v>
      </c>
      <c r="FF121" s="105">
        <v>7</v>
      </c>
      <c r="FG121" s="101">
        <v>44764</v>
      </c>
      <c r="FH121" s="105">
        <v>22</v>
      </c>
      <c r="FI121" s="92"/>
      <c r="FJ121" s="94"/>
      <c r="FK121" s="92"/>
      <c r="FL121" s="114">
        <v>44841</v>
      </c>
      <c r="FM121" s="98" t="s">
        <v>1530</v>
      </c>
      <c r="FN121" s="114">
        <v>44933</v>
      </c>
      <c r="FO121" s="107"/>
      <c r="FP121" s="92" t="s">
        <v>130</v>
      </c>
      <c r="FQ121" s="92" t="s">
        <v>132</v>
      </c>
      <c r="FR121" s="92" t="s">
        <v>132</v>
      </c>
      <c r="FS121" s="107" t="s">
        <v>807</v>
      </c>
      <c r="FT121" s="92" t="s">
        <v>132</v>
      </c>
      <c r="FU121" s="92"/>
      <c r="GM121" s="102"/>
    </row>
    <row r="122" spans="1:195" s="75" customFormat="1" x14ac:dyDescent="0.25">
      <c r="A122" s="85">
        <v>2022</v>
      </c>
      <c r="B122" s="76">
        <v>44926</v>
      </c>
      <c r="C122" s="85" t="s">
        <v>121</v>
      </c>
      <c r="D122" s="85" t="s">
        <v>122</v>
      </c>
      <c r="E122" s="85" t="s">
        <v>123</v>
      </c>
      <c r="F122" s="77">
        <f t="shared" si="60"/>
        <v>121</v>
      </c>
      <c r="G122" s="85" t="s">
        <v>1586</v>
      </c>
      <c r="H122" s="85">
        <v>86</v>
      </c>
      <c r="I122" s="85" t="s">
        <v>797</v>
      </c>
      <c r="J122" s="217" t="s">
        <v>800</v>
      </c>
      <c r="K122" s="77" t="str">
        <f>VLOOKUP(J122,[1]CodMpios!$B$1075:$E$1087,4,FALSE)</f>
        <v>86001 - Mocoa</v>
      </c>
      <c r="L122" s="77" t="str">
        <f>VLOOKUP($J122,[1]Coord_Mpios_X_Y!$B$102:$K$114,9,FALSE)</f>
        <v>1,228574994655</v>
      </c>
      <c r="M122" s="77" t="str">
        <f>VLOOKUP($J122,[1]Coord_Mpios_X_Y!$B$102:$K$114,10,FALSE)</f>
        <v>-76,684362183288</v>
      </c>
      <c r="N122" s="86" t="s">
        <v>1775</v>
      </c>
      <c r="O122" s="86" t="s">
        <v>1776</v>
      </c>
      <c r="P122" s="218"/>
      <c r="Q122" s="85" t="s">
        <v>126</v>
      </c>
      <c r="R122" s="108">
        <v>27474723</v>
      </c>
      <c r="S122" s="62" t="str">
        <f t="shared" si="40"/>
        <v>CC27474723</v>
      </c>
      <c r="T122" s="91" t="s">
        <v>565</v>
      </c>
      <c r="U122" s="85" t="s">
        <v>321</v>
      </c>
      <c r="V122" s="91" t="s">
        <v>804</v>
      </c>
      <c r="W122" s="85" t="s">
        <v>146</v>
      </c>
      <c r="X122" s="87">
        <v>25736</v>
      </c>
      <c r="Y122" s="89">
        <f t="shared" si="57"/>
        <v>70</v>
      </c>
      <c r="Z122" s="63">
        <f>VLOOKUP($Y122,[1]Edades!$A$3:$H$153,4,FALSE)</f>
        <v>6</v>
      </c>
      <c r="AA122" s="63" t="str">
        <f>VLOOKUP($Y122,[1]Edades!$A$3:$H$153,6,FALSE)</f>
        <v>6 - Persona mayor</v>
      </c>
      <c r="AB122" s="63">
        <f>VLOOKUP($Y122,[1]Edades!$A$3:$H$153,7,FALSE)</f>
        <v>15</v>
      </c>
      <c r="AC122" s="63" t="str">
        <f>VLOOKUP($Y122,[1]Edades!$A$3:$H$153,8,FALSE)</f>
        <v>70-74</v>
      </c>
      <c r="AD122" s="91" t="s">
        <v>1590</v>
      </c>
      <c r="AE122" s="85">
        <v>2</v>
      </c>
      <c r="AF122" s="85" t="s">
        <v>807</v>
      </c>
      <c r="AG122" s="86" t="s">
        <v>363</v>
      </c>
      <c r="AH122" s="86" t="s">
        <v>130</v>
      </c>
      <c r="AI122" s="85" t="s">
        <v>1596</v>
      </c>
      <c r="AJ122" s="85" t="s">
        <v>1591</v>
      </c>
      <c r="AK122" s="86" t="s">
        <v>1775</v>
      </c>
      <c r="AL122" s="85" t="s">
        <v>807</v>
      </c>
      <c r="AM122" s="85" t="s">
        <v>1786</v>
      </c>
      <c r="AN122" s="85" t="s">
        <v>131</v>
      </c>
      <c r="AO122" s="85" t="s">
        <v>131</v>
      </c>
      <c r="AP122" s="85" t="s">
        <v>131</v>
      </c>
      <c r="AQ122" s="75" t="s">
        <v>1841</v>
      </c>
      <c r="AR122" s="53" t="str">
        <f t="shared" si="58"/>
        <v>86001 - Mocoa</v>
      </c>
      <c r="AS122" s="85" t="s">
        <v>1619</v>
      </c>
      <c r="AT122" s="85">
        <v>3114803590</v>
      </c>
      <c r="AU122" s="85" t="s">
        <v>1219</v>
      </c>
      <c r="AV122" s="85"/>
      <c r="AW122" s="85"/>
      <c r="AX122" s="85"/>
      <c r="AY122" s="85"/>
      <c r="AZ122" s="85"/>
      <c r="BA122" s="85">
        <v>86</v>
      </c>
      <c r="BB122" s="85" t="s">
        <v>1778</v>
      </c>
      <c r="BC122" s="85">
        <v>86001</v>
      </c>
      <c r="BD122" s="85" t="s">
        <v>1586</v>
      </c>
      <c r="BE122" s="89">
        <v>860010017201</v>
      </c>
      <c r="BF122" s="49" t="s">
        <v>1079</v>
      </c>
      <c r="BG122" s="85" t="s">
        <v>1779</v>
      </c>
      <c r="BH122" s="85" t="s">
        <v>1780</v>
      </c>
      <c r="BI122" s="85">
        <v>4201616</v>
      </c>
      <c r="BJ122" s="85"/>
      <c r="BK122" s="85"/>
      <c r="BL122" s="85" t="s">
        <v>807</v>
      </c>
      <c r="BM122" s="85" t="s">
        <v>130</v>
      </c>
      <c r="BN122" s="85" t="s">
        <v>132</v>
      </c>
      <c r="BO122" s="85">
        <v>0</v>
      </c>
      <c r="BP122" s="85" t="s">
        <v>132</v>
      </c>
      <c r="BQ122" s="85" t="s">
        <v>132</v>
      </c>
      <c r="BR122" s="127" t="s">
        <v>2241</v>
      </c>
      <c r="BS122" s="85" t="s">
        <v>132</v>
      </c>
      <c r="BT122" s="90">
        <v>44874</v>
      </c>
      <c r="BU122" s="85" t="s">
        <v>1677</v>
      </c>
      <c r="BV122" s="85" t="s">
        <v>130</v>
      </c>
      <c r="BW122" s="91" t="s">
        <v>1678</v>
      </c>
      <c r="BX122" s="85" t="s">
        <v>132</v>
      </c>
      <c r="BY122" s="88" t="s">
        <v>130</v>
      </c>
      <c r="BZ122" s="85" t="s">
        <v>132</v>
      </c>
      <c r="CA122" s="85" t="s">
        <v>132</v>
      </c>
      <c r="CB122" s="85" t="s">
        <v>132</v>
      </c>
      <c r="CC122" s="85" t="s">
        <v>132</v>
      </c>
      <c r="CD122" s="85" t="s">
        <v>131</v>
      </c>
      <c r="CE122" s="85" t="s">
        <v>1681</v>
      </c>
      <c r="CF122" s="85" t="s">
        <v>1886</v>
      </c>
      <c r="CG122" s="109">
        <v>66</v>
      </c>
      <c r="CH122" s="95">
        <v>155</v>
      </c>
      <c r="CI122" s="50">
        <f t="shared" si="41"/>
        <v>27.471383975026011</v>
      </c>
      <c r="CJ122" s="18" t="str">
        <f t="shared" si="42"/>
        <v>SOBREPESO</v>
      </c>
      <c r="CK122" s="95">
        <f>Hoja1!L124</f>
        <v>34</v>
      </c>
      <c r="CL122" s="10" t="s">
        <v>1115</v>
      </c>
      <c r="CM122" s="97">
        <v>43340</v>
      </c>
      <c r="CN122" s="92"/>
      <c r="CO122" s="75">
        <v>1</v>
      </c>
      <c r="CP122" s="98">
        <v>43221</v>
      </c>
      <c r="CQ122" s="75">
        <v>2</v>
      </c>
      <c r="CR122" s="65" t="s">
        <v>1222</v>
      </c>
      <c r="CS122" s="75">
        <v>0</v>
      </c>
      <c r="CT122" s="110" t="s">
        <v>131</v>
      </c>
      <c r="CU122" s="92" t="s">
        <v>130</v>
      </c>
      <c r="CV122" s="92" t="s">
        <v>1221</v>
      </c>
      <c r="CW122" s="102">
        <v>130</v>
      </c>
      <c r="CX122" s="102">
        <v>70</v>
      </c>
      <c r="CY122" s="93" t="s">
        <v>807</v>
      </c>
      <c r="CZ122" s="92" t="s">
        <v>132</v>
      </c>
      <c r="DA122" s="92" t="s">
        <v>132</v>
      </c>
      <c r="DB122" s="92">
        <v>0</v>
      </c>
      <c r="DC122" s="75" t="str">
        <f t="shared" si="44"/>
        <v/>
      </c>
      <c r="DD122" s="16" t="str">
        <f t="shared" si="45"/>
        <v/>
      </c>
      <c r="DE122" s="16" t="str">
        <f t="shared" si="46"/>
        <v/>
      </c>
      <c r="DF122" s="16" t="str">
        <f t="shared" si="47"/>
        <v/>
      </c>
      <c r="DG122" s="16" t="str">
        <f t="shared" si="59"/>
        <v xml:space="preserve"> +  +  + </v>
      </c>
      <c r="DH122" s="16" t="str">
        <f t="shared" si="81"/>
        <v>HTA</v>
      </c>
      <c r="DI122" s="98">
        <v>43385</v>
      </c>
      <c r="DJ122" s="75" t="str">
        <f t="shared" si="48"/>
        <v>SI</v>
      </c>
      <c r="DL122" s="98"/>
      <c r="DM122" s="98">
        <v>44342</v>
      </c>
      <c r="DN122" s="75" t="str">
        <f t="shared" si="49"/>
        <v>SI</v>
      </c>
      <c r="DO122" s="98"/>
      <c r="DP122" s="75" t="str">
        <f t="shared" si="50"/>
        <v>NO</v>
      </c>
      <c r="DQ122" s="98"/>
      <c r="DR122" s="75" t="str">
        <f t="shared" si="51"/>
        <v>NO</v>
      </c>
      <c r="DS122" s="98"/>
      <c r="DT122" s="75" t="str">
        <f t="shared" si="52"/>
        <v>NO</v>
      </c>
      <c r="DU122" s="98"/>
      <c r="DV122" s="75" t="str">
        <f t="shared" si="53"/>
        <v>NO</v>
      </c>
      <c r="DW122" s="98">
        <v>44342</v>
      </c>
      <c r="DX122" s="75" t="str">
        <f t="shared" si="54"/>
        <v>SI</v>
      </c>
      <c r="DY122" s="98">
        <v>44681</v>
      </c>
      <c r="DZ122" s="75" t="str">
        <f t="shared" si="55"/>
        <v>SI</v>
      </c>
      <c r="EA122" s="98"/>
      <c r="EB122" s="75" t="str">
        <f t="shared" si="56"/>
        <v>NO</v>
      </c>
      <c r="EC122" s="98" t="s">
        <v>132</v>
      </c>
      <c r="ED122" s="92" t="s">
        <v>1530</v>
      </c>
      <c r="EE122" s="92" t="s">
        <v>807</v>
      </c>
      <c r="EF122" s="92" t="s">
        <v>1114</v>
      </c>
      <c r="EG122" s="94"/>
      <c r="EH122" s="99" t="s">
        <v>131</v>
      </c>
      <c r="EI122" s="92">
        <v>2</v>
      </c>
      <c r="EJ122" s="92"/>
      <c r="EK122" s="101">
        <v>44681</v>
      </c>
      <c r="EL122" s="92">
        <v>0.96</v>
      </c>
      <c r="EM122" s="103">
        <v>44681</v>
      </c>
      <c r="EN122" s="102">
        <v>103</v>
      </c>
      <c r="EO122" s="101">
        <v>44681</v>
      </c>
      <c r="EP122" s="92">
        <v>192</v>
      </c>
      <c r="EQ122" s="101">
        <v>44681</v>
      </c>
      <c r="ER122" s="99">
        <v>19</v>
      </c>
      <c r="ES122" s="101">
        <v>44681</v>
      </c>
      <c r="ET122" s="192">
        <v>38</v>
      </c>
      <c r="EU122" s="101">
        <v>44681</v>
      </c>
      <c r="EV122" s="92">
        <v>675</v>
      </c>
      <c r="EW122" s="101">
        <v>44681</v>
      </c>
      <c r="EX122" s="92" t="s">
        <v>1726</v>
      </c>
      <c r="EY122" s="103"/>
      <c r="EZ122" s="92"/>
      <c r="FA122" s="102"/>
      <c r="FB122" s="102"/>
      <c r="FC122" s="92"/>
      <c r="FD122" s="92"/>
      <c r="FE122" s="103">
        <v>44681</v>
      </c>
      <c r="FF122" s="105">
        <v>9.9</v>
      </c>
      <c r="FG122" s="101">
        <v>44681</v>
      </c>
      <c r="FH122" s="105">
        <v>47.6</v>
      </c>
      <c r="FI122" s="98">
        <v>44681</v>
      </c>
      <c r="FJ122" s="94" t="s">
        <v>1712</v>
      </c>
      <c r="FK122" s="92"/>
      <c r="FL122" s="97">
        <v>44874</v>
      </c>
      <c r="FM122" s="98" t="s">
        <v>1719</v>
      </c>
      <c r="FN122" s="97">
        <v>44601</v>
      </c>
      <c r="FO122" s="107"/>
      <c r="FP122" s="92" t="s">
        <v>132</v>
      </c>
      <c r="FQ122" s="92" t="s">
        <v>132</v>
      </c>
      <c r="FR122" s="92" t="s">
        <v>132</v>
      </c>
      <c r="FS122" s="107" t="s">
        <v>132</v>
      </c>
      <c r="FT122" s="92" t="s">
        <v>132</v>
      </c>
      <c r="FU122" s="92"/>
      <c r="GM122" s="102"/>
    </row>
    <row r="123" spans="1:195" s="75" customFormat="1" x14ac:dyDescent="0.25">
      <c r="A123" s="85">
        <v>2022</v>
      </c>
      <c r="B123" s="76">
        <v>44926</v>
      </c>
      <c r="C123" s="85" t="s">
        <v>121</v>
      </c>
      <c r="D123" s="85" t="s">
        <v>122</v>
      </c>
      <c r="E123" s="85" t="s">
        <v>123</v>
      </c>
      <c r="F123" s="77">
        <f t="shared" si="60"/>
        <v>122</v>
      </c>
      <c r="G123" s="85" t="s">
        <v>1586</v>
      </c>
      <c r="H123" s="85">
        <v>86</v>
      </c>
      <c r="I123" s="85" t="s">
        <v>797</v>
      </c>
      <c r="J123" s="217" t="s">
        <v>800</v>
      </c>
      <c r="K123" s="77" t="str">
        <f>VLOOKUP(J123,[1]CodMpios!$B$1075:$E$1087,4,FALSE)</f>
        <v>86001 - Mocoa</v>
      </c>
      <c r="L123" s="77" t="str">
        <f>VLOOKUP($J123,[1]Coord_Mpios_X_Y!$B$102:$K$114,9,FALSE)</f>
        <v>1,228574994655</v>
      </c>
      <c r="M123" s="77" t="str">
        <f>VLOOKUP($J123,[1]Coord_Mpios_X_Y!$B$102:$K$114,10,FALSE)</f>
        <v>-76,684362183288</v>
      </c>
      <c r="N123" s="86" t="s">
        <v>1784</v>
      </c>
      <c r="O123" s="86" t="s">
        <v>1776</v>
      </c>
      <c r="P123" s="218"/>
      <c r="Q123" s="85" t="s">
        <v>126</v>
      </c>
      <c r="R123" s="108">
        <v>5297242</v>
      </c>
      <c r="S123" s="62" t="str">
        <f t="shared" si="40"/>
        <v>CC5297242</v>
      </c>
      <c r="T123" s="91" t="s">
        <v>218</v>
      </c>
      <c r="U123" s="85" t="s">
        <v>805</v>
      </c>
      <c r="V123" s="91" t="s">
        <v>262</v>
      </c>
      <c r="W123" s="85" t="s">
        <v>806</v>
      </c>
      <c r="X123" s="87">
        <v>16298</v>
      </c>
      <c r="Y123" s="89">
        <f t="shared" si="57"/>
        <v>44</v>
      </c>
      <c r="Z123" s="63">
        <f>VLOOKUP($Y123,[1]Edades!$A$3:$H$153,4,FALSE)</f>
        <v>5</v>
      </c>
      <c r="AA123" s="63" t="str">
        <f>VLOOKUP($Y123,[1]Edades!$A$3:$H$153,6,FALSE)</f>
        <v>5 - Adultez</v>
      </c>
      <c r="AB123" s="63">
        <f>VLOOKUP($Y123,[1]Edades!$A$3:$H$153,7,FALSE)</f>
        <v>9</v>
      </c>
      <c r="AC123" s="63" t="str">
        <f>VLOOKUP($Y123,[1]Edades!$A$3:$H$153,8,FALSE)</f>
        <v>40-44</v>
      </c>
      <c r="AD123" s="88" t="s">
        <v>1589</v>
      </c>
      <c r="AE123" s="85">
        <v>1</v>
      </c>
      <c r="AF123" s="85" t="s">
        <v>807</v>
      </c>
      <c r="AG123" s="86" t="s">
        <v>1777</v>
      </c>
      <c r="AH123" s="85" t="s">
        <v>807</v>
      </c>
      <c r="AI123" s="85" t="s">
        <v>807</v>
      </c>
      <c r="AJ123" s="85" t="s">
        <v>807</v>
      </c>
      <c r="AK123" s="86" t="s">
        <v>1784</v>
      </c>
      <c r="AL123" s="86" t="s">
        <v>1600</v>
      </c>
      <c r="AM123" s="85" t="s">
        <v>1786</v>
      </c>
      <c r="AN123" s="85" t="s">
        <v>131</v>
      </c>
      <c r="AO123" s="85" t="s">
        <v>131</v>
      </c>
      <c r="AP123" s="85" t="s">
        <v>131</v>
      </c>
      <c r="AQ123" s="75" t="s">
        <v>1841</v>
      </c>
      <c r="AR123" s="53" t="str">
        <f t="shared" si="58"/>
        <v>86001 - Mocoa</v>
      </c>
      <c r="AS123" s="85" t="s">
        <v>1586</v>
      </c>
      <c r="AT123" s="85">
        <v>3103772249</v>
      </c>
      <c r="AU123" s="85" t="s">
        <v>1219</v>
      </c>
      <c r="AV123" s="85"/>
      <c r="AW123" s="85"/>
      <c r="AX123" s="85"/>
      <c r="AY123" s="85"/>
      <c r="AZ123" s="85"/>
      <c r="BA123" s="85">
        <v>86</v>
      </c>
      <c r="BB123" s="85" t="s">
        <v>1778</v>
      </c>
      <c r="BC123" s="85">
        <v>86001</v>
      </c>
      <c r="BD123" s="85" t="s">
        <v>1586</v>
      </c>
      <c r="BE123" s="89">
        <v>860010017201</v>
      </c>
      <c r="BF123" s="49" t="s">
        <v>1079</v>
      </c>
      <c r="BG123" s="85" t="s">
        <v>1779</v>
      </c>
      <c r="BH123" s="85" t="s">
        <v>1780</v>
      </c>
      <c r="BI123" s="85">
        <v>4201616</v>
      </c>
      <c r="BJ123" s="85"/>
      <c r="BK123" s="85"/>
      <c r="BL123" s="85" t="s">
        <v>807</v>
      </c>
      <c r="BM123" s="88" t="s">
        <v>132</v>
      </c>
      <c r="BN123" s="85" t="s">
        <v>130</v>
      </c>
      <c r="BO123" s="85">
        <v>1</v>
      </c>
      <c r="BP123" s="85" t="s">
        <v>132</v>
      </c>
      <c r="BQ123" s="85" t="s">
        <v>132</v>
      </c>
      <c r="BR123" s="85" t="s">
        <v>807</v>
      </c>
      <c r="BS123" s="85" t="s">
        <v>807</v>
      </c>
      <c r="BT123" s="90">
        <v>44818</v>
      </c>
      <c r="BU123" s="85" t="s">
        <v>1677</v>
      </c>
      <c r="BV123" s="85" t="s">
        <v>130</v>
      </c>
      <c r="BW123" s="91" t="s">
        <v>1700</v>
      </c>
      <c r="BX123" s="85"/>
      <c r="BY123" s="85" t="s">
        <v>132</v>
      </c>
      <c r="BZ123" s="85" t="s">
        <v>807</v>
      </c>
      <c r="CA123" s="85" t="s">
        <v>807</v>
      </c>
      <c r="CB123" s="85"/>
      <c r="CC123" s="85"/>
      <c r="CD123" s="85" t="s">
        <v>131</v>
      </c>
      <c r="CE123" s="88" t="s">
        <v>1681</v>
      </c>
      <c r="CF123" s="80" t="str">
        <f>E123</f>
        <v>HTA</v>
      </c>
      <c r="CG123" s="109">
        <v>90</v>
      </c>
      <c r="CH123" s="95">
        <v>185</v>
      </c>
      <c r="CI123" s="50">
        <f t="shared" si="41"/>
        <v>26.296566837107374</v>
      </c>
      <c r="CJ123" s="18" t="str">
        <f t="shared" si="42"/>
        <v>SOBREPESO</v>
      </c>
      <c r="CK123" s="95">
        <f>Hoja1!L125</f>
        <v>10</v>
      </c>
      <c r="CL123" s="10" t="s">
        <v>1112</v>
      </c>
      <c r="CM123" s="97">
        <v>43341</v>
      </c>
      <c r="CN123" s="92"/>
      <c r="CO123" s="75">
        <v>1</v>
      </c>
      <c r="CP123" s="98">
        <v>42370</v>
      </c>
      <c r="CQ123" s="75">
        <v>2</v>
      </c>
      <c r="CR123" s="65" t="s">
        <v>1222</v>
      </c>
      <c r="CS123" s="75">
        <v>0</v>
      </c>
      <c r="CT123" s="110" t="s">
        <v>131</v>
      </c>
      <c r="CU123" s="93" t="s">
        <v>807</v>
      </c>
      <c r="CV123" s="92"/>
      <c r="CW123" s="102">
        <v>170</v>
      </c>
      <c r="CX123" s="102">
        <v>80</v>
      </c>
      <c r="CY123" s="93" t="s">
        <v>807</v>
      </c>
      <c r="CZ123" s="92" t="s">
        <v>132</v>
      </c>
      <c r="DA123" s="75" t="s">
        <v>807</v>
      </c>
      <c r="DB123" s="92">
        <v>0</v>
      </c>
      <c r="DC123" s="75" t="str">
        <f t="shared" si="44"/>
        <v>TABAQUISMO</v>
      </c>
      <c r="DD123" s="16" t="str">
        <f t="shared" si="45"/>
        <v/>
      </c>
      <c r="DE123" s="16" t="str">
        <f t="shared" si="46"/>
        <v/>
      </c>
      <c r="DF123" s="16" t="str">
        <f t="shared" si="47"/>
        <v/>
      </c>
      <c r="DG123" s="16" t="str">
        <f t="shared" si="59"/>
        <v xml:space="preserve">TABAQUISMO +  +  + </v>
      </c>
      <c r="DH123" s="16" t="str">
        <f>VLOOKUP(DG123,Hoja3!$A$19:$B$41,2,FALSE)</f>
        <v>TABAQUISMO</v>
      </c>
      <c r="DI123" s="98"/>
      <c r="DJ123" s="75" t="str">
        <f t="shared" si="48"/>
        <v>NO</v>
      </c>
      <c r="DL123" s="98"/>
      <c r="DM123" s="98">
        <v>43390</v>
      </c>
      <c r="DN123" s="75" t="str">
        <f t="shared" si="49"/>
        <v>SI</v>
      </c>
      <c r="DO123" s="98"/>
      <c r="DP123" s="75" t="str">
        <f t="shared" si="50"/>
        <v>NO</v>
      </c>
      <c r="DQ123" s="98"/>
      <c r="DR123" s="75" t="str">
        <f t="shared" si="51"/>
        <v>NO</v>
      </c>
      <c r="DS123" s="98"/>
      <c r="DT123" s="75" t="str">
        <f t="shared" si="52"/>
        <v>NO</v>
      </c>
      <c r="DU123" s="98"/>
      <c r="DV123" s="75" t="str">
        <f t="shared" si="53"/>
        <v>NO</v>
      </c>
      <c r="DW123" s="98"/>
      <c r="DX123" s="75" t="str">
        <f t="shared" si="54"/>
        <v>NO</v>
      </c>
      <c r="DY123" s="98">
        <v>44420</v>
      </c>
      <c r="DZ123" s="75" t="str">
        <f t="shared" si="55"/>
        <v>SI</v>
      </c>
      <c r="EA123" s="98"/>
      <c r="EB123" s="75" t="str">
        <f t="shared" si="56"/>
        <v>NO</v>
      </c>
      <c r="EC123" s="98" t="s">
        <v>807</v>
      </c>
      <c r="ED123" s="92" t="s">
        <v>1530</v>
      </c>
      <c r="EE123" s="92"/>
      <c r="EF123" s="98" t="s">
        <v>807</v>
      </c>
      <c r="EG123" s="94"/>
      <c r="EH123" s="99" t="s">
        <v>131</v>
      </c>
      <c r="EI123" s="99" t="s">
        <v>807</v>
      </c>
      <c r="EJ123" s="99"/>
      <c r="EK123" s="101">
        <v>44420</v>
      </c>
      <c r="EL123" s="92">
        <v>0.98</v>
      </c>
      <c r="EM123" s="103">
        <v>44420</v>
      </c>
      <c r="EN123" s="102">
        <v>115</v>
      </c>
      <c r="EO123" s="101">
        <v>44420</v>
      </c>
      <c r="EP123" s="92">
        <v>188</v>
      </c>
      <c r="EQ123" s="101">
        <v>44420</v>
      </c>
      <c r="ER123" s="99">
        <v>114.4</v>
      </c>
      <c r="ES123" s="101">
        <v>44420</v>
      </c>
      <c r="ET123" s="192">
        <v>57</v>
      </c>
      <c r="EU123" s="101">
        <v>44420</v>
      </c>
      <c r="EV123" s="92">
        <v>83</v>
      </c>
      <c r="EW123" s="101">
        <v>44420</v>
      </c>
      <c r="EX123" s="92"/>
      <c r="EY123" s="103"/>
      <c r="EZ123" s="92"/>
      <c r="FA123" s="102"/>
      <c r="FB123" s="102"/>
      <c r="FC123" s="92"/>
      <c r="FD123" s="92"/>
      <c r="FE123" s="103">
        <v>44420</v>
      </c>
      <c r="FF123" s="105">
        <v>11</v>
      </c>
      <c r="FG123" s="101">
        <v>44420</v>
      </c>
      <c r="FH123" s="105">
        <v>104.1</v>
      </c>
      <c r="FI123" s="92"/>
      <c r="FJ123" s="94"/>
      <c r="FK123" s="92"/>
      <c r="FL123" s="97">
        <v>44818</v>
      </c>
      <c r="FM123" s="98" t="s">
        <v>1530</v>
      </c>
      <c r="FN123" s="97">
        <v>44909</v>
      </c>
      <c r="FO123" s="107"/>
      <c r="FP123" s="92" t="s">
        <v>132</v>
      </c>
      <c r="FQ123" s="92" t="s">
        <v>132</v>
      </c>
      <c r="FR123" s="92" t="s">
        <v>132</v>
      </c>
      <c r="FS123" s="107" t="s">
        <v>807</v>
      </c>
      <c r="FT123" s="92" t="s">
        <v>132</v>
      </c>
      <c r="FU123" s="92"/>
      <c r="GM123" s="102"/>
    </row>
    <row r="124" spans="1:195" s="75" customFormat="1" ht="26.25" x14ac:dyDescent="0.25">
      <c r="A124" s="85">
        <v>2022</v>
      </c>
      <c r="B124" s="76">
        <v>44926</v>
      </c>
      <c r="C124" s="85" t="s">
        <v>121</v>
      </c>
      <c r="D124" s="85" t="s">
        <v>122</v>
      </c>
      <c r="E124" s="85" t="s">
        <v>123</v>
      </c>
      <c r="F124" s="77">
        <f t="shared" si="60"/>
        <v>123</v>
      </c>
      <c r="G124" s="85" t="s">
        <v>1586</v>
      </c>
      <c r="H124" s="85">
        <v>86</v>
      </c>
      <c r="I124" s="85" t="s">
        <v>797</v>
      </c>
      <c r="J124" s="217" t="s">
        <v>800</v>
      </c>
      <c r="K124" s="77" t="str">
        <f>VLOOKUP(J124,[1]CodMpios!$B$1075:$E$1087,4,FALSE)</f>
        <v>86001 - Mocoa</v>
      </c>
      <c r="L124" s="77" t="str">
        <f>VLOOKUP($J124,[1]Coord_Mpios_X_Y!$B$102:$K$114,9,FALSE)</f>
        <v>1,228574994655</v>
      </c>
      <c r="M124" s="77" t="str">
        <f>VLOOKUP($J124,[1]Coord_Mpios_X_Y!$B$102:$K$114,10,FALSE)</f>
        <v>-76,684362183288</v>
      </c>
      <c r="N124" s="86" t="s">
        <v>1592</v>
      </c>
      <c r="O124" s="86" t="s">
        <v>1776</v>
      </c>
      <c r="P124" s="218"/>
      <c r="Q124" s="85" t="s">
        <v>126</v>
      </c>
      <c r="R124" s="108">
        <v>5349091</v>
      </c>
      <c r="S124" s="62" t="str">
        <f t="shared" si="40"/>
        <v>CC5349091</v>
      </c>
      <c r="T124" s="91" t="s">
        <v>1267</v>
      </c>
      <c r="U124" s="85" t="s">
        <v>505</v>
      </c>
      <c r="V124" s="91" t="s">
        <v>166</v>
      </c>
      <c r="W124" s="85" t="s">
        <v>275</v>
      </c>
      <c r="X124" s="87">
        <v>16275</v>
      </c>
      <c r="Y124" s="89">
        <f t="shared" si="57"/>
        <v>44</v>
      </c>
      <c r="Z124" s="63">
        <f>VLOOKUP($Y124,[1]Edades!$A$3:$H$153,4,FALSE)</f>
        <v>5</v>
      </c>
      <c r="AA124" s="63" t="str">
        <f>VLOOKUP($Y124,[1]Edades!$A$3:$H$153,6,FALSE)</f>
        <v>5 - Adultez</v>
      </c>
      <c r="AB124" s="63">
        <f>VLOOKUP($Y124,[1]Edades!$A$3:$H$153,7,FALSE)</f>
        <v>9</v>
      </c>
      <c r="AC124" s="63" t="str">
        <f>VLOOKUP($Y124,[1]Edades!$A$3:$H$153,8,FALSE)</f>
        <v>40-44</v>
      </c>
      <c r="AD124" s="91" t="s">
        <v>1589</v>
      </c>
      <c r="AE124" s="85">
        <v>1</v>
      </c>
      <c r="AF124" s="85" t="s">
        <v>807</v>
      </c>
      <c r="AG124" s="86" t="s">
        <v>556</v>
      </c>
      <c r="AH124" s="86" t="s">
        <v>130</v>
      </c>
      <c r="AI124" s="85" t="s">
        <v>807</v>
      </c>
      <c r="AJ124" s="128" t="s">
        <v>1592</v>
      </c>
      <c r="AK124" s="128" t="s">
        <v>1775</v>
      </c>
      <c r="AL124" s="128" t="s">
        <v>1863</v>
      </c>
      <c r="AM124" s="85" t="s">
        <v>1786</v>
      </c>
      <c r="AN124" s="85" t="s">
        <v>131</v>
      </c>
      <c r="AO124" s="85" t="s">
        <v>131</v>
      </c>
      <c r="AP124" s="85" t="s">
        <v>131</v>
      </c>
      <c r="AQ124" s="128" t="s">
        <v>1841</v>
      </c>
      <c r="AR124" s="53" t="str">
        <f t="shared" si="58"/>
        <v>86001 - Mocoa</v>
      </c>
      <c r="AS124" s="85" t="s">
        <v>1586</v>
      </c>
      <c r="AT124" s="85">
        <v>3133865870</v>
      </c>
      <c r="AU124" s="85" t="s">
        <v>1219</v>
      </c>
      <c r="AV124" s="85"/>
      <c r="AW124" s="85"/>
      <c r="AX124" s="85"/>
      <c r="AY124" s="85"/>
      <c r="AZ124" s="85"/>
      <c r="BA124" s="85">
        <v>86</v>
      </c>
      <c r="BB124" s="85" t="s">
        <v>1778</v>
      </c>
      <c r="BC124" s="85">
        <v>86001</v>
      </c>
      <c r="BD124" s="85" t="s">
        <v>1586</v>
      </c>
      <c r="BE124" s="89">
        <v>860010017201</v>
      </c>
      <c r="BF124" s="49" t="s">
        <v>1079</v>
      </c>
      <c r="BG124" s="85" t="s">
        <v>1779</v>
      </c>
      <c r="BH124" s="85" t="s">
        <v>1780</v>
      </c>
      <c r="BI124" s="85">
        <v>4201616</v>
      </c>
      <c r="BJ124" s="85"/>
      <c r="BK124" s="85"/>
      <c r="BL124" s="85" t="s">
        <v>807</v>
      </c>
      <c r="BM124" s="127" t="s">
        <v>130</v>
      </c>
      <c r="BN124" s="127" t="s">
        <v>132</v>
      </c>
      <c r="BO124" s="85">
        <v>0</v>
      </c>
      <c r="BP124" s="127" t="s">
        <v>132</v>
      </c>
      <c r="BQ124" s="127" t="s">
        <v>132</v>
      </c>
      <c r="BR124" s="85" t="s">
        <v>1676</v>
      </c>
      <c r="BS124" s="127" t="s">
        <v>807</v>
      </c>
      <c r="BT124" s="111">
        <v>44915</v>
      </c>
      <c r="BU124" s="127" t="s">
        <v>1677</v>
      </c>
      <c r="BV124" s="127" t="s">
        <v>130</v>
      </c>
      <c r="BW124" s="91" t="s">
        <v>1700</v>
      </c>
      <c r="BX124" s="127" t="s">
        <v>1692</v>
      </c>
      <c r="BY124" s="127" t="s">
        <v>132</v>
      </c>
      <c r="BZ124" s="127" t="s">
        <v>130</v>
      </c>
      <c r="CA124" s="127" t="s">
        <v>130</v>
      </c>
      <c r="CB124" s="127" t="s">
        <v>132</v>
      </c>
      <c r="CC124" s="127" t="s">
        <v>132</v>
      </c>
      <c r="CD124" s="127" t="s">
        <v>131</v>
      </c>
      <c r="CE124" s="127" t="s">
        <v>1681</v>
      </c>
      <c r="CF124" s="127" t="s">
        <v>132</v>
      </c>
      <c r="CG124" s="130">
        <v>68</v>
      </c>
      <c r="CH124" s="131">
        <v>162</v>
      </c>
      <c r="CI124" s="50">
        <f t="shared" si="41"/>
        <v>25.910684346898332</v>
      </c>
      <c r="CJ124" s="18" t="str">
        <f t="shared" si="42"/>
        <v>SOBREPESO</v>
      </c>
      <c r="CK124" s="95">
        <f>Hoja1!L126</f>
        <v>9</v>
      </c>
      <c r="CL124" s="10" t="s">
        <v>1112</v>
      </c>
      <c r="CM124" s="136">
        <v>43341</v>
      </c>
      <c r="CN124" s="127"/>
      <c r="CO124" s="135">
        <v>1</v>
      </c>
      <c r="CP124" s="65" t="s">
        <v>1221</v>
      </c>
      <c r="CQ124" s="75">
        <v>2</v>
      </c>
      <c r="CR124" s="65" t="s">
        <v>1222</v>
      </c>
      <c r="CS124" s="75">
        <v>0</v>
      </c>
      <c r="CT124" s="143" t="s">
        <v>131</v>
      </c>
      <c r="CU124" s="127" t="s">
        <v>130</v>
      </c>
      <c r="CV124" s="92" t="s">
        <v>1221</v>
      </c>
      <c r="CW124" s="133">
        <v>130</v>
      </c>
      <c r="CX124" s="133">
        <v>70</v>
      </c>
      <c r="CY124" s="125" t="s">
        <v>807</v>
      </c>
      <c r="CZ124" s="127" t="s">
        <v>132</v>
      </c>
      <c r="DA124" s="127" t="s">
        <v>130</v>
      </c>
      <c r="DB124" s="92">
        <v>1</v>
      </c>
      <c r="DC124" s="75" t="str">
        <f t="shared" si="44"/>
        <v/>
      </c>
      <c r="DD124" s="16" t="str">
        <f t="shared" si="45"/>
        <v/>
      </c>
      <c r="DE124" s="16" t="str">
        <f t="shared" si="46"/>
        <v/>
      </c>
      <c r="DF124" s="16" t="str">
        <f t="shared" si="47"/>
        <v>HDL ALTO</v>
      </c>
      <c r="DG124" s="16" t="str">
        <f t="shared" si="59"/>
        <v xml:space="preserve"> +  +  + HDL ALTO</v>
      </c>
      <c r="DH124" s="16" t="str">
        <f>VLOOKUP(DG124,Hoja3!$A$19:$B$41,2,FALSE)</f>
        <v>HDL ALTO</v>
      </c>
      <c r="DI124" s="127"/>
      <c r="DJ124" s="75" t="str">
        <f t="shared" si="48"/>
        <v>NO</v>
      </c>
      <c r="DL124" s="127"/>
      <c r="DM124" s="134">
        <v>44915</v>
      </c>
      <c r="DN124" s="75" t="str">
        <f t="shared" si="49"/>
        <v>SI</v>
      </c>
      <c r="DO124" s="134"/>
      <c r="DP124" s="75" t="str">
        <f t="shared" si="50"/>
        <v>NO</v>
      </c>
      <c r="DQ124" s="98"/>
      <c r="DR124" s="75" t="str">
        <f t="shared" si="51"/>
        <v>NO</v>
      </c>
      <c r="DS124" s="144"/>
      <c r="DT124" s="75" t="str">
        <f t="shared" si="52"/>
        <v>NO</v>
      </c>
      <c r="DU124" s="144"/>
      <c r="DV124" s="75" t="str">
        <f t="shared" si="53"/>
        <v>NO</v>
      </c>
      <c r="DW124" s="144">
        <v>44645</v>
      </c>
      <c r="DX124" s="75" t="str">
        <f t="shared" si="54"/>
        <v>SI</v>
      </c>
      <c r="DY124" s="145">
        <v>44719</v>
      </c>
      <c r="DZ124" s="75" t="str">
        <f t="shared" si="55"/>
        <v>SI</v>
      </c>
      <c r="EA124" s="144"/>
      <c r="EB124" s="75" t="str">
        <f t="shared" si="56"/>
        <v>NO</v>
      </c>
      <c r="EC124" s="134" t="s">
        <v>132</v>
      </c>
      <c r="ED124" s="127" t="s">
        <v>1530</v>
      </c>
      <c r="EE124" s="127" t="s">
        <v>807</v>
      </c>
      <c r="EF124" s="127" t="s">
        <v>1114</v>
      </c>
      <c r="EG124" s="127">
        <v>58</v>
      </c>
      <c r="EH124" s="127" t="s">
        <v>1793</v>
      </c>
      <c r="EI124" s="127">
        <v>3</v>
      </c>
      <c r="EJ124" s="127"/>
      <c r="EK124" s="145">
        <v>44882</v>
      </c>
      <c r="EL124" s="135" t="s">
        <v>1900</v>
      </c>
      <c r="EM124" s="152">
        <v>44719</v>
      </c>
      <c r="EN124" s="133">
        <v>96</v>
      </c>
      <c r="EO124" s="146">
        <v>44719</v>
      </c>
      <c r="EP124" s="135">
        <v>178</v>
      </c>
      <c r="EQ124" s="144">
        <v>44719</v>
      </c>
      <c r="ER124" s="99">
        <v>97.4</v>
      </c>
      <c r="ES124" s="144">
        <v>44719</v>
      </c>
      <c r="ET124" s="225">
        <v>63</v>
      </c>
      <c r="EU124" s="144">
        <v>44719</v>
      </c>
      <c r="EV124" s="135">
        <v>88</v>
      </c>
      <c r="EW124" s="144">
        <v>44719</v>
      </c>
      <c r="EX124" s="127">
        <v>22</v>
      </c>
      <c r="EY124" s="127"/>
      <c r="EZ124" s="127"/>
      <c r="FA124" s="146">
        <v>44902</v>
      </c>
      <c r="FB124" s="133" t="s">
        <v>1799</v>
      </c>
      <c r="FC124" s="144">
        <v>44719</v>
      </c>
      <c r="FD124" s="135">
        <v>4.5</v>
      </c>
      <c r="FE124" s="144">
        <v>44719</v>
      </c>
      <c r="FF124" s="135" t="s">
        <v>1901</v>
      </c>
      <c r="FG124" s="134">
        <v>44449</v>
      </c>
      <c r="FH124" s="135">
        <v>94</v>
      </c>
      <c r="FI124" s="145">
        <v>44882</v>
      </c>
      <c r="FJ124" s="132" t="s">
        <v>1712</v>
      </c>
      <c r="FK124" s="127">
        <v>95</v>
      </c>
      <c r="FL124" s="111">
        <v>44915</v>
      </c>
      <c r="FM124" s="134" t="s">
        <v>1530</v>
      </c>
      <c r="FN124" s="111">
        <v>45005</v>
      </c>
      <c r="FO124" s="138"/>
      <c r="FP124" s="127" t="s">
        <v>130</v>
      </c>
      <c r="FQ124" s="127" t="s">
        <v>132</v>
      </c>
      <c r="FR124" s="127" t="s">
        <v>132</v>
      </c>
      <c r="FS124" s="127" t="s">
        <v>132</v>
      </c>
      <c r="FT124" s="127" t="s">
        <v>132</v>
      </c>
      <c r="FU124" s="127"/>
      <c r="GM124" s="133"/>
    </row>
    <row r="125" spans="1:195" s="75" customFormat="1" x14ac:dyDescent="0.25">
      <c r="A125" s="85">
        <v>2022</v>
      </c>
      <c r="B125" s="76">
        <v>44926</v>
      </c>
      <c r="C125" s="85" t="s">
        <v>121</v>
      </c>
      <c r="D125" s="85" t="s">
        <v>122</v>
      </c>
      <c r="E125" s="85" t="s">
        <v>123</v>
      </c>
      <c r="F125" s="77">
        <f t="shared" si="60"/>
        <v>124</v>
      </c>
      <c r="G125" s="85" t="s">
        <v>1586</v>
      </c>
      <c r="H125" s="85">
        <v>86</v>
      </c>
      <c r="I125" s="85" t="s">
        <v>797</v>
      </c>
      <c r="J125" s="217" t="s">
        <v>800</v>
      </c>
      <c r="K125" s="77" t="str">
        <f>VLOOKUP(J125,[1]CodMpios!$B$1075:$E$1087,4,FALSE)</f>
        <v>86001 - Mocoa</v>
      </c>
      <c r="L125" s="77" t="str">
        <f>VLOOKUP($J125,[1]Coord_Mpios_X_Y!$B$102:$K$114,9,FALSE)</f>
        <v>1,228574994655</v>
      </c>
      <c r="M125" s="77" t="str">
        <f>VLOOKUP($J125,[1]Coord_Mpios_X_Y!$B$102:$K$114,10,FALSE)</f>
        <v>-76,684362183288</v>
      </c>
      <c r="N125" s="86" t="s">
        <v>1775</v>
      </c>
      <c r="O125" s="86" t="s">
        <v>1776</v>
      </c>
      <c r="P125" s="218"/>
      <c r="Q125" s="85" t="s">
        <v>126</v>
      </c>
      <c r="R125" s="108">
        <v>5350442</v>
      </c>
      <c r="S125" s="62" t="str">
        <f t="shared" si="40"/>
        <v>CC5350442</v>
      </c>
      <c r="T125" s="91" t="s">
        <v>584</v>
      </c>
      <c r="U125" s="85" t="s">
        <v>200</v>
      </c>
      <c r="V125" s="91" t="s">
        <v>521</v>
      </c>
      <c r="W125" s="85" t="s">
        <v>521</v>
      </c>
      <c r="X125" s="87">
        <v>21157</v>
      </c>
      <c r="Y125" s="89">
        <f t="shared" si="57"/>
        <v>57</v>
      </c>
      <c r="Z125" s="63">
        <f>VLOOKUP($Y125,[1]Edades!$A$3:$H$153,4,FALSE)</f>
        <v>5</v>
      </c>
      <c r="AA125" s="63" t="str">
        <f>VLOOKUP($Y125,[1]Edades!$A$3:$H$153,6,FALSE)</f>
        <v>5 - Adultez</v>
      </c>
      <c r="AB125" s="63">
        <f>VLOOKUP($Y125,[1]Edades!$A$3:$H$153,7,FALSE)</f>
        <v>12</v>
      </c>
      <c r="AC125" s="63" t="str">
        <f>VLOOKUP($Y125,[1]Edades!$A$3:$H$153,8,FALSE)</f>
        <v>55-59</v>
      </c>
      <c r="AD125" s="91" t="s">
        <v>1589</v>
      </c>
      <c r="AE125" s="85">
        <v>1</v>
      </c>
      <c r="AF125" s="85" t="s">
        <v>807</v>
      </c>
      <c r="AG125" s="86" t="s">
        <v>1777</v>
      </c>
      <c r="AH125" s="85" t="s">
        <v>807</v>
      </c>
      <c r="AI125" s="85" t="s">
        <v>807</v>
      </c>
      <c r="AJ125" s="85" t="s">
        <v>807</v>
      </c>
      <c r="AK125" s="86" t="s">
        <v>1775</v>
      </c>
      <c r="AL125" s="86" t="s">
        <v>1601</v>
      </c>
      <c r="AM125" s="85" t="s">
        <v>1786</v>
      </c>
      <c r="AN125" s="85" t="s">
        <v>131</v>
      </c>
      <c r="AO125" s="85" t="s">
        <v>131</v>
      </c>
      <c r="AP125" s="85" t="s">
        <v>131</v>
      </c>
      <c r="AQ125" s="75" t="s">
        <v>1841</v>
      </c>
      <c r="AR125" s="53" t="str">
        <f t="shared" si="58"/>
        <v>86001 - Mocoa</v>
      </c>
      <c r="AS125" s="85" t="s">
        <v>1586</v>
      </c>
      <c r="AT125" s="85">
        <v>3204914586</v>
      </c>
      <c r="AU125" s="85" t="s">
        <v>1219</v>
      </c>
      <c r="AV125" s="85"/>
      <c r="AW125" s="85"/>
      <c r="AX125" s="85"/>
      <c r="AY125" s="85"/>
      <c r="AZ125" s="85"/>
      <c r="BA125" s="85">
        <v>86</v>
      </c>
      <c r="BB125" s="85" t="s">
        <v>1778</v>
      </c>
      <c r="BC125" s="85">
        <v>86001</v>
      </c>
      <c r="BD125" s="85" t="s">
        <v>1586</v>
      </c>
      <c r="BE125" s="89">
        <v>860010017201</v>
      </c>
      <c r="BF125" s="49" t="s">
        <v>1079</v>
      </c>
      <c r="BG125" s="85" t="s">
        <v>1779</v>
      </c>
      <c r="BH125" s="85" t="s">
        <v>1780</v>
      </c>
      <c r="BI125" s="85">
        <v>4201616</v>
      </c>
      <c r="BJ125" s="85"/>
      <c r="BK125" s="85"/>
      <c r="BL125" s="85" t="s">
        <v>807</v>
      </c>
      <c r="BM125" s="88" t="s">
        <v>132</v>
      </c>
      <c r="BN125" s="85" t="s">
        <v>132</v>
      </c>
      <c r="BO125" s="85">
        <v>0</v>
      </c>
      <c r="BP125" s="85" t="s">
        <v>132</v>
      </c>
      <c r="BQ125" s="85" t="s">
        <v>132</v>
      </c>
      <c r="BR125" s="85" t="s">
        <v>807</v>
      </c>
      <c r="BS125" s="85" t="s">
        <v>807</v>
      </c>
      <c r="BT125" s="90">
        <v>44847</v>
      </c>
      <c r="BU125" s="85" t="s">
        <v>1677</v>
      </c>
      <c r="BV125" s="85" t="s">
        <v>130</v>
      </c>
      <c r="BW125" s="91" t="s">
        <v>1808</v>
      </c>
      <c r="BX125" s="85"/>
      <c r="BY125" s="88" t="s">
        <v>130</v>
      </c>
      <c r="BZ125" s="85" t="s">
        <v>807</v>
      </c>
      <c r="CA125" s="85" t="s">
        <v>807</v>
      </c>
      <c r="CB125" s="85"/>
      <c r="CC125" s="85"/>
      <c r="CD125" s="85" t="s">
        <v>131</v>
      </c>
      <c r="CE125" s="88" t="s">
        <v>1681</v>
      </c>
      <c r="CF125" s="80" t="str">
        <f>E125</f>
        <v>HTA</v>
      </c>
      <c r="CG125" s="109">
        <v>75</v>
      </c>
      <c r="CH125" s="95">
        <v>164</v>
      </c>
      <c r="CI125" s="50">
        <f t="shared" si="41"/>
        <v>27.885187388459254</v>
      </c>
      <c r="CJ125" s="18" t="str">
        <f t="shared" si="42"/>
        <v>SOBREPESO</v>
      </c>
      <c r="CK125" s="95">
        <f>Hoja1!L127</f>
        <v>10</v>
      </c>
      <c r="CL125" s="10" t="s">
        <v>1112</v>
      </c>
      <c r="CM125" s="97">
        <v>43341</v>
      </c>
      <c r="CN125" s="92"/>
      <c r="CO125" s="75">
        <v>1</v>
      </c>
      <c r="CP125" s="119">
        <f t="shared" ref="CP125:CP129" si="82">CM125</f>
        <v>43341</v>
      </c>
      <c r="CQ125" s="75">
        <v>2</v>
      </c>
      <c r="CR125" s="65" t="s">
        <v>1222</v>
      </c>
      <c r="CS125" s="75">
        <v>0</v>
      </c>
      <c r="CT125" s="110" t="s">
        <v>131</v>
      </c>
      <c r="CU125" s="93" t="s">
        <v>807</v>
      </c>
      <c r="CV125" s="92"/>
      <c r="CW125" s="102">
        <v>120</v>
      </c>
      <c r="CX125" s="102">
        <v>80</v>
      </c>
      <c r="CY125" s="93" t="s">
        <v>807</v>
      </c>
      <c r="CZ125" s="92" t="s">
        <v>130</v>
      </c>
      <c r="DA125" s="75" t="s">
        <v>807</v>
      </c>
      <c r="DB125" s="92">
        <v>0</v>
      </c>
      <c r="DC125" s="75" t="str">
        <f t="shared" si="44"/>
        <v/>
      </c>
      <c r="DD125" s="16" t="str">
        <f t="shared" si="45"/>
        <v/>
      </c>
      <c r="DE125" s="16" t="str">
        <f t="shared" si="46"/>
        <v/>
      </c>
      <c r="DF125" s="16" t="str">
        <f t="shared" si="47"/>
        <v>HDL ALTO</v>
      </c>
      <c r="DG125" s="16" t="str">
        <f t="shared" si="59"/>
        <v xml:space="preserve"> +  +  + HDL ALTO</v>
      </c>
      <c r="DH125" s="16" t="str">
        <f>VLOOKUP(DG125,Hoja3!$A$19:$B$41,2,FALSE)</f>
        <v>HDL ALTO</v>
      </c>
      <c r="DI125" s="98"/>
      <c r="DJ125" s="75" t="str">
        <f t="shared" si="48"/>
        <v>NO</v>
      </c>
      <c r="DL125" s="98"/>
      <c r="DM125" s="98">
        <v>44803</v>
      </c>
      <c r="DN125" s="75" t="str">
        <f t="shared" si="49"/>
        <v>SI</v>
      </c>
      <c r="DO125" s="98"/>
      <c r="DP125" s="75" t="str">
        <f t="shared" si="50"/>
        <v>NO</v>
      </c>
      <c r="DQ125" s="98"/>
      <c r="DR125" s="75" t="str">
        <f t="shared" si="51"/>
        <v>NO</v>
      </c>
      <c r="DS125" s="98"/>
      <c r="DT125" s="75" t="str">
        <f t="shared" si="52"/>
        <v>NO</v>
      </c>
      <c r="DU125" s="98"/>
      <c r="DV125" s="75" t="str">
        <f t="shared" si="53"/>
        <v>NO</v>
      </c>
      <c r="DW125" s="98"/>
      <c r="DX125" s="75" t="str">
        <f t="shared" si="54"/>
        <v>NO</v>
      </c>
      <c r="DY125" s="98">
        <v>44379</v>
      </c>
      <c r="DZ125" s="75" t="str">
        <f t="shared" si="55"/>
        <v>SI</v>
      </c>
      <c r="EA125" s="98"/>
      <c r="EB125" s="75" t="str">
        <f t="shared" si="56"/>
        <v>NO</v>
      </c>
      <c r="EC125" s="98" t="s">
        <v>807</v>
      </c>
      <c r="ED125" s="92" t="s">
        <v>1530</v>
      </c>
      <c r="EE125" s="92"/>
      <c r="EF125" s="98" t="s">
        <v>807</v>
      </c>
      <c r="EG125" s="94"/>
      <c r="EH125" s="99" t="s">
        <v>131</v>
      </c>
      <c r="EI125" s="99" t="s">
        <v>807</v>
      </c>
      <c r="EJ125" s="99"/>
      <c r="EK125" s="101">
        <v>44377</v>
      </c>
      <c r="EL125" s="92">
        <v>1.23</v>
      </c>
      <c r="EM125" s="103">
        <v>44377</v>
      </c>
      <c r="EN125" s="102">
        <v>101</v>
      </c>
      <c r="EO125" s="101">
        <v>44377</v>
      </c>
      <c r="EP125" s="92">
        <v>191</v>
      </c>
      <c r="EQ125" s="101">
        <v>44377</v>
      </c>
      <c r="ER125" s="99">
        <v>78.099999999999994</v>
      </c>
      <c r="ES125" s="101">
        <v>44377</v>
      </c>
      <c r="ET125" s="192">
        <v>43.7</v>
      </c>
      <c r="EU125" s="101">
        <v>44377</v>
      </c>
      <c r="EV125" s="92">
        <v>346</v>
      </c>
      <c r="EW125" s="101">
        <v>44377</v>
      </c>
      <c r="EX125" s="92"/>
      <c r="EY125" s="103"/>
      <c r="EZ125" s="92"/>
      <c r="FA125" s="102"/>
      <c r="FB125" s="102"/>
      <c r="FC125" s="92"/>
      <c r="FD125" s="92"/>
      <c r="FE125" s="103">
        <v>44377</v>
      </c>
      <c r="FF125" s="105">
        <v>59.5</v>
      </c>
      <c r="FG125" s="101">
        <v>44377</v>
      </c>
      <c r="FH125" s="105">
        <v>78</v>
      </c>
      <c r="FI125" s="92"/>
      <c r="FJ125" s="94"/>
      <c r="FK125" s="92"/>
      <c r="FL125" s="97">
        <v>44847</v>
      </c>
      <c r="FM125" s="98" t="s">
        <v>1530</v>
      </c>
      <c r="FN125" s="97">
        <v>44939</v>
      </c>
      <c r="FO125" s="107"/>
      <c r="FP125" s="92" t="s">
        <v>132</v>
      </c>
      <c r="FQ125" s="92" t="s">
        <v>132</v>
      </c>
      <c r="FR125" s="92" t="s">
        <v>132</v>
      </c>
      <c r="FS125" s="107" t="s">
        <v>807</v>
      </c>
      <c r="FT125" s="92" t="s">
        <v>132</v>
      </c>
      <c r="FU125" s="92"/>
      <c r="GM125" s="102"/>
    </row>
    <row r="126" spans="1:195" s="75" customFormat="1" x14ac:dyDescent="0.25">
      <c r="A126" s="85">
        <v>2022</v>
      </c>
      <c r="B126" s="76">
        <v>44926</v>
      </c>
      <c r="C126" s="85" t="s">
        <v>121</v>
      </c>
      <c r="D126" s="85" t="s">
        <v>122</v>
      </c>
      <c r="E126" s="85" t="s">
        <v>123</v>
      </c>
      <c r="F126" s="77">
        <f t="shared" si="60"/>
        <v>125</v>
      </c>
      <c r="G126" s="85" t="s">
        <v>1586</v>
      </c>
      <c r="H126" s="85">
        <v>86</v>
      </c>
      <c r="I126" s="85" t="s">
        <v>797</v>
      </c>
      <c r="J126" s="217" t="s">
        <v>800</v>
      </c>
      <c r="K126" s="77" t="str">
        <f>VLOOKUP(J126,[1]CodMpios!$B$1075:$E$1087,4,FALSE)</f>
        <v>86001 - Mocoa</v>
      </c>
      <c r="L126" s="77" t="str">
        <f>VLOOKUP($J126,[1]Coord_Mpios_X_Y!$B$102:$K$114,9,FALSE)</f>
        <v>1,228574994655</v>
      </c>
      <c r="M126" s="77" t="str">
        <f>VLOOKUP($J126,[1]Coord_Mpios_X_Y!$B$102:$K$114,10,FALSE)</f>
        <v>-76,684362183288</v>
      </c>
      <c r="N126" s="86" t="s">
        <v>1592</v>
      </c>
      <c r="O126" s="86" t="s">
        <v>1776</v>
      </c>
      <c r="P126" s="218"/>
      <c r="Q126" s="85" t="s">
        <v>126</v>
      </c>
      <c r="R126" s="108">
        <v>27354642</v>
      </c>
      <c r="S126" s="62" t="str">
        <f t="shared" si="40"/>
        <v>CC27354642</v>
      </c>
      <c r="T126" s="91" t="s">
        <v>679</v>
      </c>
      <c r="U126" s="85" t="s">
        <v>133</v>
      </c>
      <c r="V126" s="91" t="s">
        <v>811</v>
      </c>
      <c r="W126" s="85" t="s">
        <v>1265</v>
      </c>
      <c r="X126" s="87">
        <v>21112</v>
      </c>
      <c r="Y126" s="89">
        <f t="shared" si="57"/>
        <v>57</v>
      </c>
      <c r="Z126" s="63">
        <f>VLOOKUP($Y126,[1]Edades!$A$3:$H$153,4,FALSE)</f>
        <v>5</v>
      </c>
      <c r="AA126" s="63" t="str">
        <f>VLOOKUP($Y126,[1]Edades!$A$3:$H$153,6,FALSE)</f>
        <v>5 - Adultez</v>
      </c>
      <c r="AB126" s="63">
        <f>VLOOKUP($Y126,[1]Edades!$A$3:$H$153,7,FALSE)</f>
        <v>12</v>
      </c>
      <c r="AC126" s="63" t="str">
        <f>VLOOKUP($Y126,[1]Edades!$A$3:$H$153,8,FALSE)</f>
        <v>55-59</v>
      </c>
      <c r="AD126" s="91" t="s">
        <v>1590</v>
      </c>
      <c r="AE126" s="85">
        <v>2</v>
      </c>
      <c r="AF126" s="85" t="s">
        <v>807</v>
      </c>
      <c r="AG126" s="128" t="s">
        <v>132</v>
      </c>
      <c r="AH126" s="128" t="s">
        <v>132</v>
      </c>
      <c r="AI126" s="127" t="s">
        <v>1595</v>
      </c>
      <c r="AJ126" s="127" t="s">
        <v>1592</v>
      </c>
      <c r="AK126" s="128" t="s">
        <v>1775</v>
      </c>
      <c r="AL126" s="128" t="s">
        <v>1902</v>
      </c>
      <c r="AM126" s="85" t="s">
        <v>1786</v>
      </c>
      <c r="AN126" s="85" t="s">
        <v>131</v>
      </c>
      <c r="AO126" s="85" t="s">
        <v>131</v>
      </c>
      <c r="AP126" s="85" t="s">
        <v>131</v>
      </c>
      <c r="AQ126" s="128" t="s">
        <v>1841</v>
      </c>
      <c r="AR126" s="53" t="str">
        <f t="shared" si="58"/>
        <v>86001 - Mocoa</v>
      </c>
      <c r="AS126" s="85" t="s">
        <v>1586</v>
      </c>
      <c r="AT126" s="85">
        <v>4205322</v>
      </c>
      <c r="AU126" s="85" t="s">
        <v>1219</v>
      </c>
      <c r="AV126" s="85"/>
      <c r="AW126" s="85"/>
      <c r="AX126" s="85"/>
      <c r="AY126" s="85"/>
      <c r="AZ126" s="85"/>
      <c r="BA126" s="85">
        <v>86</v>
      </c>
      <c r="BB126" s="85" t="s">
        <v>1778</v>
      </c>
      <c r="BC126" s="85">
        <v>86001</v>
      </c>
      <c r="BD126" s="85" t="s">
        <v>1586</v>
      </c>
      <c r="BE126" s="89">
        <v>860010017201</v>
      </c>
      <c r="BF126" s="49" t="s">
        <v>1079</v>
      </c>
      <c r="BG126" s="85" t="s">
        <v>1779</v>
      </c>
      <c r="BH126" s="85" t="s">
        <v>1780</v>
      </c>
      <c r="BI126" s="85">
        <v>4201616</v>
      </c>
      <c r="BJ126" s="85"/>
      <c r="BK126" s="85"/>
      <c r="BL126" s="148" t="s">
        <v>2246</v>
      </c>
      <c r="BM126" s="129" t="s">
        <v>132</v>
      </c>
      <c r="BN126" s="127" t="s">
        <v>132</v>
      </c>
      <c r="BO126" s="85">
        <v>0</v>
      </c>
      <c r="BP126" s="127" t="s">
        <v>132</v>
      </c>
      <c r="BQ126" s="127" t="s">
        <v>132</v>
      </c>
      <c r="BR126" s="85" t="s">
        <v>1676</v>
      </c>
      <c r="BS126" s="127" t="s">
        <v>132</v>
      </c>
      <c r="BT126" s="111">
        <v>44897</v>
      </c>
      <c r="BU126" s="127" t="s">
        <v>1677</v>
      </c>
      <c r="BV126" s="127" t="s">
        <v>130</v>
      </c>
      <c r="BW126" s="91" t="s">
        <v>1788</v>
      </c>
      <c r="BX126" s="127" t="s">
        <v>1691</v>
      </c>
      <c r="BY126" s="127" t="s">
        <v>132</v>
      </c>
      <c r="BZ126" s="127" t="s">
        <v>130</v>
      </c>
      <c r="CA126" s="127" t="s">
        <v>132</v>
      </c>
      <c r="CB126" s="127" t="s">
        <v>132</v>
      </c>
      <c r="CC126" s="127" t="s">
        <v>132</v>
      </c>
      <c r="CD126" s="127" t="s">
        <v>131</v>
      </c>
      <c r="CE126" s="127" t="s">
        <v>1681</v>
      </c>
      <c r="CF126" s="127" t="s">
        <v>132</v>
      </c>
      <c r="CG126" s="130">
        <v>58</v>
      </c>
      <c r="CH126" s="131">
        <v>156</v>
      </c>
      <c r="CI126" s="50">
        <f t="shared" si="41"/>
        <v>23.83300460223537</v>
      </c>
      <c r="CJ126" s="18" t="str">
        <f t="shared" si="42"/>
        <v>NORMAL</v>
      </c>
      <c r="CK126" s="95">
        <f>Hoja1!L128</f>
        <v>10</v>
      </c>
      <c r="CL126" s="10" t="s">
        <v>1112</v>
      </c>
      <c r="CM126" s="136">
        <v>43341</v>
      </c>
      <c r="CN126" s="127"/>
      <c r="CO126" s="135">
        <v>1</v>
      </c>
      <c r="CP126" s="65" t="s">
        <v>1221</v>
      </c>
      <c r="CQ126" s="75">
        <v>2</v>
      </c>
      <c r="CR126" s="65" t="s">
        <v>1222</v>
      </c>
      <c r="CS126" s="75">
        <v>0</v>
      </c>
      <c r="CT126" s="143" t="s">
        <v>131</v>
      </c>
      <c r="CU126" s="127" t="s">
        <v>132</v>
      </c>
      <c r="CV126" s="127"/>
      <c r="CW126" s="133">
        <v>100</v>
      </c>
      <c r="CX126" s="133">
        <v>60</v>
      </c>
      <c r="CY126" s="93" t="s">
        <v>131</v>
      </c>
      <c r="CZ126" s="127" t="s">
        <v>132</v>
      </c>
      <c r="DA126" s="127" t="s">
        <v>132</v>
      </c>
      <c r="DB126" s="92">
        <v>0</v>
      </c>
      <c r="DC126" s="75" t="str">
        <f t="shared" si="44"/>
        <v/>
      </c>
      <c r="DD126" s="16" t="str">
        <f t="shared" si="45"/>
        <v/>
      </c>
      <c r="DE126" s="16" t="str">
        <f t="shared" si="46"/>
        <v/>
      </c>
      <c r="DF126" s="16" t="str">
        <f t="shared" si="47"/>
        <v>HDL ALTO</v>
      </c>
      <c r="DG126" s="16" t="str">
        <f t="shared" si="59"/>
        <v xml:space="preserve"> +  +  + HDL ALTO</v>
      </c>
      <c r="DH126" s="16" t="str">
        <f>VLOOKUP(DG126,Hoja3!$A$19:$B$41,2,FALSE)</f>
        <v>HDL ALTO</v>
      </c>
      <c r="DI126" s="127"/>
      <c r="DJ126" s="75" t="str">
        <f t="shared" si="48"/>
        <v>NO</v>
      </c>
      <c r="DL126" s="127"/>
      <c r="DM126" s="134"/>
      <c r="DN126" s="75" t="str">
        <f t="shared" si="49"/>
        <v>NO</v>
      </c>
      <c r="DO126" s="134"/>
      <c r="DP126" s="75" t="str">
        <f t="shared" si="50"/>
        <v>NO</v>
      </c>
      <c r="DQ126" s="98"/>
      <c r="DR126" s="75" t="str">
        <f t="shared" si="51"/>
        <v>NO</v>
      </c>
      <c r="DS126" s="134"/>
      <c r="DT126" s="75" t="str">
        <f t="shared" si="52"/>
        <v>NO</v>
      </c>
      <c r="DU126" s="144"/>
      <c r="DV126" s="75" t="str">
        <f t="shared" si="53"/>
        <v>NO</v>
      </c>
      <c r="DW126" s="134"/>
      <c r="DX126" s="75" t="str">
        <f t="shared" si="54"/>
        <v>NO</v>
      </c>
      <c r="DY126" s="149">
        <v>44403</v>
      </c>
      <c r="DZ126" s="75" t="str">
        <f t="shared" si="55"/>
        <v>SI</v>
      </c>
      <c r="EA126" s="144"/>
      <c r="EB126" s="75" t="str">
        <f t="shared" si="56"/>
        <v>NO</v>
      </c>
      <c r="EC126" s="134" t="s">
        <v>132</v>
      </c>
      <c r="ED126" s="127" t="s">
        <v>1530</v>
      </c>
      <c r="EE126" s="127" t="s">
        <v>807</v>
      </c>
      <c r="EF126" s="127" t="s">
        <v>1114</v>
      </c>
      <c r="EG126" s="127">
        <v>68</v>
      </c>
      <c r="EH126" s="127" t="s">
        <v>131</v>
      </c>
      <c r="EI126" s="127">
        <v>2</v>
      </c>
      <c r="EJ126" s="127"/>
      <c r="EK126" s="145">
        <v>44608</v>
      </c>
      <c r="EL126" s="135">
        <v>0.88</v>
      </c>
      <c r="EM126" s="162">
        <v>44403</v>
      </c>
      <c r="EN126" s="133">
        <v>95.4</v>
      </c>
      <c r="EO126" s="134">
        <v>44403</v>
      </c>
      <c r="EP126" s="135">
        <v>242</v>
      </c>
      <c r="EQ126" s="134">
        <v>44403</v>
      </c>
      <c r="ER126" s="99">
        <v>153.94999999999999</v>
      </c>
      <c r="ES126" s="134">
        <v>44403</v>
      </c>
      <c r="ET126" s="225">
        <v>58.11</v>
      </c>
      <c r="EU126" s="134">
        <v>44403</v>
      </c>
      <c r="EV126" s="135">
        <v>149.69999999999999</v>
      </c>
      <c r="EW126" s="134">
        <v>44403</v>
      </c>
      <c r="EX126" s="127" t="s">
        <v>1904</v>
      </c>
      <c r="EY126" s="127"/>
      <c r="EZ126" s="127"/>
      <c r="FA126" s="134">
        <v>44403</v>
      </c>
      <c r="FB126" s="133" t="s">
        <v>1799</v>
      </c>
      <c r="FC126" s="134">
        <v>44403</v>
      </c>
      <c r="FD126" s="135">
        <v>4.5</v>
      </c>
      <c r="FE126" s="134">
        <v>44575</v>
      </c>
      <c r="FF126" s="135" t="s">
        <v>1903</v>
      </c>
      <c r="FG126" s="134">
        <v>44608</v>
      </c>
      <c r="FH126" s="135">
        <v>98.8</v>
      </c>
      <c r="FI126" s="145">
        <v>44403</v>
      </c>
      <c r="FJ126" s="132" t="s">
        <v>1712</v>
      </c>
      <c r="FK126" s="127">
        <v>85</v>
      </c>
      <c r="FL126" s="111">
        <v>44685</v>
      </c>
      <c r="FM126" s="134" t="s">
        <v>1530</v>
      </c>
      <c r="FN126" s="111">
        <v>44777</v>
      </c>
      <c r="FO126" s="138"/>
      <c r="FP126" s="127" t="s">
        <v>132</v>
      </c>
      <c r="FQ126" s="127" t="s">
        <v>132</v>
      </c>
      <c r="FR126" s="127" t="s">
        <v>132</v>
      </c>
      <c r="FS126" s="127" t="s">
        <v>132</v>
      </c>
      <c r="FT126" s="127" t="s">
        <v>130</v>
      </c>
      <c r="FU126" s="127"/>
      <c r="GM126" s="133"/>
    </row>
    <row r="127" spans="1:195" s="75" customFormat="1" x14ac:dyDescent="0.25">
      <c r="A127" s="85">
        <v>2022</v>
      </c>
      <c r="B127" s="76">
        <v>44926</v>
      </c>
      <c r="C127" s="85" t="s">
        <v>121</v>
      </c>
      <c r="D127" s="85" t="s">
        <v>122</v>
      </c>
      <c r="E127" s="85" t="s">
        <v>123</v>
      </c>
      <c r="F127" s="77">
        <f t="shared" si="60"/>
        <v>126</v>
      </c>
      <c r="G127" s="85" t="s">
        <v>1586</v>
      </c>
      <c r="H127" s="85">
        <v>86</v>
      </c>
      <c r="I127" s="85" t="s">
        <v>797</v>
      </c>
      <c r="J127" s="217" t="s">
        <v>800</v>
      </c>
      <c r="K127" s="77" t="str">
        <f>VLOOKUP(J127,[1]CodMpios!$B$1075:$E$1087,4,FALSE)</f>
        <v>86001 - Mocoa</v>
      </c>
      <c r="L127" s="77" t="str">
        <f>VLOOKUP($J127,[1]Coord_Mpios_X_Y!$B$102:$K$114,9,FALSE)</f>
        <v>1,228574994655</v>
      </c>
      <c r="M127" s="77" t="str">
        <f>VLOOKUP($J127,[1]Coord_Mpios_X_Y!$B$102:$K$114,10,FALSE)</f>
        <v>-76,684362183288</v>
      </c>
      <c r="N127" s="86" t="s">
        <v>1592</v>
      </c>
      <c r="O127" s="86" t="s">
        <v>1776</v>
      </c>
      <c r="P127" s="218"/>
      <c r="Q127" s="85" t="s">
        <v>126</v>
      </c>
      <c r="R127" s="108">
        <v>27358930</v>
      </c>
      <c r="S127" s="62" t="str">
        <f t="shared" si="40"/>
        <v>CC27358930</v>
      </c>
      <c r="T127" s="91" t="s">
        <v>238</v>
      </c>
      <c r="U127" s="85" t="s">
        <v>1266</v>
      </c>
      <c r="V127" s="91" t="s">
        <v>140</v>
      </c>
      <c r="W127" s="85" t="s">
        <v>534</v>
      </c>
      <c r="X127" s="87">
        <v>16923</v>
      </c>
      <c r="Y127" s="89">
        <f t="shared" si="57"/>
        <v>46</v>
      </c>
      <c r="Z127" s="63">
        <f>VLOOKUP($Y127,[1]Edades!$A$3:$H$153,4,FALSE)</f>
        <v>5</v>
      </c>
      <c r="AA127" s="63" t="str">
        <f>VLOOKUP($Y127,[1]Edades!$A$3:$H$153,6,FALSE)</f>
        <v>5 - Adultez</v>
      </c>
      <c r="AB127" s="63">
        <f>VLOOKUP($Y127,[1]Edades!$A$3:$H$153,7,FALSE)</f>
        <v>10</v>
      </c>
      <c r="AC127" s="63" t="str">
        <f>VLOOKUP($Y127,[1]Edades!$A$3:$H$153,8,FALSE)</f>
        <v>45-49</v>
      </c>
      <c r="AD127" s="91" t="s">
        <v>1590</v>
      </c>
      <c r="AE127" s="85">
        <v>2</v>
      </c>
      <c r="AF127" s="85" t="s">
        <v>807</v>
      </c>
      <c r="AG127" s="128" t="s">
        <v>132</v>
      </c>
      <c r="AH127" s="128" t="s">
        <v>132</v>
      </c>
      <c r="AI127" s="127" t="s">
        <v>1595</v>
      </c>
      <c r="AJ127" s="127" t="s">
        <v>1592</v>
      </c>
      <c r="AK127" s="127" t="s">
        <v>1592</v>
      </c>
      <c r="AL127" s="128" t="s">
        <v>1600</v>
      </c>
      <c r="AM127" s="85" t="s">
        <v>1786</v>
      </c>
      <c r="AN127" s="85" t="s">
        <v>131</v>
      </c>
      <c r="AO127" s="85" t="s">
        <v>131</v>
      </c>
      <c r="AP127" s="85" t="s">
        <v>131</v>
      </c>
      <c r="AQ127" s="128" t="s">
        <v>1841</v>
      </c>
      <c r="AR127" s="53" t="str">
        <f t="shared" si="58"/>
        <v>86001 - Mocoa</v>
      </c>
      <c r="AS127" s="85" t="s">
        <v>1586</v>
      </c>
      <c r="AT127" s="85">
        <v>3133865870</v>
      </c>
      <c r="AU127" s="85" t="s">
        <v>1219</v>
      </c>
      <c r="AV127" s="85"/>
      <c r="AW127" s="85"/>
      <c r="AX127" s="85"/>
      <c r="AY127" s="85"/>
      <c r="AZ127" s="85"/>
      <c r="BA127" s="85">
        <v>86</v>
      </c>
      <c r="BB127" s="85" t="s">
        <v>1778</v>
      </c>
      <c r="BC127" s="85">
        <v>86001</v>
      </c>
      <c r="BD127" s="85" t="s">
        <v>1586</v>
      </c>
      <c r="BE127" s="89">
        <v>860010017201</v>
      </c>
      <c r="BF127" s="49" t="s">
        <v>1079</v>
      </c>
      <c r="BG127" s="85" t="s">
        <v>1779</v>
      </c>
      <c r="BH127" s="85" t="s">
        <v>1780</v>
      </c>
      <c r="BI127" s="85">
        <v>4201616</v>
      </c>
      <c r="BJ127" s="85"/>
      <c r="BK127" s="85"/>
      <c r="BL127" s="85" t="s">
        <v>807</v>
      </c>
      <c r="BM127" s="127" t="s">
        <v>130</v>
      </c>
      <c r="BN127" s="127" t="s">
        <v>132</v>
      </c>
      <c r="BO127" s="85">
        <v>0</v>
      </c>
      <c r="BP127" s="127" t="s">
        <v>132</v>
      </c>
      <c r="BQ127" s="127" t="s">
        <v>132</v>
      </c>
      <c r="BR127" s="127" t="s">
        <v>2241</v>
      </c>
      <c r="BS127" s="127" t="s">
        <v>132</v>
      </c>
      <c r="BT127" s="111">
        <v>44797</v>
      </c>
      <c r="BU127" s="127" t="s">
        <v>1677</v>
      </c>
      <c r="BV127" s="127" t="s">
        <v>130</v>
      </c>
      <c r="BW127" s="91" t="s">
        <v>1700</v>
      </c>
      <c r="BX127" s="127" t="s">
        <v>132</v>
      </c>
      <c r="BY127" s="127" t="s">
        <v>132</v>
      </c>
      <c r="BZ127" s="127" t="s">
        <v>130</v>
      </c>
      <c r="CA127" s="127" t="s">
        <v>130</v>
      </c>
      <c r="CB127" s="127" t="s">
        <v>132</v>
      </c>
      <c r="CC127" s="127" t="s">
        <v>132</v>
      </c>
      <c r="CD127" s="127" t="s">
        <v>131</v>
      </c>
      <c r="CE127" s="127" t="s">
        <v>1681</v>
      </c>
      <c r="CF127" s="127" t="s">
        <v>1842</v>
      </c>
      <c r="CG127" s="130">
        <v>68</v>
      </c>
      <c r="CH127" s="131">
        <v>156</v>
      </c>
      <c r="CI127" s="50">
        <f t="shared" si="41"/>
        <v>27.94214332675871</v>
      </c>
      <c r="CJ127" s="18" t="str">
        <f t="shared" si="42"/>
        <v>SOBREPESO</v>
      </c>
      <c r="CK127" s="95">
        <f>Hoja1!L129</f>
        <v>21</v>
      </c>
      <c r="CL127" s="10" t="s">
        <v>1114</v>
      </c>
      <c r="CM127" s="136">
        <v>43341</v>
      </c>
      <c r="CN127" s="127"/>
      <c r="CO127" s="135">
        <v>1</v>
      </c>
      <c r="CP127" s="65" t="s">
        <v>1221</v>
      </c>
      <c r="CQ127" s="75">
        <v>2</v>
      </c>
      <c r="CR127" s="65" t="s">
        <v>1222</v>
      </c>
      <c r="CS127" s="75">
        <v>0</v>
      </c>
      <c r="CT127" s="143" t="s">
        <v>131</v>
      </c>
      <c r="CU127" s="127" t="s">
        <v>130</v>
      </c>
      <c r="CV127" s="92" t="s">
        <v>1221</v>
      </c>
      <c r="CW127" s="133">
        <v>100</v>
      </c>
      <c r="CX127" s="133">
        <v>70</v>
      </c>
      <c r="CY127" s="125" t="s">
        <v>131</v>
      </c>
      <c r="CZ127" s="127" t="s">
        <v>132</v>
      </c>
      <c r="DA127" s="127" t="s">
        <v>130</v>
      </c>
      <c r="DB127" s="92">
        <v>1</v>
      </c>
      <c r="DC127" s="75" t="str">
        <f t="shared" si="44"/>
        <v/>
      </c>
      <c r="DD127" s="16" t="str">
        <f t="shared" si="45"/>
        <v/>
      </c>
      <c r="DE127" s="16" t="str">
        <f t="shared" si="46"/>
        <v/>
      </c>
      <c r="DF127" s="16" t="str">
        <f t="shared" si="47"/>
        <v/>
      </c>
      <c r="DG127" s="16" t="str">
        <f t="shared" si="59"/>
        <v xml:space="preserve"> +  +  + </v>
      </c>
      <c r="DH127" s="16" t="str">
        <f>E127</f>
        <v>HTA</v>
      </c>
      <c r="DI127" s="127"/>
      <c r="DJ127" s="75" t="str">
        <f t="shared" si="48"/>
        <v>NO</v>
      </c>
      <c r="DL127" s="127"/>
      <c r="DM127" s="144">
        <v>44859</v>
      </c>
      <c r="DN127" s="75" t="str">
        <f t="shared" si="49"/>
        <v>SI</v>
      </c>
      <c r="DO127" s="134"/>
      <c r="DP127" s="75" t="str">
        <f t="shared" si="50"/>
        <v>NO</v>
      </c>
      <c r="DQ127" s="98"/>
      <c r="DR127" s="75" t="str">
        <f t="shared" si="51"/>
        <v>NO</v>
      </c>
      <c r="DS127" s="134"/>
      <c r="DT127" s="75" t="str">
        <f t="shared" si="52"/>
        <v>NO</v>
      </c>
      <c r="DU127" s="144"/>
      <c r="DV127" s="75" t="str">
        <f t="shared" si="53"/>
        <v>NO</v>
      </c>
      <c r="DW127" s="134"/>
      <c r="DX127" s="75" t="str">
        <f t="shared" si="54"/>
        <v>NO</v>
      </c>
      <c r="DY127" s="149">
        <v>44463</v>
      </c>
      <c r="DZ127" s="75" t="str">
        <f t="shared" si="55"/>
        <v>SI</v>
      </c>
      <c r="EA127" s="144"/>
      <c r="EB127" s="75" t="str">
        <f t="shared" si="56"/>
        <v>NO</v>
      </c>
      <c r="EC127" s="134" t="s">
        <v>132</v>
      </c>
      <c r="ED127" s="127" t="s">
        <v>1530</v>
      </c>
      <c r="EE127" s="127" t="s">
        <v>131</v>
      </c>
      <c r="EF127" s="127" t="s">
        <v>1114</v>
      </c>
      <c r="EG127" s="127">
        <v>63</v>
      </c>
      <c r="EH127" s="147" t="s">
        <v>131</v>
      </c>
      <c r="EI127" s="127">
        <v>2</v>
      </c>
      <c r="EJ127" s="127"/>
      <c r="EK127" s="145">
        <v>44466</v>
      </c>
      <c r="EL127" s="135">
        <v>0.81</v>
      </c>
      <c r="EM127" s="152">
        <v>44466</v>
      </c>
      <c r="EN127" s="133">
        <v>78</v>
      </c>
      <c r="EO127" s="146">
        <v>44902</v>
      </c>
      <c r="EP127" s="135">
        <v>226</v>
      </c>
      <c r="EQ127" s="144">
        <v>44902</v>
      </c>
      <c r="ER127" s="99"/>
      <c r="ES127" s="144">
        <v>44902</v>
      </c>
      <c r="ET127" s="225">
        <v>40.5</v>
      </c>
      <c r="EU127" s="144">
        <v>44902</v>
      </c>
      <c r="EV127" s="135" t="s">
        <v>1905</v>
      </c>
      <c r="EW127" s="144">
        <v>44466</v>
      </c>
      <c r="EX127" s="127" t="s">
        <v>1906</v>
      </c>
      <c r="EY127" s="127"/>
      <c r="EZ127" s="127"/>
      <c r="FA127" s="146">
        <v>44466</v>
      </c>
      <c r="FB127" s="133" t="s">
        <v>1814</v>
      </c>
      <c r="FC127" s="144">
        <v>44466</v>
      </c>
      <c r="FD127" s="135">
        <v>4.2</v>
      </c>
      <c r="FE127" s="144">
        <v>44466</v>
      </c>
      <c r="FF127" s="135">
        <v>2</v>
      </c>
      <c r="FG127" s="144">
        <v>44466</v>
      </c>
      <c r="FH127" s="135">
        <v>25.1</v>
      </c>
      <c r="FI127" s="145">
        <v>44466</v>
      </c>
      <c r="FJ127" s="132" t="s">
        <v>1712</v>
      </c>
      <c r="FK127" s="127">
        <v>96</v>
      </c>
      <c r="FL127" s="111">
        <v>44701</v>
      </c>
      <c r="FM127" s="134" t="s">
        <v>1530</v>
      </c>
      <c r="FN127" s="111">
        <v>44793</v>
      </c>
      <c r="FO127" s="138"/>
      <c r="FP127" s="127" t="s">
        <v>132</v>
      </c>
      <c r="FQ127" s="127" t="s">
        <v>132</v>
      </c>
      <c r="FR127" s="127" t="s">
        <v>132</v>
      </c>
      <c r="FS127" s="127" t="s">
        <v>132</v>
      </c>
      <c r="FT127" s="127" t="s">
        <v>132</v>
      </c>
      <c r="FU127" s="127"/>
      <c r="GM127" s="133"/>
    </row>
    <row r="128" spans="1:195" s="75" customFormat="1" x14ac:dyDescent="0.25">
      <c r="A128" s="85">
        <v>2022</v>
      </c>
      <c r="B128" s="76">
        <v>44926</v>
      </c>
      <c r="C128" s="85" t="s">
        <v>121</v>
      </c>
      <c r="D128" s="85" t="s">
        <v>122</v>
      </c>
      <c r="E128" s="85" t="s">
        <v>123</v>
      </c>
      <c r="F128" s="77">
        <f t="shared" si="60"/>
        <v>127</v>
      </c>
      <c r="G128" s="85" t="s">
        <v>1586</v>
      </c>
      <c r="H128" s="85">
        <v>86</v>
      </c>
      <c r="I128" s="85" t="s">
        <v>797</v>
      </c>
      <c r="J128" s="217" t="s">
        <v>800</v>
      </c>
      <c r="K128" s="77" t="str">
        <f>VLOOKUP(J128,[1]CodMpios!$B$1075:$E$1087,4,FALSE)</f>
        <v>86001 - Mocoa</v>
      </c>
      <c r="L128" s="77" t="str">
        <f>VLOOKUP($J128,[1]Coord_Mpios_X_Y!$B$102:$K$114,9,FALSE)</f>
        <v>1,228574994655</v>
      </c>
      <c r="M128" s="77" t="str">
        <f>VLOOKUP($J128,[1]Coord_Mpios_X_Y!$B$102:$K$114,10,FALSE)</f>
        <v>-76,684362183288</v>
      </c>
      <c r="N128" s="86" t="s">
        <v>1592</v>
      </c>
      <c r="O128" s="86" t="s">
        <v>1776</v>
      </c>
      <c r="P128" s="218"/>
      <c r="Q128" s="85" t="s">
        <v>126</v>
      </c>
      <c r="R128" s="108">
        <v>5331507</v>
      </c>
      <c r="S128" s="62" t="str">
        <f t="shared" si="40"/>
        <v>CC5331507</v>
      </c>
      <c r="T128" s="91" t="s">
        <v>180</v>
      </c>
      <c r="U128" s="85" t="s">
        <v>306</v>
      </c>
      <c r="V128" s="91" t="s">
        <v>299</v>
      </c>
      <c r="W128" s="85" t="s">
        <v>322</v>
      </c>
      <c r="X128" s="87">
        <v>16167</v>
      </c>
      <c r="Y128" s="89">
        <f t="shared" si="57"/>
        <v>44</v>
      </c>
      <c r="Z128" s="63">
        <f>VLOOKUP($Y128,[1]Edades!$A$3:$H$153,4,FALSE)</f>
        <v>5</v>
      </c>
      <c r="AA128" s="63" t="str">
        <f>VLOOKUP($Y128,[1]Edades!$A$3:$H$153,6,FALSE)</f>
        <v>5 - Adultez</v>
      </c>
      <c r="AB128" s="63">
        <f>VLOOKUP($Y128,[1]Edades!$A$3:$H$153,7,FALSE)</f>
        <v>9</v>
      </c>
      <c r="AC128" s="63" t="str">
        <f>VLOOKUP($Y128,[1]Edades!$A$3:$H$153,8,FALSE)</f>
        <v>40-44</v>
      </c>
      <c r="AD128" s="88" t="s">
        <v>1589</v>
      </c>
      <c r="AE128" s="85">
        <v>1</v>
      </c>
      <c r="AF128" s="85" t="s">
        <v>807</v>
      </c>
      <c r="AG128" s="86" t="s">
        <v>1777</v>
      </c>
      <c r="AH128" s="85" t="s">
        <v>807</v>
      </c>
      <c r="AI128" s="85" t="s">
        <v>1596</v>
      </c>
      <c r="AJ128" s="85" t="s">
        <v>1591</v>
      </c>
      <c r="AK128" s="86" t="s">
        <v>1592</v>
      </c>
      <c r="AL128" s="86" t="s">
        <v>1602</v>
      </c>
      <c r="AM128" s="85" t="s">
        <v>1856</v>
      </c>
      <c r="AN128" s="85" t="s">
        <v>1606</v>
      </c>
      <c r="AO128" s="85" t="s">
        <v>1605</v>
      </c>
      <c r="AP128" s="127" t="s">
        <v>1996</v>
      </c>
      <c r="AQ128" s="75" t="s">
        <v>1841</v>
      </c>
      <c r="AR128" s="53" t="str">
        <f t="shared" si="58"/>
        <v>86001 - Mocoa</v>
      </c>
      <c r="AS128" s="85" t="s">
        <v>1620</v>
      </c>
      <c r="AT128" s="85">
        <v>3208358450</v>
      </c>
      <c r="AU128" s="85" t="s">
        <v>1219</v>
      </c>
      <c r="AV128" s="85"/>
      <c r="AW128" s="85"/>
      <c r="AX128" s="85"/>
      <c r="AY128" s="85"/>
      <c r="AZ128" s="85"/>
      <c r="BA128" s="85">
        <v>86</v>
      </c>
      <c r="BB128" s="85" t="s">
        <v>1778</v>
      </c>
      <c r="BC128" s="85">
        <v>86001</v>
      </c>
      <c r="BD128" s="85" t="s">
        <v>1586</v>
      </c>
      <c r="BE128" s="89">
        <v>860010017201</v>
      </c>
      <c r="BF128" s="49" t="s">
        <v>1079</v>
      </c>
      <c r="BG128" s="85" t="s">
        <v>1779</v>
      </c>
      <c r="BH128" s="85" t="s">
        <v>1780</v>
      </c>
      <c r="BI128" s="85">
        <v>4201616</v>
      </c>
      <c r="BJ128" s="85"/>
      <c r="BK128" s="85"/>
      <c r="BL128" s="85" t="s">
        <v>807</v>
      </c>
      <c r="BM128" s="88" t="s">
        <v>130</v>
      </c>
      <c r="BN128" s="85" t="s">
        <v>132</v>
      </c>
      <c r="BO128" s="85">
        <v>0</v>
      </c>
      <c r="BP128" s="85" t="s">
        <v>132</v>
      </c>
      <c r="BQ128" s="85" t="s">
        <v>132</v>
      </c>
      <c r="BR128" s="85" t="s">
        <v>1676</v>
      </c>
      <c r="BS128" s="85" t="s">
        <v>132</v>
      </c>
      <c r="BT128" s="90">
        <v>44889</v>
      </c>
      <c r="BU128" s="85" t="s">
        <v>1677</v>
      </c>
      <c r="BV128" s="85" t="s">
        <v>130</v>
      </c>
      <c r="BW128" s="91" t="s">
        <v>1684</v>
      </c>
      <c r="BX128" s="85"/>
      <c r="BY128" s="85" t="s">
        <v>132</v>
      </c>
      <c r="BZ128" s="85" t="s">
        <v>130</v>
      </c>
      <c r="CA128" s="85" t="s">
        <v>132</v>
      </c>
      <c r="CB128" s="85" t="s">
        <v>132</v>
      </c>
      <c r="CC128" s="85" t="s">
        <v>132</v>
      </c>
      <c r="CD128" s="85" t="s">
        <v>131</v>
      </c>
      <c r="CE128" s="85" t="s">
        <v>1681</v>
      </c>
      <c r="CF128" s="85" t="s">
        <v>132</v>
      </c>
      <c r="CG128" s="109">
        <v>76</v>
      </c>
      <c r="CH128" s="95">
        <v>163</v>
      </c>
      <c r="CI128" s="50">
        <f t="shared" si="41"/>
        <v>28.604764951635367</v>
      </c>
      <c r="CJ128" s="18" t="str">
        <f t="shared" si="42"/>
        <v>SOBREPESO</v>
      </c>
      <c r="CK128" s="95">
        <f>Hoja1!L130</f>
        <v>2</v>
      </c>
      <c r="CL128" s="10" t="s">
        <v>1112</v>
      </c>
      <c r="CM128" s="97">
        <v>43342</v>
      </c>
      <c r="CN128" s="92"/>
      <c r="CO128" s="75">
        <v>1</v>
      </c>
      <c r="CP128" s="119">
        <f t="shared" si="82"/>
        <v>43342</v>
      </c>
      <c r="CQ128" s="75">
        <v>2</v>
      </c>
      <c r="CR128" s="65" t="s">
        <v>1222</v>
      </c>
      <c r="CS128" s="75">
        <v>0</v>
      </c>
      <c r="CT128" s="110" t="s">
        <v>131</v>
      </c>
      <c r="CU128" s="92" t="s">
        <v>132</v>
      </c>
      <c r="CV128" s="92"/>
      <c r="CW128" s="102">
        <v>120</v>
      </c>
      <c r="CX128" s="102">
        <v>70</v>
      </c>
      <c r="CY128" s="93" t="s">
        <v>807</v>
      </c>
      <c r="CZ128" s="92" t="s">
        <v>132</v>
      </c>
      <c r="DA128" s="92" t="s">
        <v>132</v>
      </c>
      <c r="DB128" s="92">
        <v>0</v>
      </c>
      <c r="DC128" s="75" t="str">
        <f t="shared" si="44"/>
        <v/>
      </c>
      <c r="DD128" s="16" t="str">
        <f t="shared" si="45"/>
        <v/>
      </c>
      <c r="DE128" s="16" t="str">
        <f t="shared" si="46"/>
        <v/>
      </c>
      <c r="DF128" s="16" t="str">
        <f t="shared" si="47"/>
        <v/>
      </c>
      <c r="DG128" s="16" t="str">
        <f t="shared" si="59"/>
        <v xml:space="preserve"> +  +  + </v>
      </c>
      <c r="DH128" s="16" t="str">
        <f t="shared" ref="DH128:DH130" si="83">E128</f>
        <v>HTA</v>
      </c>
      <c r="DI128" s="98"/>
      <c r="DJ128" s="75" t="str">
        <f t="shared" si="48"/>
        <v>NO</v>
      </c>
      <c r="DL128" s="98"/>
      <c r="DM128" s="98"/>
      <c r="DN128" s="75" t="str">
        <f t="shared" si="49"/>
        <v>NO</v>
      </c>
      <c r="DO128" s="98"/>
      <c r="DP128" s="75" t="str">
        <f t="shared" si="50"/>
        <v>NO</v>
      </c>
      <c r="DQ128" s="98"/>
      <c r="DR128" s="75" t="str">
        <f t="shared" si="51"/>
        <v>NO</v>
      </c>
      <c r="DS128" s="98"/>
      <c r="DT128" s="75" t="str">
        <f t="shared" si="52"/>
        <v>NO</v>
      </c>
      <c r="DU128" s="98"/>
      <c r="DV128" s="75" t="str">
        <f t="shared" si="53"/>
        <v>NO</v>
      </c>
      <c r="DW128" s="98"/>
      <c r="DX128" s="75" t="str">
        <f t="shared" si="54"/>
        <v>NO</v>
      </c>
      <c r="DY128" s="98">
        <v>44526</v>
      </c>
      <c r="DZ128" s="75" t="str">
        <f t="shared" si="55"/>
        <v>SI</v>
      </c>
      <c r="EA128" s="98"/>
      <c r="EB128" s="75" t="str">
        <f t="shared" si="56"/>
        <v>NO</v>
      </c>
      <c r="EC128" s="98" t="s">
        <v>132</v>
      </c>
      <c r="ED128" s="92" t="s">
        <v>1530</v>
      </c>
      <c r="EE128" s="92" t="s">
        <v>807</v>
      </c>
      <c r="EF128" s="92" t="s">
        <v>1814</v>
      </c>
      <c r="EG128" s="94"/>
      <c r="EH128" s="99" t="s">
        <v>1793</v>
      </c>
      <c r="EI128" s="92">
        <v>3</v>
      </c>
      <c r="EJ128" s="92"/>
      <c r="EK128" s="101">
        <v>44526</v>
      </c>
      <c r="EL128" s="92" t="s">
        <v>1727</v>
      </c>
      <c r="EM128" s="103">
        <v>44526</v>
      </c>
      <c r="EN128" s="102">
        <v>101</v>
      </c>
      <c r="EO128" s="101">
        <v>44607</v>
      </c>
      <c r="EP128" s="92">
        <v>147</v>
      </c>
      <c r="EQ128" s="101">
        <v>44607</v>
      </c>
      <c r="ER128" s="99">
        <v>71.2</v>
      </c>
      <c r="ES128" s="101">
        <v>44607</v>
      </c>
      <c r="ET128" s="192">
        <v>61</v>
      </c>
      <c r="EU128" s="101">
        <v>44607</v>
      </c>
      <c r="EV128" s="92">
        <v>74</v>
      </c>
      <c r="EW128" s="101">
        <v>44526</v>
      </c>
      <c r="EX128" s="92" t="s">
        <v>1728</v>
      </c>
      <c r="EY128" s="103"/>
      <c r="EZ128" s="92"/>
      <c r="FA128" s="102"/>
      <c r="FB128" s="102"/>
      <c r="FC128" s="92"/>
      <c r="FD128" s="92"/>
      <c r="FE128" s="103">
        <v>44526</v>
      </c>
      <c r="FF128" s="105">
        <v>1.33</v>
      </c>
      <c r="FG128" s="101">
        <v>44526</v>
      </c>
      <c r="FH128" s="105">
        <v>48.8</v>
      </c>
      <c r="FI128" s="98">
        <v>44526</v>
      </c>
      <c r="FJ128" s="94" t="s">
        <v>1712</v>
      </c>
      <c r="FK128" s="92">
        <v>96</v>
      </c>
      <c r="FL128" s="97">
        <v>44889</v>
      </c>
      <c r="FM128" s="98" t="s">
        <v>1530</v>
      </c>
      <c r="FN128" s="97">
        <v>44981</v>
      </c>
      <c r="FO128" s="107"/>
      <c r="FP128" s="92" t="s">
        <v>132</v>
      </c>
      <c r="FQ128" s="92" t="s">
        <v>132</v>
      </c>
      <c r="FR128" s="92" t="s">
        <v>132</v>
      </c>
      <c r="FS128" s="107" t="s">
        <v>132</v>
      </c>
      <c r="FT128" s="92" t="s">
        <v>132</v>
      </c>
      <c r="FU128" s="92"/>
      <c r="GM128" s="102"/>
    </row>
    <row r="129" spans="1:195" s="75" customFormat="1" x14ac:dyDescent="0.25">
      <c r="A129" s="85">
        <v>2022</v>
      </c>
      <c r="B129" s="76">
        <v>44926</v>
      </c>
      <c r="C129" s="85" t="s">
        <v>121</v>
      </c>
      <c r="D129" s="85" t="s">
        <v>122</v>
      </c>
      <c r="E129" s="85" t="s">
        <v>123</v>
      </c>
      <c r="F129" s="77">
        <f t="shared" si="60"/>
        <v>128</v>
      </c>
      <c r="G129" s="85" t="s">
        <v>1586</v>
      </c>
      <c r="H129" s="85">
        <v>86</v>
      </c>
      <c r="I129" s="85" t="s">
        <v>797</v>
      </c>
      <c r="J129" s="217" t="s">
        <v>798</v>
      </c>
      <c r="K129" s="77" t="str">
        <f>VLOOKUP(J129,[1]CodMpios!$B$1075:$E$1087,4,FALSE)</f>
        <v>86885 - Villagarzón</v>
      </c>
      <c r="L129" s="77" t="str">
        <f>VLOOKUP($J129,[1]Coord_Mpios_X_Y!$B$102:$K$114,9,FALSE)</f>
        <v>0,911149514668</v>
      </c>
      <c r="M129" s="77" t="str">
        <f>VLOOKUP($J129,[1]Coord_Mpios_X_Y!$B$102:$K$114,10,FALSE)</f>
        <v>-76,744954472991</v>
      </c>
      <c r="N129" s="86" t="s">
        <v>1775</v>
      </c>
      <c r="O129" s="86" t="s">
        <v>1776</v>
      </c>
      <c r="P129" s="218"/>
      <c r="Q129" s="85" t="s">
        <v>126</v>
      </c>
      <c r="R129" s="108">
        <v>18124163</v>
      </c>
      <c r="S129" s="62" t="str">
        <f t="shared" si="40"/>
        <v>CC18124163</v>
      </c>
      <c r="T129" s="91" t="s">
        <v>170</v>
      </c>
      <c r="U129" s="85" t="s">
        <v>525</v>
      </c>
      <c r="V129" s="91" t="s">
        <v>1201</v>
      </c>
      <c r="W129" s="85" t="s">
        <v>163</v>
      </c>
      <c r="X129" s="87">
        <v>23874</v>
      </c>
      <c r="Y129" s="89">
        <f t="shared" si="57"/>
        <v>65</v>
      </c>
      <c r="Z129" s="63">
        <f>VLOOKUP($Y129,[1]Edades!$A$3:$H$153,4,FALSE)</f>
        <v>6</v>
      </c>
      <c r="AA129" s="63" t="str">
        <f>VLOOKUP($Y129,[1]Edades!$A$3:$H$153,6,FALSE)</f>
        <v>6 - Persona mayor</v>
      </c>
      <c r="AB129" s="63">
        <f>VLOOKUP($Y129,[1]Edades!$A$3:$H$153,7,FALSE)</f>
        <v>14</v>
      </c>
      <c r="AC129" s="63" t="str">
        <f>VLOOKUP($Y129,[1]Edades!$A$3:$H$153,8,FALSE)</f>
        <v>65-69</v>
      </c>
      <c r="AD129" s="88" t="s">
        <v>1589</v>
      </c>
      <c r="AE129" s="85">
        <v>1</v>
      </c>
      <c r="AF129" s="85" t="s">
        <v>807</v>
      </c>
      <c r="AG129" s="86" t="s">
        <v>1777</v>
      </c>
      <c r="AH129" s="85" t="s">
        <v>807</v>
      </c>
      <c r="AI129" s="85" t="s">
        <v>1595</v>
      </c>
      <c r="AJ129" s="85" t="s">
        <v>1591</v>
      </c>
      <c r="AK129" s="86" t="s">
        <v>1775</v>
      </c>
      <c r="AL129" s="85" t="s">
        <v>807</v>
      </c>
      <c r="AM129" s="85" t="s">
        <v>1786</v>
      </c>
      <c r="AN129" s="85" t="s">
        <v>131</v>
      </c>
      <c r="AO129" s="85" t="s">
        <v>131</v>
      </c>
      <c r="AP129" s="85" t="s">
        <v>131</v>
      </c>
      <c r="AQ129" s="75" t="s">
        <v>1841</v>
      </c>
      <c r="AR129" s="53" t="str">
        <f t="shared" si="58"/>
        <v>86885 - Villagarzón</v>
      </c>
      <c r="AS129" s="85" t="s">
        <v>1618</v>
      </c>
      <c r="AT129" s="85">
        <v>3208967852</v>
      </c>
      <c r="AU129" s="85" t="s">
        <v>1219</v>
      </c>
      <c r="AV129" s="85"/>
      <c r="AW129" s="85"/>
      <c r="AX129" s="85"/>
      <c r="AY129" s="85"/>
      <c r="AZ129" s="85"/>
      <c r="BA129" s="85">
        <v>86</v>
      </c>
      <c r="BB129" s="85" t="s">
        <v>1778</v>
      </c>
      <c r="BC129" s="85">
        <v>86885</v>
      </c>
      <c r="BD129" s="85" t="s">
        <v>1618</v>
      </c>
      <c r="BE129" s="89">
        <v>860010017201</v>
      </c>
      <c r="BF129" s="49" t="s">
        <v>1083</v>
      </c>
      <c r="BG129" s="85" t="s">
        <v>1779</v>
      </c>
      <c r="BH129" s="85" t="s">
        <v>1780</v>
      </c>
      <c r="BI129" s="85">
        <v>4201616</v>
      </c>
      <c r="BJ129" s="85"/>
      <c r="BK129" s="85"/>
      <c r="BL129" s="85" t="s">
        <v>807</v>
      </c>
      <c r="BM129" s="88" t="s">
        <v>130</v>
      </c>
      <c r="BN129" s="85" t="s">
        <v>132</v>
      </c>
      <c r="BO129" s="85">
        <v>0</v>
      </c>
      <c r="BP129" s="85" t="s">
        <v>132</v>
      </c>
      <c r="BQ129" s="85" t="s">
        <v>132</v>
      </c>
      <c r="BR129" s="85" t="s">
        <v>1676</v>
      </c>
      <c r="BS129" s="85" t="s">
        <v>132</v>
      </c>
      <c r="BT129" s="90">
        <v>44886</v>
      </c>
      <c r="BU129" s="85" t="s">
        <v>1677</v>
      </c>
      <c r="BV129" s="85" t="s">
        <v>130</v>
      </c>
      <c r="BW129" s="91" t="s">
        <v>1792</v>
      </c>
      <c r="BX129" s="85" t="s">
        <v>1690</v>
      </c>
      <c r="BY129" s="85" t="s">
        <v>132</v>
      </c>
      <c r="BZ129" s="85" t="s">
        <v>130</v>
      </c>
      <c r="CA129" s="85" t="s">
        <v>132</v>
      </c>
      <c r="CB129" s="85" t="s">
        <v>132</v>
      </c>
      <c r="CC129" s="85" t="s">
        <v>132</v>
      </c>
      <c r="CD129" s="85" t="s">
        <v>131</v>
      </c>
      <c r="CE129" s="85" t="s">
        <v>1681</v>
      </c>
      <c r="CF129" s="85" t="s">
        <v>1886</v>
      </c>
      <c r="CG129" s="109">
        <v>77</v>
      </c>
      <c r="CH129" s="95">
        <v>166</v>
      </c>
      <c r="CI129" s="50">
        <f t="shared" si="41"/>
        <v>27.94309769197271</v>
      </c>
      <c r="CJ129" s="18" t="str">
        <f t="shared" si="42"/>
        <v>SOBREPESO</v>
      </c>
      <c r="CK129" s="95">
        <f>Hoja1!L131</f>
        <v>15</v>
      </c>
      <c r="CL129" s="10" t="s">
        <v>1113</v>
      </c>
      <c r="CM129" s="97">
        <v>43342</v>
      </c>
      <c r="CN129" s="92"/>
      <c r="CO129" s="75">
        <v>1</v>
      </c>
      <c r="CP129" s="119">
        <f t="shared" si="82"/>
        <v>43342</v>
      </c>
      <c r="CQ129" s="75">
        <v>2</v>
      </c>
      <c r="CR129" s="65" t="s">
        <v>1222</v>
      </c>
      <c r="CS129" s="75">
        <v>0</v>
      </c>
      <c r="CT129" s="110" t="s">
        <v>131</v>
      </c>
      <c r="CU129" s="92" t="s">
        <v>130</v>
      </c>
      <c r="CV129" s="92" t="s">
        <v>1221</v>
      </c>
      <c r="CW129" s="102">
        <v>130</v>
      </c>
      <c r="CX129" s="102">
        <v>80</v>
      </c>
      <c r="CY129" s="93" t="s">
        <v>807</v>
      </c>
      <c r="CZ129" s="92" t="s">
        <v>132</v>
      </c>
      <c r="DA129" s="92" t="s">
        <v>132</v>
      </c>
      <c r="DB129" s="92">
        <v>0</v>
      </c>
      <c r="DC129" s="75" t="str">
        <f t="shared" si="44"/>
        <v/>
      </c>
      <c r="DD129" s="16" t="str">
        <f t="shared" si="45"/>
        <v/>
      </c>
      <c r="DE129" s="16" t="str">
        <f t="shared" si="46"/>
        <v/>
      </c>
      <c r="DF129" s="16" t="str">
        <f t="shared" si="47"/>
        <v/>
      </c>
      <c r="DG129" s="16" t="str">
        <f t="shared" si="59"/>
        <v xml:space="preserve"> +  +  + </v>
      </c>
      <c r="DH129" s="16" t="str">
        <f t="shared" si="83"/>
        <v>HTA</v>
      </c>
      <c r="DI129" s="98">
        <v>43360</v>
      </c>
      <c r="DJ129" s="75" t="str">
        <f t="shared" si="48"/>
        <v>SI</v>
      </c>
      <c r="DL129" s="98"/>
      <c r="DM129" s="98">
        <v>43556</v>
      </c>
      <c r="DN129" s="75" t="str">
        <f t="shared" si="49"/>
        <v>SI</v>
      </c>
      <c r="DO129" s="98">
        <v>43346</v>
      </c>
      <c r="DP129" s="75" t="str">
        <f t="shared" si="50"/>
        <v>SI</v>
      </c>
      <c r="DQ129" s="98"/>
      <c r="DR129" s="75" t="str">
        <f t="shared" si="51"/>
        <v>NO</v>
      </c>
      <c r="DS129" s="98"/>
      <c r="DT129" s="75" t="str">
        <f t="shared" si="52"/>
        <v>NO</v>
      </c>
      <c r="DU129" s="98"/>
      <c r="DV129" s="75" t="str">
        <f t="shared" si="53"/>
        <v>NO</v>
      </c>
      <c r="DW129" s="98"/>
      <c r="DX129" s="75" t="str">
        <f t="shared" si="54"/>
        <v>NO</v>
      </c>
      <c r="DY129" s="98">
        <v>44452</v>
      </c>
      <c r="DZ129" s="75" t="str">
        <f t="shared" si="55"/>
        <v>SI</v>
      </c>
      <c r="EA129" s="98"/>
      <c r="EB129" s="75" t="str">
        <f t="shared" si="56"/>
        <v>NO</v>
      </c>
      <c r="EC129" s="98" t="s">
        <v>132</v>
      </c>
      <c r="ED129" s="92" t="s">
        <v>1530</v>
      </c>
      <c r="EE129" s="92" t="s">
        <v>807</v>
      </c>
      <c r="EF129" s="92" t="s">
        <v>1814</v>
      </c>
      <c r="EG129" s="94"/>
      <c r="EH129" s="99" t="s">
        <v>131</v>
      </c>
      <c r="EI129" s="92">
        <v>2</v>
      </c>
      <c r="EJ129" s="92"/>
      <c r="EK129" s="101">
        <v>44417</v>
      </c>
      <c r="EL129" s="92">
        <v>1.02</v>
      </c>
      <c r="EM129" s="103">
        <v>44417</v>
      </c>
      <c r="EN129" s="102">
        <v>92</v>
      </c>
      <c r="EO129" s="101">
        <v>44417</v>
      </c>
      <c r="EP129" s="92">
        <v>130</v>
      </c>
      <c r="EQ129" s="101">
        <v>44417</v>
      </c>
      <c r="ER129" s="99">
        <v>74</v>
      </c>
      <c r="ES129" s="101">
        <v>44417</v>
      </c>
      <c r="ET129" s="192">
        <v>30</v>
      </c>
      <c r="EU129" s="101">
        <v>44417</v>
      </c>
      <c r="EV129" s="92">
        <v>130</v>
      </c>
      <c r="EW129" s="101">
        <v>44417</v>
      </c>
      <c r="EX129" s="92">
        <v>26</v>
      </c>
      <c r="EY129" s="103"/>
      <c r="EZ129" s="92"/>
      <c r="FA129" s="102"/>
      <c r="FB129" s="102"/>
      <c r="FC129" s="92"/>
      <c r="FD129" s="92"/>
      <c r="FE129" s="103">
        <v>44417</v>
      </c>
      <c r="FF129" s="105">
        <v>18</v>
      </c>
      <c r="FG129" s="101">
        <v>44417</v>
      </c>
      <c r="FH129" s="105">
        <v>1.2</v>
      </c>
      <c r="FI129" s="98">
        <v>44880</v>
      </c>
      <c r="FJ129" s="94" t="s">
        <v>1712</v>
      </c>
      <c r="FK129" s="92">
        <v>100</v>
      </c>
      <c r="FL129" s="97">
        <v>44886</v>
      </c>
      <c r="FM129" s="98" t="s">
        <v>1530</v>
      </c>
      <c r="FN129" s="97">
        <v>44978</v>
      </c>
      <c r="FO129" s="107"/>
      <c r="FP129" s="92" t="s">
        <v>132</v>
      </c>
      <c r="FQ129" s="92" t="s">
        <v>132</v>
      </c>
      <c r="FR129" s="92" t="s">
        <v>132</v>
      </c>
      <c r="FS129" s="107" t="s">
        <v>132</v>
      </c>
      <c r="FT129" s="92" t="s">
        <v>132</v>
      </c>
      <c r="FU129" s="92"/>
      <c r="GM129" s="102"/>
    </row>
    <row r="130" spans="1:195" s="75" customFormat="1" x14ac:dyDescent="0.25">
      <c r="A130" s="85">
        <v>2022</v>
      </c>
      <c r="B130" s="76">
        <v>44926</v>
      </c>
      <c r="C130" s="85" t="s">
        <v>121</v>
      </c>
      <c r="D130" s="85" t="s">
        <v>122</v>
      </c>
      <c r="E130" s="85" t="s">
        <v>1474</v>
      </c>
      <c r="F130" s="77">
        <f t="shared" si="60"/>
        <v>129</v>
      </c>
      <c r="G130" s="85" t="s">
        <v>1586</v>
      </c>
      <c r="H130" s="85">
        <v>86</v>
      </c>
      <c r="I130" s="85" t="s">
        <v>797</v>
      </c>
      <c r="J130" s="217" t="s">
        <v>800</v>
      </c>
      <c r="K130" s="77" t="str">
        <f>VLOOKUP(J130,[1]CodMpios!$B$1075:$E$1087,4,FALSE)</f>
        <v>86001 - Mocoa</v>
      </c>
      <c r="L130" s="77" t="str">
        <f>VLOOKUP($J130,[1]Coord_Mpios_X_Y!$B$102:$K$114,9,FALSE)</f>
        <v>1,228574994655</v>
      </c>
      <c r="M130" s="77" t="str">
        <f>VLOOKUP($J130,[1]Coord_Mpios_X_Y!$B$102:$K$114,10,FALSE)</f>
        <v>-76,684362183288</v>
      </c>
      <c r="N130" s="86" t="s">
        <v>1784</v>
      </c>
      <c r="O130" s="86" t="s">
        <v>1776</v>
      </c>
      <c r="P130" s="218"/>
      <c r="Q130" s="85" t="s">
        <v>126</v>
      </c>
      <c r="R130" s="108">
        <v>27354461</v>
      </c>
      <c r="S130" s="62" t="str">
        <f t="shared" ref="S130:S193" si="84">CONCATENATE(Q130,R130)</f>
        <v>CC27354461</v>
      </c>
      <c r="T130" s="91" t="s">
        <v>718</v>
      </c>
      <c r="U130" s="85" t="s">
        <v>133</v>
      </c>
      <c r="V130" s="91" t="s">
        <v>195</v>
      </c>
      <c r="W130" s="85" t="s">
        <v>443</v>
      </c>
      <c r="X130" s="87">
        <v>21467</v>
      </c>
      <c r="Y130" s="89">
        <f t="shared" si="57"/>
        <v>58</v>
      </c>
      <c r="Z130" s="63">
        <f>VLOOKUP($Y130,[1]Edades!$A$3:$H$153,4,FALSE)</f>
        <v>5</v>
      </c>
      <c r="AA130" s="63" t="str">
        <f>VLOOKUP($Y130,[1]Edades!$A$3:$H$153,6,FALSE)</f>
        <v>5 - Adultez</v>
      </c>
      <c r="AB130" s="63">
        <f>VLOOKUP($Y130,[1]Edades!$A$3:$H$153,7,FALSE)</f>
        <v>12</v>
      </c>
      <c r="AC130" s="63" t="str">
        <f>VLOOKUP($Y130,[1]Edades!$A$3:$H$153,8,FALSE)</f>
        <v>55-59</v>
      </c>
      <c r="AD130" s="91" t="s">
        <v>1590</v>
      </c>
      <c r="AE130" s="85">
        <v>2</v>
      </c>
      <c r="AF130" s="85" t="s">
        <v>807</v>
      </c>
      <c r="AG130" s="86" t="s">
        <v>1777</v>
      </c>
      <c r="AH130" s="85" t="s">
        <v>807</v>
      </c>
      <c r="AI130" s="85" t="s">
        <v>2237</v>
      </c>
      <c r="AJ130" s="85" t="s">
        <v>807</v>
      </c>
      <c r="AK130" s="86" t="s">
        <v>1784</v>
      </c>
      <c r="AL130" s="86" t="s">
        <v>1601</v>
      </c>
      <c r="AM130" s="85" t="s">
        <v>1786</v>
      </c>
      <c r="AN130" s="85" t="s">
        <v>131</v>
      </c>
      <c r="AO130" s="85" t="s">
        <v>131</v>
      </c>
      <c r="AP130" s="85" t="s">
        <v>131</v>
      </c>
      <c r="AQ130" s="75" t="s">
        <v>1841</v>
      </c>
      <c r="AR130" s="53" t="str">
        <f t="shared" si="58"/>
        <v>86001 - Mocoa</v>
      </c>
      <c r="AS130" s="85" t="s">
        <v>1586</v>
      </c>
      <c r="AT130" s="85">
        <v>3195329922</v>
      </c>
      <c r="AU130" s="85" t="s">
        <v>1219</v>
      </c>
      <c r="AV130" s="85"/>
      <c r="AW130" s="85"/>
      <c r="AX130" s="85"/>
      <c r="AY130" s="85"/>
      <c r="AZ130" s="85"/>
      <c r="BA130" s="85">
        <v>86</v>
      </c>
      <c r="BB130" s="85" t="s">
        <v>1778</v>
      </c>
      <c r="BC130" s="85">
        <v>86001</v>
      </c>
      <c r="BD130" s="85" t="s">
        <v>1586</v>
      </c>
      <c r="BE130" s="89">
        <v>860010017201</v>
      </c>
      <c r="BF130" s="49" t="s">
        <v>1079</v>
      </c>
      <c r="BG130" s="85" t="s">
        <v>1779</v>
      </c>
      <c r="BH130" s="85" t="s">
        <v>1780</v>
      </c>
      <c r="BI130" s="85">
        <v>4201616</v>
      </c>
      <c r="BJ130" s="85"/>
      <c r="BK130" s="85"/>
      <c r="BL130" s="85" t="s">
        <v>807</v>
      </c>
      <c r="BM130" s="85" t="s">
        <v>130</v>
      </c>
      <c r="BN130" s="85" t="s">
        <v>132</v>
      </c>
      <c r="BO130" s="85">
        <v>0</v>
      </c>
      <c r="BP130" s="85" t="s">
        <v>132</v>
      </c>
      <c r="BQ130" s="85" t="s">
        <v>132</v>
      </c>
      <c r="BR130" s="85" t="s">
        <v>1676</v>
      </c>
      <c r="BS130" s="85" t="s">
        <v>132</v>
      </c>
      <c r="BT130" s="90">
        <v>44886</v>
      </c>
      <c r="BU130" s="85" t="s">
        <v>1677</v>
      </c>
      <c r="BV130" s="85" t="s">
        <v>130</v>
      </c>
      <c r="BW130" s="91" t="s">
        <v>131</v>
      </c>
      <c r="BX130" s="85" t="s">
        <v>132</v>
      </c>
      <c r="BY130" s="85" t="s">
        <v>132</v>
      </c>
      <c r="BZ130" s="85" t="s">
        <v>132</v>
      </c>
      <c r="CA130" s="85" t="s">
        <v>132</v>
      </c>
      <c r="CB130" s="85" t="s">
        <v>1530</v>
      </c>
      <c r="CC130" s="85" t="s">
        <v>132</v>
      </c>
      <c r="CD130" s="85" t="s">
        <v>131</v>
      </c>
      <c r="CE130" s="85" t="s">
        <v>1681</v>
      </c>
      <c r="CF130" s="85" t="s">
        <v>132</v>
      </c>
      <c r="CG130" s="109">
        <v>76</v>
      </c>
      <c r="CH130" s="95">
        <v>152</v>
      </c>
      <c r="CI130" s="50">
        <f t="shared" ref="CI130:CI193" si="85">(CG130/((CH130/100)*(CH130/100)))</f>
        <v>32.89473684210526</v>
      </c>
      <c r="CJ130" s="18" t="str">
        <f t="shared" ref="CJ130:CJ193" si="86">IFERROR(IF(CI130&lt;=18.5,"BAJO PESO",IF(AND(CI130&gt;18.5,CI130&lt;25),"NORMAL",IF(AND(CI130&gt;=25,CI130&lt;=30),"SOBREPESO","OBESIDAD"))),"SIN DATO")</f>
        <v>OBESIDAD</v>
      </c>
      <c r="CK130" s="95">
        <f>Hoja1!L132</f>
        <v>9</v>
      </c>
      <c r="CL130" s="10" t="s">
        <v>1112</v>
      </c>
      <c r="CM130" s="97">
        <v>43342</v>
      </c>
      <c r="CN130" s="92"/>
      <c r="CO130" s="92">
        <v>2</v>
      </c>
      <c r="CP130" s="65" t="s">
        <v>1222</v>
      </c>
      <c r="CQ130" s="75">
        <v>1</v>
      </c>
      <c r="CR130" s="94" t="s">
        <v>1221</v>
      </c>
      <c r="CS130" s="75">
        <v>1</v>
      </c>
      <c r="CT130" s="110" t="s">
        <v>1707</v>
      </c>
      <c r="CU130" s="92" t="s">
        <v>132</v>
      </c>
      <c r="CV130" s="92"/>
      <c r="CW130" s="102">
        <v>139</v>
      </c>
      <c r="CX130" s="102">
        <v>70</v>
      </c>
      <c r="CY130" s="93" t="s">
        <v>807</v>
      </c>
      <c r="CZ130" s="92" t="s">
        <v>132</v>
      </c>
      <c r="DA130" s="92" t="s">
        <v>132</v>
      </c>
      <c r="DB130" s="92">
        <v>0</v>
      </c>
      <c r="DC130" s="75" t="str">
        <f t="shared" ref="DC130:DC193" si="87">IF(BN130="SI","TABAQUISMO",IF(BN130="NO","",""))</f>
        <v/>
      </c>
      <c r="DD130" s="16" t="str">
        <f t="shared" ref="DD130:DD193" si="88">IF(AND(CW130&gt;=140,CX130&gt;=90),"PRESION ALTA","")</f>
        <v/>
      </c>
      <c r="DE130" s="16" t="str">
        <f t="shared" ref="DE130:DE193" si="89">IF(FD130&gt;=200,"COLESTEROL ALTO","")</f>
        <v/>
      </c>
      <c r="DF130" s="16" t="str">
        <f t="shared" ref="DF130:DF193" si="90">IF(AND(AE130=2,FF130&gt;=50),"HDL ALTO",IF(AND(AE130=1,FF130&gt;=40),"HDL ALTO",""))</f>
        <v/>
      </c>
      <c r="DG130" s="16" t="str">
        <f t="shared" si="59"/>
        <v xml:space="preserve"> +  +  + </v>
      </c>
      <c r="DH130" s="16" t="str">
        <f t="shared" si="83"/>
        <v>DM</v>
      </c>
      <c r="DI130" s="98"/>
      <c r="DJ130" s="75" t="str">
        <f t="shared" ref="DJ130:DJ193" si="91">IF(DI130="","NO","SI")</f>
        <v>NO</v>
      </c>
      <c r="DL130" s="98"/>
      <c r="DM130" s="98">
        <v>44461</v>
      </c>
      <c r="DN130" s="75" t="str">
        <f t="shared" ref="DN130:DN193" si="92">IF(DM130="","NO","SI")</f>
        <v>SI</v>
      </c>
      <c r="DO130" s="98"/>
      <c r="DP130" s="75" t="str">
        <f t="shared" ref="DP130:DP193" si="93">IF(DO130="","NO","SI")</f>
        <v>NO</v>
      </c>
      <c r="DQ130" s="98"/>
      <c r="DR130" s="75" t="str">
        <f t="shared" ref="DR130:DR193" si="94">IF(DQ130="","NO","SI")</f>
        <v>NO</v>
      </c>
      <c r="DS130" s="98"/>
      <c r="DT130" s="75" t="str">
        <f t="shared" ref="DT130:DT193" si="95">IF(DS130="","NO","SI")</f>
        <v>NO</v>
      </c>
      <c r="DU130" s="98"/>
      <c r="DV130" s="75" t="str">
        <f t="shared" ref="DV130:DV193" si="96">IF(DU130="","NO","SI")</f>
        <v>NO</v>
      </c>
      <c r="DW130" s="98"/>
      <c r="DX130" s="75" t="str">
        <f t="shared" ref="DX130:DX193" si="97">IF(DW130="","NO","SI")</f>
        <v>NO</v>
      </c>
      <c r="DY130" s="98">
        <v>44372</v>
      </c>
      <c r="DZ130" s="75" t="str">
        <f t="shared" ref="DZ130:DZ193" si="98">IF(DY130="","NO","SI")</f>
        <v>SI</v>
      </c>
      <c r="EA130" s="98"/>
      <c r="EB130" s="75" t="str">
        <f t="shared" ref="EB130:EB193" si="99">IF(EA130="","NO","SI")</f>
        <v>NO</v>
      </c>
      <c r="EC130" s="98" t="s">
        <v>132</v>
      </c>
      <c r="ED130" s="92" t="s">
        <v>1530</v>
      </c>
      <c r="EE130" s="92" t="s">
        <v>807</v>
      </c>
      <c r="EF130" s="92" t="s">
        <v>1114</v>
      </c>
      <c r="EG130" s="94"/>
      <c r="EH130" s="99" t="s">
        <v>131</v>
      </c>
      <c r="EI130" s="92">
        <v>1</v>
      </c>
      <c r="EJ130" s="92"/>
      <c r="EK130" s="101">
        <v>44372</v>
      </c>
      <c r="EL130" s="92">
        <v>0.61</v>
      </c>
      <c r="EM130" s="103">
        <v>44372</v>
      </c>
      <c r="EN130" s="102">
        <v>108</v>
      </c>
      <c r="EO130" s="101">
        <v>44372</v>
      </c>
      <c r="EP130" s="92">
        <v>165.98</v>
      </c>
      <c r="EQ130" s="101">
        <v>44372</v>
      </c>
      <c r="ER130" s="99">
        <v>79.191999999999993</v>
      </c>
      <c r="ES130" s="101">
        <v>44372</v>
      </c>
      <c r="ET130" s="192">
        <v>71.7</v>
      </c>
      <c r="EU130" s="101">
        <v>44372</v>
      </c>
      <c r="EV130" s="92">
        <v>75.44</v>
      </c>
      <c r="EW130" s="101">
        <v>44372</v>
      </c>
      <c r="EX130" s="92">
        <v>30.12</v>
      </c>
      <c r="EY130" s="103">
        <v>44372</v>
      </c>
      <c r="EZ130" s="92">
        <v>5.0999999999999996</v>
      </c>
      <c r="FA130" s="102"/>
      <c r="FB130" s="102"/>
      <c r="FC130" s="92"/>
      <c r="FD130" s="92"/>
      <c r="FE130" s="103">
        <v>44372</v>
      </c>
      <c r="FF130" s="105">
        <v>8.4</v>
      </c>
      <c r="FG130" s="101">
        <v>44372</v>
      </c>
      <c r="FH130" s="105">
        <v>81.03</v>
      </c>
      <c r="FI130" s="98">
        <v>44882</v>
      </c>
      <c r="FJ130" s="94" t="s">
        <v>1712</v>
      </c>
      <c r="FK130" s="92">
        <v>98</v>
      </c>
      <c r="FL130" s="97">
        <v>44886</v>
      </c>
      <c r="FM130" s="98" t="s">
        <v>1530</v>
      </c>
      <c r="FN130" s="97">
        <v>45251</v>
      </c>
      <c r="FO130" s="107"/>
      <c r="FP130" s="92" t="s">
        <v>132</v>
      </c>
      <c r="FQ130" s="92" t="s">
        <v>132</v>
      </c>
      <c r="FR130" s="92" t="s">
        <v>132</v>
      </c>
      <c r="FS130" s="107" t="s">
        <v>132</v>
      </c>
      <c r="FT130" s="92" t="s">
        <v>132</v>
      </c>
      <c r="FU130" s="92"/>
      <c r="GM130" s="102"/>
    </row>
    <row r="131" spans="1:195" s="75" customFormat="1" ht="39" x14ac:dyDescent="0.25">
      <c r="A131" s="85">
        <v>2022</v>
      </c>
      <c r="B131" s="76">
        <v>44926</v>
      </c>
      <c r="C131" s="85" t="s">
        <v>121</v>
      </c>
      <c r="D131" s="85" t="s">
        <v>122</v>
      </c>
      <c r="E131" s="85" t="s">
        <v>1475</v>
      </c>
      <c r="F131" s="77">
        <f t="shared" si="60"/>
        <v>130</v>
      </c>
      <c r="G131" s="85" t="s">
        <v>1586</v>
      </c>
      <c r="H131" s="85">
        <v>86</v>
      </c>
      <c r="I131" s="85" t="s">
        <v>797</v>
      </c>
      <c r="J131" s="217" t="s">
        <v>800</v>
      </c>
      <c r="K131" s="77" t="str">
        <f>VLOOKUP(J131,[1]CodMpios!$B$1075:$E$1087,4,FALSE)</f>
        <v>86001 - Mocoa</v>
      </c>
      <c r="L131" s="77" t="str">
        <f>VLOOKUP($J131,[1]Coord_Mpios_X_Y!$B$102:$K$114,9,FALSE)</f>
        <v>1,228574994655</v>
      </c>
      <c r="M131" s="77" t="str">
        <f>VLOOKUP($J131,[1]Coord_Mpios_X_Y!$B$102:$K$114,10,FALSE)</f>
        <v>-76,684362183288</v>
      </c>
      <c r="N131" s="86" t="s">
        <v>1846</v>
      </c>
      <c r="O131" s="86" t="s">
        <v>1776</v>
      </c>
      <c r="P131" s="218"/>
      <c r="Q131" s="85" t="s">
        <v>126</v>
      </c>
      <c r="R131" s="108">
        <v>27356493</v>
      </c>
      <c r="S131" s="62" t="str">
        <f t="shared" si="84"/>
        <v>CC27356493</v>
      </c>
      <c r="T131" s="91" t="s">
        <v>133</v>
      </c>
      <c r="U131" s="85" t="s">
        <v>161</v>
      </c>
      <c r="V131" s="91" t="s">
        <v>1254</v>
      </c>
      <c r="W131" s="85" t="s">
        <v>892</v>
      </c>
      <c r="X131" s="87">
        <v>16891</v>
      </c>
      <c r="Y131" s="89">
        <f t="shared" ref="Y131:Y194" si="100">YEAR(X131)-YEAR(31/12/2022)</f>
        <v>46</v>
      </c>
      <c r="Z131" s="63">
        <f>VLOOKUP($Y131,[1]Edades!$A$3:$H$153,4,FALSE)</f>
        <v>5</v>
      </c>
      <c r="AA131" s="63" t="str">
        <f>VLOOKUP($Y131,[1]Edades!$A$3:$H$153,6,FALSE)</f>
        <v>5 - Adultez</v>
      </c>
      <c r="AB131" s="63">
        <f>VLOOKUP($Y131,[1]Edades!$A$3:$H$153,7,FALSE)</f>
        <v>10</v>
      </c>
      <c r="AC131" s="63" t="str">
        <f>VLOOKUP($Y131,[1]Edades!$A$3:$H$153,8,FALSE)</f>
        <v>45-49</v>
      </c>
      <c r="AD131" s="91" t="s">
        <v>1590</v>
      </c>
      <c r="AE131" s="85">
        <v>2</v>
      </c>
      <c r="AF131" s="85" t="s">
        <v>807</v>
      </c>
      <c r="AG131" s="128" t="s">
        <v>132</v>
      </c>
      <c r="AH131" s="128" t="s">
        <v>132</v>
      </c>
      <c r="AI131" s="85" t="s">
        <v>2237</v>
      </c>
      <c r="AJ131" s="85" t="s">
        <v>807</v>
      </c>
      <c r="AK131" s="128" t="s">
        <v>1846</v>
      </c>
      <c r="AL131" s="128" t="s">
        <v>1603</v>
      </c>
      <c r="AM131" s="127" t="s">
        <v>1856</v>
      </c>
      <c r="AN131" s="127" t="s">
        <v>1604</v>
      </c>
      <c r="AO131" s="127" t="s">
        <v>1605</v>
      </c>
      <c r="AP131" s="127" t="s">
        <v>1996</v>
      </c>
      <c r="AQ131" s="86" t="s">
        <v>1787</v>
      </c>
      <c r="AR131" s="53" t="str">
        <f t="shared" ref="AR131:AR194" si="101">K131</f>
        <v>86001 - Mocoa</v>
      </c>
      <c r="AS131" s="85" t="s">
        <v>1586</v>
      </c>
      <c r="AT131" s="85">
        <v>3142717988</v>
      </c>
      <c r="AU131" s="85" t="s">
        <v>1219</v>
      </c>
      <c r="AV131" s="85"/>
      <c r="AW131" s="85"/>
      <c r="AX131" s="85"/>
      <c r="AY131" s="85"/>
      <c r="AZ131" s="85"/>
      <c r="BA131" s="85">
        <v>86</v>
      </c>
      <c r="BB131" s="85" t="s">
        <v>1778</v>
      </c>
      <c r="BC131" s="85">
        <v>86001</v>
      </c>
      <c r="BD131" s="85" t="s">
        <v>1586</v>
      </c>
      <c r="BE131" s="89">
        <v>860010017201</v>
      </c>
      <c r="BF131" s="49" t="s">
        <v>1079</v>
      </c>
      <c r="BG131" s="85" t="s">
        <v>1779</v>
      </c>
      <c r="BH131" s="85" t="s">
        <v>1780</v>
      </c>
      <c r="BI131" s="85">
        <v>4201616</v>
      </c>
      <c r="BJ131" s="85"/>
      <c r="BK131" s="85"/>
      <c r="BL131" s="85" t="s">
        <v>807</v>
      </c>
      <c r="BM131" s="127" t="s">
        <v>130</v>
      </c>
      <c r="BN131" s="127" t="s">
        <v>132</v>
      </c>
      <c r="BO131" s="85">
        <v>0</v>
      </c>
      <c r="BP131" s="127" t="s">
        <v>132</v>
      </c>
      <c r="BQ131" s="127" t="s">
        <v>132</v>
      </c>
      <c r="BR131" s="127" t="s">
        <v>2241</v>
      </c>
      <c r="BS131" s="127" t="s">
        <v>132</v>
      </c>
      <c r="BT131" s="111">
        <v>44914</v>
      </c>
      <c r="BU131" s="127" t="s">
        <v>1677</v>
      </c>
      <c r="BV131" s="127" t="s">
        <v>130</v>
      </c>
      <c r="BW131" s="91" t="s">
        <v>1530</v>
      </c>
      <c r="BX131" s="127" t="s">
        <v>132</v>
      </c>
      <c r="BY131" s="127" t="s">
        <v>132</v>
      </c>
      <c r="BZ131" s="127" t="s">
        <v>130</v>
      </c>
      <c r="CA131" s="127" t="s">
        <v>132</v>
      </c>
      <c r="CB131" s="127" t="s">
        <v>132</v>
      </c>
      <c r="CC131" s="127" t="s">
        <v>132</v>
      </c>
      <c r="CD131" s="127" t="s">
        <v>131</v>
      </c>
      <c r="CE131" s="127" t="s">
        <v>1681</v>
      </c>
      <c r="CF131" s="127" t="s">
        <v>132</v>
      </c>
      <c r="CG131" s="130">
        <v>67</v>
      </c>
      <c r="CH131" s="131">
        <v>145</v>
      </c>
      <c r="CI131" s="50">
        <f t="shared" si="85"/>
        <v>31.866825208085611</v>
      </c>
      <c r="CJ131" s="18" t="str">
        <f t="shared" si="86"/>
        <v>OBESIDAD</v>
      </c>
      <c r="CK131" s="95">
        <f>Hoja1!L133</f>
        <v>3</v>
      </c>
      <c r="CL131" s="10" t="s">
        <v>1112</v>
      </c>
      <c r="CM131" s="136">
        <v>43342</v>
      </c>
      <c r="CN131" s="127"/>
      <c r="CO131" s="135">
        <v>1</v>
      </c>
      <c r="CP131" s="65" t="s">
        <v>1221</v>
      </c>
      <c r="CQ131" s="135">
        <v>1</v>
      </c>
      <c r="CR131" s="65" t="s">
        <v>1221</v>
      </c>
      <c r="CS131" s="75">
        <v>1</v>
      </c>
      <c r="CT131" s="110" t="s">
        <v>1707</v>
      </c>
      <c r="CU131" s="127" t="s">
        <v>132</v>
      </c>
      <c r="CV131" s="127"/>
      <c r="CW131" s="133">
        <v>120</v>
      </c>
      <c r="CX131" s="133">
        <v>70</v>
      </c>
      <c r="CY131" s="125" t="s">
        <v>131</v>
      </c>
      <c r="CZ131" s="127" t="s">
        <v>132</v>
      </c>
      <c r="DA131" s="127" t="s">
        <v>132</v>
      </c>
      <c r="DB131" s="92">
        <v>0</v>
      </c>
      <c r="DC131" s="75" t="str">
        <f t="shared" si="87"/>
        <v/>
      </c>
      <c r="DD131" s="16" t="str">
        <f t="shared" si="88"/>
        <v/>
      </c>
      <c r="DE131" s="16" t="str">
        <f t="shared" si="89"/>
        <v/>
      </c>
      <c r="DF131" s="16" t="str">
        <f t="shared" si="90"/>
        <v/>
      </c>
      <c r="DG131" s="16" t="str">
        <f t="shared" ref="DG131:DG194" si="102">CONCATENATE(DC131," + ",DD131," + ",DE131," + ",DF131)</f>
        <v xml:space="preserve"> +  +  + </v>
      </c>
      <c r="DH131" s="16" t="str">
        <f>E131</f>
        <v>HTA + DM</v>
      </c>
      <c r="DI131" s="127"/>
      <c r="DJ131" s="75" t="str">
        <f t="shared" si="91"/>
        <v>NO</v>
      </c>
      <c r="DL131" s="127"/>
      <c r="DM131" s="144">
        <v>44463</v>
      </c>
      <c r="DN131" s="75" t="str">
        <f t="shared" si="92"/>
        <v>SI</v>
      </c>
      <c r="DO131" s="134"/>
      <c r="DP131" s="75" t="str">
        <f t="shared" si="93"/>
        <v>NO</v>
      </c>
      <c r="DQ131" s="134"/>
      <c r="DR131" s="75" t="str">
        <f t="shared" si="94"/>
        <v>NO</v>
      </c>
      <c r="DS131" s="144"/>
      <c r="DT131" s="75" t="str">
        <f t="shared" si="95"/>
        <v>NO</v>
      </c>
      <c r="DU131" s="134"/>
      <c r="DV131" s="75" t="str">
        <f t="shared" si="96"/>
        <v>NO</v>
      </c>
      <c r="DW131" s="144"/>
      <c r="DX131" s="75" t="str">
        <f t="shared" si="97"/>
        <v>NO</v>
      </c>
      <c r="DY131" s="149">
        <v>44896</v>
      </c>
      <c r="DZ131" s="75" t="str">
        <f t="shared" si="98"/>
        <v>SI</v>
      </c>
      <c r="EA131" s="144"/>
      <c r="EB131" s="75" t="str">
        <f t="shared" si="99"/>
        <v>NO</v>
      </c>
      <c r="EC131" s="134" t="s">
        <v>132</v>
      </c>
      <c r="ED131" s="127" t="s">
        <v>1530</v>
      </c>
      <c r="EE131" s="127" t="s">
        <v>131</v>
      </c>
      <c r="EF131" s="127" t="s">
        <v>1114</v>
      </c>
      <c r="EG131" s="127">
        <v>84</v>
      </c>
      <c r="EH131" s="127" t="s">
        <v>1793</v>
      </c>
      <c r="EI131" s="127">
        <v>2</v>
      </c>
      <c r="EJ131" s="127"/>
      <c r="EK131" s="145">
        <v>44896</v>
      </c>
      <c r="EL131" s="135">
        <v>0.6</v>
      </c>
      <c r="EM131" s="152">
        <v>44896</v>
      </c>
      <c r="EN131" s="133">
        <v>102</v>
      </c>
      <c r="EO131" s="146">
        <v>44896</v>
      </c>
      <c r="EP131" s="133">
        <v>192.84</v>
      </c>
      <c r="EQ131" s="144">
        <v>44896</v>
      </c>
      <c r="ER131" s="99">
        <v>87.081999999999994</v>
      </c>
      <c r="ES131" s="144">
        <v>44896</v>
      </c>
      <c r="ET131" s="225">
        <v>79.400000000000006</v>
      </c>
      <c r="EU131" s="144">
        <v>44896</v>
      </c>
      <c r="EV131" s="135">
        <v>131.79</v>
      </c>
      <c r="EW131" s="135"/>
      <c r="EX131" s="127"/>
      <c r="EY131" s="134">
        <v>44896</v>
      </c>
      <c r="EZ131" s="135">
        <v>7</v>
      </c>
      <c r="FA131" s="146">
        <v>44896</v>
      </c>
      <c r="FB131" s="133" t="s">
        <v>1799</v>
      </c>
      <c r="FC131" s="144">
        <v>44896</v>
      </c>
      <c r="FD131" s="135">
        <v>3.6</v>
      </c>
      <c r="FE131" s="135"/>
      <c r="FF131" s="135"/>
      <c r="FG131" s="144">
        <v>44896</v>
      </c>
      <c r="FH131" s="135">
        <v>37.44</v>
      </c>
      <c r="FI131" s="145"/>
      <c r="FJ131" s="132" t="s">
        <v>1712</v>
      </c>
      <c r="FK131" s="127">
        <v>102</v>
      </c>
      <c r="FL131" s="111">
        <v>44914</v>
      </c>
      <c r="FM131" s="134" t="s">
        <v>1530</v>
      </c>
      <c r="FN131" s="111">
        <v>45004</v>
      </c>
      <c r="FO131" s="138"/>
      <c r="FP131" s="127" t="s">
        <v>132</v>
      </c>
      <c r="FQ131" s="127" t="s">
        <v>132</v>
      </c>
      <c r="FR131" s="127" t="s">
        <v>132</v>
      </c>
      <c r="FS131" s="127" t="s">
        <v>132</v>
      </c>
      <c r="FT131" s="127" t="s">
        <v>132</v>
      </c>
      <c r="FU131" s="127"/>
      <c r="GM131" s="133"/>
    </row>
    <row r="132" spans="1:195" s="75" customFormat="1" x14ac:dyDescent="0.25">
      <c r="A132" s="85">
        <v>2022</v>
      </c>
      <c r="B132" s="76">
        <v>44926</v>
      </c>
      <c r="C132" s="85" t="s">
        <v>121</v>
      </c>
      <c r="D132" s="85" t="s">
        <v>122</v>
      </c>
      <c r="E132" s="85" t="s">
        <v>1475</v>
      </c>
      <c r="F132" s="77">
        <f t="shared" ref="F132:F195" si="103">F131+1</f>
        <v>131</v>
      </c>
      <c r="G132" s="85" t="s">
        <v>1586</v>
      </c>
      <c r="H132" s="85">
        <v>86</v>
      </c>
      <c r="I132" s="85" t="s">
        <v>797</v>
      </c>
      <c r="J132" s="217" t="s">
        <v>800</v>
      </c>
      <c r="K132" s="77" t="str">
        <f>VLOOKUP(J132,[1]CodMpios!$B$1075:$E$1087,4,FALSE)</f>
        <v>86001 - Mocoa</v>
      </c>
      <c r="L132" s="77" t="str">
        <f>VLOOKUP($J132,[1]Coord_Mpios_X_Y!$B$102:$K$114,9,FALSE)</f>
        <v>1,228574994655</v>
      </c>
      <c r="M132" s="77" t="str">
        <f>VLOOKUP($J132,[1]Coord_Mpios_X_Y!$B$102:$K$114,10,FALSE)</f>
        <v>-76,684362183288</v>
      </c>
      <c r="N132" s="86" t="s">
        <v>1775</v>
      </c>
      <c r="O132" s="86" t="s">
        <v>1776</v>
      </c>
      <c r="P132" s="218"/>
      <c r="Q132" s="85" t="s">
        <v>126</v>
      </c>
      <c r="R132" s="108">
        <v>27474294</v>
      </c>
      <c r="S132" s="62" t="str">
        <f t="shared" si="84"/>
        <v>CC27474294</v>
      </c>
      <c r="T132" s="91" t="s">
        <v>506</v>
      </c>
      <c r="U132" s="85" t="s">
        <v>203</v>
      </c>
      <c r="V132" s="91" t="s">
        <v>134</v>
      </c>
      <c r="W132" s="85" t="s">
        <v>179</v>
      </c>
      <c r="X132" s="87">
        <v>20907</v>
      </c>
      <c r="Y132" s="89">
        <f t="shared" si="100"/>
        <v>57</v>
      </c>
      <c r="Z132" s="63">
        <f>VLOOKUP($Y132,[1]Edades!$A$3:$H$153,4,FALSE)</f>
        <v>5</v>
      </c>
      <c r="AA132" s="63" t="str">
        <f>VLOOKUP($Y132,[1]Edades!$A$3:$H$153,6,FALSE)</f>
        <v>5 - Adultez</v>
      </c>
      <c r="AB132" s="63">
        <f>VLOOKUP($Y132,[1]Edades!$A$3:$H$153,7,FALSE)</f>
        <v>12</v>
      </c>
      <c r="AC132" s="63" t="str">
        <f>VLOOKUP($Y132,[1]Edades!$A$3:$H$153,8,FALSE)</f>
        <v>55-59</v>
      </c>
      <c r="AD132" s="91" t="s">
        <v>1590</v>
      </c>
      <c r="AE132" s="85">
        <v>2</v>
      </c>
      <c r="AF132" s="85" t="s">
        <v>807</v>
      </c>
      <c r="AG132" s="86" t="s">
        <v>1777</v>
      </c>
      <c r="AH132" s="85" t="s">
        <v>807</v>
      </c>
      <c r="AI132" s="85" t="s">
        <v>807</v>
      </c>
      <c r="AJ132" s="85" t="s">
        <v>807</v>
      </c>
      <c r="AK132" s="86" t="s">
        <v>1775</v>
      </c>
      <c r="AL132" s="86" t="s">
        <v>1602</v>
      </c>
      <c r="AM132" s="85" t="s">
        <v>1786</v>
      </c>
      <c r="AN132" s="85" t="s">
        <v>131</v>
      </c>
      <c r="AO132" s="85" t="s">
        <v>131</v>
      </c>
      <c r="AP132" s="85" t="s">
        <v>131</v>
      </c>
      <c r="AQ132" s="75" t="s">
        <v>1841</v>
      </c>
      <c r="AR132" s="53" t="str">
        <f t="shared" si="101"/>
        <v>86001 - Mocoa</v>
      </c>
      <c r="AS132" s="85" t="s">
        <v>1586</v>
      </c>
      <c r="AT132" s="85">
        <v>3124569683</v>
      </c>
      <c r="AU132" s="85" t="s">
        <v>1219</v>
      </c>
      <c r="AV132" s="85"/>
      <c r="AW132" s="85"/>
      <c r="AX132" s="85"/>
      <c r="AY132" s="85"/>
      <c r="AZ132" s="85"/>
      <c r="BA132" s="85">
        <v>86</v>
      </c>
      <c r="BB132" s="85" t="s">
        <v>1778</v>
      </c>
      <c r="BC132" s="85">
        <v>86001</v>
      </c>
      <c r="BD132" s="85" t="s">
        <v>1586</v>
      </c>
      <c r="BE132" s="89">
        <v>860010017201</v>
      </c>
      <c r="BF132" s="49" t="s">
        <v>1079</v>
      </c>
      <c r="BG132" s="85" t="s">
        <v>1779</v>
      </c>
      <c r="BH132" s="85" t="s">
        <v>1780</v>
      </c>
      <c r="BI132" s="85">
        <v>4201616</v>
      </c>
      <c r="BJ132" s="85"/>
      <c r="BK132" s="85"/>
      <c r="BL132" s="85" t="s">
        <v>807</v>
      </c>
      <c r="BM132" s="85" t="s">
        <v>130</v>
      </c>
      <c r="BN132" s="85" t="s">
        <v>132</v>
      </c>
      <c r="BO132" s="85">
        <v>0</v>
      </c>
      <c r="BP132" s="85" t="s">
        <v>132</v>
      </c>
      <c r="BQ132" s="85" t="s">
        <v>132</v>
      </c>
      <c r="BR132" s="85" t="s">
        <v>807</v>
      </c>
      <c r="BS132" s="85" t="s">
        <v>807</v>
      </c>
      <c r="BT132" s="90">
        <v>44841</v>
      </c>
      <c r="BU132" s="85" t="s">
        <v>1677</v>
      </c>
      <c r="BV132" s="85" t="s">
        <v>130</v>
      </c>
      <c r="BW132" s="91" t="s">
        <v>1678</v>
      </c>
      <c r="BX132" s="85"/>
      <c r="BY132" s="88" t="s">
        <v>130</v>
      </c>
      <c r="BZ132" s="85" t="s">
        <v>807</v>
      </c>
      <c r="CA132" s="85" t="s">
        <v>807</v>
      </c>
      <c r="CB132" s="85"/>
      <c r="CC132" s="85"/>
      <c r="CD132" s="85" t="s">
        <v>131</v>
      </c>
      <c r="CE132" s="88" t="s">
        <v>1681</v>
      </c>
      <c r="CF132" s="80" t="str">
        <f t="shared" ref="CF132:CF134" si="104">E132</f>
        <v>HTA + DM</v>
      </c>
      <c r="CG132" s="109">
        <v>87</v>
      </c>
      <c r="CH132" s="95">
        <v>145</v>
      </c>
      <c r="CI132" s="50">
        <f t="shared" si="85"/>
        <v>41.379310344827587</v>
      </c>
      <c r="CJ132" s="18" t="str">
        <f t="shared" si="86"/>
        <v>OBESIDAD</v>
      </c>
      <c r="CK132" s="95">
        <f>Hoja1!L134</f>
        <v>9</v>
      </c>
      <c r="CL132" s="10" t="s">
        <v>1112</v>
      </c>
      <c r="CM132" s="97">
        <v>43342</v>
      </c>
      <c r="CN132" s="92"/>
      <c r="CO132" s="75">
        <v>1</v>
      </c>
      <c r="CP132" s="119">
        <f t="shared" ref="CP132:CP136" si="105">CM132</f>
        <v>43342</v>
      </c>
      <c r="CQ132" s="75">
        <v>1</v>
      </c>
      <c r="CR132" s="94" t="s">
        <v>1221</v>
      </c>
      <c r="CS132" s="75">
        <v>1</v>
      </c>
      <c r="CT132" s="110" t="s">
        <v>1707</v>
      </c>
      <c r="CU132" s="93" t="s">
        <v>807</v>
      </c>
      <c r="CV132" s="92"/>
      <c r="CW132" s="102">
        <v>130</v>
      </c>
      <c r="CX132" s="102">
        <v>70</v>
      </c>
      <c r="CY132" s="93" t="s">
        <v>807</v>
      </c>
      <c r="CZ132" s="92" t="s">
        <v>130</v>
      </c>
      <c r="DA132" s="75" t="s">
        <v>807</v>
      </c>
      <c r="DB132" s="92">
        <v>0</v>
      </c>
      <c r="DC132" s="75" t="str">
        <f t="shared" si="87"/>
        <v/>
      </c>
      <c r="DD132" s="16" t="str">
        <f t="shared" si="88"/>
        <v/>
      </c>
      <c r="DE132" s="16" t="str">
        <f t="shared" si="89"/>
        <v/>
      </c>
      <c r="DF132" s="16" t="str">
        <f t="shared" si="90"/>
        <v>HDL ALTO</v>
      </c>
      <c r="DG132" s="16" t="str">
        <f t="shared" si="102"/>
        <v xml:space="preserve"> +  +  + HDL ALTO</v>
      </c>
      <c r="DH132" s="16" t="str">
        <f>VLOOKUP(DG132,Hoja3!$A$19:$B$41,2,FALSE)</f>
        <v>HDL ALTO</v>
      </c>
      <c r="DI132" s="98"/>
      <c r="DJ132" s="75" t="str">
        <f t="shared" si="91"/>
        <v>NO</v>
      </c>
      <c r="DL132" s="98"/>
      <c r="DM132" s="98">
        <v>43277</v>
      </c>
      <c r="DN132" s="75" t="str">
        <f t="shared" si="92"/>
        <v>SI</v>
      </c>
      <c r="DO132" s="98"/>
      <c r="DP132" s="75" t="str">
        <f t="shared" si="93"/>
        <v>NO</v>
      </c>
      <c r="DQ132" s="98"/>
      <c r="DR132" s="75" t="str">
        <f t="shared" si="94"/>
        <v>NO</v>
      </c>
      <c r="DS132" s="98">
        <v>43402</v>
      </c>
      <c r="DT132" s="75" t="str">
        <f t="shared" si="95"/>
        <v>SI</v>
      </c>
      <c r="DU132" s="98"/>
      <c r="DV132" s="75" t="str">
        <f t="shared" si="96"/>
        <v>NO</v>
      </c>
      <c r="DW132" s="98"/>
      <c r="DX132" s="75" t="str">
        <f t="shared" si="97"/>
        <v>NO</v>
      </c>
      <c r="DY132" s="98">
        <v>43740</v>
      </c>
      <c r="DZ132" s="75" t="str">
        <f t="shared" si="98"/>
        <v>SI</v>
      </c>
      <c r="EA132" s="98"/>
      <c r="EB132" s="75" t="str">
        <f t="shared" si="99"/>
        <v>NO</v>
      </c>
      <c r="EC132" s="98" t="s">
        <v>807</v>
      </c>
      <c r="ED132" s="92" t="s">
        <v>1530</v>
      </c>
      <c r="EE132" s="92"/>
      <c r="EF132" s="98" t="s">
        <v>807</v>
      </c>
      <c r="EG132" s="94"/>
      <c r="EH132" s="99" t="s">
        <v>131</v>
      </c>
      <c r="EI132" s="99" t="s">
        <v>807</v>
      </c>
      <c r="EJ132" s="99"/>
      <c r="EK132" s="101">
        <v>44321</v>
      </c>
      <c r="EL132" s="92">
        <v>0.77</v>
      </c>
      <c r="EM132" s="103">
        <v>44638</v>
      </c>
      <c r="EN132" s="102">
        <v>102</v>
      </c>
      <c r="EO132" s="101">
        <v>44321</v>
      </c>
      <c r="EP132" s="92">
        <v>200</v>
      </c>
      <c r="EQ132" s="101">
        <v>44321</v>
      </c>
      <c r="ER132" s="99">
        <v>106.8</v>
      </c>
      <c r="ES132" s="101">
        <v>44321</v>
      </c>
      <c r="ET132" s="192">
        <v>71.400000000000006</v>
      </c>
      <c r="EU132" s="101">
        <v>44321</v>
      </c>
      <c r="EV132" s="92">
        <v>109</v>
      </c>
      <c r="EW132" s="101">
        <v>44321</v>
      </c>
      <c r="EX132" s="92"/>
      <c r="EY132" s="103">
        <v>44638</v>
      </c>
      <c r="EZ132" s="92">
        <v>6.3</v>
      </c>
      <c r="FA132" s="102"/>
      <c r="FB132" s="102"/>
      <c r="FC132" s="92"/>
      <c r="FD132" s="92"/>
      <c r="FE132" s="103">
        <v>44321</v>
      </c>
      <c r="FF132" s="105">
        <v>82.2</v>
      </c>
      <c r="FG132" s="101">
        <v>44321</v>
      </c>
      <c r="FH132" s="105">
        <v>55.9</v>
      </c>
      <c r="FI132" s="92"/>
      <c r="FJ132" s="94"/>
      <c r="FK132" s="92"/>
      <c r="FL132" s="97">
        <v>44841</v>
      </c>
      <c r="FM132" s="98" t="s">
        <v>1530</v>
      </c>
      <c r="FN132" s="97">
        <v>44933</v>
      </c>
      <c r="FO132" s="107"/>
      <c r="FP132" s="92" t="s">
        <v>132</v>
      </c>
      <c r="FQ132" s="92" t="s">
        <v>132</v>
      </c>
      <c r="FR132" s="92" t="s">
        <v>132</v>
      </c>
      <c r="FS132" s="107" t="s">
        <v>807</v>
      </c>
      <c r="FT132" s="92" t="s">
        <v>132</v>
      </c>
      <c r="FU132" s="92"/>
      <c r="GM132" s="102"/>
    </row>
    <row r="133" spans="1:195" s="75" customFormat="1" x14ac:dyDescent="0.25">
      <c r="A133" s="85">
        <v>2022</v>
      </c>
      <c r="B133" s="76">
        <v>44926</v>
      </c>
      <c r="C133" s="85" t="s">
        <v>121</v>
      </c>
      <c r="D133" s="85" t="s">
        <v>122</v>
      </c>
      <c r="E133" s="85" t="s">
        <v>123</v>
      </c>
      <c r="F133" s="77">
        <f t="shared" si="103"/>
        <v>132</v>
      </c>
      <c r="G133" s="85" t="s">
        <v>1586</v>
      </c>
      <c r="H133" s="85">
        <v>86</v>
      </c>
      <c r="I133" s="85" t="s">
        <v>797</v>
      </c>
      <c r="J133" s="217" t="s">
        <v>800</v>
      </c>
      <c r="K133" s="77" t="str">
        <f>VLOOKUP(J133,[1]CodMpios!$B$1075:$E$1087,4,FALSE)</f>
        <v>86001 - Mocoa</v>
      </c>
      <c r="L133" s="77" t="str">
        <f>VLOOKUP($J133,[1]Coord_Mpios_X_Y!$B$102:$K$114,9,FALSE)</f>
        <v>1,228574994655</v>
      </c>
      <c r="M133" s="77" t="str">
        <f>VLOOKUP($J133,[1]Coord_Mpios_X_Y!$B$102:$K$114,10,FALSE)</f>
        <v>-76,684362183288</v>
      </c>
      <c r="N133" s="86" t="s">
        <v>1775</v>
      </c>
      <c r="O133" s="86" t="s">
        <v>1776</v>
      </c>
      <c r="P133" s="218"/>
      <c r="Q133" s="85" t="s">
        <v>126</v>
      </c>
      <c r="R133" s="108">
        <v>30741308</v>
      </c>
      <c r="S133" s="62" t="str">
        <f t="shared" si="84"/>
        <v>CC30741308</v>
      </c>
      <c r="T133" s="91" t="s">
        <v>1268</v>
      </c>
      <c r="U133" s="85" t="s">
        <v>1211</v>
      </c>
      <c r="V133" s="91" t="s">
        <v>280</v>
      </c>
      <c r="W133" s="85" t="s">
        <v>135</v>
      </c>
      <c r="X133" s="87">
        <v>25187</v>
      </c>
      <c r="Y133" s="89">
        <f t="shared" si="100"/>
        <v>68</v>
      </c>
      <c r="Z133" s="63">
        <f>VLOOKUP($Y133,[1]Edades!$A$3:$H$153,4,FALSE)</f>
        <v>6</v>
      </c>
      <c r="AA133" s="63" t="str">
        <f>VLOOKUP($Y133,[1]Edades!$A$3:$H$153,6,FALSE)</f>
        <v>6 - Persona mayor</v>
      </c>
      <c r="AB133" s="63">
        <f>VLOOKUP($Y133,[1]Edades!$A$3:$H$153,7,FALSE)</f>
        <v>14</v>
      </c>
      <c r="AC133" s="63" t="str">
        <f>VLOOKUP($Y133,[1]Edades!$A$3:$H$153,8,FALSE)</f>
        <v>65-69</v>
      </c>
      <c r="AD133" s="91" t="s">
        <v>1590</v>
      </c>
      <c r="AE133" s="85">
        <v>2</v>
      </c>
      <c r="AF133" s="85" t="s">
        <v>807</v>
      </c>
      <c r="AG133" s="86" t="s">
        <v>1777</v>
      </c>
      <c r="AH133" s="85" t="s">
        <v>807</v>
      </c>
      <c r="AI133" s="85" t="s">
        <v>807</v>
      </c>
      <c r="AJ133" s="85" t="s">
        <v>807</v>
      </c>
      <c r="AK133" s="86" t="s">
        <v>1775</v>
      </c>
      <c r="AL133" s="85" t="s">
        <v>807</v>
      </c>
      <c r="AM133" s="85" t="s">
        <v>1786</v>
      </c>
      <c r="AN133" s="85" t="s">
        <v>131</v>
      </c>
      <c r="AO133" s="85" t="s">
        <v>131</v>
      </c>
      <c r="AP133" s="85" t="s">
        <v>131</v>
      </c>
      <c r="AQ133" s="75" t="s">
        <v>1841</v>
      </c>
      <c r="AR133" s="53" t="str">
        <f t="shared" si="101"/>
        <v>86001 - Mocoa</v>
      </c>
      <c r="AS133" s="85" t="s">
        <v>1586</v>
      </c>
      <c r="AT133" s="85">
        <v>3207524168</v>
      </c>
      <c r="AU133" s="85" t="s">
        <v>1219</v>
      </c>
      <c r="AV133" s="85"/>
      <c r="AW133" s="85"/>
      <c r="AX133" s="85"/>
      <c r="AY133" s="85"/>
      <c r="AZ133" s="85"/>
      <c r="BA133" s="85">
        <v>86</v>
      </c>
      <c r="BB133" s="85" t="s">
        <v>1778</v>
      </c>
      <c r="BC133" s="85">
        <v>86001</v>
      </c>
      <c r="BD133" s="85" t="s">
        <v>1586</v>
      </c>
      <c r="BE133" s="89">
        <v>860010017201</v>
      </c>
      <c r="BF133" s="49" t="s">
        <v>1079</v>
      </c>
      <c r="BG133" s="85" t="s">
        <v>1779</v>
      </c>
      <c r="BH133" s="85" t="s">
        <v>1780</v>
      </c>
      <c r="BI133" s="85">
        <v>4201616</v>
      </c>
      <c r="BJ133" s="85"/>
      <c r="BK133" s="85"/>
      <c r="BL133" s="85" t="s">
        <v>807</v>
      </c>
      <c r="BM133" s="85" t="s">
        <v>130</v>
      </c>
      <c r="BN133" s="85" t="s">
        <v>132</v>
      </c>
      <c r="BO133" s="85">
        <v>0</v>
      </c>
      <c r="BP133" s="85" t="s">
        <v>132</v>
      </c>
      <c r="BQ133" s="85" t="s">
        <v>132</v>
      </c>
      <c r="BR133" s="85" t="s">
        <v>807</v>
      </c>
      <c r="BS133" s="85" t="s">
        <v>807</v>
      </c>
      <c r="BT133" s="90">
        <v>44841</v>
      </c>
      <c r="BU133" s="85" t="s">
        <v>1677</v>
      </c>
      <c r="BV133" s="85" t="s">
        <v>130</v>
      </c>
      <c r="BW133" s="91" t="s">
        <v>1808</v>
      </c>
      <c r="BX133" s="85"/>
      <c r="BY133" s="85" t="s">
        <v>132</v>
      </c>
      <c r="BZ133" s="85" t="s">
        <v>807</v>
      </c>
      <c r="CA133" s="85" t="s">
        <v>807</v>
      </c>
      <c r="CB133" s="85"/>
      <c r="CC133" s="85"/>
      <c r="CD133" s="85" t="s">
        <v>131</v>
      </c>
      <c r="CE133" s="88" t="s">
        <v>1681</v>
      </c>
      <c r="CF133" s="80" t="str">
        <f t="shared" si="104"/>
        <v>HTA</v>
      </c>
      <c r="CG133" s="109">
        <v>67</v>
      </c>
      <c r="CH133" s="95">
        <v>154</v>
      </c>
      <c r="CI133" s="50">
        <f t="shared" si="85"/>
        <v>28.250969809411369</v>
      </c>
      <c r="CJ133" s="18" t="str">
        <f t="shared" si="86"/>
        <v>SOBREPESO</v>
      </c>
      <c r="CK133" s="95">
        <f>Hoja1!L135</f>
        <v>11</v>
      </c>
      <c r="CL133" s="10" t="s">
        <v>1113</v>
      </c>
      <c r="CM133" s="97">
        <v>43342</v>
      </c>
      <c r="CN133" s="92"/>
      <c r="CO133" s="75">
        <v>1</v>
      </c>
      <c r="CP133" s="119">
        <f t="shared" si="105"/>
        <v>43342</v>
      </c>
      <c r="CQ133" s="75">
        <v>2</v>
      </c>
      <c r="CR133" s="65" t="s">
        <v>1222</v>
      </c>
      <c r="CS133" s="75">
        <v>0</v>
      </c>
      <c r="CT133" s="110" t="s">
        <v>131</v>
      </c>
      <c r="CU133" s="93" t="s">
        <v>807</v>
      </c>
      <c r="CV133" s="92"/>
      <c r="CW133" s="102">
        <v>120</v>
      </c>
      <c r="CX133" s="102">
        <v>60</v>
      </c>
      <c r="CY133" s="93" t="s">
        <v>807</v>
      </c>
      <c r="CZ133" s="92" t="s">
        <v>132</v>
      </c>
      <c r="DA133" s="75" t="s">
        <v>807</v>
      </c>
      <c r="DB133" s="92">
        <v>0</v>
      </c>
      <c r="DC133" s="75" t="str">
        <f t="shared" si="87"/>
        <v/>
      </c>
      <c r="DD133" s="16" t="str">
        <f t="shared" si="88"/>
        <v/>
      </c>
      <c r="DE133" s="16" t="str">
        <f t="shared" si="89"/>
        <v/>
      </c>
      <c r="DF133" s="16" t="str">
        <f t="shared" si="90"/>
        <v/>
      </c>
      <c r="DG133" s="16" t="str">
        <f t="shared" si="102"/>
        <v xml:space="preserve"> +  +  + </v>
      </c>
      <c r="DH133" s="16" t="str">
        <f t="shared" ref="DH133:DH134" si="106">E133</f>
        <v>HTA</v>
      </c>
      <c r="DI133" s="98"/>
      <c r="DJ133" s="75" t="str">
        <f t="shared" si="91"/>
        <v>NO</v>
      </c>
      <c r="DL133" s="98"/>
      <c r="DM133" s="98">
        <v>44378</v>
      </c>
      <c r="DN133" s="75" t="str">
        <f t="shared" si="92"/>
        <v>SI</v>
      </c>
      <c r="DO133" s="98"/>
      <c r="DP133" s="75" t="str">
        <f t="shared" si="93"/>
        <v>NO</v>
      </c>
      <c r="DQ133" s="98"/>
      <c r="DR133" s="75" t="str">
        <f t="shared" si="94"/>
        <v>NO</v>
      </c>
      <c r="DS133" s="98"/>
      <c r="DT133" s="75" t="str">
        <f t="shared" si="95"/>
        <v>NO</v>
      </c>
      <c r="DU133" s="98"/>
      <c r="DV133" s="75" t="str">
        <f t="shared" si="96"/>
        <v>NO</v>
      </c>
      <c r="DW133" s="98"/>
      <c r="DX133" s="75" t="str">
        <f t="shared" si="97"/>
        <v>NO</v>
      </c>
      <c r="DY133" s="98">
        <v>44579</v>
      </c>
      <c r="DZ133" s="75" t="str">
        <f t="shared" si="98"/>
        <v>SI</v>
      </c>
      <c r="EA133" s="98"/>
      <c r="EB133" s="75" t="str">
        <f t="shared" si="99"/>
        <v>NO</v>
      </c>
      <c r="EC133" s="98" t="s">
        <v>807</v>
      </c>
      <c r="ED133" s="92" t="s">
        <v>1530</v>
      </c>
      <c r="EE133" s="92"/>
      <c r="EF133" s="98" t="s">
        <v>807</v>
      </c>
      <c r="EG133" s="94"/>
      <c r="EH133" s="99" t="s">
        <v>131</v>
      </c>
      <c r="EI133" s="99" t="s">
        <v>807</v>
      </c>
      <c r="EJ133" s="99"/>
      <c r="EK133" s="101">
        <v>44575</v>
      </c>
      <c r="EL133" s="92">
        <v>0.43</v>
      </c>
      <c r="EM133" s="103">
        <v>44575</v>
      </c>
      <c r="EN133" s="102">
        <v>89</v>
      </c>
      <c r="EO133" s="101">
        <v>44575</v>
      </c>
      <c r="EP133" s="92">
        <v>127.3</v>
      </c>
      <c r="EQ133" s="101">
        <v>44575</v>
      </c>
      <c r="ER133" s="99">
        <v>37.260000000000005</v>
      </c>
      <c r="ES133" s="101">
        <v>44575</v>
      </c>
      <c r="ET133" s="192">
        <v>65</v>
      </c>
      <c r="EU133" s="101">
        <v>44575</v>
      </c>
      <c r="EV133" s="92">
        <v>125.2</v>
      </c>
      <c r="EW133" s="101">
        <v>44575</v>
      </c>
      <c r="EX133" s="92"/>
      <c r="EY133" s="103"/>
      <c r="EZ133" s="92"/>
      <c r="FA133" s="102"/>
      <c r="FB133" s="102"/>
      <c r="FC133" s="92"/>
      <c r="FD133" s="92"/>
      <c r="FE133" s="103">
        <v>44575</v>
      </c>
      <c r="FF133" s="105">
        <v>9.8699999999999992</v>
      </c>
      <c r="FG133" s="101">
        <v>44575</v>
      </c>
      <c r="FH133" s="105">
        <v>75.3</v>
      </c>
      <c r="FI133" s="92"/>
      <c r="FJ133" s="94"/>
      <c r="FK133" s="92"/>
      <c r="FL133" s="97">
        <v>44841</v>
      </c>
      <c r="FM133" s="98" t="s">
        <v>1530</v>
      </c>
      <c r="FN133" s="97">
        <v>44933</v>
      </c>
      <c r="FO133" s="107"/>
      <c r="FP133" s="92" t="s">
        <v>132</v>
      </c>
      <c r="FQ133" s="92" t="s">
        <v>132</v>
      </c>
      <c r="FR133" s="92" t="s">
        <v>132</v>
      </c>
      <c r="FS133" s="107" t="s">
        <v>807</v>
      </c>
      <c r="FT133" s="92" t="s">
        <v>132</v>
      </c>
      <c r="FU133" s="92"/>
      <c r="GM133" s="102"/>
    </row>
    <row r="134" spans="1:195" s="75" customFormat="1" x14ac:dyDescent="0.25">
      <c r="A134" s="85">
        <v>2022</v>
      </c>
      <c r="B134" s="76">
        <v>44926</v>
      </c>
      <c r="C134" s="85" t="s">
        <v>121</v>
      </c>
      <c r="D134" s="85" t="s">
        <v>122</v>
      </c>
      <c r="E134" s="85" t="s">
        <v>123</v>
      </c>
      <c r="F134" s="77">
        <f t="shared" si="103"/>
        <v>133</v>
      </c>
      <c r="G134" s="85" t="s">
        <v>1586</v>
      </c>
      <c r="H134" s="85">
        <v>86</v>
      </c>
      <c r="I134" s="85" t="s">
        <v>797</v>
      </c>
      <c r="J134" s="217" t="s">
        <v>800</v>
      </c>
      <c r="K134" s="77" t="str">
        <f>VLOOKUP(J134,[1]CodMpios!$B$1075:$E$1087,4,FALSE)</f>
        <v>86001 - Mocoa</v>
      </c>
      <c r="L134" s="77" t="str">
        <f>VLOOKUP($J134,[1]Coord_Mpios_X_Y!$B$102:$K$114,9,FALSE)</f>
        <v>1,228574994655</v>
      </c>
      <c r="M134" s="77" t="str">
        <f>VLOOKUP($J134,[1]Coord_Mpios_X_Y!$B$102:$K$114,10,FALSE)</f>
        <v>-76,684362183288</v>
      </c>
      <c r="N134" s="86" t="s">
        <v>1784</v>
      </c>
      <c r="O134" s="86" t="s">
        <v>1790</v>
      </c>
      <c r="P134" s="218">
        <v>44349</v>
      </c>
      <c r="Q134" s="85" t="s">
        <v>126</v>
      </c>
      <c r="R134" s="108">
        <v>27354406</v>
      </c>
      <c r="S134" s="62" t="str">
        <f t="shared" si="84"/>
        <v>CC27354406</v>
      </c>
      <c r="T134" s="91" t="s">
        <v>189</v>
      </c>
      <c r="U134" s="85" t="s">
        <v>602</v>
      </c>
      <c r="V134" s="91" t="s">
        <v>245</v>
      </c>
      <c r="W134" s="85" t="s">
        <v>202</v>
      </c>
      <c r="X134" s="87">
        <v>21983</v>
      </c>
      <c r="Y134" s="89">
        <f t="shared" si="100"/>
        <v>60</v>
      </c>
      <c r="Z134" s="63">
        <f>VLOOKUP($Y134,[1]Edades!$A$3:$H$153,4,FALSE)</f>
        <v>6</v>
      </c>
      <c r="AA134" s="63" t="str">
        <f>VLOOKUP($Y134,[1]Edades!$A$3:$H$153,6,FALSE)</f>
        <v>6 - Persona mayor</v>
      </c>
      <c r="AB134" s="63">
        <f>VLOOKUP($Y134,[1]Edades!$A$3:$H$153,7,FALSE)</f>
        <v>13</v>
      </c>
      <c r="AC134" s="63" t="str">
        <f>VLOOKUP($Y134,[1]Edades!$A$3:$H$153,8,FALSE)</f>
        <v>60-64</v>
      </c>
      <c r="AD134" s="91" t="s">
        <v>1590</v>
      </c>
      <c r="AE134" s="85">
        <v>2</v>
      </c>
      <c r="AF134" s="85" t="s">
        <v>807</v>
      </c>
      <c r="AG134" s="86" t="s">
        <v>1777</v>
      </c>
      <c r="AH134" s="85" t="s">
        <v>807</v>
      </c>
      <c r="AI134" s="85" t="s">
        <v>807</v>
      </c>
      <c r="AJ134" s="85" t="s">
        <v>807</v>
      </c>
      <c r="AK134" s="86" t="s">
        <v>1784</v>
      </c>
      <c r="AL134" s="86" t="s">
        <v>1601</v>
      </c>
      <c r="AM134" s="85" t="s">
        <v>1786</v>
      </c>
      <c r="AN134" s="85" t="s">
        <v>131</v>
      </c>
      <c r="AO134" s="85" t="s">
        <v>131</v>
      </c>
      <c r="AP134" s="85" t="s">
        <v>131</v>
      </c>
      <c r="AQ134" s="75" t="s">
        <v>1841</v>
      </c>
      <c r="AR134" s="53" t="str">
        <f t="shared" si="101"/>
        <v>86001 - Mocoa</v>
      </c>
      <c r="AS134" s="85" t="s">
        <v>1586</v>
      </c>
      <c r="AT134" s="85">
        <v>3138491156</v>
      </c>
      <c r="AU134" s="85" t="s">
        <v>1219</v>
      </c>
      <c r="AV134" s="85"/>
      <c r="AW134" s="85"/>
      <c r="AX134" s="85"/>
      <c r="AY134" s="85"/>
      <c r="AZ134" s="85"/>
      <c r="BA134" s="85">
        <v>86</v>
      </c>
      <c r="BB134" s="85" t="s">
        <v>1778</v>
      </c>
      <c r="BC134" s="85">
        <v>86001</v>
      </c>
      <c r="BD134" s="85" t="s">
        <v>1586</v>
      </c>
      <c r="BE134" s="89">
        <v>860010017201</v>
      </c>
      <c r="BF134" s="49" t="s">
        <v>1079</v>
      </c>
      <c r="BG134" s="85" t="s">
        <v>1779</v>
      </c>
      <c r="BH134" s="85" t="s">
        <v>1780</v>
      </c>
      <c r="BI134" s="85">
        <v>4201616</v>
      </c>
      <c r="BJ134" s="85"/>
      <c r="BK134" s="85"/>
      <c r="BL134" s="85" t="s">
        <v>807</v>
      </c>
      <c r="BM134" s="85" t="s">
        <v>130</v>
      </c>
      <c r="BN134" s="85" t="s">
        <v>132</v>
      </c>
      <c r="BO134" s="85">
        <v>0</v>
      </c>
      <c r="BP134" s="85" t="s">
        <v>132</v>
      </c>
      <c r="BQ134" s="85" t="s">
        <v>132</v>
      </c>
      <c r="BR134" s="85" t="s">
        <v>807</v>
      </c>
      <c r="BS134" s="85" t="s">
        <v>807</v>
      </c>
      <c r="BT134" s="90">
        <v>44263</v>
      </c>
      <c r="BU134" s="85" t="s">
        <v>1677</v>
      </c>
      <c r="BV134" s="85" t="s">
        <v>130</v>
      </c>
      <c r="BW134" s="91" t="s">
        <v>1678</v>
      </c>
      <c r="BX134" s="85"/>
      <c r="BY134" s="88" t="s">
        <v>130</v>
      </c>
      <c r="BZ134" s="85" t="s">
        <v>807</v>
      </c>
      <c r="CA134" s="85" t="s">
        <v>807</v>
      </c>
      <c r="CB134" s="85"/>
      <c r="CC134" s="85"/>
      <c r="CD134" s="85" t="s">
        <v>131</v>
      </c>
      <c r="CE134" s="88" t="s">
        <v>1681</v>
      </c>
      <c r="CF134" s="80" t="str">
        <f t="shared" si="104"/>
        <v>HTA</v>
      </c>
      <c r="CG134" s="109">
        <v>85</v>
      </c>
      <c r="CH134" s="95">
        <v>153</v>
      </c>
      <c r="CI134" s="50">
        <f t="shared" si="85"/>
        <v>36.310820624546118</v>
      </c>
      <c r="CJ134" s="18" t="str">
        <f t="shared" si="86"/>
        <v>OBESIDAD</v>
      </c>
      <c r="CK134" s="95" t="e">
        <f>Hoja1!L136</f>
        <v>#DIV/0!</v>
      </c>
      <c r="CL134" s="10" t="s">
        <v>807</v>
      </c>
      <c r="CM134" s="97">
        <v>43343</v>
      </c>
      <c r="CN134" s="92"/>
      <c r="CO134" s="75">
        <v>1</v>
      </c>
      <c r="CP134" s="119">
        <f t="shared" si="105"/>
        <v>43343</v>
      </c>
      <c r="CQ134" s="75">
        <v>2</v>
      </c>
      <c r="CR134" s="65" t="s">
        <v>1222</v>
      </c>
      <c r="CS134" s="75">
        <v>0</v>
      </c>
      <c r="CT134" s="110" t="s">
        <v>131</v>
      </c>
      <c r="CU134" s="93" t="s">
        <v>807</v>
      </c>
      <c r="CV134" s="92"/>
      <c r="CW134" s="102">
        <v>120</v>
      </c>
      <c r="CX134" s="102">
        <v>90</v>
      </c>
      <c r="CY134" s="93" t="s">
        <v>807</v>
      </c>
      <c r="CZ134" s="92" t="s">
        <v>132</v>
      </c>
      <c r="DA134" s="75" t="s">
        <v>807</v>
      </c>
      <c r="DB134" s="92">
        <v>0</v>
      </c>
      <c r="DC134" s="75" t="str">
        <f t="shared" si="87"/>
        <v/>
      </c>
      <c r="DD134" s="16" t="str">
        <f t="shared" si="88"/>
        <v/>
      </c>
      <c r="DE134" s="16" t="str">
        <f t="shared" si="89"/>
        <v/>
      </c>
      <c r="DF134" s="16" t="str">
        <f t="shared" si="90"/>
        <v/>
      </c>
      <c r="DG134" s="16" t="str">
        <f t="shared" si="102"/>
        <v xml:space="preserve"> +  +  + </v>
      </c>
      <c r="DH134" s="16" t="str">
        <f t="shared" si="106"/>
        <v>HTA</v>
      </c>
      <c r="DI134" s="98"/>
      <c r="DJ134" s="75" t="str">
        <f t="shared" si="91"/>
        <v>NO</v>
      </c>
      <c r="DL134" s="98"/>
      <c r="DM134" s="98">
        <v>44131</v>
      </c>
      <c r="DN134" s="75" t="str">
        <f t="shared" si="92"/>
        <v>SI</v>
      </c>
      <c r="DO134" s="98"/>
      <c r="DP134" s="75" t="str">
        <f t="shared" si="93"/>
        <v>NO</v>
      </c>
      <c r="DQ134" s="98"/>
      <c r="DR134" s="75" t="str">
        <f t="shared" si="94"/>
        <v>NO</v>
      </c>
      <c r="DS134" s="98"/>
      <c r="DT134" s="75" t="str">
        <f t="shared" si="95"/>
        <v>NO</v>
      </c>
      <c r="DU134" s="98"/>
      <c r="DV134" s="75" t="str">
        <f t="shared" si="96"/>
        <v>NO</v>
      </c>
      <c r="DW134" s="98"/>
      <c r="DX134" s="75" t="str">
        <f t="shared" si="97"/>
        <v>NO</v>
      </c>
      <c r="DY134" s="98">
        <v>43426</v>
      </c>
      <c r="DZ134" s="75" t="str">
        <f t="shared" si="98"/>
        <v>SI</v>
      </c>
      <c r="EA134" s="98"/>
      <c r="EB134" s="75" t="str">
        <f t="shared" si="99"/>
        <v>NO</v>
      </c>
      <c r="EC134" s="98" t="s">
        <v>807</v>
      </c>
      <c r="ED134" s="92" t="s">
        <v>1530</v>
      </c>
      <c r="EE134" s="92"/>
      <c r="EF134" s="98" t="s">
        <v>807</v>
      </c>
      <c r="EG134" s="94"/>
      <c r="EH134" s="99" t="s">
        <v>131</v>
      </c>
      <c r="EI134" s="99" t="s">
        <v>807</v>
      </c>
      <c r="EJ134" s="99"/>
      <c r="EK134" s="101">
        <v>44089</v>
      </c>
      <c r="EL134" s="92">
        <v>0.82</v>
      </c>
      <c r="EM134" s="103">
        <v>44089</v>
      </c>
      <c r="EN134" s="102">
        <v>97</v>
      </c>
      <c r="EO134" s="101">
        <v>44089</v>
      </c>
      <c r="EP134" s="92">
        <v>219</v>
      </c>
      <c r="EQ134" s="101"/>
      <c r="ER134" s="99">
        <v>149</v>
      </c>
      <c r="ES134" s="101"/>
      <c r="ET134" s="192"/>
      <c r="EU134" s="101">
        <v>44089</v>
      </c>
      <c r="EV134" s="92">
        <v>350</v>
      </c>
      <c r="EW134" s="101"/>
      <c r="EX134" s="92"/>
      <c r="EY134" s="103"/>
      <c r="EZ134" s="92"/>
      <c r="FA134" s="102"/>
      <c r="FB134" s="102"/>
      <c r="FC134" s="92"/>
      <c r="FD134" s="92"/>
      <c r="FE134" s="103">
        <v>43432</v>
      </c>
      <c r="FF134" s="105">
        <v>3</v>
      </c>
      <c r="FG134" s="101"/>
      <c r="FH134" s="105"/>
      <c r="FI134" s="92"/>
      <c r="FJ134" s="94"/>
      <c r="FK134" s="92"/>
      <c r="FL134" s="97">
        <v>44263</v>
      </c>
      <c r="FM134" s="98" t="s">
        <v>1530</v>
      </c>
      <c r="FN134" s="97"/>
      <c r="FO134" s="107" t="s">
        <v>1830</v>
      </c>
      <c r="FP134" s="92" t="s">
        <v>132</v>
      </c>
      <c r="FQ134" s="92" t="s">
        <v>132</v>
      </c>
      <c r="FR134" s="92" t="s">
        <v>132</v>
      </c>
      <c r="FS134" s="107" t="s">
        <v>807</v>
      </c>
      <c r="FT134" s="92" t="s">
        <v>132</v>
      </c>
      <c r="FU134" s="92" t="s">
        <v>1830</v>
      </c>
      <c r="GM134" s="102"/>
    </row>
    <row r="135" spans="1:195" s="75" customFormat="1" ht="26.25" x14ac:dyDescent="0.25">
      <c r="A135" s="85">
        <v>2022</v>
      </c>
      <c r="B135" s="76">
        <v>44926</v>
      </c>
      <c r="C135" s="85" t="s">
        <v>121</v>
      </c>
      <c r="D135" s="85" t="s">
        <v>122</v>
      </c>
      <c r="E135" s="85" t="s">
        <v>123</v>
      </c>
      <c r="F135" s="77">
        <f t="shared" si="103"/>
        <v>134</v>
      </c>
      <c r="G135" s="85" t="s">
        <v>1586</v>
      </c>
      <c r="H135" s="85">
        <v>86</v>
      </c>
      <c r="I135" s="85" t="s">
        <v>797</v>
      </c>
      <c r="J135" s="217" t="s">
        <v>800</v>
      </c>
      <c r="K135" s="77" t="str">
        <f>VLOOKUP(J135,[1]CodMpios!$B$1075:$E$1087,4,FALSE)</f>
        <v>86001 - Mocoa</v>
      </c>
      <c r="L135" s="77" t="str">
        <f>VLOOKUP($J135,[1]Coord_Mpios_X_Y!$B$102:$K$114,9,FALSE)</f>
        <v>1,228574994655</v>
      </c>
      <c r="M135" s="77" t="str">
        <f>VLOOKUP($J135,[1]Coord_Mpios_X_Y!$B$102:$K$114,10,FALSE)</f>
        <v>-76,684362183288</v>
      </c>
      <c r="N135" s="86" t="s">
        <v>1592</v>
      </c>
      <c r="O135" s="86" t="s">
        <v>1776</v>
      </c>
      <c r="P135" s="218"/>
      <c r="Q135" s="85" t="s">
        <v>126</v>
      </c>
      <c r="R135" s="108">
        <v>5297600</v>
      </c>
      <c r="S135" s="62" t="str">
        <f t="shared" si="84"/>
        <v>CC5297600</v>
      </c>
      <c r="T135" s="91" t="s">
        <v>1270</v>
      </c>
      <c r="U135" s="85" t="s">
        <v>452</v>
      </c>
      <c r="V135" s="91" t="s">
        <v>312</v>
      </c>
      <c r="W135" s="85" t="s">
        <v>478</v>
      </c>
      <c r="X135" s="87">
        <v>18456</v>
      </c>
      <c r="Y135" s="89">
        <f t="shared" si="100"/>
        <v>50</v>
      </c>
      <c r="Z135" s="63">
        <f>VLOOKUP($Y135,[1]Edades!$A$3:$H$153,4,FALSE)</f>
        <v>5</v>
      </c>
      <c r="AA135" s="63" t="str">
        <f>VLOOKUP($Y135,[1]Edades!$A$3:$H$153,6,FALSE)</f>
        <v>5 - Adultez</v>
      </c>
      <c r="AB135" s="63">
        <f>VLOOKUP($Y135,[1]Edades!$A$3:$H$153,7,FALSE)</f>
        <v>11</v>
      </c>
      <c r="AC135" s="63" t="str">
        <f>VLOOKUP($Y135,[1]Edades!$A$3:$H$153,8,FALSE)</f>
        <v>50-54</v>
      </c>
      <c r="AD135" s="88" t="s">
        <v>1589</v>
      </c>
      <c r="AE135" s="85">
        <v>1</v>
      </c>
      <c r="AF135" s="85" t="s">
        <v>807</v>
      </c>
      <c r="AG135" s="128" t="s">
        <v>132</v>
      </c>
      <c r="AH135" s="128" t="s">
        <v>132</v>
      </c>
      <c r="AI135" s="127" t="s">
        <v>1595</v>
      </c>
      <c r="AJ135" s="127" t="s">
        <v>1591</v>
      </c>
      <c r="AK135" s="128" t="s">
        <v>1592</v>
      </c>
      <c r="AL135" s="128" t="s">
        <v>1600</v>
      </c>
      <c r="AM135" s="85" t="s">
        <v>1786</v>
      </c>
      <c r="AN135" s="85" t="s">
        <v>131</v>
      </c>
      <c r="AO135" s="85" t="s">
        <v>131</v>
      </c>
      <c r="AP135" s="85" t="s">
        <v>131</v>
      </c>
      <c r="AQ135" s="128" t="s">
        <v>1841</v>
      </c>
      <c r="AR135" s="53" t="str">
        <f t="shared" si="101"/>
        <v>86001 - Mocoa</v>
      </c>
      <c r="AS135" s="85" t="s">
        <v>1586</v>
      </c>
      <c r="AT135" s="85">
        <v>3124784168</v>
      </c>
      <c r="AU135" s="85" t="s">
        <v>1219</v>
      </c>
      <c r="AV135" s="85"/>
      <c r="AW135" s="85"/>
      <c r="AX135" s="85"/>
      <c r="AY135" s="85"/>
      <c r="AZ135" s="85"/>
      <c r="BA135" s="85">
        <v>86</v>
      </c>
      <c r="BB135" s="85" t="s">
        <v>1778</v>
      </c>
      <c r="BC135" s="85">
        <v>86001</v>
      </c>
      <c r="BD135" s="85" t="s">
        <v>1586</v>
      </c>
      <c r="BE135" s="89">
        <v>860010017201</v>
      </c>
      <c r="BF135" s="49" t="s">
        <v>1079</v>
      </c>
      <c r="BG135" s="85" t="s">
        <v>1779</v>
      </c>
      <c r="BH135" s="85" t="s">
        <v>1780</v>
      </c>
      <c r="BI135" s="85">
        <v>4201616</v>
      </c>
      <c r="BJ135" s="85"/>
      <c r="BK135" s="85"/>
      <c r="BL135" s="85" t="s">
        <v>807</v>
      </c>
      <c r="BM135" s="127" t="s">
        <v>130</v>
      </c>
      <c r="BN135" s="127" t="s">
        <v>132</v>
      </c>
      <c r="BO135" s="85">
        <v>0</v>
      </c>
      <c r="BP135" s="127" t="s">
        <v>132</v>
      </c>
      <c r="BQ135" s="127" t="s">
        <v>132</v>
      </c>
      <c r="BR135" s="85" t="s">
        <v>1676</v>
      </c>
      <c r="BS135" s="127" t="s">
        <v>132</v>
      </c>
      <c r="BT135" s="111">
        <v>44900</v>
      </c>
      <c r="BU135" s="127" t="s">
        <v>1677</v>
      </c>
      <c r="BV135" s="127" t="s">
        <v>130</v>
      </c>
      <c r="BW135" s="91" t="s">
        <v>1808</v>
      </c>
      <c r="BX135" s="127" t="s">
        <v>132</v>
      </c>
      <c r="BY135" s="127" t="s">
        <v>132</v>
      </c>
      <c r="BZ135" s="127" t="s">
        <v>130</v>
      </c>
      <c r="CA135" s="127" t="s">
        <v>132</v>
      </c>
      <c r="CB135" s="127" t="s">
        <v>132</v>
      </c>
      <c r="CC135" s="127" t="s">
        <v>132</v>
      </c>
      <c r="CD135" s="127" t="s">
        <v>131</v>
      </c>
      <c r="CE135" s="127" t="s">
        <v>1681</v>
      </c>
      <c r="CF135" s="127" t="s">
        <v>132</v>
      </c>
      <c r="CG135" s="130">
        <v>56</v>
      </c>
      <c r="CH135" s="131">
        <v>170</v>
      </c>
      <c r="CI135" s="50">
        <f t="shared" si="85"/>
        <v>19.377162629757787</v>
      </c>
      <c r="CJ135" s="18" t="str">
        <f t="shared" si="86"/>
        <v>NORMAL</v>
      </c>
      <c r="CK135" s="95">
        <f>Hoja1!L137</f>
        <v>3</v>
      </c>
      <c r="CL135" s="10" t="s">
        <v>1112</v>
      </c>
      <c r="CM135" s="136">
        <v>43343</v>
      </c>
      <c r="CN135" s="127"/>
      <c r="CO135" s="135">
        <v>1</v>
      </c>
      <c r="CP135" s="65" t="s">
        <v>1221</v>
      </c>
      <c r="CQ135" s="75">
        <v>2</v>
      </c>
      <c r="CR135" s="65" t="s">
        <v>1222</v>
      </c>
      <c r="CS135" s="75">
        <v>0</v>
      </c>
      <c r="CT135" s="143" t="s">
        <v>131</v>
      </c>
      <c r="CU135" s="127" t="s">
        <v>132</v>
      </c>
      <c r="CV135" s="127"/>
      <c r="CW135" s="133">
        <v>120</v>
      </c>
      <c r="CX135" s="133">
        <v>70</v>
      </c>
      <c r="CY135" s="125" t="s">
        <v>807</v>
      </c>
      <c r="CZ135" s="127" t="s">
        <v>132</v>
      </c>
      <c r="DA135" s="127" t="s">
        <v>132</v>
      </c>
      <c r="DB135" s="92">
        <v>0</v>
      </c>
      <c r="DC135" s="75" t="str">
        <f t="shared" si="87"/>
        <v/>
      </c>
      <c r="DD135" s="16" t="str">
        <f t="shared" si="88"/>
        <v/>
      </c>
      <c r="DE135" s="16" t="str">
        <f t="shared" si="89"/>
        <v/>
      </c>
      <c r="DF135" s="16" t="str">
        <f t="shared" si="90"/>
        <v>HDL ALTO</v>
      </c>
      <c r="DG135" s="16" t="str">
        <f t="shared" si="102"/>
        <v xml:space="preserve"> +  +  + HDL ALTO</v>
      </c>
      <c r="DH135" s="16" t="str">
        <f>VLOOKUP(DG135,Hoja3!$A$19:$B$41,2,FALSE)</f>
        <v>HDL ALTO</v>
      </c>
      <c r="DI135" s="127"/>
      <c r="DJ135" s="75" t="str">
        <f t="shared" si="91"/>
        <v>NO</v>
      </c>
      <c r="DL135" s="127"/>
      <c r="DM135" s="144">
        <v>43028</v>
      </c>
      <c r="DN135" s="75" t="str">
        <f t="shared" si="92"/>
        <v>SI</v>
      </c>
      <c r="DO135" s="134"/>
      <c r="DP135" s="75" t="str">
        <f t="shared" si="93"/>
        <v>NO</v>
      </c>
      <c r="DQ135" s="98"/>
      <c r="DR135" s="75" t="str">
        <f t="shared" si="94"/>
        <v>NO</v>
      </c>
      <c r="DS135" s="144"/>
      <c r="DT135" s="75" t="str">
        <f t="shared" si="95"/>
        <v>NO</v>
      </c>
      <c r="DU135" s="144"/>
      <c r="DV135" s="75" t="str">
        <f t="shared" si="96"/>
        <v>NO</v>
      </c>
      <c r="DW135" s="144"/>
      <c r="DX135" s="75" t="str">
        <f t="shared" si="97"/>
        <v>NO</v>
      </c>
      <c r="DY135" s="149">
        <v>44687</v>
      </c>
      <c r="DZ135" s="75" t="str">
        <f t="shared" si="98"/>
        <v>SI</v>
      </c>
      <c r="EA135" s="144"/>
      <c r="EB135" s="75" t="str">
        <f t="shared" si="99"/>
        <v>NO</v>
      </c>
      <c r="EC135" s="134" t="s">
        <v>132</v>
      </c>
      <c r="ED135" s="127" t="s">
        <v>1530</v>
      </c>
      <c r="EE135" s="127" t="s">
        <v>131</v>
      </c>
      <c r="EF135" s="127" t="s">
        <v>1845</v>
      </c>
      <c r="EG135" s="127">
        <v>75</v>
      </c>
      <c r="EH135" s="127" t="s">
        <v>1793</v>
      </c>
      <c r="EI135" s="127">
        <v>2</v>
      </c>
      <c r="EJ135" s="127"/>
      <c r="EK135" s="145">
        <v>44687</v>
      </c>
      <c r="EL135" s="135">
        <v>1</v>
      </c>
      <c r="EM135" s="162">
        <v>44687</v>
      </c>
      <c r="EN135" s="133">
        <v>78</v>
      </c>
      <c r="EO135" s="134">
        <v>44687</v>
      </c>
      <c r="EP135" s="135">
        <v>175.6</v>
      </c>
      <c r="EQ135" s="134">
        <v>44687</v>
      </c>
      <c r="ER135" s="99">
        <v>95.079999999999984</v>
      </c>
      <c r="ES135" s="134">
        <v>44687</v>
      </c>
      <c r="ET135" s="225">
        <v>67.900000000000006</v>
      </c>
      <c r="EU135" s="134">
        <v>44687</v>
      </c>
      <c r="EV135" s="135">
        <v>63.1</v>
      </c>
      <c r="EW135" s="134">
        <v>44687</v>
      </c>
      <c r="EX135" s="127">
        <v>16</v>
      </c>
      <c r="EY135" s="127"/>
      <c r="EZ135" s="127"/>
      <c r="FA135" s="134">
        <v>44687</v>
      </c>
      <c r="FB135" s="133" t="s">
        <v>1799</v>
      </c>
      <c r="FC135" s="134">
        <v>44687</v>
      </c>
      <c r="FD135" s="135">
        <v>4.0599999999999996</v>
      </c>
      <c r="FE135" s="134">
        <v>44687</v>
      </c>
      <c r="FF135" s="135" t="s">
        <v>1907</v>
      </c>
      <c r="FG135" s="134">
        <v>44687</v>
      </c>
      <c r="FH135" s="135">
        <v>95.4</v>
      </c>
      <c r="FI135" s="145">
        <v>44687</v>
      </c>
      <c r="FJ135" s="132" t="s">
        <v>1712</v>
      </c>
      <c r="FK135" s="127">
        <v>89</v>
      </c>
      <c r="FL135" s="111">
        <v>44900</v>
      </c>
      <c r="FM135" s="134" t="s">
        <v>1530</v>
      </c>
      <c r="FN135" s="111">
        <v>44990</v>
      </c>
      <c r="FO135" s="138"/>
      <c r="FP135" s="127" t="s">
        <v>132</v>
      </c>
      <c r="FQ135" s="127" t="s">
        <v>132</v>
      </c>
      <c r="FR135" s="127" t="s">
        <v>132</v>
      </c>
      <c r="FS135" s="127" t="s">
        <v>132</v>
      </c>
      <c r="FT135" s="127" t="s">
        <v>132</v>
      </c>
      <c r="FU135" s="127"/>
      <c r="GM135" s="133"/>
    </row>
    <row r="136" spans="1:195" s="75" customFormat="1" x14ac:dyDescent="0.25">
      <c r="A136" s="85">
        <v>2022</v>
      </c>
      <c r="B136" s="76">
        <v>44926</v>
      </c>
      <c r="C136" s="85" t="s">
        <v>121</v>
      </c>
      <c r="D136" s="85" t="s">
        <v>122</v>
      </c>
      <c r="E136" s="85" t="s">
        <v>123</v>
      </c>
      <c r="F136" s="77">
        <f t="shared" si="103"/>
        <v>135</v>
      </c>
      <c r="G136" s="85" t="s">
        <v>1586</v>
      </c>
      <c r="H136" s="85">
        <v>86</v>
      </c>
      <c r="I136" s="85" t="s">
        <v>797</v>
      </c>
      <c r="J136" s="217" t="s">
        <v>800</v>
      </c>
      <c r="K136" s="77" t="str">
        <f>VLOOKUP(J136,[1]CodMpios!$B$1075:$E$1087,4,FALSE)</f>
        <v>86001 - Mocoa</v>
      </c>
      <c r="L136" s="77" t="str">
        <f>VLOOKUP($J136,[1]Coord_Mpios_X_Y!$B$102:$K$114,9,FALSE)</f>
        <v>1,228574994655</v>
      </c>
      <c r="M136" s="77" t="str">
        <f>VLOOKUP($J136,[1]Coord_Mpios_X_Y!$B$102:$K$114,10,FALSE)</f>
        <v>-76,684362183288</v>
      </c>
      <c r="N136" s="86" t="s">
        <v>1775</v>
      </c>
      <c r="O136" s="86" t="s">
        <v>1776</v>
      </c>
      <c r="P136" s="218"/>
      <c r="Q136" s="85" t="s">
        <v>126</v>
      </c>
      <c r="R136" s="108">
        <v>5301352</v>
      </c>
      <c r="S136" s="62" t="str">
        <f t="shared" si="84"/>
        <v>CC5301352</v>
      </c>
      <c r="T136" s="91" t="s">
        <v>742</v>
      </c>
      <c r="U136" s="85" t="s">
        <v>1158</v>
      </c>
      <c r="V136" s="91" t="s">
        <v>225</v>
      </c>
      <c r="W136" s="85" t="s">
        <v>259</v>
      </c>
      <c r="X136" s="87">
        <v>23949</v>
      </c>
      <c r="Y136" s="89">
        <f t="shared" si="100"/>
        <v>65</v>
      </c>
      <c r="Z136" s="63">
        <f>VLOOKUP($Y136,[1]Edades!$A$3:$H$153,4,FALSE)</f>
        <v>6</v>
      </c>
      <c r="AA136" s="63" t="str">
        <f>VLOOKUP($Y136,[1]Edades!$A$3:$H$153,6,FALSE)</f>
        <v>6 - Persona mayor</v>
      </c>
      <c r="AB136" s="63">
        <f>VLOOKUP($Y136,[1]Edades!$A$3:$H$153,7,FALSE)</f>
        <v>14</v>
      </c>
      <c r="AC136" s="63" t="str">
        <f>VLOOKUP($Y136,[1]Edades!$A$3:$H$153,8,FALSE)</f>
        <v>65-69</v>
      </c>
      <c r="AD136" s="88" t="s">
        <v>1589</v>
      </c>
      <c r="AE136" s="85">
        <v>1</v>
      </c>
      <c r="AF136" s="85" t="s">
        <v>807</v>
      </c>
      <c r="AG136" s="86" t="s">
        <v>1777</v>
      </c>
      <c r="AH136" s="85" t="s">
        <v>807</v>
      </c>
      <c r="AI136" s="85" t="s">
        <v>807</v>
      </c>
      <c r="AJ136" s="85" t="s">
        <v>807</v>
      </c>
      <c r="AK136" s="86" t="s">
        <v>1775</v>
      </c>
      <c r="AL136" s="86" t="s">
        <v>1600</v>
      </c>
      <c r="AM136" s="85" t="s">
        <v>1786</v>
      </c>
      <c r="AN136" s="85" t="s">
        <v>131</v>
      </c>
      <c r="AO136" s="85" t="s">
        <v>131</v>
      </c>
      <c r="AP136" s="85" t="s">
        <v>131</v>
      </c>
      <c r="AQ136" s="75" t="s">
        <v>1841</v>
      </c>
      <c r="AR136" s="53" t="str">
        <f t="shared" si="101"/>
        <v>86001 - Mocoa</v>
      </c>
      <c r="AS136" s="85" t="s">
        <v>1586</v>
      </c>
      <c r="AT136" s="85">
        <v>3214944641</v>
      </c>
      <c r="AU136" s="85" t="s">
        <v>1219</v>
      </c>
      <c r="AV136" s="85"/>
      <c r="AW136" s="85"/>
      <c r="AX136" s="85"/>
      <c r="AY136" s="85"/>
      <c r="AZ136" s="85"/>
      <c r="BA136" s="85">
        <v>86</v>
      </c>
      <c r="BB136" s="85" t="s">
        <v>1778</v>
      </c>
      <c r="BC136" s="85">
        <v>86001</v>
      </c>
      <c r="BD136" s="85" t="s">
        <v>1586</v>
      </c>
      <c r="BE136" s="89">
        <v>860010017201</v>
      </c>
      <c r="BF136" s="49" t="s">
        <v>1079</v>
      </c>
      <c r="BG136" s="85" t="s">
        <v>1779</v>
      </c>
      <c r="BH136" s="85" t="s">
        <v>1780</v>
      </c>
      <c r="BI136" s="85">
        <v>4201616</v>
      </c>
      <c r="BJ136" s="85"/>
      <c r="BK136" s="85"/>
      <c r="BL136" s="85" t="s">
        <v>807</v>
      </c>
      <c r="BM136" s="88" t="s">
        <v>132</v>
      </c>
      <c r="BN136" s="85" t="s">
        <v>132</v>
      </c>
      <c r="BO136" s="85">
        <v>0</v>
      </c>
      <c r="BP136" s="85" t="s">
        <v>132</v>
      </c>
      <c r="BQ136" s="85" t="s">
        <v>132</v>
      </c>
      <c r="BR136" s="85" t="s">
        <v>807</v>
      </c>
      <c r="BS136" s="85" t="s">
        <v>807</v>
      </c>
      <c r="BT136" s="90">
        <v>44824</v>
      </c>
      <c r="BU136" s="85" t="s">
        <v>1677</v>
      </c>
      <c r="BV136" s="85" t="s">
        <v>130</v>
      </c>
      <c r="BW136" s="91" t="s">
        <v>1678</v>
      </c>
      <c r="BX136" s="85"/>
      <c r="BY136" s="85" t="s">
        <v>132</v>
      </c>
      <c r="BZ136" s="85" t="s">
        <v>807</v>
      </c>
      <c r="CA136" s="85" t="s">
        <v>807</v>
      </c>
      <c r="CB136" s="85"/>
      <c r="CC136" s="85"/>
      <c r="CD136" s="85" t="s">
        <v>131</v>
      </c>
      <c r="CE136" s="88" t="s">
        <v>1681</v>
      </c>
      <c r="CF136" s="80" t="str">
        <f t="shared" ref="CF136:CF137" si="107">E136</f>
        <v>HTA</v>
      </c>
      <c r="CG136" s="109">
        <v>70</v>
      </c>
      <c r="CH136" s="95">
        <v>172</v>
      </c>
      <c r="CI136" s="50">
        <f t="shared" si="85"/>
        <v>23.661438615467823</v>
      </c>
      <c r="CJ136" s="18" t="str">
        <f t="shared" si="86"/>
        <v>NORMAL</v>
      </c>
      <c r="CK136" s="95">
        <f>Hoja1!L138</f>
        <v>6</v>
      </c>
      <c r="CL136" s="10" t="s">
        <v>1112</v>
      </c>
      <c r="CM136" s="97">
        <v>43343</v>
      </c>
      <c r="CN136" s="92"/>
      <c r="CO136" s="75">
        <v>1</v>
      </c>
      <c r="CP136" s="119">
        <f t="shared" si="105"/>
        <v>43343</v>
      </c>
      <c r="CQ136" s="75">
        <v>2</v>
      </c>
      <c r="CR136" s="65" t="s">
        <v>1222</v>
      </c>
      <c r="CS136" s="75">
        <v>0</v>
      </c>
      <c r="CT136" s="110" t="s">
        <v>131</v>
      </c>
      <c r="CU136" s="93" t="s">
        <v>807</v>
      </c>
      <c r="CV136" s="92"/>
      <c r="CW136" s="102">
        <v>89</v>
      </c>
      <c r="CX136" s="102">
        <v>50</v>
      </c>
      <c r="CY136" s="93" t="s">
        <v>807</v>
      </c>
      <c r="CZ136" s="92" t="s">
        <v>132</v>
      </c>
      <c r="DA136" s="75" t="s">
        <v>807</v>
      </c>
      <c r="DB136" s="92">
        <v>0</v>
      </c>
      <c r="DC136" s="75" t="str">
        <f t="shared" si="87"/>
        <v/>
      </c>
      <c r="DD136" s="16" t="str">
        <f t="shared" si="88"/>
        <v/>
      </c>
      <c r="DE136" s="16" t="str">
        <f t="shared" si="89"/>
        <v/>
      </c>
      <c r="DF136" s="16" t="str">
        <f t="shared" si="90"/>
        <v/>
      </c>
      <c r="DG136" s="16" t="str">
        <f t="shared" si="102"/>
        <v xml:space="preserve"> +  +  + </v>
      </c>
      <c r="DH136" s="16" t="str">
        <f t="shared" ref="DH136:DH138" si="108">E136</f>
        <v>HTA</v>
      </c>
      <c r="DI136" s="98"/>
      <c r="DJ136" s="75" t="str">
        <f t="shared" si="91"/>
        <v>NO</v>
      </c>
      <c r="DL136" s="98"/>
      <c r="DM136" s="98">
        <v>44859</v>
      </c>
      <c r="DN136" s="75" t="str">
        <f t="shared" si="92"/>
        <v>SI</v>
      </c>
      <c r="DO136" s="98"/>
      <c r="DP136" s="75" t="str">
        <f t="shared" si="93"/>
        <v>NO</v>
      </c>
      <c r="DQ136" s="98"/>
      <c r="DR136" s="75" t="str">
        <f t="shared" si="94"/>
        <v>NO</v>
      </c>
      <c r="DS136" s="98"/>
      <c r="DT136" s="75" t="str">
        <f t="shared" si="95"/>
        <v>NO</v>
      </c>
      <c r="DU136" s="98"/>
      <c r="DV136" s="75" t="str">
        <f t="shared" si="96"/>
        <v>NO</v>
      </c>
      <c r="DW136" s="98"/>
      <c r="DX136" s="75" t="str">
        <f t="shared" si="97"/>
        <v>NO</v>
      </c>
      <c r="DY136" s="98"/>
      <c r="DZ136" s="75" t="str">
        <f t="shared" si="98"/>
        <v>NO</v>
      </c>
      <c r="EA136" s="98"/>
      <c r="EB136" s="75" t="str">
        <f t="shared" si="99"/>
        <v>NO</v>
      </c>
      <c r="EC136" s="98" t="s">
        <v>807</v>
      </c>
      <c r="ED136" s="92" t="s">
        <v>1530</v>
      </c>
      <c r="EE136" s="92"/>
      <c r="EF136" s="98" t="s">
        <v>807</v>
      </c>
      <c r="EG136" s="94"/>
      <c r="EH136" s="99" t="s">
        <v>131</v>
      </c>
      <c r="EI136" s="99" t="s">
        <v>807</v>
      </c>
      <c r="EJ136" s="99"/>
      <c r="EK136" s="101">
        <v>44806</v>
      </c>
      <c r="EL136" s="92">
        <v>1.22</v>
      </c>
      <c r="EM136" s="103">
        <v>44343</v>
      </c>
      <c r="EN136" s="102">
        <v>105</v>
      </c>
      <c r="EO136" s="101">
        <v>43364</v>
      </c>
      <c r="EP136" s="92">
        <v>167</v>
      </c>
      <c r="EQ136" s="101">
        <v>43364</v>
      </c>
      <c r="ER136" s="99">
        <v>72</v>
      </c>
      <c r="ES136" s="101">
        <v>43364</v>
      </c>
      <c r="ET136" s="192">
        <v>49</v>
      </c>
      <c r="EU136" s="101">
        <v>43364</v>
      </c>
      <c r="EV136" s="92">
        <v>230</v>
      </c>
      <c r="EW136" s="101">
        <v>43364</v>
      </c>
      <c r="EX136" s="92"/>
      <c r="EY136" s="103"/>
      <c r="EZ136" s="92"/>
      <c r="FA136" s="102"/>
      <c r="FB136" s="102"/>
      <c r="FC136" s="92"/>
      <c r="FD136" s="92"/>
      <c r="FE136" s="103">
        <v>43364</v>
      </c>
      <c r="FF136" s="105">
        <v>3.4</v>
      </c>
      <c r="FG136" s="101">
        <v>43364</v>
      </c>
      <c r="FH136" s="105">
        <v>82.4</v>
      </c>
      <c r="FI136" s="92"/>
      <c r="FJ136" s="94"/>
      <c r="FK136" s="92"/>
      <c r="FL136" s="97">
        <v>44824</v>
      </c>
      <c r="FM136" s="98" t="s">
        <v>1530</v>
      </c>
      <c r="FN136" s="97">
        <v>44885</v>
      </c>
      <c r="FO136" s="107" t="s">
        <v>807</v>
      </c>
      <c r="FP136" s="92" t="s">
        <v>132</v>
      </c>
      <c r="FQ136" s="92" t="s">
        <v>132</v>
      </c>
      <c r="FR136" s="92" t="s">
        <v>132</v>
      </c>
      <c r="FS136" s="107" t="s">
        <v>807</v>
      </c>
      <c r="FT136" s="92" t="s">
        <v>130</v>
      </c>
      <c r="FU136" s="92"/>
      <c r="GM136" s="102"/>
    </row>
    <row r="137" spans="1:195" s="75" customFormat="1" x14ac:dyDescent="0.25">
      <c r="A137" s="85">
        <v>2022</v>
      </c>
      <c r="B137" s="76">
        <v>44926</v>
      </c>
      <c r="C137" s="85" t="s">
        <v>121</v>
      </c>
      <c r="D137" s="85" t="s">
        <v>122</v>
      </c>
      <c r="E137" s="85" t="s">
        <v>123</v>
      </c>
      <c r="F137" s="77">
        <f t="shared" si="103"/>
        <v>136</v>
      </c>
      <c r="G137" s="85" t="s">
        <v>1586</v>
      </c>
      <c r="H137" s="85">
        <v>86</v>
      </c>
      <c r="I137" s="85" t="s">
        <v>797</v>
      </c>
      <c r="J137" s="217" t="s">
        <v>798</v>
      </c>
      <c r="K137" s="77" t="str">
        <f>VLOOKUP(J137,[1]CodMpios!$B$1075:$E$1087,4,FALSE)</f>
        <v>86885 - Villagarzón</v>
      </c>
      <c r="L137" s="77" t="str">
        <f>VLOOKUP($J137,[1]Coord_Mpios_X_Y!$B$102:$K$114,9,FALSE)</f>
        <v>0,911149514668</v>
      </c>
      <c r="M137" s="77" t="str">
        <f>VLOOKUP($J137,[1]Coord_Mpios_X_Y!$B$102:$K$114,10,FALSE)</f>
        <v>-76,744954472991</v>
      </c>
      <c r="N137" s="86" t="s">
        <v>1592</v>
      </c>
      <c r="O137" s="86" t="s">
        <v>1776</v>
      </c>
      <c r="P137" s="218"/>
      <c r="Q137" s="85" t="s">
        <v>126</v>
      </c>
      <c r="R137" s="108">
        <v>18142113</v>
      </c>
      <c r="S137" s="62" t="str">
        <f t="shared" si="84"/>
        <v>CC18142113</v>
      </c>
      <c r="T137" s="91" t="s">
        <v>612</v>
      </c>
      <c r="U137" s="85" t="s">
        <v>808</v>
      </c>
      <c r="V137" s="91" t="s">
        <v>134</v>
      </c>
      <c r="W137" s="85" t="s">
        <v>312</v>
      </c>
      <c r="X137" s="87">
        <v>19247</v>
      </c>
      <c r="Y137" s="89">
        <f t="shared" si="100"/>
        <v>52</v>
      </c>
      <c r="Z137" s="63">
        <f>VLOOKUP($Y137,[1]Edades!$A$3:$H$153,4,FALSE)</f>
        <v>5</v>
      </c>
      <c r="AA137" s="63" t="str">
        <f>VLOOKUP($Y137,[1]Edades!$A$3:$H$153,6,FALSE)</f>
        <v>5 - Adultez</v>
      </c>
      <c r="AB137" s="63">
        <f>VLOOKUP($Y137,[1]Edades!$A$3:$H$153,7,FALSE)</f>
        <v>11</v>
      </c>
      <c r="AC137" s="63" t="str">
        <f>VLOOKUP($Y137,[1]Edades!$A$3:$H$153,8,FALSE)</f>
        <v>50-54</v>
      </c>
      <c r="AD137" s="88" t="s">
        <v>1589</v>
      </c>
      <c r="AE137" s="85">
        <v>1</v>
      </c>
      <c r="AF137" s="85" t="s">
        <v>807</v>
      </c>
      <c r="AG137" s="86" t="s">
        <v>1777</v>
      </c>
      <c r="AH137" s="85" t="s">
        <v>807</v>
      </c>
      <c r="AI137" s="85" t="s">
        <v>807</v>
      </c>
      <c r="AJ137" s="85" t="s">
        <v>807</v>
      </c>
      <c r="AK137" s="86" t="s">
        <v>1592</v>
      </c>
      <c r="AL137" s="86" t="s">
        <v>1600</v>
      </c>
      <c r="AM137" s="85" t="s">
        <v>1786</v>
      </c>
      <c r="AN137" s="85" t="s">
        <v>131</v>
      </c>
      <c r="AO137" s="85" t="s">
        <v>131</v>
      </c>
      <c r="AP137" s="85" t="s">
        <v>131</v>
      </c>
      <c r="AQ137" s="75" t="s">
        <v>1841</v>
      </c>
      <c r="AR137" s="53" t="str">
        <f t="shared" si="101"/>
        <v>86885 - Villagarzón</v>
      </c>
      <c r="AS137" s="85" t="s">
        <v>1618</v>
      </c>
      <c r="AT137" s="85">
        <v>3125210448</v>
      </c>
      <c r="AU137" s="85" t="s">
        <v>1219</v>
      </c>
      <c r="AV137" s="85"/>
      <c r="AW137" s="85"/>
      <c r="AX137" s="85"/>
      <c r="AY137" s="85"/>
      <c r="AZ137" s="85"/>
      <c r="BA137" s="85">
        <v>86</v>
      </c>
      <c r="BB137" s="85" t="s">
        <v>1778</v>
      </c>
      <c r="BC137" s="85">
        <v>86885</v>
      </c>
      <c r="BD137" s="85" t="s">
        <v>1618</v>
      </c>
      <c r="BE137" s="89">
        <v>860010017201</v>
      </c>
      <c r="BF137" s="49" t="s">
        <v>1083</v>
      </c>
      <c r="BG137" s="85" t="s">
        <v>1779</v>
      </c>
      <c r="BH137" s="85" t="s">
        <v>1780</v>
      </c>
      <c r="BI137" s="85">
        <v>4201616</v>
      </c>
      <c r="BJ137" s="85"/>
      <c r="BK137" s="85"/>
      <c r="BL137" s="85" t="s">
        <v>807</v>
      </c>
      <c r="BM137" s="85" t="s">
        <v>130</v>
      </c>
      <c r="BN137" s="85" t="s">
        <v>132</v>
      </c>
      <c r="BO137" s="85">
        <v>0</v>
      </c>
      <c r="BP137" s="85" t="s">
        <v>132</v>
      </c>
      <c r="BQ137" s="85" t="s">
        <v>132</v>
      </c>
      <c r="BR137" s="85" t="s">
        <v>807</v>
      </c>
      <c r="BS137" s="85" t="s">
        <v>807</v>
      </c>
      <c r="BT137" s="142">
        <v>44677</v>
      </c>
      <c r="BU137" s="85" t="s">
        <v>1677</v>
      </c>
      <c r="BV137" s="85" t="s">
        <v>130</v>
      </c>
      <c r="BW137" s="91" t="s">
        <v>1808</v>
      </c>
      <c r="BX137" s="85"/>
      <c r="BY137" s="85" t="s">
        <v>132</v>
      </c>
      <c r="BZ137" s="85" t="s">
        <v>807</v>
      </c>
      <c r="CA137" s="85" t="s">
        <v>807</v>
      </c>
      <c r="CB137" s="85"/>
      <c r="CC137" s="85"/>
      <c r="CD137" s="85" t="s">
        <v>131</v>
      </c>
      <c r="CE137" s="88" t="s">
        <v>1681</v>
      </c>
      <c r="CF137" s="80" t="str">
        <f t="shared" si="107"/>
        <v>HTA</v>
      </c>
      <c r="CG137" s="109">
        <v>81</v>
      </c>
      <c r="CH137" s="95">
        <v>177</v>
      </c>
      <c r="CI137" s="50">
        <f t="shared" si="85"/>
        <v>25.854639471416256</v>
      </c>
      <c r="CJ137" s="18" t="str">
        <f t="shared" si="86"/>
        <v>SOBREPESO</v>
      </c>
      <c r="CK137" s="95">
        <f>Hoja1!L139</f>
        <v>4</v>
      </c>
      <c r="CL137" s="10" t="s">
        <v>1112</v>
      </c>
      <c r="CM137" s="97">
        <v>43343</v>
      </c>
      <c r="CN137" s="92"/>
      <c r="CO137" s="75">
        <v>1</v>
      </c>
      <c r="CP137" s="98">
        <v>42491</v>
      </c>
      <c r="CQ137" s="75">
        <v>2</v>
      </c>
      <c r="CR137" s="65" t="s">
        <v>1222</v>
      </c>
      <c r="CS137" s="75">
        <v>0</v>
      </c>
      <c r="CT137" s="110" t="s">
        <v>131</v>
      </c>
      <c r="CU137" s="93" t="s">
        <v>807</v>
      </c>
      <c r="CV137" s="92"/>
      <c r="CW137" s="102">
        <v>110</v>
      </c>
      <c r="CX137" s="102">
        <v>60</v>
      </c>
      <c r="CY137" s="93" t="s">
        <v>807</v>
      </c>
      <c r="CZ137" s="92" t="s">
        <v>130</v>
      </c>
      <c r="DA137" s="75" t="s">
        <v>807</v>
      </c>
      <c r="DB137" s="92">
        <v>0</v>
      </c>
      <c r="DC137" s="75" t="str">
        <f t="shared" si="87"/>
        <v/>
      </c>
      <c r="DD137" s="16" t="str">
        <f t="shared" si="88"/>
        <v/>
      </c>
      <c r="DE137" s="16" t="str">
        <f t="shared" si="89"/>
        <v/>
      </c>
      <c r="DF137" s="16" t="str">
        <f t="shared" si="90"/>
        <v/>
      </c>
      <c r="DG137" s="16" t="str">
        <f t="shared" si="102"/>
        <v xml:space="preserve"> +  +  + </v>
      </c>
      <c r="DH137" s="16" t="str">
        <f t="shared" si="108"/>
        <v>HTA</v>
      </c>
      <c r="DI137" s="98"/>
      <c r="DJ137" s="75" t="str">
        <f t="shared" si="91"/>
        <v>NO</v>
      </c>
      <c r="DL137" s="98"/>
      <c r="DM137" s="98">
        <v>44127</v>
      </c>
      <c r="DN137" s="75" t="str">
        <f t="shared" si="92"/>
        <v>SI</v>
      </c>
      <c r="DO137" s="98"/>
      <c r="DP137" s="75" t="str">
        <f t="shared" si="93"/>
        <v>NO</v>
      </c>
      <c r="DQ137" s="98"/>
      <c r="DR137" s="75" t="str">
        <f t="shared" si="94"/>
        <v>NO</v>
      </c>
      <c r="DS137" s="98"/>
      <c r="DT137" s="75" t="str">
        <f t="shared" si="95"/>
        <v>NO</v>
      </c>
      <c r="DU137" s="98"/>
      <c r="DV137" s="75" t="str">
        <f t="shared" si="96"/>
        <v>NO</v>
      </c>
      <c r="DW137" s="98"/>
      <c r="DX137" s="75" t="str">
        <f t="shared" si="97"/>
        <v>NO</v>
      </c>
      <c r="DY137" s="98">
        <v>44643</v>
      </c>
      <c r="DZ137" s="75" t="str">
        <f t="shared" si="98"/>
        <v>SI</v>
      </c>
      <c r="EA137" s="98"/>
      <c r="EB137" s="75" t="str">
        <f t="shared" si="99"/>
        <v>NO</v>
      </c>
      <c r="EC137" s="98" t="s">
        <v>807</v>
      </c>
      <c r="ED137" s="92" t="s">
        <v>1530</v>
      </c>
      <c r="EE137" s="92"/>
      <c r="EF137" s="98" t="s">
        <v>807</v>
      </c>
      <c r="EG137" s="94"/>
      <c r="EH137" s="99" t="s">
        <v>131</v>
      </c>
      <c r="EI137" s="99" t="s">
        <v>807</v>
      </c>
      <c r="EJ137" s="99"/>
      <c r="EK137" s="101">
        <v>44643</v>
      </c>
      <c r="EL137" s="92">
        <v>0.99</v>
      </c>
      <c r="EM137" s="103">
        <v>44643</v>
      </c>
      <c r="EN137" s="102">
        <v>98</v>
      </c>
      <c r="EO137" s="101">
        <v>44643</v>
      </c>
      <c r="EP137" s="92">
        <v>183.4</v>
      </c>
      <c r="EQ137" s="101">
        <v>44643</v>
      </c>
      <c r="ER137" s="99">
        <v>104.86</v>
      </c>
      <c r="ES137" s="101">
        <v>44643</v>
      </c>
      <c r="ET137" s="192">
        <v>59.6</v>
      </c>
      <c r="EU137" s="101">
        <v>44643</v>
      </c>
      <c r="EV137" s="92">
        <v>94.7</v>
      </c>
      <c r="EW137" s="101">
        <v>44643</v>
      </c>
      <c r="EX137" s="92"/>
      <c r="EY137" s="103"/>
      <c r="EZ137" s="92"/>
      <c r="FA137" s="102"/>
      <c r="FB137" s="102"/>
      <c r="FC137" s="92"/>
      <c r="FD137" s="92"/>
      <c r="FE137" s="103">
        <v>44643</v>
      </c>
      <c r="FF137" s="105">
        <v>1.33</v>
      </c>
      <c r="FG137" s="101">
        <v>44643</v>
      </c>
      <c r="FH137" s="105">
        <v>73.7</v>
      </c>
      <c r="FI137" s="92"/>
      <c r="FJ137" s="94"/>
      <c r="FK137" s="92"/>
      <c r="FL137" s="114">
        <v>44677</v>
      </c>
      <c r="FM137" s="98" t="s">
        <v>1530</v>
      </c>
      <c r="FN137" s="114">
        <v>44768</v>
      </c>
      <c r="FO137" s="107" t="s">
        <v>807</v>
      </c>
      <c r="FP137" s="92" t="s">
        <v>132</v>
      </c>
      <c r="FQ137" s="92" t="s">
        <v>132</v>
      </c>
      <c r="FR137" s="92" t="s">
        <v>132</v>
      </c>
      <c r="FS137" s="107" t="s">
        <v>807</v>
      </c>
      <c r="FT137" s="92" t="s">
        <v>132</v>
      </c>
      <c r="FU137" s="92"/>
      <c r="GM137" s="102"/>
    </row>
    <row r="138" spans="1:195" s="75" customFormat="1" x14ac:dyDescent="0.25">
      <c r="A138" s="85">
        <v>2022</v>
      </c>
      <c r="B138" s="76">
        <v>44926</v>
      </c>
      <c r="C138" s="85" t="s">
        <v>121</v>
      </c>
      <c r="D138" s="85" t="s">
        <v>122</v>
      </c>
      <c r="E138" s="85" t="s">
        <v>1475</v>
      </c>
      <c r="F138" s="77">
        <f t="shared" si="103"/>
        <v>137</v>
      </c>
      <c r="G138" s="85" t="s">
        <v>1586</v>
      </c>
      <c r="H138" s="85">
        <v>86</v>
      </c>
      <c r="I138" s="85" t="s">
        <v>797</v>
      </c>
      <c r="J138" s="217" t="s">
        <v>800</v>
      </c>
      <c r="K138" s="77" t="str">
        <f>VLOOKUP(J138,[1]CodMpios!$B$1075:$E$1087,4,FALSE)</f>
        <v>86001 - Mocoa</v>
      </c>
      <c r="L138" s="77" t="str">
        <f>VLOOKUP($J138,[1]Coord_Mpios_X_Y!$B$102:$K$114,9,FALSE)</f>
        <v>1,228574994655</v>
      </c>
      <c r="M138" s="77" t="str">
        <f>VLOOKUP($J138,[1]Coord_Mpios_X_Y!$B$102:$K$114,10,FALSE)</f>
        <v>-76,684362183288</v>
      </c>
      <c r="N138" s="86" t="s">
        <v>1775</v>
      </c>
      <c r="O138" s="86" t="s">
        <v>1776</v>
      </c>
      <c r="P138" s="218"/>
      <c r="Q138" s="85" t="s">
        <v>126</v>
      </c>
      <c r="R138" s="108">
        <v>27353530</v>
      </c>
      <c r="S138" s="62" t="str">
        <f t="shared" si="84"/>
        <v>CC27353530</v>
      </c>
      <c r="T138" s="91" t="s">
        <v>440</v>
      </c>
      <c r="U138" s="85"/>
      <c r="V138" s="91" t="s">
        <v>1269</v>
      </c>
      <c r="W138" s="85" t="s">
        <v>464</v>
      </c>
      <c r="X138" s="87">
        <v>19269</v>
      </c>
      <c r="Y138" s="89">
        <f t="shared" si="100"/>
        <v>52</v>
      </c>
      <c r="Z138" s="63">
        <f>VLOOKUP($Y138,[1]Edades!$A$3:$H$153,4,FALSE)</f>
        <v>5</v>
      </c>
      <c r="AA138" s="63" t="str">
        <f>VLOOKUP($Y138,[1]Edades!$A$3:$H$153,6,FALSE)</f>
        <v>5 - Adultez</v>
      </c>
      <c r="AB138" s="63">
        <f>VLOOKUP($Y138,[1]Edades!$A$3:$H$153,7,FALSE)</f>
        <v>11</v>
      </c>
      <c r="AC138" s="63" t="str">
        <f>VLOOKUP($Y138,[1]Edades!$A$3:$H$153,8,FALSE)</f>
        <v>50-54</v>
      </c>
      <c r="AD138" s="91" t="s">
        <v>1590</v>
      </c>
      <c r="AE138" s="85">
        <v>2</v>
      </c>
      <c r="AF138" s="85" t="s">
        <v>807</v>
      </c>
      <c r="AG138" s="86" t="s">
        <v>1777</v>
      </c>
      <c r="AH138" s="85" t="s">
        <v>807</v>
      </c>
      <c r="AI138" s="85" t="s">
        <v>1596</v>
      </c>
      <c r="AJ138" s="85" t="s">
        <v>1591</v>
      </c>
      <c r="AK138" s="86" t="s">
        <v>1775</v>
      </c>
      <c r="AL138" s="86" t="s">
        <v>1600</v>
      </c>
      <c r="AM138" s="85" t="s">
        <v>1786</v>
      </c>
      <c r="AN138" s="85" t="s">
        <v>131</v>
      </c>
      <c r="AO138" s="85" t="s">
        <v>131</v>
      </c>
      <c r="AP138" s="85" t="s">
        <v>131</v>
      </c>
      <c r="AQ138" s="75" t="s">
        <v>1841</v>
      </c>
      <c r="AR138" s="53" t="str">
        <f t="shared" si="101"/>
        <v>86001 - Mocoa</v>
      </c>
      <c r="AS138" s="85" t="s">
        <v>1586</v>
      </c>
      <c r="AT138" s="85">
        <v>3108940862</v>
      </c>
      <c r="AU138" s="85" t="s">
        <v>1219</v>
      </c>
      <c r="AV138" s="85"/>
      <c r="AW138" s="85"/>
      <c r="AX138" s="85"/>
      <c r="AY138" s="85"/>
      <c r="AZ138" s="85"/>
      <c r="BA138" s="85">
        <v>86</v>
      </c>
      <c r="BB138" s="85" t="s">
        <v>1778</v>
      </c>
      <c r="BC138" s="85">
        <v>86001</v>
      </c>
      <c r="BD138" s="85" t="s">
        <v>1586</v>
      </c>
      <c r="BE138" s="89">
        <v>860010017201</v>
      </c>
      <c r="BF138" s="49" t="s">
        <v>1079</v>
      </c>
      <c r="BG138" s="85" t="s">
        <v>1779</v>
      </c>
      <c r="BH138" s="85" t="s">
        <v>1780</v>
      </c>
      <c r="BI138" s="85">
        <v>4201616</v>
      </c>
      <c r="BJ138" s="85"/>
      <c r="BK138" s="85"/>
      <c r="BL138" s="85" t="s">
        <v>807</v>
      </c>
      <c r="BM138" s="88" t="s">
        <v>130</v>
      </c>
      <c r="BN138" s="85" t="s">
        <v>132</v>
      </c>
      <c r="BO138" s="85">
        <v>0</v>
      </c>
      <c r="BP138" s="85" t="s">
        <v>132</v>
      </c>
      <c r="BQ138" s="85" t="s">
        <v>132</v>
      </c>
      <c r="BR138" s="85" t="s">
        <v>1676</v>
      </c>
      <c r="BS138" s="85" t="s">
        <v>132</v>
      </c>
      <c r="BT138" s="90">
        <v>44750</v>
      </c>
      <c r="BU138" s="85" t="s">
        <v>1677</v>
      </c>
      <c r="BV138" s="85" t="s">
        <v>130</v>
      </c>
      <c r="BW138" s="91" t="s">
        <v>1808</v>
      </c>
      <c r="BX138" s="85" t="s">
        <v>132</v>
      </c>
      <c r="BY138" s="85" t="s">
        <v>132</v>
      </c>
      <c r="BZ138" s="85" t="s">
        <v>130</v>
      </c>
      <c r="CA138" s="85" t="s">
        <v>132</v>
      </c>
      <c r="CB138" s="85" t="s">
        <v>1908</v>
      </c>
      <c r="CC138" s="85" t="s">
        <v>132</v>
      </c>
      <c r="CD138" s="85" t="s">
        <v>131</v>
      </c>
      <c r="CE138" s="85" t="s">
        <v>1681</v>
      </c>
      <c r="CF138" s="85" t="s">
        <v>132</v>
      </c>
      <c r="CG138" s="109">
        <v>68</v>
      </c>
      <c r="CH138" s="95">
        <v>155</v>
      </c>
      <c r="CI138" s="50">
        <f t="shared" si="85"/>
        <v>28.303850156087407</v>
      </c>
      <c r="CJ138" s="18" t="str">
        <f t="shared" si="86"/>
        <v>SOBREPESO</v>
      </c>
      <c r="CK138" s="95">
        <f>Hoja1!L140</f>
        <v>17</v>
      </c>
      <c r="CL138" s="10" t="s">
        <v>1113</v>
      </c>
      <c r="CM138" s="97">
        <v>43343</v>
      </c>
      <c r="CN138" s="92"/>
      <c r="CO138" s="75">
        <v>1</v>
      </c>
      <c r="CP138" s="119">
        <f>CM138</f>
        <v>43343</v>
      </c>
      <c r="CQ138" s="75">
        <v>1</v>
      </c>
      <c r="CR138" s="98">
        <v>43384</v>
      </c>
      <c r="CS138" s="75">
        <v>1</v>
      </c>
      <c r="CT138" s="110" t="s">
        <v>1707</v>
      </c>
      <c r="CU138" s="92" t="s">
        <v>132</v>
      </c>
      <c r="CV138" s="92"/>
      <c r="CW138" s="102">
        <v>120</v>
      </c>
      <c r="CX138" s="102">
        <v>80</v>
      </c>
      <c r="CY138" s="93" t="s">
        <v>807</v>
      </c>
      <c r="CZ138" s="92" t="s">
        <v>132</v>
      </c>
      <c r="DA138" s="92" t="s">
        <v>132</v>
      </c>
      <c r="DB138" s="92">
        <v>0</v>
      </c>
      <c r="DC138" s="75" t="str">
        <f t="shared" si="87"/>
        <v/>
      </c>
      <c r="DD138" s="16" t="str">
        <f t="shared" si="88"/>
        <v/>
      </c>
      <c r="DE138" s="16" t="str">
        <f t="shared" si="89"/>
        <v/>
      </c>
      <c r="DF138" s="16" t="str">
        <f t="shared" si="90"/>
        <v/>
      </c>
      <c r="DG138" s="16" t="str">
        <f t="shared" si="102"/>
        <v xml:space="preserve"> +  +  + </v>
      </c>
      <c r="DH138" s="16" t="str">
        <f t="shared" si="108"/>
        <v>HTA + DM</v>
      </c>
      <c r="DI138" s="98"/>
      <c r="DJ138" s="75" t="str">
        <f t="shared" si="91"/>
        <v>NO</v>
      </c>
      <c r="DL138" s="98"/>
      <c r="DM138" s="98"/>
      <c r="DN138" s="75" t="str">
        <f t="shared" si="92"/>
        <v>NO</v>
      </c>
      <c r="DO138" s="98"/>
      <c r="DP138" s="75" t="str">
        <f t="shared" si="93"/>
        <v>NO</v>
      </c>
      <c r="DQ138" s="98"/>
      <c r="DR138" s="75" t="str">
        <f t="shared" si="94"/>
        <v>NO</v>
      </c>
      <c r="DS138" s="98"/>
      <c r="DT138" s="75" t="str">
        <f t="shared" si="95"/>
        <v>NO</v>
      </c>
      <c r="DU138" s="98"/>
      <c r="DV138" s="75" t="str">
        <f t="shared" si="96"/>
        <v>NO</v>
      </c>
      <c r="DW138" s="98"/>
      <c r="DX138" s="75" t="str">
        <f t="shared" si="97"/>
        <v>NO</v>
      </c>
      <c r="DY138" s="98">
        <v>44358</v>
      </c>
      <c r="DZ138" s="75" t="str">
        <f t="shared" si="98"/>
        <v>SI</v>
      </c>
      <c r="EA138" s="98"/>
      <c r="EB138" s="75" t="str">
        <f t="shared" si="99"/>
        <v>NO</v>
      </c>
      <c r="EC138" s="98" t="s">
        <v>131</v>
      </c>
      <c r="ED138" s="92" t="s">
        <v>1530</v>
      </c>
      <c r="EE138" s="92" t="s">
        <v>131</v>
      </c>
      <c r="EF138" s="92" t="s">
        <v>1845</v>
      </c>
      <c r="EG138" s="94"/>
      <c r="EH138" s="99" t="s">
        <v>131</v>
      </c>
      <c r="EI138" s="99" t="s">
        <v>807</v>
      </c>
      <c r="EJ138" s="99"/>
      <c r="EK138" s="101">
        <v>44356</v>
      </c>
      <c r="EL138" s="92">
        <v>0.71</v>
      </c>
      <c r="EM138" s="103">
        <v>44574</v>
      </c>
      <c r="EN138" s="102">
        <v>128</v>
      </c>
      <c r="EO138" s="101">
        <v>44356</v>
      </c>
      <c r="EP138" s="92">
        <v>253</v>
      </c>
      <c r="EQ138" s="101">
        <v>44356</v>
      </c>
      <c r="ER138" s="99">
        <v>163.44</v>
      </c>
      <c r="ES138" s="101">
        <v>44356</v>
      </c>
      <c r="ET138" s="192">
        <v>38.200000000000003</v>
      </c>
      <c r="EU138" s="101">
        <v>44356</v>
      </c>
      <c r="EV138" s="92">
        <v>256.8</v>
      </c>
      <c r="EW138" s="101">
        <v>44356</v>
      </c>
      <c r="EX138" s="92"/>
      <c r="EY138" s="103">
        <v>44574</v>
      </c>
      <c r="EZ138" s="92">
        <v>6.1</v>
      </c>
      <c r="FA138" s="102"/>
      <c r="FB138" s="102"/>
      <c r="FC138" s="92"/>
      <c r="FD138" s="92"/>
      <c r="FE138" s="103">
        <v>44356</v>
      </c>
      <c r="FF138" s="105">
        <v>11.9</v>
      </c>
      <c r="FG138" s="101">
        <v>44356</v>
      </c>
      <c r="FH138" s="105">
        <v>80.760000000000005</v>
      </c>
      <c r="FI138" s="98">
        <v>44744</v>
      </c>
      <c r="FJ138" s="94" t="s">
        <v>807</v>
      </c>
      <c r="FK138" s="92">
        <v>96</v>
      </c>
      <c r="FL138" s="97">
        <v>44750</v>
      </c>
      <c r="FM138" s="98" t="s">
        <v>1530</v>
      </c>
      <c r="FN138" s="97">
        <v>44842</v>
      </c>
      <c r="FO138" s="107"/>
      <c r="FP138" s="92" t="s">
        <v>132</v>
      </c>
      <c r="FQ138" s="92" t="s">
        <v>132</v>
      </c>
      <c r="FR138" s="92" t="s">
        <v>132</v>
      </c>
      <c r="FS138" s="107" t="s">
        <v>807</v>
      </c>
      <c r="FT138" s="92" t="s">
        <v>132</v>
      </c>
      <c r="FU138" s="92" t="s">
        <v>1909</v>
      </c>
      <c r="GM138" s="102"/>
    </row>
    <row r="139" spans="1:195" s="75" customFormat="1" ht="26.25" x14ac:dyDescent="0.25">
      <c r="A139" s="85">
        <v>2022</v>
      </c>
      <c r="B139" s="76">
        <v>44926</v>
      </c>
      <c r="C139" s="85" t="s">
        <v>121</v>
      </c>
      <c r="D139" s="85" t="s">
        <v>122</v>
      </c>
      <c r="E139" s="85" t="s">
        <v>123</v>
      </c>
      <c r="F139" s="77">
        <f t="shared" si="103"/>
        <v>138</v>
      </c>
      <c r="G139" s="85" t="s">
        <v>1586</v>
      </c>
      <c r="H139" s="85">
        <v>86</v>
      </c>
      <c r="I139" s="85" t="s">
        <v>797</v>
      </c>
      <c r="J139" s="217" t="s">
        <v>800</v>
      </c>
      <c r="K139" s="77" t="str">
        <f>VLOOKUP(J139,[1]CodMpios!$B$1075:$E$1087,4,FALSE)</f>
        <v>86001 - Mocoa</v>
      </c>
      <c r="L139" s="77" t="str">
        <f>VLOOKUP($J139,[1]Coord_Mpios_X_Y!$B$102:$K$114,9,FALSE)</f>
        <v>1,228574994655</v>
      </c>
      <c r="M139" s="77" t="str">
        <f>VLOOKUP($J139,[1]Coord_Mpios_X_Y!$B$102:$K$114,10,FALSE)</f>
        <v>-76,684362183288</v>
      </c>
      <c r="N139" s="86" t="s">
        <v>1775</v>
      </c>
      <c r="O139" s="86" t="s">
        <v>1776</v>
      </c>
      <c r="P139" s="218"/>
      <c r="Q139" s="85" t="s">
        <v>126</v>
      </c>
      <c r="R139" s="108">
        <v>27360414</v>
      </c>
      <c r="S139" s="62" t="str">
        <f t="shared" si="84"/>
        <v>CC27360414</v>
      </c>
      <c r="T139" s="91" t="s">
        <v>238</v>
      </c>
      <c r="U139" s="85" t="s">
        <v>379</v>
      </c>
      <c r="V139" s="91" t="s">
        <v>134</v>
      </c>
      <c r="W139" s="85" t="s">
        <v>152</v>
      </c>
      <c r="X139" s="87">
        <v>23299</v>
      </c>
      <c r="Y139" s="89">
        <f t="shared" si="100"/>
        <v>63</v>
      </c>
      <c r="Z139" s="63">
        <f>VLOOKUP($Y139,[1]Edades!$A$3:$H$153,4,FALSE)</f>
        <v>6</v>
      </c>
      <c r="AA139" s="63" t="str">
        <f>VLOOKUP($Y139,[1]Edades!$A$3:$H$153,6,FALSE)</f>
        <v>6 - Persona mayor</v>
      </c>
      <c r="AB139" s="63">
        <f>VLOOKUP($Y139,[1]Edades!$A$3:$H$153,7,FALSE)</f>
        <v>13</v>
      </c>
      <c r="AC139" s="63" t="str">
        <f>VLOOKUP($Y139,[1]Edades!$A$3:$H$153,8,FALSE)</f>
        <v>60-64</v>
      </c>
      <c r="AD139" s="91" t="s">
        <v>1590</v>
      </c>
      <c r="AE139" s="85">
        <v>2</v>
      </c>
      <c r="AF139" s="85" t="s">
        <v>807</v>
      </c>
      <c r="AG139" s="127" t="s">
        <v>132</v>
      </c>
      <c r="AH139" s="127" t="s">
        <v>132</v>
      </c>
      <c r="AI139" s="127" t="s">
        <v>1595</v>
      </c>
      <c r="AJ139" s="127" t="s">
        <v>1591</v>
      </c>
      <c r="AK139" s="127" t="s">
        <v>807</v>
      </c>
      <c r="AL139" s="127" t="s">
        <v>1600</v>
      </c>
      <c r="AM139" s="85" t="s">
        <v>1786</v>
      </c>
      <c r="AN139" s="85" t="s">
        <v>131</v>
      </c>
      <c r="AO139" s="85" t="s">
        <v>131</v>
      </c>
      <c r="AP139" s="85" t="s">
        <v>131</v>
      </c>
      <c r="AQ139" s="127" t="s">
        <v>1841</v>
      </c>
      <c r="AR139" s="53" t="str">
        <f t="shared" si="101"/>
        <v>86001 - Mocoa</v>
      </c>
      <c r="AS139" s="85" t="s">
        <v>1586</v>
      </c>
      <c r="AT139" s="85">
        <v>3115268686</v>
      </c>
      <c r="AU139" s="85" t="s">
        <v>1219</v>
      </c>
      <c r="AV139" s="85"/>
      <c r="AW139" s="85"/>
      <c r="AX139" s="85"/>
      <c r="AY139" s="85"/>
      <c r="AZ139" s="85"/>
      <c r="BA139" s="85">
        <v>86</v>
      </c>
      <c r="BB139" s="85" t="s">
        <v>1778</v>
      </c>
      <c r="BC139" s="85">
        <v>86001</v>
      </c>
      <c r="BD139" s="85" t="s">
        <v>1586</v>
      </c>
      <c r="BE139" s="89">
        <v>860010017201</v>
      </c>
      <c r="BF139" s="49" t="s">
        <v>1079</v>
      </c>
      <c r="BG139" s="85" t="s">
        <v>1779</v>
      </c>
      <c r="BH139" s="85" t="s">
        <v>1780</v>
      </c>
      <c r="BI139" s="85">
        <v>4201616</v>
      </c>
      <c r="BJ139" s="85"/>
      <c r="BK139" s="85"/>
      <c r="BL139" s="85" t="s">
        <v>807</v>
      </c>
      <c r="BM139" s="127" t="s">
        <v>130</v>
      </c>
      <c r="BN139" s="127" t="s">
        <v>132</v>
      </c>
      <c r="BO139" s="85">
        <v>0</v>
      </c>
      <c r="BP139" s="127" t="s">
        <v>132</v>
      </c>
      <c r="BQ139" s="127" t="s">
        <v>132</v>
      </c>
      <c r="BR139" s="85" t="s">
        <v>1676</v>
      </c>
      <c r="BS139" s="127" t="s">
        <v>132</v>
      </c>
      <c r="BT139" s="111">
        <v>44904</v>
      </c>
      <c r="BU139" s="127" t="s">
        <v>1677</v>
      </c>
      <c r="BV139" s="127" t="s">
        <v>130</v>
      </c>
      <c r="BW139" s="133" t="s">
        <v>1678</v>
      </c>
      <c r="BX139" s="127" t="s">
        <v>132</v>
      </c>
      <c r="BY139" s="127" t="s">
        <v>132</v>
      </c>
      <c r="BZ139" s="127" t="s">
        <v>130</v>
      </c>
      <c r="CA139" s="127" t="s">
        <v>132</v>
      </c>
      <c r="CB139" s="127" t="s">
        <v>132</v>
      </c>
      <c r="CC139" s="127" t="s">
        <v>132</v>
      </c>
      <c r="CD139" s="127" t="s">
        <v>131</v>
      </c>
      <c r="CE139" s="127" t="s">
        <v>1681</v>
      </c>
      <c r="CF139" s="127" t="s">
        <v>1842</v>
      </c>
      <c r="CG139" s="130">
        <v>69</v>
      </c>
      <c r="CH139" s="131">
        <v>166</v>
      </c>
      <c r="CI139" s="50">
        <f t="shared" si="85"/>
        <v>25.039918710988534</v>
      </c>
      <c r="CJ139" s="18" t="str">
        <f t="shared" si="86"/>
        <v>SOBREPESO</v>
      </c>
      <c r="CK139" s="95">
        <f>Hoja1!L141</f>
        <v>28</v>
      </c>
      <c r="CL139" s="10" t="s">
        <v>1115</v>
      </c>
      <c r="CM139" s="136">
        <v>43343</v>
      </c>
      <c r="CN139" s="127"/>
      <c r="CO139" s="75">
        <v>1</v>
      </c>
      <c r="CP139" s="144">
        <v>43343</v>
      </c>
      <c r="CQ139" s="75">
        <v>2</v>
      </c>
      <c r="CR139" s="65" t="s">
        <v>1222</v>
      </c>
      <c r="CS139" s="75">
        <v>0</v>
      </c>
      <c r="CT139" s="127" t="s">
        <v>131</v>
      </c>
      <c r="CU139" s="127" t="s">
        <v>132</v>
      </c>
      <c r="CV139" s="127"/>
      <c r="CW139" s="133">
        <v>120</v>
      </c>
      <c r="CX139" s="125">
        <v>80</v>
      </c>
      <c r="CY139" s="127" t="s">
        <v>131</v>
      </c>
      <c r="CZ139" s="127" t="s">
        <v>132</v>
      </c>
      <c r="DA139" s="127" t="s">
        <v>130</v>
      </c>
      <c r="DB139" s="92">
        <v>1</v>
      </c>
      <c r="DC139" s="75" t="str">
        <f t="shared" si="87"/>
        <v/>
      </c>
      <c r="DD139" s="16" t="str">
        <f t="shared" si="88"/>
        <v/>
      </c>
      <c r="DE139" s="16" t="str">
        <f t="shared" si="89"/>
        <v>COLESTEROL ALTO</v>
      </c>
      <c r="DF139" s="16" t="str">
        <f t="shared" si="90"/>
        <v/>
      </c>
      <c r="DG139" s="16" t="str">
        <f t="shared" si="102"/>
        <v xml:space="preserve"> +  + COLESTEROL ALTO + </v>
      </c>
      <c r="DH139" s="16" t="str">
        <f>VLOOKUP(DG139,Hoja3!$A$19:$B$41,2,FALSE)</f>
        <v>COLESTEROL ALTO</v>
      </c>
      <c r="DI139" s="144">
        <v>43440</v>
      </c>
      <c r="DJ139" s="75" t="str">
        <f t="shared" si="91"/>
        <v>SI</v>
      </c>
      <c r="DL139" s="144"/>
      <c r="DM139" s="149">
        <v>44862</v>
      </c>
      <c r="DN139" s="75" t="str">
        <f t="shared" si="92"/>
        <v>SI</v>
      </c>
      <c r="DO139" s="134"/>
      <c r="DP139" s="75" t="str">
        <f t="shared" si="93"/>
        <v>NO</v>
      </c>
      <c r="DQ139" s="98"/>
      <c r="DR139" s="75" t="str">
        <f t="shared" si="94"/>
        <v>NO</v>
      </c>
      <c r="DS139" s="134"/>
      <c r="DT139" s="75" t="str">
        <f t="shared" si="95"/>
        <v>NO</v>
      </c>
      <c r="DU139" s="134"/>
      <c r="DV139" s="75" t="str">
        <f t="shared" si="96"/>
        <v>NO</v>
      </c>
      <c r="DW139" s="134"/>
      <c r="DX139" s="75" t="str">
        <f t="shared" si="97"/>
        <v>NO</v>
      </c>
      <c r="DY139" s="145">
        <v>44335</v>
      </c>
      <c r="DZ139" s="75" t="str">
        <f t="shared" si="98"/>
        <v>SI</v>
      </c>
      <c r="EA139" s="134"/>
      <c r="EB139" s="75" t="str">
        <f t="shared" si="99"/>
        <v>NO</v>
      </c>
      <c r="EC139" s="134" t="s">
        <v>131</v>
      </c>
      <c r="ED139" s="127" t="s">
        <v>1530</v>
      </c>
      <c r="EE139" s="127" t="s">
        <v>131</v>
      </c>
      <c r="EF139" s="127" t="s">
        <v>1814</v>
      </c>
      <c r="EG139" s="147">
        <v>68</v>
      </c>
      <c r="EH139" s="127" t="s">
        <v>1793</v>
      </c>
      <c r="EI139" s="135">
        <v>2</v>
      </c>
      <c r="EJ139" s="135"/>
      <c r="EK139" s="150">
        <v>44798</v>
      </c>
      <c r="EL139" s="135">
        <v>0.92</v>
      </c>
      <c r="EM139" s="162"/>
      <c r="EN139" s="133">
        <v>102</v>
      </c>
      <c r="EO139" s="144">
        <v>44798</v>
      </c>
      <c r="EP139" s="135">
        <v>166</v>
      </c>
      <c r="EQ139" s="134">
        <v>44798</v>
      </c>
      <c r="ER139" s="99">
        <v>92.531999999999996</v>
      </c>
      <c r="ES139" s="136">
        <v>44798</v>
      </c>
      <c r="ET139" s="225">
        <v>59.7</v>
      </c>
      <c r="EU139" s="144">
        <v>44798</v>
      </c>
      <c r="EV139" s="135">
        <v>68.84</v>
      </c>
      <c r="EW139" s="134">
        <v>44798</v>
      </c>
      <c r="EX139" s="138" t="s">
        <v>1912</v>
      </c>
      <c r="EY139" s="127"/>
      <c r="EZ139" s="127"/>
      <c r="FA139" s="144">
        <v>44798</v>
      </c>
      <c r="FB139" s="127" t="s">
        <v>1799</v>
      </c>
      <c r="FC139" s="136">
        <v>44798</v>
      </c>
      <c r="FD139" s="138" t="s">
        <v>1910</v>
      </c>
      <c r="FE139" s="134">
        <v>44798</v>
      </c>
      <c r="FF139" s="127">
        <v>10</v>
      </c>
      <c r="FG139" s="134">
        <v>44798</v>
      </c>
      <c r="FH139" s="138" t="s">
        <v>1911</v>
      </c>
      <c r="FI139" s="145">
        <v>44798</v>
      </c>
      <c r="FJ139" s="127" t="s">
        <v>1712</v>
      </c>
      <c r="FK139" s="127">
        <v>78</v>
      </c>
      <c r="FL139" s="111">
        <v>44904</v>
      </c>
      <c r="FM139" s="136" t="s">
        <v>1530</v>
      </c>
      <c r="FN139" s="111">
        <v>44994</v>
      </c>
      <c r="FO139" s="127"/>
      <c r="FP139" s="127" t="s">
        <v>132</v>
      </c>
      <c r="FQ139" s="127" t="s">
        <v>132</v>
      </c>
      <c r="FR139" s="127" t="s">
        <v>132</v>
      </c>
      <c r="FS139" s="127" t="s">
        <v>132</v>
      </c>
      <c r="FT139" s="127" t="s">
        <v>132</v>
      </c>
      <c r="FU139" s="127"/>
      <c r="GM139" s="127"/>
    </row>
    <row r="140" spans="1:195" s="75" customFormat="1" x14ac:dyDescent="0.25">
      <c r="A140" s="85">
        <v>2022</v>
      </c>
      <c r="B140" s="76">
        <v>44926</v>
      </c>
      <c r="C140" s="85" t="s">
        <v>121</v>
      </c>
      <c r="D140" s="85" t="s">
        <v>122</v>
      </c>
      <c r="E140" s="85" t="s">
        <v>1474</v>
      </c>
      <c r="F140" s="77">
        <f t="shared" si="103"/>
        <v>139</v>
      </c>
      <c r="G140" s="85" t="s">
        <v>1586</v>
      </c>
      <c r="H140" s="85">
        <v>86</v>
      </c>
      <c r="I140" s="85" t="s">
        <v>797</v>
      </c>
      <c r="J140" s="217" t="s">
        <v>800</v>
      </c>
      <c r="K140" s="77" t="str">
        <f>VLOOKUP(J140,[1]CodMpios!$B$1075:$E$1087,4,FALSE)</f>
        <v>86001 - Mocoa</v>
      </c>
      <c r="L140" s="77" t="str">
        <f>VLOOKUP($J140,[1]Coord_Mpios_X_Y!$B$102:$K$114,9,FALSE)</f>
        <v>1,228574994655</v>
      </c>
      <c r="M140" s="77" t="str">
        <f>VLOOKUP($J140,[1]Coord_Mpios_X_Y!$B$102:$K$114,10,FALSE)</f>
        <v>-76,684362183288</v>
      </c>
      <c r="N140" s="86" t="s">
        <v>1592</v>
      </c>
      <c r="O140" s="86" t="s">
        <v>1776</v>
      </c>
      <c r="P140" s="218"/>
      <c r="Q140" s="85" t="s">
        <v>126</v>
      </c>
      <c r="R140" s="108">
        <v>13006138</v>
      </c>
      <c r="S140" s="62" t="str">
        <f t="shared" si="84"/>
        <v>CC13006138</v>
      </c>
      <c r="T140" s="91" t="s">
        <v>252</v>
      </c>
      <c r="U140" s="85" t="s">
        <v>296</v>
      </c>
      <c r="V140" s="91" t="s">
        <v>325</v>
      </c>
      <c r="W140" s="85" t="s">
        <v>466</v>
      </c>
      <c r="X140" s="87">
        <v>18333</v>
      </c>
      <c r="Y140" s="89">
        <f t="shared" si="100"/>
        <v>50</v>
      </c>
      <c r="Z140" s="63">
        <f>VLOOKUP($Y140,[1]Edades!$A$3:$H$153,4,FALSE)</f>
        <v>5</v>
      </c>
      <c r="AA140" s="63" t="str">
        <f>VLOOKUP($Y140,[1]Edades!$A$3:$H$153,6,FALSE)</f>
        <v>5 - Adultez</v>
      </c>
      <c r="AB140" s="63">
        <f>VLOOKUP($Y140,[1]Edades!$A$3:$H$153,7,FALSE)</f>
        <v>11</v>
      </c>
      <c r="AC140" s="63" t="str">
        <f>VLOOKUP($Y140,[1]Edades!$A$3:$H$153,8,FALSE)</f>
        <v>50-54</v>
      </c>
      <c r="AD140" s="88" t="s">
        <v>1589</v>
      </c>
      <c r="AE140" s="85">
        <v>1</v>
      </c>
      <c r="AF140" s="85" t="s">
        <v>807</v>
      </c>
      <c r="AG140" s="86" t="s">
        <v>1777</v>
      </c>
      <c r="AH140" s="85" t="s">
        <v>807</v>
      </c>
      <c r="AI140" s="85" t="s">
        <v>807</v>
      </c>
      <c r="AJ140" s="85" t="s">
        <v>807</v>
      </c>
      <c r="AK140" s="86" t="s">
        <v>1592</v>
      </c>
      <c r="AL140" s="86" t="s">
        <v>1600</v>
      </c>
      <c r="AM140" s="85" t="s">
        <v>1786</v>
      </c>
      <c r="AN140" s="85" t="s">
        <v>131</v>
      </c>
      <c r="AO140" s="85" t="s">
        <v>131</v>
      </c>
      <c r="AP140" s="85" t="s">
        <v>131</v>
      </c>
      <c r="AQ140" s="75" t="s">
        <v>1841</v>
      </c>
      <c r="AR140" s="53" t="str">
        <f t="shared" si="101"/>
        <v>86001 - Mocoa</v>
      </c>
      <c r="AS140" s="85" t="s">
        <v>1586</v>
      </c>
      <c r="AT140" s="85">
        <v>3124913923</v>
      </c>
      <c r="AU140" s="85" t="s">
        <v>1219</v>
      </c>
      <c r="AV140" s="85"/>
      <c r="AW140" s="85"/>
      <c r="AX140" s="85"/>
      <c r="AY140" s="85"/>
      <c r="AZ140" s="85"/>
      <c r="BA140" s="85">
        <v>86</v>
      </c>
      <c r="BB140" s="85" t="s">
        <v>1778</v>
      </c>
      <c r="BC140" s="85">
        <v>86001</v>
      </c>
      <c r="BD140" s="85" t="s">
        <v>1586</v>
      </c>
      <c r="BE140" s="89">
        <v>860010017201</v>
      </c>
      <c r="BF140" s="49" t="s">
        <v>1079</v>
      </c>
      <c r="BG140" s="85" t="s">
        <v>1779</v>
      </c>
      <c r="BH140" s="85" t="s">
        <v>1780</v>
      </c>
      <c r="BI140" s="85">
        <v>4201616</v>
      </c>
      <c r="BJ140" s="85"/>
      <c r="BK140" s="85"/>
      <c r="BL140" s="85" t="s">
        <v>807</v>
      </c>
      <c r="BM140" s="88" t="s">
        <v>132</v>
      </c>
      <c r="BN140" s="85" t="s">
        <v>132</v>
      </c>
      <c r="BO140" s="85">
        <v>0</v>
      </c>
      <c r="BP140" s="85" t="s">
        <v>132</v>
      </c>
      <c r="BQ140" s="85" t="s">
        <v>132</v>
      </c>
      <c r="BR140" s="85" t="s">
        <v>807</v>
      </c>
      <c r="BS140" s="85" t="s">
        <v>807</v>
      </c>
      <c r="BT140" s="142">
        <v>44802</v>
      </c>
      <c r="BU140" s="85" t="s">
        <v>1677</v>
      </c>
      <c r="BV140" s="85" t="s">
        <v>130</v>
      </c>
      <c r="BW140" s="91" t="s">
        <v>131</v>
      </c>
      <c r="BX140" s="85"/>
      <c r="BY140" s="85" t="s">
        <v>131</v>
      </c>
      <c r="BZ140" s="85" t="s">
        <v>807</v>
      </c>
      <c r="CA140" s="85" t="s">
        <v>807</v>
      </c>
      <c r="CB140" s="85"/>
      <c r="CC140" s="85"/>
      <c r="CD140" s="85" t="s">
        <v>131</v>
      </c>
      <c r="CE140" s="88" t="s">
        <v>1681</v>
      </c>
      <c r="CF140" s="80" t="str">
        <f>E140</f>
        <v>DM</v>
      </c>
      <c r="CG140" s="109">
        <v>56</v>
      </c>
      <c r="CH140" s="95">
        <v>165</v>
      </c>
      <c r="CI140" s="50">
        <f t="shared" si="85"/>
        <v>20.569329660238754</v>
      </c>
      <c r="CJ140" s="18" t="str">
        <f t="shared" si="86"/>
        <v>NORMAL</v>
      </c>
      <c r="CK140" s="95">
        <f>Hoja1!L142</f>
        <v>7</v>
      </c>
      <c r="CL140" s="10" t="s">
        <v>1112</v>
      </c>
      <c r="CM140" s="97">
        <v>43346</v>
      </c>
      <c r="CN140" s="92"/>
      <c r="CO140" s="92">
        <v>2</v>
      </c>
      <c r="CP140" s="65" t="s">
        <v>1222</v>
      </c>
      <c r="CQ140" s="75">
        <v>1</v>
      </c>
      <c r="CR140" s="94" t="s">
        <v>1221</v>
      </c>
      <c r="CS140" s="75">
        <v>1</v>
      </c>
      <c r="CT140" s="110" t="s">
        <v>1707</v>
      </c>
      <c r="CU140" s="93" t="s">
        <v>807</v>
      </c>
      <c r="CV140" s="92"/>
      <c r="CW140" s="102">
        <v>120</v>
      </c>
      <c r="CX140" s="102">
        <v>70</v>
      </c>
      <c r="CY140" s="93" t="s">
        <v>807</v>
      </c>
      <c r="CZ140" s="92" t="s">
        <v>130</v>
      </c>
      <c r="DA140" s="75" t="s">
        <v>807</v>
      </c>
      <c r="DB140" s="92">
        <v>0</v>
      </c>
      <c r="DC140" s="75" t="str">
        <f t="shared" si="87"/>
        <v/>
      </c>
      <c r="DD140" s="16" t="str">
        <f t="shared" si="88"/>
        <v/>
      </c>
      <c r="DE140" s="16" t="str">
        <f t="shared" si="89"/>
        <v/>
      </c>
      <c r="DF140" s="16" t="str">
        <f t="shared" si="90"/>
        <v>HDL ALTO</v>
      </c>
      <c r="DG140" s="16" t="str">
        <f t="shared" si="102"/>
        <v xml:space="preserve"> +  +  + HDL ALTO</v>
      </c>
      <c r="DH140" s="16" t="str">
        <f>VLOOKUP(DG140,Hoja3!$A$19:$B$41,2,FALSE)</f>
        <v>HDL ALTO</v>
      </c>
      <c r="DI140" s="98"/>
      <c r="DJ140" s="75" t="str">
        <f t="shared" si="91"/>
        <v>NO</v>
      </c>
      <c r="DL140" s="98"/>
      <c r="DM140" s="98">
        <v>43523</v>
      </c>
      <c r="DN140" s="75" t="str">
        <f t="shared" si="92"/>
        <v>SI</v>
      </c>
      <c r="DO140" s="98"/>
      <c r="DP140" s="75" t="str">
        <f t="shared" si="93"/>
        <v>NO</v>
      </c>
      <c r="DQ140" s="98"/>
      <c r="DR140" s="75" t="str">
        <f t="shared" si="94"/>
        <v>NO</v>
      </c>
      <c r="DS140" s="98"/>
      <c r="DT140" s="75" t="str">
        <f t="shared" si="95"/>
        <v>NO</v>
      </c>
      <c r="DU140" s="98"/>
      <c r="DV140" s="75" t="str">
        <f t="shared" si="96"/>
        <v>NO</v>
      </c>
      <c r="DW140" s="98"/>
      <c r="DX140" s="75" t="str">
        <f t="shared" si="97"/>
        <v>NO</v>
      </c>
      <c r="DY140" s="98">
        <v>44782</v>
      </c>
      <c r="DZ140" s="75" t="str">
        <f t="shared" si="98"/>
        <v>SI</v>
      </c>
      <c r="EA140" s="98"/>
      <c r="EB140" s="75" t="str">
        <f t="shared" si="99"/>
        <v>NO</v>
      </c>
      <c r="EC140" s="98" t="s">
        <v>807</v>
      </c>
      <c r="ED140" s="92" t="s">
        <v>1530</v>
      </c>
      <c r="EE140" s="92"/>
      <c r="EF140" s="98" t="s">
        <v>807</v>
      </c>
      <c r="EG140" s="94"/>
      <c r="EH140" s="99" t="s">
        <v>1711</v>
      </c>
      <c r="EI140" s="99" t="s">
        <v>807</v>
      </c>
      <c r="EJ140" s="99"/>
      <c r="EK140" s="139">
        <v>44782</v>
      </c>
      <c r="EL140" s="92">
        <v>0.92</v>
      </c>
      <c r="EM140" s="140">
        <v>44812</v>
      </c>
      <c r="EN140" s="102">
        <v>108</v>
      </c>
      <c r="EO140" s="139">
        <v>44782</v>
      </c>
      <c r="EP140" s="92">
        <v>216</v>
      </c>
      <c r="EQ140" s="139">
        <v>44782</v>
      </c>
      <c r="ER140" s="99">
        <v>133.4</v>
      </c>
      <c r="ES140" s="139">
        <v>44782</v>
      </c>
      <c r="ET140" s="192">
        <v>62</v>
      </c>
      <c r="EU140" s="139">
        <v>44782</v>
      </c>
      <c r="EV140" s="92">
        <v>103</v>
      </c>
      <c r="EW140" s="139">
        <v>44329</v>
      </c>
      <c r="EX140" s="92"/>
      <c r="EY140" s="140">
        <v>44782</v>
      </c>
      <c r="EZ140" s="92">
        <v>6.3</v>
      </c>
      <c r="FA140" s="102"/>
      <c r="FB140" s="102"/>
      <c r="FC140" s="92"/>
      <c r="FD140" s="92"/>
      <c r="FE140" s="140">
        <v>44782</v>
      </c>
      <c r="FF140" s="141">
        <v>199</v>
      </c>
      <c r="FG140" s="139">
        <v>44782</v>
      </c>
      <c r="FH140" s="141">
        <v>43</v>
      </c>
      <c r="FI140" s="92"/>
      <c r="FJ140" s="94"/>
      <c r="FK140" s="92"/>
      <c r="FL140" s="114">
        <v>44802</v>
      </c>
      <c r="FM140" s="98" t="s">
        <v>1530</v>
      </c>
      <c r="FN140" s="114">
        <v>44894</v>
      </c>
      <c r="FO140" s="107" t="s">
        <v>807</v>
      </c>
      <c r="FP140" s="92" t="s">
        <v>132</v>
      </c>
      <c r="FQ140" s="92" t="s">
        <v>132</v>
      </c>
      <c r="FR140" s="92" t="s">
        <v>132</v>
      </c>
      <c r="FS140" s="107" t="s">
        <v>807</v>
      </c>
      <c r="FT140" s="92" t="s">
        <v>132</v>
      </c>
      <c r="FU140" s="92"/>
      <c r="GM140" s="102"/>
    </row>
    <row r="141" spans="1:195" s="75" customFormat="1" x14ac:dyDescent="0.25">
      <c r="A141" s="85">
        <v>2022</v>
      </c>
      <c r="B141" s="76">
        <v>44926</v>
      </c>
      <c r="C141" s="85" t="s">
        <v>121</v>
      </c>
      <c r="D141" s="85" t="s">
        <v>122</v>
      </c>
      <c r="E141" s="85" t="s">
        <v>123</v>
      </c>
      <c r="F141" s="77">
        <f t="shared" si="103"/>
        <v>140</v>
      </c>
      <c r="G141" s="85" t="s">
        <v>1586</v>
      </c>
      <c r="H141" s="85">
        <v>86</v>
      </c>
      <c r="I141" s="85" t="s">
        <v>797</v>
      </c>
      <c r="J141" s="217" t="s">
        <v>800</v>
      </c>
      <c r="K141" s="77" t="str">
        <f>VLOOKUP(J141,[1]CodMpios!$B$1075:$E$1087,4,FALSE)</f>
        <v>86001 - Mocoa</v>
      </c>
      <c r="L141" s="77" t="str">
        <f>VLOOKUP($J141,[1]Coord_Mpios_X_Y!$B$102:$K$114,9,FALSE)</f>
        <v>1,228574994655</v>
      </c>
      <c r="M141" s="77" t="str">
        <f>VLOOKUP($J141,[1]Coord_Mpios_X_Y!$B$102:$K$114,10,FALSE)</f>
        <v>-76,684362183288</v>
      </c>
      <c r="N141" s="86" t="s">
        <v>1592</v>
      </c>
      <c r="O141" s="86" t="s">
        <v>1776</v>
      </c>
      <c r="P141" s="218"/>
      <c r="Q141" s="85" t="s">
        <v>126</v>
      </c>
      <c r="R141" s="108">
        <v>27472489</v>
      </c>
      <c r="S141" s="62" t="str">
        <f t="shared" si="84"/>
        <v>CC27472489</v>
      </c>
      <c r="T141" s="91" t="s">
        <v>1271</v>
      </c>
      <c r="U141" s="85" t="s">
        <v>1272</v>
      </c>
      <c r="V141" s="91" t="s">
        <v>1165</v>
      </c>
      <c r="W141" s="85" t="s">
        <v>299</v>
      </c>
      <c r="X141" s="87">
        <v>20163</v>
      </c>
      <c r="Y141" s="89">
        <f t="shared" si="100"/>
        <v>55</v>
      </c>
      <c r="Z141" s="63">
        <f>VLOOKUP($Y141,[1]Edades!$A$3:$H$153,4,FALSE)</f>
        <v>5</v>
      </c>
      <c r="AA141" s="63" t="str">
        <f>VLOOKUP($Y141,[1]Edades!$A$3:$H$153,6,FALSE)</f>
        <v>5 - Adultez</v>
      </c>
      <c r="AB141" s="63">
        <f>VLOOKUP($Y141,[1]Edades!$A$3:$H$153,7,FALSE)</f>
        <v>12</v>
      </c>
      <c r="AC141" s="63" t="str">
        <f>VLOOKUP($Y141,[1]Edades!$A$3:$H$153,8,FALSE)</f>
        <v>55-59</v>
      </c>
      <c r="AD141" s="91" t="s">
        <v>1590</v>
      </c>
      <c r="AE141" s="85">
        <v>2</v>
      </c>
      <c r="AF141" s="85" t="s">
        <v>807</v>
      </c>
      <c r="AG141" s="86" t="s">
        <v>1777</v>
      </c>
      <c r="AH141" s="85" t="s">
        <v>807</v>
      </c>
      <c r="AI141" s="85" t="s">
        <v>1596</v>
      </c>
      <c r="AJ141" s="85" t="s">
        <v>807</v>
      </c>
      <c r="AK141" s="86" t="s">
        <v>1592</v>
      </c>
      <c r="AL141" s="86" t="s">
        <v>1602</v>
      </c>
      <c r="AM141" s="85" t="s">
        <v>1786</v>
      </c>
      <c r="AN141" s="85" t="s">
        <v>131</v>
      </c>
      <c r="AO141" s="85" t="s">
        <v>131</v>
      </c>
      <c r="AP141" s="85" t="s">
        <v>131</v>
      </c>
      <c r="AQ141" s="75" t="s">
        <v>1841</v>
      </c>
      <c r="AR141" s="53" t="str">
        <f t="shared" si="101"/>
        <v>86001 - Mocoa</v>
      </c>
      <c r="AS141" s="85" t="s">
        <v>1621</v>
      </c>
      <c r="AT141" s="85">
        <v>3168696295</v>
      </c>
      <c r="AU141" s="85" t="s">
        <v>1219</v>
      </c>
      <c r="AV141" s="85"/>
      <c r="AW141" s="85"/>
      <c r="AX141" s="85"/>
      <c r="AY141" s="85"/>
      <c r="AZ141" s="85"/>
      <c r="BA141" s="85">
        <v>86</v>
      </c>
      <c r="BB141" s="85" t="s">
        <v>1778</v>
      </c>
      <c r="BC141" s="85">
        <v>86001</v>
      </c>
      <c r="BD141" s="85" t="s">
        <v>1586</v>
      </c>
      <c r="BE141" s="89">
        <v>860010017201</v>
      </c>
      <c r="BF141" s="49" t="s">
        <v>1079</v>
      </c>
      <c r="BG141" s="85" t="s">
        <v>1779</v>
      </c>
      <c r="BH141" s="85" t="s">
        <v>1780</v>
      </c>
      <c r="BI141" s="85">
        <v>4201616</v>
      </c>
      <c r="BJ141" s="85"/>
      <c r="BK141" s="85"/>
      <c r="BL141" s="85" t="s">
        <v>807</v>
      </c>
      <c r="BM141" s="88" t="s">
        <v>130</v>
      </c>
      <c r="BN141" s="85" t="s">
        <v>132</v>
      </c>
      <c r="BO141" s="85">
        <v>0</v>
      </c>
      <c r="BP141" s="85" t="s">
        <v>132</v>
      </c>
      <c r="BQ141" s="85" t="s">
        <v>132</v>
      </c>
      <c r="BR141" s="85" t="s">
        <v>1676</v>
      </c>
      <c r="BS141" s="85" t="s">
        <v>132</v>
      </c>
      <c r="BT141" s="90">
        <v>44881</v>
      </c>
      <c r="BU141" s="85" t="s">
        <v>1677</v>
      </c>
      <c r="BV141" s="85" t="s">
        <v>130</v>
      </c>
      <c r="BW141" s="91" t="s">
        <v>1808</v>
      </c>
      <c r="BX141" s="85" t="s">
        <v>132</v>
      </c>
      <c r="BY141" s="85" t="s">
        <v>132</v>
      </c>
      <c r="BZ141" s="85" t="s">
        <v>130</v>
      </c>
      <c r="CA141" s="85" t="s">
        <v>132</v>
      </c>
      <c r="CB141" s="85" t="s">
        <v>132</v>
      </c>
      <c r="CC141" s="85" t="s">
        <v>132</v>
      </c>
      <c r="CD141" s="85" t="s">
        <v>131</v>
      </c>
      <c r="CE141" s="85" t="s">
        <v>1681</v>
      </c>
      <c r="CF141" s="85" t="s">
        <v>132</v>
      </c>
      <c r="CG141" s="109">
        <v>70</v>
      </c>
      <c r="CH141" s="95">
        <v>150</v>
      </c>
      <c r="CI141" s="50">
        <f t="shared" si="85"/>
        <v>31.111111111111111</v>
      </c>
      <c r="CJ141" s="18" t="str">
        <f t="shared" si="86"/>
        <v>OBESIDAD</v>
      </c>
      <c r="CK141" s="95">
        <f>Hoja1!L143</f>
        <v>16</v>
      </c>
      <c r="CL141" s="10" t="s">
        <v>1113</v>
      </c>
      <c r="CM141" s="97">
        <v>43346</v>
      </c>
      <c r="CN141" s="92"/>
      <c r="CO141" s="75">
        <v>1</v>
      </c>
      <c r="CP141" s="119">
        <f t="shared" ref="CP141:CP142" si="109">CM141</f>
        <v>43346</v>
      </c>
      <c r="CQ141" s="75">
        <v>2</v>
      </c>
      <c r="CR141" s="65" t="s">
        <v>1222</v>
      </c>
      <c r="CS141" s="75">
        <v>0</v>
      </c>
      <c r="CT141" s="110" t="s">
        <v>131</v>
      </c>
      <c r="CU141" s="92" t="s">
        <v>132</v>
      </c>
      <c r="CV141" s="92"/>
      <c r="CW141" s="102">
        <v>113</v>
      </c>
      <c r="CX141" s="102">
        <v>60</v>
      </c>
      <c r="CY141" s="93" t="s">
        <v>131</v>
      </c>
      <c r="CZ141" s="92" t="s">
        <v>132</v>
      </c>
      <c r="DA141" s="92" t="s">
        <v>130</v>
      </c>
      <c r="DB141" s="92">
        <v>1</v>
      </c>
      <c r="DC141" s="75" t="str">
        <f t="shared" si="87"/>
        <v/>
      </c>
      <c r="DD141" s="16" t="str">
        <f t="shared" si="88"/>
        <v/>
      </c>
      <c r="DE141" s="16" t="str">
        <f t="shared" si="89"/>
        <v/>
      </c>
      <c r="DF141" s="16" t="str">
        <f t="shared" si="90"/>
        <v/>
      </c>
      <c r="DG141" s="16" t="str">
        <f t="shared" si="102"/>
        <v xml:space="preserve"> +  +  + </v>
      </c>
      <c r="DH141" s="16" t="str">
        <f t="shared" ref="DH141:DH144" si="110">E141</f>
        <v>HTA</v>
      </c>
      <c r="DI141" s="98"/>
      <c r="DJ141" s="75" t="str">
        <f t="shared" si="91"/>
        <v>NO</v>
      </c>
      <c r="DL141" s="98"/>
      <c r="DM141" s="98">
        <v>44827</v>
      </c>
      <c r="DN141" s="75" t="str">
        <f t="shared" si="92"/>
        <v>SI</v>
      </c>
      <c r="DO141" s="98"/>
      <c r="DP141" s="75" t="str">
        <f t="shared" si="93"/>
        <v>NO</v>
      </c>
      <c r="DQ141" s="98"/>
      <c r="DR141" s="75" t="str">
        <f t="shared" si="94"/>
        <v>NO</v>
      </c>
      <c r="DS141" s="98"/>
      <c r="DT141" s="75" t="str">
        <f t="shared" si="95"/>
        <v>NO</v>
      </c>
      <c r="DU141" s="98"/>
      <c r="DV141" s="75" t="str">
        <f t="shared" si="96"/>
        <v>NO</v>
      </c>
      <c r="DW141" s="98"/>
      <c r="DX141" s="75" t="str">
        <f t="shared" si="97"/>
        <v>NO</v>
      </c>
      <c r="DY141" s="98">
        <v>44753</v>
      </c>
      <c r="DZ141" s="75" t="str">
        <f t="shared" si="98"/>
        <v>SI</v>
      </c>
      <c r="EA141" s="98"/>
      <c r="EB141" s="75" t="str">
        <f t="shared" si="99"/>
        <v>NO</v>
      </c>
      <c r="EC141" s="98" t="s">
        <v>132</v>
      </c>
      <c r="ED141" s="92" t="s">
        <v>1530</v>
      </c>
      <c r="EE141" s="92" t="s">
        <v>807</v>
      </c>
      <c r="EF141" s="92" t="s">
        <v>1814</v>
      </c>
      <c r="EG141" s="94"/>
      <c r="EH141" s="99" t="s">
        <v>131</v>
      </c>
      <c r="EI141" s="92">
        <v>2</v>
      </c>
      <c r="EJ141" s="92"/>
      <c r="EK141" s="101">
        <v>44363</v>
      </c>
      <c r="EL141" s="92">
        <v>0.94</v>
      </c>
      <c r="EM141" s="103">
        <v>44363</v>
      </c>
      <c r="EN141" s="102">
        <v>100</v>
      </c>
      <c r="EO141" s="101">
        <v>44363</v>
      </c>
      <c r="EP141" s="92">
        <v>175.1</v>
      </c>
      <c r="EQ141" s="101">
        <v>44363</v>
      </c>
      <c r="ER141" s="99">
        <v>83.419999999999987</v>
      </c>
      <c r="ES141" s="101">
        <v>44363</v>
      </c>
      <c r="ET141" s="192">
        <v>68.3</v>
      </c>
      <c r="EU141" s="101">
        <v>44363</v>
      </c>
      <c r="EV141" s="92">
        <v>116.9</v>
      </c>
      <c r="EW141" s="101">
        <v>44363</v>
      </c>
      <c r="EX141" s="94">
        <v>6.64</v>
      </c>
      <c r="EY141" s="103"/>
      <c r="EZ141" s="92"/>
      <c r="FA141" s="102"/>
      <c r="FB141" s="102"/>
      <c r="FC141" s="92"/>
      <c r="FD141" s="92"/>
      <c r="FE141" s="103">
        <v>44363</v>
      </c>
      <c r="FF141" s="105">
        <v>1</v>
      </c>
      <c r="FG141" s="101">
        <v>44363</v>
      </c>
      <c r="FH141" s="105">
        <v>58.8</v>
      </c>
      <c r="FI141" s="98">
        <v>44753</v>
      </c>
      <c r="FJ141" s="94" t="s">
        <v>1712</v>
      </c>
      <c r="FK141" s="92">
        <v>100</v>
      </c>
      <c r="FL141" s="97">
        <v>44881</v>
      </c>
      <c r="FM141" s="98" t="s">
        <v>1530</v>
      </c>
      <c r="FN141" s="97">
        <v>44973</v>
      </c>
      <c r="FO141" s="107"/>
      <c r="FP141" s="92" t="s">
        <v>130</v>
      </c>
      <c r="FQ141" s="92" t="s">
        <v>132</v>
      </c>
      <c r="FR141" s="92" t="s">
        <v>132</v>
      </c>
      <c r="FS141" s="107" t="s">
        <v>132</v>
      </c>
      <c r="FT141" s="92" t="s">
        <v>132</v>
      </c>
      <c r="FU141" s="92"/>
      <c r="GM141" s="102"/>
    </row>
    <row r="142" spans="1:195" s="75" customFormat="1" x14ac:dyDescent="0.25">
      <c r="A142" s="85">
        <v>2022</v>
      </c>
      <c r="B142" s="76">
        <v>44926</v>
      </c>
      <c r="C142" s="85" t="s">
        <v>121</v>
      </c>
      <c r="D142" s="85" t="s">
        <v>122</v>
      </c>
      <c r="E142" s="85" t="s">
        <v>123</v>
      </c>
      <c r="F142" s="77">
        <f t="shared" si="103"/>
        <v>141</v>
      </c>
      <c r="G142" s="85" t="s">
        <v>1586</v>
      </c>
      <c r="H142" s="85">
        <v>86</v>
      </c>
      <c r="I142" s="85" t="s">
        <v>797</v>
      </c>
      <c r="J142" s="217" t="s">
        <v>800</v>
      </c>
      <c r="K142" s="77" t="str">
        <f>VLOOKUP(J142,[1]CodMpios!$B$1075:$E$1087,4,FALSE)</f>
        <v>86001 - Mocoa</v>
      </c>
      <c r="L142" s="77" t="str">
        <f>VLOOKUP($J142,[1]Coord_Mpios_X_Y!$B$102:$K$114,9,FALSE)</f>
        <v>1,228574994655</v>
      </c>
      <c r="M142" s="77" t="str">
        <f>VLOOKUP($J142,[1]Coord_Mpios_X_Y!$B$102:$K$114,10,FALSE)</f>
        <v>-76,684362183288</v>
      </c>
      <c r="N142" s="86" t="s">
        <v>1775</v>
      </c>
      <c r="O142" s="86" t="s">
        <v>1776</v>
      </c>
      <c r="P142" s="218"/>
      <c r="Q142" s="85" t="s">
        <v>126</v>
      </c>
      <c r="R142" s="108">
        <v>69086562</v>
      </c>
      <c r="S142" s="62" t="str">
        <f t="shared" si="84"/>
        <v>CC69086562</v>
      </c>
      <c r="T142" s="91" t="s">
        <v>221</v>
      </c>
      <c r="U142" s="85" t="s">
        <v>316</v>
      </c>
      <c r="V142" s="91" t="s">
        <v>646</v>
      </c>
      <c r="W142" s="85" t="s">
        <v>338</v>
      </c>
      <c r="X142" s="87">
        <v>25039</v>
      </c>
      <c r="Y142" s="89">
        <f t="shared" si="100"/>
        <v>68</v>
      </c>
      <c r="Z142" s="63">
        <f>VLOOKUP($Y142,[1]Edades!$A$3:$H$153,4,FALSE)</f>
        <v>6</v>
      </c>
      <c r="AA142" s="63" t="str">
        <f>VLOOKUP($Y142,[1]Edades!$A$3:$H$153,6,FALSE)</f>
        <v>6 - Persona mayor</v>
      </c>
      <c r="AB142" s="63">
        <f>VLOOKUP($Y142,[1]Edades!$A$3:$H$153,7,FALSE)</f>
        <v>14</v>
      </c>
      <c r="AC142" s="63" t="str">
        <f>VLOOKUP($Y142,[1]Edades!$A$3:$H$153,8,FALSE)</f>
        <v>65-69</v>
      </c>
      <c r="AD142" s="91" t="s">
        <v>1590</v>
      </c>
      <c r="AE142" s="85">
        <v>2</v>
      </c>
      <c r="AF142" s="85" t="s">
        <v>807</v>
      </c>
      <c r="AG142" s="86" t="s">
        <v>1777</v>
      </c>
      <c r="AH142" s="85" t="s">
        <v>807</v>
      </c>
      <c r="AI142" s="85" t="s">
        <v>807</v>
      </c>
      <c r="AJ142" s="85" t="s">
        <v>807</v>
      </c>
      <c r="AK142" s="86" t="s">
        <v>1775</v>
      </c>
      <c r="AL142" s="86" t="s">
        <v>1602</v>
      </c>
      <c r="AM142" s="85" t="s">
        <v>1786</v>
      </c>
      <c r="AN142" s="85" t="s">
        <v>131</v>
      </c>
      <c r="AO142" s="85" t="s">
        <v>131</v>
      </c>
      <c r="AP142" s="85" t="s">
        <v>131</v>
      </c>
      <c r="AQ142" s="75" t="s">
        <v>1841</v>
      </c>
      <c r="AR142" s="53" t="str">
        <f t="shared" si="101"/>
        <v>86001 - Mocoa</v>
      </c>
      <c r="AS142" s="85" t="s">
        <v>1586</v>
      </c>
      <c r="AT142" s="85">
        <v>3118473607</v>
      </c>
      <c r="AU142" s="85" t="s">
        <v>1219</v>
      </c>
      <c r="AV142" s="85"/>
      <c r="AW142" s="85"/>
      <c r="AX142" s="85"/>
      <c r="AY142" s="85"/>
      <c r="AZ142" s="85"/>
      <c r="BA142" s="85">
        <v>86</v>
      </c>
      <c r="BB142" s="85" t="s">
        <v>1778</v>
      </c>
      <c r="BC142" s="85">
        <v>86001</v>
      </c>
      <c r="BD142" s="85" t="s">
        <v>1586</v>
      </c>
      <c r="BE142" s="89">
        <v>860010017201</v>
      </c>
      <c r="BF142" s="49" t="s">
        <v>1079</v>
      </c>
      <c r="BG142" s="85" t="s">
        <v>1779</v>
      </c>
      <c r="BH142" s="85" t="s">
        <v>1780</v>
      </c>
      <c r="BI142" s="85">
        <v>4201616</v>
      </c>
      <c r="BJ142" s="85"/>
      <c r="BK142" s="85"/>
      <c r="BL142" s="85" t="s">
        <v>807</v>
      </c>
      <c r="BM142" s="85" t="s">
        <v>130</v>
      </c>
      <c r="BN142" s="85" t="s">
        <v>132</v>
      </c>
      <c r="BO142" s="85">
        <v>0</v>
      </c>
      <c r="BP142" s="85" t="s">
        <v>132</v>
      </c>
      <c r="BQ142" s="85" t="s">
        <v>132</v>
      </c>
      <c r="BR142" s="85" t="s">
        <v>807</v>
      </c>
      <c r="BS142" s="85" t="s">
        <v>807</v>
      </c>
      <c r="BT142" s="90">
        <v>44852</v>
      </c>
      <c r="BU142" s="85" t="s">
        <v>1677</v>
      </c>
      <c r="BV142" s="85" t="s">
        <v>130</v>
      </c>
      <c r="BW142" s="91" t="s">
        <v>1812</v>
      </c>
      <c r="BX142" s="85"/>
      <c r="BY142" s="85" t="s">
        <v>132</v>
      </c>
      <c r="BZ142" s="85" t="s">
        <v>807</v>
      </c>
      <c r="CA142" s="85" t="s">
        <v>807</v>
      </c>
      <c r="CB142" s="85"/>
      <c r="CC142" s="85"/>
      <c r="CD142" s="85" t="s">
        <v>131</v>
      </c>
      <c r="CE142" s="88" t="s">
        <v>1681</v>
      </c>
      <c r="CF142" s="80" t="str">
        <f t="shared" ref="CF142:CF143" si="111">E142</f>
        <v>HTA</v>
      </c>
      <c r="CG142" s="109">
        <v>65</v>
      </c>
      <c r="CH142" s="95">
        <v>169</v>
      </c>
      <c r="CI142" s="50">
        <f t="shared" si="85"/>
        <v>22.758306781975424</v>
      </c>
      <c r="CJ142" s="18" t="str">
        <f t="shared" si="86"/>
        <v>NORMAL</v>
      </c>
      <c r="CK142" s="95">
        <f>Hoja1!L144</f>
        <v>19</v>
      </c>
      <c r="CL142" s="10" t="s">
        <v>1113</v>
      </c>
      <c r="CM142" s="97">
        <v>43346</v>
      </c>
      <c r="CN142" s="92"/>
      <c r="CO142" s="75">
        <v>1</v>
      </c>
      <c r="CP142" s="119">
        <f t="shared" si="109"/>
        <v>43346</v>
      </c>
      <c r="CQ142" s="75">
        <v>2</v>
      </c>
      <c r="CR142" s="65" t="s">
        <v>1222</v>
      </c>
      <c r="CS142" s="75">
        <v>0</v>
      </c>
      <c r="CT142" s="110" t="s">
        <v>131</v>
      </c>
      <c r="CU142" s="93" t="s">
        <v>807</v>
      </c>
      <c r="CV142" s="92"/>
      <c r="CW142" s="102">
        <v>120</v>
      </c>
      <c r="CX142" s="102">
        <v>70</v>
      </c>
      <c r="CY142" s="93" t="s">
        <v>807</v>
      </c>
      <c r="CZ142" s="92" t="s">
        <v>132</v>
      </c>
      <c r="DA142" s="75" t="s">
        <v>807</v>
      </c>
      <c r="DB142" s="92">
        <v>0</v>
      </c>
      <c r="DC142" s="75" t="str">
        <f t="shared" si="87"/>
        <v/>
      </c>
      <c r="DD142" s="16" t="str">
        <f t="shared" si="88"/>
        <v/>
      </c>
      <c r="DE142" s="16" t="str">
        <f t="shared" si="89"/>
        <v/>
      </c>
      <c r="DF142" s="16" t="str">
        <f t="shared" si="90"/>
        <v/>
      </c>
      <c r="DG142" s="16" t="str">
        <f t="shared" si="102"/>
        <v xml:space="preserve"> +  +  + </v>
      </c>
      <c r="DH142" s="16" t="str">
        <f t="shared" si="110"/>
        <v>HTA</v>
      </c>
      <c r="DI142" s="98"/>
      <c r="DJ142" s="75" t="str">
        <f t="shared" si="91"/>
        <v>NO</v>
      </c>
      <c r="DL142" s="98"/>
      <c r="DM142" s="98"/>
      <c r="DN142" s="75" t="str">
        <f t="shared" si="92"/>
        <v>NO</v>
      </c>
      <c r="DO142" s="98"/>
      <c r="DP142" s="75" t="str">
        <f t="shared" si="93"/>
        <v>NO</v>
      </c>
      <c r="DQ142" s="98"/>
      <c r="DR142" s="75" t="str">
        <f t="shared" si="94"/>
        <v>NO</v>
      </c>
      <c r="DS142" s="98"/>
      <c r="DT142" s="75" t="str">
        <f t="shared" si="95"/>
        <v>NO</v>
      </c>
      <c r="DU142" s="98"/>
      <c r="DV142" s="75" t="str">
        <f t="shared" si="96"/>
        <v>NO</v>
      </c>
      <c r="DW142" s="98"/>
      <c r="DX142" s="75" t="str">
        <f t="shared" si="97"/>
        <v>NO</v>
      </c>
      <c r="DY142" s="98">
        <v>44520</v>
      </c>
      <c r="DZ142" s="75" t="str">
        <f t="shared" si="98"/>
        <v>SI</v>
      </c>
      <c r="EA142" s="98"/>
      <c r="EB142" s="75" t="str">
        <f t="shared" si="99"/>
        <v>NO</v>
      </c>
      <c r="EC142" s="98" t="s">
        <v>807</v>
      </c>
      <c r="ED142" s="92" t="s">
        <v>1530</v>
      </c>
      <c r="EE142" s="92"/>
      <c r="EF142" s="98" t="s">
        <v>807</v>
      </c>
      <c r="EG142" s="94"/>
      <c r="EH142" s="99" t="s">
        <v>131</v>
      </c>
      <c r="EI142" s="99" t="s">
        <v>807</v>
      </c>
      <c r="EJ142" s="99"/>
      <c r="EK142" s="101">
        <v>44520</v>
      </c>
      <c r="EL142" s="92">
        <v>0.81</v>
      </c>
      <c r="EM142" s="103">
        <v>44520</v>
      </c>
      <c r="EN142" s="102">
        <v>105</v>
      </c>
      <c r="EO142" s="101">
        <v>44520</v>
      </c>
      <c r="EP142" s="92">
        <v>158</v>
      </c>
      <c r="EQ142" s="101">
        <v>44520</v>
      </c>
      <c r="ER142" s="99">
        <v>86.5</v>
      </c>
      <c r="ES142" s="101">
        <v>44520</v>
      </c>
      <c r="ET142" s="192">
        <v>50.1</v>
      </c>
      <c r="EU142" s="101">
        <v>44520</v>
      </c>
      <c r="EV142" s="92">
        <v>107</v>
      </c>
      <c r="EW142" s="101"/>
      <c r="EX142" s="92"/>
      <c r="EY142" s="103"/>
      <c r="EZ142" s="92"/>
      <c r="FA142" s="102"/>
      <c r="FB142" s="102"/>
      <c r="FC142" s="92"/>
      <c r="FD142" s="92"/>
      <c r="FE142" s="103">
        <v>44520</v>
      </c>
      <c r="FF142" s="105">
        <v>3.3</v>
      </c>
      <c r="FG142" s="101"/>
      <c r="FH142" s="105"/>
      <c r="FI142" s="92"/>
      <c r="FJ142" s="94"/>
      <c r="FK142" s="92"/>
      <c r="FL142" s="97">
        <v>44852</v>
      </c>
      <c r="FM142" s="98" t="s">
        <v>1530</v>
      </c>
      <c r="FN142" s="97">
        <v>44944</v>
      </c>
      <c r="FO142" s="107"/>
      <c r="FP142" s="92" t="s">
        <v>132</v>
      </c>
      <c r="FQ142" s="92" t="s">
        <v>132</v>
      </c>
      <c r="FR142" s="92" t="s">
        <v>132</v>
      </c>
      <c r="FS142" s="107" t="s">
        <v>807</v>
      </c>
      <c r="FT142" s="92" t="s">
        <v>132</v>
      </c>
      <c r="FU142" s="92"/>
      <c r="GM142" s="102"/>
    </row>
    <row r="143" spans="1:195" s="75" customFormat="1" x14ac:dyDescent="0.25">
      <c r="A143" s="85">
        <v>2022</v>
      </c>
      <c r="B143" s="76">
        <v>44926</v>
      </c>
      <c r="C143" s="85" t="s">
        <v>121</v>
      </c>
      <c r="D143" s="85" t="s">
        <v>122</v>
      </c>
      <c r="E143" s="85" t="s">
        <v>1474</v>
      </c>
      <c r="F143" s="77">
        <f t="shared" si="103"/>
        <v>142</v>
      </c>
      <c r="G143" s="85" t="s">
        <v>1586</v>
      </c>
      <c r="H143" s="85">
        <v>86</v>
      </c>
      <c r="I143" s="85" t="s">
        <v>797</v>
      </c>
      <c r="J143" s="217" t="s">
        <v>911</v>
      </c>
      <c r="K143" s="77" t="str">
        <f>VLOOKUP(J143,[1]CodMpios!$B$1075:$E$1087,4,FALSE)</f>
        <v>86568 - Puerto Asís</v>
      </c>
      <c r="L143" s="77" t="str">
        <f>VLOOKUP($J143,[1]Coord_Mpios_X_Y!$B$102:$K$114,9,FALSE)</f>
        <v>0,478611463602</v>
      </c>
      <c r="M143" s="77" t="str">
        <f>VLOOKUP($J143,[1]Coord_Mpios_X_Y!$B$102:$K$114,10,FALSE)</f>
        <v>-76,328200149562</v>
      </c>
      <c r="N143" s="86" t="s">
        <v>1775</v>
      </c>
      <c r="O143" s="86" t="s">
        <v>1776</v>
      </c>
      <c r="P143" s="218"/>
      <c r="Q143" s="85" t="s">
        <v>126</v>
      </c>
      <c r="R143" s="108">
        <v>18111587</v>
      </c>
      <c r="S143" s="62" t="str">
        <f t="shared" si="84"/>
        <v>CC18111587</v>
      </c>
      <c r="T143" s="91" t="s">
        <v>590</v>
      </c>
      <c r="U143" s="85" t="s">
        <v>530</v>
      </c>
      <c r="V143" s="91" t="s">
        <v>250</v>
      </c>
      <c r="W143" s="85" t="s">
        <v>437</v>
      </c>
      <c r="X143" s="87">
        <v>25270</v>
      </c>
      <c r="Y143" s="89">
        <f t="shared" si="100"/>
        <v>69</v>
      </c>
      <c r="Z143" s="63">
        <f>VLOOKUP($Y143,[1]Edades!$A$3:$H$153,4,FALSE)</f>
        <v>6</v>
      </c>
      <c r="AA143" s="63" t="str">
        <f>VLOOKUP($Y143,[1]Edades!$A$3:$H$153,6,FALSE)</f>
        <v>6 - Persona mayor</v>
      </c>
      <c r="AB143" s="63">
        <f>VLOOKUP($Y143,[1]Edades!$A$3:$H$153,7,FALSE)</f>
        <v>14</v>
      </c>
      <c r="AC143" s="63" t="str">
        <f>VLOOKUP($Y143,[1]Edades!$A$3:$H$153,8,FALSE)</f>
        <v>65-69</v>
      </c>
      <c r="AD143" s="88" t="s">
        <v>1589</v>
      </c>
      <c r="AE143" s="85">
        <v>1</v>
      </c>
      <c r="AF143" s="85" t="s">
        <v>807</v>
      </c>
      <c r="AG143" s="117" t="s">
        <v>1777</v>
      </c>
      <c r="AH143" s="117" t="s">
        <v>132</v>
      </c>
      <c r="AI143" s="85" t="s">
        <v>1595</v>
      </c>
      <c r="AJ143" s="85" t="s">
        <v>1591</v>
      </c>
      <c r="AK143" s="117" t="s">
        <v>1775</v>
      </c>
      <c r="AL143" s="86" t="s">
        <v>1602</v>
      </c>
      <c r="AM143" s="85" t="s">
        <v>1786</v>
      </c>
      <c r="AN143" s="85" t="s">
        <v>131</v>
      </c>
      <c r="AO143" s="85" t="s">
        <v>131</v>
      </c>
      <c r="AP143" s="85" t="s">
        <v>131</v>
      </c>
      <c r="AQ143" s="75" t="s">
        <v>1841</v>
      </c>
      <c r="AR143" s="53" t="str">
        <f t="shared" si="101"/>
        <v>86568 - Puerto Asís</v>
      </c>
      <c r="AS143" s="85" t="s">
        <v>1655</v>
      </c>
      <c r="AT143" s="85">
        <v>3118290311</v>
      </c>
      <c r="AU143" s="85" t="s">
        <v>1219</v>
      </c>
      <c r="AV143" s="85"/>
      <c r="AW143" s="85"/>
      <c r="AX143" s="85"/>
      <c r="AY143" s="85"/>
      <c r="AZ143" s="85"/>
      <c r="BA143" s="85">
        <v>86</v>
      </c>
      <c r="BB143" s="85" t="s">
        <v>1778</v>
      </c>
      <c r="BC143" s="85">
        <v>86568</v>
      </c>
      <c r="BD143" s="85" t="s">
        <v>1655</v>
      </c>
      <c r="BE143" s="89">
        <v>860010017201</v>
      </c>
      <c r="BF143" s="49" t="s">
        <v>1081</v>
      </c>
      <c r="BG143" s="85" t="s">
        <v>1779</v>
      </c>
      <c r="BH143" s="85" t="s">
        <v>1780</v>
      </c>
      <c r="BI143" s="85">
        <v>4201616</v>
      </c>
      <c r="BJ143" s="85"/>
      <c r="BK143" s="85"/>
      <c r="BL143" s="85" t="s">
        <v>807</v>
      </c>
      <c r="BM143" s="85" t="s">
        <v>130</v>
      </c>
      <c r="BN143" s="85" t="s">
        <v>132</v>
      </c>
      <c r="BO143" s="85">
        <v>0</v>
      </c>
      <c r="BP143" s="85" t="s">
        <v>132</v>
      </c>
      <c r="BQ143" s="85" t="s">
        <v>132</v>
      </c>
      <c r="BR143" s="85" t="s">
        <v>1676</v>
      </c>
      <c r="BS143" s="85" t="s">
        <v>132</v>
      </c>
      <c r="BT143" s="90">
        <v>44917</v>
      </c>
      <c r="BU143" s="85" t="s">
        <v>1677</v>
      </c>
      <c r="BV143" s="85" t="s">
        <v>130</v>
      </c>
      <c r="BW143" s="91" t="s">
        <v>131</v>
      </c>
      <c r="BX143" s="85" t="s">
        <v>131</v>
      </c>
      <c r="BY143" s="85" t="s">
        <v>132</v>
      </c>
      <c r="BZ143" s="85" t="s">
        <v>132</v>
      </c>
      <c r="CA143" s="85" t="s">
        <v>132</v>
      </c>
      <c r="CB143" s="85" t="s">
        <v>1913</v>
      </c>
      <c r="CC143" s="85" t="s">
        <v>132</v>
      </c>
      <c r="CD143" s="85" t="s">
        <v>131</v>
      </c>
      <c r="CE143" s="85" t="s">
        <v>1681</v>
      </c>
      <c r="CF143" s="80" t="str">
        <f t="shared" si="111"/>
        <v>DM</v>
      </c>
      <c r="CG143" s="109">
        <v>78</v>
      </c>
      <c r="CH143" s="95">
        <v>167</v>
      </c>
      <c r="CI143" s="50">
        <f t="shared" si="85"/>
        <v>27.968016063681024</v>
      </c>
      <c r="CJ143" s="18" t="str">
        <f t="shared" si="86"/>
        <v>SOBREPESO</v>
      </c>
      <c r="CK143" s="95">
        <f>Hoja1!L145</f>
        <v>30</v>
      </c>
      <c r="CL143" s="10" t="s">
        <v>1115</v>
      </c>
      <c r="CM143" s="97">
        <v>43347</v>
      </c>
      <c r="CN143" s="92"/>
      <c r="CO143" s="92">
        <v>2</v>
      </c>
      <c r="CP143" s="65" t="s">
        <v>1222</v>
      </c>
      <c r="CQ143" s="75">
        <v>1</v>
      </c>
      <c r="CR143" s="97">
        <v>43347</v>
      </c>
      <c r="CS143" s="75">
        <v>1</v>
      </c>
      <c r="CT143" s="110" t="s">
        <v>1707</v>
      </c>
      <c r="CU143" s="92" t="s">
        <v>132</v>
      </c>
      <c r="CV143" s="92"/>
      <c r="CW143" s="102">
        <v>110</v>
      </c>
      <c r="CX143" s="102">
        <v>70</v>
      </c>
      <c r="CY143" s="93" t="s">
        <v>807</v>
      </c>
      <c r="CZ143" s="92" t="s">
        <v>130</v>
      </c>
      <c r="DA143" s="92" t="s">
        <v>130</v>
      </c>
      <c r="DB143" s="92">
        <v>1</v>
      </c>
      <c r="DC143" s="75" t="str">
        <f t="shared" si="87"/>
        <v/>
      </c>
      <c r="DD143" s="16" t="str">
        <f t="shared" si="88"/>
        <v/>
      </c>
      <c r="DE143" s="16" t="str">
        <f t="shared" si="89"/>
        <v/>
      </c>
      <c r="DF143" s="16" t="str">
        <f t="shared" si="90"/>
        <v/>
      </c>
      <c r="DG143" s="16" t="str">
        <f t="shared" si="102"/>
        <v xml:space="preserve"> +  +  + </v>
      </c>
      <c r="DH143" s="16" t="str">
        <f t="shared" si="110"/>
        <v>DM</v>
      </c>
      <c r="DI143" s="98">
        <v>43343</v>
      </c>
      <c r="DJ143" s="75" t="str">
        <f t="shared" si="91"/>
        <v>SI</v>
      </c>
      <c r="DL143" s="98"/>
      <c r="DM143" s="98">
        <v>43502</v>
      </c>
      <c r="DN143" s="75" t="str">
        <f t="shared" si="92"/>
        <v>SI</v>
      </c>
      <c r="DO143" s="98"/>
      <c r="DP143" s="75" t="str">
        <f t="shared" si="93"/>
        <v>NO</v>
      </c>
      <c r="DQ143" s="98"/>
      <c r="DR143" s="75" t="str">
        <f t="shared" si="94"/>
        <v>NO</v>
      </c>
      <c r="DS143" s="98"/>
      <c r="DT143" s="75" t="str">
        <f t="shared" si="95"/>
        <v>NO</v>
      </c>
      <c r="DU143" s="98"/>
      <c r="DV143" s="75" t="str">
        <f t="shared" si="96"/>
        <v>NO</v>
      </c>
      <c r="DW143" s="98"/>
      <c r="DX143" s="75" t="str">
        <f t="shared" si="97"/>
        <v>NO</v>
      </c>
      <c r="DY143" s="98">
        <v>44411</v>
      </c>
      <c r="DZ143" s="75" t="str">
        <f t="shared" si="98"/>
        <v>SI</v>
      </c>
      <c r="EA143" s="98"/>
      <c r="EB143" s="75" t="str">
        <f t="shared" si="99"/>
        <v>NO</v>
      </c>
      <c r="EC143" s="98" t="s">
        <v>131</v>
      </c>
      <c r="ED143" s="92" t="s">
        <v>1530</v>
      </c>
      <c r="EE143" s="92"/>
      <c r="EF143" s="98" t="s">
        <v>807</v>
      </c>
      <c r="EG143" s="94"/>
      <c r="EH143" s="99"/>
      <c r="EI143" s="92">
        <v>2</v>
      </c>
      <c r="EJ143" s="92"/>
      <c r="EK143" s="101">
        <v>43648</v>
      </c>
      <c r="EL143" s="92">
        <v>1.3</v>
      </c>
      <c r="EM143" s="103">
        <v>44378</v>
      </c>
      <c r="EN143" s="102">
        <v>107</v>
      </c>
      <c r="EO143" s="101">
        <v>44414</v>
      </c>
      <c r="EP143" s="92">
        <v>203</v>
      </c>
      <c r="EQ143" s="101">
        <v>44414</v>
      </c>
      <c r="ER143" s="99">
        <v>125.86</v>
      </c>
      <c r="ES143" s="101">
        <v>44414</v>
      </c>
      <c r="ET143" s="192">
        <v>58</v>
      </c>
      <c r="EU143" s="101">
        <v>44414</v>
      </c>
      <c r="EV143" s="92">
        <v>95.7</v>
      </c>
      <c r="EW143" s="111">
        <v>44586</v>
      </c>
      <c r="EX143" s="92"/>
      <c r="EY143" s="103">
        <v>44742</v>
      </c>
      <c r="EZ143" s="92">
        <v>6.2</v>
      </c>
      <c r="FA143" s="102"/>
      <c r="FB143" s="102"/>
      <c r="FC143" s="92"/>
      <c r="FD143" s="92"/>
      <c r="FE143" s="103">
        <v>43652</v>
      </c>
      <c r="FF143" s="105">
        <v>2</v>
      </c>
      <c r="FG143" s="101">
        <v>43648</v>
      </c>
      <c r="FH143" s="104" t="s">
        <v>1914</v>
      </c>
      <c r="FI143" s="92"/>
      <c r="FJ143" s="94" t="s">
        <v>1712</v>
      </c>
      <c r="FK143" s="92">
        <v>96</v>
      </c>
      <c r="FL143" s="97">
        <v>44917</v>
      </c>
      <c r="FM143" s="98" t="s">
        <v>1530</v>
      </c>
      <c r="FN143" s="97">
        <v>45007</v>
      </c>
      <c r="FO143" s="107"/>
      <c r="FP143" s="92" t="s">
        <v>132</v>
      </c>
      <c r="FQ143" s="92" t="s">
        <v>132</v>
      </c>
      <c r="FR143" s="92" t="s">
        <v>132</v>
      </c>
      <c r="FS143" s="107" t="s">
        <v>132</v>
      </c>
      <c r="FT143" s="92" t="s">
        <v>132</v>
      </c>
      <c r="FU143" s="92" t="s">
        <v>1915</v>
      </c>
      <c r="GM143" s="102"/>
    </row>
    <row r="144" spans="1:195" s="75" customFormat="1" ht="26.25" x14ac:dyDescent="0.25">
      <c r="A144" s="85">
        <v>2022</v>
      </c>
      <c r="B144" s="76">
        <v>44926</v>
      </c>
      <c r="C144" s="85" t="s">
        <v>121</v>
      </c>
      <c r="D144" s="85" t="s">
        <v>122</v>
      </c>
      <c r="E144" s="85" t="s">
        <v>123</v>
      </c>
      <c r="F144" s="77">
        <f t="shared" si="103"/>
        <v>143</v>
      </c>
      <c r="G144" s="85" t="s">
        <v>1586</v>
      </c>
      <c r="H144" s="85">
        <v>86</v>
      </c>
      <c r="I144" s="85" t="s">
        <v>797</v>
      </c>
      <c r="J144" s="217" t="s">
        <v>800</v>
      </c>
      <c r="K144" s="77" t="str">
        <f>VLOOKUP(J144,[1]CodMpios!$B$1075:$E$1087,4,FALSE)</f>
        <v>86001 - Mocoa</v>
      </c>
      <c r="L144" s="77" t="str">
        <f>VLOOKUP($J144,[1]Coord_Mpios_X_Y!$B$102:$K$114,9,FALSE)</f>
        <v>1,228574994655</v>
      </c>
      <c r="M144" s="77" t="str">
        <f>VLOOKUP($J144,[1]Coord_Mpios_X_Y!$B$102:$K$114,10,FALSE)</f>
        <v>-76,684362183288</v>
      </c>
      <c r="N144" s="86" t="s">
        <v>1775</v>
      </c>
      <c r="O144" s="86" t="s">
        <v>1776</v>
      </c>
      <c r="P144" s="218"/>
      <c r="Q144" s="85" t="s">
        <v>126</v>
      </c>
      <c r="R144" s="108">
        <v>18123077</v>
      </c>
      <c r="S144" s="62" t="str">
        <f t="shared" si="84"/>
        <v>CC18123077</v>
      </c>
      <c r="T144" s="91" t="s">
        <v>209</v>
      </c>
      <c r="U144" s="85" t="s">
        <v>530</v>
      </c>
      <c r="V144" s="91" t="s">
        <v>447</v>
      </c>
      <c r="W144" s="85" t="s">
        <v>671</v>
      </c>
      <c r="X144" s="87">
        <v>20644</v>
      </c>
      <c r="Y144" s="89">
        <f t="shared" si="100"/>
        <v>56</v>
      </c>
      <c r="Z144" s="63">
        <f>VLOOKUP($Y144,[1]Edades!$A$3:$H$153,4,FALSE)</f>
        <v>5</v>
      </c>
      <c r="AA144" s="63" t="str">
        <f>VLOOKUP($Y144,[1]Edades!$A$3:$H$153,6,FALSE)</f>
        <v>5 - Adultez</v>
      </c>
      <c r="AB144" s="63">
        <f>VLOOKUP($Y144,[1]Edades!$A$3:$H$153,7,FALSE)</f>
        <v>12</v>
      </c>
      <c r="AC144" s="63" t="str">
        <f>VLOOKUP($Y144,[1]Edades!$A$3:$H$153,8,FALSE)</f>
        <v>55-59</v>
      </c>
      <c r="AD144" s="88" t="s">
        <v>1589</v>
      </c>
      <c r="AE144" s="85">
        <v>1</v>
      </c>
      <c r="AF144" s="85" t="s">
        <v>807</v>
      </c>
      <c r="AG144" s="151" t="s">
        <v>132</v>
      </c>
      <c r="AH144" s="151" t="s">
        <v>132</v>
      </c>
      <c r="AI144" s="127" t="s">
        <v>1595</v>
      </c>
      <c r="AJ144" s="127" t="s">
        <v>1591</v>
      </c>
      <c r="AK144" s="127" t="s">
        <v>1775</v>
      </c>
      <c r="AL144" s="151" t="s">
        <v>1600</v>
      </c>
      <c r="AM144" s="85" t="s">
        <v>1786</v>
      </c>
      <c r="AN144" s="85" t="s">
        <v>131</v>
      </c>
      <c r="AO144" s="85" t="s">
        <v>131</v>
      </c>
      <c r="AP144" s="85" t="s">
        <v>131</v>
      </c>
      <c r="AQ144" s="151" t="s">
        <v>1841</v>
      </c>
      <c r="AR144" s="53" t="str">
        <f t="shared" si="101"/>
        <v>86001 - Mocoa</v>
      </c>
      <c r="AS144" s="85" t="s">
        <v>1586</v>
      </c>
      <c r="AT144" s="85">
        <v>3115562418</v>
      </c>
      <c r="AU144" s="85" t="s">
        <v>1219</v>
      </c>
      <c r="AV144" s="85"/>
      <c r="AW144" s="85"/>
      <c r="AX144" s="85"/>
      <c r="AY144" s="85"/>
      <c r="AZ144" s="85"/>
      <c r="BA144" s="85">
        <v>86</v>
      </c>
      <c r="BB144" s="85" t="s">
        <v>1778</v>
      </c>
      <c r="BC144" s="85">
        <v>86001</v>
      </c>
      <c r="BD144" s="85" t="s">
        <v>1586</v>
      </c>
      <c r="BE144" s="89">
        <v>860010017201</v>
      </c>
      <c r="BF144" s="49" t="s">
        <v>1079</v>
      </c>
      <c r="BG144" s="85" t="s">
        <v>1779</v>
      </c>
      <c r="BH144" s="85" t="s">
        <v>1780</v>
      </c>
      <c r="BI144" s="85">
        <v>4201616</v>
      </c>
      <c r="BJ144" s="85"/>
      <c r="BK144" s="85"/>
      <c r="BL144" s="85" t="s">
        <v>807</v>
      </c>
      <c r="BM144" s="127" t="s">
        <v>130</v>
      </c>
      <c r="BN144" s="127" t="s">
        <v>132</v>
      </c>
      <c r="BO144" s="85">
        <v>0</v>
      </c>
      <c r="BP144" s="127" t="s">
        <v>132</v>
      </c>
      <c r="BQ144" s="127" t="s">
        <v>132</v>
      </c>
      <c r="BR144" s="85" t="s">
        <v>1676</v>
      </c>
      <c r="BS144" s="127" t="s">
        <v>132</v>
      </c>
      <c r="BT144" s="111">
        <v>44914</v>
      </c>
      <c r="BU144" s="127" t="s">
        <v>1677</v>
      </c>
      <c r="BV144" s="127" t="s">
        <v>130</v>
      </c>
      <c r="BW144" s="133" t="s">
        <v>1678</v>
      </c>
      <c r="BX144" s="127" t="s">
        <v>132</v>
      </c>
      <c r="BY144" s="127" t="s">
        <v>132</v>
      </c>
      <c r="BZ144" s="127" t="s">
        <v>130</v>
      </c>
      <c r="CA144" s="127" t="s">
        <v>132</v>
      </c>
      <c r="CB144" s="127" t="s">
        <v>132</v>
      </c>
      <c r="CC144" s="127" t="s">
        <v>132</v>
      </c>
      <c r="CD144" s="127" t="s">
        <v>131</v>
      </c>
      <c r="CE144" s="127" t="s">
        <v>1681</v>
      </c>
      <c r="CF144" s="127" t="s">
        <v>1916</v>
      </c>
      <c r="CG144" s="130">
        <v>75</v>
      </c>
      <c r="CH144" s="131">
        <v>175</v>
      </c>
      <c r="CI144" s="50">
        <f t="shared" si="85"/>
        <v>24.489795918367346</v>
      </c>
      <c r="CJ144" s="18" t="str">
        <f t="shared" si="86"/>
        <v>NORMAL</v>
      </c>
      <c r="CK144" s="95">
        <f>Hoja1!L146</f>
        <v>34</v>
      </c>
      <c r="CL144" s="10" t="s">
        <v>1115</v>
      </c>
      <c r="CM144" s="136">
        <v>43347</v>
      </c>
      <c r="CN144" s="127"/>
      <c r="CO144" s="75">
        <v>1</v>
      </c>
      <c r="CP144" s="136">
        <v>43347</v>
      </c>
      <c r="CQ144" s="75">
        <v>2</v>
      </c>
      <c r="CR144" s="65" t="s">
        <v>1222</v>
      </c>
      <c r="CS144" s="75">
        <v>0</v>
      </c>
      <c r="CT144" s="143" t="s">
        <v>131</v>
      </c>
      <c r="CU144" s="127" t="s">
        <v>132</v>
      </c>
      <c r="CV144" s="127"/>
      <c r="CW144" s="133">
        <v>140</v>
      </c>
      <c r="CX144" s="133">
        <v>89</v>
      </c>
      <c r="CY144" s="125" t="s">
        <v>807</v>
      </c>
      <c r="CZ144" s="127" t="s">
        <v>132</v>
      </c>
      <c r="DA144" s="127" t="s">
        <v>130</v>
      </c>
      <c r="DB144" s="92">
        <v>1</v>
      </c>
      <c r="DC144" s="75" t="str">
        <f t="shared" si="87"/>
        <v/>
      </c>
      <c r="DD144" s="16" t="str">
        <f t="shared" si="88"/>
        <v/>
      </c>
      <c r="DE144" s="16" t="str">
        <f t="shared" si="89"/>
        <v/>
      </c>
      <c r="DF144" s="16" t="str">
        <f t="shared" si="90"/>
        <v/>
      </c>
      <c r="DG144" s="16" t="str">
        <f t="shared" si="102"/>
        <v xml:space="preserve"> +  +  + </v>
      </c>
      <c r="DH144" s="16" t="str">
        <f t="shared" si="110"/>
        <v>HTA</v>
      </c>
      <c r="DI144" s="127"/>
      <c r="DJ144" s="75" t="str">
        <f t="shared" si="91"/>
        <v>NO</v>
      </c>
      <c r="DL144" s="127"/>
      <c r="DM144" s="149">
        <v>43290</v>
      </c>
      <c r="DN144" s="75" t="str">
        <f t="shared" si="92"/>
        <v>SI</v>
      </c>
      <c r="DO144" s="134"/>
      <c r="DP144" s="75" t="str">
        <f t="shared" si="93"/>
        <v>NO</v>
      </c>
      <c r="DQ144" s="98"/>
      <c r="DR144" s="75" t="str">
        <f t="shared" si="94"/>
        <v>NO</v>
      </c>
      <c r="DS144" s="144">
        <v>43305</v>
      </c>
      <c r="DT144" s="75" t="str">
        <f t="shared" si="95"/>
        <v>SI</v>
      </c>
      <c r="DU144" s="144"/>
      <c r="DV144" s="75" t="str">
        <f t="shared" si="96"/>
        <v>NO</v>
      </c>
      <c r="DW144" s="144"/>
      <c r="DX144" s="75" t="str">
        <f t="shared" si="97"/>
        <v>NO</v>
      </c>
      <c r="DY144" s="149">
        <v>44907</v>
      </c>
      <c r="DZ144" s="75" t="str">
        <f t="shared" si="98"/>
        <v>SI</v>
      </c>
      <c r="EA144" s="144"/>
      <c r="EB144" s="75" t="str">
        <f t="shared" si="99"/>
        <v>NO</v>
      </c>
      <c r="EC144" s="134" t="s">
        <v>132</v>
      </c>
      <c r="ED144" s="127" t="s">
        <v>1530</v>
      </c>
      <c r="EE144" s="127" t="s">
        <v>131</v>
      </c>
      <c r="EF144" s="127" t="s">
        <v>1114</v>
      </c>
      <c r="EG144" s="127">
        <v>61</v>
      </c>
      <c r="EH144" s="147" t="s">
        <v>123</v>
      </c>
      <c r="EI144" s="127">
        <v>2</v>
      </c>
      <c r="EJ144" s="127"/>
      <c r="EK144" s="145">
        <v>44901</v>
      </c>
      <c r="EL144" s="135">
        <v>1.1499999999999999</v>
      </c>
      <c r="EM144" s="152">
        <v>44901</v>
      </c>
      <c r="EN144" s="133">
        <v>125.9</v>
      </c>
      <c r="EO144" s="150">
        <v>44901</v>
      </c>
      <c r="EP144" s="135">
        <v>192</v>
      </c>
      <c r="EQ144" s="149">
        <v>44901</v>
      </c>
      <c r="ER144" s="99">
        <v>136.32</v>
      </c>
      <c r="ES144" s="145"/>
      <c r="ET144" s="225">
        <v>32.5</v>
      </c>
      <c r="EU144" s="149">
        <v>44901</v>
      </c>
      <c r="EV144" s="135">
        <v>115.9</v>
      </c>
      <c r="EW144" s="149">
        <v>44901</v>
      </c>
      <c r="EX144" s="127">
        <v>4.18</v>
      </c>
      <c r="EY144" s="134">
        <v>44139</v>
      </c>
      <c r="EZ144" s="135">
        <v>5.5</v>
      </c>
      <c r="FA144" s="150"/>
      <c r="FB144" s="133"/>
      <c r="FC144" s="152">
        <v>44901</v>
      </c>
      <c r="FD144" s="135">
        <v>4.5</v>
      </c>
      <c r="FE144" s="149">
        <v>44901</v>
      </c>
      <c r="FF144" s="135">
        <v>2.2000000000000002</v>
      </c>
      <c r="FG144" s="149">
        <v>44901</v>
      </c>
      <c r="FH144" s="135">
        <v>52.6</v>
      </c>
      <c r="FI144" s="145">
        <v>44523</v>
      </c>
      <c r="FJ144" s="132" t="s">
        <v>1712</v>
      </c>
      <c r="FK144" s="127">
        <v>89</v>
      </c>
      <c r="FL144" s="111">
        <v>44914</v>
      </c>
      <c r="FM144" s="134" t="s">
        <v>1530</v>
      </c>
      <c r="FN144" s="111">
        <v>44580</v>
      </c>
      <c r="FO144" s="138"/>
      <c r="FP144" s="127" t="s">
        <v>132</v>
      </c>
      <c r="FQ144" s="127" t="s">
        <v>132</v>
      </c>
      <c r="FR144" s="127" t="s">
        <v>130</v>
      </c>
      <c r="FS144" s="127" t="s">
        <v>132</v>
      </c>
      <c r="FT144" s="127" t="s">
        <v>132</v>
      </c>
      <c r="FU144" s="127"/>
      <c r="GM144" s="133"/>
    </row>
    <row r="145" spans="1:195" s="75" customFormat="1" x14ac:dyDescent="0.25">
      <c r="A145" s="85">
        <v>2022</v>
      </c>
      <c r="B145" s="76">
        <v>44926</v>
      </c>
      <c r="C145" s="85" t="s">
        <v>121</v>
      </c>
      <c r="D145" s="85" t="s">
        <v>122</v>
      </c>
      <c r="E145" s="85" t="s">
        <v>123</v>
      </c>
      <c r="F145" s="77">
        <f t="shared" si="103"/>
        <v>144</v>
      </c>
      <c r="G145" s="85" t="s">
        <v>1586</v>
      </c>
      <c r="H145" s="85">
        <v>86</v>
      </c>
      <c r="I145" s="85" t="s">
        <v>797</v>
      </c>
      <c r="J145" s="217" t="s">
        <v>800</v>
      </c>
      <c r="K145" s="77" t="str">
        <f>VLOOKUP(J145,[1]CodMpios!$B$1075:$E$1087,4,FALSE)</f>
        <v>86001 - Mocoa</v>
      </c>
      <c r="L145" s="77" t="str">
        <f>VLOOKUP($J145,[1]Coord_Mpios_X_Y!$B$102:$K$114,9,FALSE)</f>
        <v>1,228574994655</v>
      </c>
      <c r="M145" s="77" t="str">
        <f>VLOOKUP($J145,[1]Coord_Mpios_X_Y!$B$102:$K$114,10,FALSE)</f>
        <v>-76,684362183288</v>
      </c>
      <c r="N145" s="86" t="s">
        <v>1775</v>
      </c>
      <c r="O145" s="86" t="s">
        <v>1776</v>
      </c>
      <c r="P145" s="218"/>
      <c r="Q145" s="85" t="s">
        <v>126</v>
      </c>
      <c r="R145" s="108">
        <v>18124053</v>
      </c>
      <c r="S145" s="62" t="str">
        <f t="shared" si="84"/>
        <v>CC18124053</v>
      </c>
      <c r="T145" s="91" t="s">
        <v>197</v>
      </c>
      <c r="U145" s="85" t="s">
        <v>178</v>
      </c>
      <c r="V145" s="91" t="s">
        <v>447</v>
      </c>
      <c r="W145" s="85" t="s">
        <v>281</v>
      </c>
      <c r="X145" s="87">
        <v>23421</v>
      </c>
      <c r="Y145" s="89">
        <f t="shared" si="100"/>
        <v>64</v>
      </c>
      <c r="Z145" s="63">
        <f>VLOOKUP($Y145,[1]Edades!$A$3:$H$153,4,FALSE)</f>
        <v>6</v>
      </c>
      <c r="AA145" s="63" t="str">
        <f>VLOOKUP($Y145,[1]Edades!$A$3:$H$153,6,FALSE)</f>
        <v>6 - Persona mayor</v>
      </c>
      <c r="AB145" s="63">
        <f>VLOOKUP($Y145,[1]Edades!$A$3:$H$153,7,FALSE)</f>
        <v>13</v>
      </c>
      <c r="AC145" s="63" t="str">
        <f>VLOOKUP($Y145,[1]Edades!$A$3:$H$153,8,FALSE)</f>
        <v>60-64</v>
      </c>
      <c r="AD145" s="88" t="s">
        <v>1589</v>
      </c>
      <c r="AE145" s="85">
        <v>1</v>
      </c>
      <c r="AF145" s="85" t="s">
        <v>807</v>
      </c>
      <c r="AG145" s="86" t="s">
        <v>1777</v>
      </c>
      <c r="AH145" s="85" t="s">
        <v>807</v>
      </c>
      <c r="AI145" s="85" t="s">
        <v>807</v>
      </c>
      <c r="AJ145" s="85" t="s">
        <v>807</v>
      </c>
      <c r="AK145" s="86" t="s">
        <v>1775</v>
      </c>
      <c r="AL145" s="85" t="s">
        <v>807</v>
      </c>
      <c r="AM145" s="85" t="s">
        <v>1786</v>
      </c>
      <c r="AN145" s="85" t="s">
        <v>131</v>
      </c>
      <c r="AO145" s="85" t="s">
        <v>131</v>
      </c>
      <c r="AP145" s="85" t="s">
        <v>131</v>
      </c>
      <c r="AQ145" s="75" t="s">
        <v>1841</v>
      </c>
      <c r="AR145" s="53" t="str">
        <f t="shared" si="101"/>
        <v>86001 - Mocoa</v>
      </c>
      <c r="AS145" s="85" t="s">
        <v>1586</v>
      </c>
      <c r="AT145" s="85">
        <v>3133961540</v>
      </c>
      <c r="AU145" s="85" t="s">
        <v>1219</v>
      </c>
      <c r="AV145" s="85"/>
      <c r="AW145" s="85"/>
      <c r="AX145" s="85"/>
      <c r="AY145" s="85"/>
      <c r="AZ145" s="85"/>
      <c r="BA145" s="85">
        <v>86</v>
      </c>
      <c r="BB145" s="85" t="s">
        <v>1778</v>
      </c>
      <c r="BC145" s="85">
        <v>86001</v>
      </c>
      <c r="BD145" s="85" t="s">
        <v>1586</v>
      </c>
      <c r="BE145" s="89">
        <v>860010017201</v>
      </c>
      <c r="BF145" s="49" t="s">
        <v>1079</v>
      </c>
      <c r="BG145" s="85" t="s">
        <v>1779</v>
      </c>
      <c r="BH145" s="85" t="s">
        <v>1780</v>
      </c>
      <c r="BI145" s="85">
        <v>4201616</v>
      </c>
      <c r="BJ145" s="85"/>
      <c r="BK145" s="85"/>
      <c r="BL145" s="85" t="s">
        <v>807</v>
      </c>
      <c r="BM145" s="88" t="s">
        <v>132</v>
      </c>
      <c r="BN145" s="85" t="s">
        <v>132</v>
      </c>
      <c r="BO145" s="85">
        <v>0</v>
      </c>
      <c r="BP145" s="85" t="s">
        <v>132</v>
      </c>
      <c r="BQ145" s="85" t="s">
        <v>132</v>
      </c>
      <c r="BR145" s="85" t="s">
        <v>807</v>
      </c>
      <c r="BS145" s="85" t="s">
        <v>807</v>
      </c>
      <c r="BT145" s="142">
        <v>44715</v>
      </c>
      <c r="BU145" s="85" t="s">
        <v>1677</v>
      </c>
      <c r="BV145" s="85" t="s">
        <v>130</v>
      </c>
      <c r="BW145" s="91" t="s">
        <v>1700</v>
      </c>
      <c r="BX145" s="85"/>
      <c r="BY145" s="85" t="s">
        <v>132</v>
      </c>
      <c r="BZ145" s="85" t="s">
        <v>807</v>
      </c>
      <c r="CA145" s="85" t="s">
        <v>807</v>
      </c>
      <c r="CB145" s="85"/>
      <c r="CC145" s="85"/>
      <c r="CD145" s="85" t="s">
        <v>131</v>
      </c>
      <c r="CE145" s="88" t="s">
        <v>1681</v>
      </c>
      <c r="CF145" s="80" t="str">
        <f t="shared" ref="CF145:CF146" si="112">E145</f>
        <v>HTA</v>
      </c>
      <c r="CG145" s="109">
        <v>81</v>
      </c>
      <c r="CH145" s="95">
        <v>168</v>
      </c>
      <c r="CI145" s="50">
        <f t="shared" si="85"/>
        <v>28.698979591836739</v>
      </c>
      <c r="CJ145" s="18" t="str">
        <f t="shared" si="86"/>
        <v>SOBREPESO</v>
      </c>
      <c r="CK145" s="95">
        <f>Hoja1!L147</f>
        <v>15</v>
      </c>
      <c r="CL145" s="10" t="s">
        <v>1113</v>
      </c>
      <c r="CM145" s="97">
        <v>43347</v>
      </c>
      <c r="CN145" s="92"/>
      <c r="CO145" s="75">
        <v>1</v>
      </c>
      <c r="CP145" s="119">
        <f t="shared" ref="CP145:CP150" si="113">CM145</f>
        <v>43347</v>
      </c>
      <c r="CQ145" s="75">
        <v>2</v>
      </c>
      <c r="CR145" s="65" t="s">
        <v>1222</v>
      </c>
      <c r="CS145" s="75">
        <v>0</v>
      </c>
      <c r="CT145" s="110" t="s">
        <v>131</v>
      </c>
      <c r="CU145" s="93" t="s">
        <v>807</v>
      </c>
      <c r="CV145" s="92"/>
      <c r="CW145" s="102">
        <v>140</v>
      </c>
      <c r="CX145" s="102">
        <v>90</v>
      </c>
      <c r="CY145" s="93" t="s">
        <v>807</v>
      </c>
      <c r="CZ145" s="92" t="s">
        <v>130</v>
      </c>
      <c r="DA145" s="75" t="s">
        <v>807</v>
      </c>
      <c r="DB145" s="92">
        <v>0</v>
      </c>
      <c r="DC145" s="75" t="str">
        <f t="shared" si="87"/>
        <v/>
      </c>
      <c r="DD145" s="16" t="str">
        <f t="shared" si="88"/>
        <v>PRESION ALTA</v>
      </c>
      <c r="DE145" s="16" t="str">
        <f t="shared" si="89"/>
        <v/>
      </c>
      <c r="DF145" s="16" t="str">
        <f t="shared" si="90"/>
        <v/>
      </c>
      <c r="DG145" s="16" t="str">
        <f t="shared" si="102"/>
        <v xml:space="preserve"> + PRESION ALTA +  + </v>
      </c>
      <c r="DH145" s="16" t="str">
        <f>VLOOKUP(DG145,Hoja3!$A$19:$B$41,2,FALSE)</f>
        <v>PRESION ALTA</v>
      </c>
      <c r="DI145" s="98"/>
      <c r="DJ145" s="75" t="str">
        <f t="shared" si="91"/>
        <v>NO</v>
      </c>
      <c r="DL145" s="98"/>
      <c r="DM145" s="98">
        <v>44020</v>
      </c>
      <c r="DN145" s="75" t="str">
        <f t="shared" si="92"/>
        <v>SI</v>
      </c>
      <c r="DO145" s="98"/>
      <c r="DP145" s="75" t="str">
        <f t="shared" si="93"/>
        <v>NO</v>
      </c>
      <c r="DQ145" s="98"/>
      <c r="DR145" s="75" t="str">
        <f t="shared" si="94"/>
        <v>NO</v>
      </c>
      <c r="DS145" s="98"/>
      <c r="DT145" s="75" t="str">
        <f t="shared" si="95"/>
        <v>NO</v>
      </c>
      <c r="DU145" s="98"/>
      <c r="DV145" s="75" t="str">
        <f t="shared" si="96"/>
        <v>NO</v>
      </c>
      <c r="DW145" s="98"/>
      <c r="DX145" s="75" t="str">
        <f t="shared" si="97"/>
        <v>NO</v>
      </c>
      <c r="DY145" s="98">
        <v>44407</v>
      </c>
      <c r="DZ145" s="75" t="str">
        <f t="shared" si="98"/>
        <v>SI</v>
      </c>
      <c r="EA145" s="98"/>
      <c r="EB145" s="75" t="str">
        <f t="shared" si="99"/>
        <v>NO</v>
      </c>
      <c r="EC145" s="98" t="s">
        <v>807</v>
      </c>
      <c r="ED145" s="92" t="s">
        <v>1530</v>
      </c>
      <c r="EE145" s="92"/>
      <c r="EF145" s="98" t="s">
        <v>807</v>
      </c>
      <c r="EG145" s="94"/>
      <c r="EH145" s="99" t="s">
        <v>131</v>
      </c>
      <c r="EI145" s="99" t="s">
        <v>807</v>
      </c>
      <c r="EJ145" s="99"/>
      <c r="EK145" s="101">
        <v>44407</v>
      </c>
      <c r="EL145" s="92">
        <v>0.99</v>
      </c>
      <c r="EM145" s="103">
        <v>44407</v>
      </c>
      <c r="EN145" s="102">
        <v>101</v>
      </c>
      <c r="EO145" s="101">
        <v>44407</v>
      </c>
      <c r="EP145" s="92">
        <v>147</v>
      </c>
      <c r="EQ145" s="101">
        <v>44407</v>
      </c>
      <c r="ER145" s="99">
        <v>62.900000000000006</v>
      </c>
      <c r="ES145" s="101">
        <v>44407</v>
      </c>
      <c r="ET145" s="192">
        <v>35.9</v>
      </c>
      <c r="EU145" s="101">
        <v>44407</v>
      </c>
      <c r="EV145" s="92">
        <v>241</v>
      </c>
      <c r="EW145" s="101">
        <v>44407</v>
      </c>
      <c r="EX145" s="92"/>
      <c r="EY145" s="103"/>
      <c r="EZ145" s="92"/>
      <c r="FA145" s="102"/>
      <c r="FB145" s="102"/>
      <c r="FC145" s="92"/>
      <c r="FD145" s="92"/>
      <c r="FE145" s="103">
        <v>44407</v>
      </c>
      <c r="FF145" s="105">
        <v>0.7</v>
      </c>
      <c r="FG145" s="101">
        <v>44407</v>
      </c>
      <c r="FH145" s="105">
        <v>137.69999999999999</v>
      </c>
      <c r="FI145" s="92"/>
      <c r="FJ145" s="94"/>
      <c r="FK145" s="92"/>
      <c r="FL145" s="114">
        <v>44715</v>
      </c>
      <c r="FM145" s="98" t="s">
        <v>1530</v>
      </c>
      <c r="FN145" s="114">
        <v>44807</v>
      </c>
      <c r="FO145" s="107" t="s">
        <v>807</v>
      </c>
      <c r="FP145" s="92" t="s">
        <v>132</v>
      </c>
      <c r="FQ145" s="92" t="s">
        <v>132</v>
      </c>
      <c r="FR145" s="92" t="s">
        <v>132</v>
      </c>
      <c r="FS145" s="107" t="s">
        <v>807</v>
      </c>
      <c r="FT145" s="92" t="s">
        <v>132</v>
      </c>
      <c r="FU145" s="92"/>
      <c r="GM145" s="102"/>
    </row>
    <row r="146" spans="1:195" s="75" customFormat="1" x14ac:dyDescent="0.25">
      <c r="A146" s="85">
        <v>2022</v>
      </c>
      <c r="B146" s="76">
        <v>44926</v>
      </c>
      <c r="C146" s="85" t="s">
        <v>121</v>
      </c>
      <c r="D146" s="85" t="s">
        <v>122</v>
      </c>
      <c r="E146" s="85" t="s">
        <v>1475</v>
      </c>
      <c r="F146" s="77">
        <f t="shared" si="103"/>
        <v>145</v>
      </c>
      <c r="G146" s="85" t="s">
        <v>1586</v>
      </c>
      <c r="H146" s="85">
        <v>86</v>
      </c>
      <c r="I146" s="85" t="s">
        <v>797</v>
      </c>
      <c r="J146" s="217" t="s">
        <v>800</v>
      </c>
      <c r="K146" s="77" t="str">
        <f>VLOOKUP(J146,[1]CodMpios!$B$1075:$E$1087,4,FALSE)</f>
        <v>86001 - Mocoa</v>
      </c>
      <c r="L146" s="77" t="str">
        <f>VLOOKUP($J146,[1]Coord_Mpios_X_Y!$B$102:$K$114,9,FALSE)</f>
        <v>1,228574994655</v>
      </c>
      <c r="M146" s="77" t="str">
        <f>VLOOKUP($J146,[1]Coord_Mpios_X_Y!$B$102:$K$114,10,FALSE)</f>
        <v>-76,684362183288</v>
      </c>
      <c r="N146" s="86" t="s">
        <v>1592</v>
      </c>
      <c r="O146" s="86" t="s">
        <v>1776</v>
      </c>
      <c r="P146" s="218"/>
      <c r="Q146" s="85" t="s">
        <v>126</v>
      </c>
      <c r="R146" s="108">
        <v>19066958</v>
      </c>
      <c r="S146" s="62" t="str">
        <f t="shared" si="84"/>
        <v>CC19066958</v>
      </c>
      <c r="T146" s="91" t="s">
        <v>218</v>
      </c>
      <c r="U146" s="85" t="s">
        <v>452</v>
      </c>
      <c r="V146" s="91" t="s">
        <v>195</v>
      </c>
      <c r="W146" s="85" t="s">
        <v>1273</v>
      </c>
      <c r="X146" s="87">
        <v>18008</v>
      </c>
      <c r="Y146" s="89">
        <f t="shared" si="100"/>
        <v>49</v>
      </c>
      <c r="Z146" s="63">
        <f>VLOOKUP($Y146,[1]Edades!$A$3:$H$153,4,FALSE)</f>
        <v>5</v>
      </c>
      <c r="AA146" s="63" t="str">
        <f>VLOOKUP($Y146,[1]Edades!$A$3:$H$153,6,FALSE)</f>
        <v>5 - Adultez</v>
      </c>
      <c r="AB146" s="63">
        <f>VLOOKUP($Y146,[1]Edades!$A$3:$H$153,7,FALSE)</f>
        <v>10</v>
      </c>
      <c r="AC146" s="63" t="str">
        <f>VLOOKUP($Y146,[1]Edades!$A$3:$H$153,8,FALSE)</f>
        <v>45-49</v>
      </c>
      <c r="AD146" s="88" t="s">
        <v>1589</v>
      </c>
      <c r="AE146" s="85">
        <v>1</v>
      </c>
      <c r="AF146" s="85" t="s">
        <v>807</v>
      </c>
      <c r="AG146" s="86" t="s">
        <v>156</v>
      </c>
      <c r="AH146" s="86" t="s">
        <v>130</v>
      </c>
      <c r="AI146" s="85" t="s">
        <v>807</v>
      </c>
      <c r="AJ146" s="85" t="s">
        <v>807</v>
      </c>
      <c r="AK146" s="86" t="s">
        <v>1592</v>
      </c>
      <c r="AL146" s="86" t="s">
        <v>1600</v>
      </c>
      <c r="AM146" s="85" t="s">
        <v>1786</v>
      </c>
      <c r="AN146" s="85" t="s">
        <v>131</v>
      </c>
      <c r="AO146" s="85" t="s">
        <v>131</v>
      </c>
      <c r="AP146" s="85" t="s">
        <v>131</v>
      </c>
      <c r="AQ146" s="75" t="s">
        <v>1841</v>
      </c>
      <c r="AR146" s="53" t="str">
        <f t="shared" si="101"/>
        <v>86001 - Mocoa</v>
      </c>
      <c r="AS146" s="85" t="s">
        <v>1586</v>
      </c>
      <c r="AT146" s="85">
        <v>3125556552</v>
      </c>
      <c r="AU146" s="85" t="s">
        <v>1219</v>
      </c>
      <c r="AV146" s="85"/>
      <c r="AW146" s="85"/>
      <c r="AX146" s="85"/>
      <c r="AY146" s="85"/>
      <c r="AZ146" s="85"/>
      <c r="BA146" s="85">
        <v>86</v>
      </c>
      <c r="BB146" s="85" t="s">
        <v>1778</v>
      </c>
      <c r="BC146" s="85">
        <v>86001</v>
      </c>
      <c r="BD146" s="85" t="s">
        <v>1586</v>
      </c>
      <c r="BE146" s="89">
        <v>860010017201</v>
      </c>
      <c r="BF146" s="49" t="s">
        <v>1079</v>
      </c>
      <c r="BG146" s="85" t="s">
        <v>1779</v>
      </c>
      <c r="BH146" s="85" t="s">
        <v>1780</v>
      </c>
      <c r="BI146" s="85">
        <v>4201616</v>
      </c>
      <c r="BJ146" s="85"/>
      <c r="BK146" s="85"/>
      <c r="BL146" s="85" t="s">
        <v>807</v>
      </c>
      <c r="BM146" s="88" t="s">
        <v>132</v>
      </c>
      <c r="BN146" s="85" t="s">
        <v>132</v>
      </c>
      <c r="BO146" s="85">
        <v>0</v>
      </c>
      <c r="BP146" s="85" t="s">
        <v>132</v>
      </c>
      <c r="BQ146" s="85" t="s">
        <v>132</v>
      </c>
      <c r="BR146" s="85" t="s">
        <v>807</v>
      </c>
      <c r="BS146" s="85" t="s">
        <v>807</v>
      </c>
      <c r="BT146" s="90">
        <v>44624</v>
      </c>
      <c r="BU146" s="85" t="s">
        <v>1677</v>
      </c>
      <c r="BV146" s="85" t="s">
        <v>130</v>
      </c>
      <c r="BW146" s="91" t="s">
        <v>1700</v>
      </c>
      <c r="BX146" s="85"/>
      <c r="BY146" s="85" t="s">
        <v>132</v>
      </c>
      <c r="BZ146" s="85" t="s">
        <v>807</v>
      </c>
      <c r="CA146" s="85" t="s">
        <v>807</v>
      </c>
      <c r="CB146" s="85"/>
      <c r="CC146" s="85"/>
      <c r="CD146" s="85" t="s">
        <v>131</v>
      </c>
      <c r="CE146" s="88" t="s">
        <v>1681</v>
      </c>
      <c r="CF146" s="80" t="str">
        <f t="shared" si="112"/>
        <v>HTA + DM</v>
      </c>
      <c r="CG146" s="109">
        <v>77</v>
      </c>
      <c r="CH146" s="95">
        <v>165</v>
      </c>
      <c r="CI146" s="50">
        <f t="shared" si="85"/>
        <v>28.282828282828287</v>
      </c>
      <c r="CJ146" s="18" t="str">
        <f t="shared" si="86"/>
        <v>SOBREPESO</v>
      </c>
      <c r="CK146" s="95">
        <f>Hoja1!L148</f>
        <v>12</v>
      </c>
      <c r="CL146" s="10" t="s">
        <v>1113</v>
      </c>
      <c r="CM146" s="97">
        <v>43347</v>
      </c>
      <c r="CN146" s="92"/>
      <c r="CO146" s="75">
        <v>1</v>
      </c>
      <c r="CP146" s="119">
        <f t="shared" si="113"/>
        <v>43347</v>
      </c>
      <c r="CQ146" s="75">
        <v>1</v>
      </c>
      <c r="CR146" s="94" t="s">
        <v>1221</v>
      </c>
      <c r="CS146" s="75">
        <v>1</v>
      </c>
      <c r="CT146" s="110" t="s">
        <v>1707</v>
      </c>
      <c r="CU146" s="93" t="s">
        <v>807</v>
      </c>
      <c r="CV146" s="92"/>
      <c r="CW146" s="102">
        <v>190</v>
      </c>
      <c r="CX146" s="102">
        <v>90</v>
      </c>
      <c r="CY146" s="93" t="s">
        <v>807</v>
      </c>
      <c r="CZ146" s="92" t="s">
        <v>130</v>
      </c>
      <c r="DA146" s="75" t="s">
        <v>807</v>
      </c>
      <c r="DB146" s="92">
        <v>0</v>
      </c>
      <c r="DC146" s="75" t="str">
        <f t="shared" si="87"/>
        <v/>
      </c>
      <c r="DD146" s="16" t="str">
        <f t="shared" si="88"/>
        <v>PRESION ALTA</v>
      </c>
      <c r="DE146" s="16" t="str">
        <f t="shared" si="89"/>
        <v/>
      </c>
      <c r="DF146" s="16" t="str">
        <f t="shared" si="90"/>
        <v>HDL ALTO</v>
      </c>
      <c r="DG146" s="16" t="str">
        <f t="shared" si="102"/>
        <v xml:space="preserve"> + PRESION ALTA +  + HDL ALTO</v>
      </c>
      <c r="DH146" s="16" t="str">
        <f>VLOOKUP(DG146,Hoja3!$A$19:$B$41,2,FALSE)</f>
        <v>PRESION ALTA + HDL ALTO</v>
      </c>
      <c r="DI146" s="98">
        <v>43357</v>
      </c>
      <c r="DJ146" s="75" t="str">
        <f t="shared" si="91"/>
        <v>SI</v>
      </c>
      <c r="DL146" s="98"/>
      <c r="DM146" s="98">
        <v>43339</v>
      </c>
      <c r="DN146" s="75" t="str">
        <f t="shared" si="92"/>
        <v>SI</v>
      </c>
      <c r="DO146" s="98">
        <v>43361</v>
      </c>
      <c r="DP146" s="75" t="str">
        <f t="shared" si="93"/>
        <v>SI</v>
      </c>
      <c r="DQ146" s="98"/>
      <c r="DR146" s="75" t="str">
        <f t="shared" si="94"/>
        <v>NO</v>
      </c>
      <c r="DS146" s="98"/>
      <c r="DT146" s="75" t="str">
        <f t="shared" si="95"/>
        <v>NO</v>
      </c>
      <c r="DU146" s="98"/>
      <c r="DV146" s="75" t="str">
        <f t="shared" si="96"/>
        <v>NO</v>
      </c>
      <c r="DW146" s="98"/>
      <c r="DX146" s="75" t="str">
        <f t="shared" si="97"/>
        <v>NO</v>
      </c>
      <c r="DY146" s="98">
        <v>44278</v>
      </c>
      <c r="DZ146" s="75" t="str">
        <f t="shared" si="98"/>
        <v>SI</v>
      </c>
      <c r="EA146" s="98"/>
      <c r="EB146" s="75" t="str">
        <f t="shared" si="99"/>
        <v>NO</v>
      </c>
      <c r="EC146" s="98" t="s">
        <v>807</v>
      </c>
      <c r="ED146" s="92" t="s">
        <v>1530</v>
      </c>
      <c r="EE146" s="92"/>
      <c r="EF146" s="98" t="s">
        <v>807</v>
      </c>
      <c r="EG146" s="94"/>
      <c r="EH146" s="99" t="s">
        <v>131</v>
      </c>
      <c r="EI146" s="99" t="s">
        <v>807</v>
      </c>
      <c r="EJ146" s="99"/>
      <c r="EK146" s="101">
        <v>44278</v>
      </c>
      <c r="EL146" s="92">
        <v>1.01</v>
      </c>
      <c r="EM146" s="103">
        <v>44461</v>
      </c>
      <c r="EN146" s="102">
        <v>281</v>
      </c>
      <c r="EO146" s="101">
        <v>44278</v>
      </c>
      <c r="EP146" s="92">
        <v>124</v>
      </c>
      <c r="EQ146" s="101">
        <v>44278</v>
      </c>
      <c r="ER146" s="99">
        <v>67.86</v>
      </c>
      <c r="ES146" s="101">
        <v>44278</v>
      </c>
      <c r="ET146" s="192">
        <v>39.04</v>
      </c>
      <c r="EU146" s="101">
        <v>44278</v>
      </c>
      <c r="EV146" s="92">
        <v>85.5</v>
      </c>
      <c r="EW146" s="101">
        <v>44278</v>
      </c>
      <c r="EX146" s="92"/>
      <c r="EY146" s="103">
        <v>44461</v>
      </c>
      <c r="EZ146" s="92">
        <v>10.199999999999999</v>
      </c>
      <c r="FA146" s="102"/>
      <c r="FB146" s="102"/>
      <c r="FC146" s="92"/>
      <c r="FD146" s="92"/>
      <c r="FE146" s="103">
        <v>44278</v>
      </c>
      <c r="FF146" s="105">
        <v>87</v>
      </c>
      <c r="FG146" s="101">
        <v>44278</v>
      </c>
      <c r="FH146" s="105">
        <v>85.6</v>
      </c>
      <c r="FI146" s="92"/>
      <c r="FJ146" s="94"/>
      <c r="FK146" s="92"/>
      <c r="FL146" s="97">
        <v>44624</v>
      </c>
      <c r="FM146" s="98" t="s">
        <v>1530</v>
      </c>
      <c r="FN146" s="97">
        <v>44655</v>
      </c>
      <c r="FO146" s="107" t="s">
        <v>807</v>
      </c>
      <c r="FP146" s="92" t="s">
        <v>132</v>
      </c>
      <c r="FQ146" s="92" t="s">
        <v>132</v>
      </c>
      <c r="FR146" s="92" t="s">
        <v>132</v>
      </c>
      <c r="FS146" s="107" t="s">
        <v>807</v>
      </c>
      <c r="FT146" s="92" t="s">
        <v>132</v>
      </c>
      <c r="FU146" s="92"/>
      <c r="GM146" s="102"/>
    </row>
    <row r="147" spans="1:195" s="75" customFormat="1" x14ac:dyDescent="0.25">
      <c r="A147" s="85">
        <v>2022</v>
      </c>
      <c r="B147" s="76">
        <v>44926</v>
      </c>
      <c r="C147" s="85" t="s">
        <v>121</v>
      </c>
      <c r="D147" s="85" t="s">
        <v>122</v>
      </c>
      <c r="E147" s="85" t="s">
        <v>123</v>
      </c>
      <c r="F147" s="77">
        <f t="shared" si="103"/>
        <v>146</v>
      </c>
      <c r="G147" s="85" t="s">
        <v>1586</v>
      </c>
      <c r="H147" s="85">
        <v>86</v>
      </c>
      <c r="I147" s="85" t="s">
        <v>797</v>
      </c>
      <c r="J147" s="217" t="s">
        <v>800</v>
      </c>
      <c r="K147" s="77" t="str">
        <f>VLOOKUP(J147,[1]CodMpios!$B$1075:$E$1087,4,FALSE)</f>
        <v>86001 - Mocoa</v>
      </c>
      <c r="L147" s="77" t="str">
        <f>VLOOKUP($J147,[1]Coord_Mpios_X_Y!$B$102:$K$114,9,FALSE)</f>
        <v>1,228574994655</v>
      </c>
      <c r="M147" s="77" t="str">
        <f>VLOOKUP($J147,[1]Coord_Mpios_X_Y!$B$102:$K$114,10,FALSE)</f>
        <v>-76,684362183288</v>
      </c>
      <c r="N147" s="86" t="s">
        <v>1775</v>
      </c>
      <c r="O147" s="86" t="s">
        <v>1776</v>
      </c>
      <c r="P147" s="218"/>
      <c r="Q147" s="85" t="s">
        <v>126</v>
      </c>
      <c r="R147" s="108">
        <v>12187107</v>
      </c>
      <c r="S147" s="62" t="str">
        <f t="shared" si="84"/>
        <v>CC12187107</v>
      </c>
      <c r="T147" s="91" t="s">
        <v>471</v>
      </c>
      <c r="U147" s="85" t="s">
        <v>232</v>
      </c>
      <c r="V147" s="91" t="s">
        <v>140</v>
      </c>
      <c r="W147" s="85" t="s">
        <v>148</v>
      </c>
      <c r="X147" s="87">
        <v>20105</v>
      </c>
      <c r="Y147" s="89">
        <f t="shared" si="100"/>
        <v>55</v>
      </c>
      <c r="Z147" s="63">
        <f>VLOOKUP($Y147,[1]Edades!$A$3:$H$153,4,FALSE)</f>
        <v>5</v>
      </c>
      <c r="AA147" s="63" t="str">
        <f>VLOOKUP($Y147,[1]Edades!$A$3:$H$153,6,FALSE)</f>
        <v>5 - Adultez</v>
      </c>
      <c r="AB147" s="63">
        <f>VLOOKUP($Y147,[1]Edades!$A$3:$H$153,7,FALSE)</f>
        <v>12</v>
      </c>
      <c r="AC147" s="63" t="str">
        <f>VLOOKUP($Y147,[1]Edades!$A$3:$H$153,8,FALSE)</f>
        <v>55-59</v>
      </c>
      <c r="AD147" s="88" t="s">
        <v>1589</v>
      </c>
      <c r="AE147" s="85">
        <v>1</v>
      </c>
      <c r="AF147" s="85" t="s">
        <v>807</v>
      </c>
      <c r="AG147" s="86" t="s">
        <v>1777</v>
      </c>
      <c r="AH147" s="85" t="s">
        <v>807</v>
      </c>
      <c r="AI147" s="85" t="s">
        <v>1596</v>
      </c>
      <c r="AJ147" s="85" t="s">
        <v>1591</v>
      </c>
      <c r="AK147" s="86" t="s">
        <v>1775</v>
      </c>
      <c r="AL147" s="86" t="s">
        <v>1600</v>
      </c>
      <c r="AM147" s="85" t="s">
        <v>1786</v>
      </c>
      <c r="AN147" s="85" t="s">
        <v>131</v>
      </c>
      <c r="AO147" s="85" t="s">
        <v>131</v>
      </c>
      <c r="AP147" s="85" t="s">
        <v>131</v>
      </c>
      <c r="AQ147" s="75" t="s">
        <v>1841</v>
      </c>
      <c r="AR147" s="53" t="str">
        <f t="shared" si="101"/>
        <v>86001 - Mocoa</v>
      </c>
      <c r="AS147" s="85" t="s">
        <v>1622</v>
      </c>
      <c r="AT147" s="85">
        <v>3114529279</v>
      </c>
      <c r="AU147" s="85" t="s">
        <v>1219</v>
      </c>
      <c r="AV147" s="85"/>
      <c r="AW147" s="85"/>
      <c r="AX147" s="85"/>
      <c r="AY147" s="85"/>
      <c r="AZ147" s="85"/>
      <c r="BA147" s="85">
        <v>86</v>
      </c>
      <c r="BB147" s="85" t="s">
        <v>1778</v>
      </c>
      <c r="BC147" s="85">
        <v>86001</v>
      </c>
      <c r="BD147" s="85" t="s">
        <v>1586</v>
      </c>
      <c r="BE147" s="89">
        <v>860010017201</v>
      </c>
      <c r="BF147" s="49" t="s">
        <v>1079</v>
      </c>
      <c r="BG147" s="85" t="s">
        <v>1779</v>
      </c>
      <c r="BH147" s="85" t="s">
        <v>1780</v>
      </c>
      <c r="BI147" s="85">
        <v>4201616</v>
      </c>
      <c r="BJ147" s="85"/>
      <c r="BK147" s="85"/>
      <c r="BL147" s="85" t="s">
        <v>807</v>
      </c>
      <c r="BM147" s="85" t="s">
        <v>130</v>
      </c>
      <c r="BN147" s="85" t="s">
        <v>132</v>
      </c>
      <c r="BO147" s="85">
        <v>0</v>
      </c>
      <c r="BP147" s="85" t="s">
        <v>132</v>
      </c>
      <c r="BQ147" s="85" t="s">
        <v>132</v>
      </c>
      <c r="BR147" s="85" t="s">
        <v>1676</v>
      </c>
      <c r="BS147" s="85" t="s">
        <v>132</v>
      </c>
      <c r="BT147" s="90">
        <v>44874</v>
      </c>
      <c r="BU147" s="85" t="s">
        <v>1677</v>
      </c>
      <c r="BV147" s="85" t="s">
        <v>130</v>
      </c>
      <c r="BW147" s="91" t="s">
        <v>1682</v>
      </c>
      <c r="BX147" s="85" t="s">
        <v>1691</v>
      </c>
      <c r="BY147" s="85" t="s">
        <v>132</v>
      </c>
      <c r="BZ147" s="85" t="s">
        <v>130</v>
      </c>
      <c r="CA147" s="85" t="s">
        <v>132</v>
      </c>
      <c r="CB147" s="85" t="s">
        <v>132</v>
      </c>
      <c r="CC147" s="85" t="s">
        <v>132</v>
      </c>
      <c r="CD147" s="85" t="s">
        <v>131</v>
      </c>
      <c r="CE147" s="85" t="s">
        <v>1681</v>
      </c>
      <c r="CF147" s="85" t="s">
        <v>1842</v>
      </c>
      <c r="CG147" s="109">
        <v>97</v>
      </c>
      <c r="CH147" s="95">
        <v>180</v>
      </c>
      <c r="CI147" s="50">
        <f t="shared" si="85"/>
        <v>29.938271604938269</v>
      </c>
      <c r="CJ147" s="18" t="str">
        <f t="shared" si="86"/>
        <v>SOBREPESO</v>
      </c>
      <c r="CK147" s="95">
        <f>Hoja1!L149</f>
        <v>7</v>
      </c>
      <c r="CL147" s="10" t="s">
        <v>1112</v>
      </c>
      <c r="CM147" s="97">
        <v>43349</v>
      </c>
      <c r="CN147" s="92"/>
      <c r="CO147" s="75">
        <v>1</v>
      </c>
      <c r="CP147" s="119">
        <f t="shared" si="113"/>
        <v>43349</v>
      </c>
      <c r="CQ147" s="75">
        <v>2</v>
      </c>
      <c r="CR147" s="65" t="s">
        <v>1222</v>
      </c>
      <c r="CS147" s="75">
        <v>0</v>
      </c>
      <c r="CT147" s="110" t="s">
        <v>131</v>
      </c>
      <c r="CU147" s="92" t="s">
        <v>130</v>
      </c>
      <c r="CV147" s="92" t="s">
        <v>1221</v>
      </c>
      <c r="CW147" s="102">
        <v>130</v>
      </c>
      <c r="CX147" s="102">
        <v>70</v>
      </c>
      <c r="CY147" s="93" t="s">
        <v>131</v>
      </c>
      <c r="CZ147" s="92" t="s">
        <v>132</v>
      </c>
      <c r="DA147" s="92" t="s">
        <v>807</v>
      </c>
      <c r="DB147" s="92">
        <v>0</v>
      </c>
      <c r="DC147" s="75" t="str">
        <f t="shared" si="87"/>
        <v/>
      </c>
      <c r="DD147" s="16" t="str">
        <f t="shared" si="88"/>
        <v/>
      </c>
      <c r="DE147" s="16" t="str">
        <f t="shared" si="89"/>
        <v/>
      </c>
      <c r="DF147" s="16" t="str">
        <f t="shared" si="90"/>
        <v/>
      </c>
      <c r="DG147" s="16" t="str">
        <f t="shared" si="102"/>
        <v xml:space="preserve"> +  +  + </v>
      </c>
      <c r="DH147" s="16" t="str">
        <f t="shared" ref="DH147:DH148" si="114">E147</f>
        <v>HTA</v>
      </c>
      <c r="DI147" s="98"/>
      <c r="DJ147" s="75" t="str">
        <f t="shared" si="91"/>
        <v>NO</v>
      </c>
      <c r="DL147" s="98"/>
      <c r="DM147" s="98">
        <v>44302</v>
      </c>
      <c r="DN147" s="75" t="str">
        <f t="shared" si="92"/>
        <v>SI</v>
      </c>
      <c r="DO147" s="98"/>
      <c r="DP147" s="75" t="str">
        <f t="shared" si="93"/>
        <v>NO</v>
      </c>
      <c r="DQ147" s="98"/>
      <c r="DR147" s="75" t="str">
        <f t="shared" si="94"/>
        <v>NO</v>
      </c>
      <c r="DS147" s="98"/>
      <c r="DT147" s="75" t="str">
        <f t="shared" si="95"/>
        <v>NO</v>
      </c>
      <c r="DU147" s="98"/>
      <c r="DV147" s="75" t="str">
        <f t="shared" si="96"/>
        <v>NO</v>
      </c>
      <c r="DW147" s="98"/>
      <c r="DX147" s="75" t="str">
        <f t="shared" si="97"/>
        <v>NO</v>
      </c>
      <c r="DY147" s="98">
        <v>44670</v>
      </c>
      <c r="DZ147" s="75" t="str">
        <f t="shared" si="98"/>
        <v>SI</v>
      </c>
      <c r="EA147" s="98"/>
      <c r="EB147" s="75" t="str">
        <f t="shared" si="99"/>
        <v>NO</v>
      </c>
      <c r="EC147" s="98" t="s">
        <v>132</v>
      </c>
      <c r="ED147" s="92" t="s">
        <v>1530</v>
      </c>
      <c r="EE147" s="92" t="s">
        <v>807</v>
      </c>
      <c r="EF147" s="92" t="s">
        <v>1814</v>
      </c>
      <c r="EG147" s="94"/>
      <c r="EH147" s="99" t="s">
        <v>131</v>
      </c>
      <c r="EI147" s="92">
        <v>1</v>
      </c>
      <c r="EJ147" s="92"/>
      <c r="EK147" s="101">
        <v>44670</v>
      </c>
      <c r="EL147" s="92">
        <v>1.04</v>
      </c>
      <c r="EM147" s="103">
        <v>44670</v>
      </c>
      <c r="EN147" s="102">
        <v>115</v>
      </c>
      <c r="EO147" s="101">
        <v>44670</v>
      </c>
      <c r="EP147" s="92">
        <v>156.91999999999999</v>
      </c>
      <c r="EQ147" s="101">
        <v>44670</v>
      </c>
      <c r="ER147" s="99">
        <v>62.581999999999994</v>
      </c>
      <c r="ES147" s="101">
        <v>44670</v>
      </c>
      <c r="ET147" s="192">
        <v>48.6</v>
      </c>
      <c r="EU147" s="101">
        <v>44670</v>
      </c>
      <c r="EV147" s="92">
        <v>228.69</v>
      </c>
      <c r="EW147" s="101">
        <v>44670</v>
      </c>
      <c r="EX147" s="92">
        <v>9.17</v>
      </c>
      <c r="EY147" s="103"/>
      <c r="EZ147" s="92"/>
      <c r="FA147" s="102"/>
      <c r="FB147" s="102"/>
      <c r="FC147" s="92"/>
      <c r="FD147" s="92"/>
      <c r="FE147" s="103">
        <v>44670</v>
      </c>
      <c r="FF147" s="105">
        <v>5.05</v>
      </c>
      <c r="FG147" s="101">
        <v>44670</v>
      </c>
      <c r="FH147" s="105">
        <v>55.08</v>
      </c>
      <c r="FI147" s="98">
        <v>44670</v>
      </c>
      <c r="FJ147" s="94" t="s">
        <v>1712</v>
      </c>
      <c r="FK147" s="92">
        <v>96</v>
      </c>
      <c r="FL147" s="97">
        <v>44874</v>
      </c>
      <c r="FM147" s="98" t="s">
        <v>1530</v>
      </c>
      <c r="FN147" s="97">
        <v>44601</v>
      </c>
      <c r="FO147" s="107"/>
      <c r="FP147" s="92" t="s">
        <v>130</v>
      </c>
      <c r="FQ147" s="92" t="s">
        <v>132</v>
      </c>
      <c r="FR147" s="92" t="s">
        <v>132</v>
      </c>
      <c r="FS147" s="107" t="s">
        <v>132</v>
      </c>
      <c r="FT147" s="92" t="s">
        <v>132</v>
      </c>
      <c r="FU147" s="92"/>
      <c r="GM147" s="102"/>
    </row>
    <row r="148" spans="1:195" s="75" customFormat="1" x14ac:dyDescent="0.25">
      <c r="A148" s="85">
        <v>2022</v>
      </c>
      <c r="B148" s="76">
        <v>44926</v>
      </c>
      <c r="C148" s="85" t="s">
        <v>121</v>
      </c>
      <c r="D148" s="85" t="s">
        <v>122</v>
      </c>
      <c r="E148" s="85" t="s">
        <v>123</v>
      </c>
      <c r="F148" s="77">
        <f t="shared" si="103"/>
        <v>147</v>
      </c>
      <c r="G148" s="85" t="s">
        <v>1586</v>
      </c>
      <c r="H148" s="85">
        <v>86</v>
      </c>
      <c r="I148" s="85" t="s">
        <v>797</v>
      </c>
      <c r="J148" s="217" t="s">
        <v>800</v>
      </c>
      <c r="K148" s="77" t="str">
        <f>VLOOKUP(J148,[1]CodMpios!$B$1075:$E$1087,4,FALSE)</f>
        <v>86001 - Mocoa</v>
      </c>
      <c r="L148" s="77" t="str">
        <f>VLOOKUP($J148,[1]Coord_Mpios_X_Y!$B$102:$K$114,9,FALSE)</f>
        <v>1,228574994655</v>
      </c>
      <c r="M148" s="77" t="str">
        <f>VLOOKUP($J148,[1]Coord_Mpios_X_Y!$B$102:$K$114,10,FALSE)</f>
        <v>-76,684362183288</v>
      </c>
      <c r="N148" s="86" t="s">
        <v>1592</v>
      </c>
      <c r="O148" s="86" t="s">
        <v>1776</v>
      </c>
      <c r="P148" s="218"/>
      <c r="Q148" s="85" t="s">
        <v>126</v>
      </c>
      <c r="R148" s="108">
        <v>18122300</v>
      </c>
      <c r="S148" s="62" t="str">
        <f t="shared" si="84"/>
        <v>CC18122300</v>
      </c>
      <c r="T148" s="91" t="s">
        <v>423</v>
      </c>
      <c r="U148" s="85" t="s">
        <v>625</v>
      </c>
      <c r="V148" s="91" t="s">
        <v>199</v>
      </c>
      <c r="W148" s="85" t="s">
        <v>225</v>
      </c>
      <c r="X148" s="87">
        <v>19631</v>
      </c>
      <c r="Y148" s="89">
        <f t="shared" si="100"/>
        <v>53</v>
      </c>
      <c r="Z148" s="63">
        <f>VLOOKUP($Y148,[1]Edades!$A$3:$H$153,4,FALSE)</f>
        <v>5</v>
      </c>
      <c r="AA148" s="63" t="str">
        <f>VLOOKUP($Y148,[1]Edades!$A$3:$H$153,6,FALSE)</f>
        <v>5 - Adultez</v>
      </c>
      <c r="AB148" s="63">
        <f>VLOOKUP($Y148,[1]Edades!$A$3:$H$153,7,FALSE)</f>
        <v>11</v>
      </c>
      <c r="AC148" s="63" t="str">
        <f>VLOOKUP($Y148,[1]Edades!$A$3:$H$153,8,FALSE)</f>
        <v>50-54</v>
      </c>
      <c r="AD148" s="88" t="s">
        <v>1589</v>
      </c>
      <c r="AE148" s="85">
        <v>1</v>
      </c>
      <c r="AF148" s="85" t="s">
        <v>807</v>
      </c>
      <c r="AG148" s="86" t="s">
        <v>1777</v>
      </c>
      <c r="AH148" s="85" t="s">
        <v>807</v>
      </c>
      <c r="AI148" s="85" t="s">
        <v>1596</v>
      </c>
      <c r="AJ148" s="85" t="s">
        <v>1591</v>
      </c>
      <c r="AK148" s="86" t="s">
        <v>1592</v>
      </c>
      <c r="AL148" s="86" t="s">
        <v>1600</v>
      </c>
      <c r="AM148" s="85" t="s">
        <v>1917</v>
      </c>
      <c r="AN148" s="85" t="s">
        <v>1604</v>
      </c>
      <c r="AO148" s="85" t="s">
        <v>1605</v>
      </c>
      <c r="AP148" s="85" t="s">
        <v>1857</v>
      </c>
      <c r="AQ148" s="75" t="s">
        <v>1841</v>
      </c>
      <c r="AR148" s="53" t="str">
        <f t="shared" si="101"/>
        <v>86001 - Mocoa</v>
      </c>
      <c r="AS148" s="85" t="s">
        <v>1623</v>
      </c>
      <c r="AT148" s="85">
        <v>3173802254</v>
      </c>
      <c r="AU148" s="85" t="s">
        <v>1219</v>
      </c>
      <c r="AV148" s="85"/>
      <c r="AW148" s="85"/>
      <c r="AX148" s="85"/>
      <c r="AY148" s="85"/>
      <c r="AZ148" s="85"/>
      <c r="BA148" s="85">
        <v>86</v>
      </c>
      <c r="BB148" s="85" t="s">
        <v>1778</v>
      </c>
      <c r="BC148" s="85">
        <v>86001</v>
      </c>
      <c r="BD148" s="85" t="s">
        <v>1586</v>
      </c>
      <c r="BE148" s="89">
        <v>860010017201</v>
      </c>
      <c r="BF148" s="49" t="s">
        <v>1079</v>
      </c>
      <c r="BG148" s="85" t="s">
        <v>1779</v>
      </c>
      <c r="BH148" s="85" t="s">
        <v>1780</v>
      </c>
      <c r="BI148" s="85">
        <v>4201616</v>
      </c>
      <c r="BJ148" s="85"/>
      <c r="BK148" s="85"/>
      <c r="BL148" s="85" t="s">
        <v>807</v>
      </c>
      <c r="BM148" s="85" t="s">
        <v>130</v>
      </c>
      <c r="BN148" s="85" t="s">
        <v>132</v>
      </c>
      <c r="BO148" s="85">
        <v>0</v>
      </c>
      <c r="BP148" s="85" t="s">
        <v>132</v>
      </c>
      <c r="BQ148" s="85" t="s">
        <v>132</v>
      </c>
      <c r="BR148" s="85" t="s">
        <v>1676</v>
      </c>
      <c r="BS148" s="85" t="s">
        <v>132</v>
      </c>
      <c r="BT148" s="90">
        <v>44876</v>
      </c>
      <c r="BU148" s="85" t="s">
        <v>1677</v>
      </c>
      <c r="BV148" s="85" t="s">
        <v>130</v>
      </c>
      <c r="BW148" s="91" t="s">
        <v>1808</v>
      </c>
      <c r="BX148" s="85" t="s">
        <v>132</v>
      </c>
      <c r="BY148" s="85" t="s">
        <v>132</v>
      </c>
      <c r="BZ148" s="85" t="s">
        <v>130</v>
      </c>
      <c r="CA148" s="85" t="s">
        <v>132</v>
      </c>
      <c r="CB148" s="85" t="s">
        <v>132</v>
      </c>
      <c r="CC148" s="85" t="s">
        <v>132</v>
      </c>
      <c r="CD148" s="85" t="s">
        <v>131</v>
      </c>
      <c r="CE148" s="85" t="s">
        <v>1681</v>
      </c>
      <c r="CF148" s="85" t="s">
        <v>132</v>
      </c>
      <c r="CG148" s="109">
        <v>67</v>
      </c>
      <c r="CH148" s="95">
        <v>164</v>
      </c>
      <c r="CI148" s="50">
        <f t="shared" si="85"/>
        <v>24.910767400356935</v>
      </c>
      <c r="CJ148" s="18" t="str">
        <f t="shared" si="86"/>
        <v>NORMAL</v>
      </c>
      <c r="CK148" s="95">
        <f>Hoja1!L150</f>
        <v>11</v>
      </c>
      <c r="CL148" s="10" t="s">
        <v>1113</v>
      </c>
      <c r="CM148" s="97">
        <v>43349</v>
      </c>
      <c r="CN148" s="92"/>
      <c r="CO148" s="75">
        <v>1</v>
      </c>
      <c r="CP148" s="119">
        <f t="shared" si="113"/>
        <v>43349</v>
      </c>
      <c r="CQ148" s="75">
        <v>2</v>
      </c>
      <c r="CR148" s="65" t="s">
        <v>1222</v>
      </c>
      <c r="CS148" s="75">
        <v>0</v>
      </c>
      <c r="CT148" s="110" t="s">
        <v>131</v>
      </c>
      <c r="CU148" s="92" t="s">
        <v>132</v>
      </c>
      <c r="CV148" s="92"/>
      <c r="CW148" s="102">
        <v>116</v>
      </c>
      <c r="CX148" s="102">
        <v>72</v>
      </c>
      <c r="CY148" s="93" t="s">
        <v>131</v>
      </c>
      <c r="CZ148" s="92" t="s">
        <v>132</v>
      </c>
      <c r="DA148" s="92" t="s">
        <v>130</v>
      </c>
      <c r="DB148" s="92">
        <v>1</v>
      </c>
      <c r="DC148" s="75" t="str">
        <f t="shared" si="87"/>
        <v/>
      </c>
      <c r="DD148" s="16" t="str">
        <f t="shared" si="88"/>
        <v/>
      </c>
      <c r="DE148" s="16" t="str">
        <f t="shared" si="89"/>
        <v/>
      </c>
      <c r="DF148" s="16" t="str">
        <f t="shared" si="90"/>
        <v/>
      </c>
      <c r="DG148" s="16" t="str">
        <f t="shared" si="102"/>
        <v xml:space="preserve"> +  +  + </v>
      </c>
      <c r="DH148" s="16" t="str">
        <f t="shared" si="114"/>
        <v>HTA</v>
      </c>
      <c r="DI148" s="98"/>
      <c r="DJ148" s="75" t="str">
        <f t="shared" si="91"/>
        <v>NO</v>
      </c>
      <c r="DL148" s="98"/>
      <c r="DM148" s="98">
        <v>44495</v>
      </c>
      <c r="DN148" s="75" t="str">
        <f t="shared" si="92"/>
        <v>SI</v>
      </c>
      <c r="DO148" s="98"/>
      <c r="DP148" s="75" t="str">
        <f t="shared" si="93"/>
        <v>NO</v>
      </c>
      <c r="DQ148" s="98"/>
      <c r="DR148" s="75" t="str">
        <f t="shared" si="94"/>
        <v>NO</v>
      </c>
      <c r="DS148" s="98"/>
      <c r="DT148" s="75" t="str">
        <f t="shared" si="95"/>
        <v>NO</v>
      </c>
      <c r="DU148" s="98"/>
      <c r="DV148" s="75" t="str">
        <f t="shared" si="96"/>
        <v>NO</v>
      </c>
      <c r="DW148" s="98"/>
      <c r="DX148" s="75" t="str">
        <f t="shared" si="97"/>
        <v>NO</v>
      </c>
      <c r="DY148" s="98">
        <v>44608</v>
      </c>
      <c r="DZ148" s="75" t="str">
        <f t="shared" si="98"/>
        <v>SI</v>
      </c>
      <c r="EA148" s="98"/>
      <c r="EB148" s="75" t="str">
        <f t="shared" si="99"/>
        <v>NO</v>
      </c>
      <c r="EC148" s="98" t="s">
        <v>132</v>
      </c>
      <c r="ED148" s="92" t="s">
        <v>1530</v>
      </c>
      <c r="EE148" s="92" t="s">
        <v>807</v>
      </c>
      <c r="EF148" s="92" t="s">
        <v>1814</v>
      </c>
      <c r="EG148" s="94"/>
      <c r="EH148" s="99" t="s">
        <v>131</v>
      </c>
      <c r="EI148" s="92">
        <v>2</v>
      </c>
      <c r="EJ148" s="92"/>
      <c r="EK148" s="101">
        <v>44608</v>
      </c>
      <c r="EL148" s="92">
        <v>0.9</v>
      </c>
      <c r="EM148" s="103">
        <v>44608</v>
      </c>
      <c r="EN148" s="102">
        <v>85</v>
      </c>
      <c r="EO148" s="101">
        <v>44608</v>
      </c>
      <c r="EP148" s="92">
        <v>155.1</v>
      </c>
      <c r="EQ148" s="101">
        <v>44608</v>
      </c>
      <c r="ER148" s="99">
        <v>69</v>
      </c>
      <c r="ES148" s="101">
        <v>44608</v>
      </c>
      <c r="ET148" s="192">
        <v>59</v>
      </c>
      <c r="EU148" s="101">
        <v>44608</v>
      </c>
      <c r="EV148" s="92">
        <v>135.5</v>
      </c>
      <c r="EW148" s="101">
        <v>44608</v>
      </c>
      <c r="EX148" s="92">
        <v>3.38</v>
      </c>
      <c r="EY148" s="103"/>
      <c r="EZ148" s="92"/>
      <c r="FA148" s="102"/>
      <c r="FB148" s="102"/>
      <c r="FC148" s="92"/>
      <c r="FD148" s="92"/>
      <c r="FE148" s="103">
        <v>44608</v>
      </c>
      <c r="FF148" s="105">
        <v>3.26</v>
      </c>
      <c r="FG148" s="101">
        <v>44608</v>
      </c>
      <c r="FH148" s="105">
        <v>96.5</v>
      </c>
      <c r="FI148" s="98">
        <v>44608</v>
      </c>
      <c r="FJ148" s="94" t="s">
        <v>1712</v>
      </c>
      <c r="FK148" s="92">
        <v>87</v>
      </c>
      <c r="FL148" s="97">
        <v>44876</v>
      </c>
      <c r="FM148" s="98" t="s">
        <v>1530</v>
      </c>
      <c r="FN148" s="97">
        <v>44968</v>
      </c>
      <c r="FO148" s="107"/>
      <c r="FP148" s="92" t="s">
        <v>132</v>
      </c>
      <c r="FQ148" s="92" t="s">
        <v>132</v>
      </c>
      <c r="FR148" s="92" t="s">
        <v>132</v>
      </c>
      <c r="FS148" s="107" t="s">
        <v>132</v>
      </c>
      <c r="FT148" s="92" t="s">
        <v>132</v>
      </c>
      <c r="FU148" s="92"/>
      <c r="GM148" s="102"/>
    </row>
    <row r="149" spans="1:195" s="75" customFormat="1" x14ac:dyDescent="0.25">
      <c r="A149" s="85">
        <v>2022</v>
      </c>
      <c r="B149" s="76">
        <v>44926</v>
      </c>
      <c r="C149" s="85" t="s">
        <v>121</v>
      </c>
      <c r="D149" s="85" t="s">
        <v>122</v>
      </c>
      <c r="E149" s="85" t="s">
        <v>123</v>
      </c>
      <c r="F149" s="77">
        <f t="shared" si="103"/>
        <v>148</v>
      </c>
      <c r="G149" s="85" t="s">
        <v>1586</v>
      </c>
      <c r="H149" s="85">
        <v>86</v>
      </c>
      <c r="I149" s="85" t="s">
        <v>797</v>
      </c>
      <c r="J149" s="217" t="s">
        <v>800</v>
      </c>
      <c r="K149" s="77" t="str">
        <f>VLOOKUP(J149,[1]CodMpios!$B$1075:$E$1087,4,FALSE)</f>
        <v>86001 - Mocoa</v>
      </c>
      <c r="L149" s="77" t="str">
        <f>VLOOKUP($J149,[1]Coord_Mpios_X_Y!$B$102:$K$114,9,FALSE)</f>
        <v>1,228574994655</v>
      </c>
      <c r="M149" s="77" t="str">
        <f>VLOOKUP($J149,[1]Coord_Mpios_X_Y!$B$102:$K$114,10,FALSE)</f>
        <v>-76,684362183288</v>
      </c>
      <c r="N149" s="86" t="s">
        <v>1775</v>
      </c>
      <c r="O149" s="86" t="s">
        <v>1776</v>
      </c>
      <c r="P149" s="218"/>
      <c r="Q149" s="85" t="s">
        <v>126</v>
      </c>
      <c r="R149" s="108">
        <v>18122917</v>
      </c>
      <c r="S149" s="62" t="str">
        <f t="shared" si="84"/>
        <v>CC18122917</v>
      </c>
      <c r="T149" s="91" t="s">
        <v>192</v>
      </c>
      <c r="U149" s="85" t="s">
        <v>1186</v>
      </c>
      <c r="V149" s="91" t="s">
        <v>259</v>
      </c>
      <c r="W149" s="85" t="s">
        <v>327</v>
      </c>
      <c r="X149" s="87">
        <v>21270</v>
      </c>
      <c r="Y149" s="89">
        <f t="shared" si="100"/>
        <v>58</v>
      </c>
      <c r="Z149" s="63">
        <f>VLOOKUP($Y149,[1]Edades!$A$3:$H$153,4,FALSE)</f>
        <v>5</v>
      </c>
      <c r="AA149" s="63" t="str">
        <f>VLOOKUP($Y149,[1]Edades!$A$3:$H$153,6,FALSE)</f>
        <v>5 - Adultez</v>
      </c>
      <c r="AB149" s="63">
        <f>VLOOKUP($Y149,[1]Edades!$A$3:$H$153,7,FALSE)</f>
        <v>12</v>
      </c>
      <c r="AC149" s="63" t="str">
        <f>VLOOKUP($Y149,[1]Edades!$A$3:$H$153,8,FALSE)</f>
        <v>55-59</v>
      </c>
      <c r="AD149" s="88" t="s">
        <v>1589</v>
      </c>
      <c r="AE149" s="85">
        <v>1</v>
      </c>
      <c r="AF149" s="85" t="s">
        <v>807</v>
      </c>
      <c r="AG149" s="86" t="s">
        <v>1777</v>
      </c>
      <c r="AH149" s="85" t="s">
        <v>807</v>
      </c>
      <c r="AI149" s="85" t="s">
        <v>807</v>
      </c>
      <c r="AJ149" s="85" t="s">
        <v>807</v>
      </c>
      <c r="AK149" s="86" t="s">
        <v>1775</v>
      </c>
      <c r="AL149" s="86" t="s">
        <v>1600</v>
      </c>
      <c r="AM149" s="85" t="s">
        <v>1786</v>
      </c>
      <c r="AN149" s="85" t="s">
        <v>131</v>
      </c>
      <c r="AO149" s="85" t="s">
        <v>131</v>
      </c>
      <c r="AP149" s="85" t="s">
        <v>131</v>
      </c>
      <c r="AQ149" s="75" t="s">
        <v>1841</v>
      </c>
      <c r="AR149" s="53" t="str">
        <f t="shared" si="101"/>
        <v>86001 - Mocoa</v>
      </c>
      <c r="AS149" s="85" t="s">
        <v>1586</v>
      </c>
      <c r="AT149" s="85">
        <v>3133575865</v>
      </c>
      <c r="AU149" s="85" t="s">
        <v>1219</v>
      </c>
      <c r="AV149" s="85"/>
      <c r="AW149" s="85"/>
      <c r="AX149" s="85"/>
      <c r="AY149" s="85"/>
      <c r="AZ149" s="85"/>
      <c r="BA149" s="85">
        <v>86</v>
      </c>
      <c r="BB149" s="85" t="s">
        <v>1778</v>
      </c>
      <c r="BC149" s="85">
        <v>86001</v>
      </c>
      <c r="BD149" s="85" t="s">
        <v>1586</v>
      </c>
      <c r="BE149" s="89">
        <v>860010017201</v>
      </c>
      <c r="BF149" s="49" t="s">
        <v>1079</v>
      </c>
      <c r="BG149" s="85" t="s">
        <v>1779</v>
      </c>
      <c r="BH149" s="85" t="s">
        <v>1780</v>
      </c>
      <c r="BI149" s="85">
        <v>4201616</v>
      </c>
      <c r="BJ149" s="85"/>
      <c r="BK149" s="85"/>
      <c r="BL149" s="85" t="s">
        <v>807</v>
      </c>
      <c r="BM149" s="85" t="s">
        <v>130</v>
      </c>
      <c r="BN149" s="85" t="s">
        <v>132</v>
      </c>
      <c r="BO149" s="85">
        <v>0</v>
      </c>
      <c r="BP149" s="85" t="s">
        <v>132</v>
      </c>
      <c r="BQ149" s="85" t="s">
        <v>132</v>
      </c>
      <c r="BR149" s="85" t="s">
        <v>807</v>
      </c>
      <c r="BS149" s="85" t="s">
        <v>807</v>
      </c>
      <c r="BT149" s="142">
        <v>44735</v>
      </c>
      <c r="BU149" s="85" t="s">
        <v>1677</v>
      </c>
      <c r="BV149" s="85" t="s">
        <v>130</v>
      </c>
      <c r="BW149" s="91" t="s">
        <v>1808</v>
      </c>
      <c r="BX149" s="85"/>
      <c r="BY149" s="85" t="s">
        <v>132</v>
      </c>
      <c r="BZ149" s="85" t="s">
        <v>807</v>
      </c>
      <c r="CA149" s="85" t="s">
        <v>807</v>
      </c>
      <c r="CB149" s="85"/>
      <c r="CC149" s="85"/>
      <c r="CD149" s="85" t="s">
        <v>131</v>
      </c>
      <c r="CE149" s="88" t="s">
        <v>1681</v>
      </c>
      <c r="CF149" s="80" t="str">
        <f t="shared" ref="CF149:CF154" si="115">E149</f>
        <v>HTA</v>
      </c>
      <c r="CG149" s="109">
        <v>83</v>
      </c>
      <c r="CH149" s="95">
        <v>162</v>
      </c>
      <c r="CI149" s="50">
        <f t="shared" si="85"/>
        <v>31.626276482243554</v>
      </c>
      <c r="CJ149" s="18" t="str">
        <f t="shared" si="86"/>
        <v>OBESIDAD</v>
      </c>
      <c r="CK149" s="95">
        <f>Hoja1!L151</f>
        <v>7</v>
      </c>
      <c r="CL149" s="10" t="s">
        <v>1112</v>
      </c>
      <c r="CM149" s="97">
        <v>43349</v>
      </c>
      <c r="CN149" s="92"/>
      <c r="CO149" s="75">
        <v>1</v>
      </c>
      <c r="CP149" s="119">
        <f t="shared" si="113"/>
        <v>43349</v>
      </c>
      <c r="CQ149" s="75">
        <v>2</v>
      </c>
      <c r="CR149" s="65" t="s">
        <v>1222</v>
      </c>
      <c r="CS149" s="75">
        <v>0</v>
      </c>
      <c r="CT149" s="110" t="s">
        <v>131</v>
      </c>
      <c r="CU149" s="93" t="s">
        <v>807</v>
      </c>
      <c r="CV149" s="92"/>
      <c r="CW149" s="102">
        <v>150</v>
      </c>
      <c r="CX149" s="102">
        <v>90</v>
      </c>
      <c r="CY149" s="93" t="s">
        <v>807</v>
      </c>
      <c r="CZ149" s="92" t="s">
        <v>130</v>
      </c>
      <c r="DA149" s="75" t="s">
        <v>807</v>
      </c>
      <c r="DB149" s="92">
        <v>0</v>
      </c>
      <c r="DC149" s="75" t="str">
        <f t="shared" si="87"/>
        <v/>
      </c>
      <c r="DD149" s="16" t="str">
        <f t="shared" si="88"/>
        <v>PRESION ALTA</v>
      </c>
      <c r="DE149" s="16" t="str">
        <f t="shared" si="89"/>
        <v/>
      </c>
      <c r="DF149" s="16" t="str">
        <f t="shared" si="90"/>
        <v/>
      </c>
      <c r="DG149" s="16" t="str">
        <f t="shared" si="102"/>
        <v xml:space="preserve"> + PRESION ALTA +  + </v>
      </c>
      <c r="DH149" s="16" t="str">
        <f>VLOOKUP(DG149,Hoja3!$A$19:$B$41,2,FALSE)</f>
        <v>PRESION ALTA</v>
      </c>
      <c r="DI149" s="98"/>
      <c r="DJ149" s="75" t="str">
        <f t="shared" si="91"/>
        <v>NO</v>
      </c>
      <c r="DL149" s="98"/>
      <c r="DM149" s="98">
        <v>44232</v>
      </c>
      <c r="DN149" s="75" t="str">
        <f t="shared" si="92"/>
        <v>SI</v>
      </c>
      <c r="DO149" s="98"/>
      <c r="DP149" s="75" t="str">
        <f t="shared" si="93"/>
        <v>NO</v>
      </c>
      <c r="DQ149" s="98"/>
      <c r="DR149" s="75" t="str">
        <f t="shared" si="94"/>
        <v>NO</v>
      </c>
      <c r="DS149" s="98"/>
      <c r="DT149" s="75" t="str">
        <f t="shared" si="95"/>
        <v>NO</v>
      </c>
      <c r="DU149" s="98"/>
      <c r="DV149" s="75" t="str">
        <f t="shared" si="96"/>
        <v>NO</v>
      </c>
      <c r="DW149" s="98"/>
      <c r="DX149" s="75" t="str">
        <f t="shared" si="97"/>
        <v>NO</v>
      </c>
      <c r="DY149" s="98">
        <v>44396</v>
      </c>
      <c r="DZ149" s="75" t="str">
        <f t="shared" si="98"/>
        <v>SI</v>
      </c>
      <c r="EA149" s="98"/>
      <c r="EB149" s="75" t="str">
        <f t="shared" si="99"/>
        <v>NO</v>
      </c>
      <c r="EC149" s="98" t="s">
        <v>807</v>
      </c>
      <c r="ED149" s="92" t="s">
        <v>1530</v>
      </c>
      <c r="EE149" s="92"/>
      <c r="EF149" s="98" t="s">
        <v>807</v>
      </c>
      <c r="EG149" s="94"/>
      <c r="EH149" s="99" t="s">
        <v>131</v>
      </c>
      <c r="EI149" s="99" t="s">
        <v>807</v>
      </c>
      <c r="EJ149" s="99"/>
      <c r="EK149" s="101">
        <v>44396</v>
      </c>
      <c r="EL149" s="92">
        <v>1.1200000000000001</v>
      </c>
      <c r="EM149" s="103">
        <v>44396</v>
      </c>
      <c r="EN149" s="102">
        <v>87</v>
      </c>
      <c r="EO149" s="101">
        <v>44396</v>
      </c>
      <c r="EP149" s="92">
        <v>147</v>
      </c>
      <c r="EQ149" s="101">
        <v>44396</v>
      </c>
      <c r="ER149" s="99">
        <v>73.3</v>
      </c>
      <c r="ES149" s="101">
        <v>44396</v>
      </c>
      <c r="ET149" s="192">
        <v>58.5</v>
      </c>
      <c r="EU149" s="101">
        <v>44396</v>
      </c>
      <c r="EV149" s="92">
        <v>76</v>
      </c>
      <c r="EW149" s="101">
        <v>44396</v>
      </c>
      <c r="EX149" s="92"/>
      <c r="EY149" s="103"/>
      <c r="EZ149" s="92"/>
      <c r="FA149" s="102"/>
      <c r="FB149" s="102"/>
      <c r="FC149" s="92"/>
      <c r="FD149" s="92"/>
      <c r="FE149" s="103">
        <v>44396</v>
      </c>
      <c r="FF149" s="105">
        <v>4.2</v>
      </c>
      <c r="FG149" s="101">
        <v>44396</v>
      </c>
      <c r="FH149" s="105">
        <v>105.7</v>
      </c>
      <c r="FI149" s="92"/>
      <c r="FJ149" s="94"/>
      <c r="FK149" s="92"/>
      <c r="FL149" s="114">
        <v>44735</v>
      </c>
      <c r="FM149" s="98" t="s">
        <v>1530</v>
      </c>
      <c r="FN149" s="114">
        <v>44827</v>
      </c>
      <c r="FO149" s="107" t="s">
        <v>807</v>
      </c>
      <c r="FP149" s="92" t="s">
        <v>132</v>
      </c>
      <c r="FQ149" s="92" t="s">
        <v>132</v>
      </c>
      <c r="FR149" s="92" t="s">
        <v>132</v>
      </c>
      <c r="FS149" s="107" t="s">
        <v>807</v>
      </c>
      <c r="FT149" s="92" t="s">
        <v>132</v>
      </c>
      <c r="FU149" s="92"/>
      <c r="GM149" s="102"/>
    </row>
    <row r="150" spans="1:195" s="75" customFormat="1" x14ac:dyDescent="0.25">
      <c r="A150" s="85">
        <v>2022</v>
      </c>
      <c r="B150" s="76">
        <v>44926</v>
      </c>
      <c r="C150" s="85" t="s">
        <v>121</v>
      </c>
      <c r="D150" s="85" t="s">
        <v>122</v>
      </c>
      <c r="E150" s="85" t="s">
        <v>1475</v>
      </c>
      <c r="F150" s="77">
        <f t="shared" si="103"/>
        <v>149</v>
      </c>
      <c r="G150" s="85" t="s">
        <v>1586</v>
      </c>
      <c r="H150" s="85">
        <v>86</v>
      </c>
      <c r="I150" s="85" t="s">
        <v>797</v>
      </c>
      <c r="J150" s="217" t="s">
        <v>798</v>
      </c>
      <c r="K150" s="77" t="str">
        <f>VLOOKUP(J150,[1]CodMpios!$B$1075:$E$1087,4,FALSE)</f>
        <v>86885 - Villagarzón</v>
      </c>
      <c r="L150" s="77" t="str">
        <f>VLOOKUP($J150,[1]Coord_Mpios_X_Y!$B$102:$K$114,9,FALSE)</f>
        <v>0,911149514668</v>
      </c>
      <c r="M150" s="77" t="str">
        <f>VLOOKUP($J150,[1]Coord_Mpios_X_Y!$B$102:$K$114,10,FALSE)</f>
        <v>-76,744954472991</v>
      </c>
      <c r="N150" s="86" t="s">
        <v>1775</v>
      </c>
      <c r="O150" s="86" t="s">
        <v>1776</v>
      </c>
      <c r="P150" s="218"/>
      <c r="Q150" s="85" t="s">
        <v>126</v>
      </c>
      <c r="R150" s="108">
        <v>27359908</v>
      </c>
      <c r="S150" s="62" t="str">
        <f t="shared" si="84"/>
        <v>CC27359908</v>
      </c>
      <c r="T150" s="91" t="s">
        <v>475</v>
      </c>
      <c r="U150" s="85" t="s">
        <v>356</v>
      </c>
      <c r="V150" s="91" t="s">
        <v>259</v>
      </c>
      <c r="W150" s="85" t="s">
        <v>225</v>
      </c>
      <c r="X150" s="87">
        <v>23153</v>
      </c>
      <c r="Y150" s="89">
        <f t="shared" si="100"/>
        <v>63</v>
      </c>
      <c r="Z150" s="63">
        <f>VLOOKUP($Y150,[1]Edades!$A$3:$H$153,4,FALSE)</f>
        <v>6</v>
      </c>
      <c r="AA150" s="63" t="str">
        <f>VLOOKUP($Y150,[1]Edades!$A$3:$H$153,6,FALSE)</f>
        <v>6 - Persona mayor</v>
      </c>
      <c r="AB150" s="63">
        <f>VLOOKUP($Y150,[1]Edades!$A$3:$H$153,7,FALSE)</f>
        <v>13</v>
      </c>
      <c r="AC150" s="63" t="str">
        <f>VLOOKUP($Y150,[1]Edades!$A$3:$H$153,8,FALSE)</f>
        <v>60-64</v>
      </c>
      <c r="AD150" s="91" t="s">
        <v>1590</v>
      </c>
      <c r="AE150" s="85">
        <v>2</v>
      </c>
      <c r="AF150" s="85" t="s">
        <v>807</v>
      </c>
      <c r="AG150" s="86" t="s">
        <v>363</v>
      </c>
      <c r="AH150" s="86" t="s">
        <v>130</v>
      </c>
      <c r="AI150" s="85" t="s">
        <v>807</v>
      </c>
      <c r="AJ150" s="85" t="s">
        <v>807</v>
      </c>
      <c r="AK150" s="86" t="s">
        <v>1775</v>
      </c>
      <c r="AL150" s="86" t="s">
        <v>1602</v>
      </c>
      <c r="AM150" s="85" t="s">
        <v>1786</v>
      </c>
      <c r="AN150" s="85" t="s">
        <v>131</v>
      </c>
      <c r="AO150" s="85" t="s">
        <v>131</v>
      </c>
      <c r="AP150" s="85" t="s">
        <v>131</v>
      </c>
      <c r="AQ150" s="75" t="s">
        <v>1841</v>
      </c>
      <c r="AR150" s="53" t="str">
        <f t="shared" si="101"/>
        <v>86885 - Villagarzón</v>
      </c>
      <c r="AS150" s="85" t="s">
        <v>1618</v>
      </c>
      <c r="AT150" s="85">
        <v>3143581911</v>
      </c>
      <c r="AU150" s="85" t="s">
        <v>1219</v>
      </c>
      <c r="AV150" s="85"/>
      <c r="AW150" s="85"/>
      <c r="AX150" s="85"/>
      <c r="AY150" s="85"/>
      <c r="AZ150" s="85"/>
      <c r="BA150" s="85">
        <v>86</v>
      </c>
      <c r="BB150" s="85" t="s">
        <v>1778</v>
      </c>
      <c r="BC150" s="85">
        <v>86885</v>
      </c>
      <c r="BD150" s="85" t="s">
        <v>1618</v>
      </c>
      <c r="BE150" s="89">
        <v>860010017201</v>
      </c>
      <c r="BF150" s="49" t="s">
        <v>1083</v>
      </c>
      <c r="BG150" s="85" t="s">
        <v>1779</v>
      </c>
      <c r="BH150" s="85" t="s">
        <v>1780</v>
      </c>
      <c r="BI150" s="85">
        <v>4201616</v>
      </c>
      <c r="BJ150" s="85"/>
      <c r="BK150" s="85"/>
      <c r="BL150" s="85" t="s">
        <v>807</v>
      </c>
      <c r="BM150" s="88" t="s">
        <v>132</v>
      </c>
      <c r="BN150" s="85" t="s">
        <v>132</v>
      </c>
      <c r="BO150" s="85">
        <v>0</v>
      </c>
      <c r="BP150" s="85" t="s">
        <v>132</v>
      </c>
      <c r="BQ150" s="85" t="s">
        <v>132</v>
      </c>
      <c r="BR150" s="85" t="s">
        <v>807</v>
      </c>
      <c r="BS150" s="85" t="s">
        <v>807</v>
      </c>
      <c r="BT150" s="90">
        <v>44854</v>
      </c>
      <c r="BU150" s="85" t="s">
        <v>1677</v>
      </c>
      <c r="BV150" s="85" t="s">
        <v>130</v>
      </c>
      <c r="BW150" s="91" t="s">
        <v>1792</v>
      </c>
      <c r="BX150" s="85"/>
      <c r="BY150" s="85" t="s">
        <v>132</v>
      </c>
      <c r="BZ150" s="85" t="s">
        <v>807</v>
      </c>
      <c r="CA150" s="85" t="s">
        <v>807</v>
      </c>
      <c r="CB150" s="85"/>
      <c r="CC150" s="85"/>
      <c r="CD150" s="85" t="s">
        <v>131</v>
      </c>
      <c r="CE150" s="88" t="s">
        <v>1681</v>
      </c>
      <c r="CF150" s="80" t="str">
        <f t="shared" si="115"/>
        <v>HTA + DM</v>
      </c>
      <c r="CG150" s="109">
        <v>78</v>
      </c>
      <c r="CH150" s="95">
        <v>158</v>
      </c>
      <c r="CI150" s="50">
        <f t="shared" si="85"/>
        <v>31.244992789617044</v>
      </c>
      <c r="CJ150" s="18" t="str">
        <f t="shared" si="86"/>
        <v>OBESIDAD</v>
      </c>
      <c r="CK150" s="95">
        <f>Hoja1!L152</f>
        <v>16</v>
      </c>
      <c r="CL150" s="10" t="s">
        <v>1113</v>
      </c>
      <c r="CM150" s="97">
        <v>43349</v>
      </c>
      <c r="CN150" s="92"/>
      <c r="CO150" s="75">
        <v>1</v>
      </c>
      <c r="CP150" s="119">
        <f t="shared" si="113"/>
        <v>43349</v>
      </c>
      <c r="CQ150" s="75">
        <v>1</v>
      </c>
      <c r="CR150" s="98">
        <v>43130</v>
      </c>
      <c r="CS150" s="75">
        <v>1</v>
      </c>
      <c r="CT150" s="110" t="s">
        <v>1707</v>
      </c>
      <c r="CU150" s="93" t="s">
        <v>807</v>
      </c>
      <c r="CV150" s="92"/>
      <c r="CW150" s="102">
        <v>120</v>
      </c>
      <c r="CX150" s="102">
        <v>70</v>
      </c>
      <c r="CY150" s="93" t="s">
        <v>807</v>
      </c>
      <c r="CZ150" s="92" t="s">
        <v>130</v>
      </c>
      <c r="DA150" s="75" t="s">
        <v>807</v>
      </c>
      <c r="DB150" s="92">
        <v>0</v>
      </c>
      <c r="DC150" s="75" t="str">
        <f t="shared" si="87"/>
        <v/>
      </c>
      <c r="DD150" s="16" t="str">
        <f t="shared" si="88"/>
        <v/>
      </c>
      <c r="DE150" s="16" t="str">
        <f t="shared" si="89"/>
        <v/>
      </c>
      <c r="DF150" s="16" t="str">
        <f t="shared" si="90"/>
        <v>HDL ALTO</v>
      </c>
      <c r="DG150" s="16" t="str">
        <f t="shared" si="102"/>
        <v xml:space="preserve"> +  +  + HDL ALTO</v>
      </c>
      <c r="DH150" s="16" t="str">
        <f>VLOOKUP(DG150,Hoja3!$A$19:$B$41,2,FALSE)</f>
        <v>HDL ALTO</v>
      </c>
      <c r="DI150" s="98"/>
      <c r="DJ150" s="75" t="str">
        <f t="shared" si="91"/>
        <v>NO</v>
      </c>
      <c r="DL150" s="98"/>
      <c r="DM150" s="98">
        <v>44726</v>
      </c>
      <c r="DN150" s="75" t="str">
        <f t="shared" si="92"/>
        <v>SI</v>
      </c>
      <c r="DO150" s="98"/>
      <c r="DP150" s="75" t="str">
        <f t="shared" si="93"/>
        <v>NO</v>
      </c>
      <c r="DQ150" s="98"/>
      <c r="DR150" s="75" t="str">
        <f t="shared" si="94"/>
        <v>NO</v>
      </c>
      <c r="DS150" s="98"/>
      <c r="DT150" s="75" t="str">
        <f t="shared" si="95"/>
        <v>NO</v>
      </c>
      <c r="DU150" s="98"/>
      <c r="DV150" s="75" t="str">
        <f t="shared" si="96"/>
        <v>NO</v>
      </c>
      <c r="DW150" s="98"/>
      <c r="DX150" s="75" t="str">
        <f t="shared" si="97"/>
        <v>NO</v>
      </c>
      <c r="DY150" s="98">
        <v>44406</v>
      </c>
      <c r="DZ150" s="75" t="str">
        <f t="shared" si="98"/>
        <v>SI</v>
      </c>
      <c r="EA150" s="98"/>
      <c r="EB150" s="75" t="str">
        <f t="shared" si="99"/>
        <v>NO</v>
      </c>
      <c r="EC150" s="98" t="s">
        <v>807</v>
      </c>
      <c r="ED150" s="92" t="s">
        <v>1530</v>
      </c>
      <c r="EE150" s="92"/>
      <c r="EF150" s="98" t="s">
        <v>807</v>
      </c>
      <c r="EG150" s="94"/>
      <c r="EH150" s="99" t="s">
        <v>131</v>
      </c>
      <c r="EI150" s="99" t="s">
        <v>807</v>
      </c>
      <c r="EJ150" s="99"/>
      <c r="EK150" s="101">
        <v>44685</v>
      </c>
      <c r="EL150" s="92">
        <v>0.69</v>
      </c>
      <c r="EM150" s="103">
        <v>44685</v>
      </c>
      <c r="EN150" s="102">
        <v>88</v>
      </c>
      <c r="EO150" s="101">
        <v>44685</v>
      </c>
      <c r="EP150" s="92">
        <v>214</v>
      </c>
      <c r="EQ150" s="101">
        <v>44685</v>
      </c>
      <c r="ER150" s="99">
        <v>139.80000000000001</v>
      </c>
      <c r="ES150" s="101">
        <v>44685</v>
      </c>
      <c r="ET150" s="192">
        <v>60</v>
      </c>
      <c r="EU150" s="101">
        <v>44685</v>
      </c>
      <c r="EV150" s="92">
        <v>71</v>
      </c>
      <c r="EW150" s="101">
        <v>44406</v>
      </c>
      <c r="EX150" s="92"/>
      <c r="EY150" s="103">
        <v>44685</v>
      </c>
      <c r="EZ150" s="92">
        <v>5.9</v>
      </c>
      <c r="FA150" s="102"/>
      <c r="FB150" s="102"/>
      <c r="FC150" s="92"/>
      <c r="FD150" s="92"/>
      <c r="FE150" s="103">
        <v>44471</v>
      </c>
      <c r="FF150" s="105">
        <v>147</v>
      </c>
      <c r="FG150" s="101">
        <v>44406</v>
      </c>
      <c r="FH150" s="105">
        <v>75</v>
      </c>
      <c r="FI150" s="92"/>
      <c r="FJ150" s="94"/>
      <c r="FK150" s="92"/>
      <c r="FL150" s="97">
        <v>44854</v>
      </c>
      <c r="FM150" s="98" t="s">
        <v>1530</v>
      </c>
      <c r="FN150" s="97">
        <v>44946</v>
      </c>
      <c r="FO150" s="107"/>
      <c r="FP150" s="92" t="s">
        <v>132</v>
      </c>
      <c r="FQ150" s="92" t="s">
        <v>132</v>
      </c>
      <c r="FR150" s="92" t="s">
        <v>132</v>
      </c>
      <c r="FS150" s="107" t="s">
        <v>807</v>
      </c>
      <c r="FT150" s="92" t="s">
        <v>132</v>
      </c>
      <c r="FU150" s="92"/>
      <c r="GM150" s="102"/>
    </row>
    <row r="151" spans="1:195" s="75" customFormat="1" x14ac:dyDescent="0.25">
      <c r="A151" s="85">
        <v>2022</v>
      </c>
      <c r="B151" s="76">
        <v>44926</v>
      </c>
      <c r="C151" s="85" t="s">
        <v>121</v>
      </c>
      <c r="D151" s="85" t="s">
        <v>122</v>
      </c>
      <c r="E151" s="85" t="s">
        <v>1474</v>
      </c>
      <c r="F151" s="77">
        <f t="shared" si="103"/>
        <v>150</v>
      </c>
      <c r="G151" s="85" t="s">
        <v>1586</v>
      </c>
      <c r="H151" s="85">
        <v>86</v>
      </c>
      <c r="I151" s="85" t="s">
        <v>797</v>
      </c>
      <c r="J151" s="217" t="s">
        <v>800</v>
      </c>
      <c r="K151" s="77" t="str">
        <f>VLOOKUP(J151,[1]CodMpios!$B$1075:$E$1087,4,FALSE)</f>
        <v>86001 - Mocoa</v>
      </c>
      <c r="L151" s="77" t="str">
        <f>VLOOKUP($J151,[1]Coord_Mpios_X_Y!$B$102:$K$114,9,FALSE)</f>
        <v>1,228574994655</v>
      </c>
      <c r="M151" s="77" t="str">
        <f>VLOOKUP($J151,[1]Coord_Mpios_X_Y!$B$102:$K$114,10,FALSE)</f>
        <v>-76,684362183288</v>
      </c>
      <c r="N151" s="86" t="s">
        <v>1775</v>
      </c>
      <c r="O151" s="86" t="s">
        <v>1776</v>
      </c>
      <c r="P151" s="218"/>
      <c r="Q151" s="85" t="s">
        <v>126</v>
      </c>
      <c r="R151" s="108">
        <v>5299439</v>
      </c>
      <c r="S151" s="62" t="str">
        <f t="shared" si="84"/>
        <v>CC5299439</v>
      </c>
      <c r="T151" s="91" t="s">
        <v>590</v>
      </c>
      <c r="U151" s="85" t="s">
        <v>1274</v>
      </c>
      <c r="V151" s="91" t="s">
        <v>211</v>
      </c>
      <c r="W151" s="85" t="s">
        <v>500</v>
      </c>
      <c r="X151" s="87">
        <v>27110</v>
      </c>
      <c r="Y151" s="89">
        <f t="shared" si="100"/>
        <v>74</v>
      </c>
      <c r="Z151" s="63">
        <f>VLOOKUP($Y151,[1]Edades!$A$3:$H$153,4,FALSE)</f>
        <v>6</v>
      </c>
      <c r="AA151" s="63" t="str">
        <f>VLOOKUP($Y151,[1]Edades!$A$3:$H$153,6,FALSE)</f>
        <v>6 - Persona mayor</v>
      </c>
      <c r="AB151" s="63">
        <f>VLOOKUP($Y151,[1]Edades!$A$3:$H$153,7,FALSE)</f>
        <v>15</v>
      </c>
      <c r="AC151" s="63" t="str">
        <f>VLOOKUP($Y151,[1]Edades!$A$3:$H$153,8,FALSE)</f>
        <v>70-74</v>
      </c>
      <c r="AD151" s="88" t="s">
        <v>1589</v>
      </c>
      <c r="AE151" s="85">
        <v>1</v>
      </c>
      <c r="AF151" s="85" t="s">
        <v>807</v>
      </c>
      <c r="AG151" s="86" t="s">
        <v>1777</v>
      </c>
      <c r="AH151" s="85" t="s">
        <v>807</v>
      </c>
      <c r="AI151" s="85" t="s">
        <v>807</v>
      </c>
      <c r="AJ151" s="85" t="s">
        <v>807</v>
      </c>
      <c r="AK151" s="86" t="s">
        <v>1775</v>
      </c>
      <c r="AL151" s="86" t="s">
        <v>1600</v>
      </c>
      <c r="AM151" s="85" t="s">
        <v>1786</v>
      </c>
      <c r="AN151" s="85" t="s">
        <v>131</v>
      </c>
      <c r="AO151" s="85" t="s">
        <v>131</v>
      </c>
      <c r="AP151" s="85" t="s">
        <v>131</v>
      </c>
      <c r="AQ151" s="75" t="s">
        <v>1841</v>
      </c>
      <c r="AR151" s="53" t="str">
        <f t="shared" si="101"/>
        <v>86001 - Mocoa</v>
      </c>
      <c r="AS151" s="85" t="s">
        <v>1586</v>
      </c>
      <c r="AT151" s="85">
        <v>3203858236</v>
      </c>
      <c r="AU151" s="85" t="s">
        <v>1219</v>
      </c>
      <c r="AV151" s="85"/>
      <c r="AW151" s="85"/>
      <c r="AX151" s="85"/>
      <c r="AY151" s="85"/>
      <c r="AZ151" s="85"/>
      <c r="BA151" s="85">
        <v>86</v>
      </c>
      <c r="BB151" s="85" t="s">
        <v>1778</v>
      </c>
      <c r="BC151" s="85">
        <v>86001</v>
      </c>
      <c r="BD151" s="85" t="s">
        <v>1586</v>
      </c>
      <c r="BE151" s="89">
        <v>860010017201</v>
      </c>
      <c r="BF151" s="49" t="s">
        <v>1079</v>
      </c>
      <c r="BG151" s="85" t="s">
        <v>1779</v>
      </c>
      <c r="BH151" s="85" t="s">
        <v>1780</v>
      </c>
      <c r="BI151" s="85">
        <v>4201616</v>
      </c>
      <c r="BJ151" s="85"/>
      <c r="BK151" s="85"/>
      <c r="BL151" s="85" t="s">
        <v>807</v>
      </c>
      <c r="BM151" s="88" t="s">
        <v>132</v>
      </c>
      <c r="BN151" s="85" t="s">
        <v>132</v>
      </c>
      <c r="BO151" s="85">
        <v>0</v>
      </c>
      <c r="BP151" s="85" t="s">
        <v>132</v>
      </c>
      <c r="BQ151" s="85" t="s">
        <v>132</v>
      </c>
      <c r="BR151" s="85" t="s">
        <v>807</v>
      </c>
      <c r="BS151" s="85" t="s">
        <v>807</v>
      </c>
      <c r="BT151" s="90">
        <v>44694</v>
      </c>
      <c r="BU151" s="85" t="s">
        <v>1677</v>
      </c>
      <c r="BV151" s="85" t="s">
        <v>130</v>
      </c>
      <c r="BW151" s="91" t="s">
        <v>131</v>
      </c>
      <c r="BX151" s="85"/>
      <c r="BY151" s="85" t="s">
        <v>131</v>
      </c>
      <c r="BZ151" s="85" t="s">
        <v>807</v>
      </c>
      <c r="CA151" s="85" t="s">
        <v>807</v>
      </c>
      <c r="CB151" s="85"/>
      <c r="CC151" s="85"/>
      <c r="CD151" s="85" t="s">
        <v>131</v>
      </c>
      <c r="CE151" s="88" t="s">
        <v>1681</v>
      </c>
      <c r="CF151" s="80" t="str">
        <f t="shared" si="115"/>
        <v>DM</v>
      </c>
      <c r="CG151" s="109">
        <v>81</v>
      </c>
      <c r="CH151" s="95">
        <v>176</v>
      </c>
      <c r="CI151" s="50">
        <f t="shared" si="85"/>
        <v>26.149276859504134</v>
      </c>
      <c r="CJ151" s="18" t="str">
        <f t="shared" si="86"/>
        <v>SOBREPESO</v>
      </c>
      <c r="CK151" s="95">
        <f>Hoja1!L153</f>
        <v>15</v>
      </c>
      <c r="CL151" s="10" t="s">
        <v>1113</v>
      </c>
      <c r="CM151" s="97">
        <v>43350</v>
      </c>
      <c r="CN151" s="92"/>
      <c r="CO151" s="92">
        <v>2</v>
      </c>
      <c r="CP151" s="65" t="s">
        <v>1222</v>
      </c>
      <c r="CQ151" s="75">
        <v>1</v>
      </c>
      <c r="CR151" s="94" t="s">
        <v>1221</v>
      </c>
      <c r="CS151" s="75">
        <v>1</v>
      </c>
      <c r="CT151" s="110" t="s">
        <v>1707</v>
      </c>
      <c r="CU151" s="93" t="s">
        <v>807</v>
      </c>
      <c r="CV151" s="92"/>
      <c r="CW151" s="102">
        <v>110</v>
      </c>
      <c r="CX151" s="102">
        <v>70</v>
      </c>
      <c r="CY151" s="93" t="s">
        <v>807</v>
      </c>
      <c r="CZ151" s="92" t="s">
        <v>132</v>
      </c>
      <c r="DA151" s="75" t="s">
        <v>807</v>
      </c>
      <c r="DB151" s="92">
        <v>0</v>
      </c>
      <c r="DC151" s="75" t="str">
        <f t="shared" si="87"/>
        <v/>
      </c>
      <c r="DD151" s="16" t="str">
        <f t="shared" si="88"/>
        <v/>
      </c>
      <c r="DE151" s="16" t="str">
        <f t="shared" si="89"/>
        <v/>
      </c>
      <c r="DF151" s="16" t="str">
        <f t="shared" si="90"/>
        <v/>
      </c>
      <c r="DG151" s="16" t="str">
        <f t="shared" si="102"/>
        <v xml:space="preserve"> +  +  + </v>
      </c>
      <c r="DH151" s="16" t="str">
        <f t="shared" ref="DH151:DH152" si="116">E151</f>
        <v>DM</v>
      </c>
      <c r="DI151" s="98"/>
      <c r="DJ151" s="75" t="str">
        <f t="shared" si="91"/>
        <v>NO</v>
      </c>
      <c r="DL151" s="98"/>
      <c r="DM151" s="98">
        <v>43029</v>
      </c>
      <c r="DN151" s="75" t="str">
        <f t="shared" si="92"/>
        <v>SI</v>
      </c>
      <c r="DO151" s="98"/>
      <c r="DP151" s="75" t="str">
        <f t="shared" si="93"/>
        <v>NO</v>
      </c>
      <c r="DQ151" s="98"/>
      <c r="DR151" s="75" t="str">
        <f t="shared" si="94"/>
        <v>NO</v>
      </c>
      <c r="DS151" s="98"/>
      <c r="DT151" s="75" t="str">
        <f t="shared" si="95"/>
        <v>NO</v>
      </c>
      <c r="DU151" s="98"/>
      <c r="DV151" s="75" t="str">
        <f t="shared" si="96"/>
        <v>NO</v>
      </c>
      <c r="DW151" s="98"/>
      <c r="DX151" s="75" t="str">
        <f t="shared" si="97"/>
        <v>NO</v>
      </c>
      <c r="DY151" s="97">
        <v>44379</v>
      </c>
      <c r="DZ151" s="75" t="str">
        <f t="shared" si="98"/>
        <v>SI</v>
      </c>
      <c r="EA151" s="98"/>
      <c r="EB151" s="75" t="str">
        <f t="shared" si="99"/>
        <v>NO</v>
      </c>
      <c r="EC151" s="98" t="s">
        <v>807</v>
      </c>
      <c r="ED151" s="92" t="s">
        <v>1530</v>
      </c>
      <c r="EE151" s="92"/>
      <c r="EF151" s="98" t="s">
        <v>807</v>
      </c>
      <c r="EG151" s="94"/>
      <c r="EH151" s="99" t="s">
        <v>131</v>
      </c>
      <c r="EI151" s="99" t="s">
        <v>807</v>
      </c>
      <c r="EJ151" s="99"/>
      <c r="EK151" s="111">
        <v>44379</v>
      </c>
      <c r="EL151" s="92">
        <v>1</v>
      </c>
      <c r="EM151" s="112">
        <v>44379</v>
      </c>
      <c r="EN151" s="102">
        <v>168</v>
      </c>
      <c r="EO151" s="111">
        <v>44379</v>
      </c>
      <c r="EP151" s="92">
        <v>224</v>
      </c>
      <c r="EQ151" s="111">
        <v>44379</v>
      </c>
      <c r="ER151" s="99">
        <v>130.9</v>
      </c>
      <c r="ES151" s="111">
        <v>44379</v>
      </c>
      <c r="ET151" s="192">
        <v>68.3</v>
      </c>
      <c r="EU151" s="111">
        <v>44379</v>
      </c>
      <c r="EV151" s="92">
        <v>124</v>
      </c>
      <c r="EW151" s="111">
        <v>44379</v>
      </c>
      <c r="EX151" s="92"/>
      <c r="EY151" s="112">
        <v>44379</v>
      </c>
      <c r="EZ151" s="92">
        <v>7</v>
      </c>
      <c r="FA151" s="102"/>
      <c r="FB151" s="102"/>
      <c r="FC151" s="92"/>
      <c r="FD151" s="92"/>
      <c r="FE151" s="112">
        <v>44379</v>
      </c>
      <c r="FF151" s="125">
        <v>5.8</v>
      </c>
      <c r="FG151" s="111">
        <v>44379</v>
      </c>
      <c r="FH151" s="125">
        <v>105.6</v>
      </c>
      <c r="FI151" s="92"/>
      <c r="FJ151" s="94"/>
      <c r="FK151" s="92"/>
      <c r="FL151" s="97">
        <v>44694</v>
      </c>
      <c r="FM151" s="98" t="s">
        <v>1530</v>
      </c>
      <c r="FN151" s="97">
        <v>44786</v>
      </c>
      <c r="FO151" s="107" t="s">
        <v>807</v>
      </c>
      <c r="FP151" s="92" t="s">
        <v>132</v>
      </c>
      <c r="FQ151" s="92" t="s">
        <v>132</v>
      </c>
      <c r="FR151" s="92" t="s">
        <v>132</v>
      </c>
      <c r="FS151" s="107" t="s">
        <v>807</v>
      </c>
      <c r="FT151" s="92" t="s">
        <v>132</v>
      </c>
      <c r="FU151" s="92"/>
      <c r="GM151" s="102"/>
    </row>
    <row r="152" spans="1:195" s="75" customFormat="1" x14ac:dyDescent="0.25">
      <c r="A152" s="85">
        <v>2022</v>
      </c>
      <c r="B152" s="76">
        <v>44926</v>
      </c>
      <c r="C152" s="85" t="s">
        <v>121</v>
      </c>
      <c r="D152" s="85" t="s">
        <v>122</v>
      </c>
      <c r="E152" s="85" t="s">
        <v>1474</v>
      </c>
      <c r="F152" s="77">
        <f t="shared" si="103"/>
        <v>151</v>
      </c>
      <c r="G152" s="85" t="s">
        <v>1586</v>
      </c>
      <c r="H152" s="85">
        <v>86</v>
      </c>
      <c r="I152" s="85" t="s">
        <v>797</v>
      </c>
      <c r="J152" s="217" t="s">
        <v>800</v>
      </c>
      <c r="K152" s="77" t="str">
        <f>VLOOKUP(J152,[1]CodMpios!$B$1075:$E$1087,4,FALSE)</f>
        <v>86001 - Mocoa</v>
      </c>
      <c r="L152" s="77" t="str">
        <f>VLOOKUP($J152,[1]Coord_Mpios_X_Y!$B$102:$K$114,9,FALSE)</f>
        <v>1,228574994655</v>
      </c>
      <c r="M152" s="77" t="str">
        <f>VLOOKUP($J152,[1]Coord_Mpios_X_Y!$B$102:$K$114,10,FALSE)</f>
        <v>-76,684362183288</v>
      </c>
      <c r="N152" s="86" t="s">
        <v>1775</v>
      </c>
      <c r="O152" s="86" t="s">
        <v>1776</v>
      </c>
      <c r="P152" s="218"/>
      <c r="Q152" s="85" t="s">
        <v>126</v>
      </c>
      <c r="R152" s="108">
        <v>5348674</v>
      </c>
      <c r="S152" s="62" t="str">
        <f t="shared" si="84"/>
        <v>CC5348674</v>
      </c>
      <c r="T152" s="91" t="s">
        <v>1275</v>
      </c>
      <c r="U152" s="85" t="s">
        <v>1190</v>
      </c>
      <c r="V152" s="91" t="s">
        <v>190</v>
      </c>
      <c r="W152" s="85" t="s">
        <v>155</v>
      </c>
      <c r="X152" s="87">
        <v>23122</v>
      </c>
      <c r="Y152" s="89">
        <f t="shared" si="100"/>
        <v>63</v>
      </c>
      <c r="Z152" s="63">
        <f>VLOOKUP($Y152,[1]Edades!$A$3:$H$153,4,FALSE)</f>
        <v>6</v>
      </c>
      <c r="AA152" s="63" t="str">
        <f>VLOOKUP($Y152,[1]Edades!$A$3:$H$153,6,FALSE)</f>
        <v>6 - Persona mayor</v>
      </c>
      <c r="AB152" s="63">
        <f>VLOOKUP($Y152,[1]Edades!$A$3:$H$153,7,FALSE)</f>
        <v>13</v>
      </c>
      <c r="AC152" s="63" t="str">
        <f>VLOOKUP($Y152,[1]Edades!$A$3:$H$153,8,FALSE)</f>
        <v>60-64</v>
      </c>
      <c r="AD152" s="88" t="s">
        <v>1589</v>
      </c>
      <c r="AE152" s="85">
        <v>1</v>
      </c>
      <c r="AF152" s="85" t="s">
        <v>807</v>
      </c>
      <c r="AG152" s="86" t="s">
        <v>1777</v>
      </c>
      <c r="AH152" s="85" t="s">
        <v>807</v>
      </c>
      <c r="AI152" s="85" t="s">
        <v>807</v>
      </c>
      <c r="AJ152" s="85" t="s">
        <v>807</v>
      </c>
      <c r="AK152" s="86" t="s">
        <v>1775</v>
      </c>
      <c r="AL152" s="86" t="s">
        <v>1602</v>
      </c>
      <c r="AM152" s="85" t="s">
        <v>1786</v>
      </c>
      <c r="AN152" s="85" t="s">
        <v>131</v>
      </c>
      <c r="AO152" s="85" t="s">
        <v>131</v>
      </c>
      <c r="AP152" s="85" t="s">
        <v>131</v>
      </c>
      <c r="AQ152" s="75" t="s">
        <v>1841</v>
      </c>
      <c r="AR152" s="53" t="str">
        <f t="shared" si="101"/>
        <v>86001 - Mocoa</v>
      </c>
      <c r="AS152" s="85" t="s">
        <v>1586</v>
      </c>
      <c r="AT152" s="85">
        <v>3114471726</v>
      </c>
      <c r="AU152" s="85" t="s">
        <v>1219</v>
      </c>
      <c r="AV152" s="85"/>
      <c r="AW152" s="85"/>
      <c r="AX152" s="85"/>
      <c r="AY152" s="85"/>
      <c r="AZ152" s="85"/>
      <c r="BA152" s="85">
        <v>86</v>
      </c>
      <c r="BB152" s="85" t="s">
        <v>1778</v>
      </c>
      <c r="BC152" s="85">
        <v>86001</v>
      </c>
      <c r="BD152" s="85" t="s">
        <v>1586</v>
      </c>
      <c r="BE152" s="89">
        <v>860010017201</v>
      </c>
      <c r="BF152" s="49" t="s">
        <v>1079</v>
      </c>
      <c r="BG152" s="85" t="s">
        <v>1779</v>
      </c>
      <c r="BH152" s="85" t="s">
        <v>1780</v>
      </c>
      <c r="BI152" s="85">
        <v>4201616</v>
      </c>
      <c r="BJ152" s="85"/>
      <c r="BK152" s="85"/>
      <c r="BL152" s="85" t="s">
        <v>807</v>
      </c>
      <c r="BM152" s="85" t="s">
        <v>130</v>
      </c>
      <c r="BN152" s="85" t="s">
        <v>132</v>
      </c>
      <c r="BO152" s="85">
        <v>0</v>
      </c>
      <c r="BP152" s="85" t="s">
        <v>132</v>
      </c>
      <c r="BQ152" s="85" t="s">
        <v>132</v>
      </c>
      <c r="BR152" s="85" t="s">
        <v>807</v>
      </c>
      <c r="BS152" s="85" t="s">
        <v>807</v>
      </c>
      <c r="BT152" s="90">
        <v>44736</v>
      </c>
      <c r="BU152" s="85" t="s">
        <v>1677</v>
      </c>
      <c r="BV152" s="85" t="s">
        <v>130</v>
      </c>
      <c r="BW152" s="91" t="s">
        <v>131</v>
      </c>
      <c r="BX152" s="85"/>
      <c r="BY152" s="85" t="s">
        <v>131</v>
      </c>
      <c r="BZ152" s="85" t="s">
        <v>807</v>
      </c>
      <c r="CA152" s="85" t="s">
        <v>807</v>
      </c>
      <c r="CB152" s="85"/>
      <c r="CC152" s="85"/>
      <c r="CD152" s="85" t="s">
        <v>131</v>
      </c>
      <c r="CE152" s="88" t="s">
        <v>1681</v>
      </c>
      <c r="CF152" s="80" t="str">
        <f t="shared" si="115"/>
        <v>DM</v>
      </c>
      <c r="CG152" s="109">
        <v>58</v>
      </c>
      <c r="CH152" s="95">
        <v>160</v>
      </c>
      <c r="CI152" s="50">
        <f t="shared" si="85"/>
        <v>22.656249999999996</v>
      </c>
      <c r="CJ152" s="18" t="str">
        <f t="shared" si="86"/>
        <v>NORMAL</v>
      </c>
      <c r="CK152" s="95">
        <f>Hoja1!L154</f>
        <v>19</v>
      </c>
      <c r="CL152" s="10" t="s">
        <v>1113</v>
      </c>
      <c r="CM152" s="97">
        <v>43350</v>
      </c>
      <c r="CN152" s="92"/>
      <c r="CO152" s="92">
        <v>2</v>
      </c>
      <c r="CP152" s="65" t="s">
        <v>1222</v>
      </c>
      <c r="CQ152" s="75">
        <v>1</v>
      </c>
      <c r="CR152" s="94" t="s">
        <v>1221</v>
      </c>
      <c r="CS152" s="75">
        <v>1</v>
      </c>
      <c r="CT152" s="110" t="s">
        <v>1707</v>
      </c>
      <c r="CU152" s="93" t="s">
        <v>807</v>
      </c>
      <c r="CV152" s="92"/>
      <c r="CW152" s="102">
        <v>120</v>
      </c>
      <c r="CX152" s="102">
        <v>80</v>
      </c>
      <c r="CY152" s="93" t="s">
        <v>807</v>
      </c>
      <c r="CZ152" s="92" t="s">
        <v>130</v>
      </c>
      <c r="DA152" s="75" t="s">
        <v>807</v>
      </c>
      <c r="DB152" s="92">
        <v>0</v>
      </c>
      <c r="DC152" s="75" t="str">
        <f t="shared" si="87"/>
        <v/>
      </c>
      <c r="DD152" s="16" t="str">
        <f t="shared" si="88"/>
        <v/>
      </c>
      <c r="DE152" s="16" t="str">
        <f t="shared" si="89"/>
        <v/>
      </c>
      <c r="DF152" s="16" t="str">
        <f t="shared" si="90"/>
        <v/>
      </c>
      <c r="DG152" s="16" t="str">
        <f t="shared" si="102"/>
        <v xml:space="preserve"> +  +  + </v>
      </c>
      <c r="DH152" s="16" t="str">
        <f t="shared" si="116"/>
        <v>DM</v>
      </c>
      <c r="DI152" s="98">
        <v>43344</v>
      </c>
      <c r="DJ152" s="75" t="str">
        <f t="shared" si="91"/>
        <v>SI</v>
      </c>
      <c r="DL152" s="98"/>
      <c r="DM152" s="98">
        <v>43027</v>
      </c>
      <c r="DN152" s="75" t="str">
        <f t="shared" si="92"/>
        <v>SI</v>
      </c>
      <c r="DO152" s="98"/>
      <c r="DP152" s="75" t="str">
        <f t="shared" si="93"/>
        <v>NO</v>
      </c>
      <c r="DQ152" s="98"/>
      <c r="DR152" s="75" t="str">
        <f t="shared" si="94"/>
        <v>NO</v>
      </c>
      <c r="DS152" s="98"/>
      <c r="DT152" s="75" t="str">
        <f t="shared" si="95"/>
        <v>NO</v>
      </c>
      <c r="DU152" s="98"/>
      <c r="DV152" s="75" t="str">
        <f t="shared" si="96"/>
        <v>NO</v>
      </c>
      <c r="DW152" s="98"/>
      <c r="DX152" s="75" t="str">
        <f t="shared" si="97"/>
        <v>NO</v>
      </c>
      <c r="DY152" s="98"/>
      <c r="DZ152" s="75" t="str">
        <f t="shared" si="98"/>
        <v>NO</v>
      </c>
      <c r="EA152" s="98"/>
      <c r="EB152" s="75" t="str">
        <f t="shared" si="99"/>
        <v>NO</v>
      </c>
      <c r="EC152" s="98" t="s">
        <v>807</v>
      </c>
      <c r="ED152" s="92" t="s">
        <v>1530</v>
      </c>
      <c r="EE152" s="92"/>
      <c r="EF152" s="98" t="s">
        <v>807</v>
      </c>
      <c r="EG152" s="94"/>
      <c r="EH152" s="92" t="s">
        <v>1793</v>
      </c>
      <c r="EI152" s="99" t="s">
        <v>807</v>
      </c>
      <c r="EJ152" s="99"/>
      <c r="EK152" s="111">
        <v>44408</v>
      </c>
      <c r="EL152" s="92">
        <v>1.27</v>
      </c>
      <c r="EM152" s="112">
        <v>44596</v>
      </c>
      <c r="EN152" s="102">
        <v>123</v>
      </c>
      <c r="EO152" s="111">
        <v>44408</v>
      </c>
      <c r="EP152" s="92">
        <v>232</v>
      </c>
      <c r="EQ152" s="111">
        <v>44408</v>
      </c>
      <c r="ER152" s="99">
        <v>165.46</v>
      </c>
      <c r="ES152" s="111">
        <v>44408</v>
      </c>
      <c r="ET152" s="192">
        <v>46.4</v>
      </c>
      <c r="EU152" s="111">
        <v>44408</v>
      </c>
      <c r="EV152" s="92">
        <v>100.7</v>
      </c>
      <c r="EW152" s="111">
        <v>44408</v>
      </c>
      <c r="EX152" s="92"/>
      <c r="EY152" s="112">
        <v>44596</v>
      </c>
      <c r="EZ152" s="92">
        <v>6.89</v>
      </c>
      <c r="FA152" s="102"/>
      <c r="FB152" s="102"/>
      <c r="FC152" s="92"/>
      <c r="FD152" s="92"/>
      <c r="FE152" s="112">
        <v>44408</v>
      </c>
      <c r="FF152" s="105">
        <v>18.399999999999999</v>
      </c>
      <c r="FG152" s="111">
        <v>44408</v>
      </c>
      <c r="FH152" s="125">
        <v>109.3</v>
      </c>
      <c r="FI152" s="92"/>
      <c r="FJ152" s="94"/>
      <c r="FK152" s="92"/>
      <c r="FL152" s="97">
        <v>44736</v>
      </c>
      <c r="FM152" s="98" t="s">
        <v>1530</v>
      </c>
      <c r="FN152" s="97">
        <v>44828</v>
      </c>
      <c r="FO152" s="107" t="s">
        <v>807</v>
      </c>
      <c r="FP152" s="92" t="s">
        <v>132</v>
      </c>
      <c r="FQ152" s="92" t="s">
        <v>132</v>
      </c>
      <c r="FR152" s="92" t="s">
        <v>132</v>
      </c>
      <c r="FS152" s="107" t="s">
        <v>807</v>
      </c>
      <c r="FT152" s="92" t="s">
        <v>132</v>
      </c>
      <c r="FU152" s="92"/>
      <c r="GM152" s="102"/>
    </row>
    <row r="153" spans="1:195" s="75" customFormat="1" x14ac:dyDescent="0.25">
      <c r="A153" s="85">
        <v>2022</v>
      </c>
      <c r="B153" s="76">
        <v>44926</v>
      </c>
      <c r="C153" s="85" t="s">
        <v>121</v>
      </c>
      <c r="D153" s="85" t="s">
        <v>122</v>
      </c>
      <c r="E153" s="85" t="s">
        <v>123</v>
      </c>
      <c r="F153" s="77">
        <f t="shared" si="103"/>
        <v>152</v>
      </c>
      <c r="G153" s="85" t="s">
        <v>1586</v>
      </c>
      <c r="H153" s="85">
        <v>86</v>
      </c>
      <c r="I153" s="85" t="s">
        <v>797</v>
      </c>
      <c r="J153" s="217" t="s">
        <v>800</v>
      </c>
      <c r="K153" s="77" t="str">
        <f>VLOOKUP(J153,[1]CodMpios!$B$1075:$E$1087,4,FALSE)</f>
        <v>86001 - Mocoa</v>
      </c>
      <c r="L153" s="77" t="str">
        <f>VLOOKUP($J153,[1]Coord_Mpios_X_Y!$B$102:$K$114,9,FALSE)</f>
        <v>1,228574994655</v>
      </c>
      <c r="M153" s="77" t="str">
        <f>VLOOKUP($J153,[1]Coord_Mpios_X_Y!$B$102:$K$114,10,FALSE)</f>
        <v>-76,684362183288</v>
      </c>
      <c r="N153" s="86" t="s">
        <v>1775</v>
      </c>
      <c r="O153" s="86" t="s">
        <v>1776</v>
      </c>
      <c r="P153" s="218"/>
      <c r="Q153" s="85" t="s">
        <v>126</v>
      </c>
      <c r="R153" s="108">
        <v>18123042</v>
      </c>
      <c r="S153" s="62" t="str">
        <f t="shared" si="84"/>
        <v>CC18123042</v>
      </c>
      <c r="T153" s="91" t="s">
        <v>208</v>
      </c>
      <c r="U153" s="85" t="s">
        <v>315</v>
      </c>
      <c r="V153" s="91" t="s">
        <v>241</v>
      </c>
      <c r="W153" s="85" t="s">
        <v>256</v>
      </c>
      <c r="X153" s="87">
        <v>20903</v>
      </c>
      <c r="Y153" s="89">
        <f t="shared" si="100"/>
        <v>57</v>
      </c>
      <c r="Z153" s="63">
        <f>VLOOKUP($Y153,[1]Edades!$A$3:$H$153,4,FALSE)</f>
        <v>5</v>
      </c>
      <c r="AA153" s="63" t="str">
        <f>VLOOKUP($Y153,[1]Edades!$A$3:$H$153,6,FALSE)</f>
        <v>5 - Adultez</v>
      </c>
      <c r="AB153" s="63">
        <f>VLOOKUP($Y153,[1]Edades!$A$3:$H$153,7,FALSE)</f>
        <v>12</v>
      </c>
      <c r="AC153" s="63" t="str">
        <f>VLOOKUP($Y153,[1]Edades!$A$3:$H$153,8,FALSE)</f>
        <v>55-59</v>
      </c>
      <c r="AD153" s="88" t="s">
        <v>1589</v>
      </c>
      <c r="AE153" s="85">
        <v>1</v>
      </c>
      <c r="AF153" s="85" t="s">
        <v>807</v>
      </c>
      <c r="AG153" s="86" t="s">
        <v>1777</v>
      </c>
      <c r="AH153" s="85" t="s">
        <v>807</v>
      </c>
      <c r="AI153" s="85" t="s">
        <v>807</v>
      </c>
      <c r="AJ153" s="85" t="s">
        <v>807</v>
      </c>
      <c r="AK153" s="86" t="s">
        <v>1775</v>
      </c>
      <c r="AL153" s="85" t="s">
        <v>807</v>
      </c>
      <c r="AM153" s="85" t="s">
        <v>1786</v>
      </c>
      <c r="AN153" s="85" t="s">
        <v>131</v>
      </c>
      <c r="AO153" s="85" t="s">
        <v>131</v>
      </c>
      <c r="AP153" s="85" t="s">
        <v>131</v>
      </c>
      <c r="AQ153" s="75" t="s">
        <v>1841</v>
      </c>
      <c r="AR153" s="53" t="str">
        <f t="shared" si="101"/>
        <v>86001 - Mocoa</v>
      </c>
      <c r="AS153" s="85" t="s">
        <v>1586</v>
      </c>
      <c r="AT153" s="85">
        <v>3213726286</v>
      </c>
      <c r="AU153" s="85" t="s">
        <v>1219</v>
      </c>
      <c r="AV153" s="85"/>
      <c r="AW153" s="85"/>
      <c r="AX153" s="85"/>
      <c r="AY153" s="85"/>
      <c r="AZ153" s="85"/>
      <c r="BA153" s="85">
        <v>86</v>
      </c>
      <c r="BB153" s="85" t="s">
        <v>1778</v>
      </c>
      <c r="BC153" s="85">
        <v>86001</v>
      </c>
      <c r="BD153" s="85" t="s">
        <v>1586</v>
      </c>
      <c r="BE153" s="89">
        <v>860010017201</v>
      </c>
      <c r="BF153" s="49" t="s">
        <v>1079</v>
      </c>
      <c r="BG153" s="85" t="s">
        <v>1779</v>
      </c>
      <c r="BH153" s="85" t="s">
        <v>1780</v>
      </c>
      <c r="BI153" s="85">
        <v>4201616</v>
      </c>
      <c r="BJ153" s="85"/>
      <c r="BK153" s="85"/>
      <c r="BL153" s="85" t="s">
        <v>2260</v>
      </c>
      <c r="BM153" s="88" t="s">
        <v>132</v>
      </c>
      <c r="BN153" s="85" t="s">
        <v>132</v>
      </c>
      <c r="BO153" s="85">
        <v>0</v>
      </c>
      <c r="BP153" s="85" t="s">
        <v>132</v>
      </c>
      <c r="BQ153" s="85" t="s">
        <v>132</v>
      </c>
      <c r="BR153" s="85" t="s">
        <v>807</v>
      </c>
      <c r="BS153" s="85" t="s">
        <v>807</v>
      </c>
      <c r="BT153" s="90">
        <v>44617</v>
      </c>
      <c r="BU153" s="85" t="s">
        <v>1677</v>
      </c>
      <c r="BV153" s="85" t="s">
        <v>130</v>
      </c>
      <c r="BW153" s="91" t="s">
        <v>1792</v>
      </c>
      <c r="BX153" s="85"/>
      <c r="BY153" s="85" t="s">
        <v>132</v>
      </c>
      <c r="BZ153" s="85" t="s">
        <v>807</v>
      </c>
      <c r="CA153" s="85" t="s">
        <v>807</v>
      </c>
      <c r="CB153" s="85"/>
      <c r="CC153" s="85"/>
      <c r="CD153" s="85" t="s">
        <v>131</v>
      </c>
      <c r="CE153" s="88" t="s">
        <v>1681</v>
      </c>
      <c r="CF153" s="80" t="str">
        <f t="shared" si="115"/>
        <v>HTA</v>
      </c>
      <c r="CG153" s="109">
        <v>79</v>
      </c>
      <c r="CH153" s="95">
        <v>165</v>
      </c>
      <c r="CI153" s="50">
        <f t="shared" si="85"/>
        <v>29.017447199265384</v>
      </c>
      <c r="CJ153" s="18" t="str">
        <f t="shared" si="86"/>
        <v>SOBREPESO</v>
      </c>
      <c r="CK153" s="95">
        <f>Hoja1!L155</f>
        <v>11</v>
      </c>
      <c r="CL153" s="10" t="s">
        <v>1113</v>
      </c>
      <c r="CM153" s="97">
        <v>43354</v>
      </c>
      <c r="CN153" s="92"/>
      <c r="CO153" s="75">
        <v>1</v>
      </c>
      <c r="CP153" s="119">
        <f t="shared" ref="CP153:CP154" si="117">CM153</f>
        <v>43354</v>
      </c>
      <c r="CQ153" s="75">
        <v>2</v>
      </c>
      <c r="CR153" s="65" t="s">
        <v>1222</v>
      </c>
      <c r="CS153" s="75">
        <v>0</v>
      </c>
      <c r="CT153" s="110" t="s">
        <v>131</v>
      </c>
      <c r="CU153" s="93" t="s">
        <v>807</v>
      </c>
      <c r="CV153" s="92"/>
      <c r="CW153" s="102">
        <v>150</v>
      </c>
      <c r="CX153" s="102">
        <v>100</v>
      </c>
      <c r="CY153" s="93" t="s">
        <v>807</v>
      </c>
      <c r="CZ153" s="92" t="s">
        <v>132</v>
      </c>
      <c r="DA153" s="75" t="s">
        <v>807</v>
      </c>
      <c r="DB153" s="92">
        <v>0</v>
      </c>
      <c r="DC153" s="75" t="str">
        <f t="shared" si="87"/>
        <v/>
      </c>
      <c r="DD153" s="16" t="str">
        <f t="shared" si="88"/>
        <v>PRESION ALTA</v>
      </c>
      <c r="DE153" s="16" t="str">
        <f t="shared" si="89"/>
        <v/>
      </c>
      <c r="DF153" s="16" t="str">
        <f t="shared" si="90"/>
        <v>HDL ALTO</v>
      </c>
      <c r="DG153" s="16" t="str">
        <f t="shared" si="102"/>
        <v xml:space="preserve"> + PRESION ALTA +  + HDL ALTO</v>
      </c>
      <c r="DH153" s="16" t="str">
        <f>VLOOKUP(DG153,Hoja3!$A$19:$B$41,2,FALSE)</f>
        <v>PRESION ALTA + HDL ALTO</v>
      </c>
      <c r="DI153" s="98">
        <v>43382</v>
      </c>
      <c r="DJ153" s="75" t="str">
        <f t="shared" si="91"/>
        <v>SI</v>
      </c>
      <c r="DL153" s="98"/>
      <c r="DM153" s="98">
        <v>44614</v>
      </c>
      <c r="DN153" s="75" t="str">
        <f t="shared" si="92"/>
        <v>SI</v>
      </c>
      <c r="DO153" s="98">
        <v>43375</v>
      </c>
      <c r="DP153" s="75" t="str">
        <f t="shared" si="93"/>
        <v>SI</v>
      </c>
      <c r="DQ153" s="98"/>
      <c r="DR153" s="75" t="str">
        <f t="shared" si="94"/>
        <v>NO</v>
      </c>
      <c r="DS153" s="98"/>
      <c r="DT153" s="75" t="str">
        <f t="shared" si="95"/>
        <v>NO</v>
      </c>
      <c r="DU153" s="98"/>
      <c r="DV153" s="75" t="str">
        <f t="shared" si="96"/>
        <v>NO</v>
      </c>
      <c r="DW153" s="98">
        <v>43451</v>
      </c>
      <c r="DX153" s="75" t="str">
        <f t="shared" si="97"/>
        <v>SI</v>
      </c>
      <c r="DY153" s="97">
        <v>44305</v>
      </c>
      <c r="DZ153" s="75" t="str">
        <f t="shared" si="98"/>
        <v>SI</v>
      </c>
      <c r="EA153" s="98"/>
      <c r="EB153" s="75" t="str">
        <f t="shared" si="99"/>
        <v>NO</v>
      </c>
      <c r="EC153" s="98" t="s">
        <v>807</v>
      </c>
      <c r="ED153" s="92" t="s">
        <v>1530</v>
      </c>
      <c r="EE153" s="92"/>
      <c r="EF153" s="98" t="s">
        <v>807</v>
      </c>
      <c r="EG153" s="94"/>
      <c r="EH153" s="99" t="s">
        <v>131</v>
      </c>
      <c r="EI153" s="99" t="s">
        <v>807</v>
      </c>
      <c r="EJ153" s="99"/>
      <c r="EK153" s="111">
        <v>44282</v>
      </c>
      <c r="EL153" s="92">
        <v>1.0900000000000001</v>
      </c>
      <c r="EM153" s="112">
        <v>44282</v>
      </c>
      <c r="EN153" s="102">
        <v>100.1</v>
      </c>
      <c r="EO153" s="111">
        <v>44282</v>
      </c>
      <c r="EP153" s="92">
        <v>126</v>
      </c>
      <c r="EQ153" s="111">
        <v>44282</v>
      </c>
      <c r="ER153" s="99">
        <v>67.180000000000007</v>
      </c>
      <c r="ES153" s="111">
        <v>44282</v>
      </c>
      <c r="ET153" s="192">
        <v>34.700000000000003</v>
      </c>
      <c r="EU153" s="111">
        <v>44282</v>
      </c>
      <c r="EV153" s="92">
        <v>120.6</v>
      </c>
      <c r="EW153" s="111">
        <v>44282</v>
      </c>
      <c r="EX153" s="92"/>
      <c r="EY153" s="103"/>
      <c r="EZ153" s="92"/>
      <c r="FA153" s="102"/>
      <c r="FB153" s="102"/>
      <c r="FC153" s="92"/>
      <c r="FD153" s="92"/>
      <c r="FE153" s="112">
        <v>44282</v>
      </c>
      <c r="FF153" s="125">
        <v>105</v>
      </c>
      <c r="FG153" s="111">
        <v>44282</v>
      </c>
      <c r="FH153" s="125">
        <v>51.8</v>
      </c>
      <c r="FI153" s="92"/>
      <c r="FJ153" s="94"/>
      <c r="FK153" s="92"/>
      <c r="FL153" s="97">
        <v>44617</v>
      </c>
      <c r="FM153" s="98" t="s">
        <v>1530</v>
      </c>
      <c r="FN153" s="97">
        <v>44645</v>
      </c>
      <c r="FO153" s="107" t="s">
        <v>807</v>
      </c>
      <c r="FP153" s="92" t="s">
        <v>130</v>
      </c>
      <c r="FQ153" s="92" t="s">
        <v>132</v>
      </c>
      <c r="FR153" s="92" t="s">
        <v>132</v>
      </c>
      <c r="FS153" s="107" t="s">
        <v>807</v>
      </c>
      <c r="FT153" s="92" t="s">
        <v>132</v>
      </c>
      <c r="FU153" s="92"/>
      <c r="GM153" s="102"/>
    </row>
    <row r="154" spans="1:195" s="75" customFormat="1" x14ac:dyDescent="0.25">
      <c r="A154" s="85">
        <v>2022</v>
      </c>
      <c r="B154" s="76">
        <v>44926</v>
      </c>
      <c r="C154" s="85" t="s">
        <v>121</v>
      </c>
      <c r="D154" s="85" t="s">
        <v>122</v>
      </c>
      <c r="E154" s="85" t="s">
        <v>1475</v>
      </c>
      <c r="F154" s="77">
        <f t="shared" si="103"/>
        <v>153</v>
      </c>
      <c r="G154" s="85" t="s">
        <v>1586</v>
      </c>
      <c r="H154" s="85">
        <v>86</v>
      </c>
      <c r="I154" s="85" t="s">
        <v>797</v>
      </c>
      <c r="J154" s="217" t="s">
        <v>800</v>
      </c>
      <c r="K154" s="77" t="str">
        <f>VLOOKUP(J154,[1]CodMpios!$B$1075:$E$1087,4,FALSE)</f>
        <v>86001 - Mocoa</v>
      </c>
      <c r="L154" s="77" t="str">
        <f>VLOOKUP($J154,[1]Coord_Mpios_X_Y!$B$102:$K$114,9,FALSE)</f>
        <v>1,228574994655</v>
      </c>
      <c r="M154" s="77" t="str">
        <f>VLOOKUP($J154,[1]Coord_Mpios_X_Y!$B$102:$K$114,10,FALSE)</f>
        <v>-76,684362183288</v>
      </c>
      <c r="N154" s="86" t="s">
        <v>1784</v>
      </c>
      <c r="O154" s="86" t="s">
        <v>1776</v>
      </c>
      <c r="P154" s="218"/>
      <c r="Q154" s="85" t="s">
        <v>126</v>
      </c>
      <c r="R154" s="108">
        <v>15565207</v>
      </c>
      <c r="S154" s="62" t="str">
        <f t="shared" si="84"/>
        <v>CC15565207</v>
      </c>
      <c r="T154" s="91" t="s">
        <v>460</v>
      </c>
      <c r="U154" s="85" t="s">
        <v>530</v>
      </c>
      <c r="V154" s="91" t="s">
        <v>146</v>
      </c>
      <c r="W154" s="85" t="s">
        <v>149</v>
      </c>
      <c r="X154" s="87">
        <v>19153</v>
      </c>
      <c r="Y154" s="89">
        <f t="shared" si="100"/>
        <v>52</v>
      </c>
      <c r="Z154" s="63">
        <f>VLOOKUP($Y154,[1]Edades!$A$3:$H$153,4,FALSE)</f>
        <v>5</v>
      </c>
      <c r="AA154" s="63" t="str">
        <f>VLOOKUP($Y154,[1]Edades!$A$3:$H$153,6,FALSE)</f>
        <v>5 - Adultez</v>
      </c>
      <c r="AB154" s="63">
        <f>VLOOKUP($Y154,[1]Edades!$A$3:$H$153,7,FALSE)</f>
        <v>11</v>
      </c>
      <c r="AC154" s="63" t="str">
        <f>VLOOKUP($Y154,[1]Edades!$A$3:$H$153,8,FALSE)</f>
        <v>50-54</v>
      </c>
      <c r="AD154" s="88" t="s">
        <v>1589</v>
      </c>
      <c r="AE154" s="85">
        <v>1</v>
      </c>
      <c r="AF154" s="85" t="s">
        <v>807</v>
      </c>
      <c r="AG154" s="86" t="s">
        <v>1777</v>
      </c>
      <c r="AH154" s="85" t="s">
        <v>807</v>
      </c>
      <c r="AI154" s="85" t="s">
        <v>807</v>
      </c>
      <c r="AJ154" s="85" t="s">
        <v>807</v>
      </c>
      <c r="AK154" s="86" t="s">
        <v>1784</v>
      </c>
      <c r="AL154" s="85" t="s">
        <v>807</v>
      </c>
      <c r="AM154" s="85" t="s">
        <v>1786</v>
      </c>
      <c r="AN154" s="85" t="s">
        <v>131</v>
      </c>
      <c r="AO154" s="85" t="s">
        <v>131</v>
      </c>
      <c r="AP154" s="85" t="s">
        <v>131</v>
      </c>
      <c r="AQ154" s="75" t="s">
        <v>1841</v>
      </c>
      <c r="AR154" s="53" t="str">
        <f t="shared" si="101"/>
        <v>86001 - Mocoa</v>
      </c>
      <c r="AS154" s="85" t="s">
        <v>1586</v>
      </c>
      <c r="AT154" s="85">
        <v>3115062990</v>
      </c>
      <c r="AU154" s="85" t="s">
        <v>1219</v>
      </c>
      <c r="AV154" s="85"/>
      <c r="AW154" s="85"/>
      <c r="AX154" s="85"/>
      <c r="AY154" s="85"/>
      <c r="AZ154" s="85"/>
      <c r="BA154" s="85">
        <v>86</v>
      </c>
      <c r="BB154" s="85" t="s">
        <v>1778</v>
      </c>
      <c r="BC154" s="85">
        <v>86001</v>
      </c>
      <c r="BD154" s="85" t="s">
        <v>1586</v>
      </c>
      <c r="BE154" s="89">
        <v>860010017201</v>
      </c>
      <c r="BF154" s="49" t="s">
        <v>1079</v>
      </c>
      <c r="BG154" s="85" t="s">
        <v>1779</v>
      </c>
      <c r="BH154" s="85" t="s">
        <v>1780</v>
      </c>
      <c r="BI154" s="85">
        <v>4201616</v>
      </c>
      <c r="BJ154" s="85"/>
      <c r="BK154" s="85"/>
      <c r="BL154" s="85" t="s">
        <v>807</v>
      </c>
      <c r="BM154" s="88" t="s">
        <v>132</v>
      </c>
      <c r="BN154" s="85" t="s">
        <v>132</v>
      </c>
      <c r="BO154" s="85">
        <v>0</v>
      </c>
      <c r="BP154" s="85" t="s">
        <v>132</v>
      </c>
      <c r="BQ154" s="85" t="s">
        <v>132</v>
      </c>
      <c r="BR154" s="85" t="s">
        <v>807</v>
      </c>
      <c r="BS154" s="85" t="s">
        <v>807</v>
      </c>
      <c r="BT154" s="90">
        <v>44860</v>
      </c>
      <c r="BU154" s="85" t="s">
        <v>1677</v>
      </c>
      <c r="BV154" s="85" t="s">
        <v>130</v>
      </c>
      <c r="BW154" s="91" t="s">
        <v>1808</v>
      </c>
      <c r="BX154" s="85"/>
      <c r="BY154" s="85" t="s">
        <v>132</v>
      </c>
      <c r="BZ154" s="85" t="s">
        <v>807</v>
      </c>
      <c r="CA154" s="85" t="s">
        <v>807</v>
      </c>
      <c r="CB154" s="85"/>
      <c r="CC154" s="85"/>
      <c r="CD154" s="85" t="s">
        <v>131</v>
      </c>
      <c r="CE154" s="88" t="s">
        <v>1681</v>
      </c>
      <c r="CF154" s="80" t="str">
        <f t="shared" si="115"/>
        <v>HTA + DM</v>
      </c>
      <c r="CG154" s="109">
        <v>85</v>
      </c>
      <c r="CH154" s="95">
        <v>175</v>
      </c>
      <c r="CI154" s="50">
        <f t="shared" si="85"/>
        <v>27.755102040816325</v>
      </c>
      <c r="CJ154" s="18" t="str">
        <f t="shared" si="86"/>
        <v>SOBREPESO</v>
      </c>
      <c r="CK154" s="95">
        <f>Hoja1!L156</f>
        <v>11</v>
      </c>
      <c r="CL154" s="10" t="s">
        <v>1113</v>
      </c>
      <c r="CM154" s="97">
        <v>43355</v>
      </c>
      <c r="CN154" s="92"/>
      <c r="CO154" s="75">
        <v>1</v>
      </c>
      <c r="CP154" s="119">
        <f t="shared" si="117"/>
        <v>43355</v>
      </c>
      <c r="CQ154" s="75">
        <v>1</v>
      </c>
      <c r="CR154" s="94" t="s">
        <v>1221</v>
      </c>
      <c r="CS154" s="75">
        <v>1</v>
      </c>
      <c r="CT154" s="110" t="s">
        <v>1707</v>
      </c>
      <c r="CU154" s="93" t="s">
        <v>807</v>
      </c>
      <c r="CV154" s="92"/>
      <c r="CW154" s="102">
        <v>140</v>
      </c>
      <c r="CX154" s="102">
        <v>80</v>
      </c>
      <c r="CY154" s="93" t="s">
        <v>807</v>
      </c>
      <c r="CZ154" s="92" t="s">
        <v>130</v>
      </c>
      <c r="DA154" s="75" t="s">
        <v>807</v>
      </c>
      <c r="DB154" s="92">
        <v>0</v>
      </c>
      <c r="DC154" s="75" t="str">
        <f t="shared" si="87"/>
        <v/>
      </c>
      <c r="DD154" s="16" t="str">
        <f t="shared" si="88"/>
        <v/>
      </c>
      <c r="DE154" s="16" t="str">
        <f t="shared" si="89"/>
        <v/>
      </c>
      <c r="DF154" s="16" t="str">
        <f t="shared" si="90"/>
        <v/>
      </c>
      <c r="DG154" s="16" t="str">
        <f t="shared" si="102"/>
        <v xml:space="preserve"> +  +  + </v>
      </c>
      <c r="DH154" s="16" t="str">
        <f>E154</f>
        <v>HTA + DM</v>
      </c>
      <c r="DI154" s="98"/>
      <c r="DJ154" s="75" t="str">
        <f t="shared" si="91"/>
        <v>NO</v>
      </c>
      <c r="DL154" s="98"/>
      <c r="DM154" s="98"/>
      <c r="DN154" s="75" t="str">
        <f t="shared" si="92"/>
        <v>NO</v>
      </c>
      <c r="DO154" s="98"/>
      <c r="DP154" s="75" t="str">
        <f t="shared" si="93"/>
        <v>NO</v>
      </c>
      <c r="DQ154" s="98"/>
      <c r="DR154" s="75" t="str">
        <f t="shared" si="94"/>
        <v>NO</v>
      </c>
      <c r="DS154" s="98"/>
      <c r="DT154" s="75" t="str">
        <f t="shared" si="95"/>
        <v>NO</v>
      </c>
      <c r="DU154" s="98"/>
      <c r="DV154" s="75" t="str">
        <f t="shared" si="96"/>
        <v>NO</v>
      </c>
      <c r="DW154" s="98"/>
      <c r="DX154" s="75" t="str">
        <f t="shared" si="97"/>
        <v>NO</v>
      </c>
      <c r="DY154" s="98">
        <v>44623</v>
      </c>
      <c r="DZ154" s="75" t="str">
        <f t="shared" si="98"/>
        <v>SI</v>
      </c>
      <c r="EA154" s="98"/>
      <c r="EB154" s="75" t="str">
        <f t="shared" si="99"/>
        <v>NO</v>
      </c>
      <c r="EC154" s="98" t="s">
        <v>807</v>
      </c>
      <c r="ED154" s="92" t="s">
        <v>1530</v>
      </c>
      <c r="EE154" s="92"/>
      <c r="EF154" s="98" t="s">
        <v>807</v>
      </c>
      <c r="EG154" s="94"/>
      <c r="EH154" s="99" t="s">
        <v>131</v>
      </c>
      <c r="EI154" s="99" t="s">
        <v>807</v>
      </c>
      <c r="EJ154" s="99"/>
      <c r="EK154" s="101">
        <v>44614</v>
      </c>
      <c r="EL154" s="92">
        <v>0.97</v>
      </c>
      <c r="EM154" s="103">
        <v>44614</v>
      </c>
      <c r="EN154" s="102">
        <v>163</v>
      </c>
      <c r="EO154" s="101">
        <v>43661</v>
      </c>
      <c r="EP154" s="92">
        <v>244</v>
      </c>
      <c r="EQ154" s="101">
        <v>43661</v>
      </c>
      <c r="ER154" s="99">
        <v>117.69999999999999</v>
      </c>
      <c r="ES154" s="101">
        <v>43661</v>
      </c>
      <c r="ET154" s="192">
        <v>65.900000000000006</v>
      </c>
      <c r="EU154" s="101">
        <v>43661</v>
      </c>
      <c r="EV154" s="92">
        <v>302</v>
      </c>
      <c r="EW154" s="101">
        <v>43343</v>
      </c>
      <c r="EX154" s="92"/>
      <c r="EY154" s="103">
        <v>44621</v>
      </c>
      <c r="EZ154" s="92">
        <v>11.7</v>
      </c>
      <c r="FA154" s="102"/>
      <c r="FB154" s="102"/>
      <c r="FC154" s="92"/>
      <c r="FD154" s="92"/>
      <c r="FE154" s="103">
        <v>43343</v>
      </c>
      <c r="FF154" s="105">
        <v>2.9</v>
      </c>
      <c r="FG154" s="101">
        <v>43343</v>
      </c>
      <c r="FH154" s="105">
        <v>49.6</v>
      </c>
      <c r="FI154" s="92"/>
      <c r="FJ154" s="94"/>
      <c r="FK154" s="92"/>
      <c r="FL154" s="97">
        <v>44860</v>
      </c>
      <c r="FM154" s="98" t="s">
        <v>1530</v>
      </c>
      <c r="FN154" s="97"/>
      <c r="FO154" s="107"/>
      <c r="FP154" s="92" t="s">
        <v>132</v>
      </c>
      <c r="FQ154" s="92" t="s">
        <v>132</v>
      </c>
      <c r="FR154" s="92" t="s">
        <v>132</v>
      </c>
      <c r="FS154" s="107" t="s">
        <v>807</v>
      </c>
      <c r="FT154" s="92" t="s">
        <v>132</v>
      </c>
      <c r="FU154" s="92"/>
      <c r="GM154" s="102"/>
    </row>
    <row r="155" spans="1:195" s="75" customFormat="1" x14ac:dyDescent="0.25">
      <c r="A155" s="85">
        <v>2022</v>
      </c>
      <c r="B155" s="76">
        <v>44926</v>
      </c>
      <c r="C155" s="85" t="s">
        <v>121</v>
      </c>
      <c r="D155" s="85" t="s">
        <v>122</v>
      </c>
      <c r="E155" s="85" t="s">
        <v>1474</v>
      </c>
      <c r="F155" s="77">
        <f t="shared" si="103"/>
        <v>154</v>
      </c>
      <c r="G155" s="85" t="s">
        <v>1586</v>
      </c>
      <c r="H155" s="85">
        <v>86</v>
      </c>
      <c r="I155" s="85" t="s">
        <v>797</v>
      </c>
      <c r="J155" s="217" t="s">
        <v>800</v>
      </c>
      <c r="K155" s="77" t="str">
        <f>VLOOKUP(J155,[1]CodMpios!$B$1075:$E$1087,4,FALSE)</f>
        <v>86001 - Mocoa</v>
      </c>
      <c r="L155" s="77" t="str">
        <f>VLOOKUP($J155,[1]Coord_Mpios_X_Y!$B$102:$K$114,9,FALSE)</f>
        <v>1,228574994655</v>
      </c>
      <c r="M155" s="77" t="str">
        <f>VLOOKUP($J155,[1]Coord_Mpios_X_Y!$B$102:$K$114,10,FALSE)</f>
        <v>-76,684362183288</v>
      </c>
      <c r="N155" s="86" t="s">
        <v>1784</v>
      </c>
      <c r="O155" s="86" t="s">
        <v>1776</v>
      </c>
      <c r="P155" s="218"/>
      <c r="Q155" s="85" t="s">
        <v>126</v>
      </c>
      <c r="R155" s="108">
        <v>27162295</v>
      </c>
      <c r="S155" s="62" t="str">
        <f t="shared" si="84"/>
        <v>CC27162295</v>
      </c>
      <c r="T155" s="91" t="s">
        <v>1278</v>
      </c>
      <c r="U155" s="85" t="s">
        <v>133</v>
      </c>
      <c r="V155" s="91" t="s">
        <v>298</v>
      </c>
      <c r="W155" s="85" t="s">
        <v>1279</v>
      </c>
      <c r="X155" s="87">
        <v>19179</v>
      </c>
      <c r="Y155" s="89">
        <f t="shared" si="100"/>
        <v>52</v>
      </c>
      <c r="Z155" s="63">
        <f>VLOOKUP($Y155,[1]Edades!$A$3:$H$153,4,FALSE)</f>
        <v>5</v>
      </c>
      <c r="AA155" s="63" t="str">
        <f>VLOOKUP($Y155,[1]Edades!$A$3:$H$153,6,FALSE)</f>
        <v>5 - Adultez</v>
      </c>
      <c r="AB155" s="63">
        <f>VLOOKUP($Y155,[1]Edades!$A$3:$H$153,7,FALSE)</f>
        <v>11</v>
      </c>
      <c r="AC155" s="63" t="str">
        <f>VLOOKUP($Y155,[1]Edades!$A$3:$H$153,8,FALSE)</f>
        <v>50-54</v>
      </c>
      <c r="AD155" s="91" t="s">
        <v>1590</v>
      </c>
      <c r="AE155" s="85">
        <v>2</v>
      </c>
      <c r="AF155" s="85" t="s">
        <v>807</v>
      </c>
      <c r="AG155" s="127" t="s">
        <v>698</v>
      </c>
      <c r="AH155" s="127" t="s">
        <v>130</v>
      </c>
      <c r="AI155" s="85" t="s">
        <v>2237</v>
      </c>
      <c r="AJ155" s="85" t="s">
        <v>1832</v>
      </c>
      <c r="AK155" s="127" t="s">
        <v>1784</v>
      </c>
      <c r="AL155" s="86" t="s">
        <v>1602</v>
      </c>
      <c r="AM155" s="85" t="s">
        <v>1786</v>
      </c>
      <c r="AN155" s="85" t="s">
        <v>131</v>
      </c>
      <c r="AO155" s="85" t="s">
        <v>131</v>
      </c>
      <c r="AP155" s="85" t="s">
        <v>131</v>
      </c>
      <c r="AQ155" s="86" t="s">
        <v>1821</v>
      </c>
      <c r="AR155" s="53" t="str">
        <f t="shared" si="101"/>
        <v>86001 - Mocoa</v>
      </c>
      <c r="AS155" s="85" t="s">
        <v>1586</v>
      </c>
      <c r="AT155" s="85">
        <v>3107856226</v>
      </c>
      <c r="AU155" s="85" t="s">
        <v>1219</v>
      </c>
      <c r="AV155" s="85"/>
      <c r="AW155" s="85"/>
      <c r="AX155" s="85"/>
      <c r="AY155" s="85"/>
      <c r="AZ155" s="85"/>
      <c r="BA155" s="85">
        <v>86</v>
      </c>
      <c r="BB155" s="85" t="s">
        <v>1778</v>
      </c>
      <c r="BC155" s="85">
        <v>86001</v>
      </c>
      <c r="BD155" s="85" t="s">
        <v>1586</v>
      </c>
      <c r="BE155" s="89">
        <v>860010017201</v>
      </c>
      <c r="BF155" s="49" t="s">
        <v>1079</v>
      </c>
      <c r="BG155" s="85" t="s">
        <v>1779</v>
      </c>
      <c r="BH155" s="85" t="s">
        <v>1780</v>
      </c>
      <c r="BI155" s="85">
        <v>4201616</v>
      </c>
      <c r="BJ155" s="85"/>
      <c r="BK155" s="85"/>
      <c r="BL155" s="85" t="s">
        <v>807</v>
      </c>
      <c r="BM155" s="129" t="s">
        <v>130</v>
      </c>
      <c r="BN155" s="127" t="s">
        <v>132</v>
      </c>
      <c r="BO155" s="85">
        <v>0</v>
      </c>
      <c r="BP155" s="127" t="s">
        <v>132</v>
      </c>
      <c r="BQ155" s="127" t="s">
        <v>132</v>
      </c>
      <c r="BR155" s="85" t="s">
        <v>1676</v>
      </c>
      <c r="BS155" s="127" t="s">
        <v>132</v>
      </c>
      <c r="BT155" s="111">
        <v>44907</v>
      </c>
      <c r="BU155" s="127" t="s">
        <v>1677</v>
      </c>
      <c r="BV155" s="127" t="s">
        <v>130</v>
      </c>
      <c r="BW155" s="133" t="s">
        <v>131</v>
      </c>
      <c r="BX155" s="127" t="s">
        <v>132</v>
      </c>
      <c r="BY155" s="127" t="s">
        <v>131</v>
      </c>
      <c r="BZ155" s="127" t="s">
        <v>131</v>
      </c>
      <c r="CA155" s="127" t="s">
        <v>131</v>
      </c>
      <c r="CB155" s="127" t="s">
        <v>132</v>
      </c>
      <c r="CC155" s="127" t="s">
        <v>130</v>
      </c>
      <c r="CD155" s="127" t="s">
        <v>131</v>
      </c>
      <c r="CE155" s="127" t="s">
        <v>1681</v>
      </c>
      <c r="CF155" s="127" t="s">
        <v>1842</v>
      </c>
      <c r="CG155" s="130">
        <v>64</v>
      </c>
      <c r="CH155" s="131">
        <v>150</v>
      </c>
      <c r="CI155" s="50">
        <f t="shared" si="85"/>
        <v>28.444444444444443</v>
      </c>
      <c r="CJ155" s="18" t="str">
        <f t="shared" si="86"/>
        <v>SOBREPESO</v>
      </c>
      <c r="CK155" s="95">
        <f>Hoja1!L157</f>
        <v>17</v>
      </c>
      <c r="CL155" s="10" t="s">
        <v>1113</v>
      </c>
      <c r="CM155" s="136">
        <v>43355</v>
      </c>
      <c r="CN155" s="127"/>
      <c r="CO155" s="135">
        <v>2</v>
      </c>
      <c r="CP155" s="65" t="s">
        <v>1222</v>
      </c>
      <c r="CQ155" s="127">
        <v>1</v>
      </c>
      <c r="CR155" s="65" t="s">
        <v>1221</v>
      </c>
      <c r="CS155" s="75">
        <v>1</v>
      </c>
      <c r="CT155" s="110" t="s">
        <v>1707</v>
      </c>
      <c r="CU155" s="127" t="s">
        <v>132</v>
      </c>
      <c r="CV155" s="127"/>
      <c r="CW155" s="133">
        <v>120</v>
      </c>
      <c r="CX155" s="125">
        <v>80</v>
      </c>
      <c r="CY155" s="127" t="s">
        <v>130</v>
      </c>
      <c r="CZ155" s="127" t="s">
        <v>132</v>
      </c>
      <c r="DA155" s="127" t="s">
        <v>130</v>
      </c>
      <c r="DB155" s="92">
        <v>1</v>
      </c>
      <c r="DC155" s="75" t="str">
        <f t="shared" si="87"/>
        <v/>
      </c>
      <c r="DD155" s="16" t="str">
        <f t="shared" si="88"/>
        <v/>
      </c>
      <c r="DE155" s="16" t="str">
        <f t="shared" si="89"/>
        <v/>
      </c>
      <c r="DF155" s="16" t="str">
        <f t="shared" si="90"/>
        <v/>
      </c>
      <c r="DG155" s="16" t="str">
        <f t="shared" si="102"/>
        <v xml:space="preserve"> +  +  + </v>
      </c>
      <c r="DH155" s="16" t="str">
        <f>E155</f>
        <v>DM</v>
      </c>
      <c r="DI155" s="127"/>
      <c r="DJ155" s="75" t="str">
        <f t="shared" si="91"/>
        <v>NO</v>
      </c>
      <c r="DL155" s="127"/>
      <c r="DM155" s="149">
        <v>43592</v>
      </c>
      <c r="DN155" s="75" t="str">
        <f t="shared" si="92"/>
        <v>SI</v>
      </c>
      <c r="DO155" s="134"/>
      <c r="DP155" s="75" t="str">
        <f t="shared" si="93"/>
        <v>NO</v>
      </c>
      <c r="DQ155" s="98"/>
      <c r="DR155" s="75" t="str">
        <f t="shared" si="94"/>
        <v>NO</v>
      </c>
      <c r="DS155" s="134"/>
      <c r="DT155" s="75" t="str">
        <f t="shared" si="95"/>
        <v>NO</v>
      </c>
      <c r="DU155" s="134"/>
      <c r="DV155" s="75" t="str">
        <f t="shared" si="96"/>
        <v>NO</v>
      </c>
      <c r="DW155" s="134"/>
      <c r="DX155" s="75" t="str">
        <f t="shared" si="97"/>
        <v>NO</v>
      </c>
      <c r="DY155" s="111">
        <v>44606</v>
      </c>
      <c r="DZ155" s="75" t="str">
        <f t="shared" si="98"/>
        <v>SI</v>
      </c>
      <c r="EA155" s="134"/>
      <c r="EB155" s="75" t="str">
        <f t="shared" si="99"/>
        <v>NO</v>
      </c>
      <c r="EC155" s="134" t="s">
        <v>131</v>
      </c>
      <c r="ED155" s="127" t="s">
        <v>1530</v>
      </c>
      <c r="EE155" s="127" t="s">
        <v>131</v>
      </c>
      <c r="EF155" s="127" t="s">
        <v>1114</v>
      </c>
      <c r="EG155" s="147">
        <v>63</v>
      </c>
      <c r="EH155" s="127" t="s">
        <v>131</v>
      </c>
      <c r="EI155" s="135">
        <v>2</v>
      </c>
      <c r="EJ155" s="135"/>
      <c r="EK155" s="150">
        <v>44606</v>
      </c>
      <c r="EL155" s="135">
        <v>0.83</v>
      </c>
      <c r="EM155" s="162"/>
      <c r="EN155" s="133">
        <v>99</v>
      </c>
      <c r="EO155" s="144">
        <v>44606</v>
      </c>
      <c r="EP155" s="135">
        <v>156.5</v>
      </c>
      <c r="EQ155" s="144">
        <v>44606</v>
      </c>
      <c r="ER155" s="99">
        <v>82.02</v>
      </c>
      <c r="ES155" s="136">
        <v>44606</v>
      </c>
      <c r="ET155" s="225">
        <v>53</v>
      </c>
      <c r="EU155" s="134">
        <v>44606</v>
      </c>
      <c r="EV155" s="135">
        <v>107.4</v>
      </c>
      <c r="EW155" s="134">
        <v>44606</v>
      </c>
      <c r="EX155" s="127">
        <v>5.2</v>
      </c>
      <c r="EY155" s="134">
        <v>44606</v>
      </c>
      <c r="EZ155" s="135">
        <v>13.2</v>
      </c>
      <c r="FA155" s="144">
        <v>44606</v>
      </c>
      <c r="FB155" s="127" t="s">
        <v>1848</v>
      </c>
      <c r="FC155" s="136"/>
      <c r="FD155" s="138"/>
      <c r="FE155" s="134">
        <v>44606</v>
      </c>
      <c r="FF155" s="127">
        <v>3.86</v>
      </c>
      <c r="FG155" s="134">
        <v>44606</v>
      </c>
      <c r="FH155" s="138" t="s">
        <v>1919</v>
      </c>
      <c r="FI155" s="145">
        <v>44606</v>
      </c>
      <c r="FJ155" s="127" t="s">
        <v>1712</v>
      </c>
      <c r="FK155" s="127">
        <v>96</v>
      </c>
      <c r="FL155" s="111">
        <v>44907</v>
      </c>
      <c r="FM155" s="127" t="s">
        <v>1530</v>
      </c>
      <c r="FN155" s="145">
        <v>44999</v>
      </c>
      <c r="FO155" s="127"/>
      <c r="FP155" s="127" t="s">
        <v>132</v>
      </c>
      <c r="FQ155" s="127" t="s">
        <v>132</v>
      </c>
      <c r="FR155" s="127" t="s">
        <v>132</v>
      </c>
      <c r="FS155" s="127" t="s">
        <v>132</v>
      </c>
      <c r="FT155" s="127" t="s">
        <v>132</v>
      </c>
      <c r="FU155" s="127"/>
      <c r="GM155" s="127"/>
    </row>
    <row r="156" spans="1:195" s="75" customFormat="1" x14ac:dyDescent="0.25">
      <c r="A156" s="85">
        <v>2022</v>
      </c>
      <c r="B156" s="76">
        <v>44926</v>
      </c>
      <c r="C156" s="85" t="s">
        <v>121</v>
      </c>
      <c r="D156" s="85" t="s">
        <v>122</v>
      </c>
      <c r="E156" s="85" t="s">
        <v>1475</v>
      </c>
      <c r="F156" s="77">
        <f t="shared" si="103"/>
        <v>155</v>
      </c>
      <c r="G156" s="85" t="s">
        <v>1586</v>
      </c>
      <c r="H156" s="85">
        <v>86</v>
      </c>
      <c r="I156" s="85" t="s">
        <v>797</v>
      </c>
      <c r="J156" s="217" t="s">
        <v>800</v>
      </c>
      <c r="K156" s="77" t="str">
        <f>VLOOKUP(J156,[1]CodMpios!$B$1075:$E$1087,4,FALSE)</f>
        <v>86001 - Mocoa</v>
      </c>
      <c r="L156" s="77" t="str">
        <f>VLOOKUP($J156,[1]Coord_Mpios_X_Y!$B$102:$K$114,9,FALSE)</f>
        <v>1,228574994655</v>
      </c>
      <c r="M156" s="77" t="str">
        <f>VLOOKUP($J156,[1]Coord_Mpios_X_Y!$B$102:$K$114,10,FALSE)</f>
        <v>-76,684362183288</v>
      </c>
      <c r="N156" s="86" t="s">
        <v>1592</v>
      </c>
      <c r="O156" s="86" t="s">
        <v>1776</v>
      </c>
      <c r="P156" s="218"/>
      <c r="Q156" s="85" t="s">
        <v>126</v>
      </c>
      <c r="R156" s="108">
        <v>27358851</v>
      </c>
      <c r="S156" s="62" t="str">
        <f t="shared" si="84"/>
        <v>CC27358851</v>
      </c>
      <c r="T156" s="91" t="s">
        <v>133</v>
      </c>
      <c r="U156" s="85" t="s">
        <v>1277</v>
      </c>
      <c r="V156" s="91" t="s">
        <v>513</v>
      </c>
      <c r="W156" s="85" t="s">
        <v>334</v>
      </c>
      <c r="X156" s="87">
        <v>15634</v>
      </c>
      <c r="Y156" s="89">
        <f t="shared" si="100"/>
        <v>42</v>
      </c>
      <c r="Z156" s="63">
        <f>VLOOKUP($Y156,[1]Edades!$A$3:$H$153,4,FALSE)</f>
        <v>5</v>
      </c>
      <c r="AA156" s="63" t="str">
        <f>VLOOKUP($Y156,[1]Edades!$A$3:$H$153,6,FALSE)</f>
        <v>5 - Adultez</v>
      </c>
      <c r="AB156" s="63">
        <f>VLOOKUP($Y156,[1]Edades!$A$3:$H$153,7,FALSE)</f>
        <v>9</v>
      </c>
      <c r="AC156" s="63" t="str">
        <f>VLOOKUP($Y156,[1]Edades!$A$3:$H$153,8,FALSE)</f>
        <v>40-44</v>
      </c>
      <c r="AD156" s="91" t="s">
        <v>1590</v>
      </c>
      <c r="AE156" s="85">
        <v>2</v>
      </c>
      <c r="AF156" s="85" t="s">
        <v>807</v>
      </c>
      <c r="AG156" s="86" t="s">
        <v>1777</v>
      </c>
      <c r="AH156" s="85" t="s">
        <v>807</v>
      </c>
      <c r="AI156" s="85" t="s">
        <v>807</v>
      </c>
      <c r="AJ156" s="85" t="s">
        <v>807</v>
      </c>
      <c r="AK156" s="86" t="s">
        <v>1592</v>
      </c>
      <c r="AL156" s="85" t="s">
        <v>807</v>
      </c>
      <c r="AM156" s="85" t="s">
        <v>1786</v>
      </c>
      <c r="AN156" s="85" t="s">
        <v>131</v>
      </c>
      <c r="AO156" s="85" t="s">
        <v>131</v>
      </c>
      <c r="AP156" s="85" t="s">
        <v>131</v>
      </c>
      <c r="AQ156" s="75" t="s">
        <v>1841</v>
      </c>
      <c r="AR156" s="53" t="str">
        <f t="shared" si="101"/>
        <v>86001 - Mocoa</v>
      </c>
      <c r="AS156" s="85" t="s">
        <v>1586</v>
      </c>
      <c r="AT156" s="85">
        <v>3144706809</v>
      </c>
      <c r="AU156" s="85" t="s">
        <v>1219</v>
      </c>
      <c r="AV156" s="85"/>
      <c r="AW156" s="85"/>
      <c r="AX156" s="85"/>
      <c r="AY156" s="85"/>
      <c r="AZ156" s="85"/>
      <c r="BA156" s="85">
        <v>86</v>
      </c>
      <c r="BB156" s="85" t="s">
        <v>1778</v>
      </c>
      <c r="BC156" s="85">
        <v>86001</v>
      </c>
      <c r="BD156" s="85" t="s">
        <v>1586</v>
      </c>
      <c r="BE156" s="89">
        <v>860010017201</v>
      </c>
      <c r="BF156" s="49" t="s">
        <v>1079</v>
      </c>
      <c r="BG156" s="85" t="s">
        <v>1779</v>
      </c>
      <c r="BH156" s="85" t="s">
        <v>1780</v>
      </c>
      <c r="BI156" s="85">
        <v>4201616</v>
      </c>
      <c r="BJ156" s="85"/>
      <c r="BK156" s="85"/>
      <c r="BL156" s="85" t="s">
        <v>807</v>
      </c>
      <c r="BM156" s="85" t="s">
        <v>130</v>
      </c>
      <c r="BN156" s="85" t="s">
        <v>132</v>
      </c>
      <c r="BO156" s="85">
        <v>0</v>
      </c>
      <c r="BP156" s="85" t="s">
        <v>132</v>
      </c>
      <c r="BQ156" s="85" t="s">
        <v>132</v>
      </c>
      <c r="BR156" s="85" t="s">
        <v>807</v>
      </c>
      <c r="BS156" s="85" t="s">
        <v>807</v>
      </c>
      <c r="BT156" s="90">
        <v>44860</v>
      </c>
      <c r="BU156" s="85" t="s">
        <v>1677</v>
      </c>
      <c r="BV156" s="85" t="s">
        <v>130</v>
      </c>
      <c r="BW156" s="91" t="s">
        <v>1678</v>
      </c>
      <c r="BX156" s="85"/>
      <c r="BY156" s="85" t="s">
        <v>132</v>
      </c>
      <c r="BZ156" s="85" t="s">
        <v>807</v>
      </c>
      <c r="CA156" s="85" t="s">
        <v>807</v>
      </c>
      <c r="CB156" s="85"/>
      <c r="CC156" s="85"/>
      <c r="CD156" s="85" t="s">
        <v>131</v>
      </c>
      <c r="CE156" s="88" t="s">
        <v>1681</v>
      </c>
      <c r="CF156" s="80" t="str">
        <f t="shared" ref="CF156:CF160" si="118">E156</f>
        <v>HTA + DM</v>
      </c>
      <c r="CG156" s="109">
        <v>75</v>
      </c>
      <c r="CH156" s="95">
        <v>150</v>
      </c>
      <c r="CI156" s="50">
        <f t="shared" si="85"/>
        <v>33.333333333333336</v>
      </c>
      <c r="CJ156" s="18" t="str">
        <f t="shared" si="86"/>
        <v>OBESIDAD</v>
      </c>
      <c r="CK156" s="95">
        <f>Hoja1!L158</f>
        <v>6</v>
      </c>
      <c r="CL156" s="10" t="s">
        <v>1112</v>
      </c>
      <c r="CM156" s="97">
        <v>43355</v>
      </c>
      <c r="CN156" s="92"/>
      <c r="CO156" s="75">
        <v>1</v>
      </c>
      <c r="CP156" s="119">
        <f t="shared" ref="CP156:CP160" si="119">CM156</f>
        <v>43355</v>
      </c>
      <c r="CQ156" s="75">
        <v>1</v>
      </c>
      <c r="CR156" s="94" t="s">
        <v>1221</v>
      </c>
      <c r="CS156" s="75">
        <v>1</v>
      </c>
      <c r="CT156" s="110" t="s">
        <v>1707</v>
      </c>
      <c r="CU156" s="93" t="s">
        <v>807</v>
      </c>
      <c r="CV156" s="92"/>
      <c r="CW156" s="102">
        <v>140</v>
      </c>
      <c r="CX156" s="102">
        <v>60</v>
      </c>
      <c r="CY156" s="93" t="s">
        <v>807</v>
      </c>
      <c r="CZ156" s="92" t="s">
        <v>132</v>
      </c>
      <c r="DA156" s="75" t="s">
        <v>807</v>
      </c>
      <c r="DB156" s="92">
        <v>0</v>
      </c>
      <c r="DC156" s="75" t="str">
        <f t="shared" si="87"/>
        <v/>
      </c>
      <c r="DD156" s="16" t="str">
        <f t="shared" si="88"/>
        <v/>
      </c>
      <c r="DE156" s="16" t="str">
        <f t="shared" si="89"/>
        <v/>
      </c>
      <c r="DF156" s="16" t="str">
        <f t="shared" si="90"/>
        <v/>
      </c>
      <c r="DG156" s="16" t="str">
        <f t="shared" si="102"/>
        <v xml:space="preserve"> +  +  + </v>
      </c>
      <c r="DH156" s="16" t="str">
        <f>E156</f>
        <v>HTA + DM</v>
      </c>
      <c r="DI156" s="98"/>
      <c r="DJ156" s="75" t="str">
        <f t="shared" si="91"/>
        <v>NO</v>
      </c>
      <c r="DL156" s="98"/>
      <c r="DM156" s="98">
        <v>43544</v>
      </c>
      <c r="DN156" s="75" t="str">
        <f t="shared" si="92"/>
        <v>SI</v>
      </c>
      <c r="DO156" s="98"/>
      <c r="DP156" s="75" t="str">
        <f t="shared" si="93"/>
        <v>NO</v>
      </c>
      <c r="DQ156" s="98"/>
      <c r="DR156" s="75" t="str">
        <f t="shared" si="94"/>
        <v>NO</v>
      </c>
      <c r="DS156" s="98"/>
      <c r="DT156" s="75" t="str">
        <f t="shared" si="95"/>
        <v>NO</v>
      </c>
      <c r="DU156" s="98">
        <v>43572</v>
      </c>
      <c r="DV156" s="75" t="str">
        <f t="shared" si="96"/>
        <v>SI</v>
      </c>
      <c r="DW156" s="98"/>
      <c r="DX156" s="75" t="str">
        <f t="shared" si="97"/>
        <v>NO</v>
      </c>
      <c r="DY156" s="98"/>
      <c r="DZ156" s="75" t="str">
        <f t="shared" si="98"/>
        <v>NO</v>
      </c>
      <c r="EA156" s="98"/>
      <c r="EB156" s="75" t="str">
        <f t="shared" si="99"/>
        <v>NO</v>
      </c>
      <c r="EC156" s="98" t="s">
        <v>807</v>
      </c>
      <c r="ED156" s="92" t="s">
        <v>1530</v>
      </c>
      <c r="EE156" s="92"/>
      <c r="EF156" s="98" t="s">
        <v>807</v>
      </c>
      <c r="EG156" s="94"/>
      <c r="EH156" s="92" t="s">
        <v>1793</v>
      </c>
      <c r="EI156" s="99" t="s">
        <v>807</v>
      </c>
      <c r="EJ156" s="99"/>
      <c r="EK156" s="139">
        <v>44635</v>
      </c>
      <c r="EL156" s="92">
        <v>1.1399999999999999</v>
      </c>
      <c r="EM156" s="140">
        <v>44818</v>
      </c>
      <c r="EN156" s="102">
        <v>159</v>
      </c>
      <c r="EO156" s="139">
        <v>44635</v>
      </c>
      <c r="EP156" s="92">
        <v>178</v>
      </c>
      <c r="EQ156" s="139">
        <v>44635</v>
      </c>
      <c r="ER156" s="99">
        <v>88.3</v>
      </c>
      <c r="ES156" s="139">
        <v>44635</v>
      </c>
      <c r="ET156" s="192">
        <v>54.6</v>
      </c>
      <c r="EU156" s="139">
        <v>44635</v>
      </c>
      <c r="EV156" s="92">
        <v>175.5</v>
      </c>
      <c r="EW156" s="139">
        <v>43368</v>
      </c>
      <c r="EX156" s="92"/>
      <c r="EY156" s="140">
        <v>44818</v>
      </c>
      <c r="EZ156" s="92">
        <v>7.9</v>
      </c>
      <c r="FA156" s="102"/>
      <c r="FB156" s="102"/>
      <c r="FC156" s="92"/>
      <c r="FD156" s="92"/>
      <c r="FE156" s="140">
        <v>43368</v>
      </c>
      <c r="FF156" s="141">
        <v>3.8</v>
      </c>
      <c r="FG156" s="139">
        <v>43368</v>
      </c>
      <c r="FH156" s="141">
        <v>65.599999999999994</v>
      </c>
      <c r="FI156" s="92"/>
      <c r="FJ156" s="94"/>
      <c r="FK156" s="92"/>
      <c r="FL156" s="97">
        <v>44860</v>
      </c>
      <c r="FM156" s="98" t="s">
        <v>1530</v>
      </c>
      <c r="FN156" s="97">
        <v>44952</v>
      </c>
      <c r="FO156" s="107"/>
      <c r="FP156" s="92" t="s">
        <v>132</v>
      </c>
      <c r="FQ156" s="92" t="s">
        <v>132</v>
      </c>
      <c r="FR156" s="92" t="s">
        <v>132</v>
      </c>
      <c r="FS156" s="107" t="s">
        <v>807</v>
      </c>
      <c r="FT156" s="92" t="s">
        <v>132</v>
      </c>
      <c r="FU156" s="92"/>
      <c r="GM156" s="102"/>
    </row>
    <row r="157" spans="1:195" s="75" customFormat="1" x14ac:dyDescent="0.25">
      <c r="A157" s="85">
        <v>2022</v>
      </c>
      <c r="B157" s="76">
        <v>44926</v>
      </c>
      <c r="C157" s="85" t="s">
        <v>121</v>
      </c>
      <c r="D157" s="85" t="s">
        <v>122</v>
      </c>
      <c r="E157" s="85" t="s">
        <v>123</v>
      </c>
      <c r="F157" s="77">
        <f t="shared" si="103"/>
        <v>156</v>
      </c>
      <c r="G157" s="85" t="s">
        <v>1586</v>
      </c>
      <c r="H157" s="85">
        <v>86</v>
      </c>
      <c r="I157" s="85" t="s">
        <v>797</v>
      </c>
      <c r="J157" s="217" t="s">
        <v>800</v>
      </c>
      <c r="K157" s="77" t="str">
        <f>VLOOKUP(J157,[1]CodMpios!$B$1075:$E$1087,4,FALSE)</f>
        <v>86001 - Mocoa</v>
      </c>
      <c r="L157" s="77" t="str">
        <f>VLOOKUP($J157,[1]Coord_Mpios_X_Y!$B$102:$K$114,9,FALSE)</f>
        <v>1,228574994655</v>
      </c>
      <c r="M157" s="77" t="str">
        <f>VLOOKUP($J157,[1]Coord_Mpios_X_Y!$B$102:$K$114,10,FALSE)</f>
        <v>-76,684362183288</v>
      </c>
      <c r="N157" s="86" t="s">
        <v>1784</v>
      </c>
      <c r="O157" s="86" t="s">
        <v>1776</v>
      </c>
      <c r="P157" s="218"/>
      <c r="Q157" s="85" t="s">
        <v>126</v>
      </c>
      <c r="R157" s="108">
        <v>27364191</v>
      </c>
      <c r="S157" s="62" t="str">
        <f t="shared" si="84"/>
        <v>CC27364191</v>
      </c>
      <c r="T157" s="91" t="s">
        <v>136</v>
      </c>
      <c r="U157" s="85" t="s">
        <v>324</v>
      </c>
      <c r="V157" s="91" t="s">
        <v>166</v>
      </c>
      <c r="W157" s="85" t="s">
        <v>1276</v>
      </c>
      <c r="X157" s="87">
        <v>16991</v>
      </c>
      <c r="Y157" s="89">
        <f t="shared" si="100"/>
        <v>46</v>
      </c>
      <c r="Z157" s="63">
        <f>VLOOKUP($Y157,[1]Edades!$A$3:$H$153,4,FALSE)</f>
        <v>5</v>
      </c>
      <c r="AA157" s="63" t="str">
        <f>VLOOKUP($Y157,[1]Edades!$A$3:$H$153,6,FALSE)</f>
        <v>5 - Adultez</v>
      </c>
      <c r="AB157" s="63">
        <f>VLOOKUP($Y157,[1]Edades!$A$3:$H$153,7,FALSE)</f>
        <v>10</v>
      </c>
      <c r="AC157" s="63" t="str">
        <f>VLOOKUP($Y157,[1]Edades!$A$3:$H$153,8,FALSE)</f>
        <v>45-49</v>
      </c>
      <c r="AD157" s="91" t="s">
        <v>1590</v>
      </c>
      <c r="AE157" s="85">
        <v>2</v>
      </c>
      <c r="AF157" s="85" t="s">
        <v>807</v>
      </c>
      <c r="AG157" s="86" t="s">
        <v>1777</v>
      </c>
      <c r="AH157" s="85" t="s">
        <v>807</v>
      </c>
      <c r="AI157" s="85" t="s">
        <v>807</v>
      </c>
      <c r="AJ157" s="85" t="s">
        <v>807</v>
      </c>
      <c r="AK157" s="86" t="s">
        <v>1784</v>
      </c>
      <c r="AL157" s="86" t="s">
        <v>1600</v>
      </c>
      <c r="AM157" s="85" t="s">
        <v>1786</v>
      </c>
      <c r="AN157" s="85" t="s">
        <v>131</v>
      </c>
      <c r="AO157" s="85" t="s">
        <v>131</v>
      </c>
      <c r="AP157" s="85" t="s">
        <v>131</v>
      </c>
      <c r="AQ157" s="75" t="s">
        <v>1841</v>
      </c>
      <c r="AR157" s="53" t="str">
        <f t="shared" si="101"/>
        <v>86001 - Mocoa</v>
      </c>
      <c r="AS157" s="85" t="s">
        <v>1586</v>
      </c>
      <c r="AT157" s="85">
        <v>3115894454</v>
      </c>
      <c r="AU157" s="85" t="s">
        <v>1219</v>
      </c>
      <c r="AV157" s="85"/>
      <c r="AW157" s="85"/>
      <c r="AX157" s="85"/>
      <c r="AY157" s="85"/>
      <c r="AZ157" s="85"/>
      <c r="BA157" s="85">
        <v>86</v>
      </c>
      <c r="BB157" s="85" t="s">
        <v>1778</v>
      </c>
      <c r="BC157" s="85">
        <v>86001</v>
      </c>
      <c r="BD157" s="85" t="s">
        <v>1586</v>
      </c>
      <c r="BE157" s="89">
        <v>860010017201</v>
      </c>
      <c r="BF157" s="49" t="s">
        <v>1079</v>
      </c>
      <c r="BG157" s="85" t="s">
        <v>1779</v>
      </c>
      <c r="BH157" s="85" t="s">
        <v>1780</v>
      </c>
      <c r="BI157" s="85">
        <v>4201616</v>
      </c>
      <c r="BJ157" s="85"/>
      <c r="BK157" s="85"/>
      <c r="BL157" s="85" t="s">
        <v>807</v>
      </c>
      <c r="BM157" s="88" t="s">
        <v>132</v>
      </c>
      <c r="BN157" s="85" t="s">
        <v>132</v>
      </c>
      <c r="BO157" s="85">
        <v>0</v>
      </c>
      <c r="BP157" s="85" t="s">
        <v>132</v>
      </c>
      <c r="BQ157" s="85" t="s">
        <v>132</v>
      </c>
      <c r="BR157" s="85" t="s">
        <v>807</v>
      </c>
      <c r="BS157" s="85" t="s">
        <v>807</v>
      </c>
      <c r="BT157" s="90">
        <v>44827</v>
      </c>
      <c r="BU157" s="85" t="s">
        <v>1677</v>
      </c>
      <c r="BV157" s="85" t="s">
        <v>130</v>
      </c>
      <c r="BW157" s="91" t="s">
        <v>1792</v>
      </c>
      <c r="BX157" s="85"/>
      <c r="BY157" s="88" t="s">
        <v>130</v>
      </c>
      <c r="BZ157" s="85" t="s">
        <v>807</v>
      </c>
      <c r="CA157" s="85" t="s">
        <v>807</v>
      </c>
      <c r="CB157" s="85"/>
      <c r="CC157" s="85"/>
      <c r="CD157" s="85" t="s">
        <v>131</v>
      </c>
      <c r="CE157" s="88" t="s">
        <v>1681</v>
      </c>
      <c r="CF157" s="80" t="str">
        <f t="shared" si="118"/>
        <v>HTA</v>
      </c>
      <c r="CG157" s="109">
        <v>59</v>
      </c>
      <c r="CH157" s="95">
        <v>160</v>
      </c>
      <c r="CI157" s="50">
        <f t="shared" si="85"/>
        <v>23.046874999999996</v>
      </c>
      <c r="CJ157" s="18" t="str">
        <f t="shared" si="86"/>
        <v>NORMAL</v>
      </c>
      <c r="CK157" s="95">
        <f>Hoja1!L159</f>
        <v>7</v>
      </c>
      <c r="CL157" s="10" t="s">
        <v>1112</v>
      </c>
      <c r="CM157" s="97">
        <v>43355</v>
      </c>
      <c r="CN157" s="92"/>
      <c r="CO157" s="75">
        <v>1</v>
      </c>
      <c r="CP157" s="119">
        <f t="shared" si="119"/>
        <v>43355</v>
      </c>
      <c r="CQ157" s="75">
        <v>2</v>
      </c>
      <c r="CR157" s="65" t="s">
        <v>1222</v>
      </c>
      <c r="CS157" s="75">
        <v>0</v>
      </c>
      <c r="CT157" s="110" t="s">
        <v>131</v>
      </c>
      <c r="CU157" s="93" t="s">
        <v>807</v>
      </c>
      <c r="CV157" s="92"/>
      <c r="CW157" s="102">
        <v>110</v>
      </c>
      <c r="CX157" s="102">
        <v>70</v>
      </c>
      <c r="CY157" s="93" t="s">
        <v>807</v>
      </c>
      <c r="CZ157" s="92" t="s">
        <v>132</v>
      </c>
      <c r="DA157" s="75" t="s">
        <v>807</v>
      </c>
      <c r="DB157" s="92">
        <v>0</v>
      </c>
      <c r="DC157" s="75" t="str">
        <f t="shared" si="87"/>
        <v/>
      </c>
      <c r="DD157" s="16" t="str">
        <f t="shared" si="88"/>
        <v/>
      </c>
      <c r="DE157" s="16" t="str">
        <f t="shared" si="89"/>
        <v/>
      </c>
      <c r="DF157" s="16" t="str">
        <f t="shared" si="90"/>
        <v>HDL ALTO</v>
      </c>
      <c r="DG157" s="16" t="str">
        <f t="shared" si="102"/>
        <v xml:space="preserve"> +  +  + HDL ALTO</v>
      </c>
      <c r="DH157" s="16" t="str">
        <f>VLOOKUP(DG157,Hoja3!$A$19:$B$41,2,FALSE)</f>
        <v>HDL ALTO</v>
      </c>
      <c r="DI157" s="98"/>
      <c r="DJ157" s="75" t="str">
        <f t="shared" si="91"/>
        <v>NO</v>
      </c>
      <c r="DL157" s="98"/>
      <c r="DM157" s="98">
        <v>43592</v>
      </c>
      <c r="DN157" s="75" t="str">
        <f t="shared" si="92"/>
        <v>SI</v>
      </c>
      <c r="DO157" s="98"/>
      <c r="DP157" s="75" t="str">
        <f t="shared" si="93"/>
        <v>NO</v>
      </c>
      <c r="DQ157" s="98"/>
      <c r="DR157" s="75" t="str">
        <f t="shared" si="94"/>
        <v>NO</v>
      </c>
      <c r="DS157" s="98"/>
      <c r="DT157" s="75" t="str">
        <f t="shared" si="95"/>
        <v>NO</v>
      </c>
      <c r="DU157" s="98"/>
      <c r="DV157" s="75" t="str">
        <f t="shared" si="96"/>
        <v>NO</v>
      </c>
      <c r="DW157" s="98"/>
      <c r="DX157" s="75" t="str">
        <f t="shared" si="97"/>
        <v>NO</v>
      </c>
      <c r="DY157" s="98">
        <v>44344</v>
      </c>
      <c r="DZ157" s="75" t="str">
        <f t="shared" si="98"/>
        <v>SI</v>
      </c>
      <c r="EA157" s="98"/>
      <c r="EB157" s="75" t="str">
        <f t="shared" si="99"/>
        <v>NO</v>
      </c>
      <c r="EC157" s="98" t="s">
        <v>807</v>
      </c>
      <c r="ED157" s="92" t="s">
        <v>1530</v>
      </c>
      <c r="EE157" s="92"/>
      <c r="EF157" s="98" t="s">
        <v>807</v>
      </c>
      <c r="EG157" s="94"/>
      <c r="EH157" s="92" t="s">
        <v>1793</v>
      </c>
      <c r="EI157" s="99" t="s">
        <v>807</v>
      </c>
      <c r="EJ157" s="99"/>
      <c r="EK157" s="139">
        <v>44819</v>
      </c>
      <c r="EL157" s="92">
        <v>0.85</v>
      </c>
      <c r="EM157" s="103">
        <v>44344</v>
      </c>
      <c r="EN157" s="102">
        <v>92</v>
      </c>
      <c r="EO157" s="101">
        <v>44344</v>
      </c>
      <c r="EP157" s="92">
        <v>317</v>
      </c>
      <c r="EQ157" s="101">
        <v>44344</v>
      </c>
      <c r="ER157" s="99">
        <v>194.9</v>
      </c>
      <c r="ES157" s="101">
        <v>44344</v>
      </c>
      <c r="ET157" s="192">
        <v>73.7</v>
      </c>
      <c r="EU157" s="101">
        <v>44344</v>
      </c>
      <c r="EV157" s="92">
        <v>242</v>
      </c>
      <c r="EW157" s="101">
        <v>44344</v>
      </c>
      <c r="EX157" s="92"/>
      <c r="EY157" s="103"/>
      <c r="EZ157" s="92"/>
      <c r="FA157" s="102"/>
      <c r="FB157" s="102"/>
      <c r="FC157" s="92"/>
      <c r="FD157" s="92"/>
      <c r="FE157" s="103">
        <v>44344</v>
      </c>
      <c r="FF157" s="105">
        <v>177.8</v>
      </c>
      <c r="FG157" s="101">
        <v>44344</v>
      </c>
      <c r="FH157" s="105">
        <v>112.3</v>
      </c>
      <c r="FI157" s="92"/>
      <c r="FJ157" s="94"/>
      <c r="FK157" s="92"/>
      <c r="FL157" s="97">
        <v>44827</v>
      </c>
      <c r="FM157" s="98" t="s">
        <v>1530</v>
      </c>
      <c r="FN157" s="97"/>
      <c r="FO157" s="107" t="s">
        <v>807</v>
      </c>
      <c r="FP157" s="92" t="s">
        <v>132</v>
      </c>
      <c r="FQ157" s="92" t="s">
        <v>132</v>
      </c>
      <c r="FR157" s="92" t="s">
        <v>132</v>
      </c>
      <c r="FS157" s="107" t="s">
        <v>807</v>
      </c>
      <c r="FT157" s="92" t="s">
        <v>132</v>
      </c>
      <c r="FU157" s="92"/>
      <c r="GM157" s="102"/>
    </row>
    <row r="158" spans="1:195" s="75" customFormat="1" x14ac:dyDescent="0.25">
      <c r="A158" s="85">
        <v>2022</v>
      </c>
      <c r="B158" s="76">
        <v>44926</v>
      </c>
      <c r="C158" s="85" t="s">
        <v>121</v>
      </c>
      <c r="D158" s="85" t="s">
        <v>122</v>
      </c>
      <c r="E158" s="85" t="s">
        <v>123</v>
      </c>
      <c r="F158" s="77">
        <f t="shared" si="103"/>
        <v>157</v>
      </c>
      <c r="G158" s="85" t="s">
        <v>1586</v>
      </c>
      <c r="H158" s="85">
        <v>86</v>
      </c>
      <c r="I158" s="85" t="s">
        <v>797</v>
      </c>
      <c r="J158" s="217" t="s">
        <v>800</v>
      </c>
      <c r="K158" s="77" t="str">
        <f>VLOOKUP(J158,[1]CodMpios!$B$1075:$E$1087,4,FALSE)</f>
        <v>86001 - Mocoa</v>
      </c>
      <c r="L158" s="77" t="str">
        <f>VLOOKUP($J158,[1]Coord_Mpios_X_Y!$B$102:$K$114,9,FALSE)</f>
        <v>1,228574994655</v>
      </c>
      <c r="M158" s="77" t="str">
        <f>VLOOKUP($J158,[1]Coord_Mpios_X_Y!$B$102:$K$114,10,FALSE)</f>
        <v>-76,684362183288</v>
      </c>
      <c r="N158" s="86" t="s">
        <v>1775</v>
      </c>
      <c r="O158" s="86" t="s">
        <v>1776</v>
      </c>
      <c r="P158" s="218"/>
      <c r="Q158" s="85" t="s">
        <v>126</v>
      </c>
      <c r="R158" s="108">
        <v>27394441</v>
      </c>
      <c r="S158" s="62" t="str">
        <f t="shared" si="84"/>
        <v>CC27394441</v>
      </c>
      <c r="T158" s="91" t="s">
        <v>264</v>
      </c>
      <c r="U158" s="85" t="s">
        <v>161</v>
      </c>
      <c r="V158" s="91" t="s">
        <v>526</v>
      </c>
      <c r="W158" s="85" t="s">
        <v>561</v>
      </c>
      <c r="X158" s="87">
        <v>20211</v>
      </c>
      <c r="Y158" s="89">
        <f t="shared" si="100"/>
        <v>55</v>
      </c>
      <c r="Z158" s="63">
        <f>VLOOKUP($Y158,[1]Edades!$A$3:$H$153,4,FALSE)</f>
        <v>5</v>
      </c>
      <c r="AA158" s="63" t="str">
        <f>VLOOKUP($Y158,[1]Edades!$A$3:$H$153,6,FALSE)</f>
        <v>5 - Adultez</v>
      </c>
      <c r="AB158" s="63">
        <f>VLOOKUP($Y158,[1]Edades!$A$3:$H$153,7,FALSE)</f>
        <v>12</v>
      </c>
      <c r="AC158" s="63" t="str">
        <f>VLOOKUP($Y158,[1]Edades!$A$3:$H$153,8,FALSE)</f>
        <v>55-59</v>
      </c>
      <c r="AD158" s="91" t="s">
        <v>1590</v>
      </c>
      <c r="AE158" s="85">
        <v>2</v>
      </c>
      <c r="AF158" s="85" t="s">
        <v>807</v>
      </c>
      <c r="AG158" s="86" t="s">
        <v>1777</v>
      </c>
      <c r="AH158" s="85" t="s">
        <v>807</v>
      </c>
      <c r="AI158" s="85" t="s">
        <v>807</v>
      </c>
      <c r="AJ158" s="85" t="s">
        <v>807</v>
      </c>
      <c r="AK158" s="86" t="s">
        <v>1775</v>
      </c>
      <c r="AL158" s="85" t="s">
        <v>807</v>
      </c>
      <c r="AM158" s="85" t="s">
        <v>1786</v>
      </c>
      <c r="AN158" s="85" t="s">
        <v>131</v>
      </c>
      <c r="AO158" s="85" t="s">
        <v>131</v>
      </c>
      <c r="AP158" s="85" t="s">
        <v>131</v>
      </c>
      <c r="AQ158" s="75" t="s">
        <v>1841</v>
      </c>
      <c r="AR158" s="53" t="str">
        <f t="shared" si="101"/>
        <v>86001 - Mocoa</v>
      </c>
      <c r="AS158" s="85" t="s">
        <v>1586</v>
      </c>
      <c r="AT158" s="85">
        <v>3213726286</v>
      </c>
      <c r="AU158" s="85" t="s">
        <v>1219</v>
      </c>
      <c r="AV158" s="85"/>
      <c r="AW158" s="85"/>
      <c r="AX158" s="85"/>
      <c r="AY158" s="85"/>
      <c r="AZ158" s="85"/>
      <c r="BA158" s="85">
        <v>86</v>
      </c>
      <c r="BB158" s="85" t="s">
        <v>1778</v>
      </c>
      <c r="BC158" s="85">
        <v>86001</v>
      </c>
      <c r="BD158" s="85" t="s">
        <v>1586</v>
      </c>
      <c r="BE158" s="89">
        <v>860010017201</v>
      </c>
      <c r="BF158" s="49" t="s">
        <v>1079</v>
      </c>
      <c r="BG158" s="85" t="s">
        <v>1779</v>
      </c>
      <c r="BH158" s="85" t="s">
        <v>1780</v>
      </c>
      <c r="BI158" s="85">
        <v>4201616</v>
      </c>
      <c r="BJ158" s="85"/>
      <c r="BK158" s="85"/>
      <c r="BL158" s="85" t="s">
        <v>807</v>
      </c>
      <c r="BM158" s="85" t="s">
        <v>130</v>
      </c>
      <c r="BN158" s="85" t="s">
        <v>132</v>
      </c>
      <c r="BO158" s="85">
        <v>0</v>
      </c>
      <c r="BP158" s="85" t="s">
        <v>132</v>
      </c>
      <c r="BQ158" s="85" t="s">
        <v>132</v>
      </c>
      <c r="BR158" s="85" t="s">
        <v>807</v>
      </c>
      <c r="BS158" s="85" t="s">
        <v>807</v>
      </c>
      <c r="BT158" s="90">
        <v>44844</v>
      </c>
      <c r="BU158" s="85" t="s">
        <v>1677</v>
      </c>
      <c r="BV158" s="85" t="s">
        <v>130</v>
      </c>
      <c r="BW158" s="91" t="s">
        <v>1678</v>
      </c>
      <c r="BX158" s="85"/>
      <c r="BY158" s="88" t="s">
        <v>130</v>
      </c>
      <c r="BZ158" s="85" t="s">
        <v>807</v>
      </c>
      <c r="CA158" s="85" t="s">
        <v>807</v>
      </c>
      <c r="CB158" s="85"/>
      <c r="CC158" s="85"/>
      <c r="CD158" s="85" t="s">
        <v>131</v>
      </c>
      <c r="CE158" s="88" t="s">
        <v>1681</v>
      </c>
      <c r="CF158" s="80" t="str">
        <f t="shared" si="118"/>
        <v>HTA</v>
      </c>
      <c r="CG158" s="109">
        <v>79</v>
      </c>
      <c r="CH158" s="95">
        <v>162</v>
      </c>
      <c r="CI158" s="50">
        <f t="shared" si="85"/>
        <v>30.102118579484827</v>
      </c>
      <c r="CJ158" s="18" t="str">
        <f t="shared" si="86"/>
        <v>OBESIDAD</v>
      </c>
      <c r="CK158" s="95">
        <f>Hoja1!L160</f>
        <v>7</v>
      </c>
      <c r="CL158" s="10" t="s">
        <v>1112</v>
      </c>
      <c r="CM158" s="97">
        <v>43355</v>
      </c>
      <c r="CN158" s="92"/>
      <c r="CO158" s="75">
        <v>1</v>
      </c>
      <c r="CP158" s="119">
        <f t="shared" si="119"/>
        <v>43355</v>
      </c>
      <c r="CQ158" s="75">
        <v>2</v>
      </c>
      <c r="CR158" s="65" t="s">
        <v>1222</v>
      </c>
      <c r="CS158" s="75">
        <v>0</v>
      </c>
      <c r="CT158" s="110" t="s">
        <v>131</v>
      </c>
      <c r="CU158" s="93" t="s">
        <v>807</v>
      </c>
      <c r="CV158" s="92"/>
      <c r="CW158" s="102">
        <v>135</v>
      </c>
      <c r="CX158" s="102">
        <v>80</v>
      </c>
      <c r="CY158" s="93" t="s">
        <v>807</v>
      </c>
      <c r="CZ158" s="92" t="s">
        <v>130</v>
      </c>
      <c r="DA158" s="75" t="s">
        <v>807</v>
      </c>
      <c r="DB158" s="92">
        <v>0</v>
      </c>
      <c r="DC158" s="75" t="str">
        <f t="shared" si="87"/>
        <v/>
      </c>
      <c r="DD158" s="16" t="str">
        <f t="shared" si="88"/>
        <v/>
      </c>
      <c r="DE158" s="16" t="str">
        <f t="shared" si="89"/>
        <v/>
      </c>
      <c r="DF158" s="16" t="str">
        <f t="shared" si="90"/>
        <v/>
      </c>
      <c r="DG158" s="16" t="str">
        <f t="shared" si="102"/>
        <v xml:space="preserve"> +  +  + </v>
      </c>
      <c r="DH158" s="16" t="str">
        <f t="shared" ref="DH158:DH163" si="120">E158</f>
        <v>HTA</v>
      </c>
      <c r="DI158" s="98">
        <v>43377</v>
      </c>
      <c r="DJ158" s="75" t="str">
        <f t="shared" si="91"/>
        <v>SI</v>
      </c>
      <c r="DL158" s="98"/>
      <c r="DM158" s="98">
        <v>44623</v>
      </c>
      <c r="DN158" s="75" t="str">
        <f t="shared" si="92"/>
        <v>SI</v>
      </c>
      <c r="DO158" s="98">
        <v>43375</v>
      </c>
      <c r="DP158" s="75" t="str">
        <f t="shared" si="93"/>
        <v>SI</v>
      </c>
      <c r="DQ158" s="98"/>
      <c r="DR158" s="75" t="str">
        <f t="shared" si="94"/>
        <v>NO</v>
      </c>
      <c r="DS158" s="98"/>
      <c r="DT158" s="75" t="str">
        <f t="shared" si="95"/>
        <v>NO</v>
      </c>
      <c r="DU158" s="98"/>
      <c r="DV158" s="75" t="str">
        <f t="shared" si="96"/>
        <v>NO</v>
      </c>
      <c r="DW158" s="98"/>
      <c r="DX158" s="75" t="str">
        <f t="shared" si="97"/>
        <v>NO</v>
      </c>
      <c r="DY158" s="97">
        <v>44600</v>
      </c>
      <c r="DZ158" s="75" t="str">
        <f t="shared" si="98"/>
        <v>SI</v>
      </c>
      <c r="EA158" s="98"/>
      <c r="EB158" s="75" t="str">
        <f t="shared" si="99"/>
        <v>NO</v>
      </c>
      <c r="EC158" s="98" t="s">
        <v>807</v>
      </c>
      <c r="ED158" s="92" t="s">
        <v>1530</v>
      </c>
      <c r="EE158" s="92"/>
      <c r="EF158" s="98" t="s">
        <v>807</v>
      </c>
      <c r="EG158" s="94"/>
      <c r="EH158" s="99" t="s">
        <v>131</v>
      </c>
      <c r="EI158" s="99" t="s">
        <v>807</v>
      </c>
      <c r="EJ158" s="99"/>
      <c r="EK158" s="111">
        <v>44600</v>
      </c>
      <c r="EL158" s="92">
        <v>0.75</v>
      </c>
      <c r="EM158" s="112">
        <v>44600</v>
      </c>
      <c r="EN158" s="102">
        <v>97</v>
      </c>
      <c r="EO158" s="111">
        <v>44600</v>
      </c>
      <c r="EP158" s="92">
        <v>169.8</v>
      </c>
      <c r="EQ158" s="111">
        <v>44212</v>
      </c>
      <c r="ER158" s="99">
        <v>70.160000000000011</v>
      </c>
      <c r="ES158" s="111">
        <v>44212</v>
      </c>
      <c r="ET158" s="192">
        <v>74</v>
      </c>
      <c r="EU158" s="111">
        <v>44600</v>
      </c>
      <c r="EV158" s="92">
        <v>128.19999999999999</v>
      </c>
      <c r="EW158" s="111">
        <v>44600</v>
      </c>
      <c r="EX158" s="92"/>
      <c r="EY158" s="103"/>
      <c r="EZ158" s="92"/>
      <c r="FA158" s="102"/>
      <c r="FB158" s="102"/>
      <c r="FC158" s="92"/>
      <c r="FD158" s="92"/>
      <c r="FE158" s="112">
        <v>44600</v>
      </c>
      <c r="FF158" s="125">
        <v>4.2</v>
      </c>
      <c r="FG158" s="111">
        <v>44600</v>
      </c>
      <c r="FH158" s="125">
        <v>78.599999999999994</v>
      </c>
      <c r="FI158" s="92"/>
      <c r="FJ158" s="94"/>
      <c r="FK158" s="92"/>
      <c r="FL158" s="97">
        <v>44844</v>
      </c>
      <c r="FM158" s="98" t="s">
        <v>1530</v>
      </c>
      <c r="FN158" s="97">
        <v>44936</v>
      </c>
      <c r="FO158" s="107"/>
      <c r="FP158" s="92" t="s">
        <v>132</v>
      </c>
      <c r="FQ158" s="92" t="s">
        <v>132</v>
      </c>
      <c r="FR158" s="92" t="s">
        <v>132</v>
      </c>
      <c r="FS158" s="107" t="s">
        <v>807</v>
      </c>
      <c r="FT158" s="92" t="s">
        <v>132</v>
      </c>
      <c r="FU158" s="92"/>
      <c r="GM158" s="102"/>
    </row>
    <row r="159" spans="1:195" s="75" customFormat="1" x14ac:dyDescent="0.25">
      <c r="A159" s="85">
        <v>2022</v>
      </c>
      <c r="B159" s="76">
        <v>44926</v>
      </c>
      <c r="C159" s="85" t="s">
        <v>121</v>
      </c>
      <c r="D159" s="85" t="s">
        <v>122</v>
      </c>
      <c r="E159" s="85" t="s">
        <v>123</v>
      </c>
      <c r="F159" s="77">
        <f t="shared" si="103"/>
        <v>158</v>
      </c>
      <c r="G159" s="85" t="s">
        <v>1586</v>
      </c>
      <c r="H159" s="85">
        <v>86</v>
      </c>
      <c r="I159" s="85" t="s">
        <v>797</v>
      </c>
      <c r="J159" s="217" t="s">
        <v>800</v>
      </c>
      <c r="K159" s="77" t="str">
        <f>VLOOKUP(J159,[1]CodMpios!$B$1075:$E$1087,4,FALSE)</f>
        <v>86001 - Mocoa</v>
      </c>
      <c r="L159" s="77" t="str">
        <f>VLOOKUP($J159,[1]Coord_Mpios_X_Y!$B$102:$K$114,9,FALSE)</f>
        <v>1,228574994655</v>
      </c>
      <c r="M159" s="77" t="str">
        <f>VLOOKUP($J159,[1]Coord_Mpios_X_Y!$B$102:$K$114,10,FALSE)</f>
        <v>-76,684362183288</v>
      </c>
      <c r="N159" s="86" t="s">
        <v>1784</v>
      </c>
      <c r="O159" s="86" t="s">
        <v>1776</v>
      </c>
      <c r="P159" s="218"/>
      <c r="Q159" s="85" t="s">
        <v>126</v>
      </c>
      <c r="R159" s="108">
        <v>25677159</v>
      </c>
      <c r="S159" s="62" t="str">
        <f t="shared" si="84"/>
        <v>CC25677159</v>
      </c>
      <c r="T159" s="91" t="s">
        <v>406</v>
      </c>
      <c r="U159" s="85" t="s">
        <v>481</v>
      </c>
      <c r="V159" s="91" t="s">
        <v>290</v>
      </c>
      <c r="W159" s="85" t="s">
        <v>731</v>
      </c>
      <c r="X159" s="87">
        <v>18147</v>
      </c>
      <c r="Y159" s="89">
        <f t="shared" si="100"/>
        <v>49</v>
      </c>
      <c r="Z159" s="63">
        <f>VLOOKUP($Y159,[1]Edades!$A$3:$H$153,4,FALSE)</f>
        <v>5</v>
      </c>
      <c r="AA159" s="63" t="str">
        <f>VLOOKUP($Y159,[1]Edades!$A$3:$H$153,6,FALSE)</f>
        <v>5 - Adultez</v>
      </c>
      <c r="AB159" s="63">
        <f>VLOOKUP($Y159,[1]Edades!$A$3:$H$153,7,FALSE)</f>
        <v>10</v>
      </c>
      <c r="AC159" s="63" t="str">
        <f>VLOOKUP($Y159,[1]Edades!$A$3:$H$153,8,FALSE)</f>
        <v>45-49</v>
      </c>
      <c r="AD159" s="91" t="s">
        <v>1590</v>
      </c>
      <c r="AE159" s="85">
        <v>2</v>
      </c>
      <c r="AF159" s="85" t="s">
        <v>807</v>
      </c>
      <c r="AG159" s="86" t="s">
        <v>363</v>
      </c>
      <c r="AH159" s="86" t="s">
        <v>130</v>
      </c>
      <c r="AI159" s="85" t="s">
        <v>807</v>
      </c>
      <c r="AJ159" s="85" t="s">
        <v>807</v>
      </c>
      <c r="AK159" s="86" t="s">
        <v>1784</v>
      </c>
      <c r="AL159" s="86" t="s">
        <v>1600</v>
      </c>
      <c r="AM159" s="85" t="s">
        <v>1786</v>
      </c>
      <c r="AN159" s="85" t="s">
        <v>131</v>
      </c>
      <c r="AO159" s="85" t="s">
        <v>131</v>
      </c>
      <c r="AP159" s="85" t="s">
        <v>131</v>
      </c>
      <c r="AQ159" s="75" t="s">
        <v>1841</v>
      </c>
      <c r="AR159" s="53" t="str">
        <f t="shared" si="101"/>
        <v>86001 - Mocoa</v>
      </c>
      <c r="AS159" s="85" t="s">
        <v>1586</v>
      </c>
      <c r="AT159" s="85">
        <v>3144592852</v>
      </c>
      <c r="AU159" s="85" t="s">
        <v>1219</v>
      </c>
      <c r="AV159" s="85"/>
      <c r="AW159" s="85"/>
      <c r="AX159" s="85"/>
      <c r="AY159" s="85"/>
      <c r="AZ159" s="85"/>
      <c r="BA159" s="85">
        <v>86</v>
      </c>
      <c r="BB159" s="85" t="s">
        <v>1778</v>
      </c>
      <c r="BC159" s="85">
        <v>86001</v>
      </c>
      <c r="BD159" s="85" t="s">
        <v>1586</v>
      </c>
      <c r="BE159" s="89">
        <v>860010017201</v>
      </c>
      <c r="BF159" s="49" t="s">
        <v>1079</v>
      </c>
      <c r="BG159" s="85" t="s">
        <v>1779</v>
      </c>
      <c r="BH159" s="85" t="s">
        <v>1780</v>
      </c>
      <c r="BI159" s="85">
        <v>4201616</v>
      </c>
      <c r="BJ159" s="85"/>
      <c r="BK159" s="85"/>
      <c r="BL159" s="85" t="s">
        <v>807</v>
      </c>
      <c r="BM159" s="88" t="s">
        <v>132</v>
      </c>
      <c r="BN159" s="85" t="s">
        <v>132</v>
      </c>
      <c r="BO159" s="85">
        <v>0</v>
      </c>
      <c r="BP159" s="85" t="s">
        <v>132</v>
      </c>
      <c r="BQ159" s="85" t="s">
        <v>132</v>
      </c>
      <c r="BR159" s="85" t="s">
        <v>807</v>
      </c>
      <c r="BS159" s="85" t="s">
        <v>807</v>
      </c>
      <c r="BT159" s="90">
        <v>44728</v>
      </c>
      <c r="BU159" s="85" t="s">
        <v>1677</v>
      </c>
      <c r="BV159" s="85" t="s">
        <v>130</v>
      </c>
      <c r="BW159" s="91" t="s">
        <v>1678</v>
      </c>
      <c r="BX159" s="85"/>
      <c r="BY159" s="85" t="s">
        <v>132</v>
      </c>
      <c r="BZ159" s="85" t="s">
        <v>807</v>
      </c>
      <c r="CA159" s="85" t="s">
        <v>807</v>
      </c>
      <c r="CB159" s="85"/>
      <c r="CC159" s="85"/>
      <c r="CD159" s="85" t="s">
        <v>131</v>
      </c>
      <c r="CE159" s="88" t="s">
        <v>1681</v>
      </c>
      <c r="CF159" s="80" t="str">
        <f t="shared" si="118"/>
        <v>HTA</v>
      </c>
      <c r="CG159" s="109">
        <v>53</v>
      </c>
      <c r="CH159" s="95">
        <v>165</v>
      </c>
      <c r="CI159" s="50">
        <f t="shared" si="85"/>
        <v>19.467401285583104</v>
      </c>
      <c r="CJ159" s="18" t="str">
        <f t="shared" si="86"/>
        <v>NORMAL</v>
      </c>
      <c r="CK159" s="95">
        <f>Hoja1!L161</f>
        <v>8</v>
      </c>
      <c r="CL159" s="10" t="s">
        <v>1112</v>
      </c>
      <c r="CM159" s="97">
        <v>43356</v>
      </c>
      <c r="CN159" s="92"/>
      <c r="CO159" s="75">
        <v>1</v>
      </c>
      <c r="CP159" s="119">
        <f t="shared" si="119"/>
        <v>43356</v>
      </c>
      <c r="CQ159" s="75">
        <v>2</v>
      </c>
      <c r="CR159" s="65" t="s">
        <v>1222</v>
      </c>
      <c r="CS159" s="75">
        <v>0</v>
      </c>
      <c r="CT159" s="110" t="s">
        <v>131</v>
      </c>
      <c r="CU159" s="93" t="s">
        <v>807</v>
      </c>
      <c r="CV159" s="92"/>
      <c r="CW159" s="102">
        <v>120</v>
      </c>
      <c r="CX159" s="102">
        <v>60</v>
      </c>
      <c r="CY159" s="93" t="s">
        <v>807</v>
      </c>
      <c r="CZ159" s="92" t="s">
        <v>130</v>
      </c>
      <c r="DA159" s="75" t="s">
        <v>807</v>
      </c>
      <c r="DB159" s="92">
        <v>0</v>
      </c>
      <c r="DC159" s="75" t="str">
        <f t="shared" si="87"/>
        <v/>
      </c>
      <c r="DD159" s="16" t="str">
        <f t="shared" si="88"/>
        <v/>
      </c>
      <c r="DE159" s="16" t="str">
        <f t="shared" si="89"/>
        <v/>
      </c>
      <c r="DF159" s="16" t="str">
        <f t="shared" si="90"/>
        <v/>
      </c>
      <c r="DG159" s="16" t="str">
        <f t="shared" si="102"/>
        <v xml:space="preserve"> +  +  + </v>
      </c>
      <c r="DH159" s="16" t="str">
        <f t="shared" si="120"/>
        <v>HTA</v>
      </c>
      <c r="DI159" s="98"/>
      <c r="DJ159" s="75" t="str">
        <f t="shared" si="91"/>
        <v>NO</v>
      </c>
      <c r="DL159" s="98"/>
      <c r="DM159" s="98">
        <v>44537</v>
      </c>
      <c r="DN159" s="75" t="str">
        <f t="shared" si="92"/>
        <v>SI</v>
      </c>
      <c r="DO159" s="98"/>
      <c r="DP159" s="75" t="str">
        <f t="shared" si="93"/>
        <v>NO</v>
      </c>
      <c r="DQ159" s="98"/>
      <c r="DR159" s="75" t="str">
        <f t="shared" si="94"/>
        <v>NO</v>
      </c>
      <c r="DS159" s="98"/>
      <c r="DT159" s="75" t="str">
        <f t="shared" si="95"/>
        <v>NO</v>
      </c>
      <c r="DU159" s="98"/>
      <c r="DV159" s="75" t="str">
        <f t="shared" si="96"/>
        <v>NO</v>
      </c>
      <c r="DW159" s="98"/>
      <c r="DX159" s="75" t="str">
        <f t="shared" si="97"/>
        <v>NO</v>
      </c>
      <c r="DY159" s="97">
        <v>44719</v>
      </c>
      <c r="DZ159" s="75" t="str">
        <f t="shared" si="98"/>
        <v>SI</v>
      </c>
      <c r="EA159" s="98"/>
      <c r="EB159" s="75" t="str">
        <f t="shared" si="99"/>
        <v>NO</v>
      </c>
      <c r="EC159" s="98" t="s">
        <v>807</v>
      </c>
      <c r="ED159" s="92" t="s">
        <v>1530</v>
      </c>
      <c r="EE159" s="92"/>
      <c r="EF159" s="98" t="s">
        <v>807</v>
      </c>
      <c r="EG159" s="94"/>
      <c r="EH159" s="92" t="s">
        <v>1793</v>
      </c>
      <c r="EI159" s="99" t="s">
        <v>807</v>
      </c>
      <c r="EJ159" s="99"/>
      <c r="EK159" s="111">
        <v>44719</v>
      </c>
      <c r="EL159" s="92">
        <v>1.01</v>
      </c>
      <c r="EM159" s="112">
        <v>44719</v>
      </c>
      <c r="EN159" s="102">
        <v>101</v>
      </c>
      <c r="EO159" s="111">
        <v>44719</v>
      </c>
      <c r="EP159" s="92">
        <v>208.08</v>
      </c>
      <c r="EQ159" s="111">
        <v>44719</v>
      </c>
      <c r="ER159" s="99">
        <v>132.274</v>
      </c>
      <c r="ES159" s="111">
        <v>44719</v>
      </c>
      <c r="ET159" s="192">
        <v>55.6</v>
      </c>
      <c r="EU159" s="111">
        <v>44719</v>
      </c>
      <c r="EV159" s="92">
        <v>101.03</v>
      </c>
      <c r="EW159" s="111">
        <v>44719</v>
      </c>
      <c r="EX159" s="92"/>
      <c r="EY159" s="103"/>
      <c r="EZ159" s="92"/>
      <c r="FA159" s="102"/>
      <c r="FB159" s="102"/>
      <c r="FC159" s="92"/>
      <c r="FD159" s="92"/>
      <c r="FE159" s="112">
        <v>44719</v>
      </c>
      <c r="FF159" s="125">
        <v>17.399999999999999</v>
      </c>
      <c r="FG159" s="111">
        <v>44719</v>
      </c>
      <c r="FH159" s="125">
        <v>47.5</v>
      </c>
      <c r="FI159" s="92"/>
      <c r="FJ159" s="94"/>
      <c r="FK159" s="92"/>
      <c r="FL159" s="97">
        <v>44728</v>
      </c>
      <c r="FM159" s="98" t="s">
        <v>1530</v>
      </c>
      <c r="FN159" s="97">
        <v>44820</v>
      </c>
      <c r="FO159" s="107" t="s">
        <v>807</v>
      </c>
      <c r="FP159" s="92" t="s">
        <v>132</v>
      </c>
      <c r="FQ159" s="92" t="s">
        <v>132</v>
      </c>
      <c r="FR159" s="92" t="s">
        <v>132</v>
      </c>
      <c r="FS159" s="107" t="s">
        <v>807</v>
      </c>
      <c r="FT159" s="92" t="s">
        <v>132</v>
      </c>
      <c r="FU159" s="92"/>
      <c r="GM159" s="102"/>
    </row>
    <row r="160" spans="1:195" s="75" customFormat="1" x14ac:dyDescent="0.25">
      <c r="A160" s="85">
        <v>2022</v>
      </c>
      <c r="B160" s="76">
        <v>44926</v>
      </c>
      <c r="C160" s="85" t="s">
        <v>121</v>
      </c>
      <c r="D160" s="85" t="s">
        <v>122</v>
      </c>
      <c r="E160" s="85" t="s">
        <v>123</v>
      </c>
      <c r="F160" s="77">
        <f t="shared" si="103"/>
        <v>159</v>
      </c>
      <c r="G160" s="85" t="s">
        <v>1586</v>
      </c>
      <c r="H160" s="85">
        <v>86</v>
      </c>
      <c r="I160" s="85" t="s">
        <v>797</v>
      </c>
      <c r="J160" s="217" t="s">
        <v>800</v>
      </c>
      <c r="K160" s="77" t="str">
        <f>VLOOKUP(J160,[1]CodMpios!$B$1075:$E$1087,4,FALSE)</f>
        <v>86001 - Mocoa</v>
      </c>
      <c r="L160" s="77" t="str">
        <f>VLOOKUP($J160,[1]Coord_Mpios_X_Y!$B$102:$K$114,9,FALSE)</f>
        <v>1,228574994655</v>
      </c>
      <c r="M160" s="77" t="str">
        <f>VLOOKUP($J160,[1]Coord_Mpios_X_Y!$B$102:$K$114,10,FALSE)</f>
        <v>-76,684362183288</v>
      </c>
      <c r="N160" s="86" t="s">
        <v>1775</v>
      </c>
      <c r="O160" s="86" t="s">
        <v>1776</v>
      </c>
      <c r="P160" s="218"/>
      <c r="Q160" s="85" t="s">
        <v>126</v>
      </c>
      <c r="R160" s="108">
        <v>27353468</v>
      </c>
      <c r="S160" s="62" t="str">
        <f t="shared" si="84"/>
        <v>CC27353468</v>
      </c>
      <c r="T160" s="91" t="s">
        <v>484</v>
      </c>
      <c r="U160" s="85" t="s">
        <v>216</v>
      </c>
      <c r="V160" s="91" t="s">
        <v>346</v>
      </c>
      <c r="W160" s="85" t="s">
        <v>217</v>
      </c>
      <c r="X160" s="87">
        <v>18664</v>
      </c>
      <c r="Y160" s="89">
        <f t="shared" si="100"/>
        <v>51</v>
      </c>
      <c r="Z160" s="63">
        <f>VLOOKUP($Y160,[1]Edades!$A$3:$H$153,4,FALSE)</f>
        <v>5</v>
      </c>
      <c r="AA160" s="63" t="str">
        <f>VLOOKUP($Y160,[1]Edades!$A$3:$H$153,6,FALSE)</f>
        <v>5 - Adultez</v>
      </c>
      <c r="AB160" s="63">
        <f>VLOOKUP($Y160,[1]Edades!$A$3:$H$153,7,FALSE)</f>
        <v>11</v>
      </c>
      <c r="AC160" s="63" t="str">
        <f>VLOOKUP($Y160,[1]Edades!$A$3:$H$153,8,FALSE)</f>
        <v>50-54</v>
      </c>
      <c r="AD160" s="91" t="s">
        <v>1590</v>
      </c>
      <c r="AE160" s="85">
        <v>2</v>
      </c>
      <c r="AF160" s="85" t="s">
        <v>807</v>
      </c>
      <c r="AG160" s="86" t="s">
        <v>1777</v>
      </c>
      <c r="AH160" s="85" t="s">
        <v>807</v>
      </c>
      <c r="AI160" s="85" t="s">
        <v>807</v>
      </c>
      <c r="AJ160" s="85" t="s">
        <v>807</v>
      </c>
      <c r="AK160" s="86" t="s">
        <v>1775</v>
      </c>
      <c r="AL160" s="86" t="s">
        <v>1602</v>
      </c>
      <c r="AM160" s="85" t="s">
        <v>1786</v>
      </c>
      <c r="AN160" s="85" t="s">
        <v>131</v>
      </c>
      <c r="AO160" s="85" t="s">
        <v>131</v>
      </c>
      <c r="AP160" s="85" t="s">
        <v>131</v>
      </c>
      <c r="AQ160" s="75" t="s">
        <v>1841</v>
      </c>
      <c r="AR160" s="53" t="str">
        <f t="shared" si="101"/>
        <v>86001 - Mocoa</v>
      </c>
      <c r="AS160" s="85" t="s">
        <v>1586</v>
      </c>
      <c r="AT160" s="85">
        <v>3138517227</v>
      </c>
      <c r="AU160" s="85" t="s">
        <v>1219</v>
      </c>
      <c r="AV160" s="85"/>
      <c r="AW160" s="85"/>
      <c r="AX160" s="85"/>
      <c r="AY160" s="85"/>
      <c r="AZ160" s="85"/>
      <c r="BA160" s="85">
        <v>86</v>
      </c>
      <c r="BB160" s="85" t="s">
        <v>1778</v>
      </c>
      <c r="BC160" s="85">
        <v>86001</v>
      </c>
      <c r="BD160" s="85" t="s">
        <v>1586</v>
      </c>
      <c r="BE160" s="89">
        <v>860010017201</v>
      </c>
      <c r="BF160" s="49" t="s">
        <v>1079</v>
      </c>
      <c r="BG160" s="85" t="s">
        <v>1779</v>
      </c>
      <c r="BH160" s="85" t="s">
        <v>1780</v>
      </c>
      <c r="BI160" s="85">
        <v>4201616</v>
      </c>
      <c r="BJ160" s="85"/>
      <c r="BK160" s="85"/>
      <c r="BL160" s="85" t="s">
        <v>807</v>
      </c>
      <c r="BM160" s="85" t="s">
        <v>130</v>
      </c>
      <c r="BN160" s="85" t="s">
        <v>132</v>
      </c>
      <c r="BO160" s="85">
        <v>0</v>
      </c>
      <c r="BP160" s="85" t="s">
        <v>132</v>
      </c>
      <c r="BQ160" s="85" t="s">
        <v>132</v>
      </c>
      <c r="BR160" s="85" t="s">
        <v>807</v>
      </c>
      <c r="BS160" s="85" t="s">
        <v>807</v>
      </c>
      <c r="BT160" s="90">
        <v>44685</v>
      </c>
      <c r="BU160" s="85" t="s">
        <v>1677</v>
      </c>
      <c r="BV160" s="85" t="s">
        <v>130</v>
      </c>
      <c r="BW160" s="91" t="s">
        <v>1808</v>
      </c>
      <c r="BX160" s="85"/>
      <c r="BY160" s="85" t="s">
        <v>132</v>
      </c>
      <c r="BZ160" s="85" t="s">
        <v>807</v>
      </c>
      <c r="CA160" s="85" t="s">
        <v>807</v>
      </c>
      <c r="CB160" s="85"/>
      <c r="CC160" s="85"/>
      <c r="CD160" s="85" t="s">
        <v>131</v>
      </c>
      <c r="CE160" s="88" t="s">
        <v>1681</v>
      </c>
      <c r="CF160" s="80" t="str">
        <f t="shared" si="118"/>
        <v>HTA</v>
      </c>
      <c r="CG160" s="109">
        <v>51</v>
      </c>
      <c r="CH160" s="95">
        <v>153</v>
      </c>
      <c r="CI160" s="50">
        <f t="shared" si="85"/>
        <v>21.786492374727668</v>
      </c>
      <c r="CJ160" s="18" t="str">
        <f t="shared" si="86"/>
        <v>NORMAL</v>
      </c>
      <c r="CK160" s="95">
        <f>Hoja1!L162</f>
        <v>4</v>
      </c>
      <c r="CL160" s="10" t="s">
        <v>1112</v>
      </c>
      <c r="CM160" s="97">
        <v>43356</v>
      </c>
      <c r="CN160" s="92"/>
      <c r="CO160" s="75">
        <v>1</v>
      </c>
      <c r="CP160" s="119">
        <f t="shared" si="119"/>
        <v>43356</v>
      </c>
      <c r="CQ160" s="75">
        <v>2</v>
      </c>
      <c r="CR160" s="65" t="s">
        <v>1222</v>
      </c>
      <c r="CS160" s="75">
        <v>0</v>
      </c>
      <c r="CT160" s="110" t="s">
        <v>131</v>
      </c>
      <c r="CU160" s="93" t="s">
        <v>807</v>
      </c>
      <c r="CV160" s="92"/>
      <c r="CW160" s="102">
        <v>100</v>
      </c>
      <c r="CX160" s="102">
        <v>60</v>
      </c>
      <c r="CY160" s="93" t="s">
        <v>807</v>
      </c>
      <c r="CZ160" s="92" t="s">
        <v>132</v>
      </c>
      <c r="DA160" s="75" t="s">
        <v>807</v>
      </c>
      <c r="DB160" s="92">
        <v>0</v>
      </c>
      <c r="DC160" s="75" t="str">
        <f t="shared" si="87"/>
        <v/>
      </c>
      <c r="DD160" s="16" t="str">
        <f t="shared" si="88"/>
        <v/>
      </c>
      <c r="DE160" s="16" t="str">
        <f t="shared" si="89"/>
        <v/>
      </c>
      <c r="DF160" s="16" t="str">
        <f t="shared" si="90"/>
        <v/>
      </c>
      <c r="DG160" s="16" t="str">
        <f t="shared" si="102"/>
        <v xml:space="preserve"> +  +  + </v>
      </c>
      <c r="DH160" s="16" t="str">
        <f t="shared" si="120"/>
        <v>HTA</v>
      </c>
      <c r="DI160" s="98"/>
      <c r="DJ160" s="75" t="str">
        <f t="shared" si="91"/>
        <v>NO</v>
      </c>
      <c r="DL160" s="98"/>
      <c r="DM160" s="98">
        <v>44622</v>
      </c>
      <c r="DN160" s="75" t="str">
        <f t="shared" si="92"/>
        <v>SI</v>
      </c>
      <c r="DO160" s="98"/>
      <c r="DP160" s="75" t="str">
        <f t="shared" si="93"/>
        <v>NO</v>
      </c>
      <c r="DQ160" s="98"/>
      <c r="DR160" s="75" t="str">
        <f t="shared" si="94"/>
        <v>NO</v>
      </c>
      <c r="DS160" s="98"/>
      <c r="DT160" s="75" t="str">
        <f t="shared" si="95"/>
        <v>NO</v>
      </c>
      <c r="DU160" s="98"/>
      <c r="DV160" s="75" t="str">
        <f t="shared" si="96"/>
        <v>NO</v>
      </c>
      <c r="DW160" s="98"/>
      <c r="DX160" s="75" t="str">
        <f t="shared" si="97"/>
        <v>NO</v>
      </c>
      <c r="DY160" s="97">
        <v>44683</v>
      </c>
      <c r="DZ160" s="75" t="str">
        <f t="shared" si="98"/>
        <v>SI</v>
      </c>
      <c r="EA160" s="98"/>
      <c r="EB160" s="75" t="str">
        <f t="shared" si="99"/>
        <v>NO</v>
      </c>
      <c r="EC160" s="98" t="s">
        <v>807</v>
      </c>
      <c r="ED160" s="92" t="s">
        <v>1530</v>
      </c>
      <c r="EE160" s="92"/>
      <c r="EF160" s="98" t="s">
        <v>807</v>
      </c>
      <c r="EG160" s="94"/>
      <c r="EH160" s="92" t="s">
        <v>1793</v>
      </c>
      <c r="EI160" s="99" t="s">
        <v>807</v>
      </c>
      <c r="EJ160" s="99"/>
      <c r="EK160" s="111">
        <v>44679</v>
      </c>
      <c r="EL160" s="92">
        <v>0.78</v>
      </c>
      <c r="EM160" s="112">
        <v>44679</v>
      </c>
      <c r="EN160" s="102">
        <v>90</v>
      </c>
      <c r="EO160" s="111">
        <v>44679</v>
      </c>
      <c r="EP160" s="92">
        <v>191</v>
      </c>
      <c r="EQ160" s="111">
        <v>44679</v>
      </c>
      <c r="ER160" s="99">
        <v>99.02</v>
      </c>
      <c r="ES160" s="111">
        <v>44679</v>
      </c>
      <c r="ET160" s="192">
        <v>63.9</v>
      </c>
      <c r="EU160" s="111">
        <v>44679</v>
      </c>
      <c r="EV160" s="92">
        <v>140.4</v>
      </c>
      <c r="EW160" s="111">
        <v>44679</v>
      </c>
      <c r="EX160" s="92"/>
      <c r="EY160" s="103"/>
      <c r="EZ160" s="92"/>
      <c r="FA160" s="102"/>
      <c r="FB160" s="102"/>
      <c r="FC160" s="92"/>
      <c r="FD160" s="92"/>
      <c r="FE160" s="112">
        <v>44679</v>
      </c>
      <c r="FF160" s="125">
        <v>10.199999999999999</v>
      </c>
      <c r="FG160" s="111">
        <v>44679</v>
      </c>
      <c r="FH160" s="125">
        <v>33.1</v>
      </c>
      <c r="FI160" s="92"/>
      <c r="FJ160" s="94"/>
      <c r="FK160" s="92"/>
      <c r="FL160" s="97">
        <v>44685</v>
      </c>
      <c r="FM160" s="98" t="s">
        <v>1530</v>
      </c>
      <c r="FN160" s="97">
        <v>44777</v>
      </c>
      <c r="FO160" s="107" t="s">
        <v>807</v>
      </c>
      <c r="FP160" s="92" t="s">
        <v>132</v>
      </c>
      <c r="FQ160" s="92" t="s">
        <v>132</v>
      </c>
      <c r="FR160" s="92" t="s">
        <v>132</v>
      </c>
      <c r="FS160" s="107" t="s">
        <v>807</v>
      </c>
      <c r="FT160" s="92" t="s">
        <v>132</v>
      </c>
      <c r="FU160" s="92"/>
      <c r="GM160" s="102"/>
    </row>
    <row r="161" spans="1:195" s="75" customFormat="1" x14ac:dyDescent="0.25">
      <c r="A161" s="85">
        <v>2022</v>
      </c>
      <c r="B161" s="76">
        <v>44926</v>
      </c>
      <c r="C161" s="85" t="s">
        <v>121</v>
      </c>
      <c r="D161" s="85" t="s">
        <v>122</v>
      </c>
      <c r="E161" s="85" t="s">
        <v>123</v>
      </c>
      <c r="F161" s="77">
        <f t="shared" si="103"/>
        <v>160</v>
      </c>
      <c r="G161" s="85" t="s">
        <v>1586</v>
      </c>
      <c r="H161" s="85">
        <v>86</v>
      </c>
      <c r="I161" s="85" t="s">
        <v>797</v>
      </c>
      <c r="J161" s="217" t="s">
        <v>800</v>
      </c>
      <c r="K161" s="77" t="str">
        <f>VLOOKUP(J161,[1]CodMpios!$B$1075:$E$1087,4,FALSE)</f>
        <v>86001 - Mocoa</v>
      </c>
      <c r="L161" s="77" t="str">
        <f>VLOOKUP($J161,[1]Coord_Mpios_X_Y!$B$102:$K$114,9,FALSE)</f>
        <v>1,228574994655</v>
      </c>
      <c r="M161" s="77" t="str">
        <f>VLOOKUP($J161,[1]Coord_Mpios_X_Y!$B$102:$K$114,10,FALSE)</f>
        <v>-76,684362183288</v>
      </c>
      <c r="N161" s="86" t="s">
        <v>1775</v>
      </c>
      <c r="O161" s="86" t="s">
        <v>1776</v>
      </c>
      <c r="P161" s="218"/>
      <c r="Q161" s="85" t="s">
        <v>126</v>
      </c>
      <c r="R161" s="108">
        <v>27354517</v>
      </c>
      <c r="S161" s="62" t="str">
        <f t="shared" si="84"/>
        <v>CC27354517</v>
      </c>
      <c r="T161" s="91" t="s">
        <v>656</v>
      </c>
      <c r="U161" s="85" t="s">
        <v>309</v>
      </c>
      <c r="V161" s="91" t="s">
        <v>1032</v>
      </c>
      <c r="W161" s="85" t="s">
        <v>650</v>
      </c>
      <c r="X161" s="87">
        <v>21258</v>
      </c>
      <c r="Y161" s="89">
        <f t="shared" si="100"/>
        <v>58</v>
      </c>
      <c r="Z161" s="63">
        <f>VLOOKUP($Y161,[1]Edades!$A$3:$H$153,4,FALSE)</f>
        <v>5</v>
      </c>
      <c r="AA161" s="63" t="str">
        <f>VLOOKUP($Y161,[1]Edades!$A$3:$H$153,6,FALSE)</f>
        <v>5 - Adultez</v>
      </c>
      <c r="AB161" s="63">
        <f>VLOOKUP($Y161,[1]Edades!$A$3:$H$153,7,FALSE)</f>
        <v>12</v>
      </c>
      <c r="AC161" s="63" t="str">
        <f>VLOOKUP($Y161,[1]Edades!$A$3:$H$153,8,FALSE)</f>
        <v>55-59</v>
      </c>
      <c r="AD161" s="91" t="s">
        <v>1590</v>
      </c>
      <c r="AE161" s="85">
        <v>2</v>
      </c>
      <c r="AF161" s="85" t="s">
        <v>807</v>
      </c>
      <c r="AG161" s="86" t="s">
        <v>1777</v>
      </c>
      <c r="AH161" s="85" t="s">
        <v>807</v>
      </c>
      <c r="AI161" s="85" t="s">
        <v>1597</v>
      </c>
      <c r="AJ161" s="85" t="s">
        <v>1832</v>
      </c>
      <c r="AK161" s="86" t="s">
        <v>1775</v>
      </c>
      <c r="AL161" s="86" t="s">
        <v>1600</v>
      </c>
      <c r="AM161" s="85" t="s">
        <v>1786</v>
      </c>
      <c r="AN161" s="85" t="s">
        <v>131</v>
      </c>
      <c r="AO161" s="85" t="s">
        <v>131</v>
      </c>
      <c r="AP161" s="85" t="s">
        <v>131</v>
      </c>
      <c r="AQ161" s="75" t="s">
        <v>1841</v>
      </c>
      <c r="AR161" s="53" t="str">
        <f t="shared" si="101"/>
        <v>86001 - Mocoa</v>
      </c>
      <c r="AS161" s="85" t="s">
        <v>1586</v>
      </c>
      <c r="AT161" s="85">
        <v>3133454580</v>
      </c>
      <c r="AU161" s="85" t="s">
        <v>1219</v>
      </c>
      <c r="AV161" s="85"/>
      <c r="AW161" s="85"/>
      <c r="AX161" s="85"/>
      <c r="AY161" s="85"/>
      <c r="AZ161" s="85"/>
      <c r="BA161" s="85">
        <v>86</v>
      </c>
      <c r="BB161" s="85" t="s">
        <v>1778</v>
      </c>
      <c r="BC161" s="85">
        <v>86001</v>
      </c>
      <c r="BD161" s="85" t="s">
        <v>1586</v>
      </c>
      <c r="BE161" s="89">
        <v>860010017201</v>
      </c>
      <c r="BF161" s="49" t="s">
        <v>1079</v>
      </c>
      <c r="BG161" s="85" t="s">
        <v>1779</v>
      </c>
      <c r="BH161" s="85" t="s">
        <v>1780</v>
      </c>
      <c r="BI161" s="85">
        <v>4201616</v>
      </c>
      <c r="BJ161" s="85"/>
      <c r="BK161" s="85"/>
      <c r="BL161" s="85" t="s">
        <v>807</v>
      </c>
      <c r="BM161" s="88" t="s">
        <v>130</v>
      </c>
      <c r="BN161" s="85" t="s">
        <v>132</v>
      </c>
      <c r="BO161" s="85">
        <v>0</v>
      </c>
      <c r="BP161" s="85" t="s">
        <v>132</v>
      </c>
      <c r="BQ161" s="85" t="s">
        <v>132</v>
      </c>
      <c r="BR161" s="85" t="s">
        <v>1676</v>
      </c>
      <c r="BS161" s="85" t="s">
        <v>132</v>
      </c>
      <c r="BT161" s="142">
        <v>44869</v>
      </c>
      <c r="BU161" s="85" t="s">
        <v>1677</v>
      </c>
      <c r="BV161" s="85" t="s">
        <v>130</v>
      </c>
      <c r="BW161" s="91" t="s">
        <v>1812</v>
      </c>
      <c r="BX161" s="85" t="s">
        <v>1531</v>
      </c>
      <c r="BY161" s="85" t="s">
        <v>132</v>
      </c>
      <c r="BZ161" s="85" t="s">
        <v>132</v>
      </c>
      <c r="CA161" s="85" t="s">
        <v>132</v>
      </c>
      <c r="CB161" s="85" t="s">
        <v>132</v>
      </c>
      <c r="CC161" s="85" t="s">
        <v>132</v>
      </c>
      <c r="CD161" s="85" t="s">
        <v>131</v>
      </c>
      <c r="CE161" s="85" t="s">
        <v>1681</v>
      </c>
      <c r="CF161" s="85" t="s">
        <v>132</v>
      </c>
      <c r="CG161" s="109">
        <v>92</v>
      </c>
      <c r="CH161" s="95">
        <v>162</v>
      </c>
      <c r="CI161" s="50">
        <f t="shared" si="85"/>
        <v>35.055631763450684</v>
      </c>
      <c r="CJ161" s="18" t="str">
        <f t="shared" si="86"/>
        <v>OBESIDAD</v>
      </c>
      <c r="CK161" s="95">
        <f>Hoja1!L163</f>
        <v>11</v>
      </c>
      <c r="CL161" s="10" t="s">
        <v>1113</v>
      </c>
      <c r="CM161" s="97">
        <v>43356</v>
      </c>
      <c r="CN161" s="92"/>
      <c r="CO161" s="75">
        <v>1</v>
      </c>
      <c r="CP161" s="97">
        <v>43356</v>
      </c>
      <c r="CQ161" s="75">
        <v>2</v>
      </c>
      <c r="CR161" s="65" t="s">
        <v>1222</v>
      </c>
      <c r="CS161" s="75">
        <v>0</v>
      </c>
      <c r="CT161" s="110" t="s">
        <v>131</v>
      </c>
      <c r="CU161" s="92" t="s">
        <v>132</v>
      </c>
      <c r="CV161" s="92"/>
      <c r="CW161" s="102">
        <v>120</v>
      </c>
      <c r="CX161" s="102">
        <v>80</v>
      </c>
      <c r="CY161" s="93" t="s">
        <v>807</v>
      </c>
      <c r="CZ161" s="92" t="s">
        <v>132</v>
      </c>
      <c r="DA161" s="92" t="s">
        <v>132</v>
      </c>
      <c r="DB161" s="92">
        <v>0</v>
      </c>
      <c r="DC161" s="75" t="str">
        <f t="shared" si="87"/>
        <v/>
      </c>
      <c r="DD161" s="16" t="str">
        <f t="shared" si="88"/>
        <v/>
      </c>
      <c r="DE161" s="16" t="str">
        <f t="shared" si="89"/>
        <v/>
      </c>
      <c r="DF161" s="16" t="str">
        <f t="shared" si="90"/>
        <v/>
      </c>
      <c r="DG161" s="16" t="str">
        <f t="shared" si="102"/>
        <v xml:space="preserve"> +  +  + </v>
      </c>
      <c r="DH161" s="16" t="str">
        <f t="shared" si="120"/>
        <v>HTA</v>
      </c>
      <c r="DI161" s="98"/>
      <c r="DJ161" s="75" t="str">
        <f t="shared" si="91"/>
        <v>NO</v>
      </c>
      <c r="DL161" s="98"/>
      <c r="DM161" s="98">
        <v>43795</v>
      </c>
      <c r="DN161" s="75" t="str">
        <f t="shared" si="92"/>
        <v>SI</v>
      </c>
      <c r="DO161" s="98"/>
      <c r="DP161" s="75" t="str">
        <f t="shared" si="93"/>
        <v>NO</v>
      </c>
      <c r="DQ161" s="98"/>
      <c r="DR161" s="75" t="str">
        <f t="shared" si="94"/>
        <v>NO</v>
      </c>
      <c r="DS161" s="98"/>
      <c r="DT161" s="75" t="str">
        <f t="shared" si="95"/>
        <v>NO</v>
      </c>
      <c r="DU161" s="98"/>
      <c r="DV161" s="75" t="str">
        <f t="shared" si="96"/>
        <v>NO</v>
      </c>
      <c r="DW161" s="98"/>
      <c r="DX161" s="75" t="str">
        <f t="shared" si="97"/>
        <v>NO</v>
      </c>
      <c r="DY161" s="98">
        <v>44747</v>
      </c>
      <c r="DZ161" s="75" t="str">
        <f t="shared" si="98"/>
        <v>SI</v>
      </c>
      <c r="EA161" s="98"/>
      <c r="EB161" s="75" t="str">
        <f t="shared" si="99"/>
        <v>NO</v>
      </c>
      <c r="EC161" s="98" t="s">
        <v>132</v>
      </c>
      <c r="ED161" s="92" t="s">
        <v>1530</v>
      </c>
      <c r="EE161" s="92" t="s">
        <v>807</v>
      </c>
      <c r="EF161" s="92" t="s">
        <v>1814</v>
      </c>
      <c r="EG161" s="94"/>
      <c r="EH161" s="99" t="s">
        <v>131</v>
      </c>
      <c r="EI161" s="92">
        <v>2</v>
      </c>
      <c r="EJ161" s="92"/>
      <c r="EK161" s="111">
        <v>44484</v>
      </c>
      <c r="EL161" s="92">
        <v>1</v>
      </c>
      <c r="EM161" s="112">
        <v>44484</v>
      </c>
      <c r="EN161" s="102">
        <v>109</v>
      </c>
      <c r="EO161" s="111">
        <v>44484</v>
      </c>
      <c r="EP161" s="92">
        <v>184</v>
      </c>
      <c r="EQ161" s="111">
        <v>44484</v>
      </c>
      <c r="ER161" s="99">
        <v>86.68</v>
      </c>
      <c r="ES161" s="111">
        <v>44484</v>
      </c>
      <c r="ET161" s="192">
        <v>55.6</v>
      </c>
      <c r="EU161" s="111">
        <v>44484</v>
      </c>
      <c r="EV161" s="92">
        <v>208.6</v>
      </c>
      <c r="EW161" s="111">
        <v>43390</v>
      </c>
      <c r="EX161" s="94">
        <v>15.17</v>
      </c>
      <c r="EY161" s="103"/>
      <c r="EZ161" s="92"/>
      <c r="FA161" s="102"/>
      <c r="FB161" s="102"/>
      <c r="FC161" s="92"/>
      <c r="FD161" s="92"/>
      <c r="FE161" s="112">
        <v>43390</v>
      </c>
      <c r="FF161" s="125">
        <v>2.5</v>
      </c>
      <c r="FG161" s="111">
        <v>43390</v>
      </c>
      <c r="FH161" s="125">
        <v>52.8</v>
      </c>
      <c r="FI161" s="98">
        <v>44747</v>
      </c>
      <c r="FJ161" s="94" t="s">
        <v>1712</v>
      </c>
      <c r="FK161" s="92">
        <v>100</v>
      </c>
      <c r="FL161" s="114">
        <v>44869</v>
      </c>
      <c r="FM161" s="98" t="s">
        <v>1530</v>
      </c>
      <c r="FN161" s="114">
        <v>44596</v>
      </c>
      <c r="FO161" s="107" t="s">
        <v>807</v>
      </c>
      <c r="FP161" s="92" t="s">
        <v>132</v>
      </c>
      <c r="FQ161" s="92" t="s">
        <v>132</v>
      </c>
      <c r="FR161" s="92" t="s">
        <v>132</v>
      </c>
      <c r="FS161" s="107" t="s">
        <v>132</v>
      </c>
      <c r="FT161" s="92" t="s">
        <v>132</v>
      </c>
      <c r="FU161" s="92"/>
      <c r="GM161" s="102"/>
    </row>
    <row r="162" spans="1:195" s="75" customFormat="1" x14ac:dyDescent="0.25">
      <c r="A162" s="85">
        <v>2022</v>
      </c>
      <c r="B162" s="76">
        <v>44926</v>
      </c>
      <c r="C162" s="85" t="s">
        <v>121</v>
      </c>
      <c r="D162" s="85" t="s">
        <v>122</v>
      </c>
      <c r="E162" s="85" t="s">
        <v>1475</v>
      </c>
      <c r="F162" s="77">
        <f t="shared" si="103"/>
        <v>161</v>
      </c>
      <c r="G162" s="85" t="s">
        <v>1586</v>
      </c>
      <c r="H162" s="85">
        <v>86</v>
      </c>
      <c r="I162" s="85" t="s">
        <v>797</v>
      </c>
      <c r="J162" s="217" t="s">
        <v>800</v>
      </c>
      <c r="K162" s="77" t="str">
        <f>VLOOKUP(J162,[1]CodMpios!$B$1075:$E$1087,4,FALSE)</f>
        <v>86001 - Mocoa</v>
      </c>
      <c r="L162" s="77" t="str">
        <f>VLOOKUP($J162,[1]Coord_Mpios_X_Y!$B$102:$K$114,9,FALSE)</f>
        <v>1,228574994655</v>
      </c>
      <c r="M162" s="77" t="str">
        <f>VLOOKUP($J162,[1]Coord_Mpios_X_Y!$B$102:$K$114,10,FALSE)</f>
        <v>-76,684362183288</v>
      </c>
      <c r="N162" s="86" t="s">
        <v>1775</v>
      </c>
      <c r="O162" s="86" t="s">
        <v>1776</v>
      </c>
      <c r="P162" s="218"/>
      <c r="Q162" s="85" t="s">
        <v>126</v>
      </c>
      <c r="R162" s="108">
        <v>27359112</v>
      </c>
      <c r="S162" s="62" t="str">
        <f t="shared" si="84"/>
        <v>CC27359112</v>
      </c>
      <c r="T162" s="91" t="s">
        <v>239</v>
      </c>
      <c r="U162" s="85" t="s">
        <v>1159</v>
      </c>
      <c r="V162" s="91" t="s">
        <v>226</v>
      </c>
      <c r="W162" s="85" t="s">
        <v>774</v>
      </c>
      <c r="X162" s="87">
        <v>23387</v>
      </c>
      <c r="Y162" s="89">
        <f t="shared" si="100"/>
        <v>64</v>
      </c>
      <c r="Z162" s="63">
        <f>VLOOKUP($Y162,[1]Edades!$A$3:$H$153,4,FALSE)</f>
        <v>6</v>
      </c>
      <c r="AA162" s="63" t="str">
        <f>VLOOKUP($Y162,[1]Edades!$A$3:$H$153,6,FALSE)</f>
        <v>6 - Persona mayor</v>
      </c>
      <c r="AB162" s="63">
        <f>VLOOKUP($Y162,[1]Edades!$A$3:$H$153,7,FALSE)</f>
        <v>13</v>
      </c>
      <c r="AC162" s="63" t="str">
        <f>VLOOKUP($Y162,[1]Edades!$A$3:$H$153,8,FALSE)</f>
        <v>60-64</v>
      </c>
      <c r="AD162" s="91" t="s">
        <v>1590</v>
      </c>
      <c r="AE162" s="85">
        <v>2</v>
      </c>
      <c r="AF162" s="85" t="s">
        <v>807</v>
      </c>
      <c r="AG162" s="86" t="s">
        <v>1777</v>
      </c>
      <c r="AH162" s="85" t="s">
        <v>807</v>
      </c>
      <c r="AI162" s="85" t="s">
        <v>807</v>
      </c>
      <c r="AJ162" s="85" t="s">
        <v>807</v>
      </c>
      <c r="AK162" s="86" t="s">
        <v>1775</v>
      </c>
      <c r="AL162" s="86" t="s">
        <v>1601</v>
      </c>
      <c r="AM162" s="85" t="s">
        <v>1786</v>
      </c>
      <c r="AN162" s="85" t="s">
        <v>131</v>
      </c>
      <c r="AO162" s="85" t="s">
        <v>131</v>
      </c>
      <c r="AP162" s="85" t="s">
        <v>131</v>
      </c>
      <c r="AQ162" s="75" t="s">
        <v>1841</v>
      </c>
      <c r="AR162" s="53" t="str">
        <f t="shared" si="101"/>
        <v>86001 - Mocoa</v>
      </c>
      <c r="AS162" s="85" t="s">
        <v>1586</v>
      </c>
      <c r="AT162" s="85">
        <v>3118515687</v>
      </c>
      <c r="AU162" s="85" t="s">
        <v>1219</v>
      </c>
      <c r="AV162" s="85"/>
      <c r="AW162" s="85"/>
      <c r="AX162" s="85"/>
      <c r="AY162" s="85"/>
      <c r="AZ162" s="85"/>
      <c r="BA162" s="85">
        <v>86</v>
      </c>
      <c r="BB162" s="85" t="s">
        <v>1778</v>
      </c>
      <c r="BC162" s="85">
        <v>86001</v>
      </c>
      <c r="BD162" s="85" t="s">
        <v>1586</v>
      </c>
      <c r="BE162" s="89">
        <v>860010017201</v>
      </c>
      <c r="BF162" s="49" t="s">
        <v>1079</v>
      </c>
      <c r="BG162" s="85" t="s">
        <v>1779</v>
      </c>
      <c r="BH162" s="85" t="s">
        <v>1780</v>
      </c>
      <c r="BI162" s="85">
        <v>4201616</v>
      </c>
      <c r="BJ162" s="85"/>
      <c r="BK162" s="85"/>
      <c r="BL162" s="85" t="s">
        <v>807</v>
      </c>
      <c r="BM162" s="88" t="s">
        <v>132</v>
      </c>
      <c r="BN162" s="85" t="s">
        <v>132</v>
      </c>
      <c r="BO162" s="85">
        <v>0</v>
      </c>
      <c r="BP162" s="85" t="s">
        <v>132</v>
      </c>
      <c r="BQ162" s="85" t="s">
        <v>132</v>
      </c>
      <c r="BR162" s="85" t="s">
        <v>807</v>
      </c>
      <c r="BS162" s="85" t="s">
        <v>807</v>
      </c>
      <c r="BT162" s="90">
        <v>44750</v>
      </c>
      <c r="BU162" s="85" t="s">
        <v>1677</v>
      </c>
      <c r="BV162" s="85" t="s">
        <v>130</v>
      </c>
      <c r="BW162" s="91" t="s">
        <v>1678</v>
      </c>
      <c r="BX162" s="85"/>
      <c r="BY162" s="85" t="s">
        <v>132</v>
      </c>
      <c r="BZ162" s="85" t="s">
        <v>807</v>
      </c>
      <c r="CA162" s="85" t="s">
        <v>807</v>
      </c>
      <c r="CB162" s="85"/>
      <c r="CC162" s="85"/>
      <c r="CD162" s="85" t="s">
        <v>131</v>
      </c>
      <c r="CE162" s="88" t="s">
        <v>1681</v>
      </c>
      <c r="CF162" s="80" t="str">
        <f t="shared" ref="CF162:CF164" si="121">E162</f>
        <v>HTA + DM</v>
      </c>
      <c r="CG162" s="109">
        <v>64</v>
      </c>
      <c r="CH162" s="95">
        <v>164</v>
      </c>
      <c r="CI162" s="50">
        <f t="shared" si="85"/>
        <v>23.795359904818564</v>
      </c>
      <c r="CJ162" s="18" t="str">
        <f t="shared" si="86"/>
        <v>NORMAL</v>
      </c>
      <c r="CK162" s="95">
        <f>Hoja1!L164</f>
        <v>17</v>
      </c>
      <c r="CL162" s="10" t="s">
        <v>1113</v>
      </c>
      <c r="CM162" s="97">
        <v>43356</v>
      </c>
      <c r="CN162" s="92"/>
      <c r="CO162" s="75">
        <v>1</v>
      </c>
      <c r="CP162" s="119">
        <f t="shared" ref="CP162:CP163" si="122">CM162</f>
        <v>43356</v>
      </c>
      <c r="CQ162" s="75">
        <v>1</v>
      </c>
      <c r="CR162" s="94" t="s">
        <v>1221</v>
      </c>
      <c r="CS162" s="75">
        <v>1</v>
      </c>
      <c r="CT162" s="110" t="s">
        <v>1707</v>
      </c>
      <c r="CU162" s="93" t="s">
        <v>807</v>
      </c>
      <c r="CV162" s="92"/>
      <c r="CW162" s="102">
        <v>130</v>
      </c>
      <c r="CX162" s="102">
        <v>70</v>
      </c>
      <c r="CY162" s="93" t="s">
        <v>807</v>
      </c>
      <c r="CZ162" s="92" t="s">
        <v>130</v>
      </c>
      <c r="DA162" s="75" t="s">
        <v>807</v>
      </c>
      <c r="DB162" s="92">
        <v>0</v>
      </c>
      <c r="DC162" s="75" t="str">
        <f t="shared" si="87"/>
        <v/>
      </c>
      <c r="DD162" s="16" t="str">
        <f t="shared" si="88"/>
        <v/>
      </c>
      <c r="DE162" s="16" t="str">
        <f t="shared" si="89"/>
        <v/>
      </c>
      <c r="DF162" s="16" t="str">
        <f t="shared" si="90"/>
        <v/>
      </c>
      <c r="DG162" s="16" t="str">
        <f t="shared" si="102"/>
        <v xml:space="preserve"> +  +  + </v>
      </c>
      <c r="DH162" s="16" t="str">
        <f t="shared" si="120"/>
        <v>HTA + DM</v>
      </c>
      <c r="DI162" s="98"/>
      <c r="DJ162" s="75" t="str">
        <f t="shared" si="91"/>
        <v>NO</v>
      </c>
      <c r="DL162" s="98"/>
      <c r="DM162" s="98">
        <v>44442</v>
      </c>
      <c r="DN162" s="75" t="str">
        <f t="shared" si="92"/>
        <v>SI</v>
      </c>
      <c r="DO162" s="98"/>
      <c r="DP162" s="75" t="str">
        <f t="shared" si="93"/>
        <v>NO</v>
      </c>
      <c r="DQ162" s="98"/>
      <c r="DR162" s="75" t="str">
        <f t="shared" si="94"/>
        <v>NO</v>
      </c>
      <c r="DS162" s="98"/>
      <c r="DT162" s="75" t="str">
        <f t="shared" si="95"/>
        <v>NO</v>
      </c>
      <c r="DU162" s="98"/>
      <c r="DV162" s="75" t="str">
        <f t="shared" si="96"/>
        <v>NO</v>
      </c>
      <c r="DW162" s="98"/>
      <c r="DX162" s="75" t="str">
        <f t="shared" si="97"/>
        <v>NO</v>
      </c>
      <c r="DY162" s="98"/>
      <c r="DZ162" s="75" t="str">
        <f t="shared" si="98"/>
        <v>NO</v>
      </c>
      <c r="EA162" s="98"/>
      <c r="EB162" s="75" t="str">
        <f t="shared" si="99"/>
        <v>NO</v>
      </c>
      <c r="EC162" s="98" t="s">
        <v>807</v>
      </c>
      <c r="ED162" s="92" t="s">
        <v>1530</v>
      </c>
      <c r="EE162" s="92"/>
      <c r="EF162" s="98" t="s">
        <v>807</v>
      </c>
      <c r="EG162" s="94"/>
      <c r="EH162" s="99" t="s">
        <v>131</v>
      </c>
      <c r="EI162" s="99" t="s">
        <v>807</v>
      </c>
      <c r="EJ162" s="99"/>
      <c r="EK162" s="111">
        <v>44643</v>
      </c>
      <c r="EL162" s="92">
        <v>0.52</v>
      </c>
      <c r="EM162" s="112">
        <v>44643</v>
      </c>
      <c r="EN162" s="102">
        <v>93</v>
      </c>
      <c r="EO162" s="111">
        <v>44623</v>
      </c>
      <c r="EP162" s="92">
        <v>192</v>
      </c>
      <c r="EQ162" s="111">
        <v>44523</v>
      </c>
      <c r="ER162" s="99">
        <v>113.6</v>
      </c>
      <c r="ES162" s="111">
        <v>44145</v>
      </c>
      <c r="ET162" s="192">
        <v>56.8</v>
      </c>
      <c r="EU162" s="111">
        <v>44145</v>
      </c>
      <c r="EV162" s="92">
        <v>108</v>
      </c>
      <c r="EW162" s="111">
        <v>44523</v>
      </c>
      <c r="EX162" s="92"/>
      <c r="EY162" s="112">
        <v>44643</v>
      </c>
      <c r="EZ162" s="92">
        <v>8.08</v>
      </c>
      <c r="FA162" s="102"/>
      <c r="FB162" s="102"/>
      <c r="FC162" s="92"/>
      <c r="FD162" s="92"/>
      <c r="FE162" s="112">
        <v>44523</v>
      </c>
      <c r="FF162" s="125">
        <v>37.299999999999997</v>
      </c>
      <c r="FG162" s="111">
        <v>44523</v>
      </c>
      <c r="FH162" s="125">
        <v>56.6</v>
      </c>
      <c r="FI162" s="92"/>
      <c r="FJ162" s="94"/>
      <c r="FK162" s="92"/>
      <c r="FL162" s="97">
        <v>44750</v>
      </c>
      <c r="FM162" s="98" t="s">
        <v>1530</v>
      </c>
      <c r="FN162" s="97">
        <v>44842</v>
      </c>
      <c r="FO162" s="107" t="s">
        <v>807</v>
      </c>
      <c r="FP162" s="92" t="s">
        <v>132</v>
      </c>
      <c r="FQ162" s="92" t="s">
        <v>132</v>
      </c>
      <c r="FR162" s="92" t="s">
        <v>132</v>
      </c>
      <c r="FS162" s="107" t="s">
        <v>807</v>
      </c>
      <c r="FT162" s="92" t="s">
        <v>132</v>
      </c>
      <c r="FU162" s="92"/>
      <c r="GM162" s="102"/>
    </row>
    <row r="163" spans="1:195" s="75" customFormat="1" x14ac:dyDescent="0.25">
      <c r="A163" s="85">
        <v>2022</v>
      </c>
      <c r="B163" s="76">
        <v>44926</v>
      </c>
      <c r="C163" s="85" t="s">
        <v>121</v>
      </c>
      <c r="D163" s="85" t="s">
        <v>122</v>
      </c>
      <c r="E163" s="85" t="s">
        <v>1475</v>
      </c>
      <c r="F163" s="77">
        <f t="shared" si="103"/>
        <v>162</v>
      </c>
      <c r="G163" s="85" t="s">
        <v>1586</v>
      </c>
      <c r="H163" s="85">
        <v>86</v>
      </c>
      <c r="I163" s="85" t="s">
        <v>797</v>
      </c>
      <c r="J163" s="217" t="s">
        <v>800</v>
      </c>
      <c r="K163" s="77" t="str">
        <f>VLOOKUP(J163,[1]CodMpios!$B$1075:$E$1087,4,FALSE)</f>
        <v>86001 - Mocoa</v>
      </c>
      <c r="L163" s="77" t="str">
        <f>VLOOKUP($J163,[1]Coord_Mpios_X_Y!$B$102:$K$114,9,FALSE)</f>
        <v>1,228574994655</v>
      </c>
      <c r="M163" s="77" t="str">
        <f>VLOOKUP($J163,[1]Coord_Mpios_X_Y!$B$102:$K$114,10,FALSE)</f>
        <v>-76,684362183288</v>
      </c>
      <c r="N163" s="86" t="s">
        <v>1775</v>
      </c>
      <c r="O163" s="86" t="s">
        <v>1776</v>
      </c>
      <c r="P163" s="218"/>
      <c r="Q163" s="85" t="s">
        <v>126</v>
      </c>
      <c r="R163" s="108">
        <v>27474435</v>
      </c>
      <c r="S163" s="62" t="str">
        <f t="shared" si="84"/>
        <v>CC27474435</v>
      </c>
      <c r="T163" s="91" t="s">
        <v>324</v>
      </c>
      <c r="U163" s="85" t="s">
        <v>530</v>
      </c>
      <c r="V163" s="91" t="s">
        <v>1162</v>
      </c>
      <c r="W163" s="85" t="s">
        <v>563</v>
      </c>
      <c r="X163" s="87">
        <v>21075</v>
      </c>
      <c r="Y163" s="89">
        <f t="shared" si="100"/>
        <v>57</v>
      </c>
      <c r="Z163" s="63">
        <f>VLOOKUP($Y163,[1]Edades!$A$3:$H$153,4,FALSE)</f>
        <v>5</v>
      </c>
      <c r="AA163" s="63" t="str">
        <f>VLOOKUP($Y163,[1]Edades!$A$3:$H$153,6,FALSE)</f>
        <v>5 - Adultez</v>
      </c>
      <c r="AB163" s="63">
        <f>VLOOKUP($Y163,[1]Edades!$A$3:$H$153,7,FALSE)</f>
        <v>12</v>
      </c>
      <c r="AC163" s="63" t="str">
        <f>VLOOKUP($Y163,[1]Edades!$A$3:$H$153,8,FALSE)</f>
        <v>55-59</v>
      </c>
      <c r="AD163" s="91" t="s">
        <v>1590</v>
      </c>
      <c r="AE163" s="85">
        <v>2</v>
      </c>
      <c r="AF163" s="85" t="s">
        <v>807</v>
      </c>
      <c r="AG163" s="86" t="s">
        <v>212</v>
      </c>
      <c r="AH163" s="86" t="s">
        <v>130</v>
      </c>
      <c r="AI163" s="85" t="s">
        <v>807</v>
      </c>
      <c r="AJ163" s="85" t="s">
        <v>807</v>
      </c>
      <c r="AK163" s="86" t="s">
        <v>1775</v>
      </c>
      <c r="AL163" s="86" t="s">
        <v>1600</v>
      </c>
      <c r="AM163" s="85" t="s">
        <v>1786</v>
      </c>
      <c r="AN163" s="85" t="s">
        <v>131</v>
      </c>
      <c r="AO163" s="85" t="s">
        <v>131</v>
      </c>
      <c r="AP163" s="85" t="s">
        <v>131</v>
      </c>
      <c r="AQ163" s="75" t="s">
        <v>1841</v>
      </c>
      <c r="AR163" s="53" t="str">
        <f t="shared" si="101"/>
        <v>86001 - Mocoa</v>
      </c>
      <c r="AS163" s="85" t="s">
        <v>1586</v>
      </c>
      <c r="AT163" s="85">
        <v>3128452500</v>
      </c>
      <c r="AU163" s="85" t="s">
        <v>1219</v>
      </c>
      <c r="AV163" s="85"/>
      <c r="AW163" s="85"/>
      <c r="AX163" s="85"/>
      <c r="AY163" s="85"/>
      <c r="AZ163" s="85"/>
      <c r="BA163" s="85">
        <v>86</v>
      </c>
      <c r="BB163" s="85" t="s">
        <v>1778</v>
      </c>
      <c r="BC163" s="85">
        <v>86001</v>
      </c>
      <c r="BD163" s="85" t="s">
        <v>1586</v>
      </c>
      <c r="BE163" s="89">
        <v>860010017201</v>
      </c>
      <c r="BF163" s="49" t="s">
        <v>1079</v>
      </c>
      <c r="BG163" s="85" t="s">
        <v>1779</v>
      </c>
      <c r="BH163" s="85" t="s">
        <v>1780</v>
      </c>
      <c r="BI163" s="85">
        <v>4201616</v>
      </c>
      <c r="BJ163" s="85"/>
      <c r="BK163" s="85"/>
      <c r="BL163" s="85" t="s">
        <v>807</v>
      </c>
      <c r="BM163" s="85" t="s">
        <v>130</v>
      </c>
      <c r="BN163" s="85" t="s">
        <v>132</v>
      </c>
      <c r="BO163" s="85">
        <v>0</v>
      </c>
      <c r="BP163" s="85" t="s">
        <v>132</v>
      </c>
      <c r="BQ163" s="85" t="s">
        <v>132</v>
      </c>
      <c r="BR163" s="85" t="s">
        <v>807</v>
      </c>
      <c r="BS163" s="85" t="s">
        <v>807</v>
      </c>
      <c r="BT163" s="90">
        <v>44720</v>
      </c>
      <c r="BU163" s="85" t="s">
        <v>1677</v>
      </c>
      <c r="BV163" s="85" t="s">
        <v>130</v>
      </c>
      <c r="BW163" s="91" t="s">
        <v>1678</v>
      </c>
      <c r="BX163" s="85"/>
      <c r="BY163" s="88" t="s">
        <v>130</v>
      </c>
      <c r="BZ163" s="85" t="s">
        <v>807</v>
      </c>
      <c r="CA163" s="85" t="s">
        <v>807</v>
      </c>
      <c r="CB163" s="85"/>
      <c r="CC163" s="85"/>
      <c r="CD163" s="85" t="s">
        <v>131</v>
      </c>
      <c r="CE163" s="88" t="s">
        <v>1681</v>
      </c>
      <c r="CF163" s="80" t="str">
        <f t="shared" si="121"/>
        <v>HTA + DM</v>
      </c>
      <c r="CG163" s="109">
        <v>61</v>
      </c>
      <c r="CH163" s="95">
        <v>160</v>
      </c>
      <c r="CI163" s="50">
        <f t="shared" si="85"/>
        <v>23.828124999999996</v>
      </c>
      <c r="CJ163" s="18" t="str">
        <f t="shared" si="86"/>
        <v>NORMAL</v>
      </c>
      <c r="CK163" s="95">
        <f>Hoja1!L165</f>
        <v>15</v>
      </c>
      <c r="CL163" s="10" t="s">
        <v>1113</v>
      </c>
      <c r="CM163" s="97">
        <v>43360</v>
      </c>
      <c r="CN163" s="92"/>
      <c r="CO163" s="75">
        <v>1</v>
      </c>
      <c r="CP163" s="119">
        <f t="shared" si="122"/>
        <v>43360</v>
      </c>
      <c r="CQ163" s="75">
        <v>1</v>
      </c>
      <c r="CR163" s="97">
        <v>44077</v>
      </c>
      <c r="CS163" s="75">
        <v>1</v>
      </c>
      <c r="CT163" s="110" t="s">
        <v>1707</v>
      </c>
      <c r="CU163" s="93" t="s">
        <v>807</v>
      </c>
      <c r="CV163" s="92"/>
      <c r="CW163" s="102">
        <v>120</v>
      </c>
      <c r="CX163" s="102">
        <v>80</v>
      </c>
      <c r="CY163" s="93" t="s">
        <v>807</v>
      </c>
      <c r="CZ163" s="92" t="s">
        <v>132</v>
      </c>
      <c r="DA163" s="75" t="s">
        <v>807</v>
      </c>
      <c r="DB163" s="92">
        <v>0</v>
      </c>
      <c r="DC163" s="75" t="str">
        <f t="shared" si="87"/>
        <v/>
      </c>
      <c r="DD163" s="16" t="str">
        <f t="shared" si="88"/>
        <v/>
      </c>
      <c r="DE163" s="16" t="str">
        <f t="shared" si="89"/>
        <v/>
      </c>
      <c r="DF163" s="16" t="str">
        <f t="shared" si="90"/>
        <v/>
      </c>
      <c r="DG163" s="16" t="str">
        <f t="shared" si="102"/>
        <v xml:space="preserve"> +  +  + </v>
      </c>
      <c r="DH163" s="16" t="str">
        <f t="shared" si="120"/>
        <v>HTA + DM</v>
      </c>
      <c r="DI163" s="98"/>
      <c r="DJ163" s="75" t="str">
        <f t="shared" si="91"/>
        <v>NO</v>
      </c>
      <c r="DL163" s="98"/>
      <c r="DM163" s="98">
        <v>43607</v>
      </c>
      <c r="DN163" s="75" t="str">
        <f t="shared" si="92"/>
        <v>SI</v>
      </c>
      <c r="DO163" s="98"/>
      <c r="DP163" s="75" t="str">
        <f t="shared" si="93"/>
        <v>NO</v>
      </c>
      <c r="DQ163" s="98"/>
      <c r="DR163" s="75" t="str">
        <f t="shared" si="94"/>
        <v>NO</v>
      </c>
      <c r="DS163" s="98"/>
      <c r="DT163" s="75" t="str">
        <f t="shared" si="95"/>
        <v>NO</v>
      </c>
      <c r="DU163" s="98"/>
      <c r="DV163" s="75" t="str">
        <f t="shared" si="96"/>
        <v>NO</v>
      </c>
      <c r="DW163" s="98"/>
      <c r="DX163" s="75" t="str">
        <f t="shared" si="97"/>
        <v>NO</v>
      </c>
      <c r="DY163" s="97">
        <v>44474</v>
      </c>
      <c r="DZ163" s="75" t="str">
        <f t="shared" si="98"/>
        <v>SI</v>
      </c>
      <c r="EA163" s="98"/>
      <c r="EB163" s="75" t="str">
        <f t="shared" si="99"/>
        <v>NO</v>
      </c>
      <c r="EC163" s="98" t="s">
        <v>807</v>
      </c>
      <c r="ED163" s="92" t="s">
        <v>1530</v>
      </c>
      <c r="EE163" s="92"/>
      <c r="EF163" s="98" t="s">
        <v>807</v>
      </c>
      <c r="EG163" s="94"/>
      <c r="EH163" s="99" t="s">
        <v>131</v>
      </c>
      <c r="EI163" s="99" t="s">
        <v>807</v>
      </c>
      <c r="EJ163" s="99"/>
      <c r="EK163" s="111">
        <v>44474</v>
      </c>
      <c r="EL163" s="92">
        <v>0.8</v>
      </c>
      <c r="EM163" s="112">
        <v>44474</v>
      </c>
      <c r="EN163" s="102">
        <v>84</v>
      </c>
      <c r="EO163" s="111">
        <v>44474</v>
      </c>
      <c r="EP163" s="92">
        <v>239</v>
      </c>
      <c r="EQ163" s="111">
        <v>44474</v>
      </c>
      <c r="ER163" s="99">
        <v>97.4</v>
      </c>
      <c r="ES163" s="111">
        <v>44474</v>
      </c>
      <c r="ET163" s="192">
        <v>52</v>
      </c>
      <c r="EU163" s="111">
        <v>44474</v>
      </c>
      <c r="EV163" s="92">
        <v>448</v>
      </c>
      <c r="EW163" s="111">
        <v>44474</v>
      </c>
      <c r="EX163" s="92"/>
      <c r="EY163" s="112">
        <v>44474</v>
      </c>
      <c r="EZ163" s="92">
        <v>5.2</v>
      </c>
      <c r="FA163" s="102"/>
      <c r="FB163" s="102"/>
      <c r="FC163" s="92"/>
      <c r="FD163" s="92"/>
      <c r="FE163" s="112">
        <v>44106</v>
      </c>
      <c r="FF163" s="125">
        <v>12</v>
      </c>
      <c r="FG163" s="111">
        <v>44474</v>
      </c>
      <c r="FH163" s="125">
        <v>75</v>
      </c>
      <c r="FI163" s="92"/>
      <c r="FJ163" s="94"/>
      <c r="FK163" s="92"/>
      <c r="FL163" s="97">
        <v>44720</v>
      </c>
      <c r="FM163" s="98" t="s">
        <v>1530</v>
      </c>
      <c r="FN163" s="97">
        <v>44812</v>
      </c>
      <c r="FO163" s="107" t="s">
        <v>807</v>
      </c>
      <c r="FP163" s="92" t="s">
        <v>132</v>
      </c>
      <c r="FQ163" s="92" t="s">
        <v>132</v>
      </c>
      <c r="FR163" s="92" t="s">
        <v>132</v>
      </c>
      <c r="FS163" s="107" t="s">
        <v>807</v>
      </c>
      <c r="FT163" s="92" t="s">
        <v>132</v>
      </c>
      <c r="FU163" s="92"/>
      <c r="GM163" s="102"/>
    </row>
    <row r="164" spans="1:195" s="75" customFormat="1" x14ac:dyDescent="0.25">
      <c r="A164" s="85">
        <v>2022</v>
      </c>
      <c r="B164" s="76">
        <v>44926</v>
      </c>
      <c r="C164" s="85" t="s">
        <v>121</v>
      </c>
      <c r="D164" s="85" t="s">
        <v>122</v>
      </c>
      <c r="E164" s="85" t="s">
        <v>1474</v>
      </c>
      <c r="F164" s="77">
        <f t="shared" si="103"/>
        <v>163</v>
      </c>
      <c r="G164" s="85" t="s">
        <v>1586</v>
      </c>
      <c r="H164" s="85">
        <v>86</v>
      </c>
      <c r="I164" s="85" t="s">
        <v>797</v>
      </c>
      <c r="J164" s="217" t="s">
        <v>800</v>
      </c>
      <c r="K164" s="77" t="str">
        <f>VLOOKUP(J164,[1]CodMpios!$B$1075:$E$1087,4,FALSE)</f>
        <v>86001 - Mocoa</v>
      </c>
      <c r="L164" s="77" t="str">
        <f>VLOOKUP($J164,[1]Coord_Mpios_X_Y!$B$102:$K$114,9,FALSE)</f>
        <v>1,228574994655</v>
      </c>
      <c r="M164" s="77" t="str">
        <f>VLOOKUP($J164,[1]Coord_Mpios_X_Y!$B$102:$K$114,10,FALSE)</f>
        <v>-76,684362183288</v>
      </c>
      <c r="N164" s="86" t="s">
        <v>1775</v>
      </c>
      <c r="O164" s="86" t="s">
        <v>1776</v>
      </c>
      <c r="P164" s="218"/>
      <c r="Q164" s="85" t="s">
        <v>126</v>
      </c>
      <c r="R164" s="108">
        <v>12981809</v>
      </c>
      <c r="S164" s="62" t="str">
        <f t="shared" si="84"/>
        <v>CC12981809</v>
      </c>
      <c r="T164" s="91" t="s">
        <v>593</v>
      </c>
      <c r="U164" s="85" t="s">
        <v>530</v>
      </c>
      <c r="V164" s="91" t="s">
        <v>557</v>
      </c>
      <c r="W164" s="85" t="s">
        <v>528</v>
      </c>
      <c r="X164" s="87">
        <v>23237</v>
      </c>
      <c r="Y164" s="89">
        <f t="shared" si="100"/>
        <v>63</v>
      </c>
      <c r="Z164" s="63">
        <f>VLOOKUP($Y164,[1]Edades!$A$3:$H$153,4,FALSE)</f>
        <v>6</v>
      </c>
      <c r="AA164" s="63" t="str">
        <f>VLOOKUP($Y164,[1]Edades!$A$3:$H$153,6,FALSE)</f>
        <v>6 - Persona mayor</v>
      </c>
      <c r="AB164" s="63">
        <f>VLOOKUP($Y164,[1]Edades!$A$3:$H$153,7,FALSE)</f>
        <v>13</v>
      </c>
      <c r="AC164" s="63" t="str">
        <f>VLOOKUP($Y164,[1]Edades!$A$3:$H$153,8,FALSE)</f>
        <v>60-64</v>
      </c>
      <c r="AD164" s="91" t="s">
        <v>1589</v>
      </c>
      <c r="AE164" s="85">
        <v>1</v>
      </c>
      <c r="AF164" s="85" t="s">
        <v>807</v>
      </c>
      <c r="AG164" s="86" t="s">
        <v>1777</v>
      </c>
      <c r="AH164" s="85" t="s">
        <v>807</v>
      </c>
      <c r="AI164" s="85" t="s">
        <v>807</v>
      </c>
      <c r="AJ164" s="85" t="s">
        <v>807</v>
      </c>
      <c r="AK164" s="86" t="s">
        <v>1775</v>
      </c>
      <c r="AL164" s="86" t="s">
        <v>1600</v>
      </c>
      <c r="AM164" s="85" t="s">
        <v>1786</v>
      </c>
      <c r="AN164" s="85" t="s">
        <v>131</v>
      </c>
      <c r="AO164" s="85" t="s">
        <v>131</v>
      </c>
      <c r="AP164" s="85" t="s">
        <v>131</v>
      </c>
      <c r="AQ164" s="75" t="s">
        <v>1841</v>
      </c>
      <c r="AR164" s="53" t="str">
        <f t="shared" si="101"/>
        <v>86001 - Mocoa</v>
      </c>
      <c r="AS164" s="85" t="s">
        <v>1586</v>
      </c>
      <c r="AT164" s="85">
        <v>3212418225</v>
      </c>
      <c r="AU164" s="85" t="s">
        <v>1219</v>
      </c>
      <c r="AV164" s="85"/>
      <c r="AW164" s="85"/>
      <c r="AX164" s="85"/>
      <c r="AY164" s="85"/>
      <c r="AZ164" s="85"/>
      <c r="BA164" s="85">
        <v>86</v>
      </c>
      <c r="BB164" s="85" t="s">
        <v>1778</v>
      </c>
      <c r="BC164" s="85">
        <v>86001</v>
      </c>
      <c r="BD164" s="85" t="s">
        <v>1586</v>
      </c>
      <c r="BE164" s="89">
        <v>860010017201</v>
      </c>
      <c r="BF164" s="49" t="s">
        <v>1079</v>
      </c>
      <c r="BG164" s="85" t="s">
        <v>1779</v>
      </c>
      <c r="BH164" s="85" t="s">
        <v>1780</v>
      </c>
      <c r="BI164" s="85">
        <v>4201616</v>
      </c>
      <c r="BJ164" s="85"/>
      <c r="BK164" s="85"/>
      <c r="BL164" s="85" t="s">
        <v>807</v>
      </c>
      <c r="BM164" s="85" t="s">
        <v>130</v>
      </c>
      <c r="BN164" s="85" t="s">
        <v>132</v>
      </c>
      <c r="BO164" s="85">
        <v>0</v>
      </c>
      <c r="BP164" s="85" t="s">
        <v>132</v>
      </c>
      <c r="BQ164" s="85" t="s">
        <v>132</v>
      </c>
      <c r="BR164" s="85" t="s">
        <v>807</v>
      </c>
      <c r="BS164" s="85" t="s">
        <v>807</v>
      </c>
      <c r="BT164" s="90">
        <v>44844</v>
      </c>
      <c r="BU164" s="85" t="s">
        <v>1677</v>
      </c>
      <c r="BV164" s="85" t="s">
        <v>130</v>
      </c>
      <c r="BW164" s="91" t="s">
        <v>131</v>
      </c>
      <c r="BX164" s="85"/>
      <c r="BY164" s="85" t="s">
        <v>131</v>
      </c>
      <c r="BZ164" s="85" t="s">
        <v>807</v>
      </c>
      <c r="CA164" s="85" t="s">
        <v>807</v>
      </c>
      <c r="CB164" s="85"/>
      <c r="CC164" s="85"/>
      <c r="CD164" s="85" t="s">
        <v>131</v>
      </c>
      <c r="CE164" s="88" t="s">
        <v>1681</v>
      </c>
      <c r="CF164" s="80" t="str">
        <f t="shared" si="121"/>
        <v>DM</v>
      </c>
      <c r="CG164" s="109">
        <v>72</v>
      </c>
      <c r="CH164" s="95">
        <v>170</v>
      </c>
      <c r="CI164" s="50">
        <f t="shared" si="85"/>
        <v>24.913494809688583</v>
      </c>
      <c r="CJ164" s="18" t="str">
        <f t="shared" si="86"/>
        <v>NORMAL</v>
      </c>
      <c r="CK164" s="95">
        <f>Hoja1!L166</f>
        <v>14</v>
      </c>
      <c r="CL164" s="10" t="s">
        <v>1113</v>
      </c>
      <c r="CM164" s="97">
        <v>43361</v>
      </c>
      <c r="CN164" s="92"/>
      <c r="CO164" s="92">
        <v>2</v>
      </c>
      <c r="CP164" s="65" t="s">
        <v>1222</v>
      </c>
      <c r="CQ164" s="75">
        <v>1</v>
      </c>
      <c r="CR164" s="94" t="s">
        <v>1221</v>
      </c>
      <c r="CS164" s="75">
        <v>1</v>
      </c>
      <c r="CT164" s="110" t="s">
        <v>1707</v>
      </c>
      <c r="CU164" s="93" t="s">
        <v>807</v>
      </c>
      <c r="CV164" s="92"/>
      <c r="CW164" s="102">
        <v>100</v>
      </c>
      <c r="CX164" s="102">
        <v>80</v>
      </c>
      <c r="CY164" s="93" t="s">
        <v>807</v>
      </c>
      <c r="CZ164" s="92" t="s">
        <v>130</v>
      </c>
      <c r="DA164" s="75" t="s">
        <v>807</v>
      </c>
      <c r="DB164" s="92">
        <v>0</v>
      </c>
      <c r="DC164" s="75" t="str">
        <f t="shared" si="87"/>
        <v/>
      </c>
      <c r="DD164" s="16" t="str">
        <f t="shared" si="88"/>
        <v/>
      </c>
      <c r="DE164" s="16" t="str">
        <f t="shared" si="89"/>
        <v/>
      </c>
      <c r="DF164" s="16" t="str">
        <f t="shared" si="90"/>
        <v>HDL ALTO</v>
      </c>
      <c r="DG164" s="16" t="str">
        <f t="shared" si="102"/>
        <v xml:space="preserve"> +  +  + HDL ALTO</v>
      </c>
      <c r="DH164" s="16" t="str">
        <f>VLOOKUP(DG164,Hoja3!$A$19:$B$41,2,FALSE)</f>
        <v>HDL ALTO</v>
      </c>
      <c r="DI164" s="98"/>
      <c r="DJ164" s="75" t="str">
        <f t="shared" si="91"/>
        <v>NO</v>
      </c>
      <c r="DL164" s="98"/>
      <c r="DM164" s="98"/>
      <c r="DN164" s="75" t="str">
        <f t="shared" si="92"/>
        <v>NO</v>
      </c>
      <c r="DO164" s="98"/>
      <c r="DP164" s="75" t="str">
        <f t="shared" si="93"/>
        <v>NO</v>
      </c>
      <c r="DQ164" s="98"/>
      <c r="DR164" s="75" t="str">
        <f t="shared" si="94"/>
        <v>NO</v>
      </c>
      <c r="DS164" s="98"/>
      <c r="DT164" s="75" t="str">
        <f t="shared" si="95"/>
        <v>NO</v>
      </c>
      <c r="DU164" s="98"/>
      <c r="DV164" s="75" t="str">
        <f t="shared" si="96"/>
        <v>NO</v>
      </c>
      <c r="DW164" s="98"/>
      <c r="DX164" s="75" t="str">
        <f t="shared" si="97"/>
        <v>NO</v>
      </c>
      <c r="DY164" s="98"/>
      <c r="DZ164" s="75" t="str">
        <f t="shared" si="98"/>
        <v>NO</v>
      </c>
      <c r="EA164" s="98"/>
      <c r="EB164" s="75" t="str">
        <f t="shared" si="99"/>
        <v>NO</v>
      </c>
      <c r="EC164" s="98" t="s">
        <v>807</v>
      </c>
      <c r="ED164" s="92" t="s">
        <v>1530</v>
      </c>
      <c r="EE164" s="92"/>
      <c r="EF164" s="98" t="s">
        <v>807</v>
      </c>
      <c r="EG164" s="94"/>
      <c r="EH164" s="99" t="s">
        <v>131</v>
      </c>
      <c r="EI164" s="99" t="s">
        <v>807</v>
      </c>
      <c r="EJ164" s="99"/>
      <c r="EK164" s="153">
        <v>44834</v>
      </c>
      <c r="EL164" s="92">
        <v>0.7</v>
      </c>
      <c r="EM164" s="154">
        <v>44834</v>
      </c>
      <c r="EN164" s="102">
        <v>134</v>
      </c>
      <c r="EO164" s="153">
        <v>44834</v>
      </c>
      <c r="EP164" s="92">
        <v>211</v>
      </c>
      <c r="EQ164" s="153">
        <v>44834</v>
      </c>
      <c r="ER164" s="99">
        <v>132.19999999999999</v>
      </c>
      <c r="ES164" s="153">
        <v>44834</v>
      </c>
      <c r="ET164" s="192">
        <v>45</v>
      </c>
      <c r="EU164" s="153">
        <v>44834</v>
      </c>
      <c r="EV164" s="92">
        <v>169</v>
      </c>
      <c r="EW164" s="153">
        <v>44834</v>
      </c>
      <c r="EX164" s="92"/>
      <c r="EY164" s="154">
        <v>44834</v>
      </c>
      <c r="EZ164" s="92">
        <v>7.9</v>
      </c>
      <c r="FA164" s="102"/>
      <c r="FB164" s="102"/>
      <c r="FC164" s="92"/>
      <c r="FD164" s="92"/>
      <c r="FE164" s="154">
        <v>44834</v>
      </c>
      <c r="FF164" s="155">
        <v>46</v>
      </c>
      <c r="FG164" s="153">
        <v>44834</v>
      </c>
      <c r="FH164" s="155">
        <v>300</v>
      </c>
      <c r="FI164" s="92"/>
      <c r="FJ164" s="94"/>
      <c r="FK164" s="92"/>
      <c r="FL164" s="97">
        <v>44844</v>
      </c>
      <c r="FM164" s="98" t="s">
        <v>1530</v>
      </c>
      <c r="FN164" s="97">
        <v>44936</v>
      </c>
      <c r="FO164" s="107"/>
      <c r="FP164" s="92" t="s">
        <v>132</v>
      </c>
      <c r="FQ164" s="92" t="s">
        <v>132</v>
      </c>
      <c r="FR164" s="92" t="s">
        <v>132</v>
      </c>
      <c r="FS164" s="107" t="s">
        <v>807</v>
      </c>
      <c r="FT164" s="92" t="s">
        <v>132</v>
      </c>
      <c r="FU164" s="92"/>
      <c r="GM164" s="102"/>
    </row>
    <row r="165" spans="1:195" s="75" customFormat="1" x14ac:dyDescent="0.25">
      <c r="A165" s="85">
        <v>2022</v>
      </c>
      <c r="B165" s="76">
        <v>44926</v>
      </c>
      <c r="C165" s="85" t="s">
        <v>121</v>
      </c>
      <c r="D165" s="85" t="s">
        <v>122</v>
      </c>
      <c r="E165" s="85" t="s">
        <v>1475</v>
      </c>
      <c r="F165" s="77">
        <f t="shared" si="103"/>
        <v>164</v>
      </c>
      <c r="G165" s="85" t="s">
        <v>1586</v>
      </c>
      <c r="H165" s="85">
        <v>86</v>
      </c>
      <c r="I165" s="85" t="s">
        <v>797</v>
      </c>
      <c r="J165" s="217" t="s">
        <v>800</v>
      </c>
      <c r="K165" s="77" t="str">
        <f>VLOOKUP(J165,[1]CodMpios!$B$1075:$E$1087,4,FALSE)</f>
        <v>86001 - Mocoa</v>
      </c>
      <c r="L165" s="77" t="str">
        <f>VLOOKUP($J165,[1]Coord_Mpios_X_Y!$B$102:$K$114,9,FALSE)</f>
        <v>1,228574994655</v>
      </c>
      <c r="M165" s="77" t="str">
        <f>VLOOKUP($J165,[1]Coord_Mpios_X_Y!$B$102:$K$114,10,FALSE)</f>
        <v>-76,684362183288</v>
      </c>
      <c r="N165" s="86" t="s">
        <v>1592</v>
      </c>
      <c r="O165" s="86" t="s">
        <v>1776</v>
      </c>
      <c r="P165" s="218"/>
      <c r="Q165" s="85" t="s">
        <v>126</v>
      </c>
      <c r="R165" s="108">
        <v>27352704</v>
      </c>
      <c r="S165" s="62" t="str">
        <f t="shared" si="84"/>
        <v>CC27352704</v>
      </c>
      <c r="T165" s="91" t="s">
        <v>370</v>
      </c>
      <c r="U165" s="85" t="s">
        <v>267</v>
      </c>
      <c r="V165" s="91" t="s">
        <v>325</v>
      </c>
      <c r="W165" s="85" t="s">
        <v>1280</v>
      </c>
      <c r="X165" s="87">
        <v>15012</v>
      </c>
      <c r="Y165" s="89">
        <f t="shared" si="100"/>
        <v>41</v>
      </c>
      <c r="Z165" s="63">
        <f>VLOOKUP($Y165,[1]Edades!$A$3:$H$153,4,FALSE)</f>
        <v>5</v>
      </c>
      <c r="AA165" s="63" t="str">
        <f>VLOOKUP($Y165,[1]Edades!$A$3:$H$153,6,FALSE)</f>
        <v>5 - Adultez</v>
      </c>
      <c r="AB165" s="63">
        <f>VLOOKUP($Y165,[1]Edades!$A$3:$H$153,7,FALSE)</f>
        <v>9</v>
      </c>
      <c r="AC165" s="63" t="str">
        <f>VLOOKUP($Y165,[1]Edades!$A$3:$H$153,8,FALSE)</f>
        <v>40-44</v>
      </c>
      <c r="AD165" s="91" t="s">
        <v>1590</v>
      </c>
      <c r="AE165" s="85">
        <v>2</v>
      </c>
      <c r="AF165" s="85" t="s">
        <v>807</v>
      </c>
      <c r="AG165" s="86" t="s">
        <v>1777</v>
      </c>
      <c r="AH165" s="85" t="s">
        <v>807</v>
      </c>
      <c r="AI165" s="85" t="s">
        <v>1595</v>
      </c>
      <c r="AJ165" s="85" t="s">
        <v>1920</v>
      </c>
      <c r="AK165" s="86" t="s">
        <v>1592</v>
      </c>
      <c r="AL165" s="85" t="s">
        <v>807</v>
      </c>
      <c r="AM165" s="85" t="s">
        <v>1786</v>
      </c>
      <c r="AN165" s="85" t="s">
        <v>131</v>
      </c>
      <c r="AO165" s="85" t="s">
        <v>131</v>
      </c>
      <c r="AP165" s="85" t="s">
        <v>131</v>
      </c>
      <c r="AQ165" s="75" t="s">
        <v>1841</v>
      </c>
      <c r="AR165" s="53" t="str">
        <f t="shared" si="101"/>
        <v>86001 - Mocoa</v>
      </c>
      <c r="AS165" s="85" t="s">
        <v>1586</v>
      </c>
      <c r="AT165" s="85">
        <v>3112292573</v>
      </c>
      <c r="AU165" s="85" t="s">
        <v>1219</v>
      </c>
      <c r="AV165" s="85"/>
      <c r="AW165" s="85"/>
      <c r="AX165" s="85"/>
      <c r="AY165" s="85"/>
      <c r="AZ165" s="85"/>
      <c r="BA165" s="85">
        <v>86</v>
      </c>
      <c r="BB165" s="85" t="s">
        <v>1778</v>
      </c>
      <c r="BC165" s="85">
        <v>86001</v>
      </c>
      <c r="BD165" s="85" t="s">
        <v>1586</v>
      </c>
      <c r="BE165" s="89">
        <v>860010017201</v>
      </c>
      <c r="BF165" s="49" t="s">
        <v>1079</v>
      </c>
      <c r="BG165" s="85" t="s">
        <v>1779</v>
      </c>
      <c r="BH165" s="85" t="s">
        <v>1780</v>
      </c>
      <c r="BI165" s="85">
        <v>4201616</v>
      </c>
      <c r="BJ165" s="85"/>
      <c r="BK165" s="85"/>
      <c r="BL165" s="85" t="s">
        <v>807</v>
      </c>
      <c r="BM165" s="85" t="s">
        <v>130</v>
      </c>
      <c r="BN165" s="85" t="s">
        <v>132</v>
      </c>
      <c r="BO165" s="85">
        <v>0</v>
      </c>
      <c r="BP165" s="85" t="s">
        <v>132</v>
      </c>
      <c r="BQ165" s="85" t="s">
        <v>132</v>
      </c>
      <c r="BR165" s="127" t="s">
        <v>2241</v>
      </c>
      <c r="BS165" s="85" t="s">
        <v>132</v>
      </c>
      <c r="BT165" s="142">
        <v>44867</v>
      </c>
      <c r="BU165" s="85" t="s">
        <v>1677</v>
      </c>
      <c r="BV165" s="85" t="s">
        <v>130</v>
      </c>
      <c r="BW165" s="91" t="s">
        <v>1678</v>
      </c>
      <c r="BX165" s="85" t="s">
        <v>132</v>
      </c>
      <c r="BY165" s="85" t="s">
        <v>132</v>
      </c>
      <c r="BZ165" s="85" t="s">
        <v>130</v>
      </c>
      <c r="CA165" s="85" t="s">
        <v>132</v>
      </c>
      <c r="CB165" s="85" t="s">
        <v>1530</v>
      </c>
      <c r="CC165" s="85" t="s">
        <v>130</v>
      </c>
      <c r="CD165" s="85" t="s">
        <v>131</v>
      </c>
      <c r="CE165" s="85" t="s">
        <v>1681</v>
      </c>
      <c r="CF165" s="85" t="s">
        <v>1842</v>
      </c>
      <c r="CG165" s="109">
        <v>64</v>
      </c>
      <c r="CH165" s="95">
        <v>153</v>
      </c>
      <c r="CI165" s="50">
        <f t="shared" si="85"/>
        <v>27.339911999658252</v>
      </c>
      <c r="CJ165" s="18" t="str">
        <f t="shared" si="86"/>
        <v>SOBREPESO</v>
      </c>
      <c r="CK165" s="95">
        <f>Hoja1!L167</f>
        <v>2</v>
      </c>
      <c r="CL165" s="10" t="s">
        <v>1112</v>
      </c>
      <c r="CM165" s="97">
        <v>43361</v>
      </c>
      <c r="CN165" s="92"/>
      <c r="CO165" s="75">
        <v>1</v>
      </c>
      <c r="CP165" s="119">
        <f>CM165</f>
        <v>43361</v>
      </c>
      <c r="CQ165" s="75">
        <v>1</v>
      </c>
      <c r="CR165" s="94" t="s">
        <v>1221</v>
      </c>
      <c r="CS165" s="75">
        <v>1</v>
      </c>
      <c r="CT165" s="110" t="s">
        <v>1707</v>
      </c>
      <c r="CU165" s="92" t="s">
        <v>132</v>
      </c>
      <c r="CV165" s="92"/>
      <c r="CW165" s="102">
        <v>130</v>
      </c>
      <c r="CX165" s="102">
        <v>70</v>
      </c>
      <c r="CY165" s="93" t="s">
        <v>807</v>
      </c>
      <c r="CZ165" s="92" t="s">
        <v>132</v>
      </c>
      <c r="DA165" s="75" t="s">
        <v>807</v>
      </c>
      <c r="DB165" s="92">
        <v>0</v>
      </c>
      <c r="DC165" s="75" t="str">
        <f t="shared" si="87"/>
        <v/>
      </c>
      <c r="DD165" s="16" t="str">
        <f t="shared" si="88"/>
        <v/>
      </c>
      <c r="DE165" s="16" t="str">
        <f t="shared" si="89"/>
        <v/>
      </c>
      <c r="DF165" s="16" t="str">
        <f t="shared" si="90"/>
        <v/>
      </c>
      <c r="DG165" s="16" t="str">
        <f t="shared" si="102"/>
        <v xml:space="preserve"> +  +  + </v>
      </c>
      <c r="DH165" s="16" t="str">
        <f t="shared" ref="DH165:DH171" si="123">E165</f>
        <v>HTA + DM</v>
      </c>
      <c r="DI165" s="98"/>
      <c r="DJ165" s="75" t="str">
        <f t="shared" si="91"/>
        <v>NO</v>
      </c>
      <c r="DL165" s="98"/>
      <c r="DM165" s="98">
        <v>44671</v>
      </c>
      <c r="DN165" s="75" t="str">
        <f t="shared" si="92"/>
        <v>SI</v>
      </c>
      <c r="DO165" s="98"/>
      <c r="DP165" s="75" t="str">
        <f t="shared" si="93"/>
        <v>NO</v>
      </c>
      <c r="DQ165" s="98"/>
      <c r="DR165" s="75" t="str">
        <f t="shared" si="94"/>
        <v>NO</v>
      </c>
      <c r="DS165" s="98"/>
      <c r="DT165" s="75" t="str">
        <f t="shared" si="95"/>
        <v>NO</v>
      </c>
      <c r="DU165" s="98"/>
      <c r="DV165" s="75" t="str">
        <f t="shared" si="96"/>
        <v>NO</v>
      </c>
      <c r="DW165" s="98"/>
      <c r="DX165" s="75" t="str">
        <f t="shared" si="97"/>
        <v>NO</v>
      </c>
      <c r="DY165" s="98">
        <v>43385</v>
      </c>
      <c r="DZ165" s="75" t="str">
        <f t="shared" si="98"/>
        <v>SI</v>
      </c>
      <c r="EA165" s="98"/>
      <c r="EB165" s="75" t="str">
        <f t="shared" si="99"/>
        <v>NO</v>
      </c>
      <c r="EC165" s="98" t="s">
        <v>132</v>
      </c>
      <c r="ED165" s="92" t="s">
        <v>1530</v>
      </c>
      <c r="EE165" s="92" t="s">
        <v>807</v>
      </c>
      <c r="EF165" s="92" t="s">
        <v>1114</v>
      </c>
      <c r="EG165" s="94"/>
      <c r="EH165" s="92" t="s">
        <v>1474</v>
      </c>
      <c r="EI165" s="92">
        <v>2</v>
      </c>
      <c r="EJ165" s="92"/>
      <c r="EK165" s="111">
        <v>44648</v>
      </c>
      <c r="EL165" s="92">
        <v>0.7</v>
      </c>
      <c r="EM165" s="112">
        <v>44648</v>
      </c>
      <c r="EN165" s="102">
        <v>133</v>
      </c>
      <c r="EO165" s="111">
        <v>44648</v>
      </c>
      <c r="EP165" s="92">
        <v>123</v>
      </c>
      <c r="EQ165" s="111">
        <v>44648</v>
      </c>
      <c r="ER165" s="99">
        <v>37.300000000000011</v>
      </c>
      <c r="ES165" s="111">
        <v>44648</v>
      </c>
      <c r="ET165" s="192">
        <v>62.3</v>
      </c>
      <c r="EU165" s="111">
        <v>44648</v>
      </c>
      <c r="EV165" s="92">
        <v>117</v>
      </c>
      <c r="EW165" s="111">
        <v>44648</v>
      </c>
      <c r="EX165" s="92" t="s">
        <v>1729</v>
      </c>
      <c r="EY165" s="112">
        <v>44648</v>
      </c>
      <c r="EZ165" s="92">
        <v>6.9</v>
      </c>
      <c r="FA165" s="102"/>
      <c r="FB165" s="102"/>
      <c r="FC165" s="92"/>
      <c r="FD165" s="92"/>
      <c r="FE165" s="112">
        <v>44648</v>
      </c>
      <c r="FF165" s="125">
        <v>3.84</v>
      </c>
      <c r="FG165" s="111">
        <v>44648</v>
      </c>
      <c r="FH165" s="125">
        <v>82.5</v>
      </c>
      <c r="FI165" s="156">
        <v>44628</v>
      </c>
      <c r="FJ165" s="94" t="s">
        <v>1716</v>
      </c>
      <c r="FK165" s="92">
        <v>90</v>
      </c>
      <c r="FL165" s="114">
        <v>44867</v>
      </c>
      <c r="FM165" s="98" t="s">
        <v>1719</v>
      </c>
      <c r="FN165" s="114">
        <v>44916</v>
      </c>
      <c r="FO165" s="107"/>
      <c r="FP165" s="92" t="s">
        <v>132</v>
      </c>
      <c r="FQ165" s="92" t="s">
        <v>132</v>
      </c>
      <c r="FR165" s="92" t="s">
        <v>132</v>
      </c>
      <c r="FS165" s="107" t="s">
        <v>132</v>
      </c>
      <c r="FT165" s="92" t="s">
        <v>132</v>
      </c>
      <c r="FU165" s="92"/>
      <c r="GM165" s="102"/>
    </row>
    <row r="166" spans="1:195" s="75" customFormat="1" x14ac:dyDescent="0.25">
      <c r="A166" s="85">
        <v>2022</v>
      </c>
      <c r="B166" s="76">
        <v>44926</v>
      </c>
      <c r="C166" s="85" t="s">
        <v>121</v>
      </c>
      <c r="D166" s="85" t="s">
        <v>122</v>
      </c>
      <c r="E166" s="85" t="s">
        <v>123</v>
      </c>
      <c r="F166" s="77">
        <f t="shared" si="103"/>
        <v>165</v>
      </c>
      <c r="G166" s="85" t="s">
        <v>1586</v>
      </c>
      <c r="H166" s="85">
        <v>86</v>
      </c>
      <c r="I166" s="85" t="s">
        <v>797</v>
      </c>
      <c r="J166" s="217" t="s">
        <v>800</v>
      </c>
      <c r="K166" s="77" t="str">
        <f>VLOOKUP(J166,[1]CodMpios!$B$1075:$E$1087,4,FALSE)</f>
        <v>86001 - Mocoa</v>
      </c>
      <c r="L166" s="77" t="str">
        <f>VLOOKUP($J166,[1]Coord_Mpios_X_Y!$B$102:$K$114,9,FALSE)</f>
        <v>1,228574994655</v>
      </c>
      <c r="M166" s="77" t="str">
        <f>VLOOKUP($J166,[1]Coord_Mpios_X_Y!$B$102:$K$114,10,FALSE)</f>
        <v>-76,684362183288</v>
      </c>
      <c r="N166" s="86" t="s">
        <v>1784</v>
      </c>
      <c r="O166" s="86" t="s">
        <v>1776</v>
      </c>
      <c r="P166" s="218"/>
      <c r="Q166" s="85" t="s">
        <v>126</v>
      </c>
      <c r="R166" s="108">
        <v>30732686</v>
      </c>
      <c r="S166" s="62" t="str">
        <f t="shared" si="84"/>
        <v>CC30732686</v>
      </c>
      <c r="T166" s="91" t="s">
        <v>133</v>
      </c>
      <c r="U166" s="85" t="s">
        <v>160</v>
      </c>
      <c r="V166" s="91" t="s">
        <v>354</v>
      </c>
      <c r="W166" s="85" t="s">
        <v>528</v>
      </c>
      <c r="X166" s="87">
        <v>23119</v>
      </c>
      <c r="Y166" s="89">
        <f t="shared" si="100"/>
        <v>63</v>
      </c>
      <c r="Z166" s="63">
        <f>VLOOKUP($Y166,[1]Edades!$A$3:$H$153,4,FALSE)</f>
        <v>6</v>
      </c>
      <c r="AA166" s="63" t="str">
        <f>VLOOKUP($Y166,[1]Edades!$A$3:$H$153,6,FALSE)</f>
        <v>6 - Persona mayor</v>
      </c>
      <c r="AB166" s="63">
        <f>VLOOKUP($Y166,[1]Edades!$A$3:$H$153,7,FALSE)</f>
        <v>13</v>
      </c>
      <c r="AC166" s="63" t="str">
        <f>VLOOKUP($Y166,[1]Edades!$A$3:$H$153,8,FALSE)</f>
        <v>60-64</v>
      </c>
      <c r="AD166" s="91" t="s">
        <v>1590</v>
      </c>
      <c r="AE166" s="85">
        <v>2</v>
      </c>
      <c r="AF166" s="85" t="s">
        <v>807</v>
      </c>
      <c r="AG166" s="86" t="s">
        <v>1777</v>
      </c>
      <c r="AH166" s="85" t="s">
        <v>807</v>
      </c>
      <c r="AI166" s="85" t="s">
        <v>2236</v>
      </c>
      <c r="AJ166" s="85" t="s">
        <v>1832</v>
      </c>
      <c r="AK166" s="86" t="s">
        <v>1784</v>
      </c>
      <c r="AL166" s="86" t="s">
        <v>1600</v>
      </c>
      <c r="AM166" s="85" t="s">
        <v>1786</v>
      </c>
      <c r="AN166" s="85" t="s">
        <v>131</v>
      </c>
      <c r="AO166" s="85" t="s">
        <v>131</v>
      </c>
      <c r="AP166" s="85" t="s">
        <v>131</v>
      </c>
      <c r="AQ166" s="75" t="s">
        <v>1841</v>
      </c>
      <c r="AR166" s="53" t="str">
        <f t="shared" si="101"/>
        <v>86001 - Mocoa</v>
      </c>
      <c r="AS166" s="85" t="s">
        <v>1586</v>
      </c>
      <c r="AT166" s="85">
        <v>3148697725</v>
      </c>
      <c r="AU166" s="85" t="s">
        <v>1219</v>
      </c>
      <c r="AV166" s="85"/>
      <c r="AW166" s="85"/>
      <c r="AX166" s="85"/>
      <c r="AY166" s="85"/>
      <c r="AZ166" s="85"/>
      <c r="BA166" s="85">
        <v>86</v>
      </c>
      <c r="BB166" s="85" t="s">
        <v>1778</v>
      </c>
      <c r="BC166" s="85">
        <v>86001</v>
      </c>
      <c r="BD166" s="85" t="s">
        <v>1586</v>
      </c>
      <c r="BE166" s="89">
        <v>860010017201</v>
      </c>
      <c r="BF166" s="49" t="s">
        <v>1079</v>
      </c>
      <c r="BG166" s="85" t="s">
        <v>1779</v>
      </c>
      <c r="BH166" s="85" t="s">
        <v>1780</v>
      </c>
      <c r="BI166" s="85">
        <v>4201616</v>
      </c>
      <c r="BJ166" s="85"/>
      <c r="BK166" s="85"/>
      <c r="BL166" s="85" t="s">
        <v>807</v>
      </c>
      <c r="BM166" s="85" t="s">
        <v>130</v>
      </c>
      <c r="BN166" s="85" t="s">
        <v>132</v>
      </c>
      <c r="BO166" s="85">
        <v>0</v>
      </c>
      <c r="BP166" s="85" t="s">
        <v>132</v>
      </c>
      <c r="BQ166" s="85" t="s">
        <v>132</v>
      </c>
      <c r="BR166" s="85" t="s">
        <v>1676</v>
      </c>
      <c r="BS166" s="85" t="s">
        <v>132</v>
      </c>
      <c r="BT166" s="90">
        <v>44888</v>
      </c>
      <c r="BU166" s="85" t="s">
        <v>1677</v>
      </c>
      <c r="BV166" s="85" t="s">
        <v>130</v>
      </c>
      <c r="BW166" s="91" t="s">
        <v>1808</v>
      </c>
      <c r="BX166" s="85" t="s">
        <v>132</v>
      </c>
      <c r="BY166" s="85" t="s">
        <v>132</v>
      </c>
      <c r="BZ166" s="85" t="s">
        <v>130</v>
      </c>
      <c r="CA166" s="85" t="s">
        <v>130</v>
      </c>
      <c r="CB166" s="85" t="s">
        <v>132</v>
      </c>
      <c r="CC166" s="85" t="s">
        <v>132</v>
      </c>
      <c r="CD166" s="85" t="s">
        <v>131</v>
      </c>
      <c r="CE166" s="85" t="s">
        <v>1681</v>
      </c>
      <c r="CF166" s="85" t="s">
        <v>1886</v>
      </c>
      <c r="CG166" s="109">
        <v>69</v>
      </c>
      <c r="CH166" s="95">
        <v>156</v>
      </c>
      <c r="CI166" s="50">
        <f t="shared" si="85"/>
        <v>28.353057199211044</v>
      </c>
      <c r="CJ166" s="18" t="str">
        <f t="shared" si="86"/>
        <v>SOBREPESO</v>
      </c>
      <c r="CK166" s="95">
        <f>Hoja1!L168</f>
        <v>22</v>
      </c>
      <c r="CL166" s="10" t="s">
        <v>1114</v>
      </c>
      <c r="CM166" s="97">
        <v>43361</v>
      </c>
      <c r="CN166" s="92"/>
      <c r="CO166" s="75">
        <v>1</v>
      </c>
      <c r="CP166" s="97">
        <v>43361</v>
      </c>
      <c r="CQ166" s="75">
        <v>2</v>
      </c>
      <c r="CR166" s="65" t="s">
        <v>1222</v>
      </c>
      <c r="CS166" s="75">
        <v>0</v>
      </c>
      <c r="CT166" s="110" t="s">
        <v>131</v>
      </c>
      <c r="CU166" s="92" t="s">
        <v>130</v>
      </c>
      <c r="CV166" s="92" t="s">
        <v>1221</v>
      </c>
      <c r="CW166" s="102">
        <v>130</v>
      </c>
      <c r="CX166" s="102">
        <v>70</v>
      </c>
      <c r="CY166" s="93" t="s">
        <v>807</v>
      </c>
      <c r="CZ166" s="92" t="s">
        <v>132</v>
      </c>
      <c r="DA166" s="92" t="s">
        <v>132</v>
      </c>
      <c r="DB166" s="92">
        <v>0</v>
      </c>
      <c r="DC166" s="75" t="str">
        <f t="shared" si="87"/>
        <v/>
      </c>
      <c r="DD166" s="16" t="str">
        <f t="shared" si="88"/>
        <v/>
      </c>
      <c r="DE166" s="16" t="str">
        <f t="shared" si="89"/>
        <v/>
      </c>
      <c r="DF166" s="16" t="str">
        <f t="shared" si="90"/>
        <v/>
      </c>
      <c r="DG166" s="16" t="str">
        <f t="shared" si="102"/>
        <v xml:space="preserve"> +  +  + </v>
      </c>
      <c r="DH166" s="16" t="str">
        <f t="shared" si="123"/>
        <v>HTA</v>
      </c>
      <c r="DI166" s="98"/>
      <c r="DJ166" s="75" t="str">
        <f t="shared" si="91"/>
        <v>NO</v>
      </c>
      <c r="DL166" s="98"/>
      <c r="DM166" s="98">
        <v>44733</v>
      </c>
      <c r="DN166" s="75" t="str">
        <f t="shared" si="92"/>
        <v>SI</v>
      </c>
      <c r="DO166" s="98"/>
      <c r="DP166" s="75" t="str">
        <f t="shared" si="93"/>
        <v>NO</v>
      </c>
      <c r="DQ166" s="98"/>
      <c r="DR166" s="75" t="str">
        <f t="shared" si="94"/>
        <v>NO</v>
      </c>
      <c r="DS166" s="98"/>
      <c r="DT166" s="75" t="str">
        <f t="shared" si="95"/>
        <v>NO</v>
      </c>
      <c r="DU166" s="98"/>
      <c r="DV166" s="75" t="str">
        <f t="shared" si="96"/>
        <v>NO</v>
      </c>
      <c r="DW166" s="98"/>
      <c r="DX166" s="75" t="str">
        <f t="shared" si="97"/>
        <v>NO</v>
      </c>
      <c r="DY166" s="98">
        <v>44772</v>
      </c>
      <c r="DZ166" s="75" t="str">
        <f t="shared" si="98"/>
        <v>SI</v>
      </c>
      <c r="EA166" s="98"/>
      <c r="EB166" s="75" t="str">
        <f t="shared" si="99"/>
        <v>NO</v>
      </c>
      <c r="EC166" s="98" t="s">
        <v>132</v>
      </c>
      <c r="ED166" s="92" t="s">
        <v>1530</v>
      </c>
      <c r="EE166" s="92" t="s">
        <v>807</v>
      </c>
      <c r="EF166" s="92" t="s">
        <v>1814</v>
      </c>
      <c r="EG166" s="94"/>
      <c r="EH166" s="99" t="s">
        <v>131</v>
      </c>
      <c r="EI166" s="92">
        <v>2</v>
      </c>
      <c r="EJ166" s="92"/>
      <c r="EK166" s="111">
        <v>43694</v>
      </c>
      <c r="EL166" s="92">
        <v>0.74</v>
      </c>
      <c r="EM166" s="112">
        <v>43694</v>
      </c>
      <c r="EN166" s="102">
        <v>84</v>
      </c>
      <c r="EO166" s="111">
        <v>43694</v>
      </c>
      <c r="EP166" s="92">
        <v>261</v>
      </c>
      <c r="EQ166" s="111">
        <v>43694</v>
      </c>
      <c r="ER166" s="99">
        <v>171.48</v>
      </c>
      <c r="ES166" s="111">
        <v>43694</v>
      </c>
      <c r="ET166" s="192">
        <v>61.2</v>
      </c>
      <c r="EU166" s="111">
        <v>43694</v>
      </c>
      <c r="EV166" s="92">
        <v>141.6</v>
      </c>
      <c r="EW166" s="111">
        <v>43694</v>
      </c>
      <c r="EX166" s="94" t="s">
        <v>1730</v>
      </c>
      <c r="EY166" s="103"/>
      <c r="EZ166" s="92"/>
      <c r="FA166" s="102"/>
      <c r="FB166" s="102"/>
      <c r="FC166" s="92"/>
      <c r="FD166" s="92"/>
      <c r="FE166" s="112">
        <v>43694</v>
      </c>
      <c r="FF166" s="125">
        <v>1.5</v>
      </c>
      <c r="FG166" s="111">
        <v>43694</v>
      </c>
      <c r="FH166" s="125">
        <v>37.700000000000003</v>
      </c>
      <c r="FI166" s="157">
        <v>44765</v>
      </c>
      <c r="FJ166" s="94" t="s">
        <v>1712</v>
      </c>
      <c r="FK166" s="92"/>
      <c r="FL166" s="97">
        <v>44889</v>
      </c>
      <c r="FM166" s="98" t="s">
        <v>1530</v>
      </c>
      <c r="FN166" s="97">
        <v>44981</v>
      </c>
      <c r="FO166" s="107"/>
      <c r="FP166" s="92" t="s">
        <v>132</v>
      </c>
      <c r="FQ166" s="92" t="s">
        <v>132</v>
      </c>
      <c r="FR166" s="92" t="s">
        <v>132</v>
      </c>
      <c r="FS166" s="107" t="s">
        <v>132</v>
      </c>
      <c r="FT166" s="92" t="s">
        <v>132</v>
      </c>
      <c r="FU166" s="92"/>
      <c r="GM166" s="102"/>
    </row>
    <row r="167" spans="1:195" s="75" customFormat="1" x14ac:dyDescent="0.25">
      <c r="A167" s="85">
        <v>2022</v>
      </c>
      <c r="B167" s="76">
        <v>44926</v>
      </c>
      <c r="C167" s="85" t="s">
        <v>121</v>
      </c>
      <c r="D167" s="85" t="s">
        <v>122</v>
      </c>
      <c r="E167" s="85" t="s">
        <v>123</v>
      </c>
      <c r="F167" s="77">
        <f t="shared" si="103"/>
        <v>166</v>
      </c>
      <c r="G167" s="85" t="s">
        <v>1586</v>
      </c>
      <c r="H167" s="85">
        <v>86</v>
      </c>
      <c r="I167" s="85" t="s">
        <v>797</v>
      </c>
      <c r="J167" s="217" t="s">
        <v>800</v>
      </c>
      <c r="K167" s="77" t="str">
        <f>VLOOKUP(J167,[1]CodMpios!$B$1075:$E$1087,4,FALSE)</f>
        <v>86001 - Mocoa</v>
      </c>
      <c r="L167" s="77" t="str">
        <f>VLOOKUP($J167,[1]Coord_Mpios_X_Y!$B$102:$K$114,9,FALSE)</f>
        <v>1,228574994655</v>
      </c>
      <c r="M167" s="77" t="str">
        <f>VLOOKUP($J167,[1]Coord_Mpios_X_Y!$B$102:$K$114,10,FALSE)</f>
        <v>-76,684362183288</v>
      </c>
      <c r="N167" s="86" t="s">
        <v>1775</v>
      </c>
      <c r="O167" s="86" t="s">
        <v>1776</v>
      </c>
      <c r="P167" s="218"/>
      <c r="Q167" s="85" t="s">
        <v>126</v>
      </c>
      <c r="R167" s="108">
        <v>79140737</v>
      </c>
      <c r="S167" s="62" t="str">
        <f t="shared" si="84"/>
        <v>CC79140737</v>
      </c>
      <c r="T167" s="91" t="s">
        <v>153</v>
      </c>
      <c r="U167" s="85" t="s">
        <v>165</v>
      </c>
      <c r="V167" s="91" t="s">
        <v>330</v>
      </c>
      <c r="W167" s="85" t="s">
        <v>202</v>
      </c>
      <c r="X167" s="87">
        <v>21347</v>
      </c>
      <c r="Y167" s="89">
        <f t="shared" si="100"/>
        <v>58</v>
      </c>
      <c r="Z167" s="63">
        <f>VLOOKUP($Y167,[1]Edades!$A$3:$H$153,4,FALSE)</f>
        <v>5</v>
      </c>
      <c r="AA167" s="63" t="str">
        <f>VLOOKUP($Y167,[1]Edades!$A$3:$H$153,6,FALSE)</f>
        <v>5 - Adultez</v>
      </c>
      <c r="AB167" s="63">
        <f>VLOOKUP($Y167,[1]Edades!$A$3:$H$153,7,FALSE)</f>
        <v>12</v>
      </c>
      <c r="AC167" s="63" t="str">
        <f>VLOOKUP($Y167,[1]Edades!$A$3:$H$153,8,FALSE)</f>
        <v>55-59</v>
      </c>
      <c r="AD167" s="91" t="s">
        <v>1589</v>
      </c>
      <c r="AE167" s="85">
        <v>1</v>
      </c>
      <c r="AF167" s="85" t="s">
        <v>807</v>
      </c>
      <c r="AG167" s="86" t="s">
        <v>1777</v>
      </c>
      <c r="AH167" s="85" t="s">
        <v>807</v>
      </c>
      <c r="AI167" s="85" t="s">
        <v>1595</v>
      </c>
      <c r="AJ167" s="85" t="s">
        <v>1591</v>
      </c>
      <c r="AK167" s="86" t="s">
        <v>1775</v>
      </c>
      <c r="AL167" s="85" t="s">
        <v>807</v>
      </c>
      <c r="AM167" s="85" t="s">
        <v>1786</v>
      </c>
      <c r="AN167" s="85" t="s">
        <v>131</v>
      </c>
      <c r="AO167" s="85" t="s">
        <v>131</v>
      </c>
      <c r="AP167" s="85" t="s">
        <v>131</v>
      </c>
      <c r="AQ167" s="75" t="s">
        <v>1841</v>
      </c>
      <c r="AR167" s="53" t="str">
        <f t="shared" si="101"/>
        <v>86001 - Mocoa</v>
      </c>
      <c r="AS167" s="85" t="s">
        <v>1624</v>
      </c>
      <c r="AT167" s="85">
        <v>3173653185</v>
      </c>
      <c r="AU167" s="85" t="s">
        <v>1219</v>
      </c>
      <c r="AV167" s="85"/>
      <c r="AW167" s="85"/>
      <c r="AX167" s="85"/>
      <c r="AY167" s="85"/>
      <c r="AZ167" s="85"/>
      <c r="BA167" s="85">
        <v>86</v>
      </c>
      <c r="BB167" s="85" t="s">
        <v>1778</v>
      </c>
      <c r="BC167" s="85">
        <v>86001</v>
      </c>
      <c r="BD167" s="85" t="s">
        <v>1586</v>
      </c>
      <c r="BE167" s="89">
        <v>860010017201</v>
      </c>
      <c r="BF167" s="49" t="s">
        <v>1079</v>
      </c>
      <c r="BG167" s="85" t="s">
        <v>1779</v>
      </c>
      <c r="BH167" s="85" t="s">
        <v>1780</v>
      </c>
      <c r="BI167" s="85">
        <v>4201616</v>
      </c>
      <c r="BJ167" s="85"/>
      <c r="BK167" s="85"/>
      <c r="BL167" s="85" t="s">
        <v>807</v>
      </c>
      <c r="BM167" s="85" t="s">
        <v>130</v>
      </c>
      <c r="BN167" s="85" t="s">
        <v>132</v>
      </c>
      <c r="BO167" s="85">
        <v>0</v>
      </c>
      <c r="BP167" s="85" t="s">
        <v>132</v>
      </c>
      <c r="BQ167" s="85" t="s">
        <v>132</v>
      </c>
      <c r="BR167" s="85" t="s">
        <v>1676</v>
      </c>
      <c r="BS167" s="85" t="s">
        <v>132</v>
      </c>
      <c r="BT167" s="90">
        <v>44888</v>
      </c>
      <c r="BU167" s="85" t="s">
        <v>1677</v>
      </c>
      <c r="BV167" s="85" t="s">
        <v>130</v>
      </c>
      <c r="BW167" s="91" t="s">
        <v>1808</v>
      </c>
      <c r="BX167" s="85" t="s">
        <v>132</v>
      </c>
      <c r="BY167" s="85" t="s">
        <v>132</v>
      </c>
      <c r="BZ167" s="85" t="s">
        <v>130</v>
      </c>
      <c r="CA167" s="85" t="s">
        <v>132</v>
      </c>
      <c r="CB167" s="85" t="s">
        <v>132</v>
      </c>
      <c r="CC167" s="85" t="s">
        <v>132</v>
      </c>
      <c r="CD167" s="85" t="s">
        <v>131</v>
      </c>
      <c r="CE167" s="85" t="s">
        <v>1681</v>
      </c>
      <c r="CF167" s="85" t="s">
        <v>132</v>
      </c>
      <c r="CG167" s="109">
        <v>88</v>
      </c>
      <c r="CH167" s="95">
        <v>157</v>
      </c>
      <c r="CI167" s="50">
        <f t="shared" si="85"/>
        <v>35.701245486632317</v>
      </c>
      <c r="CJ167" s="18" t="str">
        <f t="shared" si="86"/>
        <v>OBESIDAD</v>
      </c>
      <c r="CK167" s="95">
        <f>Hoja1!L169</f>
        <v>5</v>
      </c>
      <c r="CL167" s="10" t="s">
        <v>1112</v>
      </c>
      <c r="CM167" s="97">
        <v>43361</v>
      </c>
      <c r="CN167" s="92"/>
      <c r="CO167" s="75">
        <v>1</v>
      </c>
      <c r="CP167" s="119">
        <f t="shared" ref="CP167:CP172" si="124">CM167</f>
        <v>43361</v>
      </c>
      <c r="CQ167" s="75">
        <v>2</v>
      </c>
      <c r="CR167" s="65" t="s">
        <v>1222</v>
      </c>
      <c r="CS167" s="75">
        <v>0</v>
      </c>
      <c r="CT167" s="110" t="s">
        <v>131</v>
      </c>
      <c r="CU167" s="92" t="s">
        <v>132</v>
      </c>
      <c r="CV167" s="92"/>
      <c r="CW167" s="102">
        <v>120</v>
      </c>
      <c r="CX167" s="102">
        <v>70</v>
      </c>
      <c r="CY167" s="93" t="s">
        <v>807</v>
      </c>
      <c r="CZ167" s="92" t="s">
        <v>132</v>
      </c>
      <c r="DA167" s="92" t="s">
        <v>132</v>
      </c>
      <c r="DB167" s="92">
        <v>0</v>
      </c>
      <c r="DC167" s="75" t="str">
        <f t="shared" si="87"/>
        <v/>
      </c>
      <c r="DD167" s="16" t="str">
        <f t="shared" si="88"/>
        <v/>
      </c>
      <c r="DE167" s="16" t="str">
        <f t="shared" si="89"/>
        <v/>
      </c>
      <c r="DF167" s="16" t="str">
        <f t="shared" si="90"/>
        <v/>
      </c>
      <c r="DG167" s="16" t="str">
        <f t="shared" si="102"/>
        <v xml:space="preserve"> +  +  + </v>
      </c>
      <c r="DH167" s="16" t="str">
        <f t="shared" si="123"/>
        <v>HTA</v>
      </c>
      <c r="DI167" s="98"/>
      <c r="DJ167" s="75" t="str">
        <f t="shared" si="91"/>
        <v>NO</v>
      </c>
      <c r="DL167" s="98"/>
      <c r="DM167" s="98">
        <v>43088</v>
      </c>
      <c r="DN167" s="75" t="str">
        <f t="shared" si="92"/>
        <v>SI</v>
      </c>
      <c r="DO167" s="98"/>
      <c r="DP167" s="75" t="str">
        <f t="shared" si="93"/>
        <v>NO</v>
      </c>
      <c r="DQ167" s="98"/>
      <c r="DR167" s="75" t="str">
        <f t="shared" si="94"/>
        <v>NO</v>
      </c>
      <c r="DS167" s="98"/>
      <c r="DT167" s="75" t="str">
        <f t="shared" si="95"/>
        <v>NO</v>
      </c>
      <c r="DU167" s="98"/>
      <c r="DV167" s="75" t="str">
        <f t="shared" si="96"/>
        <v>NO</v>
      </c>
      <c r="DW167" s="98"/>
      <c r="DX167" s="75" t="str">
        <f t="shared" si="97"/>
        <v>NO</v>
      </c>
      <c r="DY167" s="97">
        <v>44772</v>
      </c>
      <c r="DZ167" s="75" t="str">
        <f t="shared" si="98"/>
        <v>SI</v>
      </c>
      <c r="EA167" s="98"/>
      <c r="EB167" s="75" t="str">
        <f t="shared" si="99"/>
        <v>NO</v>
      </c>
      <c r="EC167" s="98" t="s">
        <v>132</v>
      </c>
      <c r="ED167" s="92" t="s">
        <v>1530</v>
      </c>
      <c r="EE167" s="92" t="s">
        <v>807</v>
      </c>
      <c r="EF167" s="92" t="s">
        <v>1814</v>
      </c>
      <c r="EG167" s="94"/>
      <c r="EH167" s="99" t="s">
        <v>131</v>
      </c>
      <c r="EI167" s="92">
        <v>2</v>
      </c>
      <c r="EJ167" s="92"/>
      <c r="EK167" s="111">
        <v>44352</v>
      </c>
      <c r="EL167" s="92">
        <v>1.32</v>
      </c>
      <c r="EM167" s="112">
        <v>44352</v>
      </c>
      <c r="EN167" s="102">
        <v>100</v>
      </c>
      <c r="EO167" s="111">
        <v>44352</v>
      </c>
      <c r="EP167" s="92">
        <v>179</v>
      </c>
      <c r="EQ167" s="111">
        <v>44352</v>
      </c>
      <c r="ER167" s="99">
        <v>94.4</v>
      </c>
      <c r="ES167" s="111">
        <v>44352</v>
      </c>
      <c r="ET167" s="192">
        <v>65</v>
      </c>
      <c r="EU167" s="111">
        <v>44352</v>
      </c>
      <c r="EV167" s="92">
        <v>98</v>
      </c>
      <c r="EW167" s="111">
        <v>44352</v>
      </c>
      <c r="EX167" s="92" t="s">
        <v>1731</v>
      </c>
      <c r="EY167" s="103"/>
      <c r="EZ167" s="92"/>
      <c r="FA167" s="102"/>
      <c r="FB167" s="102"/>
      <c r="FC167" s="92"/>
      <c r="FD167" s="92"/>
      <c r="FE167" s="112">
        <v>44352</v>
      </c>
      <c r="FF167" s="125">
        <v>9.1999999999999993</v>
      </c>
      <c r="FG167" s="111">
        <v>44352</v>
      </c>
      <c r="FH167" s="125">
        <v>64.7</v>
      </c>
      <c r="FI167" s="98">
        <v>44765</v>
      </c>
      <c r="FJ167" s="92" t="s">
        <v>1712</v>
      </c>
      <c r="FK167" s="92">
        <v>98</v>
      </c>
      <c r="FL167" s="97">
        <v>44888</v>
      </c>
      <c r="FM167" s="98" t="s">
        <v>1530</v>
      </c>
      <c r="FN167" s="97">
        <v>44980</v>
      </c>
      <c r="FO167" s="107"/>
      <c r="FP167" s="92" t="s">
        <v>132</v>
      </c>
      <c r="FQ167" s="92" t="s">
        <v>132</v>
      </c>
      <c r="FR167" s="92" t="s">
        <v>132</v>
      </c>
      <c r="FS167" s="107" t="s">
        <v>132</v>
      </c>
      <c r="FT167" s="92" t="s">
        <v>132</v>
      </c>
      <c r="FU167" s="92"/>
      <c r="GM167" s="102"/>
    </row>
    <row r="168" spans="1:195" s="75" customFormat="1" x14ac:dyDescent="0.25">
      <c r="A168" s="85">
        <v>2022</v>
      </c>
      <c r="B168" s="76">
        <v>44926</v>
      </c>
      <c r="C168" s="85" t="s">
        <v>121</v>
      </c>
      <c r="D168" s="85" t="s">
        <v>122</v>
      </c>
      <c r="E168" s="85" t="s">
        <v>1475</v>
      </c>
      <c r="F168" s="77">
        <f t="shared" si="103"/>
        <v>167</v>
      </c>
      <c r="G168" s="85" t="s">
        <v>1586</v>
      </c>
      <c r="H168" s="85">
        <v>86</v>
      </c>
      <c r="I168" s="85" t="s">
        <v>797</v>
      </c>
      <c r="J168" s="217" t="s">
        <v>800</v>
      </c>
      <c r="K168" s="77" t="str">
        <f>VLOOKUP(J168,[1]CodMpios!$B$1075:$E$1087,4,FALSE)</f>
        <v>86001 - Mocoa</v>
      </c>
      <c r="L168" s="77" t="str">
        <f>VLOOKUP($J168,[1]Coord_Mpios_X_Y!$B$102:$K$114,9,FALSE)</f>
        <v>1,228574994655</v>
      </c>
      <c r="M168" s="77" t="str">
        <f>VLOOKUP($J168,[1]Coord_Mpios_X_Y!$B$102:$K$114,10,FALSE)</f>
        <v>-76,684362183288</v>
      </c>
      <c r="N168" s="86" t="s">
        <v>1784</v>
      </c>
      <c r="O168" s="86" t="s">
        <v>1776</v>
      </c>
      <c r="P168" s="218"/>
      <c r="Q168" s="85" t="s">
        <v>126</v>
      </c>
      <c r="R168" s="108">
        <v>5350334</v>
      </c>
      <c r="S168" s="62" t="str">
        <f t="shared" si="84"/>
        <v>CC5350334</v>
      </c>
      <c r="T168" s="91" t="s">
        <v>438</v>
      </c>
      <c r="U168" s="85" t="s">
        <v>530</v>
      </c>
      <c r="V168" s="91" t="s">
        <v>646</v>
      </c>
      <c r="W168" s="85" t="s">
        <v>540</v>
      </c>
      <c r="X168" s="87">
        <v>20220</v>
      </c>
      <c r="Y168" s="89">
        <f t="shared" si="100"/>
        <v>55</v>
      </c>
      <c r="Z168" s="63">
        <f>VLOOKUP($Y168,[1]Edades!$A$3:$H$153,4,FALSE)</f>
        <v>5</v>
      </c>
      <c r="AA168" s="63" t="str">
        <f>VLOOKUP($Y168,[1]Edades!$A$3:$H$153,6,FALSE)</f>
        <v>5 - Adultez</v>
      </c>
      <c r="AB168" s="63">
        <f>VLOOKUP($Y168,[1]Edades!$A$3:$H$153,7,FALSE)</f>
        <v>12</v>
      </c>
      <c r="AC168" s="63" t="str">
        <f>VLOOKUP($Y168,[1]Edades!$A$3:$H$153,8,FALSE)</f>
        <v>55-59</v>
      </c>
      <c r="AD168" s="91" t="s">
        <v>1589</v>
      </c>
      <c r="AE168" s="85">
        <v>1</v>
      </c>
      <c r="AF168" s="85" t="s">
        <v>807</v>
      </c>
      <c r="AG168" s="86" t="s">
        <v>1777</v>
      </c>
      <c r="AH168" s="85" t="s">
        <v>807</v>
      </c>
      <c r="AI168" s="85" t="s">
        <v>807</v>
      </c>
      <c r="AJ168" s="85" t="s">
        <v>807</v>
      </c>
      <c r="AK168" s="86" t="s">
        <v>1784</v>
      </c>
      <c r="AL168" s="86" t="s">
        <v>1600</v>
      </c>
      <c r="AM168" s="85" t="s">
        <v>1786</v>
      </c>
      <c r="AN168" s="85" t="s">
        <v>131</v>
      </c>
      <c r="AO168" s="85" t="s">
        <v>131</v>
      </c>
      <c r="AP168" s="85" t="s">
        <v>131</v>
      </c>
      <c r="AQ168" s="75" t="s">
        <v>1841</v>
      </c>
      <c r="AR168" s="53" t="str">
        <f t="shared" si="101"/>
        <v>86001 - Mocoa</v>
      </c>
      <c r="AS168" s="85" t="s">
        <v>1586</v>
      </c>
      <c r="AT168" s="85">
        <v>3142187383</v>
      </c>
      <c r="AU168" s="85" t="s">
        <v>1219</v>
      </c>
      <c r="AV168" s="85"/>
      <c r="AW168" s="85"/>
      <c r="AX168" s="85"/>
      <c r="AY168" s="85"/>
      <c r="AZ168" s="85"/>
      <c r="BA168" s="85">
        <v>86</v>
      </c>
      <c r="BB168" s="85" t="s">
        <v>1778</v>
      </c>
      <c r="BC168" s="85">
        <v>86001</v>
      </c>
      <c r="BD168" s="85" t="s">
        <v>1586</v>
      </c>
      <c r="BE168" s="89">
        <v>860010017201</v>
      </c>
      <c r="BF168" s="49" t="s">
        <v>1079</v>
      </c>
      <c r="BG168" s="85" t="s">
        <v>1779</v>
      </c>
      <c r="BH168" s="85" t="s">
        <v>1780</v>
      </c>
      <c r="BI168" s="85">
        <v>4201616</v>
      </c>
      <c r="BJ168" s="85"/>
      <c r="BK168" s="85"/>
      <c r="BL168" s="85" t="s">
        <v>807</v>
      </c>
      <c r="BM168" s="85" t="s">
        <v>130</v>
      </c>
      <c r="BN168" s="85" t="s">
        <v>132</v>
      </c>
      <c r="BO168" s="85">
        <v>0</v>
      </c>
      <c r="BP168" s="85" t="s">
        <v>132</v>
      </c>
      <c r="BQ168" s="85" t="s">
        <v>132</v>
      </c>
      <c r="BR168" s="85" t="s">
        <v>807</v>
      </c>
      <c r="BS168" s="85" t="s">
        <v>807</v>
      </c>
      <c r="BT168" s="90">
        <v>44700</v>
      </c>
      <c r="BU168" s="85" t="s">
        <v>1677</v>
      </c>
      <c r="BV168" s="85" t="s">
        <v>130</v>
      </c>
      <c r="BW168" s="91" t="s">
        <v>1678</v>
      </c>
      <c r="BX168" s="85"/>
      <c r="BY168" s="85" t="s">
        <v>132</v>
      </c>
      <c r="BZ168" s="85" t="s">
        <v>807</v>
      </c>
      <c r="CA168" s="85" t="s">
        <v>807</v>
      </c>
      <c r="CB168" s="85"/>
      <c r="CC168" s="85"/>
      <c r="CD168" s="85" t="s">
        <v>131</v>
      </c>
      <c r="CE168" s="88" t="s">
        <v>1681</v>
      </c>
      <c r="CF168" s="80" t="str">
        <f t="shared" ref="CF168:CF173" si="125">E168</f>
        <v>HTA + DM</v>
      </c>
      <c r="CG168" s="109">
        <v>72</v>
      </c>
      <c r="CH168" s="95">
        <v>168</v>
      </c>
      <c r="CI168" s="50">
        <f t="shared" si="85"/>
        <v>25.510204081632658</v>
      </c>
      <c r="CJ168" s="18" t="str">
        <f t="shared" si="86"/>
        <v>SOBREPESO</v>
      </c>
      <c r="CK168" s="95">
        <f>Hoja1!L170</f>
        <v>9</v>
      </c>
      <c r="CL168" s="10" t="s">
        <v>1112</v>
      </c>
      <c r="CM168" s="97">
        <v>43362</v>
      </c>
      <c r="CN168" s="92"/>
      <c r="CO168" s="75">
        <v>1</v>
      </c>
      <c r="CP168" s="119">
        <f t="shared" si="124"/>
        <v>43362</v>
      </c>
      <c r="CQ168" s="75">
        <v>1</v>
      </c>
      <c r="CR168" s="94" t="s">
        <v>1221</v>
      </c>
      <c r="CS168" s="75">
        <v>1</v>
      </c>
      <c r="CT168" s="110" t="s">
        <v>1707</v>
      </c>
      <c r="CU168" s="93" t="s">
        <v>807</v>
      </c>
      <c r="CV168" s="92"/>
      <c r="CW168" s="102">
        <v>139</v>
      </c>
      <c r="CX168" s="102">
        <v>80</v>
      </c>
      <c r="CY168" s="93" t="s">
        <v>807</v>
      </c>
      <c r="CZ168" s="92" t="s">
        <v>132</v>
      </c>
      <c r="DA168" s="75" t="s">
        <v>807</v>
      </c>
      <c r="DB168" s="92">
        <v>0</v>
      </c>
      <c r="DC168" s="75" t="str">
        <f t="shared" si="87"/>
        <v/>
      </c>
      <c r="DD168" s="16" t="str">
        <f t="shared" si="88"/>
        <v/>
      </c>
      <c r="DE168" s="16" t="str">
        <f t="shared" si="89"/>
        <v/>
      </c>
      <c r="DF168" s="16" t="str">
        <f t="shared" si="90"/>
        <v/>
      </c>
      <c r="DG168" s="16" t="str">
        <f t="shared" si="102"/>
        <v xml:space="preserve"> +  +  + </v>
      </c>
      <c r="DH168" s="16" t="str">
        <f t="shared" si="123"/>
        <v>HTA + DM</v>
      </c>
      <c r="DI168" s="98"/>
      <c r="DJ168" s="75" t="str">
        <f t="shared" si="91"/>
        <v>NO</v>
      </c>
      <c r="DL168" s="98"/>
      <c r="DM168" s="98">
        <v>43390</v>
      </c>
      <c r="DN168" s="75" t="str">
        <f t="shared" si="92"/>
        <v>SI</v>
      </c>
      <c r="DO168" s="98">
        <v>43367</v>
      </c>
      <c r="DP168" s="75" t="str">
        <f t="shared" si="93"/>
        <v>SI</v>
      </c>
      <c r="DQ168" s="98"/>
      <c r="DR168" s="75" t="str">
        <f t="shared" si="94"/>
        <v>NO</v>
      </c>
      <c r="DS168" s="98"/>
      <c r="DT168" s="75" t="str">
        <f t="shared" si="95"/>
        <v>NO</v>
      </c>
      <c r="DU168" s="98"/>
      <c r="DV168" s="75" t="str">
        <f t="shared" si="96"/>
        <v>NO</v>
      </c>
      <c r="DW168" s="98"/>
      <c r="DX168" s="75" t="str">
        <f t="shared" si="97"/>
        <v>NO</v>
      </c>
      <c r="DY168" s="97">
        <v>44581</v>
      </c>
      <c r="DZ168" s="75" t="str">
        <f t="shared" si="98"/>
        <v>SI</v>
      </c>
      <c r="EA168" s="98"/>
      <c r="EB168" s="75" t="str">
        <f t="shared" si="99"/>
        <v>NO</v>
      </c>
      <c r="EC168" s="98" t="s">
        <v>807</v>
      </c>
      <c r="ED168" s="92" t="s">
        <v>1530</v>
      </c>
      <c r="EE168" s="92"/>
      <c r="EF168" s="98" t="s">
        <v>807</v>
      </c>
      <c r="EG168" s="94"/>
      <c r="EH168" s="99" t="s">
        <v>131</v>
      </c>
      <c r="EI168" s="99" t="s">
        <v>807</v>
      </c>
      <c r="EJ168" s="99"/>
      <c r="EK168" s="111">
        <v>44581</v>
      </c>
      <c r="EL168" s="92">
        <v>0.64</v>
      </c>
      <c r="EM168" s="112">
        <v>44581</v>
      </c>
      <c r="EN168" s="102">
        <v>118</v>
      </c>
      <c r="EO168" s="111">
        <v>44581</v>
      </c>
      <c r="EP168" s="92">
        <v>160.5</v>
      </c>
      <c r="EQ168" s="111">
        <v>44581</v>
      </c>
      <c r="ER168" s="99">
        <v>88.48</v>
      </c>
      <c r="ES168" s="111">
        <v>44581</v>
      </c>
      <c r="ET168" s="192">
        <v>53</v>
      </c>
      <c r="EU168" s="111">
        <v>44581</v>
      </c>
      <c r="EV168" s="92">
        <v>95.1</v>
      </c>
      <c r="EW168" s="111">
        <v>44581</v>
      </c>
      <c r="EX168" s="92"/>
      <c r="EY168" s="112">
        <v>44581</v>
      </c>
      <c r="EZ168" s="92">
        <v>6.97</v>
      </c>
      <c r="FA168" s="102"/>
      <c r="FB168" s="102"/>
      <c r="FC168" s="92"/>
      <c r="FD168" s="92"/>
      <c r="FE168" s="112">
        <v>44581</v>
      </c>
      <c r="FF168" s="125">
        <v>26.06</v>
      </c>
      <c r="FG168" s="111">
        <v>44581</v>
      </c>
      <c r="FH168" s="125">
        <v>104</v>
      </c>
      <c r="FI168" s="92"/>
      <c r="FJ168" s="94"/>
      <c r="FK168" s="92"/>
      <c r="FL168" s="97">
        <v>44700</v>
      </c>
      <c r="FM168" s="98" t="s">
        <v>1530</v>
      </c>
      <c r="FN168" s="97">
        <v>44792</v>
      </c>
      <c r="FO168" s="107" t="s">
        <v>807</v>
      </c>
      <c r="FP168" s="92" t="s">
        <v>132</v>
      </c>
      <c r="FQ168" s="92" t="s">
        <v>132</v>
      </c>
      <c r="FR168" s="92" t="s">
        <v>132</v>
      </c>
      <c r="FS168" s="107" t="s">
        <v>807</v>
      </c>
      <c r="FT168" s="92" t="s">
        <v>132</v>
      </c>
      <c r="FU168" s="92"/>
      <c r="GM168" s="102"/>
    </row>
    <row r="169" spans="1:195" s="75" customFormat="1" x14ac:dyDescent="0.25">
      <c r="A169" s="85">
        <v>2022</v>
      </c>
      <c r="B169" s="76">
        <v>44926</v>
      </c>
      <c r="C169" s="85" t="s">
        <v>121</v>
      </c>
      <c r="D169" s="85" t="s">
        <v>122</v>
      </c>
      <c r="E169" s="85" t="s">
        <v>123</v>
      </c>
      <c r="F169" s="77">
        <f t="shared" si="103"/>
        <v>168</v>
      </c>
      <c r="G169" s="85" t="s">
        <v>1586</v>
      </c>
      <c r="H169" s="85">
        <v>86</v>
      </c>
      <c r="I169" s="85" t="s">
        <v>797</v>
      </c>
      <c r="J169" s="217" t="s">
        <v>800</v>
      </c>
      <c r="K169" s="77" t="str">
        <f>VLOOKUP(J169,[1]CodMpios!$B$1075:$E$1087,4,FALSE)</f>
        <v>86001 - Mocoa</v>
      </c>
      <c r="L169" s="77" t="str">
        <f>VLOOKUP($J169,[1]Coord_Mpios_X_Y!$B$102:$K$114,9,FALSE)</f>
        <v>1,228574994655</v>
      </c>
      <c r="M169" s="77" t="str">
        <f>VLOOKUP($J169,[1]Coord_Mpios_X_Y!$B$102:$K$114,10,FALSE)</f>
        <v>-76,684362183288</v>
      </c>
      <c r="N169" s="86" t="s">
        <v>1775</v>
      </c>
      <c r="O169" s="86" t="s">
        <v>1776</v>
      </c>
      <c r="P169" s="218"/>
      <c r="Q169" s="85" t="s">
        <v>126</v>
      </c>
      <c r="R169" s="108">
        <v>27364443</v>
      </c>
      <c r="S169" s="62" t="str">
        <f t="shared" si="84"/>
        <v>CC27364443</v>
      </c>
      <c r="T169" s="91" t="s">
        <v>238</v>
      </c>
      <c r="U169" s="85" t="s">
        <v>465</v>
      </c>
      <c r="V169" s="91" t="s">
        <v>414</v>
      </c>
      <c r="W169" s="85" t="s">
        <v>265</v>
      </c>
      <c r="X169" s="87">
        <v>19760</v>
      </c>
      <c r="Y169" s="89">
        <f t="shared" si="100"/>
        <v>54</v>
      </c>
      <c r="Z169" s="63">
        <f>VLOOKUP($Y169,[1]Edades!$A$3:$H$153,4,FALSE)</f>
        <v>5</v>
      </c>
      <c r="AA169" s="63" t="str">
        <f>VLOOKUP($Y169,[1]Edades!$A$3:$H$153,6,FALSE)</f>
        <v>5 - Adultez</v>
      </c>
      <c r="AB169" s="63">
        <f>VLOOKUP($Y169,[1]Edades!$A$3:$H$153,7,FALSE)</f>
        <v>11</v>
      </c>
      <c r="AC169" s="63" t="str">
        <f>VLOOKUP($Y169,[1]Edades!$A$3:$H$153,8,FALSE)</f>
        <v>50-54</v>
      </c>
      <c r="AD169" s="91" t="s">
        <v>1590</v>
      </c>
      <c r="AE169" s="85">
        <v>2</v>
      </c>
      <c r="AF169" s="85" t="s">
        <v>807</v>
      </c>
      <c r="AG169" s="86" t="s">
        <v>1777</v>
      </c>
      <c r="AH169" s="85" t="s">
        <v>807</v>
      </c>
      <c r="AI169" s="85" t="s">
        <v>807</v>
      </c>
      <c r="AJ169" s="85" t="s">
        <v>807</v>
      </c>
      <c r="AK169" s="86" t="s">
        <v>1775</v>
      </c>
      <c r="AL169" s="85" t="s">
        <v>807</v>
      </c>
      <c r="AM169" s="85" t="s">
        <v>1786</v>
      </c>
      <c r="AN169" s="85" t="s">
        <v>131</v>
      </c>
      <c r="AO169" s="85" t="s">
        <v>131</v>
      </c>
      <c r="AP169" s="85" t="s">
        <v>131</v>
      </c>
      <c r="AQ169" s="75" t="s">
        <v>1841</v>
      </c>
      <c r="AR169" s="53" t="str">
        <f t="shared" si="101"/>
        <v>86001 - Mocoa</v>
      </c>
      <c r="AS169" s="85" t="s">
        <v>1586</v>
      </c>
      <c r="AT169" s="85">
        <v>3142187383</v>
      </c>
      <c r="AU169" s="85" t="s">
        <v>1219</v>
      </c>
      <c r="AV169" s="85"/>
      <c r="AW169" s="85"/>
      <c r="AX169" s="85"/>
      <c r="AY169" s="85"/>
      <c r="AZ169" s="85"/>
      <c r="BA169" s="85">
        <v>86</v>
      </c>
      <c r="BB169" s="85" t="s">
        <v>1778</v>
      </c>
      <c r="BC169" s="85">
        <v>86001</v>
      </c>
      <c r="BD169" s="85" t="s">
        <v>1586</v>
      </c>
      <c r="BE169" s="89">
        <v>860010017201</v>
      </c>
      <c r="BF169" s="49" t="s">
        <v>1079</v>
      </c>
      <c r="BG169" s="85" t="s">
        <v>1779</v>
      </c>
      <c r="BH169" s="85" t="s">
        <v>1780</v>
      </c>
      <c r="BI169" s="85">
        <v>4201616</v>
      </c>
      <c r="BJ169" s="85"/>
      <c r="BK169" s="85"/>
      <c r="BL169" s="85" t="s">
        <v>807</v>
      </c>
      <c r="BM169" s="85" t="s">
        <v>130</v>
      </c>
      <c r="BN169" s="85" t="s">
        <v>132</v>
      </c>
      <c r="BO169" s="85">
        <v>0</v>
      </c>
      <c r="BP169" s="85" t="s">
        <v>132</v>
      </c>
      <c r="BQ169" s="85" t="s">
        <v>132</v>
      </c>
      <c r="BR169" s="85" t="s">
        <v>807</v>
      </c>
      <c r="BS169" s="85" t="s">
        <v>807</v>
      </c>
      <c r="BT169" s="90">
        <v>44693</v>
      </c>
      <c r="BU169" s="85" t="s">
        <v>1677</v>
      </c>
      <c r="BV169" s="85" t="s">
        <v>130</v>
      </c>
      <c r="BW169" s="91" t="s">
        <v>1808</v>
      </c>
      <c r="BX169" s="85"/>
      <c r="BY169" s="85" t="s">
        <v>132</v>
      </c>
      <c r="BZ169" s="85" t="s">
        <v>807</v>
      </c>
      <c r="CA169" s="85" t="s">
        <v>807</v>
      </c>
      <c r="CB169" s="85"/>
      <c r="CC169" s="85"/>
      <c r="CD169" s="85" t="s">
        <v>131</v>
      </c>
      <c r="CE169" s="88" t="s">
        <v>1681</v>
      </c>
      <c r="CF169" s="80" t="str">
        <f t="shared" si="125"/>
        <v>HTA</v>
      </c>
      <c r="CG169" s="109">
        <v>55</v>
      </c>
      <c r="CH169" s="95">
        <v>156</v>
      </c>
      <c r="CI169" s="50">
        <f t="shared" si="85"/>
        <v>22.600262984878366</v>
      </c>
      <c r="CJ169" s="18" t="str">
        <f t="shared" si="86"/>
        <v>NORMAL</v>
      </c>
      <c r="CK169" s="95">
        <f>Hoja1!L171</f>
        <v>15</v>
      </c>
      <c r="CL169" s="10" t="s">
        <v>1113</v>
      </c>
      <c r="CM169" s="97">
        <v>43362</v>
      </c>
      <c r="CN169" s="92"/>
      <c r="CO169" s="75">
        <v>1</v>
      </c>
      <c r="CP169" s="119">
        <f t="shared" si="124"/>
        <v>43362</v>
      </c>
      <c r="CQ169" s="75">
        <v>2</v>
      </c>
      <c r="CR169" s="65" t="s">
        <v>1222</v>
      </c>
      <c r="CS169" s="75">
        <v>0</v>
      </c>
      <c r="CT169" s="110" t="s">
        <v>131</v>
      </c>
      <c r="CU169" s="93" t="s">
        <v>807</v>
      </c>
      <c r="CV169" s="92"/>
      <c r="CW169" s="102">
        <v>140</v>
      </c>
      <c r="CX169" s="102">
        <v>60</v>
      </c>
      <c r="CY169" s="93" t="s">
        <v>807</v>
      </c>
      <c r="CZ169" s="92" t="s">
        <v>132</v>
      </c>
      <c r="DA169" s="75" t="s">
        <v>807</v>
      </c>
      <c r="DB169" s="92">
        <v>0</v>
      </c>
      <c r="DC169" s="75" t="str">
        <f t="shared" si="87"/>
        <v/>
      </c>
      <c r="DD169" s="16" t="str">
        <f t="shared" si="88"/>
        <v/>
      </c>
      <c r="DE169" s="16" t="str">
        <f t="shared" si="89"/>
        <v/>
      </c>
      <c r="DF169" s="16" t="str">
        <f t="shared" si="90"/>
        <v/>
      </c>
      <c r="DG169" s="16" t="str">
        <f t="shared" si="102"/>
        <v xml:space="preserve"> +  +  + </v>
      </c>
      <c r="DH169" s="16" t="str">
        <f t="shared" si="123"/>
        <v>HTA</v>
      </c>
      <c r="DI169" s="98"/>
      <c r="DJ169" s="75" t="str">
        <f t="shared" si="91"/>
        <v>NO</v>
      </c>
      <c r="DL169" s="98"/>
      <c r="DM169" s="98">
        <v>43542</v>
      </c>
      <c r="DN169" s="75" t="str">
        <f t="shared" si="92"/>
        <v>SI</v>
      </c>
      <c r="DO169" s="98"/>
      <c r="DP169" s="75" t="str">
        <f t="shared" si="93"/>
        <v>NO</v>
      </c>
      <c r="DQ169" s="98"/>
      <c r="DR169" s="75" t="str">
        <f t="shared" si="94"/>
        <v>NO</v>
      </c>
      <c r="DS169" s="98"/>
      <c r="DT169" s="75" t="str">
        <f t="shared" si="95"/>
        <v>NO</v>
      </c>
      <c r="DU169" s="98"/>
      <c r="DV169" s="75" t="str">
        <f t="shared" si="96"/>
        <v>NO</v>
      </c>
      <c r="DW169" s="98"/>
      <c r="DX169" s="75" t="str">
        <f t="shared" si="97"/>
        <v>NO</v>
      </c>
      <c r="DY169" s="97">
        <v>44540</v>
      </c>
      <c r="DZ169" s="75" t="str">
        <f t="shared" si="98"/>
        <v>SI</v>
      </c>
      <c r="EA169" s="98"/>
      <c r="EB169" s="75" t="str">
        <f t="shared" si="99"/>
        <v>NO</v>
      </c>
      <c r="EC169" s="98" t="s">
        <v>807</v>
      </c>
      <c r="ED169" s="92" t="s">
        <v>1530</v>
      </c>
      <c r="EE169" s="92"/>
      <c r="EF169" s="98" t="s">
        <v>807</v>
      </c>
      <c r="EG169" s="94"/>
      <c r="EH169" s="92" t="s">
        <v>1793</v>
      </c>
      <c r="EI169" s="99" t="s">
        <v>807</v>
      </c>
      <c r="EJ169" s="99"/>
      <c r="EK169" s="111">
        <v>44541</v>
      </c>
      <c r="EL169" s="92">
        <v>0.89</v>
      </c>
      <c r="EM169" s="112">
        <v>44541</v>
      </c>
      <c r="EN169" s="102">
        <v>92</v>
      </c>
      <c r="EO169" s="111">
        <v>44541</v>
      </c>
      <c r="EP169" s="92">
        <v>187.9</v>
      </c>
      <c r="EQ169" s="111">
        <v>44541</v>
      </c>
      <c r="ER169" s="99">
        <v>127.56</v>
      </c>
      <c r="ES169" s="111">
        <v>44541</v>
      </c>
      <c r="ET169" s="192">
        <v>43.1</v>
      </c>
      <c r="EU169" s="111">
        <v>44541</v>
      </c>
      <c r="EV169" s="92">
        <v>86.2</v>
      </c>
      <c r="EW169" s="111">
        <v>44541</v>
      </c>
      <c r="EX169" s="92"/>
      <c r="EY169" s="103"/>
      <c r="EZ169" s="92"/>
      <c r="FA169" s="102"/>
      <c r="FB169" s="102"/>
      <c r="FC169" s="92"/>
      <c r="FD169" s="92"/>
      <c r="FE169" s="112">
        <v>44541</v>
      </c>
      <c r="FF169" s="125">
        <v>2.04</v>
      </c>
      <c r="FG169" s="111">
        <v>44541</v>
      </c>
      <c r="FH169" s="125">
        <v>49.07</v>
      </c>
      <c r="FI169" s="92"/>
      <c r="FJ169" s="94"/>
      <c r="FK169" s="92"/>
      <c r="FL169" s="97">
        <v>44693</v>
      </c>
      <c r="FM169" s="98" t="s">
        <v>1530</v>
      </c>
      <c r="FN169" s="97">
        <v>44785</v>
      </c>
      <c r="FO169" s="107" t="s">
        <v>807</v>
      </c>
      <c r="FP169" s="92" t="s">
        <v>132</v>
      </c>
      <c r="FQ169" s="92" t="s">
        <v>132</v>
      </c>
      <c r="FR169" s="92" t="s">
        <v>132</v>
      </c>
      <c r="FS169" s="107" t="s">
        <v>807</v>
      </c>
      <c r="FT169" s="92" t="s">
        <v>132</v>
      </c>
      <c r="FU169" s="92"/>
      <c r="GM169" s="102"/>
    </row>
    <row r="170" spans="1:195" s="75" customFormat="1" x14ac:dyDescent="0.25">
      <c r="A170" s="85">
        <v>2022</v>
      </c>
      <c r="B170" s="76">
        <v>44926</v>
      </c>
      <c r="C170" s="85" t="s">
        <v>121</v>
      </c>
      <c r="D170" s="85" t="s">
        <v>122</v>
      </c>
      <c r="E170" s="85" t="s">
        <v>123</v>
      </c>
      <c r="F170" s="77">
        <f t="shared" si="103"/>
        <v>169</v>
      </c>
      <c r="G170" s="85" t="s">
        <v>1586</v>
      </c>
      <c r="H170" s="85">
        <v>86</v>
      </c>
      <c r="I170" s="85" t="s">
        <v>797</v>
      </c>
      <c r="J170" s="217" t="s">
        <v>800</v>
      </c>
      <c r="K170" s="77" t="str">
        <f>VLOOKUP(J170,[1]CodMpios!$B$1075:$E$1087,4,FALSE)</f>
        <v>86001 - Mocoa</v>
      </c>
      <c r="L170" s="77" t="str">
        <f>VLOOKUP($J170,[1]Coord_Mpios_X_Y!$B$102:$K$114,9,FALSE)</f>
        <v>1,228574994655</v>
      </c>
      <c r="M170" s="77" t="str">
        <f>VLOOKUP($J170,[1]Coord_Mpios_X_Y!$B$102:$K$114,10,FALSE)</f>
        <v>-76,684362183288</v>
      </c>
      <c r="N170" s="86" t="s">
        <v>1784</v>
      </c>
      <c r="O170" s="86" t="s">
        <v>1776</v>
      </c>
      <c r="P170" s="218"/>
      <c r="Q170" s="85" t="s">
        <v>126</v>
      </c>
      <c r="R170" s="108">
        <v>12965056</v>
      </c>
      <c r="S170" s="62" t="str">
        <f t="shared" si="84"/>
        <v>CC12965056</v>
      </c>
      <c r="T170" s="91" t="s">
        <v>296</v>
      </c>
      <c r="U170" s="85" t="s">
        <v>164</v>
      </c>
      <c r="V170" s="91" t="s">
        <v>453</v>
      </c>
      <c r="W170" s="85" t="s">
        <v>225</v>
      </c>
      <c r="X170" s="87">
        <v>20242</v>
      </c>
      <c r="Y170" s="89">
        <f t="shared" si="100"/>
        <v>55</v>
      </c>
      <c r="Z170" s="63">
        <f>VLOOKUP($Y170,[1]Edades!$A$3:$H$153,4,FALSE)</f>
        <v>5</v>
      </c>
      <c r="AA170" s="63" t="str">
        <f>VLOOKUP($Y170,[1]Edades!$A$3:$H$153,6,FALSE)</f>
        <v>5 - Adultez</v>
      </c>
      <c r="AB170" s="63">
        <f>VLOOKUP($Y170,[1]Edades!$A$3:$H$153,7,FALSE)</f>
        <v>12</v>
      </c>
      <c r="AC170" s="63" t="str">
        <f>VLOOKUP($Y170,[1]Edades!$A$3:$H$153,8,FALSE)</f>
        <v>55-59</v>
      </c>
      <c r="AD170" s="91" t="s">
        <v>1590</v>
      </c>
      <c r="AE170" s="85">
        <v>2</v>
      </c>
      <c r="AF170" s="85" t="s">
        <v>807</v>
      </c>
      <c r="AG170" s="86" t="s">
        <v>1777</v>
      </c>
      <c r="AH170" s="85" t="s">
        <v>807</v>
      </c>
      <c r="AI170" s="85" t="s">
        <v>807</v>
      </c>
      <c r="AJ170" s="85" t="s">
        <v>807</v>
      </c>
      <c r="AK170" s="86" t="s">
        <v>1784</v>
      </c>
      <c r="AL170" s="86" t="s">
        <v>1602</v>
      </c>
      <c r="AM170" s="85" t="s">
        <v>1786</v>
      </c>
      <c r="AN170" s="85" t="s">
        <v>131</v>
      </c>
      <c r="AO170" s="85" t="s">
        <v>131</v>
      </c>
      <c r="AP170" s="85" t="s">
        <v>131</v>
      </c>
      <c r="AQ170" s="75" t="s">
        <v>1841</v>
      </c>
      <c r="AR170" s="53" t="str">
        <f t="shared" si="101"/>
        <v>86001 - Mocoa</v>
      </c>
      <c r="AS170" s="85" t="s">
        <v>1586</v>
      </c>
      <c r="AT170" s="85">
        <v>3123783985</v>
      </c>
      <c r="AU170" s="85" t="s">
        <v>1219</v>
      </c>
      <c r="AV170" s="85"/>
      <c r="AW170" s="85"/>
      <c r="AX170" s="85"/>
      <c r="AY170" s="85"/>
      <c r="AZ170" s="85"/>
      <c r="BA170" s="85">
        <v>86</v>
      </c>
      <c r="BB170" s="85" t="s">
        <v>1778</v>
      </c>
      <c r="BC170" s="85">
        <v>86001</v>
      </c>
      <c r="BD170" s="85" t="s">
        <v>1586</v>
      </c>
      <c r="BE170" s="89">
        <v>860010017201</v>
      </c>
      <c r="BF170" s="49" t="s">
        <v>1079</v>
      </c>
      <c r="BG170" s="85" t="s">
        <v>1779</v>
      </c>
      <c r="BH170" s="85" t="s">
        <v>1780</v>
      </c>
      <c r="BI170" s="85">
        <v>4201616</v>
      </c>
      <c r="BJ170" s="85"/>
      <c r="BK170" s="85"/>
      <c r="BL170" s="85" t="s">
        <v>2252</v>
      </c>
      <c r="BM170" s="85" t="s">
        <v>130</v>
      </c>
      <c r="BN170" s="85" t="s">
        <v>132</v>
      </c>
      <c r="BO170" s="85">
        <v>0</v>
      </c>
      <c r="BP170" s="85" t="s">
        <v>132</v>
      </c>
      <c r="BQ170" s="85" t="s">
        <v>132</v>
      </c>
      <c r="BR170" s="85" t="s">
        <v>807</v>
      </c>
      <c r="BS170" s="85" t="s">
        <v>807</v>
      </c>
      <c r="BT170" s="90">
        <v>44840</v>
      </c>
      <c r="BU170" s="85" t="s">
        <v>1677</v>
      </c>
      <c r="BV170" s="85" t="s">
        <v>130</v>
      </c>
      <c r="BW170" s="91" t="s">
        <v>1678</v>
      </c>
      <c r="BX170" s="85"/>
      <c r="BY170" s="88" t="s">
        <v>130</v>
      </c>
      <c r="BZ170" s="85" t="s">
        <v>807</v>
      </c>
      <c r="CA170" s="85" t="s">
        <v>807</v>
      </c>
      <c r="CB170" s="85"/>
      <c r="CC170" s="85"/>
      <c r="CD170" s="85" t="s">
        <v>131</v>
      </c>
      <c r="CE170" s="88" t="s">
        <v>1681</v>
      </c>
      <c r="CF170" s="80" t="str">
        <f t="shared" si="125"/>
        <v>HTA</v>
      </c>
      <c r="CG170" s="109">
        <v>71</v>
      </c>
      <c r="CH170" s="95">
        <v>165</v>
      </c>
      <c r="CI170" s="50">
        <f t="shared" si="85"/>
        <v>26.078971533516992</v>
      </c>
      <c r="CJ170" s="18" t="str">
        <f t="shared" si="86"/>
        <v>SOBREPESO</v>
      </c>
      <c r="CK170" s="95">
        <f>Hoja1!L172</f>
        <v>10</v>
      </c>
      <c r="CL170" s="10" t="s">
        <v>1112</v>
      </c>
      <c r="CM170" s="97">
        <v>43363</v>
      </c>
      <c r="CN170" s="92"/>
      <c r="CO170" s="75">
        <v>1</v>
      </c>
      <c r="CP170" s="119">
        <f t="shared" si="124"/>
        <v>43363</v>
      </c>
      <c r="CQ170" s="75">
        <v>2</v>
      </c>
      <c r="CR170" s="65" t="s">
        <v>1222</v>
      </c>
      <c r="CS170" s="75">
        <v>0</v>
      </c>
      <c r="CT170" s="110" t="s">
        <v>131</v>
      </c>
      <c r="CU170" s="93" t="s">
        <v>807</v>
      </c>
      <c r="CV170" s="92"/>
      <c r="CW170" s="102">
        <v>110</v>
      </c>
      <c r="CX170" s="102">
        <v>70</v>
      </c>
      <c r="CY170" s="93" t="s">
        <v>807</v>
      </c>
      <c r="CZ170" s="92" t="s">
        <v>130</v>
      </c>
      <c r="DA170" s="75" t="s">
        <v>807</v>
      </c>
      <c r="DB170" s="92">
        <v>0</v>
      </c>
      <c r="DC170" s="75" t="str">
        <f t="shared" si="87"/>
        <v/>
      </c>
      <c r="DD170" s="16" t="str">
        <f t="shared" si="88"/>
        <v/>
      </c>
      <c r="DE170" s="16" t="str">
        <f t="shared" si="89"/>
        <v/>
      </c>
      <c r="DF170" s="16" t="str">
        <f t="shared" si="90"/>
        <v/>
      </c>
      <c r="DG170" s="16" t="str">
        <f t="shared" si="102"/>
        <v xml:space="preserve"> +  +  + </v>
      </c>
      <c r="DH170" s="16" t="str">
        <f t="shared" si="123"/>
        <v>HTA</v>
      </c>
      <c r="DI170" s="98"/>
      <c r="DJ170" s="75" t="str">
        <f t="shared" si="91"/>
        <v>NO</v>
      </c>
      <c r="DL170" s="98"/>
      <c r="DM170" s="98"/>
      <c r="DN170" s="75" t="str">
        <f t="shared" si="92"/>
        <v>NO</v>
      </c>
      <c r="DO170" s="98"/>
      <c r="DP170" s="75" t="str">
        <f t="shared" si="93"/>
        <v>NO</v>
      </c>
      <c r="DQ170" s="98"/>
      <c r="DR170" s="75" t="str">
        <f t="shared" si="94"/>
        <v>NO</v>
      </c>
      <c r="DS170" s="98"/>
      <c r="DT170" s="75" t="str">
        <f t="shared" si="95"/>
        <v>NO</v>
      </c>
      <c r="DU170" s="98"/>
      <c r="DV170" s="75" t="str">
        <f t="shared" si="96"/>
        <v>NO</v>
      </c>
      <c r="DW170" s="98"/>
      <c r="DX170" s="75" t="str">
        <f t="shared" si="97"/>
        <v>NO</v>
      </c>
      <c r="DY170" s="97">
        <v>44272</v>
      </c>
      <c r="DZ170" s="75" t="str">
        <f t="shared" si="98"/>
        <v>SI</v>
      </c>
      <c r="EA170" s="98"/>
      <c r="EB170" s="75" t="str">
        <f t="shared" si="99"/>
        <v>NO</v>
      </c>
      <c r="EC170" s="98" t="s">
        <v>807</v>
      </c>
      <c r="ED170" s="92" t="s">
        <v>1530</v>
      </c>
      <c r="EE170" s="92"/>
      <c r="EF170" s="98" t="s">
        <v>807</v>
      </c>
      <c r="EG170" s="94"/>
      <c r="EH170" s="99" t="s">
        <v>131</v>
      </c>
      <c r="EI170" s="99" t="s">
        <v>807</v>
      </c>
      <c r="EJ170" s="99"/>
      <c r="EK170" s="111">
        <v>43718</v>
      </c>
      <c r="EL170" s="92">
        <v>0.89</v>
      </c>
      <c r="EM170" s="112">
        <v>44270</v>
      </c>
      <c r="EN170" s="102">
        <v>87.3</v>
      </c>
      <c r="EO170" s="111">
        <v>44270</v>
      </c>
      <c r="EP170" s="92">
        <v>177</v>
      </c>
      <c r="EQ170" s="111">
        <v>44270</v>
      </c>
      <c r="ER170" s="99">
        <v>117.53999999999999</v>
      </c>
      <c r="ES170" s="111">
        <v>44270</v>
      </c>
      <c r="ET170" s="192">
        <v>44</v>
      </c>
      <c r="EU170" s="111">
        <v>44270</v>
      </c>
      <c r="EV170" s="92">
        <v>77.3</v>
      </c>
      <c r="EW170" s="111">
        <v>44068</v>
      </c>
      <c r="EX170" s="92"/>
      <c r="EY170" s="103"/>
      <c r="EZ170" s="92"/>
      <c r="FA170" s="102"/>
      <c r="FB170" s="102"/>
      <c r="FC170" s="92"/>
      <c r="FD170" s="92"/>
      <c r="FE170" s="112">
        <v>44068</v>
      </c>
      <c r="FF170" s="125">
        <v>1</v>
      </c>
      <c r="FG170" s="111">
        <v>44068</v>
      </c>
      <c r="FH170" s="125">
        <v>110</v>
      </c>
      <c r="FI170" s="92"/>
      <c r="FJ170" s="94"/>
      <c r="FK170" s="92"/>
      <c r="FL170" s="97">
        <v>44840</v>
      </c>
      <c r="FM170" s="98" t="s">
        <v>1530</v>
      </c>
      <c r="FN170" s="97">
        <v>44932</v>
      </c>
      <c r="FO170" s="107"/>
      <c r="FP170" s="92" t="s">
        <v>132</v>
      </c>
      <c r="FQ170" s="92" t="s">
        <v>132</v>
      </c>
      <c r="FR170" s="92" t="s">
        <v>132</v>
      </c>
      <c r="FS170" s="107" t="s">
        <v>807</v>
      </c>
      <c r="FT170" s="92" t="s">
        <v>132</v>
      </c>
      <c r="FU170" s="92"/>
      <c r="GM170" s="102"/>
    </row>
    <row r="171" spans="1:195" s="75" customFormat="1" x14ac:dyDescent="0.25">
      <c r="A171" s="85">
        <v>2022</v>
      </c>
      <c r="B171" s="76">
        <v>44926</v>
      </c>
      <c r="C171" s="85" t="s">
        <v>121</v>
      </c>
      <c r="D171" s="85" t="s">
        <v>122</v>
      </c>
      <c r="E171" s="85" t="s">
        <v>123</v>
      </c>
      <c r="F171" s="77">
        <f t="shared" si="103"/>
        <v>170</v>
      </c>
      <c r="G171" s="85" t="s">
        <v>1586</v>
      </c>
      <c r="H171" s="85">
        <v>86</v>
      </c>
      <c r="I171" s="85" t="s">
        <v>797</v>
      </c>
      <c r="J171" s="217" t="s">
        <v>800</v>
      </c>
      <c r="K171" s="77" t="str">
        <f>VLOOKUP(J171,[1]CodMpios!$B$1075:$E$1087,4,FALSE)</f>
        <v>86001 - Mocoa</v>
      </c>
      <c r="L171" s="77" t="str">
        <f>VLOOKUP($J171,[1]Coord_Mpios_X_Y!$B$102:$K$114,9,FALSE)</f>
        <v>1,228574994655</v>
      </c>
      <c r="M171" s="77" t="str">
        <f>VLOOKUP($J171,[1]Coord_Mpios_X_Y!$B$102:$K$114,10,FALSE)</f>
        <v>-76,684362183288</v>
      </c>
      <c r="N171" s="86" t="s">
        <v>1775</v>
      </c>
      <c r="O171" s="86" t="s">
        <v>1776</v>
      </c>
      <c r="P171" s="218"/>
      <c r="Q171" s="85" t="s">
        <v>126</v>
      </c>
      <c r="R171" s="108">
        <v>17667211</v>
      </c>
      <c r="S171" s="62" t="str">
        <f t="shared" si="84"/>
        <v>CC17667211</v>
      </c>
      <c r="T171" s="91" t="s">
        <v>180</v>
      </c>
      <c r="U171" s="85" t="s">
        <v>1283</v>
      </c>
      <c r="V171" s="91" t="s">
        <v>1284</v>
      </c>
      <c r="W171" s="85" t="s">
        <v>790</v>
      </c>
      <c r="X171" s="87">
        <v>21112</v>
      </c>
      <c r="Y171" s="89">
        <f t="shared" si="100"/>
        <v>57</v>
      </c>
      <c r="Z171" s="63">
        <f>VLOOKUP($Y171,[1]Edades!$A$3:$H$153,4,FALSE)</f>
        <v>5</v>
      </c>
      <c r="AA171" s="63" t="str">
        <f>VLOOKUP($Y171,[1]Edades!$A$3:$H$153,6,FALSE)</f>
        <v>5 - Adultez</v>
      </c>
      <c r="AB171" s="63">
        <f>VLOOKUP($Y171,[1]Edades!$A$3:$H$153,7,FALSE)</f>
        <v>12</v>
      </c>
      <c r="AC171" s="63" t="str">
        <f>VLOOKUP($Y171,[1]Edades!$A$3:$H$153,8,FALSE)</f>
        <v>55-59</v>
      </c>
      <c r="AD171" s="91" t="s">
        <v>1589</v>
      </c>
      <c r="AE171" s="85">
        <v>1</v>
      </c>
      <c r="AF171" s="85" t="s">
        <v>807</v>
      </c>
      <c r="AG171" s="86" t="s">
        <v>1777</v>
      </c>
      <c r="AH171" s="85" t="s">
        <v>807</v>
      </c>
      <c r="AI171" s="85" t="s">
        <v>807</v>
      </c>
      <c r="AJ171" s="85" t="s">
        <v>807</v>
      </c>
      <c r="AK171" s="86" t="s">
        <v>1775</v>
      </c>
      <c r="AL171" s="86" t="s">
        <v>1602</v>
      </c>
      <c r="AM171" s="85" t="s">
        <v>1786</v>
      </c>
      <c r="AN171" s="85" t="s">
        <v>131</v>
      </c>
      <c r="AO171" s="85" t="s">
        <v>131</v>
      </c>
      <c r="AP171" s="85" t="s">
        <v>131</v>
      </c>
      <c r="AQ171" s="75" t="s">
        <v>1841</v>
      </c>
      <c r="AR171" s="53" t="str">
        <f t="shared" si="101"/>
        <v>86001 - Mocoa</v>
      </c>
      <c r="AS171" s="85" t="s">
        <v>1586</v>
      </c>
      <c r="AT171" s="85">
        <v>3102058858</v>
      </c>
      <c r="AU171" s="85" t="s">
        <v>1219</v>
      </c>
      <c r="AV171" s="85"/>
      <c r="AW171" s="85"/>
      <c r="AX171" s="85"/>
      <c r="AY171" s="85"/>
      <c r="AZ171" s="85"/>
      <c r="BA171" s="85">
        <v>86</v>
      </c>
      <c r="BB171" s="85" t="s">
        <v>1778</v>
      </c>
      <c r="BC171" s="85">
        <v>86001</v>
      </c>
      <c r="BD171" s="85" t="s">
        <v>1586</v>
      </c>
      <c r="BE171" s="89">
        <v>860010017201</v>
      </c>
      <c r="BF171" s="49" t="s">
        <v>1079</v>
      </c>
      <c r="BG171" s="85" t="s">
        <v>1779</v>
      </c>
      <c r="BH171" s="85" t="s">
        <v>1780</v>
      </c>
      <c r="BI171" s="85">
        <v>4201616</v>
      </c>
      <c r="BJ171" s="85"/>
      <c r="BK171" s="85"/>
      <c r="BL171" s="85" t="s">
        <v>807</v>
      </c>
      <c r="BM171" s="88" t="s">
        <v>132</v>
      </c>
      <c r="BN171" s="85" t="s">
        <v>132</v>
      </c>
      <c r="BO171" s="85">
        <v>0</v>
      </c>
      <c r="BP171" s="85" t="s">
        <v>132</v>
      </c>
      <c r="BQ171" s="85" t="s">
        <v>132</v>
      </c>
      <c r="BR171" s="85" t="s">
        <v>807</v>
      </c>
      <c r="BS171" s="127" t="s">
        <v>132</v>
      </c>
      <c r="BT171" s="142">
        <v>44824</v>
      </c>
      <c r="BU171" s="85" t="s">
        <v>1677</v>
      </c>
      <c r="BV171" s="85" t="s">
        <v>130</v>
      </c>
      <c r="BW171" s="91" t="s">
        <v>1788</v>
      </c>
      <c r="BX171" s="85" t="s">
        <v>1691</v>
      </c>
      <c r="BY171" s="85" t="s">
        <v>132</v>
      </c>
      <c r="BZ171" s="85" t="s">
        <v>130</v>
      </c>
      <c r="CA171" s="85" t="s">
        <v>132</v>
      </c>
      <c r="CB171" s="85"/>
      <c r="CC171" s="85"/>
      <c r="CD171" s="85" t="s">
        <v>131</v>
      </c>
      <c r="CE171" s="88" t="s">
        <v>1681</v>
      </c>
      <c r="CF171" s="80" t="str">
        <f t="shared" si="125"/>
        <v>HTA</v>
      </c>
      <c r="CG171" s="109">
        <v>87</v>
      </c>
      <c r="CH171" s="95">
        <v>180</v>
      </c>
      <c r="CI171" s="50">
        <f t="shared" si="85"/>
        <v>26.851851851851851</v>
      </c>
      <c r="CJ171" s="18" t="str">
        <f t="shared" si="86"/>
        <v>SOBREPESO</v>
      </c>
      <c r="CK171" s="95">
        <f>Hoja1!L173</f>
        <v>12</v>
      </c>
      <c r="CL171" s="10" t="s">
        <v>1113</v>
      </c>
      <c r="CM171" s="97">
        <v>43363</v>
      </c>
      <c r="CN171" s="92"/>
      <c r="CO171" s="75">
        <v>1</v>
      </c>
      <c r="CP171" s="119">
        <f t="shared" si="124"/>
        <v>43363</v>
      </c>
      <c r="CQ171" s="75">
        <v>2</v>
      </c>
      <c r="CR171" s="65" t="s">
        <v>1222</v>
      </c>
      <c r="CS171" s="75">
        <v>0</v>
      </c>
      <c r="CT171" s="110" t="s">
        <v>131</v>
      </c>
      <c r="CU171" s="93" t="s">
        <v>807</v>
      </c>
      <c r="CV171" s="92"/>
      <c r="CW171" s="102">
        <v>140</v>
      </c>
      <c r="CX171" s="102">
        <v>80</v>
      </c>
      <c r="CY171" s="93" t="s">
        <v>131</v>
      </c>
      <c r="CZ171" s="92" t="s">
        <v>132</v>
      </c>
      <c r="DA171" s="75" t="s">
        <v>807</v>
      </c>
      <c r="DB171" s="92">
        <v>0</v>
      </c>
      <c r="DC171" s="75" t="str">
        <f t="shared" si="87"/>
        <v/>
      </c>
      <c r="DD171" s="16" t="str">
        <f t="shared" si="88"/>
        <v/>
      </c>
      <c r="DE171" s="16" t="str">
        <f t="shared" si="89"/>
        <v/>
      </c>
      <c r="DF171" s="16" t="str">
        <f t="shared" si="90"/>
        <v/>
      </c>
      <c r="DG171" s="16" t="str">
        <f t="shared" si="102"/>
        <v xml:space="preserve"> +  +  + </v>
      </c>
      <c r="DH171" s="16" t="str">
        <f t="shared" si="123"/>
        <v>HTA</v>
      </c>
      <c r="DI171" s="98"/>
      <c r="DJ171" s="75" t="str">
        <f t="shared" si="91"/>
        <v>NO</v>
      </c>
      <c r="DL171" s="98"/>
      <c r="DM171" s="98">
        <v>43515</v>
      </c>
      <c r="DN171" s="75" t="str">
        <f t="shared" si="92"/>
        <v>SI</v>
      </c>
      <c r="DO171" s="98"/>
      <c r="DP171" s="75" t="str">
        <f t="shared" si="93"/>
        <v>NO</v>
      </c>
      <c r="DQ171" s="98"/>
      <c r="DR171" s="75" t="str">
        <f t="shared" si="94"/>
        <v>NO</v>
      </c>
      <c r="DS171" s="98"/>
      <c r="DT171" s="75" t="str">
        <f t="shared" si="95"/>
        <v>NO</v>
      </c>
      <c r="DU171" s="98"/>
      <c r="DV171" s="75" t="str">
        <f t="shared" si="96"/>
        <v>NO</v>
      </c>
      <c r="DW171" s="98"/>
      <c r="DX171" s="75" t="str">
        <f t="shared" si="97"/>
        <v>NO</v>
      </c>
      <c r="DY171" s="97">
        <v>44344</v>
      </c>
      <c r="DZ171" s="75" t="str">
        <f t="shared" si="98"/>
        <v>SI</v>
      </c>
      <c r="EA171" s="98"/>
      <c r="EB171" s="75" t="str">
        <f t="shared" si="99"/>
        <v>NO</v>
      </c>
      <c r="EC171" s="98" t="s">
        <v>807</v>
      </c>
      <c r="ED171" s="92" t="s">
        <v>1530</v>
      </c>
      <c r="EE171" s="92"/>
      <c r="EF171" s="98" t="s">
        <v>807</v>
      </c>
      <c r="EG171" s="94"/>
      <c r="EH171" s="99" t="s">
        <v>131</v>
      </c>
      <c r="EI171" s="99" t="s">
        <v>807</v>
      </c>
      <c r="EJ171" s="99"/>
      <c r="EK171" s="111">
        <v>44344</v>
      </c>
      <c r="EL171" s="92">
        <v>0.96</v>
      </c>
      <c r="EM171" s="112">
        <v>44344</v>
      </c>
      <c r="EN171" s="102">
        <v>94</v>
      </c>
      <c r="EO171" s="111">
        <v>44344</v>
      </c>
      <c r="EP171" s="92">
        <v>238</v>
      </c>
      <c r="EQ171" s="111">
        <v>44344</v>
      </c>
      <c r="ER171" s="99">
        <v>149.5</v>
      </c>
      <c r="ES171" s="111">
        <v>44344</v>
      </c>
      <c r="ET171" s="192">
        <v>54.1</v>
      </c>
      <c r="EU171" s="111">
        <v>44344</v>
      </c>
      <c r="EV171" s="92">
        <v>172</v>
      </c>
      <c r="EW171" s="111">
        <v>44344</v>
      </c>
      <c r="EX171" s="92"/>
      <c r="EY171" s="103"/>
      <c r="EZ171" s="92"/>
      <c r="FA171" s="102"/>
      <c r="FB171" s="102"/>
      <c r="FC171" s="92"/>
      <c r="FD171" s="92"/>
      <c r="FE171" s="112">
        <v>44344</v>
      </c>
      <c r="FF171" s="125">
        <v>16.600000000000001</v>
      </c>
      <c r="FG171" s="111">
        <v>44344</v>
      </c>
      <c r="FH171" s="125">
        <v>63.4</v>
      </c>
      <c r="FI171" s="92"/>
      <c r="FJ171" s="94"/>
      <c r="FK171" s="92"/>
      <c r="FL171" s="114">
        <v>44824</v>
      </c>
      <c r="FM171" s="98" t="s">
        <v>1530</v>
      </c>
      <c r="FN171" s="114">
        <v>44915</v>
      </c>
      <c r="FO171" s="107" t="s">
        <v>807</v>
      </c>
      <c r="FP171" s="92" t="s">
        <v>130</v>
      </c>
      <c r="FQ171" s="92" t="s">
        <v>132</v>
      </c>
      <c r="FR171" s="92" t="s">
        <v>132</v>
      </c>
      <c r="FS171" s="107" t="s">
        <v>807</v>
      </c>
      <c r="FT171" s="92" t="s">
        <v>132</v>
      </c>
      <c r="FU171" s="92"/>
      <c r="GM171" s="102"/>
    </row>
    <row r="172" spans="1:195" s="75" customFormat="1" x14ac:dyDescent="0.25">
      <c r="A172" s="85">
        <v>2022</v>
      </c>
      <c r="B172" s="76">
        <v>44926</v>
      </c>
      <c r="C172" s="85" t="s">
        <v>121</v>
      </c>
      <c r="D172" s="85" t="s">
        <v>122</v>
      </c>
      <c r="E172" s="85" t="s">
        <v>123</v>
      </c>
      <c r="F172" s="77">
        <f t="shared" si="103"/>
        <v>171</v>
      </c>
      <c r="G172" s="85" t="s">
        <v>1586</v>
      </c>
      <c r="H172" s="85">
        <v>86</v>
      </c>
      <c r="I172" s="85" t="s">
        <v>797</v>
      </c>
      <c r="J172" s="217" t="s">
        <v>800</v>
      </c>
      <c r="K172" s="77" t="str">
        <f>VLOOKUP(J172,[1]CodMpios!$B$1075:$E$1087,4,FALSE)</f>
        <v>86001 - Mocoa</v>
      </c>
      <c r="L172" s="77" t="str">
        <f>VLOOKUP($J172,[1]Coord_Mpios_X_Y!$B$102:$K$114,9,FALSE)</f>
        <v>1,228574994655</v>
      </c>
      <c r="M172" s="77" t="str">
        <f>VLOOKUP($J172,[1]Coord_Mpios_X_Y!$B$102:$K$114,10,FALSE)</f>
        <v>-76,684362183288</v>
      </c>
      <c r="N172" s="86" t="s">
        <v>1775</v>
      </c>
      <c r="O172" s="86" t="s">
        <v>1776</v>
      </c>
      <c r="P172" s="218"/>
      <c r="Q172" s="85" t="s">
        <v>126</v>
      </c>
      <c r="R172" s="108">
        <v>18123304</v>
      </c>
      <c r="S172" s="62" t="str">
        <f t="shared" si="84"/>
        <v>CC18123304</v>
      </c>
      <c r="T172" s="91" t="s">
        <v>423</v>
      </c>
      <c r="U172" s="85" t="s">
        <v>287</v>
      </c>
      <c r="V172" s="91" t="s">
        <v>265</v>
      </c>
      <c r="W172" s="85" t="s">
        <v>202</v>
      </c>
      <c r="X172" s="87">
        <v>21947</v>
      </c>
      <c r="Y172" s="89">
        <f t="shared" si="100"/>
        <v>60</v>
      </c>
      <c r="Z172" s="63">
        <f>VLOOKUP($Y172,[1]Edades!$A$3:$H$153,4,FALSE)</f>
        <v>6</v>
      </c>
      <c r="AA172" s="63" t="str">
        <f>VLOOKUP($Y172,[1]Edades!$A$3:$H$153,6,FALSE)</f>
        <v>6 - Persona mayor</v>
      </c>
      <c r="AB172" s="63">
        <f>VLOOKUP($Y172,[1]Edades!$A$3:$H$153,7,FALSE)</f>
        <v>13</v>
      </c>
      <c r="AC172" s="63" t="str">
        <f>VLOOKUP($Y172,[1]Edades!$A$3:$H$153,8,FALSE)</f>
        <v>60-64</v>
      </c>
      <c r="AD172" s="91" t="s">
        <v>1589</v>
      </c>
      <c r="AE172" s="85">
        <v>1</v>
      </c>
      <c r="AF172" s="85" t="s">
        <v>807</v>
      </c>
      <c r="AG172" s="86" t="s">
        <v>1777</v>
      </c>
      <c r="AH172" s="85" t="s">
        <v>807</v>
      </c>
      <c r="AI172" s="85" t="s">
        <v>807</v>
      </c>
      <c r="AJ172" s="85" t="s">
        <v>807</v>
      </c>
      <c r="AK172" s="86" t="s">
        <v>1775</v>
      </c>
      <c r="AL172" s="85" t="s">
        <v>807</v>
      </c>
      <c r="AM172" s="85" t="s">
        <v>1786</v>
      </c>
      <c r="AN172" s="85" t="s">
        <v>131</v>
      </c>
      <c r="AO172" s="85" t="s">
        <v>131</v>
      </c>
      <c r="AP172" s="85" t="s">
        <v>131</v>
      </c>
      <c r="AQ172" s="75" t="s">
        <v>1841</v>
      </c>
      <c r="AR172" s="53" t="str">
        <f t="shared" si="101"/>
        <v>86001 - Mocoa</v>
      </c>
      <c r="AS172" s="85" t="s">
        <v>1586</v>
      </c>
      <c r="AT172" s="85">
        <v>3142142807</v>
      </c>
      <c r="AU172" s="85" t="s">
        <v>1219</v>
      </c>
      <c r="AV172" s="85"/>
      <c r="AW172" s="85"/>
      <c r="AX172" s="85"/>
      <c r="AY172" s="85"/>
      <c r="AZ172" s="85"/>
      <c r="BA172" s="85">
        <v>86</v>
      </c>
      <c r="BB172" s="85" t="s">
        <v>1778</v>
      </c>
      <c r="BC172" s="85">
        <v>86001</v>
      </c>
      <c r="BD172" s="85" t="s">
        <v>1586</v>
      </c>
      <c r="BE172" s="89">
        <v>860010017201</v>
      </c>
      <c r="BF172" s="49" t="s">
        <v>1079</v>
      </c>
      <c r="BG172" s="85" t="s">
        <v>1779</v>
      </c>
      <c r="BH172" s="85" t="s">
        <v>1780</v>
      </c>
      <c r="BI172" s="85">
        <v>4201616</v>
      </c>
      <c r="BJ172" s="85"/>
      <c r="BK172" s="85"/>
      <c r="BL172" s="85" t="s">
        <v>807</v>
      </c>
      <c r="BM172" s="88" t="s">
        <v>132</v>
      </c>
      <c r="BN172" s="85" t="s">
        <v>132</v>
      </c>
      <c r="BO172" s="85">
        <v>0</v>
      </c>
      <c r="BP172" s="85" t="s">
        <v>132</v>
      </c>
      <c r="BQ172" s="85" t="s">
        <v>132</v>
      </c>
      <c r="BR172" s="85" t="s">
        <v>807</v>
      </c>
      <c r="BS172" s="85" t="s">
        <v>807</v>
      </c>
      <c r="BT172" s="90">
        <v>44714</v>
      </c>
      <c r="BU172" s="85" t="s">
        <v>1677</v>
      </c>
      <c r="BV172" s="85" t="s">
        <v>130</v>
      </c>
      <c r="BW172" s="91" t="s">
        <v>1792</v>
      </c>
      <c r="BX172" s="85"/>
      <c r="BY172" s="85" t="s">
        <v>132</v>
      </c>
      <c r="BZ172" s="85" t="s">
        <v>807</v>
      </c>
      <c r="CA172" s="85" t="s">
        <v>807</v>
      </c>
      <c r="CB172" s="85"/>
      <c r="CC172" s="85"/>
      <c r="CD172" s="85" t="s">
        <v>131</v>
      </c>
      <c r="CE172" s="88" t="s">
        <v>1681</v>
      </c>
      <c r="CF172" s="80" t="str">
        <f t="shared" si="125"/>
        <v>HTA</v>
      </c>
      <c r="CG172" s="109">
        <v>69</v>
      </c>
      <c r="CH172" s="95">
        <v>162</v>
      </c>
      <c r="CI172" s="50">
        <f t="shared" si="85"/>
        <v>26.291723822588015</v>
      </c>
      <c r="CJ172" s="18" t="str">
        <f t="shared" si="86"/>
        <v>SOBREPESO</v>
      </c>
      <c r="CK172" s="95">
        <f>Hoja1!L174</f>
        <v>13</v>
      </c>
      <c r="CL172" s="10" t="s">
        <v>1113</v>
      </c>
      <c r="CM172" s="97">
        <v>43363</v>
      </c>
      <c r="CN172" s="92"/>
      <c r="CO172" s="75">
        <v>1</v>
      </c>
      <c r="CP172" s="119">
        <f t="shared" si="124"/>
        <v>43363</v>
      </c>
      <c r="CQ172" s="75">
        <v>2</v>
      </c>
      <c r="CR172" s="65" t="s">
        <v>1222</v>
      </c>
      <c r="CS172" s="75">
        <v>0</v>
      </c>
      <c r="CT172" s="110" t="s">
        <v>131</v>
      </c>
      <c r="CU172" s="93" t="s">
        <v>807</v>
      </c>
      <c r="CV172" s="92"/>
      <c r="CW172" s="102">
        <v>180</v>
      </c>
      <c r="CX172" s="102">
        <v>90</v>
      </c>
      <c r="CY172" s="93" t="s">
        <v>807</v>
      </c>
      <c r="CZ172" s="92" t="s">
        <v>132</v>
      </c>
      <c r="DA172" s="75" t="s">
        <v>807</v>
      </c>
      <c r="DB172" s="92">
        <v>0</v>
      </c>
      <c r="DC172" s="75" t="str">
        <f t="shared" si="87"/>
        <v/>
      </c>
      <c r="DD172" s="16" t="str">
        <f t="shared" si="88"/>
        <v>PRESION ALTA</v>
      </c>
      <c r="DE172" s="16" t="str">
        <f t="shared" si="89"/>
        <v/>
      </c>
      <c r="DF172" s="16" t="str">
        <f t="shared" si="90"/>
        <v/>
      </c>
      <c r="DG172" s="16" t="str">
        <f t="shared" si="102"/>
        <v xml:space="preserve"> + PRESION ALTA +  + </v>
      </c>
      <c r="DH172" s="16" t="str">
        <f>VLOOKUP(DG172,Hoja3!$A$19:$B$41,2,FALSE)</f>
        <v>PRESION ALTA</v>
      </c>
      <c r="DI172" s="98"/>
      <c r="DJ172" s="75" t="str">
        <f t="shared" si="91"/>
        <v>NO</v>
      </c>
      <c r="DL172" s="98"/>
      <c r="DM172" s="98">
        <v>43227</v>
      </c>
      <c r="DN172" s="75" t="str">
        <f t="shared" si="92"/>
        <v>SI</v>
      </c>
      <c r="DO172" s="98"/>
      <c r="DP172" s="75" t="str">
        <f t="shared" si="93"/>
        <v>NO</v>
      </c>
      <c r="DQ172" s="98"/>
      <c r="DR172" s="75" t="str">
        <f t="shared" si="94"/>
        <v>NO</v>
      </c>
      <c r="DS172" s="98"/>
      <c r="DT172" s="75" t="str">
        <f t="shared" si="95"/>
        <v>NO</v>
      </c>
      <c r="DU172" s="98"/>
      <c r="DV172" s="75" t="str">
        <f t="shared" si="96"/>
        <v>NO</v>
      </c>
      <c r="DW172" s="98">
        <v>43591</v>
      </c>
      <c r="DX172" s="75" t="str">
        <f t="shared" si="97"/>
        <v>SI</v>
      </c>
      <c r="DY172" s="97">
        <v>44701</v>
      </c>
      <c r="DZ172" s="75" t="str">
        <f t="shared" si="98"/>
        <v>SI</v>
      </c>
      <c r="EA172" s="98"/>
      <c r="EB172" s="75" t="str">
        <f t="shared" si="99"/>
        <v>NO</v>
      </c>
      <c r="EC172" s="98" t="s">
        <v>807</v>
      </c>
      <c r="ED172" s="92" t="s">
        <v>1530</v>
      </c>
      <c r="EE172" s="92"/>
      <c r="EF172" s="98" t="s">
        <v>807</v>
      </c>
      <c r="EG172" s="94"/>
      <c r="EH172" s="99" t="s">
        <v>131</v>
      </c>
      <c r="EI172" s="99" t="s">
        <v>807</v>
      </c>
      <c r="EJ172" s="99"/>
      <c r="EK172" s="111">
        <v>44701</v>
      </c>
      <c r="EL172" s="92">
        <v>1.08</v>
      </c>
      <c r="EM172" s="112">
        <v>44701</v>
      </c>
      <c r="EN172" s="102">
        <v>114</v>
      </c>
      <c r="EO172" s="111">
        <v>44701</v>
      </c>
      <c r="EP172" s="92">
        <v>145.5</v>
      </c>
      <c r="EQ172" s="111">
        <v>44701</v>
      </c>
      <c r="ER172" s="99">
        <v>68.259999999999991</v>
      </c>
      <c r="ES172" s="111">
        <v>44701</v>
      </c>
      <c r="ET172" s="192">
        <v>46.7</v>
      </c>
      <c r="EU172" s="111">
        <v>44701</v>
      </c>
      <c r="EV172" s="92">
        <v>152.69999999999999</v>
      </c>
      <c r="EW172" s="111">
        <v>44701</v>
      </c>
      <c r="EX172" s="92"/>
      <c r="EY172" s="112">
        <v>43761</v>
      </c>
      <c r="EZ172" s="92">
        <v>5.0999999999999996</v>
      </c>
      <c r="FA172" s="102"/>
      <c r="FB172" s="102"/>
      <c r="FC172" s="92"/>
      <c r="FD172" s="92"/>
      <c r="FE172" s="112">
        <v>44701</v>
      </c>
      <c r="FF172" s="125">
        <v>19.7</v>
      </c>
      <c r="FG172" s="111">
        <v>44701</v>
      </c>
      <c r="FH172" s="125">
        <v>98.8</v>
      </c>
      <c r="FI172" s="92"/>
      <c r="FJ172" s="94"/>
      <c r="FK172" s="92"/>
      <c r="FL172" s="97">
        <v>44714</v>
      </c>
      <c r="FM172" s="98" t="s">
        <v>1530</v>
      </c>
      <c r="FN172" s="97">
        <v>44806</v>
      </c>
      <c r="FO172" s="107" t="s">
        <v>807</v>
      </c>
      <c r="FP172" s="92" t="s">
        <v>132</v>
      </c>
      <c r="FQ172" s="92" t="s">
        <v>132</v>
      </c>
      <c r="FR172" s="92" t="s">
        <v>132</v>
      </c>
      <c r="FS172" s="107" t="s">
        <v>807</v>
      </c>
      <c r="FT172" s="92" t="s">
        <v>132</v>
      </c>
      <c r="FU172" s="92"/>
      <c r="GM172" s="102"/>
    </row>
    <row r="173" spans="1:195" s="75" customFormat="1" x14ac:dyDescent="0.25">
      <c r="A173" s="85">
        <v>2022</v>
      </c>
      <c r="B173" s="76">
        <v>44926</v>
      </c>
      <c r="C173" s="85" t="s">
        <v>121</v>
      </c>
      <c r="D173" s="85" t="s">
        <v>122</v>
      </c>
      <c r="E173" s="85" t="s">
        <v>1474</v>
      </c>
      <c r="F173" s="77">
        <f t="shared" si="103"/>
        <v>172</v>
      </c>
      <c r="G173" s="85" t="s">
        <v>1586</v>
      </c>
      <c r="H173" s="85">
        <v>86</v>
      </c>
      <c r="I173" s="85" t="s">
        <v>797</v>
      </c>
      <c r="J173" s="217" t="s">
        <v>800</v>
      </c>
      <c r="K173" s="77" t="str">
        <f>VLOOKUP(J173,[1]CodMpios!$B$1075:$E$1087,4,FALSE)</f>
        <v>86001 - Mocoa</v>
      </c>
      <c r="L173" s="77" t="str">
        <f>VLOOKUP($J173,[1]Coord_Mpios_X_Y!$B$102:$K$114,9,FALSE)</f>
        <v>1,228574994655</v>
      </c>
      <c r="M173" s="77" t="str">
        <f>VLOOKUP($J173,[1]Coord_Mpios_X_Y!$B$102:$K$114,10,FALSE)</f>
        <v>-76,684362183288</v>
      </c>
      <c r="N173" s="86" t="s">
        <v>1775</v>
      </c>
      <c r="O173" s="86" t="s">
        <v>1776</v>
      </c>
      <c r="P173" s="218"/>
      <c r="Q173" s="85" t="s">
        <v>126</v>
      </c>
      <c r="R173" s="108">
        <v>28681113</v>
      </c>
      <c r="S173" s="62" t="str">
        <f t="shared" si="84"/>
        <v>CC28681113</v>
      </c>
      <c r="T173" s="91" t="s">
        <v>1281</v>
      </c>
      <c r="U173" s="85" t="s">
        <v>278</v>
      </c>
      <c r="V173" s="91" t="s">
        <v>429</v>
      </c>
      <c r="W173" s="85" t="s">
        <v>1282</v>
      </c>
      <c r="X173" s="87">
        <v>21178</v>
      </c>
      <c r="Y173" s="89">
        <f t="shared" si="100"/>
        <v>57</v>
      </c>
      <c r="Z173" s="63">
        <f>VLOOKUP($Y173,[1]Edades!$A$3:$H$153,4,FALSE)</f>
        <v>5</v>
      </c>
      <c r="AA173" s="63" t="str">
        <f>VLOOKUP($Y173,[1]Edades!$A$3:$H$153,6,FALSE)</f>
        <v>5 - Adultez</v>
      </c>
      <c r="AB173" s="63">
        <f>VLOOKUP($Y173,[1]Edades!$A$3:$H$153,7,FALSE)</f>
        <v>12</v>
      </c>
      <c r="AC173" s="63" t="str">
        <f>VLOOKUP($Y173,[1]Edades!$A$3:$H$153,8,FALSE)</f>
        <v>55-59</v>
      </c>
      <c r="AD173" s="91" t="s">
        <v>1590</v>
      </c>
      <c r="AE173" s="85">
        <v>2</v>
      </c>
      <c r="AF173" s="85" t="s">
        <v>807</v>
      </c>
      <c r="AG173" s="86" t="s">
        <v>1777</v>
      </c>
      <c r="AH173" s="85" t="s">
        <v>807</v>
      </c>
      <c r="AI173" s="85" t="s">
        <v>807</v>
      </c>
      <c r="AJ173" s="85" t="s">
        <v>807</v>
      </c>
      <c r="AK173" s="86" t="s">
        <v>1775</v>
      </c>
      <c r="AL173" s="85" t="s">
        <v>807</v>
      </c>
      <c r="AM173" s="85" t="s">
        <v>1786</v>
      </c>
      <c r="AN173" s="85" t="s">
        <v>131</v>
      </c>
      <c r="AO173" s="85" t="s">
        <v>131</v>
      </c>
      <c r="AP173" s="85" t="s">
        <v>131</v>
      </c>
      <c r="AQ173" s="75" t="s">
        <v>1841</v>
      </c>
      <c r="AR173" s="53" t="str">
        <f t="shared" si="101"/>
        <v>86001 - Mocoa</v>
      </c>
      <c r="AS173" s="85" t="s">
        <v>1586</v>
      </c>
      <c r="AT173" s="85">
        <v>3102154190</v>
      </c>
      <c r="AU173" s="85" t="s">
        <v>1219</v>
      </c>
      <c r="AV173" s="85"/>
      <c r="AW173" s="85"/>
      <c r="AX173" s="85"/>
      <c r="AY173" s="85"/>
      <c r="AZ173" s="85"/>
      <c r="BA173" s="85">
        <v>86</v>
      </c>
      <c r="BB173" s="85" t="s">
        <v>1778</v>
      </c>
      <c r="BC173" s="85">
        <v>86001</v>
      </c>
      <c r="BD173" s="85" t="s">
        <v>1586</v>
      </c>
      <c r="BE173" s="89">
        <v>860010017201</v>
      </c>
      <c r="BF173" s="49" t="s">
        <v>1079</v>
      </c>
      <c r="BG173" s="85" t="s">
        <v>1779</v>
      </c>
      <c r="BH173" s="85" t="s">
        <v>1780</v>
      </c>
      <c r="BI173" s="85">
        <v>4201616</v>
      </c>
      <c r="BJ173" s="85"/>
      <c r="BK173" s="85"/>
      <c r="BL173" s="85" t="s">
        <v>807</v>
      </c>
      <c r="BM173" s="85" t="s">
        <v>130</v>
      </c>
      <c r="BN173" s="85" t="s">
        <v>132</v>
      </c>
      <c r="BO173" s="85">
        <v>0</v>
      </c>
      <c r="BP173" s="85" t="s">
        <v>132</v>
      </c>
      <c r="BQ173" s="85" t="s">
        <v>132</v>
      </c>
      <c r="BR173" s="85" t="s">
        <v>807</v>
      </c>
      <c r="BS173" s="85" t="s">
        <v>807</v>
      </c>
      <c r="BT173" s="142">
        <v>44104</v>
      </c>
      <c r="BU173" s="85" t="s">
        <v>1677</v>
      </c>
      <c r="BV173" s="85" t="s">
        <v>130</v>
      </c>
      <c r="BW173" s="91" t="s">
        <v>131</v>
      </c>
      <c r="BX173" s="85"/>
      <c r="BY173" s="85" t="s">
        <v>131</v>
      </c>
      <c r="BZ173" s="85" t="s">
        <v>807</v>
      </c>
      <c r="CA173" s="85" t="s">
        <v>807</v>
      </c>
      <c r="CB173" s="85"/>
      <c r="CC173" s="85"/>
      <c r="CD173" s="85" t="s">
        <v>131</v>
      </c>
      <c r="CE173" s="88" t="s">
        <v>1681</v>
      </c>
      <c r="CF173" s="80" t="str">
        <f t="shared" si="125"/>
        <v>DM</v>
      </c>
      <c r="CG173" s="109">
        <v>80</v>
      </c>
      <c r="CH173" s="95">
        <v>162</v>
      </c>
      <c r="CI173" s="50">
        <f t="shared" si="85"/>
        <v>30.48315805517451</v>
      </c>
      <c r="CJ173" s="18" t="str">
        <f t="shared" si="86"/>
        <v>OBESIDAD</v>
      </c>
      <c r="CK173" s="95">
        <f>Hoja1!L175</f>
        <v>10</v>
      </c>
      <c r="CL173" s="10" t="s">
        <v>1112</v>
      </c>
      <c r="CM173" s="97">
        <v>43363</v>
      </c>
      <c r="CN173" s="92"/>
      <c r="CO173" s="92">
        <v>2</v>
      </c>
      <c r="CP173" s="65" t="s">
        <v>1222</v>
      </c>
      <c r="CQ173" s="75">
        <v>1</v>
      </c>
      <c r="CR173" s="98">
        <v>43363</v>
      </c>
      <c r="CS173" s="75">
        <v>1</v>
      </c>
      <c r="CT173" s="110" t="s">
        <v>1707</v>
      </c>
      <c r="CU173" s="93" t="s">
        <v>807</v>
      </c>
      <c r="CV173" s="92"/>
      <c r="CW173" s="102">
        <v>120</v>
      </c>
      <c r="CX173" s="102">
        <v>80</v>
      </c>
      <c r="CY173" s="93" t="s">
        <v>807</v>
      </c>
      <c r="CZ173" s="92" t="s">
        <v>132</v>
      </c>
      <c r="DA173" s="75" t="s">
        <v>807</v>
      </c>
      <c r="DB173" s="92">
        <v>0</v>
      </c>
      <c r="DC173" s="75" t="str">
        <f t="shared" si="87"/>
        <v/>
      </c>
      <c r="DD173" s="16" t="str">
        <f t="shared" si="88"/>
        <v/>
      </c>
      <c r="DE173" s="16" t="str">
        <f t="shared" si="89"/>
        <v/>
      </c>
      <c r="DF173" s="16" t="str">
        <f t="shared" si="90"/>
        <v/>
      </c>
      <c r="DG173" s="16" t="str">
        <f t="shared" si="102"/>
        <v xml:space="preserve"> +  +  + </v>
      </c>
      <c r="DH173" s="16" t="str">
        <f>E173</f>
        <v>DM</v>
      </c>
      <c r="DI173" s="98"/>
      <c r="DJ173" s="75" t="str">
        <f t="shared" si="91"/>
        <v>NO</v>
      </c>
      <c r="DL173" s="98"/>
      <c r="DM173" s="98">
        <v>44103</v>
      </c>
      <c r="DN173" s="75" t="str">
        <f t="shared" si="92"/>
        <v>SI</v>
      </c>
      <c r="DO173" s="98">
        <v>43370</v>
      </c>
      <c r="DP173" s="75" t="str">
        <f t="shared" si="93"/>
        <v>SI</v>
      </c>
      <c r="DQ173" s="98"/>
      <c r="DR173" s="75" t="str">
        <f t="shared" si="94"/>
        <v>NO</v>
      </c>
      <c r="DS173" s="98"/>
      <c r="DT173" s="75" t="str">
        <f t="shared" si="95"/>
        <v>NO</v>
      </c>
      <c r="DU173" s="98"/>
      <c r="DV173" s="75" t="str">
        <f t="shared" si="96"/>
        <v>NO</v>
      </c>
      <c r="DW173" s="98"/>
      <c r="DX173" s="75" t="str">
        <f t="shared" si="97"/>
        <v>NO</v>
      </c>
      <c r="DY173" s="98">
        <v>43356</v>
      </c>
      <c r="DZ173" s="75" t="str">
        <f t="shared" si="98"/>
        <v>SI</v>
      </c>
      <c r="EA173" s="98"/>
      <c r="EB173" s="75" t="str">
        <f t="shared" si="99"/>
        <v>NO</v>
      </c>
      <c r="EC173" s="98" t="s">
        <v>807</v>
      </c>
      <c r="ED173" s="92" t="s">
        <v>1530</v>
      </c>
      <c r="EE173" s="92"/>
      <c r="EF173" s="98" t="s">
        <v>807</v>
      </c>
      <c r="EG173" s="94"/>
      <c r="EH173" s="99" t="s">
        <v>131</v>
      </c>
      <c r="EI173" s="99" t="s">
        <v>807</v>
      </c>
      <c r="EJ173" s="99"/>
      <c r="EK173" s="111">
        <v>43393</v>
      </c>
      <c r="EL173" s="92">
        <v>0.98</v>
      </c>
      <c r="EM173" s="112">
        <v>43729</v>
      </c>
      <c r="EN173" s="102">
        <v>100.7</v>
      </c>
      <c r="EO173" s="111">
        <v>43633</v>
      </c>
      <c r="EP173" s="92">
        <v>231</v>
      </c>
      <c r="EQ173" s="111">
        <v>43633</v>
      </c>
      <c r="ER173" s="99">
        <v>124.9</v>
      </c>
      <c r="ES173" s="111">
        <v>43633</v>
      </c>
      <c r="ET173" s="192">
        <v>71.3</v>
      </c>
      <c r="EU173" s="111">
        <v>43633</v>
      </c>
      <c r="EV173" s="92">
        <v>174</v>
      </c>
      <c r="EW173" s="111">
        <v>43393</v>
      </c>
      <c r="EX173" s="92"/>
      <c r="EY173" s="112">
        <v>43729</v>
      </c>
      <c r="EZ173" s="92">
        <v>10.5</v>
      </c>
      <c r="FA173" s="102"/>
      <c r="FB173" s="102"/>
      <c r="FC173" s="92"/>
      <c r="FD173" s="92"/>
      <c r="FE173" s="112">
        <v>43393</v>
      </c>
      <c r="FF173" s="125">
        <v>2.8</v>
      </c>
      <c r="FG173" s="111">
        <v>43393</v>
      </c>
      <c r="FH173" s="125">
        <v>56.6</v>
      </c>
      <c r="FI173" s="92"/>
      <c r="FJ173" s="94"/>
      <c r="FK173" s="92"/>
      <c r="FL173" s="114">
        <v>44104</v>
      </c>
      <c r="FM173" s="98" t="s">
        <v>1530</v>
      </c>
      <c r="FN173" s="114">
        <v>44194</v>
      </c>
      <c r="FO173" s="107" t="s">
        <v>807</v>
      </c>
      <c r="FP173" s="92" t="s">
        <v>132</v>
      </c>
      <c r="FQ173" s="92" t="s">
        <v>132</v>
      </c>
      <c r="FR173" s="92" t="s">
        <v>132</v>
      </c>
      <c r="FS173" s="107" t="s">
        <v>807</v>
      </c>
      <c r="FT173" s="92" t="s">
        <v>132</v>
      </c>
      <c r="FU173" s="92"/>
      <c r="GM173" s="102"/>
    </row>
    <row r="174" spans="1:195" s="75" customFormat="1" ht="26.25" x14ac:dyDescent="0.25">
      <c r="A174" s="85">
        <v>2022</v>
      </c>
      <c r="B174" s="76">
        <v>44926</v>
      </c>
      <c r="C174" s="85" t="s">
        <v>121</v>
      </c>
      <c r="D174" s="85" t="s">
        <v>122</v>
      </c>
      <c r="E174" s="85" t="s">
        <v>123</v>
      </c>
      <c r="F174" s="77">
        <f t="shared" si="103"/>
        <v>173</v>
      </c>
      <c r="G174" s="85" t="s">
        <v>1586</v>
      </c>
      <c r="H174" s="85">
        <v>86</v>
      </c>
      <c r="I174" s="85" t="s">
        <v>797</v>
      </c>
      <c r="J174" s="217" t="s">
        <v>800</v>
      </c>
      <c r="K174" s="77" t="str">
        <f>VLOOKUP(J174,[1]CodMpios!$B$1075:$E$1087,4,FALSE)</f>
        <v>86001 - Mocoa</v>
      </c>
      <c r="L174" s="77" t="str">
        <f>VLOOKUP($J174,[1]Coord_Mpios_X_Y!$B$102:$K$114,9,FALSE)</f>
        <v>1,228574994655</v>
      </c>
      <c r="M174" s="77" t="str">
        <f>VLOOKUP($J174,[1]Coord_Mpios_X_Y!$B$102:$K$114,10,FALSE)</f>
        <v>-76,684362183288</v>
      </c>
      <c r="N174" s="86" t="s">
        <v>1784</v>
      </c>
      <c r="O174" s="86" t="s">
        <v>1776</v>
      </c>
      <c r="P174" s="218"/>
      <c r="Q174" s="85" t="s">
        <v>126</v>
      </c>
      <c r="R174" s="108">
        <v>39825171</v>
      </c>
      <c r="S174" s="62" t="str">
        <f t="shared" si="84"/>
        <v>CC39825171</v>
      </c>
      <c r="T174" s="85" t="s">
        <v>722</v>
      </c>
      <c r="U174" s="85" t="s">
        <v>350</v>
      </c>
      <c r="V174" s="85" t="s">
        <v>140</v>
      </c>
      <c r="W174" s="158" t="s">
        <v>134</v>
      </c>
      <c r="X174" s="87">
        <v>25349</v>
      </c>
      <c r="Y174" s="89">
        <f t="shared" si="100"/>
        <v>69</v>
      </c>
      <c r="Z174" s="63">
        <f>VLOOKUP($Y174,[1]Edades!$A$3:$H$153,4,FALSE)</f>
        <v>6</v>
      </c>
      <c r="AA174" s="63" t="str">
        <f>VLOOKUP($Y174,[1]Edades!$A$3:$H$153,6,FALSE)</f>
        <v>6 - Persona mayor</v>
      </c>
      <c r="AB174" s="63">
        <f>VLOOKUP($Y174,[1]Edades!$A$3:$H$153,7,FALSE)</f>
        <v>14</v>
      </c>
      <c r="AC174" s="63" t="str">
        <f>VLOOKUP($Y174,[1]Edades!$A$3:$H$153,8,FALSE)</f>
        <v>65-69</v>
      </c>
      <c r="AD174" s="91" t="s">
        <v>1590</v>
      </c>
      <c r="AE174" s="85">
        <v>2</v>
      </c>
      <c r="AF174" s="85" t="s">
        <v>807</v>
      </c>
      <c r="AG174" s="151" t="s">
        <v>132</v>
      </c>
      <c r="AH174" s="151" t="s">
        <v>132</v>
      </c>
      <c r="AI174" s="127" t="s">
        <v>1595</v>
      </c>
      <c r="AJ174" s="85" t="s">
        <v>1832</v>
      </c>
      <c r="AK174" s="127" t="s">
        <v>1784</v>
      </c>
      <c r="AL174" s="151" t="s">
        <v>1600</v>
      </c>
      <c r="AM174" s="85" t="s">
        <v>1786</v>
      </c>
      <c r="AN174" s="85" t="s">
        <v>131</v>
      </c>
      <c r="AO174" s="85" t="s">
        <v>131</v>
      </c>
      <c r="AP174" s="85" t="s">
        <v>131</v>
      </c>
      <c r="AQ174" s="151" t="s">
        <v>1841</v>
      </c>
      <c r="AR174" s="53" t="str">
        <f t="shared" si="101"/>
        <v>86001 - Mocoa</v>
      </c>
      <c r="AS174" s="85" t="s">
        <v>1586</v>
      </c>
      <c r="AT174" s="85">
        <v>3135992145</v>
      </c>
      <c r="AU174" s="85" t="s">
        <v>1219</v>
      </c>
      <c r="AV174" s="85"/>
      <c r="AW174" s="85"/>
      <c r="AX174" s="85"/>
      <c r="AY174" s="85"/>
      <c r="AZ174" s="85"/>
      <c r="BA174" s="85">
        <v>86</v>
      </c>
      <c r="BB174" s="85" t="s">
        <v>1778</v>
      </c>
      <c r="BC174" s="85">
        <v>86001</v>
      </c>
      <c r="BD174" s="85" t="s">
        <v>1586</v>
      </c>
      <c r="BE174" s="89">
        <v>860010017201</v>
      </c>
      <c r="BF174" s="49" t="s">
        <v>1079</v>
      </c>
      <c r="BG174" s="85" t="s">
        <v>1779</v>
      </c>
      <c r="BH174" s="85" t="s">
        <v>1780</v>
      </c>
      <c r="BI174" s="85">
        <v>4201616</v>
      </c>
      <c r="BJ174" s="85"/>
      <c r="BK174" s="85"/>
      <c r="BL174" s="85" t="s">
        <v>807</v>
      </c>
      <c r="BM174" s="127" t="s">
        <v>130</v>
      </c>
      <c r="BN174" s="127" t="s">
        <v>132</v>
      </c>
      <c r="BO174" s="85">
        <v>0</v>
      </c>
      <c r="BP174" s="127" t="s">
        <v>132</v>
      </c>
      <c r="BQ174" s="127" t="s">
        <v>132</v>
      </c>
      <c r="BR174" s="127" t="s">
        <v>2241</v>
      </c>
      <c r="BS174" s="127" t="s">
        <v>132</v>
      </c>
      <c r="BT174" s="150">
        <v>44909</v>
      </c>
      <c r="BU174" s="127" t="s">
        <v>1677</v>
      </c>
      <c r="BV174" s="127" t="s">
        <v>130</v>
      </c>
      <c r="BW174" s="133" t="s">
        <v>1678</v>
      </c>
      <c r="BX174" s="127" t="s">
        <v>132</v>
      </c>
      <c r="BY174" s="127" t="s">
        <v>132</v>
      </c>
      <c r="BZ174" s="127" t="s">
        <v>130</v>
      </c>
      <c r="CA174" s="127" t="s">
        <v>132</v>
      </c>
      <c r="CB174" s="127" t="s">
        <v>132</v>
      </c>
      <c r="CC174" s="127" t="s">
        <v>132</v>
      </c>
      <c r="CD174" s="127" t="s">
        <v>131</v>
      </c>
      <c r="CE174" s="127" t="s">
        <v>1681</v>
      </c>
      <c r="CF174" s="127" t="s">
        <v>1921</v>
      </c>
      <c r="CG174" s="130">
        <v>76</v>
      </c>
      <c r="CH174" s="131">
        <v>157</v>
      </c>
      <c r="CI174" s="50">
        <f t="shared" si="85"/>
        <v>30.832893829364274</v>
      </c>
      <c r="CJ174" s="18" t="str">
        <f t="shared" si="86"/>
        <v>OBESIDAD</v>
      </c>
      <c r="CK174" s="95">
        <f>Hoja1!L176</f>
        <v>13</v>
      </c>
      <c r="CL174" s="10" t="s">
        <v>1113</v>
      </c>
      <c r="CM174" s="136">
        <v>43363</v>
      </c>
      <c r="CN174" s="127"/>
      <c r="CO174" s="75">
        <v>1</v>
      </c>
      <c r="CP174" s="144">
        <v>42370</v>
      </c>
      <c r="CQ174" s="75">
        <v>2</v>
      </c>
      <c r="CR174" s="65" t="s">
        <v>1222</v>
      </c>
      <c r="CS174" s="75">
        <v>0</v>
      </c>
      <c r="CT174" s="143" t="s">
        <v>131</v>
      </c>
      <c r="CU174" s="127" t="s">
        <v>132</v>
      </c>
      <c r="CV174" s="127"/>
      <c r="CW174" s="133">
        <v>110</v>
      </c>
      <c r="CX174" s="133">
        <v>60</v>
      </c>
      <c r="CY174" s="125" t="s">
        <v>807</v>
      </c>
      <c r="CZ174" s="127" t="s">
        <v>130</v>
      </c>
      <c r="DA174" s="75" t="s">
        <v>807</v>
      </c>
      <c r="DB174" s="92">
        <v>0</v>
      </c>
      <c r="DC174" s="75" t="str">
        <f t="shared" si="87"/>
        <v/>
      </c>
      <c r="DD174" s="16" t="str">
        <f t="shared" si="88"/>
        <v/>
      </c>
      <c r="DE174" s="16" t="str">
        <f t="shared" si="89"/>
        <v/>
      </c>
      <c r="DF174" s="16" t="str">
        <f t="shared" si="90"/>
        <v>HDL ALTO</v>
      </c>
      <c r="DG174" s="16" t="str">
        <f t="shared" si="102"/>
        <v xml:space="preserve"> +  +  + HDL ALTO</v>
      </c>
      <c r="DH174" s="16" t="str">
        <f>VLOOKUP(DG174,Hoja3!$A$19:$B$41,2,FALSE)</f>
        <v>HDL ALTO</v>
      </c>
      <c r="DI174" s="127"/>
      <c r="DJ174" s="75" t="str">
        <f t="shared" si="91"/>
        <v>NO</v>
      </c>
      <c r="DL174" s="127"/>
      <c r="DM174" s="144">
        <v>43826</v>
      </c>
      <c r="DN174" s="75" t="str">
        <f t="shared" si="92"/>
        <v>SI</v>
      </c>
      <c r="DO174" s="134"/>
      <c r="DP174" s="75" t="str">
        <f t="shared" si="93"/>
        <v>NO</v>
      </c>
      <c r="DQ174" s="98"/>
      <c r="DR174" s="75" t="str">
        <f t="shared" si="94"/>
        <v>NO</v>
      </c>
      <c r="DS174" s="144"/>
      <c r="DT174" s="75" t="str">
        <f t="shared" si="95"/>
        <v>NO</v>
      </c>
      <c r="DU174" s="144"/>
      <c r="DV174" s="75" t="str">
        <f t="shared" si="96"/>
        <v>NO</v>
      </c>
      <c r="DW174" s="144"/>
      <c r="DX174" s="75" t="str">
        <f t="shared" si="97"/>
        <v>NO</v>
      </c>
      <c r="DY174" s="111">
        <v>44344</v>
      </c>
      <c r="DZ174" s="75" t="str">
        <f t="shared" si="98"/>
        <v>SI</v>
      </c>
      <c r="EA174" s="144"/>
      <c r="EB174" s="75" t="str">
        <f t="shared" si="99"/>
        <v>NO</v>
      </c>
      <c r="EC174" s="134" t="s">
        <v>132</v>
      </c>
      <c r="ED174" s="127" t="s">
        <v>1530</v>
      </c>
      <c r="EE174" s="127" t="s">
        <v>131</v>
      </c>
      <c r="EF174" s="127" t="s">
        <v>1814</v>
      </c>
      <c r="EG174" s="127">
        <v>104</v>
      </c>
      <c r="EH174" s="147" t="s">
        <v>131</v>
      </c>
      <c r="EI174" s="127">
        <v>1</v>
      </c>
      <c r="EJ174" s="127"/>
      <c r="EK174" s="145">
        <v>44904</v>
      </c>
      <c r="EL174" s="135" t="s">
        <v>1524</v>
      </c>
      <c r="EM174" s="152">
        <v>44869</v>
      </c>
      <c r="EN174" s="133">
        <v>103</v>
      </c>
      <c r="EO174" s="146">
        <v>44869</v>
      </c>
      <c r="EP174" s="135">
        <v>197.64</v>
      </c>
      <c r="EQ174" s="144">
        <v>44869</v>
      </c>
      <c r="ER174" s="99"/>
      <c r="ES174" s="144">
        <v>44869</v>
      </c>
      <c r="ET174" s="225">
        <v>84.9</v>
      </c>
      <c r="EU174" s="144">
        <v>44869</v>
      </c>
      <c r="EV174" s="135" t="s">
        <v>1922</v>
      </c>
      <c r="EW174" s="144">
        <v>44904</v>
      </c>
      <c r="EX174" s="127" t="s">
        <v>1923</v>
      </c>
      <c r="EY174" s="127"/>
      <c r="EZ174" s="127"/>
      <c r="FA174" s="146">
        <v>44904</v>
      </c>
      <c r="FB174" s="133" t="s">
        <v>1799</v>
      </c>
      <c r="FC174" s="144">
        <v>44904</v>
      </c>
      <c r="FD174" s="135">
        <v>4.2</v>
      </c>
      <c r="FE174" s="144">
        <v>44904</v>
      </c>
      <c r="FF174" s="135" t="s">
        <v>1713</v>
      </c>
      <c r="FG174" s="144">
        <v>44904</v>
      </c>
      <c r="FH174" s="135">
        <v>30.9</v>
      </c>
      <c r="FI174" s="145">
        <v>44904</v>
      </c>
      <c r="FJ174" s="132" t="s">
        <v>1712</v>
      </c>
      <c r="FK174" s="127">
        <v>120</v>
      </c>
      <c r="FL174" s="150">
        <v>44909</v>
      </c>
      <c r="FM174" s="134" t="s">
        <v>1530</v>
      </c>
      <c r="FN174" s="150">
        <v>44999</v>
      </c>
      <c r="FO174" s="138"/>
      <c r="FP174" s="127" t="s">
        <v>132</v>
      </c>
      <c r="FQ174" s="127" t="s">
        <v>130</v>
      </c>
      <c r="FR174" s="127" t="s">
        <v>132</v>
      </c>
      <c r="FS174" s="127" t="s">
        <v>132</v>
      </c>
      <c r="FT174" s="127" t="s">
        <v>132</v>
      </c>
      <c r="FU174" s="127"/>
      <c r="GM174" s="133"/>
    </row>
    <row r="175" spans="1:195" s="75" customFormat="1" x14ac:dyDescent="0.25">
      <c r="A175" s="85">
        <v>2022</v>
      </c>
      <c r="B175" s="76">
        <v>44926</v>
      </c>
      <c r="C175" s="85" t="s">
        <v>121</v>
      </c>
      <c r="D175" s="85" t="s">
        <v>122</v>
      </c>
      <c r="E175" s="85" t="s">
        <v>123</v>
      </c>
      <c r="F175" s="77">
        <f t="shared" si="103"/>
        <v>174</v>
      </c>
      <c r="G175" s="85" t="s">
        <v>1586</v>
      </c>
      <c r="H175" s="85">
        <v>86</v>
      </c>
      <c r="I175" s="85" t="s">
        <v>797</v>
      </c>
      <c r="J175" s="217" t="s">
        <v>800</v>
      </c>
      <c r="K175" s="77" t="str">
        <f>VLOOKUP(J175,[1]CodMpios!$B$1075:$E$1087,4,FALSE)</f>
        <v>86001 - Mocoa</v>
      </c>
      <c r="L175" s="77" t="str">
        <f>VLOOKUP($J175,[1]Coord_Mpios_X_Y!$B$102:$K$114,9,FALSE)</f>
        <v>1,228574994655</v>
      </c>
      <c r="M175" s="77" t="str">
        <f>VLOOKUP($J175,[1]Coord_Mpios_X_Y!$B$102:$K$114,10,FALSE)</f>
        <v>-76,684362183288</v>
      </c>
      <c r="N175" s="86" t="s">
        <v>1775</v>
      </c>
      <c r="O175" s="86" t="s">
        <v>1776</v>
      </c>
      <c r="P175" s="218"/>
      <c r="Q175" s="85" t="s">
        <v>126</v>
      </c>
      <c r="R175" s="108">
        <v>30705109</v>
      </c>
      <c r="S175" s="62" t="str">
        <f t="shared" si="84"/>
        <v>CC30705109</v>
      </c>
      <c r="T175" s="91" t="s">
        <v>136</v>
      </c>
      <c r="U175" s="85" t="s">
        <v>751</v>
      </c>
      <c r="V175" s="91" t="s">
        <v>446</v>
      </c>
      <c r="W175" s="85" t="s">
        <v>446</v>
      </c>
      <c r="X175" s="87">
        <v>19361</v>
      </c>
      <c r="Y175" s="89">
        <f t="shared" si="100"/>
        <v>53</v>
      </c>
      <c r="Z175" s="63">
        <f>VLOOKUP($Y175,[1]Edades!$A$3:$H$153,4,FALSE)</f>
        <v>5</v>
      </c>
      <c r="AA175" s="63" t="str">
        <f>VLOOKUP($Y175,[1]Edades!$A$3:$H$153,6,FALSE)</f>
        <v>5 - Adultez</v>
      </c>
      <c r="AB175" s="63">
        <f>VLOOKUP($Y175,[1]Edades!$A$3:$H$153,7,FALSE)</f>
        <v>11</v>
      </c>
      <c r="AC175" s="63" t="str">
        <f>VLOOKUP($Y175,[1]Edades!$A$3:$H$153,8,FALSE)</f>
        <v>50-54</v>
      </c>
      <c r="AD175" s="91" t="s">
        <v>1590</v>
      </c>
      <c r="AE175" s="85">
        <v>2</v>
      </c>
      <c r="AF175" s="85" t="s">
        <v>807</v>
      </c>
      <c r="AG175" s="127" t="s">
        <v>1924</v>
      </c>
      <c r="AH175" s="127" t="s">
        <v>130</v>
      </c>
      <c r="AI175" s="127" t="s">
        <v>1595</v>
      </c>
      <c r="AJ175" s="127" t="s">
        <v>1591</v>
      </c>
      <c r="AK175" s="127" t="s">
        <v>807</v>
      </c>
      <c r="AL175" s="127" t="s">
        <v>1925</v>
      </c>
      <c r="AM175" s="85" t="s">
        <v>1786</v>
      </c>
      <c r="AN175" s="85" t="s">
        <v>131</v>
      </c>
      <c r="AO175" s="85" t="s">
        <v>131</v>
      </c>
      <c r="AP175" s="85" t="s">
        <v>131</v>
      </c>
      <c r="AQ175" s="127" t="s">
        <v>1841</v>
      </c>
      <c r="AR175" s="53" t="str">
        <f t="shared" si="101"/>
        <v>86001 - Mocoa</v>
      </c>
      <c r="AS175" s="85" t="s">
        <v>1586</v>
      </c>
      <c r="AT175" s="85">
        <v>3147724583</v>
      </c>
      <c r="AU175" s="85" t="s">
        <v>1219</v>
      </c>
      <c r="AV175" s="85"/>
      <c r="AW175" s="85"/>
      <c r="AX175" s="85"/>
      <c r="AY175" s="85"/>
      <c r="AZ175" s="85"/>
      <c r="BA175" s="85">
        <v>86</v>
      </c>
      <c r="BB175" s="85" t="s">
        <v>1778</v>
      </c>
      <c r="BC175" s="85">
        <v>86001</v>
      </c>
      <c r="BD175" s="85" t="s">
        <v>1586</v>
      </c>
      <c r="BE175" s="89">
        <v>860010017201</v>
      </c>
      <c r="BF175" s="49" t="s">
        <v>1079</v>
      </c>
      <c r="BG175" s="85" t="s">
        <v>1779</v>
      </c>
      <c r="BH175" s="85" t="s">
        <v>1780</v>
      </c>
      <c r="BI175" s="85">
        <v>4201616</v>
      </c>
      <c r="BJ175" s="85"/>
      <c r="BK175" s="85"/>
      <c r="BL175" s="85" t="s">
        <v>807</v>
      </c>
      <c r="BM175" s="127" t="s">
        <v>130</v>
      </c>
      <c r="BN175" s="127" t="s">
        <v>132</v>
      </c>
      <c r="BO175" s="85">
        <v>0</v>
      </c>
      <c r="BP175" s="127" t="s">
        <v>132</v>
      </c>
      <c r="BQ175" s="127" t="s">
        <v>132</v>
      </c>
      <c r="BR175" s="85" t="s">
        <v>1676</v>
      </c>
      <c r="BS175" s="127" t="s">
        <v>1530</v>
      </c>
      <c r="BT175" s="150">
        <v>44902</v>
      </c>
      <c r="BU175" s="127" t="s">
        <v>1677</v>
      </c>
      <c r="BV175" s="127" t="s">
        <v>130</v>
      </c>
      <c r="BW175" s="133" t="s">
        <v>1530</v>
      </c>
      <c r="BX175" s="127" t="s">
        <v>1689</v>
      </c>
      <c r="BY175" s="127" t="s">
        <v>132</v>
      </c>
      <c r="BZ175" s="127" t="s">
        <v>130</v>
      </c>
      <c r="CA175" s="127" t="s">
        <v>132</v>
      </c>
      <c r="CB175" s="127" t="s">
        <v>132</v>
      </c>
      <c r="CC175" s="127" t="s">
        <v>132</v>
      </c>
      <c r="CD175" s="127" t="s">
        <v>131</v>
      </c>
      <c r="CE175" s="127" t="s">
        <v>1681</v>
      </c>
      <c r="CF175" s="127" t="s">
        <v>132</v>
      </c>
      <c r="CG175" s="130">
        <v>77</v>
      </c>
      <c r="CH175" s="131">
        <v>150</v>
      </c>
      <c r="CI175" s="50">
        <f t="shared" si="85"/>
        <v>34.222222222222221</v>
      </c>
      <c r="CJ175" s="18" t="str">
        <f t="shared" si="86"/>
        <v>OBESIDAD</v>
      </c>
      <c r="CK175" s="95">
        <f>Hoja1!L177</f>
        <v>19</v>
      </c>
      <c r="CL175" s="10" t="s">
        <v>1113</v>
      </c>
      <c r="CM175" s="111">
        <v>43364</v>
      </c>
      <c r="CN175" s="127"/>
      <c r="CO175" s="75">
        <v>1</v>
      </c>
      <c r="CP175" s="111">
        <v>43364</v>
      </c>
      <c r="CQ175" s="75">
        <v>2</v>
      </c>
      <c r="CR175" s="65" t="s">
        <v>1222</v>
      </c>
      <c r="CS175" s="75">
        <v>0</v>
      </c>
      <c r="CT175" s="127" t="s">
        <v>131</v>
      </c>
      <c r="CU175" s="143" t="s">
        <v>132</v>
      </c>
      <c r="CV175" s="133"/>
      <c r="CW175" s="133">
        <v>110</v>
      </c>
      <c r="CX175" s="125">
        <v>70</v>
      </c>
      <c r="CY175" s="127" t="s">
        <v>131</v>
      </c>
      <c r="CZ175" s="127" t="s">
        <v>130</v>
      </c>
      <c r="DA175" s="127" t="s">
        <v>130</v>
      </c>
      <c r="DB175" s="92">
        <v>1</v>
      </c>
      <c r="DC175" s="75" t="str">
        <f t="shared" si="87"/>
        <v/>
      </c>
      <c r="DD175" s="16" t="str">
        <f t="shared" si="88"/>
        <v/>
      </c>
      <c r="DE175" s="16" t="str">
        <f t="shared" si="89"/>
        <v>COLESTEROL ALTO</v>
      </c>
      <c r="DF175" s="16" t="str">
        <f t="shared" si="90"/>
        <v/>
      </c>
      <c r="DG175" s="16" t="str">
        <f t="shared" si="102"/>
        <v xml:space="preserve"> +  + COLESTEROL ALTO + </v>
      </c>
      <c r="DH175" s="16" t="str">
        <f>VLOOKUP(DG175,Hoja3!$A$19:$B$41,2,FALSE)</f>
        <v>COLESTEROL ALTO</v>
      </c>
      <c r="DI175" s="127"/>
      <c r="DJ175" s="75" t="str">
        <f t="shared" si="91"/>
        <v>NO</v>
      </c>
      <c r="DL175" s="127"/>
      <c r="DM175" s="149">
        <v>43786</v>
      </c>
      <c r="DN175" s="75" t="str">
        <f t="shared" si="92"/>
        <v>SI</v>
      </c>
      <c r="DO175" s="134"/>
      <c r="DP175" s="75" t="str">
        <f t="shared" si="93"/>
        <v>NO</v>
      </c>
      <c r="DQ175" s="98"/>
      <c r="DR175" s="75" t="str">
        <f t="shared" si="94"/>
        <v>NO</v>
      </c>
      <c r="DS175" s="144"/>
      <c r="DT175" s="75" t="str">
        <f t="shared" si="95"/>
        <v>NO</v>
      </c>
      <c r="DU175" s="144"/>
      <c r="DV175" s="75" t="str">
        <f t="shared" si="96"/>
        <v>NO</v>
      </c>
      <c r="DW175" s="144"/>
      <c r="DX175" s="75" t="str">
        <f t="shared" si="97"/>
        <v>NO</v>
      </c>
      <c r="DY175" s="111">
        <v>44475</v>
      </c>
      <c r="DZ175" s="75" t="str">
        <f t="shared" si="98"/>
        <v>SI</v>
      </c>
      <c r="EA175" s="144"/>
      <c r="EB175" s="75" t="str">
        <f t="shared" si="99"/>
        <v>NO</v>
      </c>
      <c r="EC175" s="127" t="s">
        <v>132</v>
      </c>
      <c r="ED175" s="127" t="s">
        <v>1530</v>
      </c>
      <c r="EE175" s="127" t="s">
        <v>807</v>
      </c>
      <c r="EF175" s="127" t="s">
        <v>1814</v>
      </c>
      <c r="EG175" s="147">
        <v>75</v>
      </c>
      <c r="EH175" s="127" t="s">
        <v>131</v>
      </c>
      <c r="EI175" s="135">
        <v>2</v>
      </c>
      <c r="EJ175" s="135"/>
      <c r="EK175" s="150">
        <v>44464</v>
      </c>
      <c r="EL175" s="135">
        <v>0.8</v>
      </c>
      <c r="EM175" s="162"/>
      <c r="EN175" s="133">
        <v>114</v>
      </c>
      <c r="EO175" s="149">
        <v>44772</v>
      </c>
      <c r="EP175" s="135">
        <v>210</v>
      </c>
      <c r="EQ175" s="145">
        <v>44772</v>
      </c>
      <c r="ER175" s="99">
        <v>71</v>
      </c>
      <c r="ES175" s="150">
        <v>44772</v>
      </c>
      <c r="ET175" s="225">
        <v>62</v>
      </c>
      <c r="EU175" s="149">
        <v>44772</v>
      </c>
      <c r="EV175" s="127">
        <v>385</v>
      </c>
      <c r="EW175" s="145">
        <v>44464</v>
      </c>
      <c r="EX175" s="127">
        <v>4</v>
      </c>
      <c r="EY175" s="127"/>
      <c r="EZ175" s="135"/>
      <c r="FA175" s="149">
        <v>44464</v>
      </c>
      <c r="FB175" s="127" t="s">
        <v>1799</v>
      </c>
      <c r="FC175" s="159">
        <v>44464</v>
      </c>
      <c r="FD175" s="138" t="s">
        <v>1926</v>
      </c>
      <c r="FE175" s="145">
        <v>44464</v>
      </c>
      <c r="FF175" s="127">
        <v>4.8</v>
      </c>
      <c r="FG175" s="145">
        <v>44464</v>
      </c>
      <c r="FH175" s="138" t="s">
        <v>1927</v>
      </c>
      <c r="FI175" s="145">
        <v>44464</v>
      </c>
      <c r="FJ175" s="127" t="s">
        <v>1712</v>
      </c>
      <c r="FK175" s="127">
        <v>100</v>
      </c>
      <c r="FL175" s="150">
        <v>44902</v>
      </c>
      <c r="FM175" s="127" t="s">
        <v>1530</v>
      </c>
      <c r="FN175" s="150">
        <v>44992</v>
      </c>
      <c r="FO175" s="138"/>
      <c r="FP175" s="127" t="s">
        <v>132</v>
      </c>
      <c r="FQ175" s="127" t="s">
        <v>132</v>
      </c>
      <c r="FR175" s="127" t="s">
        <v>132</v>
      </c>
      <c r="FS175" s="127" t="s">
        <v>132</v>
      </c>
      <c r="FT175" s="127" t="s">
        <v>132</v>
      </c>
      <c r="FU175" s="127"/>
      <c r="GM175" s="127"/>
    </row>
    <row r="176" spans="1:195" s="75" customFormat="1" x14ac:dyDescent="0.25">
      <c r="A176" s="85">
        <v>2022</v>
      </c>
      <c r="B176" s="76">
        <v>44926</v>
      </c>
      <c r="C176" s="85" t="s">
        <v>121</v>
      </c>
      <c r="D176" s="85" t="s">
        <v>122</v>
      </c>
      <c r="E176" s="85" t="s">
        <v>1475</v>
      </c>
      <c r="F176" s="77">
        <f t="shared" si="103"/>
        <v>175</v>
      </c>
      <c r="G176" s="85" t="s">
        <v>1586</v>
      </c>
      <c r="H176" s="85">
        <v>86</v>
      </c>
      <c r="I176" s="85" t="s">
        <v>797</v>
      </c>
      <c r="J176" s="217" t="s">
        <v>800</v>
      </c>
      <c r="K176" s="77" t="str">
        <f>VLOOKUP(J176,[1]CodMpios!$B$1075:$E$1087,4,FALSE)</f>
        <v>86001 - Mocoa</v>
      </c>
      <c r="L176" s="77" t="str">
        <f>VLOOKUP($J176,[1]Coord_Mpios_X_Y!$B$102:$K$114,9,FALSE)</f>
        <v>1,228574994655</v>
      </c>
      <c r="M176" s="77" t="str">
        <f>VLOOKUP($J176,[1]Coord_Mpios_X_Y!$B$102:$K$114,10,FALSE)</f>
        <v>-76,684362183288</v>
      </c>
      <c r="N176" s="86" t="s">
        <v>1775</v>
      </c>
      <c r="O176" s="86" t="s">
        <v>1776</v>
      </c>
      <c r="P176" s="218"/>
      <c r="Q176" s="85" t="s">
        <v>126</v>
      </c>
      <c r="R176" s="108">
        <v>18100777</v>
      </c>
      <c r="S176" s="62" t="str">
        <f t="shared" si="84"/>
        <v>CC18100777</v>
      </c>
      <c r="T176" s="91" t="s">
        <v>205</v>
      </c>
      <c r="U176" s="85" t="s">
        <v>494</v>
      </c>
      <c r="V176" s="91" t="s">
        <v>517</v>
      </c>
      <c r="W176" s="85" t="s">
        <v>140</v>
      </c>
      <c r="X176" s="87">
        <v>20505</v>
      </c>
      <c r="Y176" s="89">
        <f t="shared" si="100"/>
        <v>56</v>
      </c>
      <c r="Z176" s="63">
        <f>VLOOKUP($Y176,[1]Edades!$A$3:$H$153,4,FALSE)</f>
        <v>5</v>
      </c>
      <c r="AA176" s="63" t="str">
        <f>VLOOKUP($Y176,[1]Edades!$A$3:$H$153,6,FALSE)</f>
        <v>5 - Adultez</v>
      </c>
      <c r="AB176" s="63">
        <f>VLOOKUP($Y176,[1]Edades!$A$3:$H$153,7,FALSE)</f>
        <v>12</v>
      </c>
      <c r="AC176" s="63" t="str">
        <f>VLOOKUP($Y176,[1]Edades!$A$3:$H$153,8,FALSE)</f>
        <v>55-59</v>
      </c>
      <c r="AD176" s="91" t="s">
        <v>1589</v>
      </c>
      <c r="AE176" s="85">
        <v>1</v>
      </c>
      <c r="AF176" s="85" t="s">
        <v>807</v>
      </c>
      <c r="AG176" s="86" t="s">
        <v>556</v>
      </c>
      <c r="AH176" s="86" t="s">
        <v>130</v>
      </c>
      <c r="AI176" s="85" t="s">
        <v>807</v>
      </c>
      <c r="AJ176" s="85" t="s">
        <v>807</v>
      </c>
      <c r="AK176" s="86" t="s">
        <v>1775</v>
      </c>
      <c r="AL176" s="86" t="s">
        <v>1600</v>
      </c>
      <c r="AM176" s="85" t="s">
        <v>1786</v>
      </c>
      <c r="AN176" s="85" t="s">
        <v>131</v>
      </c>
      <c r="AO176" s="85" t="s">
        <v>131</v>
      </c>
      <c r="AP176" s="85" t="s">
        <v>131</v>
      </c>
      <c r="AQ176" s="75" t="s">
        <v>1841</v>
      </c>
      <c r="AR176" s="53" t="str">
        <f t="shared" si="101"/>
        <v>86001 - Mocoa</v>
      </c>
      <c r="AS176" s="85" t="s">
        <v>1586</v>
      </c>
      <c r="AT176" s="85">
        <v>3188354997</v>
      </c>
      <c r="AU176" s="85" t="s">
        <v>1219</v>
      </c>
      <c r="AV176" s="85"/>
      <c r="AW176" s="85"/>
      <c r="AX176" s="85"/>
      <c r="AY176" s="85"/>
      <c r="AZ176" s="85"/>
      <c r="BA176" s="85">
        <v>86</v>
      </c>
      <c r="BB176" s="85" t="s">
        <v>1778</v>
      </c>
      <c r="BC176" s="85">
        <v>86001</v>
      </c>
      <c r="BD176" s="85" t="s">
        <v>1586</v>
      </c>
      <c r="BE176" s="89">
        <v>860010017201</v>
      </c>
      <c r="BF176" s="49" t="s">
        <v>1079</v>
      </c>
      <c r="BG176" s="85" t="s">
        <v>1779</v>
      </c>
      <c r="BH176" s="85" t="s">
        <v>1780</v>
      </c>
      <c r="BI176" s="85">
        <v>4201616</v>
      </c>
      <c r="BJ176" s="85"/>
      <c r="BK176" s="85"/>
      <c r="BL176" s="85" t="s">
        <v>807</v>
      </c>
      <c r="BM176" s="88" t="s">
        <v>132</v>
      </c>
      <c r="BN176" s="85" t="s">
        <v>132</v>
      </c>
      <c r="BO176" s="85">
        <v>0</v>
      </c>
      <c r="BP176" s="85" t="s">
        <v>132</v>
      </c>
      <c r="BQ176" s="85" t="s">
        <v>132</v>
      </c>
      <c r="BR176" s="85" t="s">
        <v>807</v>
      </c>
      <c r="BS176" s="85" t="s">
        <v>807</v>
      </c>
      <c r="BT176" s="90">
        <v>44729</v>
      </c>
      <c r="BU176" s="85" t="s">
        <v>1677</v>
      </c>
      <c r="BV176" s="85" t="s">
        <v>130</v>
      </c>
      <c r="BW176" s="91" t="s">
        <v>1700</v>
      </c>
      <c r="BX176" s="85"/>
      <c r="BY176" s="85" t="s">
        <v>132</v>
      </c>
      <c r="BZ176" s="85" t="s">
        <v>807</v>
      </c>
      <c r="CA176" s="85" t="s">
        <v>807</v>
      </c>
      <c r="CB176" s="85"/>
      <c r="CC176" s="85"/>
      <c r="CD176" s="85" t="s">
        <v>131</v>
      </c>
      <c r="CE176" s="88" t="s">
        <v>1681</v>
      </c>
      <c r="CF176" s="80" t="str">
        <f>E176</f>
        <v>HTA + DM</v>
      </c>
      <c r="CG176" s="109">
        <v>79</v>
      </c>
      <c r="CH176" s="95">
        <v>165</v>
      </c>
      <c r="CI176" s="50">
        <f t="shared" si="85"/>
        <v>29.017447199265384</v>
      </c>
      <c r="CJ176" s="18" t="str">
        <f t="shared" si="86"/>
        <v>SOBREPESO</v>
      </c>
      <c r="CK176" s="95">
        <f>Hoja1!L178</f>
        <v>8</v>
      </c>
      <c r="CL176" s="10" t="s">
        <v>1112</v>
      </c>
      <c r="CM176" s="97">
        <v>43367</v>
      </c>
      <c r="CN176" s="92"/>
      <c r="CO176" s="75">
        <v>1</v>
      </c>
      <c r="CP176" s="119">
        <f t="shared" ref="CP176" si="126">CM176</f>
        <v>43367</v>
      </c>
      <c r="CQ176" s="75">
        <v>1</v>
      </c>
      <c r="CR176" s="98">
        <v>43378</v>
      </c>
      <c r="CS176" s="75">
        <v>1</v>
      </c>
      <c r="CT176" s="110" t="s">
        <v>1707</v>
      </c>
      <c r="CU176" s="93" t="s">
        <v>807</v>
      </c>
      <c r="CV176" s="92"/>
      <c r="CW176" s="102">
        <v>120</v>
      </c>
      <c r="CX176" s="102">
        <v>80</v>
      </c>
      <c r="CY176" s="93" t="s">
        <v>807</v>
      </c>
      <c r="CZ176" s="92" t="s">
        <v>132</v>
      </c>
      <c r="DA176" s="75" t="s">
        <v>807</v>
      </c>
      <c r="DB176" s="92">
        <v>0</v>
      </c>
      <c r="DC176" s="75" t="str">
        <f t="shared" si="87"/>
        <v/>
      </c>
      <c r="DD176" s="16" t="str">
        <f t="shared" si="88"/>
        <v/>
      </c>
      <c r="DE176" s="16" t="str">
        <f t="shared" si="89"/>
        <v/>
      </c>
      <c r="DF176" s="16" t="str">
        <f t="shared" si="90"/>
        <v/>
      </c>
      <c r="DG176" s="16" t="str">
        <f t="shared" si="102"/>
        <v xml:space="preserve"> +  +  + </v>
      </c>
      <c r="DH176" s="16" t="str">
        <f t="shared" ref="DH176:DH178" si="127">E176</f>
        <v>HTA + DM</v>
      </c>
      <c r="DI176" s="98">
        <v>44386</v>
      </c>
      <c r="DJ176" s="75" t="str">
        <f t="shared" si="91"/>
        <v>SI</v>
      </c>
      <c r="DL176" s="98"/>
      <c r="DM176" s="98">
        <v>44721</v>
      </c>
      <c r="DN176" s="75" t="str">
        <f t="shared" si="92"/>
        <v>SI</v>
      </c>
      <c r="DO176" s="98"/>
      <c r="DP176" s="75" t="str">
        <f t="shared" si="93"/>
        <v>NO</v>
      </c>
      <c r="DQ176" s="98"/>
      <c r="DR176" s="75" t="str">
        <f t="shared" si="94"/>
        <v>NO</v>
      </c>
      <c r="DS176" s="98"/>
      <c r="DT176" s="75" t="str">
        <f t="shared" si="95"/>
        <v>NO</v>
      </c>
      <c r="DU176" s="98"/>
      <c r="DV176" s="75" t="str">
        <f t="shared" si="96"/>
        <v>NO</v>
      </c>
      <c r="DW176" s="98">
        <v>44721</v>
      </c>
      <c r="DX176" s="75" t="str">
        <f t="shared" si="97"/>
        <v>SI</v>
      </c>
      <c r="DY176" s="97">
        <v>44707</v>
      </c>
      <c r="DZ176" s="75" t="str">
        <f t="shared" si="98"/>
        <v>SI</v>
      </c>
      <c r="EA176" s="98"/>
      <c r="EB176" s="75" t="str">
        <f t="shared" si="99"/>
        <v>NO</v>
      </c>
      <c r="EC176" s="98" t="s">
        <v>807</v>
      </c>
      <c r="ED176" s="92" t="s">
        <v>1530</v>
      </c>
      <c r="EE176" s="92"/>
      <c r="EF176" s="98" t="s">
        <v>807</v>
      </c>
      <c r="EG176" s="94"/>
      <c r="EH176" s="92" t="s">
        <v>1793</v>
      </c>
      <c r="EI176" s="99" t="s">
        <v>807</v>
      </c>
      <c r="EJ176" s="99"/>
      <c r="EK176" s="111">
        <v>44707</v>
      </c>
      <c r="EL176" s="92">
        <v>1.54</v>
      </c>
      <c r="EM176" s="112">
        <v>44707</v>
      </c>
      <c r="EN176" s="102">
        <v>125</v>
      </c>
      <c r="EO176" s="111">
        <v>44707</v>
      </c>
      <c r="EP176" s="92">
        <v>120</v>
      </c>
      <c r="EQ176" s="111">
        <v>44707</v>
      </c>
      <c r="ER176" s="99">
        <v>50.14</v>
      </c>
      <c r="ES176" s="111">
        <v>44707</v>
      </c>
      <c r="ET176" s="192">
        <v>39.9</v>
      </c>
      <c r="EU176" s="111">
        <v>44707</v>
      </c>
      <c r="EV176" s="92">
        <v>149.80000000000001</v>
      </c>
      <c r="EW176" s="111">
        <v>44707</v>
      </c>
      <c r="EX176" s="92"/>
      <c r="EY176" s="112">
        <v>44707</v>
      </c>
      <c r="EZ176" s="92">
        <v>7.2</v>
      </c>
      <c r="FA176" s="102"/>
      <c r="FB176" s="102"/>
      <c r="FC176" s="92"/>
      <c r="FD176" s="92"/>
      <c r="FE176" s="112">
        <v>44707</v>
      </c>
      <c r="FF176" s="125">
        <v>11.3</v>
      </c>
      <c r="FG176" s="111">
        <v>44707</v>
      </c>
      <c r="FH176" s="125">
        <v>61.9</v>
      </c>
      <c r="FI176" s="92"/>
      <c r="FJ176" s="94"/>
      <c r="FK176" s="92"/>
      <c r="FL176" s="97">
        <v>44729</v>
      </c>
      <c r="FM176" s="98" t="s">
        <v>1530</v>
      </c>
      <c r="FN176" s="97">
        <v>44821</v>
      </c>
      <c r="FO176" s="107" t="s">
        <v>807</v>
      </c>
      <c r="FP176" s="92" t="s">
        <v>130</v>
      </c>
      <c r="FQ176" s="92" t="s">
        <v>132</v>
      </c>
      <c r="FR176" s="92" t="s">
        <v>132</v>
      </c>
      <c r="FS176" s="107" t="s">
        <v>807</v>
      </c>
      <c r="FT176" s="92" t="s">
        <v>132</v>
      </c>
      <c r="FU176" s="92"/>
      <c r="GM176" s="102"/>
    </row>
    <row r="177" spans="1:195" s="75" customFormat="1" x14ac:dyDescent="0.25">
      <c r="A177" s="85">
        <v>2022</v>
      </c>
      <c r="B177" s="76">
        <v>44926</v>
      </c>
      <c r="C177" s="85" t="s">
        <v>121</v>
      </c>
      <c r="D177" s="85" t="s">
        <v>122</v>
      </c>
      <c r="E177" s="85" t="s">
        <v>123</v>
      </c>
      <c r="F177" s="77">
        <f t="shared" si="103"/>
        <v>176</v>
      </c>
      <c r="G177" s="85" t="s">
        <v>1586</v>
      </c>
      <c r="H177" s="85">
        <v>86</v>
      </c>
      <c r="I177" s="85" t="s">
        <v>797</v>
      </c>
      <c r="J177" s="217" t="s">
        <v>800</v>
      </c>
      <c r="K177" s="77" t="str">
        <f>VLOOKUP(J177,[1]CodMpios!$B$1075:$E$1087,4,FALSE)</f>
        <v>86001 - Mocoa</v>
      </c>
      <c r="L177" s="77" t="str">
        <f>VLOOKUP($J177,[1]Coord_Mpios_X_Y!$B$102:$K$114,9,FALSE)</f>
        <v>1,228574994655</v>
      </c>
      <c r="M177" s="77" t="str">
        <f>VLOOKUP($J177,[1]Coord_Mpios_X_Y!$B$102:$K$114,10,FALSE)</f>
        <v>-76,684362183288</v>
      </c>
      <c r="N177" s="86" t="s">
        <v>1784</v>
      </c>
      <c r="O177" s="86" t="s">
        <v>1776</v>
      </c>
      <c r="P177" s="218"/>
      <c r="Q177" s="85" t="s">
        <v>126</v>
      </c>
      <c r="R177" s="108">
        <v>18123344</v>
      </c>
      <c r="S177" s="62" t="str">
        <f t="shared" si="84"/>
        <v>CC18123344</v>
      </c>
      <c r="T177" s="91" t="s">
        <v>395</v>
      </c>
      <c r="U177" s="85" t="s">
        <v>809</v>
      </c>
      <c r="V177" s="91" t="s">
        <v>435</v>
      </c>
      <c r="W177" s="85" t="s">
        <v>551</v>
      </c>
      <c r="X177" s="87">
        <v>22143</v>
      </c>
      <c r="Y177" s="89">
        <f t="shared" si="100"/>
        <v>60</v>
      </c>
      <c r="Z177" s="63">
        <f>VLOOKUP($Y177,[1]Edades!$A$3:$H$153,4,FALSE)</f>
        <v>6</v>
      </c>
      <c r="AA177" s="63" t="str">
        <f>VLOOKUP($Y177,[1]Edades!$A$3:$H$153,6,FALSE)</f>
        <v>6 - Persona mayor</v>
      </c>
      <c r="AB177" s="63">
        <f>VLOOKUP($Y177,[1]Edades!$A$3:$H$153,7,FALSE)</f>
        <v>13</v>
      </c>
      <c r="AC177" s="63" t="str">
        <f>VLOOKUP($Y177,[1]Edades!$A$3:$H$153,8,FALSE)</f>
        <v>60-64</v>
      </c>
      <c r="AD177" s="91" t="s">
        <v>1589</v>
      </c>
      <c r="AE177" s="85">
        <v>1</v>
      </c>
      <c r="AF177" s="85" t="s">
        <v>807</v>
      </c>
      <c r="AG177" s="86" t="s">
        <v>1777</v>
      </c>
      <c r="AH177" s="85" t="s">
        <v>807</v>
      </c>
      <c r="AI177" s="85" t="s">
        <v>1595</v>
      </c>
      <c r="AJ177" s="85" t="s">
        <v>807</v>
      </c>
      <c r="AK177" s="86" t="s">
        <v>1784</v>
      </c>
      <c r="AL177" s="86" t="s">
        <v>1601</v>
      </c>
      <c r="AM177" s="85" t="s">
        <v>1786</v>
      </c>
      <c r="AN177" s="85" t="s">
        <v>131</v>
      </c>
      <c r="AO177" s="85" t="s">
        <v>131</v>
      </c>
      <c r="AP177" s="85" t="s">
        <v>131</v>
      </c>
      <c r="AQ177" s="75" t="s">
        <v>1841</v>
      </c>
      <c r="AR177" s="53" t="str">
        <f t="shared" si="101"/>
        <v>86001 - Mocoa</v>
      </c>
      <c r="AS177" s="85" t="s">
        <v>1586</v>
      </c>
      <c r="AT177" s="85">
        <v>3175760611</v>
      </c>
      <c r="AU177" s="85" t="s">
        <v>1219</v>
      </c>
      <c r="AV177" s="85"/>
      <c r="AW177" s="85"/>
      <c r="AX177" s="85"/>
      <c r="AY177" s="85"/>
      <c r="AZ177" s="85"/>
      <c r="BA177" s="85">
        <v>86</v>
      </c>
      <c r="BB177" s="85" t="s">
        <v>1778</v>
      </c>
      <c r="BC177" s="85">
        <v>86001</v>
      </c>
      <c r="BD177" s="85" t="s">
        <v>1586</v>
      </c>
      <c r="BE177" s="89">
        <v>860010017201</v>
      </c>
      <c r="BF177" s="49" t="s">
        <v>1079</v>
      </c>
      <c r="BG177" s="85" t="s">
        <v>1779</v>
      </c>
      <c r="BH177" s="85" t="s">
        <v>1780</v>
      </c>
      <c r="BI177" s="85">
        <v>4201616</v>
      </c>
      <c r="BJ177" s="85"/>
      <c r="BK177" s="85"/>
      <c r="BL177" s="85" t="s">
        <v>807</v>
      </c>
      <c r="BM177" s="85" t="s">
        <v>130</v>
      </c>
      <c r="BN177" s="85" t="s">
        <v>132</v>
      </c>
      <c r="BO177" s="85">
        <v>0</v>
      </c>
      <c r="BP177" s="85" t="s">
        <v>132</v>
      </c>
      <c r="BQ177" s="85" t="s">
        <v>132</v>
      </c>
      <c r="BR177" s="85" t="s">
        <v>1676</v>
      </c>
      <c r="BS177" s="85" t="s">
        <v>132</v>
      </c>
      <c r="BT177" s="142">
        <v>44881</v>
      </c>
      <c r="BU177" s="85" t="s">
        <v>1677</v>
      </c>
      <c r="BV177" s="85" t="s">
        <v>130</v>
      </c>
      <c r="BW177" s="91" t="s">
        <v>1700</v>
      </c>
      <c r="BX177" s="85" t="s">
        <v>132</v>
      </c>
      <c r="BY177" s="85" t="s">
        <v>132</v>
      </c>
      <c r="BZ177" s="85" t="s">
        <v>130</v>
      </c>
      <c r="CA177" s="85" t="s">
        <v>130</v>
      </c>
      <c r="CB177" s="85" t="s">
        <v>132</v>
      </c>
      <c r="CC177" s="85" t="s">
        <v>132</v>
      </c>
      <c r="CD177" s="85" t="s">
        <v>131</v>
      </c>
      <c r="CE177" s="85" t="s">
        <v>1681</v>
      </c>
      <c r="CF177" s="85" t="s">
        <v>132</v>
      </c>
      <c r="CG177" s="109">
        <v>99</v>
      </c>
      <c r="CH177" s="95">
        <v>172</v>
      </c>
      <c r="CI177" s="50">
        <f t="shared" si="85"/>
        <v>33.464034613304491</v>
      </c>
      <c r="CJ177" s="18" t="str">
        <f t="shared" si="86"/>
        <v>OBESIDAD</v>
      </c>
      <c r="CK177" s="95">
        <f>Hoja1!L179</f>
        <v>25</v>
      </c>
      <c r="CL177" s="10" t="s">
        <v>1115</v>
      </c>
      <c r="CM177" s="97">
        <v>43367</v>
      </c>
      <c r="CN177" s="92"/>
      <c r="CO177" s="75">
        <v>1</v>
      </c>
      <c r="CP177" s="98">
        <v>42370</v>
      </c>
      <c r="CQ177" s="75">
        <v>2</v>
      </c>
      <c r="CR177" s="65" t="s">
        <v>1222</v>
      </c>
      <c r="CS177" s="75">
        <v>0</v>
      </c>
      <c r="CT177" s="110" t="s">
        <v>131</v>
      </c>
      <c r="CU177" s="92" t="s">
        <v>130</v>
      </c>
      <c r="CV177" s="92" t="s">
        <v>1221</v>
      </c>
      <c r="CW177" s="102">
        <v>129</v>
      </c>
      <c r="CX177" s="102">
        <v>80</v>
      </c>
      <c r="CY177" s="93" t="s">
        <v>131</v>
      </c>
      <c r="CZ177" s="92" t="s">
        <v>132</v>
      </c>
      <c r="DA177" s="92" t="s">
        <v>130</v>
      </c>
      <c r="DB177" s="92">
        <v>1</v>
      </c>
      <c r="DC177" s="75" t="str">
        <f t="shared" si="87"/>
        <v/>
      </c>
      <c r="DD177" s="16" t="str">
        <f t="shared" si="88"/>
        <v/>
      </c>
      <c r="DE177" s="16" t="str">
        <f t="shared" si="89"/>
        <v/>
      </c>
      <c r="DF177" s="16" t="str">
        <f t="shared" si="90"/>
        <v/>
      </c>
      <c r="DG177" s="16" t="str">
        <f t="shared" si="102"/>
        <v xml:space="preserve"> +  +  + </v>
      </c>
      <c r="DH177" s="16" t="str">
        <f t="shared" si="127"/>
        <v>HTA</v>
      </c>
      <c r="DI177" s="98"/>
      <c r="DJ177" s="75" t="str">
        <f t="shared" si="91"/>
        <v>NO</v>
      </c>
      <c r="DL177" s="98"/>
      <c r="DM177" s="98">
        <v>44621</v>
      </c>
      <c r="DN177" s="75" t="str">
        <f t="shared" si="92"/>
        <v>SI</v>
      </c>
      <c r="DO177" s="98"/>
      <c r="DP177" s="75" t="str">
        <f t="shared" si="93"/>
        <v>NO</v>
      </c>
      <c r="DQ177" s="98"/>
      <c r="DR177" s="75" t="str">
        <f t="shared" si="94"/>
        <v>NO</v>
      </c>
      <c r="DS177" s="98"/>
      <c r="DT177" s="75" t="str">
        <f t="shared" si="95"/>
        <v>NO</v>
      </c>
      <c r="DU177" s="98"/>
      <c r="DV177" s="75" t="str">
        <f t="shared" si="96"/>
        <v>NO</v>
      </c>
      <c r="DW177" s="98"/>
      <c r="DX177" s="75" t="str">
        <f t="shared" si="97"/>
        <v>NO</v>
      </c>
      <c r="DY177" s="97">
        <v>44596</v>
      </c>
      <c r="DZ177" s="75" t="str">
        <f t="shared" si="98"/>
        <v>SI</v>
      </c>
      <c r="EA177" s="98"/>
      <c r="EB177" s="75" t="str">
        <f t="shared" si="99"/>
        <v>NO</v>
      </c>
      <c r="EC177" s="98" t="s">
        <v>132</v>
      </c>
      <c r="ED177" s="92" t="s">
        <v>1530</v>
      </c>
      <c r="EE177" s="92" t="s">
        <v>807</v>
      </c>
      <c r="EF177" s="92" t="s">
        <v>1814</v>
      </c>
      <c r="EG177" s="94"/>
      <c r="EH177" s="99" t="s">
        <v>131</v>
      </c>
      <c r="EI177" s="92">
        <v>2</v>
      </c>
      <c r="EJ177" s="92"/>
      <c r="EK177" s="153">
        <v>44596</v>
      </c>
      <c r="EL177" s="102">
        <v>1.58</v>
      </c>
      <c r="EM177" s="154">
        <v>44596</v>
      </c>
      <c r="EN177" s="102">
        <v>93</v>
      </c>
      <c r="EO177" s="153">
        <v>44596</v>
      </c>
      <c r="EP177" s="102">
        <v>186.61</v>
      </c>
      <c r="EQ177" s="153">
        <v>44596</v>
      </c>
      <c r="ER177" s="99">
        <v>100.29400000000001</v>
      </c>
      <c r="ES177" s="153">
        <v>44596</v>
      </c>
      <c r="ET177" s="192">
        <v>48.4</v>
      </c>
      <c r="EU177" s="153">
        <v>44596</v>
      </c>
      <c r="EV177" s="99">
        <v>189.58</v>
      </c>
      <c r="EW177" s="153">
        <v>44596</v>
      </c>
      <c r="EX177" s="92" t="s">
        <v>1732</v>
      </c>
      <c r="EY177" s="140"/>
      <c r="EZ177" s="92"/>
      <c r="FA177" s="102"/>
      <c r="FB177" s="102"/>
      <c r="FC177" s="99"/>
      <c r="FD177" s="99"/>
      <c r="FE177" s="154">
        <v>44596</v>
      </c>
      <c r="FF177" s="155">
        <v>6.5</v>
      </c>
      <c r="FG177" s="153">
        <v>44596</v>
      </c>
      <c r="FH177" s="155">
        <v>98.5</v>
      </c>
      <c r="FI177" s="98">
        <v>44596</v>
      </c>
      <c r="FJ177" s="94" t="s">
        <v>1712</v>
      </c>
      <c r="FK177" s="92">
        <v>96</v>
      </c>
      <c r="FL177" s="114">
        <v>44845</v>
      </c>
      <c r="FM177" s="98" t="s">
        <v>1530</v>
      </c>
      <c r="FN177" s="114"/>
      <c r="FO177" s="107"/>
      <c r="FP177" s="92" t="s">
        <v>132</v>
      </c>
      <c r="FQ177" s="92" t="s">
        <v>132</v>
      </c>
      <c r="FR177" s="92" t="s">
        <v>132</v>
      </c>
      <c r="FS177" s="107" t="s">
        <v>132</v>
      </c>
      <c r="FT177" s="92" t="s">
        <v>132</v>
      </c>
      <c r="FU177" s="92"/>
      <c r="GM177" s="102"/>
    </row>
    <row r="178" spans="1:195" s="75" customFormat="1" x14ac:dyDescent="0.25">
      <c r="A178" s="85">
        <v>2022</v>
      </c>
      <c r="B178" s="76">
        <v>44926</v>
      </c>
      <c r="C178" s="85" t="s">
        <v>121</v>
      </c>
      <c r="D178" s="85" t="s">
        <v>122</v>
      </c>
      <c r="E178" s="85" t="s">
        <v>123</v>
      </c>
      <c r="F178" s="77">
        <f t="shared" si="103"/>
        <v>177</v>
      </c>
      <c r="G178" s="85" t="s">
        <v>1586</v>
      </c>
      <c r="H178" s="85">
        <v>86</v>
      </c>
      <c r="I178" s="85" t="s">
        <v>797</v>
      </c>
      <c r="J178" s="217" t="s">
        <v>800</v>
      </c>
      <c r="K178" s="77" t="str">
        <f>VLOOKUP(J178,[1]CodMpios!$B$1075:$E$1087,4,FALSE)</f>
        <v>86001 - Mocoa</v>
      </c>
      <c r="L178" s="77" t="str">
        <f>VLOOKUP($J178,[1]Coord_Mpios_X_Y!$B$102:$K$114,9,FALSE)</f>
        <v>1,228574994655</v>
      </c>
      <c r="M178" s="77" t="str">
        <f>VLOOKUP($J178,[1]Coord_Mpios_X_Y!$B$102:$K$114,10,FALSE)</f>
        <v>-76,684362183288</v>
      </c>
      <c r="N178" s="86" t="s">
        <v>1775</v>
      </c>
      <c r="O178" s="86" t="s">
        <v>1776</v>
      </c>
      <c r="P178" s="218"/>
      <c r="Q178" s="85" t="s">
        <v>126</v>
      </c>
      <c r="R178" s="108">
        <v>5350223</v>
      </c>
      <c r="S178" s="62" t="str">
        <f t="shared" si="84"/>
        <v>CC5350223</v>
      </c>
      <c r="T178" s="91" t="s">
        <v>288</v>
      </c>
      <c r="U178" s="85" t="s">
        <v>1285</v>
      </c>
      <c r="V178" s="91" t="s">
        <v>146</v>
      </c>
      <c r="W178" s="85" t="s">
        <v>144</v>
      </c>
      <c r="X178" s="87">
        <v>19217</v>
      </c>
      <c r="Y178" s="89">
        <f t="shared" si="100"/>
        <v>52</v>
      </c>
      <c r="Z178" s="63">
        <f>VLOOKUP($Y178,[1]Edades!$A$3:$H$153,4,FALSE)</f>
        <v>5</v>
      </c>
      <c r="AA178" s="63" t="str">
        <f>VLOOKUP($Y178,[1]Edades!$A$3:$H$153,6,FALSE)</f>
        <v>5 - Adultez</v>
      </c>
      <c r="AB178" s="63">
        <f>VLOOKUP($Y178,[1]Edades!$A$3:$H$153,7,FALSE)</f>
        <v>11</v>
      </c>
      <c r="AC178" s="63" t="str">
        <f>VLOOKUP($Y178,[1]Edades!$A$3:$H$153,8,FALSE)</f>
        <v>50-54</v>
      </c>
      <c r="AD178" s="91" t="s">
        <v>1589</v>
      </c>
      <c r="AE178" s="85">
        <v>1</v>
      </c>
      <c r="AF178" s="85" t="s">
        <v>807</v>
      </c>
      <c r="AG178" s="86" t="s">
        <v>1777</v>
      </c>
      <c r="AH178" s="85" t="s">
        <v>807</v>
      </c>
      <c r="AI178" s="85" t="s">
        <v>807</v>
      </c>
      <c r="AJ178" s="85" t="s">
        <v>807</v>
      </c>
      <c r="AK178" s="86" t="s">
        <v>1775</v>
      </c>
      <c r="AL178" s="86" t="s">
        <v>1602</v>
      </c>
      <c r="AM178" s="85" t="s">
        <v>1786</v>
      </c>
      <c r="AN178" s="85" t="s">
        <v>131</v>
      </c>
      <c r="AO178" s="85" t="s">
        <v>131</v>
      </c>
      <c r="AP178" s="85" t="s">
        <v>131</v>
      </c>
      <c r="AQ178" s="75" t="s">
        <v>1841</v>
      </c>
      <c r="AR178" s="53" t="str">
        <f t="shared" si="101"/>
        <v>86001 - Mocoa</v>
      </c>
      <c r="AS178" s="85" t="s">
        <v>1586</v>
      </c>
      <c r="AT178" s="85">
        <v>3144303902</v>
      </c>
      <c r="AU178" s="85" t="s">
        <v>1219</v>
      </c>
      <c r="AV178" s="85"/>
      <c r="AW178" s="85"/>
      <c r="AX178" s="85"/>
      <c r="AY178" s="85"/>
      <c r="AZ178" s="85"/>
      <c r="BA178" s="85">
        <v>86</v>
      </c>
      <c r="BB178" s="85" t="s">
        <v>1778</v>
      </c>
      <c r="BC178" s="85">
        <v>86001</v>
      </c>
      <c r="BD178" s="85" t="s">
        <v>1586</v>
      </c>
      <c r="BE178" s="89">
        <v>860010017201</v>
      </c>
      <c r="BF178" s="49" t="s">
        <v>1079</v>
      </c>
      <c r="BG178" s="85" t="s">
        <v>1779</v>
      </c>
      <c r="BH178" s="85" t="s">
        <v>1780</v>
      </c>
      <c r="BI178" s="85">
        <v>4201616</v>
      </c>
      <c r="BJ178" s="85"/>
      <c r="BK178" s="85"/>
      <c r="BL178" s="85" t="s">
        <v>807</v>
      </c>
      <c r="BM178" s="85" t="s">
        <v>130</v>
      </c>
      <c r="BN178" s="85" t="s">
        <v>132</v>
      </c>
      <c r="BO178" s="85">
        <v>0</v>
      </c>
      <c r="BP178" s="85" t="s">
        <v>132</v>
      </c>
      <c r="BQ178" s="85" t="s">
        <v>132</v>
      </c>
      <c r="BR178" s="85" t="s">
        <v>807</v>
      </c>
      <c r="BS178" s="85" t="s">
        <v>807</v>
      </c>
      <c r="BT178" s="142">
        <v>44838</v>
      </c>
      <c r="BU178" s="85" t="s">
        <v>1677</v>
      </c>
      <c r="BV178" s="85" t="s">
        <v>130</v>
      </c>
      <c r="BW178" s="91" t="s">
        <v>1808</v>
      </c>
      <c r="BX178" s="85"/>
      <c r="BY178" s="85" t="s">
        <v>132</v>
      </c>
      <c r="BZ178" s="85" t="s">
        <v>807</v>
      </c>
      <c r="CA178" s="85" t="s">
        <v>807</v>
      </c>
      <c r="CB178" s="85"/>
      <c r="CC178" s="85"/>
      <c r="CD178" s="85" t="s">
        <v>131</v>
      </c>
      <c r="CE178" s="88" t="s">
        <v>1681</v>
      </c>
      <c r="CF178" s="80" t="str">
        <f>E178</f>
        <v>HTA</v>
      </c>
      <c r="CG178" s="109">
        <v>86</v>
      </c>
      <c r="CH178" s="95">
        <v>170</v>
      </c>
      <c r="CI178" s="50">
        <f t="shared" si="85"/>
        <v>29.757785467128031</v>
      </c>
      <c r="CJ178" s="18" t="str">
        <f t="shared" si="86"/>
        <v>SOBREPESO</v>
      </c>
      <c r="CK178" s="95">
        <f>Hoja1!L180</f>
        <v>13</v>
      </c>
      <c r="CL178" s="10" t="s">
        <v>1113</v>
      </c>
      <c r="CM178" s="97">
        <v>43368</v>
      </c>
      <c r="CN178" s="92"/>
      <c r="CO178" s="75">
        <v>1</v>
      </c>
      <c r="CP178" s="119">
        <f t="shared" ref="CP178:CP180" si="128">CM178</f>
        <v>43368</v>
      </c>
      <c r="CQ178" s="75">
        <v>2</v>
      </c>
      <c r="CR178" s="65" t="s">
        <v>1222</v>
      </c>
      <c r="CS178" s="75">
        <v>0</v>
      </c>
      <c r="CT178" s="110" t="s">
        <v>131</v>
      </c>
      <c r="CU178" s="93" t="s">
        <v>807</v>
      </c>
      <c r="CV178" s="92"/>
      <c r="CW178" s="102">
        <v>140</v>
      </c>
      <c r="CX178" s="102">
        <v>70</v>
      </c>
      <c r="CY178" s="93" t="s">
        <v>807</v>
      </c>
      <c r="CZ178" s="92" t="s">
        <v>130</v>
      </c>
      <c r="DA178" s="75" t="s">
        <v>807</v>
      </c>
      <c r="DB178" s="92">
        <v>0</v>
      </c>
      <c r="DC178" s="75" t="str">
        <f t="shared" si="87"/>
        <v/>
      </c>
      <c r="DD178" s="16" t="str">
        <f t="shared" si="88"/>
        <v/>
      </c>
      <c r="DE178" s="16" t="str">
        <f t="shared" si="89"/>
        <v/>
      </c>
      <c r="DF178" s="16" t="str">
        <f t="shared" si="90"/>
        <v/>
      </c>
      <c r="DG178" s="16" t="str">
        <f t="shared" si="102"/>
        <v xml:space="preserve"> +  +  + </v>
      </c>
      <c r="DH178" s="16" t="str">
        <f t="shared" si="127"/>
        <v>HTA</v>
      </c>
      <c r="DI178" s="98"/>
      <c r="DJ178" s="75" t="str">
        <f t="shared" si="91"/>
        <v>NO</v>
      </c>
      <c r="DL178" s="98"/>
      <c r="DM178" s="98"/>
      <c r="DN178" s="75" t="str">
        <f t="shared" si="92"/>
        <v>NO</v>
      </c>
      <c r="DO178" s="98"/>
      <c r="DP178" s="75" t="str">
        <f t="shared" si="93"/>
        <v>NO</v>
      </c>
      <c r="DQ178" s="98"/>
      <c r="DR178" s="75" t="str">
        <f t="shared" si="94"/>
        <v>NO</v>
      </c>
      <c r="DS178" s="98"/>
      <c r="DT178" s="75" t="str">
        <f t="shared" si="95"/>
        <v>NO</v>
      </c>
      <c r="DU178" s="98"/>
      <c r="DV178" s="75" t="str">
        <f t="shared" si="96"/>
        <v>NO</v>
      </c>
      <c r="DW178" s="98"/>
      <c r="DX178" s="75" t="str">
        <f t="shared" si="97"/>
        <v>NO</v>
      </c>
      <c r="DY178" s="98">
        <v>43392</v>
      </c>
      <c r="DZ178" s="75" t="str">
        <f t="shared" si="98"/>
        <v>SI</v>
      </c>
      <c r="EA178" s="98"/>
      <c r="EB178" s="75" t="str">
        <f t="shared" si="99"/>
        <v>NO</v>
      </c>
      <c r="EC178" s="98" t="s">
        <v>807</v>
      </c>
      <c r="ED178" s="92" t="s">
        <v>1530</v>
      </c>
      <c r="EE178" s="92"/>
      <c r="EF178" s="98" t="s">
        <v>807</v>
      </c>
      <c r="EG178" s="94"/>
      <c r="EH178" s="99" t="s">
        <v>131</v>
      </c>
      <c r="EI178" s="99" t="s">
        <v>807</v>
      </c>
      <c r="EJ178" s="99"/>
      <c r="EK178" s="111">
        <v>43393</v>
      </c>
      <c r="EL178" s="92">
        <v>1.2</v>
      </c>
      <c r="EM178" s="112">
        <v>43393</v>
      </c>
      <c r="EN178" s="102">
        <v>108</v>
      </c>
      <c r="EO178" s="111">
        <v>43643</v>
      </c>
      <c r="EP178" s="92">
        <v>229</v>
      </c>
      <c r="EQ178" s="111">
        <v>43643</v>
      </c>
      <c r="ER178" s="99">
        <v>109.2</v>
      </c>
      <c r="ES178" s="111">
        <v>43643</v>
      </c>
      <c r="ET178" s="192">
        <v>42</v>
      </c>
      <c r="EU178" s="111">
        <v>43643</v>
      </c>
      <c r="EV178" s="92">
        <v>389</v>
      </c>
      <c r="EW178" s="111">
        <v>43393</v>
      </c>
      <c r="EX178" s="92"/>
      <c r="EY178" s="103"/>
      <c r="EZ178" s="92"/>
      <c r="FA178" s="102"/>
      <c r="FB178" s="102"/>
      <c r="FC178" s="92"/>
      <c r="FD178" s="92"/>
      <c r="FE178" s="112">
        <v>43393</v>
      </c>
      <c r="FF178" s="125">
        <v>4</v>
      </c>
      <c r="FG178" s="111">
        <v>43393</v>
      </c>
      <c r="FH178" s="125">
        <v>199.8</v>
      </c>
      <c r="FI178" s="92"/>
      <c r="FJ178" s="94"/>
      <c r="FK178" s="92"/>
      <c r="FL178" s="114">
        <v>44838</v>
      </c>
      <c r="FM178" s="98" t="s">
        <v>1530</v>
      </c>
      <c r="FN178" s="114">
        <v>44930</v>
      </c>
      <c r="FO178" s="107"/>
      <c r="FP178" s="92" t="s">
        <v>132</v>
      </c>
      <c r="FQ178" s="92" t="s">
        <v>132</v>
      </c>
      <c r="FR178" s="92" t="s">
        <v>132</v>
      </c>
      <c r="FS178" s="107" t="s">
        <v>807</v>
      </c>
      <c r="FT178" s="92" t="s">
        <v>132</v>
      </c>
      <c r="FU178" s="92"/>
      <c r="GM178" s="102"/>
    </row>
    <row r="179" spans="1:195" s="75" customFormat="1" x14ac:dyDescent="0.25">
      <c r="A179" s="85">
        <v>2022</v>
      </c>
      <c r="B179" s="76">
        <v>44926</v>
      </c>
      <c r="C179" s="85" t="s">
        <v>121</v>
      </c>
      <c r="D179" s="85" t="s">
        <v>122</v>
      </c>
      <c r="E179" s="85" t="s">
        <v>123</v>
      </c>
      <c r="F179" s="77">
        <f t="shared" si="103"/>
        <v>178</v>
      </c>
      <c r="G179" s="85" t="s">
        <v>1586</v>
      </c>
      <c r="H179" s="85">
        <v>86</v>
      </c>
      <c r="I179" s="85" t="s">
        <v>797</v>
      </c>
      <c r="J179" s="217" t="s">
        <v>800</v>
      </c>
      <c r="K179" s="77" t="str">
        <f>VLOOKUP(J179,[1]CodMpios!$B$1075:$E$1087,4,FALSE)</f>
        <v>86001 - Mocoa</v>
      </c>
      <c r="L179" s="77" t="str">
        <f>VLOOKUP($J179,[1]Coord_Mpios_X_Y!$B$102:$K$114,9,FALSE)</f>
        <v>1,228574994655</v>
      </c>
      <c r="M179" s="77" t="str">
        <f>VLOOKUP($J179,[1]Coord_Mpios_X_Y!$B$102:$K$114,10,FALSE)</f>
        <v>-76,684362183288</v>
      </c>
      <c r="N179" s="86" t="s">
        <v>1775</v>
      </c>
      <c r="O179" s="86" t="s">
        <v>1776</v>
      </c>
      <c r="P179" s="218"/>
      <c r="Q179" s="85" t="s">
        <v>126</v>
      </c>
      <c r="R179" s="108">
        <v>17690342</v>
      </c>
      <c r="S179" s="62" t="str">
        <f t="shared" si="84"/>
        <v>CC17690342</v>
      </c>
      <c r="T179" s="91" t="s">
        <v>218</v>
      </c>
      <c r="U179" s="85" t="s">
        <v>1158</v>
      </c>
      <c r="V179" s="91" t="s">
        <v>1197</v>
      </c>
      <c r="W179" s="85" t="s">
        <v>140</v>
      </c>
      <c r="X179" s="87">
        <v>31216</v>
      </c>
      <c r="Y179" s="89">
        <f t="shared" si="100"/>
        <v>85</v>
      </c>
      <c r="Z179" s="63">
        <f>VLOOKUP($Y179,[1]Edades!$A$3:$H$153,4,FALSE)</f>
        <v>6</v>
      </c>
      <c r="AA179" s="63" t="str">
        <f>VLOOKUP($Y179,[1]Edades!$A$3:$H$153,6,FALSE)</f>
        <v>6 - Persona mayor</v>
      </c>
      <c r="AB179" s="63">
        <f>VLOOKUP($Y179,[1]Edades!$A$3:$H$153,7,FALSE)</f>
        <v>17</v>
      </c>
      <c r="AC179" s="63" t="str">
        <f>VLOOKUP($Y179,[1]Edades!$A$3:$H$153,8,FALSE)</f>
        <v>80 Y MÁS</v>
      </c>
      <c r="AD179" s="91" t="s">
        <v>1589</v>
      </c>
      <c r="AE179" s="85">
        <v>1</v>
      </c>
      <c r="AF179" s="85" t="s">
        <v>807</v>
      </c>
      <c r="AG179" s="151" t="s">
        <v>132</v>
      </c>
      <c r="AH179" s="151" t="s">
        <v>132</v>
      </c>
      <c r="AI179" s="127" t="s">
        <v>1595</v>
      </c>
      <c r="AJ179" s="127" t="s">
        <v>1591</v>
      </c>
      <c r="AK179" s="127" t="s">
        <v>1775</v>
      </c>
      <c r="AL179" s="151" t="s">
        <v>1600</v>
      </c>
      <c r="AM179" s="85" t="s">
        <v>1786</v>
      </c>
      <c r="AN179" s="85" t="s">
        <v>131</v>
      </c>
      <c r="AO179" s="85" t="s">
        <v>131</v>
      </c>
      <c r="AP179" s="85" t="s">
        <v>131</v>
      </c>
      <c r="AQ179" s="151" t="s">
        <v>1841</v>
      </c>
      <c r="AR179" s="53" t="str">
        <f t="shared" si="101"/>
        <v>86001 - Mocoa</v>
      </c>
      <c r="AS179" s="85" t="s">
        <v>1586</v>
      </c>
      <c r="AT179" s="85">
        <v>3202310164</v>
      </c>
      <c r="AU179" s="85" t="s">
        <v>1219</v>
      </c>
      <c r="AV179" s="85"/>
      <c r="AW179" s="85"/>
      <c r="AX179" s="85"/>
      <c r="AY179" s="85"/>
      <c r="AZ179" s="85"/>
      <c r="BA179" s="85">
        <v>86</v>
      </c>
      <c r="BB179" s="85" t="s">
        <v>1778</v>
      </c>
      <c r="BC179" s="85">
        <v>86001</v>
      </c>
      <c r="BD179" s="85" t="s">
        <v>1586</v>
      </c>
      <c r="BE179" s="89">
        <v>860010017201</v>
      </c>
      <c r="BF179" s="49" t="s">
        <v>1079</v>
      </c>
      <c r="BG179" s="85" t="s">
        <v>1779</v>
      </c>
      <c r="BH179" s="85" t="s">
        <v>1780</v>
      </c>
      <c r="BI179" s="85">
        <v>4201616</v>
      </c>
      <c r="BJ179" s="85"/>
      <c r="BK179" s="85"/>
      <c r="BL179" s="85" t="s">
        <v>807</v>
      </c>
      <c r="BM179" s="129" t="s">
        <v>132</v>
      </c>
      <c r="BN179" s="127" t="s">
        <v>132</v>
      </c>
      <c r="BO179" s="85">
        <v>0</v>
      </c>
      <c r="BP179" s="127" t="s">
        <v>132</v>
      </c>
      <c r="BQ179" s="127" t="s">
        <v>132</v>
      </c>
      <c r="BR179" s="127" t="s">
        <v>2241</v>
      </c>
      <c r="BS179" s="127" t="s">
        <v>132</v>
      </c>
      <c r="BT179" s="111">
        <v>44914</v>
      </c>
      <c r="BU179" s="127" t="s">
        <v>1677</v>
      </c>
      <c r="BV179" s="127" t="s">
        <v>130</v>
      </c>
      <c r="BW179" s="91" t="s">
        <v>1700</v>
      </c>
      <c r="BX179" s="127" t="s">
        <v>132</v>
      </c>
      <c r="BY179" s="127" t="s">
        <v>132</v>
      </c>
      <c r="BZ179" s="127" t="s">
        <v>130</v>
      </c>
      <c r="CA179" s="127" t="s">
        <v>132</v>
      </c>
      <c r="CB179" s="127" t="s">
        <v>132</v>
      </c>
      <c r="CC179" s="127" t="s">
        <v>132</v>
      </c>
      <c r="CD179" s="127" t="s">
        <v>131</v>
      </c>
      <c r="CE179" s="127" t="s">
        <v>1681</v>
      </c>
      <c r="CF179" s="127" t="s">
        <v>132</v>
      </c>
      <c r="CG179" s="130">
        <v>97</v>
      </c>
      <c r="CH179" s="131">
        <v>181</v>
      </c>
      <c r="CI179" s="50">
        <f t="shared" si="85"/>
        <v>29.608375812704129</v>
      </c>
      <c r="CJ179" s="18" t="str">
        <f t="shared" si="86"/>
        <v>SOBREPESO</v>
      </c>
      <c r="CK179" s="95">
        <f>Hoja1!L181</f>
        <v>56</v>
      </c>
      <c r="CL179" s="10" t="s">
        <v>1115</v>
      </c>
      <c r="CM179" s="136">
        <v>43368</v>
      </c>
      <c r="CN179" s="127"/>
      <c r="CO179" s="75">
        <v>1</v>
      </c>
      <c r="CP179" s="136">
        <v>43368</v>
      </c>
      <c r="CQ179" s="75">
        <v>2</v>
      </c>
      <c r="CR179" s="65" t="s">
        <v>1222</v>
      </c>
      <c r="CS179" s="75">
        <v>0</v>
      </c>
      <c r="CT179" s="143" t="s">
        <v>131</v>
      </c>
      <c r="CU179" s="127" t="s">
        <v>132</v>
      </c>
      <c r="CV179" s="127"/>
      <c r="CW179" s="133">
        <v>130</v>
      </c>
      <c r="CX179" s="133">
        <v>80</v>
      </c>
      <c r="CY179" s="125" t="s">
        <v>807</v>
      </c>
      <c r="CZ179" s="127" t="s">
        <v>130</v>
      </c>
      <c r="DA179" s="127" t="s">
        <v>130</v>
      </c>
      <c r="DB179" s="92">
        <v>1</v>
      </c>
      <c r="DC179" s="75" t="str">
        <f t="shared" si="87"/>
        <v/>
      </c>
      <c r="DD179" s="16" t="str">
        <f t="shared" si="88"/>
        <v/>
      </c>
      <c r="DE179" s="16" t="str">
        <f t="shared" si="89"/>
        <v/>
      </c>
      <c r="DF179" s="16" t="str">
        <f t="shared" si="90"/>
        <v/>
      </c>
      <c r="DG179" s="16" t="str">
        <f t="shared" si="102"/>
        <v xml:space="preserve"> +  +  + </v>
      </c>
      <c r="DH179" s="16" t="str">
        <f>E179</f>
        <v>HTA</v>
      </c>
      <c r="DI179" s="127"/>
      <c r="DJ179" s="75" t="str">
        <f t="shared" si="91"/>
        <v>NO</v>
      </c>
      <c r="DL179" s="127"/>
      <c r="DM179" s="149">
        <v>44342</v>
      </c>
      <c r="DN179" s="75" t="str">
        <f t="shared" si="92"/>
        <v>SI</v>
      </c>
      <c r="DO179" s="134"/>
      <c r="DP179" s="75" t="str">
        <f t="shared" si="93"/>
        <v>NO</v>
      </c>
      <c r="DQ179" s="98"/>
      <c r="DR179" s="75" t="str">
        <f t="shared" si="94"/>
        <v>NO</v>
      </c>
      <c r="DS179" s="144"/>
      <c r="DT179" s="75" t="str">
        <f t="shared" si="95"/>
        <v>NO</v>
      </c>
      <c r="DU179" s="144"/>
      <c r="DV179" s="75" t="str">
        <f t="shared" si="96"/>
        <v>NO</v>
      </c>
      <c r="DW179" s="144">
        <v>44342</v>
      </c>
      <c r="DX179" s="75" t="str">
        <f t="shared" si="97"/>
        <v>SI</v>
      </c>
      <c r="DY179" s="111">
        <v>44907</v>
      </c>
      <c r="DZ179" s="75" t="str">
        <f t="shared" si="98"/>
        <v>SI</v>
      </c>
      <c r="EA179" s="144"/>
      <c r="EB179" s="75" t="str">
        <f t="shared" si="99"/>
        <v>NO</v>
      </c>
      <c r="EC179" s="134" t="s">
        <v>132</v>
      </c>
      <c r="ED179" s="127" t="s">
        <v>1530</v>
      </c>
      <c r="EE179" s="127" t="s">
        <v>131</v>
      </c>
      <c r="EF179" s="127" t="s">
        <v>1814</v>
      </c>
      <c r="EG179" s="127">
        <v>111</v>
      </c>
      <c r="EH179" s="127" t="s">
        <v>131</v>
      </c>
      <c r="EI179" s="127">
        <v>1</v>
      </c>
      <c r="EJ179" s="127"/>
      <c r="EK179" s="145">
        <v>44907</v>
      </c>
      <c r="EL179" s="135" t="s">
        <v>1928</v>
      </c>
      <c r="EM179" s="152">
        <v>44634</v>
      </c>
      <c r="EN179" s="133">
        <v>105</v>
      </c>
      <c r="EO179" s="150">
        <v>44907</v>
      </c>
      <c r="EP179" s="135">
        <v>216</v>
      </c>
      <c r="EQ179" s="149">
        <v>44907</v>
      </c>
      <c r="ER179" s="99"/>
      <c r="ES179" s="145"/>
      <c r="ET179" s="225">
        <v>31.4</v>
      </c>
      <c r="EU179" s="149">
        <v>44907</v>
      </c>
      <c r="EV179" s="135">
        <v>253</v>
      </c>
      <c r="EW179" s="149">
        <v>44634</v>
      </c>
      <c r="EX179" s="127" t="s">
        <v>1929</v>
      </c>
      <c r="EY179" s="127"/>
      <c r="EZ179" s="135"/>
      <c r="FA179" s="150">
        <v>44634</v>
      </c>
      <c r="FB179" s="133" t="s">
        <v>1799</v>
      </c>
      <c r="FC179" s="160">
        <v>44252</v>
      </c>
      <c r="FD179" s="135">
        <v>3.9</v>
      </c>
      <c r="FE179" s="149">
        <v>44999</v>
      </c>
      <c r="FF179" s="135">
        <v>19</v>
      </c>
      <c r="FG179" s="149">
        <v>44999</v>
      </c>
      <c r="FH179" s="135">
        <v>100.3</v>
      </c>
      <c r="FI179" s="145">
        <v>44634</v>
      </c>
      <c r="FJ179" s="132" t="s">
        <v>1712</v>
      </c>
      <c r="FK179" s="127">
        <v>99</v>
      </c>
      <c r="FL179" s="111">
        <v>44834</v>
      </c>
      <c r="FM179" s="134" t="s">
        <v>1530</v>
      </c>
      <c r="FN179" s="111">
        <v>44925</v>
      </c>
      <c r="FO179" s="138"/>
      <c r="FP179" s="127" t="s">
        <v>132</v>
      </c>
      <c r="FQ179" s="127" t="s">
        <v>132</v>
      </c>
      <c r="FR179" s="127" t="s">
        <v>132</v>
      </c>
      <c r="FS179" s="127" t="s">
        <v>132</v>
      </c>
      <c r="FT179" s="127" t="s">
        <v>132</v>
      </c>
      <c r="FU179" s="127"/>
      <c r="GM179" s="133"/>
    </row>
    <row r="180" spans="1:195" s="75" customFormat="1" x14ac:dyDescent="0.25">
      <c r="A180" s="85">
        <v>2022</v>
      </c>
      <c r="B180" s="76">
        <v>44926</v>
      </c>
      <c r="C180" s="85" t="s">
        <v>121</v>
      </c>
      <c r="D180" s="85" t="s">
        <v>122</v>
      </c>
      <c r="E180" s="85" t="s">
        <v>123</v>
      </c>
      <c r="F180" s="77">
        <f t="shared" si="103"/>
        <v>179</v>
      </c>
      <c r="G180" s="85" t="s">
        <v>1586</v>
      </c>
      <c r="H180" s="85">
        <v>86</v>
      </c>
      <c r="I180" s="85" t="s">
        <v>797</v>
      </c>
      <c r="J180" s="217" t="s">
        <v>798</v>
      </c>
      <c r="K180" s="77" t="str">
        <f>VLOOKUP(J180,[1]CodMpios!$B$1075:$E$1087,4,FALSE)</f>
        <v>86885 - Villagarzón</v>
      </c>
      <c r="L180" s="77" t="str">
        <f>VLOOKUP($J180,[1]Coord_Mpios_X_Y!$B$102:$K$114,9,FALSE)</f>
        <v>0,911149514668</v>
      </c>
      <c r="M180" s="77" t="str">
        <f>VLOOKUP($J180,[1]Coord_Mpios_X_Y!$B$102:$K$114,10,FALSE)</f>
        <v>-76,744954472991</v>
      </c>
      <c r="N180" s="86" t="s">
        <v>1775</v>
      </c>
      <c r="O180" s="86" t="s">
        <v>1776</v>
      </c>
      <c r="P180" s="218"/>
      <c r="Q180" s="85" t="s">
        <v>126</v>
      </c>
      <c r="R180" s="108">
        <v>19415414</v>
      </c>
      <c r="S180" s="62" t="str">
        <f t="shared" si="84"/>
        <v>CC19415414</v>
      </c>
      <c r="T180" s="91" t="s">
        <v>197</v>
      </c>
      <c r="U180" s="85" t="s">
        <v>339</v>
      </c>
      <c r="V180" s="91" t="s">
        <v>265</v>
      </c>
      <c r="W180" s="85" t="s">
        <v>211</v>
      </c>
      <c r="X180" s="87">
        <v>22177</v>
      </c>
      <c r="Y180" s="89">
        <f t="shared" si="100"/>
        <v>60</v>
      </c>
      <c r="Z180" s="63">
        <f>VLOOKUP($Y180,[1]Edades!$A$3:$H$153,4,FALSE)</f>
        <v>6</v>
      </c>
      <c r="AA180" s="63" t="str">
        <f>VLOOKUP($Y180,[1]Edades!$A$3:$H$153,6,FALSE)</f>
        <v>6 - Persona mayor</v>
      </c>
      <c r="AB180" s="63">
        <f>VLOOKUP($Y180,[1]Edades!$A$3:$H$153,7,FALSE)</f>
        <v>13</v>
      </c>
      <c r="AC180" s="63" t="str">
        <f>VLOOKUP($Y180,[1]Edades!$A$3:$H$153,8,FALSE)</f>
        <v>60-64</v>
      </c>
      <c r="AD180" s="91" t="s">
        <v>1589</v>
      </c>
      <c r="AE180" s="85">
        <v>1</v>
      </c>
      <c r="AF180" s="85" t="s">
        <v>807</v>
      </c>
      <c r="AG180" s="86" t="s">
        <v>1777</v>
      </c>
      <c r="AH180" s="85" t="s">
        <v>807</v>
      </c>
      <c r="AI180" s="85" t="s">
        <v>807</v>
      </c>
      <c r="AJ180" s="85" t="s">
        <v>807</v>
      </c>
      <c r="AK180" s="86" t="s">
        <v>1775</v>
      </c>
      <c r="AL180" s="85" t="s">
        <v>807</v>
      </c>
      <c r="AM180" s="85" t="s">
        <v>1786</v>
      </c>
      <c r="AN180" s="85" t="s">
        <v>131</v>
      </c>
      <c r="AO180" s="85" t="s">
        <v>131</v>
      </c>
      <c r="AP180" s="85" t="s">
        <v>131</v>
      </c>
      <c r="AQ180" s="75" t="s">
        <v>1841</v>
      </c>
      <c r="AR180" s="53" t="str">
        <f t="shared" si="101"/>
        <v>86885 - Villagarzón</v>
      </c>
      <c r="AS180" s="85" t="s">
        <v>1618</v>
      </c>
      <c r="AT180" s="85">
        <v>3112320054</v>
      </c>
      <c r="AU180" s="85" t="s">
        <v>1219</v>
      </c>
      <c r="AV180" s="85"/>
      <c r="AW180" s="85"/>
      <c r="AX180" s="85"/>
      <c r="AY180" s="85"/>
      <c r="AZ180" s="85"/>
      <c r="BA180" s="85">
        <v>86</v>
      </c>
      <c r="BB180" s="85" t="s">
        <v>1778</v>
      </c>
      <c r="BC180" s="85">
        <v>86885</v>
      </c>
      <c r="BD180" s="85" t="s">
        <v>1618</v>
      </c>
      <c r="BE180" s="89">
        <v>860010017201</v>
      </c>
      <c r="BF180" s="49" t="s">
        <v>1083</v>
      </c>
      <c r="BG180" s="85" t="s">
        <v>1779</v>
      </c>
      <c r="BH180" s="85" t="s">
        <v>1780</v>
      </c>
      <c r="BI180" s="85">
        <v>4201616</v>
      </c>
      <c r="BJ180" s="85"/>
      <c r="BK180" s="85"/>
      <c r="BL180" s="85" t="s">
        <v>807</v>
      </c>
      <c r="BM180" s="85" t="s">
        <v>130</v>
      </c>
      <c r="BN180" s="85" t="s">
        <v>132</v>
      </c>
      <c r="BO180" s="85">
        <v>0</v>
      </c>
      <c r="BP180" s="85" t="s">
        <v>132</v>
      </c>
      <c r="BQ180" s="85" t="s">
        <v>132</v>
      </c>
      <c r="BR180" s="85" t="s">
        <v>807</v>
      </c>
      <c r="BS180" s="85" t="s">
        <v>807</v>
      </c>
      <c r="BT180" s="90">
        <v>44721</v>
      </c>
      <c r="BU180" s="85" t="s">
        <v>1677</v>
      </c>
      <c r="BV180" s="85" t="s">
        <v>130</v>
      </c>
      <c r="BW180" s="91" t="s">
        <v>1678</v>
      </c>
      <c r="BX180" s="85"/>
      <c r="BY180" s="85" t="s">
        <v>132</v>
      </c>
      <c r="BZ180" s="85" t="s">
        <v>807</v>
      </c>
      <c r="CA180" s="85" t="s">
        <v>807</v>
      </c>
      <c r="CB180" s="85"/>
      <c r="CC180" s="85"/>
      <c r="CD180" s="85" t="s">
        <v>131</v>
      </c>
      <c r="CE180" s="88" t="s">
        <v>1681</v>
      </c>
      <c r="CF180" s="80" t="str">
        <f t="shared" ref="CF180:CF181" si="129">E180</f>
        <v>HTA</v>
      </c>
      <c r="CG180" s="109">
        <v>85</v>
      </c>
      <c r="CH180" s="95">
        <v>172</v>
      </c>
      <c r="CI180" s="50">
        <f t="shared" si="85"/>
        <v>28.731746890210928</v>
      </c>
      <c r="CJ180" s="18" t="str">
        <f t="shared" si="86"/>
        <v>SOBREPESO</v>
      </c>
      <c r="CK180" s="95">
        <f>Hoja1!L182</f>
        <v>13</v>
      </c>
      <c r="CL180" s="10" t="s">
        <v>1113</v>
      </c>
      <c r="CM180" s="97">
        <v>43368</v>
      </c>
      <c r="CN180" s="92"/>
      <c r="CO180" s="75">
        <v>1</v>
      </c>
      <c r="CP180" s="119">
        <f t="shared" si="128"/>
        <v>43368</v>
      </c>
      <c r="CQ180" s="75">
        <v>2</v>
      </c>
      <c r="CR180" s="65" t="s">
        <v>1222</v>
      </c>
      <c r="CS180" s="75">
        <v>0</v>
      </c>
      <c r="CT180" s="110" t="s">
        <v>131</v>
      </c>
      <c r="CU180" s="93" t="s">
        <v>807</v>
      </c>
      <c r="CV180" s="92"/>
      <c r="CW180" s="102">
        <v>110</v>
      </c>
      <c r="CX180" s="102">
        <v>60</v>
      </c>
      <c r="CY180" s="93" t="s">
        <v>807</v>
      </c>
      <c r="CZ180" s="92" t="s">
        <v>130</v>
      </c>
      <c r="DA180" s="75" t="s">
        <v>807</v>
      </c>
      <c r="DB180" s="92">
        <v>0</v>
      </c>
      <c r="DC180" s="75" t="str">
        <f t="shared" si="87"/>
        <v/>
      </c>
      <c r="DD180" s="16" t="str">
        <f t="shared" si="88"/>
        <v/>
      </c>
      <c r="DE180" s="16" t="str">
        <f t="shared" si="89"/>
        <v/>
      </c>
      <c r="DF180" s="16" t="str">
        <f t="shared" si="90"/>
        <v>HDL ALTO</v>
      </c>
      <c r="DG180" s="16" t="str">
        <f t="shared" si="102"/>
        <v xml:space="preserve"> +  +  + HDL ALTO</v>
      </c>
      <c r="DH180" s="16" t="str">
        <f>VLOOKUP(DG180,Hoja3!$A$19:$B$41,2,FALSE)</f>
        <v>HDL ALTO</v>
      </c>
      <c r="DI180" s="98"/>
      <c r="DJ180" s="75" t="str">
        <f t="shared" si="91"/>
        <v>NO</v>
      </c>
      <c r="DL180" s="98"/>
      <c r="DM180" s="98">
        <v>43250</v>
      </c>
      <c r="DN180" s="75" t="str">
        <f t="shared" si="92"/>
        <v>SI</v>
      </c>
      <c r="DO180" s="98"/>
      <c r="DP180" s="75" t="str">
        <f t="shared" si="93"/>
        <v>NO</v>
      </c>
      <c r="DQ180" s="98"/>
      <c r="DR180" s="75" t="str">
        <f t="shared" si="94"/>
        <v>NO</v>
      </c>
      <c r="DS180" s="98"/>
      <c r="DT180" s="75" t="str">
        <f t="shared" si="95"/>
        <v>NO</v>
      </c>
      <c r="DU180" s="98"/>
      <c r="DV180" s="75" t="str">
        <f t="shared" si="96"/>
        <v>NO</v>
      </c>
      <c r="DW180" s="98"/>
      <c r="DX180" s="75" t="str">
        <f t="shared" si="97"/>
        <v>NO</v>
      </c>
      <c r="DY180" s="97">
        <v>44718</v>
      </c>
      <c r="DZ180" s="75" t="str">
        <f t="shared" si="98"/>
        <v>SI</v>
      </c>
      <c r="EA180" s="98"/>
      <c r="EB180" s="75" t="str">
        <f t="shared" si="99"/>
        <v>NO</v>
      </c>
      <c r="EC180" s="98" t="s">
        <v>807</v>
      </c>
      <c r="ED180" s="92" t="s">
        <v>1530</v>
      </c>
      <c r="EE180" s="92"/>
      <c r="EF180" s="98" t="s">
        <v>807</v>
      </c>
      <c r="EG180" s="94"/>
      <c r="EH180" s="99" t="s">
        <v>131</v>
      </c>
      <c r="EI180" s="99" t="s">
        <v>807</v>
      </c>
      <c r="EJ180" s="99"/>
      <c r="EK180" s="111">
        <v>44718</v>
      </c>
      <c r="EL180" s="92">
        <v>0.9</v>
      </c>
      <c r="EM180" s="112">
        <v>44718</v>
      </c>
      <c r="EN180" s="102">
        <v>105</v>
      </c>
      <c r="EO180" s="111">
        <v>44718</v>
      </c>
      <c r="EP180" s="92">
        <v>177</v>
      </c>
      <c r="EQ180" s="111">
        <v>44718</v>
      </c>
      <c r="ER180" s="99">
        <v>92.6</v>
      </c>
      <c r="ES180" s="111">
        <v>44718</v>
      </c>
      <c r="ET180" s="192">
        <v>31</v>
      </c>
      <c r="EU180" s="111">
        <v>44718</v>
      </c>
      <c r="EV180" s="92">
        <v>267</v>
      </c>
      <c r="EW180" s="111">
        <v>44718</v>
      </c>
      <c r="EX180" s="92"/>
      <c r="EY180" s="103"/>
      <c r="EZ180" s="92"/>
      <c r="FA180" s="102"/>
      <c r="FB180" s="102"/>
      <c r="FC180" s="92"/>
      <c r="FD180" s="92"/>
      <c r="FE180" s="112">
        <v>44718</v>
      </c>
      <c r="FF180" s="125">
        <v>80</v>
      </c>
      <c r="FG180" s="111">
        <v>44718</v>
      </c>
      <c r="FH180" s="125">
        <v>42</v>
      </c>
      <c r="FI180" s="92"/>
      <c r="FJ180" s="94"/>
      <c r="FK180" s="92"/>
      <c r="FL180" s="97">
        <v>44721</v>
      </c>
      <c r="FM180" s="98" t="s">
        <v>1530</v>
      </c>
      <c r="FN180" s="97">
        <v>44813</v>
      </c>
      <c r="FO180" s="107" t="s">
        <v>807</v>
      </c>
      <c r="FP180" s="92" t="s">
        <v>132</v>
      </c>
      <c r="FQ180" s="92" t="s">
        <v>132</v>
      </c>
      <c r="FR180" s="92" t="s">
        <v>132</v>
      </c>
      <c r="FS180" s="107" t="s">
        <v>807</v>
      </c>
      <c r="FT180" s="92" t="s">
        <v>132</v>
      </c>
      <c r="FU180" s="92"/>
      <c r="GM180" s="102"/>
    </row>
    <row r="181" spans="1:195" s="75" customFormat="1" x14ac:dyDescent="0.25">
      <c r="A181" s="85">
        <v>2022</v>
      </c>
      <c r="B181" s="76">
        <v>44926</v>
      </c>
      <c r="C181" s="85" t="s">
        <v>121</v>
      </c>
      <c r="D181" s="85" t="s">
        <v>122</v>
      </c>
      <c r="E181" s="85" t="s">
        <v>1474</v>
      </c>
      <c r="F181" s="77">
        <f t="shared" si="103"/>
        <v>180</v>
      </c>
      <c r="G181" s="85" t="s">
        <v>1586</v>
      </c>
      <c r="H181" s="85">
        <v>86</v>
      </c>
      <c r="I181" s="85" t="s">
        <v>797</v>
      </c>
      <c r="J181" s="217" t="s">
        <v>800</v>
      </c>
      <c r="K181" s="77" t="str">
        <f>VLOOKUP(J181,[1]CodMpios!$B$1075:$E$1087,4,FALSE)</f>
        <v>86001 - Mocoa</v>
      </c>
      <c r="L181" s="77" t="str">
        <f>VLOOKUP($J181,[1]Coord_Mpios_X_Y!$B$102:$K$114,9,FALSE)</f>
        <v>1,228574994655</v>
      </c>
      <c r="M181" s="77" t="str">
        <f>VLOOKUP($J181,[1]Coord_Mpios_X_Y!$B$102:$K$114,10,FALSE)</f>
        <v>-76,684362183288</v>
      </c>
      <c r="N181" s="86" t="s">
        <v>1784</v>
      </c>
      <c r="O181" s="86" t="s">
        <v>1776</v>
      </c>
      <c r="P181" s="218"/>
      <c r="Q181" s="85" t="s">
        <v>126</v>
      </c>
      <c r="R181" s="108">
        <v>25670453</v>
      </c>
      <c r="S181" s="62" t="str">
        <f t="shared" si="84"/>
        <v>CC25670453</v>
      </c>
      <c r="T181" s="91" t="s">
        <v>802</v>
      </c>
      <c r="U181" s="85" t="s">
        <v>766</v>
      </c>
      <c r="V181" s="91" t="s">
        <v>458</v>
      </c>
      <c r="W181" s="85" t="s">
        <v>1265</v>
      </c>
      <c r="X181" s="87">
        <v>23803</v>
      </c>
      <c r="Y181" s="89">
        <f t="shared" si="100"/>
        <v>65</v>
      </c>
      <c r="Z181" s="63">
        <f>VLOOKUP($Y181,[1]Edades!$A$3:$H$153,4,FALSE)</f>
        <v>6</v>
      </c>
      <c r="AA181" s="63" t="str">
        <f>VLOOKUP($Y181,[1]Edades!$A$3:$H$153,6,FALSE)</f>
        <v>6 - Persona mayor</v>
      </c>
      <c r="AB181" s="63">
        <f>VLOOKUP($Y181,[1]Edades!$A$3:$H$153,7,FALSE)</f>
        <v>14</v>
      </c>
      <c r="AC181" s="63" t="str">
        <f>VLOOKUP($Y181,[1]Edades!$A$3:$H$153,8,FALSE)</f>
        <v>65-69</v>
      </c>
      <c r="AD181" s="91" t="s">
        <v>1590</v>
      </c>
      <c r="AE181" s="85">
        <v>2</v>
      </c>
      <c r="AF181" s="85" t="s">
        <v>807</v>
      </c>
      <c r="AG181" s="86" t="s">
        <v>212</v>
      </c>
      <c r="AH181" s="86" t="s">
        <v>130</v>
      </c>
      <c r="AI181" s="85" t="s">
        <v>807</v>
      </c>
      <c r="AJ181" s="85" t="s">
        <v>807</v>
      </c>
      <c r="AK181" s="86" t="s">
        <v>1784</v>
      </c>
      <c r="AL181" s="86" t="s">
        <v>1600</v>
      </c>
      <c r="AM181" s="85" t="s">
        <v>1786</v>
      </c>
      <c r="AN181" s="85" t="s">
        <v>131</v>
      </c>
      <c r="AO181" s="85" t="s">
        <v>131</v>
      </c>
      <c r="AP181" s="85" t="s">
        <v>131</v>
      </c>
      <c r="AQ181" s="75" t="s">
        <v>1841</v>
      </c>
      <c r="AR181" s="53" t="str">
        <f t="shared" si="101"/>
        <v>86001 - Mocoa</v>
      </c>
      <c r="AS181" s="85" t="s">
        <v>1586</v>
      </c>
      <c r="AT181" s="85">
        <v>3102861237</v>
      </c>
      <c r="AU181" s="85" t="s">
        <v>1219</v>
      </c>
      <c r="AV181" s="85"/>
      <c r="AW181" s="85"/>
      <c r="AX181" s="85"/>
      <c r="AY181" s="85"/>
      <c r="AZ181" s="85"/>
      <c r="BA181" s="85">
        <v>86</v>
      </c>
      <c r="BB181" s="85" t="s">
        <v>1778</v>
      </c>
      <c r="BC181" s="85">
        <v>86001</v>
      </c>
      <c r="BD181" s="85" t="s">
        <v>1586</v>
      </c>
      <c r="BE181" s="89">
        <v>860010017201</v>
      </c>
      <c r="BF181" s="49" t="s">
        <v>1079</v>
      </c>
      <c r="BG181" s="85" t="s">
        <v>1779</v>
      </c>
      <c r="BH181" s="85" t="s">
        <v>1780</v>
      </c>
      <c r="BI181" s="85">
        <v>4201616</v>
      </c>
      <c r="BJ181" s="85"/>
      <c r="BK181" s="85"/>
      <c r="BL181" s="85" t="s">
        <v>807</v>
      </c>
      <c r="BM181" s="88" t="s">
        <v>132</v>
      </c>
      <c r="BN181" s="85" t="s">
        <v>132</v>
      </c>
      <c r="BO181" s="85">
        <v>0</v>
      </c>
      <c r="BP181" s="85" t="s">
        <v>132</v>
      </c>
      <c r="BQ181" s="85" t="s">
        <v>132</v>
      </c>
      <c r="BR181" s="85" t="s">
        <v>807</v>
      </c>
      <c r="BS181" s="85" t="s">
        <v>807</v>
      </c>
      <c r="BT181" s="90">
        <v>44630</v>
      </c>
      <c r="BU181" s="85" t="s">
        <v>1677</v>
      </c>
      <c r="BV181" s="85" t="s">
        <v>130</v>
      </c>
      <c r="BW181" s="91" t="s">
        <v>131</v>
      </c>
      <c r="BX181" s="85"/>
      <c r="BY181" s="85" t="s">
        <v>131</v>
      </c>
      <c r="BZ181" s="85" t="s">
        <v>807</v>
      </c>
      <c r="CA181" s="85" t="s">
        <v>807</v>
      </c>
      <c r="CB181" s="85"/>
      <c r="CC181" s="85"/>
      <c r="CD181" s="85" t="s">
        <v>131</v>
      </c>
      <c r="CE181" s="88" t="s">
        <v>1681</v>
      </c>
      <c r="CF181" s="80" t="str">
        <f t="shared" si="129"/>
        <v>DM</v>
      </c>
      <c r="CG181" s="109">
        <v>70</v>
      </c>
      <c r="CH181" s="95">
        <v>147</v>
      </c>
      <c r="CI181" s="50">
        <f t="shared" si="85"/>
        <v>32.393909944930357</v>
      </c>
      <c r="CJ181" s="18" t="str">
        <f t="shared" si="86"/>
        <v>OBESIDAD</v>
      </c>
      <c r="CK181" s="95">
        <f>Hoja1!L183</f>
        <v>13</v>
      </c>
      <c r="CL181" s="10" t="s">
        <v>1113</v>
      </c>
      <c r="CM181" s="97">
        <v>43368</v>
      </c>
      <c r="CN181" s="92"/>
      <c r="CO181" s="92">
        <v>2</v>
      </c>
      <c r="CP181" s="65" t="s">
        <v>1222</v>
      </c>
      <c r="CQ181" s="75">
        <v>1</v>
      </c>
      <c r="CR181" s="98">
        <v>42676</v>
      </c>
      <c r="CS181" s="75">
        <v>1</v>
      </c>
      <c r="CT181" s="110" t="s">
        <v>1707</v>
      </c>
      <c r="CU181" s="93" t="s">
        <v>807</v>
      </c>
      <c r="CV181" s="92"/>
      <c r="CW181" s="102">
        <v>100</v>
      </c>
      <c r="CX181" s="102">
        <v>70</v>
      </c>
      <c r="CY181" s="93" t="s">
        <v>807</v>
      </c>
      <c r="CZ181" s="92" t="s">
        <v>130</v>
      </c>
      <c r="DA181" s="75" t="s">
        <v>807</v>
      </c>
      <c r="DB181" s="92">
        <v>0</v>
      </c>
      <c r="DC181" s="75" t="str">
        <f t="shared" si="87"/>
        <v/>
      </c>
      <c r="DD181" s="16" t="str">
        <f t="shared" si="88"/>
        <v/>
      </c>
      <c r="DE181" s="16" t="str">
        <f t="shared" si="89"/>
        <v/>
      </c>
      <c r="DF181" s="16" t="str">
        <f t="shared" si="90"/>
        <v/>
      </c>
      <c r="DG181" s="16" t="str">
        <f t="shared" si="102"/>
        <v xml:space="preserve"> +  +  + </v>
      </c>
      <c r="DH181" s="16" t="str">
        <f t="shared" ref="DH181:DH182" si="130">E181</f>
        <v>DM</v>
      </c>
      <c r="DI181" s="98"/>
      <c r="DJ181" s="75" t="str">
        <f t="shared" si="91"/>
        <v>NO</v>
      </c>
      <c r="DL181" s="98"/>
      <c r="DM181" s="98">
        <v>43542</v>
      </c>
      <c r="DN181" s="75" t="str">
        <f t="shared" si="92"/>
        <v>SI</v>
      </c>
      <c r="DO181" s="98"/>
      <c r="DP181" s="75" t="str">
        <f t="shared" si="93"/>
        <v>NO</v>
      </c>
      <c r="DQ181" s="98"/>
      <c r="DR181" s="75" t="str">
        <f t="shared" si="94"/>
        <v>NO</v>
      </c>
      <c r="DS181" s="98"/>
      <c r="DT181" s="75" t="str">
        <f t="shared" si="95"/>
        <v>NO</v>
      </c>
      <c r="DU181" s="98"/>
      <c r="DV181" s="75" t="str">
        <f t="shared" si="96"/>
        <v>NO</v>
      </c>
      <c r="DW181" s="98"/>
      <c r="DX181" s="75" t="str">
        <f t="shared" si="97"/>
        <v>NO</v>
      </c>
      <c r="DY181" s="97">
        <v>44377</v>
      </c>
      <c r="DZ181" s="75" t="str">
        <f t="shared" si="98"/>
        <v>SI</v>
      </c>
      <c r="EA181" s="98"/>
      <c r="EB181" s="75" t="str">
        <f t="shared" si="99"/>
        <v>NO</v>
      </c>
      <c r="EC181" s="98" t="s">
        <v>807</v>
      </c>
      <c r="ED181" s="92" t="s">
        <v>1530</v>
      </c>
      <c r="EE181" s="92"/>
      <c r="EF181" s="98" t="s">
        <v>807</v>
      </c>
      <c r="EG181" s="94"/>
      <c r="EH181" s="99" t="s">
        <v>131</v>
      </c>
      <c r="EI181" s="99" t="s">
        <v>807</v>
      </c>
      <c r="EJ181" s="99"/>
      <c r="EK181" s="111">
        <v>44376</v>
      </c>
      <c r="EL181" s="92">
        <v>0.9</v>
      </c>
      <c r="EM181" s="112">
        <v>44621</v>
      </c>
      <c r="EN181" s="102">
        <v>116</v>
      </c>
      <c r="EO181" s="111">
        <v>44376</v>
      </c>
      <c r="EP181" s="92">
        <v>175</v>
      </c>
      <c r="EQ181" s="111">
        <v>44376</v>
      </c>
      <c r="ER181" s="99">
        <v>108.16</v>
      </c>
      <c r="ES181" s="111">
        <v>44376</v>
      </c>
      <c r="ET181" s="192">
        <v>50.6</v>
      </c>
      <c r="EU181" s="111">
        <v>44376</v>
      </c>
      <c r="EV181" s="92">
        <v>81.2</v>
      </c>
      <c r="EW181" s="111">
        <v>44376</v>
      </c>
      <c r="EX181" s="92"/>
      <c r="EY181" s="112">
        <v>44621</v>
      </c>
      <c r="EZ181" s="92">
        <v>6.13</v>
      </c>
      <c r="FA181" s="102"/>
      <c r="FB181" s="102"/>
      <c r="FC181" s="92"/>
      <c r="FD181" s="92"/>
      <c r="FE181" s="112">
        <v>44376</v>
      </c>
      <c r="FF181" s="125">
        <v>1.4</v>
      </c>
      <c r="FG181" s="111">
        <v>44376</v>
      </c>
      <c r="FH181" s="125">
        <v>27.3</v>
      </c>
      <c r="FI181" s="92"/>
      <c r="FJ181" s="94"/>
      <c r="FK181" s="92"/>
      <c r="FL181" s="97">
        <v>44630</v>
      </c>
      <c r="FM181" s="98" t="s">
        <v>1530</v>
      </c>
      <c r="FN181" s="97">
        <v>44722</v>
      </c>
      <c r="FO181" s="107" t="s">
        <v>807</v>
      </c>
      <c r="FP181" s="92" t="s">
        <v>132</v>
      </c>
      <c r="FQ181" s="92" t="s">
        <v>132</v>
      </c>
      <c r="FR181" s="92" t="s">
        <v>132</v>
      </c>
      <c r="FS181" s="107" t="s">
        <v>807</v>
      </c>
      <c r="FT181" s="92" t="s">
        <v>132</v>
      </c>
      <c r="FU181" s="92"/>
      <c r="GM181" s="102"/>
    </row>
    <row r="182" spans="1:195" s="75" customFormat="1" x14ac:dyDescent="0.25">
      <c r="A182" s="85">
        <v>2022</v>
      </c>
      <c r="B182" s="76">
        <v>44926</v>
      </c>
      <c r="C182" s="85" t="s">
        <v>121</v>
      </c>
      <c r="D182" s="85" t="s">
        <v>122</v>
      </c>
      <c r="E182" s="85" t="s">
        <v>123</v>
      </c>
      <c r="F182" s="77">
        <f t="shared" si="103"/>
        <v>181</v>
      </c>
      <c r="G182" s="85" t="s">
        <v>1586</v>
      </c>
      <c r="H182" s="85">
        <v>86</v>
      </c>
      <c r="I182" s="85" t="s">
        <v>797</v>
      </c>
      <c r="J182" s="217" t="s">
        <v>800</v>
      </c>
      <c r="K182" s="77" t="str">
        <f>VLOOKUP(J182,[1]CodMpios!$B$1075:$E$1087,4,FALSE)</f>
        <v>86001 - Mocoa</v>
      </c>
      <c r="L182" s="77" t="str">
        <f>VLOOKUP($J182,[1]Coord_Mpios_X_Y!$B$102:$K$114,9,FALSE)</f>
        <v>1,228574994655</v>
      </c>
      <c r="M182" s="77" t="str">
        <f>VLOOKUP($J182,[1]Coord_Mpios_X_Y!$B$102:$K$114,10,FALSE)</f>
        <v>-76,684362183288</v>
      </c>
      <c r="N182" s="86" t="s">
        <v>1775</v>
      </c>
      <c r="O182" s="86" t="s">
        <v>1776</v>
      </c>
      <c r="P182" s="218"/>
      <c r="Q182" s="85" t="s">
        <v>126</v>
      </c>
      <c r="R182" s="108">
        <v>27356161</v>
      </c>
      <c r="S182" s="62" t="str">
        <f t="shared" si="84"/>
        <v>CC27356161</v>
      </c>
      <c r="T182" s="91" t="s">
        <v>133</v>
      </c>
      <c r="U182" s="85" t="s">
        <v>780</v>
      </c>
      <c r="V182" s="91" t="s">
        <v>810</v>
      </c>
      <c r="W182" s="85" t="s">
        <v>811</v>
      </c>
      <c r="X182" s="87">
        <v>24818</v>
      </c>
      <c r="Y182" s="89">
        <f t="shared" si="100"/>
        <v>67</v>
      </c>
      <c r="Z182" s="63">
        <f>VLOOKUP($Y182,[1]Edades!$A$3:$H$153,4,FALSE)</f>
        <v>6</v>
      </c>
      <c r="AA182" s="63" t="str">
        <f>VLOOKUP($Y182,[1]Edades!$A$3:$H$153,6,FALSE)</f>
        <v>6 - Persona mayor</v>
      </c>
      <c r="AB182" s="63">
        <f>VLOOKUP($Y182,[1]Edades!$A$3:$H$153,7,FALSE)</f>
        <v>14</v>
      </c>
      <c r="AC182" s="63" t="str">
        <f>VLOOKUP($Y182,[1]Edades!$A$3:$H$153,8,FALSE)</f>
        <v>65-69</v>
      </c>
      <c r="AD182" s="91" t="s">
        <v>1590</v>
      </c>
      <c r="AE182" s="85">
        <v>2</v>
      </c>
      <c r="AF182" s="85" t="s">
        <v>807</v>
      </c>
      <c r="AG182" s="86" t="s">
        <v>212</v>
      </c>
      <c r="AH182" s="86" t="s">
        <v>130</v>
      </c>
      <c r="AI182" s="85" t="s">
        <v>1596</v>
      </c>
      <c r="AJ182" s="85" t="s">
        <v>1591</v>
      </c>
      <c r="AK182" s="86" t="s">
        <v>1775</v>
      </c>
      <c r="AL182" s="85" t="s">
        <v>807</v>
      </c>
      <c r="AM182" s="85" t="s">
        <v>1786</v>
      </c>
      <c r="AN182" s="85" t="s">
        <v>131</v>
      </c>
      <c r="AO182" s="85" t="s">
        <v>131</v>
      </c>
      <c r="AP182" s="85" t="s">
        <v>131</v>
      </c>
      <c r="AQ182" s="86" t="s">
        <v>1787</v>
      </c>
      <c r="AR182" s="53" t="str">
        <f t="shared" si="101"/>
        <v>86001 - Mocoa</v>
      </c>
      <c r="AS182" s="85" t="s">
        <v>1625</v>
      </c>
      <c r="AT182" s="85">
        <v>3138575527</v>
      </c>
      <c r="AU182" s="85" t="s">
        <v>1219</v>
      </c>
      <c r="AV182" s="85"/>
      <c r="AW182" s="85"/>
      <c r="AX182" s="85"/>
      <c r="AY182" s="85"/>
      <c r="AZ182" s="85"/>
      <c r="BA182" s="85">
        <v>86</v>
      </c>
      <c r="BB182" s="85" t="s">
        <v>1778</v>
      </c>
      <c r="BC182" s="85">
        <v>86001</v>
      </c>
      <c r="BD182" s="85" t="s">
        <v>1586</v>
      </c>
      <c r="BE182" s="89">
        <v>860010017201</v>
      </c>
      <c r="BF182" s="49" t="s">
        <v>1079</v>
      </c>
      <c r="BG182" s="85" t="s">
        <v>1779</v>
      </c>
      <c r="BH182" s="85" t="s">
        <v>1780</v>
      </c>
      <c r="BI182" s="85">
        <v>4201616</v>
      </c>
      <c r="BJ182" s="85"/>
      <c r="BK182" s="85"/>
      <c r="BL182" s="85" t="s">
        <v>807</v>
      </c>
      <c r="BM182" s="85" t="s">
        <v>130</v>
      </c>
      <c r="BN182" s="85" t="s">
        <v>132</v>
      </c>
      <c r="BO182" s="85">
        <v>0</v>
      </c>
      <c r="BP182" s="85" t="s">
        <v>132</v>
      </c>
      <c r="BQ182" s="85" t="s">
        <v>132</v>
      </c>
      <c r="BR182" s="85" t="s">
        <v>1676</v>
      </c>
      <c r="BS182" s="85" t="s">
        <v>132</v>
      </c>
      <c r="BT182" s="90">
        <v>44790</v>
      </c>
      <c r="BU182" s="85" t="s">
        <v>1677</v>
      </c>
      <c r="BV182" s="85" t="s">
        <v>130</v>
      </c>
      <c r="BW182" s="91" t="s">
        <v>1700</v>
      </c>
      <c r="BX182" s="85" t="s">
        <v>1691</v>
      </c>
      <c r="BY182" s="85" t="s">
        <v>132</v>
      </c>
      <c r="BZ182" s="85" t="s">
        <v>130</v>
      </c>
      <c r="CA182" s="85" t="s">
        <v>132</v>
      </c>
      <c r="CB182" s="85" t="s">
        <v>132</v>
      </c>
      <c r="CC182" s="85" t="s">
        <v>132</v>
      </c>
      <c r="CD182" s="85" t="s">
        <v>131</v>
      </c>
      <c r="CE182" s="85" t="s">
        <v>1681</v>
      </c>
      <c r="CF182" s="85" t="s">
        <v>132</v>
      </c>
      <c r="CG182" s="109">
        <v>95</v>
      </c>
      <c r="CH182" s="95">
        <v>168</v>
      </c>
      <c r="CI182" s="50">
        <f t="shared" si="85"/>
        <v>33.659297052154201</v>
      </c>
      <c r="CJ182" s="18" t="str">
        <f t="shared" si="86"/>
        <v>OBESIDAD</v>
      </c>
      <c r="CK182" s="95">
        <f>Hoja1!L184</f>
        <v>19</v>
      </c>
      <c r="CL182" s="10" t="s">
        <v>1113</v>
      </c>
      <c r="CM182" s="97">
        <v>43368</v>
      </c>
      <c r="CN182" s="92"/>
      <c r="CO182" s="75">
        <v>1</v>
      </c>
      <c r="CP182" s="98">
        <v>43282</v>
      </c>
      <c r="CQ182" s="75">
        <v>2</v>
      </c>
      <c r="CR182" s="65" t="s">
        <v>1222</v>
      </c>
      <c r="CS182" s="75">
        <v>0</v>
      </c>
      <c r="CT182" s="110" t="s">
        <v>131</v>
      </c>
      <c r="CU182" s="92" t="s">
        <v>132</v>
      </c>
      <c r="CV182" s="92"/>
      <c r="CW182" s="102">
        <v>120</v>
      </c>
      <c r="CX182" s="102">
        <v>70</v>
      </c>
      <c r="CY182" s="93" t="s">
        <v>131</v>
      </c>
      <c r="CZ182" s="92" t="s">
        <v>130</v>
      </c>
      <c r="DA182" s="92" t="s">
        <v>132</v>
      </c>
      <c r="DB182" s="92">
        <v>0</v>
      </c>
      <c r="DC182" s="75" t="str">
        <f t="shared" si="87"/>
        <v/>
      </c>
      <c r="DD182" s="16" t="str">
        <f t="shared" si="88"/>
        <v/>
      </c>
      <c r="DE182" s="16" t="str">
        <f t="shared" si="89"/>
        <v/>
      </c>
      <c r="DF182" s="16" t="str">
        <f t="shared" si="90"/>
        <v/>
      </c>
      <c r="DG182" s="16" t="str">
        <f t="shared" si="102"/>
        <v xml:space="preserve"> +  +  + </v>
      </c>
      <c r="DH182" s="16" t="str">
        <f t="shared" si="130"/>
        <v>HTA</v>
      </c>
      <c r="DI182" s="98"/>
      <c r="DJ182" s="75" t="str">
        <f t="shared" si="91"/>
        <v>NO</v>
      </c>
      <c r="DL182" s="98"/>
      <c r="DM182" s="98">
        <v>44789</v>
      </c>
      <c r="DN182" s="75" t="str">
        <f t="shared" si="92"/>
        <v>SI</v>
      </c>
      <c r="DO182" s="98"/>
      <c r="DP182" s="75" t="str">
        <f t="shared" si="93"/>
        <v>NO</v>
      </c>
      <c r="DQ182" s="98"/>
      <c r="DR182" s="75" t="str">
        <f t="shared" si="94"/>
        <v>NO</v>
      </c>
      <c r="DS182" s="98"/>
      <c r="DT182" s="75" t="str">
        <f t="shared" si="95"/>
        <v>NO</v>
      </c>
      <c r="DU182" s="98"/>
      <c r="DV182" s="75" t="str">
        <f t="shared" si="96"/>
        <v>NO</v>
      </c>
      <c r="DW182" s="98"/>
      <c r="DX182" s="75" t="str">
        <f t="shared" si="97"/>
        <v>NO</v>
      </c>
      <c r="DY182" s="98">
        <v>44764</v>
      </c>
      <c r="DZ182" s="75" t="str">
        <f t="shared" si="98"/>
        <v>SI</v>
      </c>
      <c r="EA182" s="98"/>
      <c r="EB182" s="75" t="str">
        <f t="shared" si="99"/>
        <v>NO</v>
      </c>
      <c r="EC182" s="98" t="s">
        <v>132</v>
      </c>
      <c r="ED182" s="92" t="s">
        <v>1530</v>
      </c>
      <c r="EE182" s="92" t="s">
        <v>807</v>
      </c>
      <c r="EF182" s="92" t="s">
        <v>1814</v>
      </c>
      <c r="EG182" s="94"/>
      <c r="EH182" s="99" t="s">
        <v>131</v>
      </c>
      <c r="EI182" s="92" t="s">
        <v>807</v>
      </c>
      <c r="EJ182" s="92"/>
      <c r="EK182" s="111">
        <v>44166</v>
      </c>
      <c r="EL182" s="99">
        <v>0.61</v>
      </c>
      <c r="EM182" s="112">
        <v>44166</v>
      </c>
      <c r="EN182" s="99">
        <v>112</v>
      </c>
      <c r="EO182" s="111">
        <v>44232</v>
      </c>
      <c r="EP182" s="99">
        <v>197</v>
      </c>
      <c r="EQ182" s="111">
        <v>44232</v>
      </c>
      <c r="ER182" s="99">
        <v>109.6</v>
      </c>
      <c r="ES182" s="111">
        <v>44232</v>
      </c>
      <c r="ET182" s="192">
        <v>60</v>
      </c>
      <c r="EU182" s="111">
        <v>44232</v>
      </c>
      <c r="EV182" s="99">
        <v>137</v>
      </c>
      <c r="EW182" s="111">
        <v>44232</v>
      </c>
      <c r="EX182" s="92" t="s">
        <v>1733</v>
      </c>
      <c r="EY182" s="103"/>
      <c r="EZ182" s="92"/>
      <c r="FA182" s="99"/>
      <c r="FB182" s="99"/>
      <c r="FC182" s="99"/>
      <c r="FD182" s="99"/>
      <c r="FE182" s="112">
        <v>44232</v>
      </c>
      <c r="FF182" s="125">
        <v>0.4</v>
      </c>
      <c r="FG182" s="111">
        <v>44232</v>
      </c>
      <c r="FH182" s="125">
        <v>240.6</v>
      </c>
      <c r="FI182" s="98">
        <v>44759</v>
      </c>
      <c r="FJ182" s="94" t="s">
        <v>1712</v>
      </c>
      <c r="FK182" s="92"/>
      <c r="FL182" s="97">
        <v>44880</v>
      </c>
      <c r="FM182" s="98" t="s">
        <v>1530</v>
      </c>
      <c r="FN182" s="97">
        <v>44910</v>
      </c>
      <c r="FO182" s="107"/>
      <c r="FP182" s="92" t="s">
        <v>132</v>
      </c>
      <c r="FQ182" s="92" t="s">
        <v>132</v>
      </c>
      <c r="FR182" s="92" t="s">
        <v>132</v>
      </c>
      <c r="FS182" s="107" t="s">
        <v>132</v>
      </c>
      <c r="FT182" s="92" t="s">
        <v>132</v>
      </c>
      <c r="FU182" s="92"/>
      <c r="GM182" s="99"/>
    </row>
    <row r="183" spans="1:195" s="75" customFormat="1" x14ac:dyDescent="0.25">
      <c r="A183" s="85">
        <v>2022</v>
      </c>
      <c r="B183" s="76">
        <v>44926</v>
      </c>
      <c r="C183" s="85" t="s">
        <v>121</v>
      </c>
      <c r="D183" s="85" t="s">
        <v>122</v>
      </c>
      <c r="E183" s="85" t="s">
        <v>123</v>
      </c>
      <c r="F183" s="77">
        <f t="shared" si="103"/>
        <v>182</v>
      </c>
      <c r="G183" s="85" t="s">
        <v>1586</v>
      </c>
      <c r="H183" s="85">
        <v>86</v>
      </c>
      <c r="I183" s="85" t="s">
        <v>797</v>
      </c>
      <c r="J183" s="217" t="s">
        <v>800</v>
      </c>
      <c r="K183" s="77" t="str">
        <f>VLOOKUP(J183,[1]CodMpios!$B$1075:$E$1087,4,FALSE)</f>
        <v>86001 - Mocoa</v>
      </c>
      <c r="L183" s="77" t="str">
        <f>VLOOKUP($J183,[1]Coord_Mpios_X_Y!$B$102:$K$114,9,FALSE)</f>
        <v>1,228574994655</v>
      </c>
      <c r="M183" s="77" t="str">
        <f>VLOOKUP($J183,[1]Coord_Mpios_X_Y!$B$102:$K$114,10,FALSE)</f>
        <v>-76,684362183288</v>
      </c>
      <c r="N183" s="86" t="s">
        <v>1784</v>
      </c>
      <c r="O183" s="86" t="s">
        <v>1790</v>
      </c>
      <c r="P183" s="218">
        <v>44750</v>
      </c>
      <c r="Q183" s="85" t="s">
        <v>126</v>
      </c>
      <c r="R183" s="108">
        <v>26640329</v>
      </c>
      <c r="S183" s="62" t="str">
        <f t="shared" si="84"/>
        <v>CC26640329</v>
      </c>
      <c r="T183" s="91" t="s">
        <v>1287</v>
      </c>
      <c r="U183" s="85" t="s">
        <v>530</v>
      </c>
      <c r="V183" s="91" t="s">
        <v>1288</v>
      </c>
      <c r="W183" s="85" t="s">
        <v>428</v>
      </c>
      <c r="X183" s="87">
        <v>14037</v>
      </c>
      <c r="Y183" s="89">
        <f t="shared" si="100"/>
        <v>38</v>
      </c>
      <c r="Z183" s="63">
        <f>VLOOKUP($Y183,[1]Edades!$A$3:$H$153,4,FALSE)</f>
        <v>5</v>
      </c>
      <c r="AA183" s="63" t="str">
        <f>VLOOKUP($Y183,[1]Edades!$A$3:$H$153,6,FALSE)</f>
        <v>5 - Adultez</v>
      </c>
      <c r="AB183" s="63">
        <f>VLOOKUP($Y183,[1]Edades!$A$3:$H$153,7,FALSE)</f>
        <v>8</v>
      </c>
      <c r="AC183" s="63" t="str">
        <f>VLOOKUP($Y183,[1]Edades!$A$3:$H$153,8,FALSE)</f>
        <v>35-39</v>
      </c>
      <c r="AD183" s="91" t="s">
        <v>1590</v>
      </c>
      <c r="AE183" s="85">
        <v>2</v>
      </c>
      <c r="AF183" s="85" t="s">
        <v>807</v>
      </c>
      <c r="AG183" s="86" t="s">
        <v>212</v>
      </c>
      <c r="AH183" s="86" t="s">
        <v>130</v>
      </c>
      <c r="AI183" s="85" t="s">
        <v>807</v>
      </c>
      <c r="AJ183" s="85" t="s">
        <v>807</v>
      </c>
      <c r="AK183" s="86" t="s">
        <v>1784</v>
      </c>
      <c r="AL183" s="86" t="s">
        <v>1600</v>
      </c>
      <c r="AM183" s="85" t="s">
        <v>1786</v>
      </c>
      <c r="AN183" s="85" t="s">
        <v>131</v>
      </c>
      <c r="AO183" s="85" t="s">
        <v>131</v>
      </c>
      <c r="AP183" s="85" t="s">
        <v>131</v>
      </c>
      <c r="AQ183" s="75" t="s">
        <v>1841</v>
      </c>
      <c r="AR183" s="53" t="str">
        <f t="shared" si="101"/>
        <v>86001 - Mocoa</v>
      </c>
      <c r="AS183" s="85" t="s">
        <v>1586</v>
      </c>
      <c r="AT183" s="85">
        <v>3213434779</v>
      </c>
      <c r="AU183" s="85" t="s">
        <v>1219</v>
      </c>
      <c r="AV183" s="85"/>
      <c r="AW183" s="85"/>
      <c r="AX183" s="85"/>
      <c r="AY183" s="85"/>
      <c r="AZ183" s="85"/>
      <c r="BA183" s="85">
        <v>86</v>
      </c>
      <c r="BB183" s="85" t="s">
        <v>1778</v>
      </c>
      <c r="BC183" s="85">
        <v>86001</v>
      </c>
      <c r="BD183" s="85" t="s">
        <v>1586</v>
      </c>
      <c r="BE183" s="89">
        <v>860010017201</v>
      </c>
      <c r="BF183" s="49" t="s">
        <v>1079</v>
      </c>
      <c r="BG183" s="85" t="s">
        <v>1779</v>
      </c>
      <c r="BH183" s="85" t="s">
        <v>1780</v>
      </c>
      <c r="BI183" s="85">
        <v>4201616</v>
      </c>
      <c r="BJ183" s="85"/>
      <c r="BK183" s="85"/>
      <c r="BL183" s="85" t="s">
        <v>807</v>
      </c>
      <c r="BM183" s="85" t="s">
        <v>130</v>
      </c>
      <c r="BN183" s="85" t="s">
        <v>132</v>
      </c>
      <c r="BO183" s="85">
        <v>0</v>
      </c>
      <c r="BP183" s="85" t="s">
        <v>132</v>
      </c>
      <c r="BQ183" s="85" t="s">
        <v>132</v>
      </c>
      <c r="BR183" s="85" t="s">
        <v>807</v>
      </c>
      <c r="BS183" s="85" t="s">
        <v>807</v>
      </c>
      <c r="BT183" s="142">
        <v>44551</v>
      </c>
      <c r="BU183" s="85" t="s">
        <v>1677</v>
      </c>
      <c r="BV183" s="85" t="s">
        <v>130</v>
      </c>
      <c r="BW183" s="91" t="s">
        <v>1678</v>
      </c>
      <c r="BX183" s="85"/>
      <c r="BY183" s="88" t="s">
        <v>130</v>
      </c>
      <c r="BZ183" s="85" t="s">
        <v>807</v>
      </c>
      <c r="CA183" s="85" t="s">
        <v>807</v>
      </c>
      <c r="CB183" s="85"/>
      <c r="CC183" s="85"/>
      <c r="CD183" s="85" t="s">
        <v>131</v>
      </c>
      <c r="CE183" s="88" t="s">
        <v>1681</v>
      </c>
      <c r="CF183" s="80" t="str">
        <f t="shared" ref="CF183:CF186" si="131">E183</f>
        <v>HTA</v>
      </c>
      <c r="CG183" s="109">
        <v>70</v>
      </c>
      <c r="CH183" s="95">
        <v>146</v>
      </c>
      <c r="CI183" s="50">
        <f t="shared" si="85"/>
        <v>32.839181835241135</v>
      </c>
      <c r="CJ183" s="18" t="str">
        <f t="shared" si="86"/>
        <v>OBESIDAD</v>
      </c>
      <c r="CK183" s="95">
        <f>Hoja1!L185</f>
        <v>7</v>
      </c>
      <c r="CL183" s="10" t="s">
        <v>1112</v>
      </c>
      <c r="CM183" s="97">
        <v>43369</v>
      </c>
      <c r="CN183" s="92"/>
      <c r="CO183" s="75">
        <v>1</v>
      </c>
      <c r="CP183" s="119">
        <f t="shared" ref="CP183:CP185" si="132">CM183</f>
        <v>43369</v>
      </c>
      <c r="CQ183" s="75">
        <v>2</v>
      </c>
      <c r="CR183" s="65" t="s">
        <v>1222</v>
      </c>
      <c r="CS183" s="75">
        <v>0</v>
      </c>
      <c r="CT183" s="110" t="s">
        <v>131</v>
      </c>
      <c r="CU183" s="93" t="s">
        <v>807</v>
      </c>
      <c r="CV183" s="92"/>
      <c r="CW183" s="102">
        <v>150</v>
      </c>
      <c r="CX183" s="102">
        <v>90</v>
      </c>
      <c r="CY183" s="93" t="s">
        <v>807</v>
      </c>
      <c r="CZ183" s="92" t="s">
        <v>132</v>
      </c>
      <c r="DA183" s="75" t="s">
        <v>807</v>
      </c>
      <c r="DB183" s="92">
        <v>0</v>
      </c>
      <c r="DC183" s="75" t="str">
        <f t="shared" si="87"/>
        <v/>
      </c>
      <c r="DD183" s="16" t="str">
        <f t="shared" si="88"/>
        <v>PRESION ALTA</v>
      </c>
      <c r="DE183" s="16" t="str">
        <f t="shared" si="89"/>
        <v/>
      </c>
      <c r="DF183" s="16" t="str">
        <f t="shared" si="90"/>
        <v/>
      </c>
      <c r="DG183" s="16" t="str">
        <f t="shared" si="102"/>
        <v xml:space="preserve"> + PRESION ALTA +  + </v>
      </c>
      <c r="DH183" s="16" t="str">
        <f>VLOOKUP(DG183,Hoja3!$A$19:$B$41,2,FALSE)</f>
        <v>PRESION ALTA</v>
      </c>
      <c r="DI183" s="98"/>
      <c r="DJ183" s="75" t="str">
        <f t="shared" si="91"/>
        <v>NO</v>
      </c>
      <c r="DL183" s="98"/>
      <c r="DM183" s="98">
        <v>44245</v>
      </c>
      <c r="DN183" s="75" t="str">
        <f t="shared" si="92"/>
        <v>SI</v>
      </c>
      <c r="DO183" s="98"/>
      <c r="DP183" s="75" t="str">
        <f t="shared" si="93"/>
        <v>NO</v>
      </c>
      <c r="DQ183" s="98"/>
      <c r="DR183" s="75" t="str">
        <f t="shared" si="94"/>
        <v>NO</v>
      </c>
      <c r="DS183" s="98"/>
      <c r="DT183" s="75" t="str">
        <f t="shared" si="95"/>
        <v>NO</v>
      </c>
      <c r="DU183" s="98"/>
      <c r="DV183" s="75" t="str">
        <f t="shared" si="96"/>
        <v>NO</v>
      </c>
      <c r="DW183" s="98"/>
      <c r="DX183" s="75" t="str">
        <f t="shared" si="97"/>
        <v>NO</v>
      </c>
      <c r="DY183" s="97">
        <v>44315</v>
      </c>
      <c r="DZ183" s="75" t="str">
        <f t="shared" si="98"/>
        <v>SI</v>
      </c>
      <c r="EA183" s="98"/>
      <c r="EB183" s="75" t="str">
        <f t="shared" si="99"/>
        <v>NO</v>
      </c>
      <c r="EC183" s="98" t="s">
        <v>807</v>
      </c>
      <c r="ED183" s="92" t="s">
        <v>1530</v>
      </c>
      <c r="EE183" s="92"/>
      <c r="EF183" s="98" t="s">
        <v>807</v>
      </c>
      <c r="EG183" s="94"/>
      <c r="EH183" s="92" t="s">
        <v>1793</v>
      </c>
      <c r="EI183" s="99" t="s">
        <v>807</v>
      </c>
      <c r="EJ183" s="99"/>
      <c r="EK183" s="111">
        <v>44314</v>
      </c>
      <c r="EL183" s="92">
        <v>0.95</v>
      </c>
      <c r="EM183" s="112">
        <v>44314</v>
      </c>
      <c r="EN183" s="102">
        <v>124.8</v>
      </c>
      <c r="EO183" s="111">
        <v>44314</v>
      </c>
      <c r="EP183" s="92">
        <v>165</v>
      </c>
      <c r="EQ183" s="111">
        <v>44314</v>
      </c>
      <c r="ER183" s="99">
        <v>90.22</v>
      </c>
      <c r="ES183" s="111">
        <v>44314</v>
      </c>
      <c r="ET183" s="192">
        <v>42.6</v>
      </c>
      <c r="EU183" s="111">
        <v>44314</v>
      </c>
      <c r="EV183" s="92">
        <v>160.9</v>
      </c>
      <c r="EW183" s="111">
        <v>44314</v>
      </c>
      <c r="EX183" s="92"/>
      <c r="EY183" s="103"/>
      <c r="EZ183" s="92"/>
      <c r="FA183" s="102"/>
      <c r="FB183" s="102"/>
      <c r="FC183" s="92"/>
      <c r="FD183" s="92"/>
      <c r="FE183" s="112">
        <v>44314</v>
      </c>
      <c r="FF183" s="125">
        <v>5.0999999999999996</v>
      </c>
      <c r="FG183" s="111">
        <v>44314</v>
      </c>
      <c r="FH183" s="125">
        <v>96.6</v>
      </c>
      <c r="FI183" s="92"/>
      <c r="FJ183" s="94"/>
      <c r="FK183" s="92"/>
      <c r="FL183" s="114">
        <v>44551</v>
      </c>
      <c r="FM183" s="98" t="s">
        <v>1530</v>
      </c>
      <c r="FN183" s="97"/>
      <c r="FO183" s="107" t="s">
        <v>1794</v>
      </c>
      <c r="FP183" s="92" t="s">
        <v>132</v>
      </c>
      <c r="FQ183" s="92" t="s">
        <v>130</v>
      </c>
      <c r="FR183" s="92" t="s">
        <v>132</v>
      </c>
      <c r="FS183" s="107" t="s">
        <v>807</v>
      </c>
      <c r="FT183" s="92" t="s">
        <v>132</v>
      </c>
      <c r="FU183" s="92"/>
      <c r="GM183" s="102"/>
    </row>
    <row r="184" spans="1:195" s="75" customFormat="1" x14ac:dyDescent="0.25">
      <c r="A184" s="85">
        <v>2022</v>
      </c>
      <c r="B184" s="76">
        <v>44926</v>
      </c>
      <c r="C184" s="85" t="s">
        <v>121</v>
      </c>
      <c r="D184" s="85" t="s">
        <v>122</v>
      </c>
      <c r="E184" s="85" t="s">
        <v>123</v>
      </c>
      <c r="F184" s="77">
        <f t="shared" si="103"/>
        <v>183</v>
      </c>
      <c r="G184" s="85" t="s">
        <v>1586</v>
      </c>
      <c r="H184" s="85">
        <v>86</v>
      </c>
      <c r="I184" s="85" t="s">
        <v>797</v>
      </c>
      <c r="J184" s="217" t="s">
        <v>800</v>
      </c>
      <c r="K184" s="77" t="str">
        <f>VLOOKUP(J184,[1]CodMpios!$B$1075:$E$1087,4,FALSE)</f>
        <v>86001 - Mocoa</v>
      </c>
      <c r="L184" s="77" t="str">
        <f>VLOOKUP($J184,[1]Coord_Mpios_X_Y!$B$102:$K$114,9,FALSE)</f>
        <v>1,228574994655</v>
      </c>
      <c r="M184" s="77" t="str">
        <f>VLOOKUP($J184,[1]Coord_Mpios_X_Y!$B$102:$K$114,10,FALSE)</f>
        <v>-76,684362183288</v>
      </c>
      <c r="N184" s="86" t="s">
        <v>1775</v>
      </c>
      <c r="O184" s="86" t="s">
        <v>1776</v>
      </c>
      <c r="P184" s="218"/>
      <c r="Q184" s="85" t="s">
        <v>126</v>
      </c>
      <c r="R184" s="108">
        <v>5350272</v>
      </c>
      <c r="S184" s="62" t="str">
        <f t="shared" si="84"/>
        <v>CC5350272</v>
      </c>
      <c r="T184" s="91" t="s">
        <v>1286</v>
      </c>
      <c r="U184" s="85" t="s">
        <v>1169</v>
      </c>
      <c r="V184" s="91" t="s">
        <v>173</v>
      </c>
      <c r="W184" s="85" t="s">
        <v>237</v>
      </c>
      <c r="X184" s="87">
        <v>20264</v>
      </c>
      <c r="Y184" s="89">
        <f t="shared" si="100"/>
        <v>55</v>
      </c>
      <c r="Z184" s="63">
        <f>VLOOKUP($Y184,[1]Edades!$A$3:$H$153,4,FALSE)</f>
        <v>5</v>
      </c>
      <c r="AA184" s="63" t="str">
        <f>VLOOKUP($Y184,[1]Edades!$A$3:$H$153,6,FALSE)</f>
        <v>5 - Adultez</v>
      </c>
      <c r="AB184" s="63">
        <f>VLOOKUP($Y184,[1]Edades!$A$3:$H$153,7,FALSE)</f>
        <v>12</v>
      </c>
      <c r="AC184" s="63" t="str">
        <f>VLOOKUP($Y184,[1]Edades!$A$3:$H$153,8,FALSE)</f>
        <v>55-59</v>
      </c>
      <c r="AD184" s="91" t="s">
        <v>1589</v>
      </c>
      <c r="AE184" s="85">
        <v>1</v>
      </c>
      <c r="AF184" s="85" t="s">
        <v>807</v>
      </c>
      <c r="AG184" s="86" t="s">
        <v>1777</v>
      </c>
      <c r="AH184" s="85" t="s">
        <v>807</v>
      </c>
      <c r="AI184" s="85" t="s">
        <v>807</v>
      </c>
      <c r="AJ184" s="85" t="s">
        <v>807</v>
      </c>
      <c r="AK184" s="86" t="s">
        <v>1775</v>
      </c>
      <c r="AL184" s="86" t="s">
        <v>1600</v>
      </c>
      <c r="AM184" s="85" t="s">
        <v>1786</v>
      </c>
      <c r="AN184" s="85" t="s">
        <v>131</v>
      </c>
      <c r="AO184" s="85" t="s">
        <v>131</v>
      </c>
      <c r="AP184" s="85" t="s">
        <v>131</v>
      </c>
      <c r="AQ184" s="75" t="s">
        <v>1841</v>
      </c>
      <c r="AR184" s="53" t="str">
        <f t="shared" si="101"/>
        <v>86001 - Mocoa</v>
      </c>
      <c r="AS184" s="85" t="s">
        <v>1586</v>
      </c>
      <c r="AT184" s="85">
        <v>3208925465</v>
      </c>
      <c r="AU184" s="85" t="s">
        <v>1219</v>
      </c>
      <c r="AV184" s="85"/>
      <c r="AW184" s="85"/>
      <c r="AX184" s="85"/>
      <c r="AY184" s="85"/>
      <c r="AZ184" s="85"/>
      <c r="BA184" s="85">
        <v>86</v>
      </c>
      <c r="BB184" s="85" t="s">
        <v>1778</v>
      </c>
      <c r="BC184" s="85">
        <v>86001</v>
      </c>
      <c r="BD184" s="85" t="s">
        <v>1586</v>
      </c>
      <c r="BE184" s="89">
        <v>860010017201</v>
      </c>
      <c r="BF184" s="49" t="s">
        <v>1079</v>
      </c>
      <c r="BG184" s="85" t="s">
        <v>1779</v>
      </c>
      <c r="BH184" s="85" t="s">
        <v>1780</v>
      </c>
      <c r="BI184" s="85">
        <v>4201616</v>
      </c>
      <c r="BJ184" s="85"/>
      <c r="BK184" s="85"/>
      <c r="BL184" s="85" t="s">
        <v>2101</v>
      </c>
      <c r="BM184" s="88" t="s">
        <v>132</v>
      </c>
      <c r="BN184" s="85" t="s">
        <v>132</v>
      </c>
      <c r="BO184" s="85">
        <v>0</v>
      </c>
      <c r="BP184" s="85" t="s">
        <v>132</v>
      </c>
      <c r="BQ184" s="85" t="s">
        <v>132</v>
      </c>
      <c r="BR184" s="85" t="s">
        <v>1676</v>
      </c>
      <c r="BS184" s="127" t="s">
        <v>132</v>
      </c>
      <c r="BT184" s="142">
        <v>44847</v>
      </c>
      <c r="BU184" s="85" t="s">
        <v>1677</v>
      </c>
      <c r="BV184" s="85" t="s">
        <v>130</v>
      </c>
      <c r="BW184" s="91" t="s">
        <v>1850</v>
      </c>
      <c r="BX184" s="85"/>
      <c r="BY184" s="85" t="s">
        <v>132</v>
      </c>
      <c r="BZ184" s="85" t="s">
        <v>130</v>
      </c>
      <c r="CA184" s="85" t="s">
        <v>132</v>
      </c>
      <c r="CB184" s="85"/>
      <c r="CC184" s="85"/>
      <c r="CD184" s="85" t="s">
        <v>1930</v>
      </c>
      <c r="CE184" s="88" t="s">
        <v>1681</v>
      </c>
      <c r="CF184" s="80" t="str">
        <f t="shared" si="131"/>
        <v>HTA</v>
      </c>
      <c r="CG184" s="109">
        <v>85</v>
      </c>
      <c r="CH184" s="95">
        <v>166</v>
      </c>
      <c r="CI184" s="50">
        <f t="shared" si="85"/>
        <v>30.84627667295689</v>
      </c>
      <c r="CJ184" s="18" t="str">
        <f t="shared" si="86"/>
        <v>OBESIDAD</v>
      </c>
      <c r="CK184" s="95">
        <f>Hoja1!L186</f>
        <v>7</v>
      </c>
      <c r="CL184" s="10" t="s">
        <v>1112</v>
      </c>
      <c r="CM184" s="97">
        <v>43369</v>
      </c>
      <c r="CN184" s="92"/>
      <c r="CO184" s="75">
        <v>1</v>
      </c>
      <c r="CP184" s="119">
        <f t="shared" si="132"/>
        <v>43369</v>
      </c>
      <c r="CQ184" s="75">
        <v>2</v>
      </c>
      <c r="CR184" s="65" t="s">
        <v>1222</v>
      </c>
      <c r="CS184" s="75">
        <v>0</v>
      </c>
      <c r="CT184" s="110" t="s">
        <v>131</v>
      </c>
      <c r="CU184" s="93" t="s">
        <v>807</v>
      </c>
      <c r="CV184" s="92"/>
      <c r="CW184" s="102">
        <v>130</v>
      </c>
      <c r="CX184" s="102">
        <v>70</v>
      </c>
      <c r="CY184" s="93" t="s">
        <v>131</v>
      </c>
      <c r="CZ184" s="92" t="s">
        <v>132</v>
      </c>
      <c r="DA184" s="75" t="s">
        <v>807</v>
      </c>
      <c r="DB184" s="92">
        <v>0</v>
      </c>
      <c r="DC184" s="75" t="str">
        <f t="shared" si="87"/>
        <v/>
      </c>
      <c r="DD184" s="16" t="str">
        <f t="shared" si="88"/>
        <v/>
      </c>
      <c r="DE184" s="16" t="str">
        <f t="shared" si="89"/>
        <v/>
      </c>
      <c r="DF184" s="16" t="str">
        <f t="shared" si="90"/>
        <v/>
      </c>
      <c r="DG184" s="16" t="str">
        <f t="shared" si="102"/>
        <v xml:space="preserve"> +  +  + </v>
      </c>
      <c r="DH184" s="16" t="str">
        <f>E184</f>
        <v>HTA</v>
      </c>
      <c r="DI184" s="98"/>
      <c r="DJ184" s="75" t="str">
        <f t="shared" si="91"/>
        <v>NO</v>
      </c>
      <c r="DL184" s="98"/>
      <c r="DM184" s="98">
        <v>43592</v>
      </c>
      <c r="DN184" s="75" t="str">
        <f t="shared" si="92"/>
        <v>SI</v>
      </c>
      <c r="DO184" s="98"/>
      <c r="DP184" s="75" t="str">
        <f t="shared" si="93"/>
        <v>NO</v>
      </c>
      <c r="DQ184" s="98"/>
      <c r="DR184" s="75" t="str">
        <f t="shared" si="94"/>
        <v>NO</v>
      </c>
      <c r="DS184" s="98"/>
      <c r="DT184" s="75" t="str">
        <f t="shared" si="95"/>
        <v>NO</v>
      </c>
      <c r="DU184" s="98"/>
      <c r="DV184" s="75" t="str">
        <f t="shared" si="96"/>
        <v>NO</v>
      </c>
      <c r="DW184" s="98"/>
      <c r="DX184" s="75" t="str">
        <f t="shared" si="97"/>
        <v>NO</v>
      </c>
      <c r="DY184" s="98"/>
      <c r="DZ184" s="75" t="str">
        <f t="shared" si="98"/>
        <v>NO</v>
      </c>
      <c r="EA184" s="98"/>
      <c r="EB184" s="75" t="str">
        <f t="shared" si="99"/>
        <v>NO</v>
      </c>
      <c r="EC184" s="98" t="s">
        <v>807</v>
      </c>
      <c r="ED184" s="92" t="s">
        <v>1530</v>
      </c>
      <c r="EE184" s="92"/>
      <c r="EF184" s="98" t="s">
        <v>807</v>
      </c>
      <c r="EG184" s="94"/>
      <c r="EH184" s="99" t="s">
        <v>131</v>
      </c>
      <c r="EI184" s="99" t="s">
        <v>807</v>
      </c>
      <c r="EJ184" s="99"/>
      <c r="EK184" s="153">
        <v>44842</v>
      </c>
      <c r="EL184" s="92">
        <v>1.03</v>
      </c>
      <c r="EM184" s="154">
        <v>44842</v>
      </c>
      <c r="EN184" s="102">
        <v>107</v>
      </c>
      <c r="EO184" s="153">
        <v>44842</v>
      </c>
      <c r="EP184" s="92">
        <v>168</v>
      </c>
      <c r="EQ184" s="153">
        <v>44842</v>
      </c>
      <c r="ER184" s="99">
        <v>56.400000000000006</v>
      </c>
      <c r="ES184" s="153">
        <v>44842</v>
      </c>
      <c r="ET184" s="192">
        <v>49</v>
      </c>
      <c r="EU184" s="153">
        <v>44842</v>
      </c>
      <c r="EV184" s="92">
        <v>313</v>
      </c>
      <c r="EW184" s="153">
        <v>44842</v>
      </c>
      <c r="EX184" s="92"/>
      <c r="EY184" s="103"/>
      <c r="EZ184" s="92"/>
      <c r="FA184" s="102"/>
      <c r="FB184" s="102"/>
      <c r="FC184" s="92"/>
      <c r="FD184" s="92"/>
      <c r="FE184" s="154">
        <v>44842</v>
      </c>
      <c r="FF184" s="155">
        <v>11</v>
      </c>
      <c r="FG184" s="153">
        <v>44842</v>
      </c>
      <c r="FH184" s="155">
        <v>78</v>
      </c>
      <c r="FI184" s="92"/>
      <c r="FJ184" s="94"/>
      <c r="FK184" s="92"/>
      <c r="FL184" s="114">
        <v>44847</v>
      </c>
      <c r="FM184" s="98" t="s">
        <v>1530</v>
      </c>
      <c r="FN184" s="114">
        <v>44939</v>
      </c>
      <c r="FO184" s="107"/>
      <c r="FP184" s="92" t="s">
        <v>132</v>
      </c>
      <c r="FQ184" s="92" t="s">
        <v>132</v>
      </c>
      <c r="FR184" s="92" t="s">
        <v>132</v>
      </c>
      <c r="FS184" s="107" t="s">
        <v>807</v>
      </c>
      <c r="FT184" s="92" t="s">
        <v>132</v>
      </c>
      <c r="FU184" s="92"/>
      <c r="GM184" s="102"/>
    </row>
    <row r="185" spans="1:195" s="75" customFormat="1" x14ac:dyDescent="0.25">
      <c r="A185" s="85">
        <v>2022</v>
      </c>
      <c r="B185" s="76">
        <v>44926</v>
      </c>
      <c r="C185" s="85" t="s">
        <v>121</v>
      </c>
      <c r="D185" s="85" t="s">
        <v>122</v>
      </c>
      <c r="E185" s="85" t="s">
        <v>123</v>
      </c>
      <c r="F185" s="77">
        <f t="shared" si="103"/>
        <v>184</v>
      </c>
      <c r="G185" s="85" t="s">
        <v>1586</v>
      </c>
      <c r="H185" s="85">
        <v>86</v>
      </c>
      <c r="I185" s="85" t="s">
        <v>797</v>
      </c>
      <c r="J185" s="217" t="s">
        <v>800</v>
      </c>
      <c r="K185" s="77" t="str">
        <f>VLOOKUP(J185,[1]CodMpios!$B$1075:$E$1087,4,FALSE)</f>
        <v>86001 - Mocoa</v>
      </c>
      <c r="L185" s="77" t="str">
        <f>VLOOKUP($J185,[1]Coord_Mpios_X_Y!$B$102:$K$114,9,FALSE)</f>
        <v>1,228574994655</v>
      </c>
      <c r="M185" s="77" t="str">
        <f>VLOOKUP($J185,[1]Coord_Mpios_X_Y!$B$102:$K$114,10,FALSE)</f>
        <v>-76,684362183288</v>
      </c>
      <c r="N185" s="86" t="s">
        <v>1775</v>
      </c>
      <c r="O185" s="86" t="s">
        <v>1776</v>
      </c>
      <c r="P185" s="218"/>
      <c r="Q185" s="85" t="s">
        <v>126</v>
      </c>
      <c r="R185" s="108">
        <v>40769771</v>
      </c>
      <c r="S185" s="62" t="str">
        <f t="shared" si="84"/>
        <v>CC40769771</v>
      </c>
      <c r="T185" s="91" t="s">
        <v>133</v>
      </c>
      <c r="U185" s="85" t="s">
        <v>359</v>
      </c>
      <c r="V185" s="91" t="s">
        <v>654</v>
      </c>
      <c r="W185" s="85" t="s">
        <v>1288</v>
      </c>
      <c r="X185" s="87">
        <v>24041</v>
      </c>
      <c r="Y185" s="89">
        <f t="shared" si="100"/>
        <v>65</v>
      </c>
      <c r="Z185" s="63">
        <f>VLOOKUP($Y185,[1]Edades!$A$3:$H$153,4,FALSE)</f>
        <v>6</v>
      </c>
      <c r="AA185" s="63" t="str">
        <f>VLOOKUP($Y185,[1]Edades!$A$3:$H$153,6,FALSE)</f>
        <v>6 - Persona mayor</v>
      </c>
      <c r="AB185" s="63">
        <f>VLOOKUP($Y185,[1]Edades!$A$3:$H$153,7,FALSE)</f>
        <v>14</v>
      </c>
      <c r="AC185" s="63" t="str">
        <f>VLOOKUP($Y185,[1]Edades!$A$3:$H$153,8,FALSE)</f>
        <v>65-69</v>
      </c>
      <c r="AD185" s="91" t="s">
        <v>1590</v>
      </c>
      <c r="AE185" s="85">
        <v>2</v>
      </c>
      <c r="AF185" s="85" t="s">
        <v>807</v>
      </c>
      <c r="AG185" s="86" t="s">
        <v>212</v>
      </c>
      <c r="AH185" s="86" t="s">
        <v>130</v>
      </c>
      <c r="AI185" s="85" t="s">
        <v>807</v>
      </c>
      <c r="AJ185" s="85" t="s">
        <v>807</v>
      </c>
      <c r="AK185" s="86" t="s">
        <v>1775</v>
      </c>
      <c r="AL185" s="85" t="s">
        <v>807</v>
      </c>
      <c r="AM185" s="85" t="s">
        <v>1786</v>
      </c>
      <c r="AN185" s="85" t="s">
        <v>131</v>
      </c>
      <c r="AO185" s="85" t="s">
        <v>131</v>
      </c>
      <c r="AP185" s="85" t="s">
        <v>131</v>
      </c>
      <c r="AQ185" s="86" t="s">
        <v>1787</v>
      </c>
      <c r="AR185" s="53" t="str">
        <f t="shared" si="101"/>
        <v>86001 - Mocoa</v>
      </c>
      <c r="AS185" s="85" t="s">
        <v>1586</v>
      </c>
      <c r="AT185" s="85">
        <v>3222532966</v>
      </c>
      <c r="AU185" s="85" t="s">
        <v>1219</v>
      </c>
      <c r="AV185" s="85"/>
      <c r="AW185" s="85"/>
      <c r="AX185" s="85"/>
      <c r="AY185" s="85"/>
      <c r="AZ185" s="85"/>
      <c r="BA185" s="85">
        <v>86</v>
      </c>
      <c r="BB185" s="85" t="s">
        <v>1778</v>
      </c>
      <c r="BC185" s="85">
        <v>86001</v>
      </c>
      <c r="BD185" s="85" t="s">
        <v>1586</v>
      </c>
      <c r="BE185" s="89">
        <v>860010017201</v>
      </c>
      <c r="BF185" s="49" t="s">
        <v>1079</v>
      </c>
      <c r="BG185" s="85" t="s">
        <v>1779</v>
      </c>
      <c r="BH185" s="85" t="s">
        <v>1780</v>
      </c>
      <c r="BI185" s="85">
        <v>4201616</v>
      </c>
      <c r="BJ185" s="85"/>
      <c r="BK185" s="85"/>
      <c r="BL185" s="85" t="s">
        <v>807</v>
      </c>
      <c r="BM185" s="85" t="s">
        <v>130</v>
      </c>
      <c r="BN185" s="85" t="s">
        <v>132</v>
      </c>
      <c r="BO185" s="85">
        <v>0</v>
      </c>
      <c r="BP185" s="85" t="s">
        <v>132</v>
      </c>
      <c r="BQ185" s="85" t="s">
        <v>132</v>
      </c>
      <c r="BR185" s="85" t="s">
        <v>807</v>
      </c>
      <c r="BS185" s="85" t="s">
        <v>807</v>
      </c>
      <c r="BT185" s="142">
        <v>44714</v>
      </c>
      <c r="BU185" s="85" t="s">
        <v>1677</v>
      </c>
      <c r="BV185" s="85" t="s">
        <v>130</v>
      </c>
      <c r="BW185" s="91" t="s">
        <v>1678</v>
      </c>
      <c r="BX185" s="85"/>
      <c r="BY185" s="88" t="s">
        <v>130</v>
      </c>
      <c r="BZ185" s="85" t="s">
        <v>807</v>
      </c>
      <c r="CA185" s="85" t="s">
        <v>807</v>
      </c>
      <c r="CB185" s="85"/>
      <c r="CC185" s="85"/>
      <c r="CD185" s="85" t="s">
        <v>131</v>
      </c>
      <c r="CE185" s="88" t="s">
        <v>1681</v>
      </c>
      <c r="CF185" s="80" t="str">
        <f t="shared" si="131"/>
        <v>HTA</v>
      </c>
      <c r="CG185" s="109">
        <v>68</v>
      </c>
      <c r="CH185" s="95">
        <v>153</v>
      </c>
      <c r="CI185" s="50">
        <f t="shared" si="85"/>
        <v>29.048656499636891</v>
      </c>
      <c r="CJ185" s="18" t="str">
        <f t="shared" si="86"/>
        <v>SOBREPESO</v>
      </c>
      <c r="CK185" s="95">
        <f>Hoja1!L187</f>
        <v>35</v>
      </c>
      <c r="CL185" s="10" t="s">
        <v>1115</v>
      </c>
      <c r="CM185" s="97">
        <v>43369</v>
      </c>
      <c r="CN185" s="92"/>
      <c r="CO185" s="75">
        <v>1</v>
      </c>
      <c r="CP185" s="119">
        <f t="shared" si="132"/>
        <v>43369</v>
      </c>
      <c r="CQ185" s="75">
        <v>2</v>
      </c>
      <c r="CR185" s="65" t="s">
        <v>1222</v>
      </c>
      <c r="CS185" s="75">
        <v>0</v>
      </c>
      <c r="CT185" s="110" t="s">
        <v>131</v>
      </c>
      <c r="CU185" s="93" t="s">
        <v>807</v>
      </c>
      <c r="CV185" s="92"/>
      <c r="CW185" s="102">
        <v>140</v>
      </c>
      <c r="CX185" s="102">
        <v>90</v>
      </c>
      <c r="CY185" s="93" t="s">
        <v>807</v>
      </c>
      <c r="CZ185" s="92" t="s">
        <v>132</v>
      </c>
      <c r="DA185" s="75" t="s">
        <v>807</v>
      </c>
      <c r="DB185" s="92">
        <v>0</v>
      </c>
      <c r="DC185" s="75" t="str">
        <f t="shared" si="87"/>
        <v/>
      </c>
      <c r="DD185" s="16" t="str">
        <f t="shared" si="88"/>
        <v>PRESION ALTA</v>
      </c>
      <c r="DE185" s="16" t="str">
        <f t="shared" si="89"/>
        <v/>
      </c>
      <c r="DF185" s="16" t="str">
        <f t="shared" si="90"/>
        <v/>
      </c>
      <c r="DG185" s="16" t="str">
        <f t="shared" si="102"/>
        <v xml:space="preserve"> + PRESION ALTA +  + </v>
      </c>
      <c r="DH185" s="16" t="str">
        <f>VLOOKUP(DG185,Hoja3!$A$19:$B$41,2,FALSE)</f>
        <v>PRESION ALTA</v>
      </c>
      <c r="DI185" s="98"/>
      <c r="DJ185" s="75" t="str">
        <f t="shared" si="91"/>
        <v>NO</v>
      </c>
      <c r="DL185" s="98"/>
      <c r="DM185" s="98"/>
      <c r="DN185" s="75" t="str">
        <f t="shared" si="92"/>
        <v>NO</v>
      </c>
      <c r="DO185" s="98"/>
      <c r="DP185" s="75" t="str">
        <f t="shared" si="93"/>
        <v>NO</v>
      </c>
      <c r="DQ185" s="98"/>
      <c r="DR185" s="75" t="str">
        <f t="shared" si="94"/>
        <v>NO</v>
      </c>
      <c r="DS185" s="98"/>
      <c r="DT185" s="75" t="str">
        <f t="shared" si="95"/>
        <v>NO</v>
      </c>
      <c r="DU185" s="98"/>
      <c r="DV185" s="75" t="str">
        <f t="shared" si="96"/>
        <v>NO</v>
      </c>
      <c r="DW185" s="98"/>
      <c r="DX185" s="75" t="str">
        <f t="shared" si="97"/>
        <v>NO</v>
      </c>
      <c r="DY185" s="97">
        <v>44324</v>
      </c>
      <c r="DZ185" s="75" t="str">
        <f t="shared" si="98"/>
        <v>SI</v>
      </c>
      <c r="EA185" s="98"/>
      <c r="EB185" s="75" t="str">
        <f t="shared" si="99"/>
        <v>NO</v>
      </c>
      <c r="EC185" s="98" t="s">
        <v>807</v>
      </c>
      <c r="ED185" s="92" t="s">
        <v>1530</v>
      </c>
      <c r="EE185" s="92"/>
      <c r="EF185" s="98" t="s">
        <v>807</v>
      </c>
      <c r="EG185" s="94"/>
      <c r="EH185" s="99" t="s">
        <v>131</v>
      </c>
      <c r="EI185" s="99" t="s">
        <v>807</v>
      </c>
      <c r="EJ185" s="99"/>
      <c r="EK185" s="111">
        <v>44324</v>
      </c>
      <c r="EL185" s="92">
        <v>0.98</v>
      </c>
      <c r="EM185" s="112">
        <v>44324</v>
      </c>
      <c r="EN185" s="102">
        <v>96.7</v>
      </c>
      <c r="EO185" s="111">
        <v>44324</v>
      </c>
      <c r="EP185" s="92">
        <v>197</v>
      </c>
      <c r="EQ185" s="111">
        <v>44324</v>
      </c>
      <c r="ER185" s="99">
        <v>138.5</v>
      </c>
      <c r="ES185" s="111">
        <v>44324</v>
      </c>
      <c r="ET185" s="192">
        <v>31.6</v>
      </c>
      <c r="EU185" s="111">
        <v>44324</v>
      </c>
      <c r="EV185" s="92">
        <v>134.5</v>
      </c>
      <c r="EW185" s="111">
        <v>44324</v>
      </c>
      <c r="EX185" s="92"/>
      <c r="EY185" s="103"/>
      <c r="EZ185" s="92"/>
      <c r="FA185" s="102"/>
      <c r="FB185" s="102"/>
      <c r="FC185" s="92"/>
      <c r="FD185" s="92"/>
      <c r="FE185" s="112">
        <v>44324</v>
      </c>
      <c r="FF185" s="125">
        <v>1</v>
      </c>
      <c r="FG185" s="111">
        <v>44324</v>
      </c>
      <c r="FH185" s="125">
        <v>36.6</v>
      </c>
      <c r="FI185" s="92"/>
      <c r="FJ185" s="94"/>
      <c r="FK185" s="92"/>
      <c r="FL185" s="114">
        <v>44714</v>
      </c>
      <c r="FM185" s="98" t="s">
        <v>1530</v>
      </c>
      <c r="FN185" s="114">
        <v>44744</v>
      </c>
      <c r="FO185" s="107" t="s">
        <v>807</v>
      </c>
      <c r="FP185" s="92" t="s">
        <v>132</v>
      </c>
      <c r="FQ185" s="92" t="s">
        <v>132</v>
      </c>
      <c r="FR185" s="92" t="s">
        <v>132</v>
      </c>
      <c r="FS185" s="107" t="s">
        <v>807</v>
      </c>
      <c r="FT185" s="92" t="s">
        <v>132</v>
      </c>
      <c r="FU185" s="92"/>
      <c r="GM185" s="102"/>
    </row>
    <row r="186" spans="1:195" s="75" customFormat="1" x14ac:dyDescent="0.25">
      <c r="A186" s="85">
        <v>2022</v>
      </c>
      <c r="B186" s="76">
        <v>44926</v>
      </c>
      <c r="C186" s="85" t="s">
        <v>121</v>
      </c>
      <c r="D186" s="85" t="s">
        <v>122</v>
      </c>
      <c r="E186" s="85" t="s">
        <v>1474</v>
      </c>
      <c r="F186" s="77">
        <f t="shared" si="103"/>
        <v>185</v>
      </c>
      <c r="G186" s="85" t="s">
        <v>1586</v>
      </c>
      <c r="H186" s="85">
        <v>86</v>
      </c>
      <c r="I186" s="85" t="s">
        <v>797</v>
      </c>
      <c r="J186" s="217" t="s">
        <v>911</v>
      </c>
      <c r="K186" s="77" t="str">
        <f>VLOOKUP(J186,[1]CodMpios!$B$1075:$E$1087,4,FALSE)</f>
        <v>86568 - Puerto Asís</v>
      </c>
      <c r="L186" s="77" t="str">
        <f>VLOOKUP($J186,[1]Coord_Mpios_X_Y!$B$102:$K$114,9,FALSE)</f>
        <v>0,478611463602</v>
      </c>
      <c r="M186" s="77" t="str">
        <f>VLOOKUP($J186,[1]Coord_Mpios_X_Y!$B$102:$K$114,10,FALSE)</f>
        <v>-76,328200149562</v>
      </c>
      <c r="N186" s="86" t="s">
        <v>1784</v>
      </c>
      <c r="O186" s="86" t="s">
        <v>1776</v>
      </c>
      <c r="P186" s="218"/>
      <c r="Q186" s="85" t="s">
        <v>126</v>
      </c>
      <c r="R186" s="108">
        <v>41104451</v>
      </c>
      <c r="S186" s="62" t="str">
        <f t="shared" si="84"/>
        <v>CC41104451</v>
      </c>
      <c r="T186" s="91" t="s">
        <v>133</v>
      </c>
      <c r="U186" s="85" t="s">
        <v>189</v>
      </c>
      <c r="V186" s="91" t="s">
        <v>1200</v>
      </c>
      <c r="W186" s="85" t="s">
        <v>511</v>
      </c>
      <c r="X186" s="87">
        <v>24112</v>
      </c>
      <c r="Y186" s="89">
        <f t="shared" si="100"/>
        <v>66</v>
      </c>
      <c r="Z186" s="63">
        <f>VLOOKUP($Y186,[1]Edades!$A$3:$H$153,4,FALSE)</f>
        <v>6</v>
      </c>
      <c r="AA186" s="63" t="str">
        <f>VLOOKUP($Y186,[1]Edades!$A$3:$H$153,6,FALSE)</f>
        <v>6 - Persona mayor</v>
      </c>
      <c r="AB186" s="63">
        <f>VLOOKUP($Y186,[1]Edades!$A$3:$H$153,7,FALSE)</f>
        <v>14</v>
      </c>
      <c r="AC186" s="63" t="str">
        <f>VLOOKUP($Y186,[1]Edades!$A$3:$H$153,8,FALSE)</f>
        <v>65-69</v>
      </c>
      <c r="AD186" s="91" t="s">
        <v>1590</v>
      </c>
      <c r="AE186" s="85">
        <v>2</v>
      </c>
      <c r="AF186" s="85" t="s">
        <v>807</v>
      </c>
      <c r="AG186" s="86" t="s">
        <v>1777</v>
      </c>
      <c r="AH186" s="85" t="s">
        <v>807</v>
      </c>
      <c r="AI186" s="85" t="s">
        <v>807</v>
      </c>
      <c r="AJ186" s="85" t="s">
        <v>807</v>
      </c>
      <c r="AK186" s="86" t="s">
        <v>1784</v>
      </c>
      <c r="AL186" s="86" t="s">
        <v>1600</v>
      </c>
      <c r="AM186" s="85" t="s">
        <v>1786</v>
      </c>
      <c r="AN186" s="85" t="s">
        <v>131</v>
      </c>
      <c r="AO186" s="85" t="s">
        <v>131</v>
      </c>
      <c r="AP186" s="85" t="s">
        <v>131</v>
      </c>
      <c r="AQ186" s="75" t="s">
        <v>1841</v>
      </c>
      <c r="AR186" s="53" t="str">
        <f t="shared" si="101"/>
        <v>86568 - Puerto Asís</v>
      </c>
      <c r="AS186" s="85" t="s">
        <v>1655</v>
      </c>
      <c r="AT186" s="85">
        <v>3136093864</v>
      </c>
      <c r="AU186" s="85" t="s">
        <v>1219</v>
      </c>
      <c r="AV186" s="85"/>
      <c r="AW186" s="85"/>
      <c r="AX186" s="85"/>
      <c r="AY186" s="85"/>
      <c r="AZ186" s="85"/>
      <c r="BA186" s="85">
        <v>86</v>
      </c>
      <c r="BB186" s="85" t="s">
        <v>1778</v>
      </c>
      <c r="BC186" s="85">
        <v>86568</v>
      </c>
      <c r="BD186" s="85" t="s">
        <v>1655</v>
      </c>
      <c r="BE186" s="89">
        <v>860010017201</v>
      </c>
      <c r="BF186" s="49" t="s">
        <v>1081</v>
      </c>
      <c r="BG186" s="85" t="s">
        <v>1779</v>
      </c>
      <c r="BH186" s="85" t="s">
        <v>1780</v>
      </c>
      <c r="BI186" s="85">
        <v>4201616</v>
      </c>
      <c r="BJ186" s="85"/>
      <c r="BK186" s="85"/>
      <c r="BL186" s="85" t="s">
        <v>807</v>
      </c>
      <c r="BM186" s="85" t="s">
        <v>130</v>
      </c>
      <c r="BN186" s="85" t="s">
        <v>132</v>
      </c>
      <c r="BO186" s="85">
        <v>0</v>
      </c>
      <c r="BP186" s="85" t="s">
        <v>132</v>
      </c>
      <c r="BQ186" s="85" t="s">
        <v>132</v>
      </c>
      <c r="BR186" s="85" t="s">
        <v>1676</v>
      </c>
      <c r="BS186" s="85" t="s">
        <v>132</v>
      </c>
      <c r="BT186" s="87">
        <v>44734</v>
      </c>
      <c r="BU186" s="85" t="s">
        <v>1677</v>
      </c>
      <c r="BV186" s="85" t="s">
        <v>130</v>
      </c>
      <c r="BW186" s="91" t="s">
        <v>131</v>
      </c>
      <c r="BX186" s="85"/>
      <c r="BY186" s="85" t="s">
        <v>131</v>
      </c>
      <c r="BZ186" s="85" t="s">
        <v>131</v>
      </c>
      <c r="CA186" s="85" t="s">
        <v>132</v>
      </c>
      <c r="CB186" s="120" t="s">
        <v>1931</v>
      </c>
      <c r="CC186" s="85"/>
      <c r="CD186" s="85" t="s">
        <v>131</v>
      </c>
      <c r="CE186" s="88" t="s">
        <v>1681</v>
      </c>
      <c r="CF186" s="80" t="str">
        <f t="shared" si="131"/>
        <v>DM</v>
      </c>
      <c r="CG186" s="109">
        <v>67</v>
      </c>
      <c r="CH186" s="95">
        <v>155</v>
      </c>
      <c r="CI186" s="50">
        <f t="shared" si="85"/>
        <v>27.887617065556707</v>
      </c>
      <c r="CJ186" s="18" t="str">
        <f t="shared" si="86"/>
        <v>SOBREPESO</v>
      </c>
      <c r="CK186" s="95">
        <f>Hoja1!L188</f>
        <v>17</v>
      </c>
      <c r="CL186" s="10" t="s">
        <v>1113</v>
      </c>
      <c r="CM186" s="114">
        <v>43369</v>
      </c>
      <c r="CN186" s="92"/>
      <c r="CO186" s="92">
        <v>2</v>
      </c>
      <c r="CP186" s="65" t="s">
        <v>1222</v>
      </c>
      <c r="CQ186" s="75">
        <v>1</v>
      </c>
      <c r="CR186" s="114">
        <v>43369</v>
      </c>
      <c r="CS186" s="75">
        <v>1</v>
      </c>
      <c r="CT186" s="110" t="s">
        <v>1707</v>
      </c>
      <c r="CU186" s="93" t="s">
        <v>807</v>
      </c>
      <c r="CV186" s="92"/>
      <c r="CW186" s="102">
        <v>120</v>
      </c>
      <c r="CX186" s="102">
        <v>70</v>
      </c>
      <c r="CY186" s="93" t="s">
        <v>807</v>
      </c>
      <c r="CZ186" s="92" t="s">
        <v>132</v>
      </c>
      <c r="DA186" s="75" t="s">
        <v>807</v>
      </c>
      <c r="DB186" s="92">
        <v>0</v>
      </c>
      <c r="DC186" s="75" t="str">
        <f t="shared" si="87"/>
        <v/>
      </c>
      <c r="DD186" s="16" t="str">
        <f t="shared" si="88"/>
        <v/>
      </c>
      <c r="DE186" s="16" t="str">
        <f t="shared" si="89"/>
        <v/>
      </c>
      <c r="DF186" s="16" t="str">
        <f t="shared" si="90"/>
        <v/>
      </c>
      <c r="DG186" s="16" t="str">
        <f t="shared" si="102"/>
        <v xml:space="preserve"> +  +  + </v>
      </c>
      <c r="DH186" s="16" t="str">
        <f>E186</f>
        <v>DM</v>
      </c>
      <c r="DI186" s="98">
        <v>43372</v>
      </c>
      <c r="DJ186" s="75" t="str">
        <f t="shared" si="91"/>
        <v>SI</v>
      </c>
      <c r="DL186" s="98"/>
      <c r="DM186" s="98">
        <v>44853</v>
      </c>
      <c r="DN186" s="75" t="str">
        <f t="shared" si="92"/>
        <v>SI</v>
      </c>
      <c r="DO186" s="98"/>
      <c r="DP186" s="75" t="str">
        <f t="shared" si="93"/>
        <v>NO</v>
      </c>
      <c r="DQ186" s="98"/>
      <c r="DR186" s="75" t="str">
        <f t="shared" si="94"/>
        <v>NO</v>
      </c>
      <c r="DS186" s="98"/>
      <c r="DT186" s="75" t="str">
        <f t="shared" si="95"/>
        <v>NO</v>
      </c>
      <c r="DU186" s="98"/>
      <c r="DV186" s="75" t="str">
        <f t="shared" si="96"/>
        <v>NO</v>
      </c>
      <c r="DW186" s="98"/>
      <c r="DX186" s="75" t="str">
        <f t="shared" si="97"/>
        <v>NO</v>
      </c>
      <c r="DY186" s="98"/>
      <c r="DZ186" s="75" t="str">
        <f t="shared" si="98"/>
        <v>NO</v>
      </c>
      <c r="EA186" s="98"/>
      <c r="EB186" s="75" t="str">
        <f t="shared" si="99"/>
        <v>NO</v>
      </c>
      <c r="EC186" s="98" t="s">
        <v>807</v>
      </c>
      <c r="ED186" s="92" t="s">
        <v>1530</v>
      </c>
      <c r="EE186" s="92"/>
      <c r="EF186" s="98" t="s">
        <v>807</v>
      </c>
      <c r="EG186" s="94"/>
      <c r="EH186" s="99"/>
      <c r="EI186" s="99" t="s">
        <v>807</v>
      </c>
      <c r="EJ186" s="99"/>
      <c r="EK186" s="101">
        <v>43676</v>
      </c>
      <c r="EL186" s="92">
        <v>0.82</v>
      </c>
      <c r="EM186" s="112">
        <v>43676</v>
      </c>
      <c r="EN186" s="102">
        <v>205</v>
      </c>
      <c r="EO186" s="111">
        <v>43676</v>
      </c>
      <c r="EP186" s="92">
        <v>192</v>
      </c>
      <c r="EQ186" s="111">
        <v>43676</v>
      </c>
      <c r="ER186" s="99">
        <v>22.800000000000011</v>
      </c>
      <c r="ES186" s="111">
        <v>43676</v>
      </c>
      <c r="ET186" s="192">
        <v>57</v>
      </c>
      <c r="EU186" s="111">
        <v>43676</v>
      </c>
      <c r="EV186" s="92">
        <v>561</v>
      </c>
      <c r="EW186" s="101"/>
      <c r="EX186" s="92"/>
      <c r="EY186" s="112">
        <v>43761</v>
      </c>
      <c r="EZ186" s="92">
        <v>8.1</v>
      </c>
      <c r="FA186" s="102"/>
      <c r="FB186" s="102"/>
      <c r="FC186" s="92"/>
      <c r="FD186" s="92"/>
      <c r="FE186" s="103"/>
      <c r="FF186" s="105"/>
      <c r="FG186" s="101"/>
      <c r="FH186" s="104"/>
      <c r="FI186" s="92"/>
      <c r="FJ186" s="94"/>
      <c r="FK186" s="92"/>
      <c r="FL186" s="98">
        <v>44853</v>
      </c>
      <c r="FM186" s="98" t="s">
        <v>1530</v>
      </c>
      <c r="FN186" s="98">
        <v>44945</v>
      </c>
      <c r="FO186" s="107"/>
      <c r="FP186" s="92" t="s">
        <v>132</v>
      </c>
      <c r="FQ186" s="92" t="s">
        <v>132</v>
      </c>
      <c r="FR186" s="92" t="s">
        <v>132</v>
      </c>
      <c r="FS186" s="107" t="s">
        <v>807</v>
      </c>
      <c r="FT186" s="92" t="s">
        <v>132</v>
      </c>
      <c r="FU186" s="92"/>
      <c r="GM186" s="102"/>
    </row>
    <row r="187" spans="1:195" s="75" customFormat="1" ht="26.25" x14ac:dyDescent="0.25">
      <c r="A187" s="85">
        <v>2022</v>
      </c>
      <c r="B187" s="76">
        <v>44926</v>
      </c>
      <c r="C187" s="85" t="s">
        <v>121</v>
      </c>
      <c r="D187" s="85" t="s">
        <v>122</v>
      </c>
      <c r="E187" s="85" t="s">
        <v>123</v>
      </c>
      <c r="F187" s="77">
        <f t="shared" si="103"/>
        <v>186</v>
      </c>
      <c r="G187" s="85" t="s">
        <v>1586</v>
      </c>
      <c r="H187" s="85">
        <v>86</v>
      </c>
      <c r="I187" s="85" t="s">
        <v>797</v>
      </c>
      <c r="J187" s="217" t="s">
        <v>800</v>
      </c>
      <c r="K187" s="77" t="str">
        <f>VLOOKUP(J187,[1]CodMpios!$B$1075:$E$1087,4,FALSE)</f>
        <v>86001 - Mocoa</v>
      </c>
      <c r="L187" s="77" t="str">
        <f>VLOOKUP($J187,[1]Coord_Mpios_X_Y!$B$102:$K$114,9,FALSE)</f>
        <v>1,228574994655</v>
      </c>
      <c r="M187" s="77" t="str">
        <f>VLOOKUP($J187,[1]Coord_Mpios_X_Y!$B$102:$K$114,10,FALSE)</f>
        <v>-76,684362183288</v>
      </c>
      <c r="N187" s="86" t="s">
        <v>1775</v>
      </c>
      <c r="O187" s="86" t="s">
        <v>1776</v>
      </c>
      <c r="P187" s="218"/>
      <c r="Q187" s="85" t="s">
        <v>126</v>
      </c>
      <c r="R187" s="108">
        <v>12962599</v>
      </c>
      <c r="S187" s="62" t="str">
        <f t="shared" si="84"/>
        <v>CC12962599</v>
      </c>
      <c r="T187" s="91" t="s">
        <v>812</v>
      </c>
      <c r="U187" s="85" t="s">
        <v>198</v>
      </c>
      <c r="V187" s="91" t="s">
        <v>813</v>
      </c>
      <c r="W187" s="85" t="s">
        <v>477</v>
      </c>
      <c r="X187" s="87">
        <v>20912</v>
      </c>
      <c r="Y187" s="89">
        <f t="shared" si="100"/>
        <v>57</v>
      </c>
      <c r="Z187" s="63">
        <f>VLOOKUP($Y187,[1]Edades!$A$3:$H$153,4,FALSE)</f>
        <v>5</v>
      </c>
      <c r="AA187" s="63" t="str">
        <f>VLOOKUP($Y187,[1]Edades!$A$3:$H$153,6,FALSE)</f>
        <v>5 - Adultez</v>
      </c>
      <c r="AB187" s="63">
        <f>VLOOKUP($Y187,[1]Edades!$A$3:$H$153,7,FALSE)</f>
        <v>12</v>
      </c>
      <c r="AC187" s="63" t="str">
        <f>VLOOKUP($Y187,[1]Edades!$A$3:$H$153,8,FALSE)</f>
        <v>55-59</v>
      </c>
      <c r="AD187" s="91" t="s">
        <v>1589</v>
      </c>
      <c r="AE187" s="85">
        <v>1</v>
      </c>
      <c r="AF187" s="85" t="s">
        <v>807</v>
      </c>
      <c r="AG187" s="127" t="s">
        <v>132</v>
      </c>
      <c r="AH187" s="127" t="s">
        <v>132</v>
      </c>
      <c r="AI187" s="85" t="s">
        <v>1596</v>
      </c>
      <c r="AJ187" s="127" t="s">
        <v>1591</v>
      </c>
      <c r="AK187" s="127" t="s">
        <v>1775</v>
      </c>
      <c r="AL187" s="127" t="s">
        <v>1600</v>
      </c>
      <c r="AM187" s="85" t="s">
        <v>1786</v>
      </c>
      <c r="AN187" s="85" t="s">
        <v>131</v>
      </c>
      <c r="AO187" s="85" t="s">
        <v>131</v>
      </c>
      <c r="AP187" s="85" t="s">
        <v>131</v>
      </c>
      <c r="AQ187" s="127" t="s">
        <v>1841</v>
      </c>
      <c r="AR187" s="53" t="str">
        <f t="shared" si="101"/>
        <v>86001 - Mocoa</v>
      </c>
      <c r="AS187" s="85" t="s">
        <v>1626</v>
      </c>
      <c r="AT187" s="85">
        <v>3136933924</v>
      </c>
      <c r="AU187" s="85" t="s">
        <v>1219</v>
      </c>
      <c r="AV187" s="85"/>
      <c r="AW187" s="85"/>
      <c r="AX187" s="85"/>
      <c r="AY187" s="85"/>
      <c r="AZ187" s="85"/>
      <c r="BA187" s="85">
        <v>86</v>
      </c>
      <c r="BB187" s="85" t="s">
        <v>1778</v>
      </c>
      <c r="BC187" s="85">
        <v>86001</v>
      </c>
      <c r="BD187" s="85" t="s">
        <v>1586</v>
      </c>
      <c r="BE187" s="89">
        <v>860010017201</v>
      </c>
      <c r="BF187" s="49" t="s">
        <v>1079</v>
      </c>
      <c r="BG187" s="85" t="s">
        <v>1779</v>
      </c>
      <c r="BH187" s="85" t="s">
        <v>1780</v>
      </c>
      <c r="BI187" s="85">
        <v>4201616</v>
      </c>
      <c r="BJ187" s="85"/>
      <c r="BK187" s="85"/>
      <c r="BL187" s="148" t="s">
        <v>2249</v>
      </c>
      <c r="BM187" s="127" t="s">
        <v>132</v>
      </c>
      <c r="BN187" s="127" t="s">
        <v>132</v>
      </c>
      <c r="BO187" s="85">
        <v>0</v>
      </c>
      <c r="BP187" s="127" t="s">
        <v>132</v>
      </c>
      <c r="BQ187" s="127" t="s">
        <v>132</v>
      </c>
      <c r="BR187" s="127" t="s">
        <v>2241</v>
      </c>
      <c r="BS187" s="127" t="s">
        <v>132</v>
      </c>
      <c r="BT187" s="150">
        <v>44901</v>
      </c>
      <c r="BU187" s="127" t="s">
        <v>1677</v>
      </c>
      <c r="BV187" s="127" t="s">
        <v>130</v>
      </c>
      <c r="BW187" s="133" t="s">
        <v>1678</v>
      </c>
      <c r="BX187" s="127" t="s">
        <v>132</v>
      </c>
      <c r="BY187" s="125" t="s">
        <v>130</v>
      </c>
      <c r="BZ187" s="127" t="s">
        <v>132</v>
      </c>
      <c r="CA187" s="127" t="s">
        <v>130</v>
      </c>
      <c r="CB187" s="127" t="s">
        <v>132</v>
      </c>
      <c r="CC187" s="127" t="s">
        <v>132</v>
      </c>
      <c r="CD187" s="127" t="s">
        <v>131</v>
      </c>
      <c r="CE187" s="127" t="s">
        <v>1681</v>
      </c>
      <c r="CF187" s="127" t="s">
        <v>1932</v>
      </c>
      <c r="CG187" s="130">
        <v>75</v>
      </c>
      <c r="CH187" s="131">
        <v>155</v>
      </c>
      <c r="CI187" s="50">
        <f t="shared" si="85"/>
        <v>31.217481789802285</v>
      </c>
      <c r="CJ187" s="18" t="str">
        <f t="shared" si="86"/>
        <v>OBESIDAD</v>
      </c>
      <c r="CK187" s="95">
        <f>Hoja1!L189</f>
        <v>35</v>
      </c>
      <c r="CL187" s="10" t="s">
        <v>1115</v>
      </c>
      <c r="CM187" s="111">
        <v>43370</v>
      </c>
      <c r="CN187" s="127"/>
      <c r="CO187" s="75">
        <v>1</v>
      </c>
      <c r="CP187" s="111">
        <v>43370</v>
      </c>
      <c r="CQ187" s="75">
        <v>2</v>
      </c>
      <c r="CR187" s="65" t="s">
        <v>1222</v>
      </c>
      <c r="CS187" s="75">
        <v>0</v>
      </c>
      <c r="CT187" s="127" t="s">
        <v>131</v>
      </c>
      <c r="CU187" s="127" t="s">
        <v>130</v>
      </c>
      <c r="CV187" s="92" t="s">
        <v>1221</v>
      </c>
      <c r="CW187" s="133">
        <v>139</v>
      </c>
      <c r="CX187" s="125">
        <v>85</v>
      </c>
      <c r="CY187" s="127" t="s">
        <v>131</v>
      </c>
      <c r="CZ187" s="127" t="s">
        <v>132</v>
      </c>
      <c r="DA187" s="127" t="s">
        <v>132</v>
      </c>
      <c r="DB187" s="92">
        <v>0</v>
      </c>
      <c r="DC187" s="75" t="str">
        <f t="shared" si="87"/>
        <v/>
      </c>
      <c r="DD187" s="16" t="str">
        <f t="shared" si="88"/>
        <v/>
      </c>
      <c r="DE187" s="16" t="str">
        <f t="shared" si="89"/>
        <v>COLESTEROL ALTO</v>
      </c>
      <c r="DF187" s="16" t="str">
        <f t="shared" si="90"/>
        <v>HDL ALTO</v>
      </c>
      <c r="DG187" s="16" t="str">
        <f t="shared" si="102"/>
        <v xml:space="preserve"> +  + COLESTEROL ALTO + HDL ALTO</v>
      </c>
      <c r="DH187" s="16" t="str">
        <f>VLOOKUP(DG187,Hoja3!$A$19:$B$41,2,FALSE)</f>
        <v>COLESTEROL ALTO + HDL ALTO</v>
      </c>
      <c r="DI187" s="127"/>
      <c r="DJ187" s="75" t="str">
        <f t="shared" si="91"/>
        <v>NO</v>
      </c>
      <c r="DL187" s="127"/>
      <c r="DM187" s="149">
        <v>44459</v>
      </c>
      <c r="DN187" s="75" t="str">
        <f t="shared" si="92"/>
        <v>SI</v>
      </c>
      <c r="DO187" s="134"/>
      <c r="DP187" s="75" t="str">
        <f t="shared" si="93"/>
        <v>NO</v>
      </c>
      <c r="DQ187" s="98"/>
      <c r="DR187" s="75" t="str">
        <f t="shared" si="94"/>
        <v>NO</v>
      </c>
      <c r="DS187" s="144"/>
      <c r="DT187" s="75" t="str">
        <f t="shared" si="95"/>
        <v>NO</v>
      </c>
      <c r="DU187" s="144"/>
      <c r="DV187" s="75" t="str">
        <f t="shared" si="96"/>
        <v>NO</v>
      </c>
      <c r="DW187" s="144"/>
      <c r="DX187" s="75" t="str">
        <f t="shared" si="97"/>
        <v>NO</v>
      </c>
      <c r="DY187" s="149">
        <v>44552</v>
      </c>
      <c r="DZ187" s="75" t="str">
        <f t="shared" si="98"/>
        <v>SI</v>
      </c>
      <c r="EA187" s="144"/>
      <c r="EB187" s="75" t="str">
        <f t="shared" si="99"/>
        <v>NO</v>
      </c>
      <c r="EC187" s="127" t="s">
        <v>1675</v>
      </c>
      <c r="ED187" s="127" t="s">
        <v>1530</v>
      </c>
      <c r="EE187" s="127" t="s">
        <v>807</v>
      </c>
      <c r="EF187" s="127" t="s">
        <v>1114</v>
      </c>
      <c r="EG187" s="147">
        <v>94</v>
      </c>
      <c r="EH187" s="127" t="s">
        <v>131</v>
      </c>
      <c r="EI187" s="135">
        <v>1</v>
      </c>
      <c r="EJ187" s="135"/>
      <c r="EK187" s="162">
        <v>44895</v>
      </c>
      <c r="EL187" s="135">
        <v>1.04</v>
      </c>
      <c r="EM187" s="162">
        <v>44895</v>
      </c>
      <c r="EN187" s="133">
        <v>105.5</v>
      </c>
      <c r="EO187" s="162">
        <v>44895</v>
      </c>
      <c r="EP187" s="135">
        <v>255</v>
      </c>
      <c r="EQ187" s="162">
        <v>44895</v>
      </c>
      <c r="ER187" s="99">
        <v>133.4</v>
      </c>
      <c r="ES187" s="162">
        <v>44895</v>
      </c>
      <c r="ET187" s="225">
        <v>19</v>
      </c>
      <c r="EU187" s="162">
        <v>44895</v>
      </c>
      <c r="EV187" s="127">
        <v>513</v>
      </c>
      <c r="EW187" s="162">
        <v>44895</v>
      </c>
      <c r="EX187" s="138" t="s">
        <v>1934</v>
      </c>
      <c r="EY187" s="127"/>
      <c r="EZ187" s="135"/>
      <c r="FA187" s="162">
        <v>44895</v>
      </c>
      <c r="FB187" s="127" t="s">
        <v>1799</v>
      </c>
      <c r="FC187" s="159">
        <v>44551</v>
      </c>
      <c r="FD187" s="138" t="s">
        <v>1876</v>
      </c>
      <c r="FE187" s="162">
        <v>44895</v>
      </c>
      <c r="FF187" s="127">
        <v>312</v>
      </c>
      <c r="FG187" s="162">
        <v>44895</v>
      </c>
      <c r="FH187" s="138" t="s">
        <v>1933</v>
      </c>
      <c r="FI187" s="162">
        <v>44895</v>
      </c>
      <c r="FJ187" s="127" t="s">
        <v>1712</v>
      </c>
      <c r="FK187" s="127"/>
      <c r="FL187" s="150">
        <v>44901</v>
      </c>
      <c r="FM187" s="127" t="s">
        <v>1530</v>
      </c>
      <c r="FN187" s="150">
        <v>44991</v>
      </c>
      <c r="FO187" s="138"/>
      <c r="FP187" s="127" t="s">
        <v>132</v>
      </c>
      <c r="FQ187" s="127" t="s">
        <v>132</v>
      </c>
      <c r="FR187" s="127" t="s">
        <v>132</v>
      </c>
      <c r="FS187" s="127" t="s">
        <v>132</v>
      </c>
      <c r="FT187" s="127" t="s">
        <v>132</v>
      </c>
      <c r="FU187" s="127"/>
      <c r="GM187" s="127"/>
    </row>
    <row r="188" spans="1:195" s="75" customFormat="1" x14ac:dyDescent="0.25">
      <c r="A188" s="85">
        <v>2022</v>
      </c>
      <c r="B188" s="76">
        <v>44926</v>
      </c>
      <c r="C188" s="85" t="s">
        <v>121</v>
      </c>
      <c r="D188" s="85" t="s">
        <v>122</v>
      </c>
      <c r="E188" s="85" t="s">
        <v>1475</v>
      </c>
      <c r="F188" s="77">
        <f t="shared" si="103"/>
        <v>187</v>
      </c>
      <c r="G188" s="85" t="s">
        <v>1586</v>
      </c>
      <c r="H188" s="85">
        <v>86</v>
      </c>
      <c r="I188" s="85" t="s">
        <v>797</v>
      </c>
      <c r="J188" s="217" t="s">
        <v>800</v>
      </c>
      <c r="K188" s="77" t="str">
        <f>VLOOKUP(J188,[1]CodMpios!$B$1075:$E$1087,4,FALSE)</f>
        <v>86001 - Mocoa</v>
      </c>
      <c r="L188" s="77" t="str">
        <f>VLOOKUP($J188,[1]Coord_Mpios_X_Y!$B$102:$K$114,9,FALSE)</f>
        <v>1,228574994655</v>
      </c>
      <c r="M188" s="77" t="str">
        <f>VLOOKUP($J188,[1]Coord_Mpios_X_Y!$B$102:$K$114,10,FALSE)</f>
        <v>-76,684362183288</v>
      </c>
      <c r="N188" s="86" t="s">
        <v>1592</v>
      </c>
      <c r="O188" s="86" t="s">
        <v>1776</v>
      </c>
      <c r="P188" s="218"/>
      <c r="Q188" s="85" t="s">
        <v>126</v>
      </c>
      <c r="R188" s="108">
        <v>18122675</v>
      </c>
      <c r="S188" s="62" t="str">
        <f t="shared" si="84"/>
        <v>CC18122675</v>
      </c>
      <c r="T188" s="91" t="s">
        <v>208</v>
      </c>
      <c r="U188" s="85" t="s">
        <v>384</v>
      </c>
      <c r="V188" s="91" t="s">
        <v>1289</v>
      </c>
      <c r="W188" s="85" t="s">
        <v>280</v>
      </c>
      <c r="X188" s="87">
        <v>21298</v>
      </c>
      <c r="Y188" s="89">
        <f t="shared" si="100"/>
        <v>58</v>
      </c>
      <c r="Z188" s="63">
        <f>VLOOKUP($Y188,[1]Edades!$A$3:$H$153,4,FALSE)</f>
        <v>5</v>
      </c>
      <c r="AA188" s="63" t="str">
        <f>VLOOKUP($Y188,[1]Edades!$A$3:$H$153,6,FALSE)</f>
        <v>5 - Adultez</v>
      </c>
      <c r="AB188" s="63">
        <f>VLOOKUP($Y188,[1]Edades!$A$3:$H$153,7,FALSE)</f>
        <v>12</v>
      </c>
      <c r="AC188" s="63" t="str">
        <f>VLOOKUP($Y188,[1]Edades!$A$3:$H$153,8,FALSE)</f>
        <v>55-59</v>
      </c>
      <c r="AD188" s="91" t="s">
        <v>1589</v>
      </c>
      <c r="AE188" s="85">
        <v>1</v>
      </c>
      <c r="AF188" s="85" t="s">
        <v>807</v>
      </c>
      <c r="AG188" s="86" t="s">
        <v>1777</v>
      </c>
      <c r="AH188" s="85" t="s">
        <v>807</v>
      </c>
      <c r="AI188" s="85" t="s">
        <v>807</v>
      </c>
      <c r="AJ188" s="85" t="s">
        <v>807</v>
      </c>
      <c r="AK188" s="86" t="s">
        <v>1592</v>
      </c>
      <c r="AL188" s="86" t="s">
        <v>1602</v>
      </c>
      <c r="AM188" s="85" t="s">
        <v>1786</v>
      </c>
      <c r="AN188" s="85" t="s">
        <v>131</v>
      </c>
      <c r="AO188" s="85" t="s">
        <v>131</v>
      </c>
      <c r="AP188" s="85" t="s">
        <v>131</v>
      </c>
      <c r="AQ188" s="75" t="s">
        <v>1841</v>
      </c>
      <c r="AR188" s="53" t="str">
        <f t="shared" si="101"/>
        <v>86001 - Mocoa</v>
      </c>
      <c r="AS188" s="85" t="s">
        <v>1586</v>
      </c>
      <c r="AT188" s="85">
        <v>3112304775</v>
      </c>
      <c r="AU188" s="85" t="s">
        <v>1219</v>
      </c>
      <c r="AV188" s="85"/>
      <c r="AW188" s="85"/>
      <c r="AX188" s="85"/>
      <c r="AY188" s="85"/>
      <c r="AZ188" s="85"/>
      <c r="BA188" s="85">
        <v>86</v>
      </c>
      <c r="BB188" s="85" t="s">
        <v>1778</v>
      </c>
      <c r="BC188" s="85">
        <v>86001</v>
      </c>
      <c r="BD188" s="85" t="s">
        <v>1586</v>
      </c>
      <c r="BE188" s="89">
        <v>860010017201</v>
      </c>
      <c r="BF188" s="49" t="s">
        <v>1079</v>
      </c>
      <c r="BG188" s="85" t="s">
        <v>1779</v>
      </c>
      <c r="BH188" s="85" t="s">
        <v>1780</v>
      </c>
      <c r="BI188" s="85">
        <v>4201616</v>
      </c>
      <c r="BJ188" s="85"/>
      <c r="BK188" s="85"/>
      <c r="BL188" s="85" t="s">
        <v>807</v>
      </c>
      <c r="BM188" s="85" t="s">
        <v>130</v>
      </c>
      <c r="BN188" s="85" t="s">
        <v>132</v>
      </c>
      <c r="BO188" s="85">
        <v>0</v>
      </c>
      <c r="BP188" s="85" t="s">
        <v>132</v>
      </c>
      <c r="BQ188" s="85" t="s">
        <v>132</v>
      </c>
      <c r="BR188" s="85" t="s">
        <v>807</v>
      </c>
      <c r="BS188" s="85" t="s">
        <v>807</v>
      </c>
      <c r="BT188" s="90">
        <v>44735</v>
      </c>
      <c r="BU188" s="85" t="s">
        <v>1677</v>
      </c>
      <c r="BV188" s="85" t="s">
        <v>130</v>
      </c>
      <c r="BW188" s="91" t="s">
        <v>1700</v>
      </c>
      <c r="BX188" s="85"/>
      <c r="BY188" s="85" t="s">
        <v>132</v>
      </c>
      <c r="BZ188" s="85" t="s">
        <v>807</v>
      </c>
      <c r="CA188" s="85" t="s">
        <v>807</v>
      </c>
      <c r="CB188" s="85"/>
      <c r="CC188" s="85"/>
      <c r="CD188" s="85" t="s">
        <v>131</v>
      </c>
      <c r="CE188" s="88" t="s">
        <v>1681</v>
      </c>
      <c r="CF188" s="80" t="str">
        <f t="shared" ref="CF188:CF191" si="133">E188</f>
        <v>HTA + DM</v>
      </c>
      <c r="CG188" s="109">
        <v>75</v>
      </c>
      <c r="CH188" s="95">
        <v>166</v>
      </c>
      <c r="CI188" s="50">
        <f t="shared" si="85"/>
        <v>27.217302946726669</v>
      </c>
      <c r="CJ188" s="18" t="str">
        <f t="shared" si="86"/>
        <v>SOBREPESO</v>
      </c>
      <c r="CK188" s="95">
        <f>Hoja1!L190</f>
        <v>14</v>
      </c>
      <c r="CL188" s="10" t="s">
        <v>1113</v>
      </c>
      <c r="CM188" s="114">
        <v>43374</v>
      </c>
      <c r="CN188" s="92"/>
      <c r="CO188" s="75">
        <v>1</v>
      </c>
      <c r="CP188" s="119">
        <f t="shared" ref="CP188:CP191" si="134">CM188</f>
        <v>43374</v>
      </c>
      <c r="CQ188" s="75">
        <v>1</v>
      </c>
      <c r="CR188" s="94" t="s">
        <v>1221</v>
      </c>
      <c r="CS188" s="75">
        <v>1</v>
      </c>
      <c r="CT188" s="110" t="s">
        <v>1707</v>
      </c>
      <c r="CU188" s="93" t="s">
        <v>807</v>
      </c>
      <c r="CV188" s="92"/>
      <c r="CW188" s="102">
        <v>144</v>
      </c>
      <c r="CX188" s="102">
        <v>76</v>
      </c>
      <c r="CY188" s="93" t="s">
        <v>807</v>
      </c>
      <c r="CZ188" s="92" t="s">
        <v>130</v>
      </c>
      <c r="DA188" s="75" t="s">
        <v>807</v>
      </c>
      <c r="DB188" s="92">
        <v>0</v>
      </c>
      <c r="DC188" s="75" t="str">
        <f t="shared" si="87"/>
        <v/>
      </c>
      <c r="DD188" s="16" t="str">
        <f t="shared" si="88"/>
        <v/>
      </c>
      <c r="DE188" s="16" t="str">
        <f t="shared" si="89"/>
        <v/>
      </c>
      <c r="DF188" s="16" t="str">
        <f t="shared" si="90"/>
        <v/>
      </c>
      <c r="DG188" s="16" t="str">
        <f t="shared" si="102"/>
        <v xml:space="preserve"> +  +  + </v>
      </c>
      <c r="DH188" s="16" t="str">
        <f t="shared" ref="DH188:DH192" si="135">E188</f>
        <v>HTA + DM</v>
      </c>
      <c r="DI188" s="98"/>
      <c r="DJ188" s="75" t="str">
        <f t="shared" si="91"/>
        <v>NO</v>
      </c>
      <c r="DL188" s="98"/>
      <c r="DM188" s="98">
        <v>43439</v>
      </c>
      <c r="DN188" s="75" t="str">
        <f t="shared" si="92"/>
        <v>SI</v>
      </c>
      <c r="DO188" s="98"/>
      <c r="DP188" s="75" t="str">
        <f t="shared" si="93"/>
        <v>NO</v>
      </c>
      <c r="DQ188" s="98"/>
      <c r="DR188" s="75" t="str">
        <f t="shared" si="94"/>
        <v>NO</v>
      </c>
      <c r="DS188" s="98"/>
      <c r="DT188" s="75" t="str">
        <f t="shared" si="95"/>
        <v>NO</v>
      </c>
      <c r="DU188" s="98"/>
      <c r="DV188" s="75" t="str">
        <f t="shared" si="96"/>
        <v>NO</v>
      </c>
      <c r="DW188" s="98">
        <v>44713</v>
      </c>
      <c r="DX188" s="75" t="str">
        <f t="shared" si="97"/>
        <v>SI</v>
      </c>
      <c r="DY188" s="98">
        <v>44146</v>
      </c>
      <c r="DZ188" s="75" t="str">
        <f t="shared" si="98"/>
        <v>SI</v>
      </c>
      <c r="EA188" s="98"/>
      <c r="EB188" s="75" t="str">
        <f t="shared" si="99"/>
        <v>NO</v>
      </c>
      <c r="EC188" s="98" t="s">
        <v>807</v>
      </c>
      <c r="ED188" s="92" t="s">
        <v>1530</v>
      </c>
      <c r="EE188" s="92"/>
      <c r="EF188" s="98" t="s">
        <v>807</v>
      </c>
      <c r="EG188" s="94"/>
      <c r="EH188" s="92" t="s">
        <v>1793</v>
      </c>
      <c r="EI188" s="99" t="s">
        <v>807</v>
      </c>
      <c r="EJ188" s="99"/>
      <c r="EK188" s="101">
        <v>44530</v>
      </c>
      <c r="EL188" s="92">
        <v>1.42</v>
      </c>
      <c r="EM188" s="103">
        <v>44530</v>
      </c>
      <c r="EN188" s="102">
        <v>111</v>
      </c>
      <c r="EO188" s="101">
        <v>44530</v>
      </c>
      <c r="EP188" s="92">
        <v>127.5</v>
      </c>
      <c r="EQ188" s="101">
        <v>44530</v>
      </c>
      <c r="ER188" s="99">
        <v>60.539999999999992</v>
      </c>
      <c r="ES188" s="101">
        <v>44530</v>
      </c>
      <c r="ET188" s="192">
        <v>36.1</v>
      </c>
      <c r="EU188" s="101">
        <v>44530</v>
      </c>
      <c r="EV188" s="92">
        <v>154.30000000000001</v>
      </c>
      <c r="EW188" s="101">
        <v>44530</v>
      </c>
      <c r="EX188" s="92"/>
      <c r="EY188" s="103">
        <v>44530</v>
      </c>
      <c r="EZ188" s="92">
        <v>6</v>
      </c>
      <c r="FA188" s="102"/>
      <c r="FB188" s="102"/>
      <c r="FC188" s="92"/>
      <c r="FD188" s="92"/>
      <c r="FE188" s="103">
        <v>44530</v>
      </c>
      <c r="FF188" s="105">
        <v>7.8</v>
      </c>
      <c r="FG188" s="101">
        <v>44530</v>
      </c>
      <c r="FH188" s="105">
        <v>61.2</v>
      </c>
      <c r="FI188" s="92"/>
      <c r="FJ188" s="94"/>
      <c r="FK188" s="92"/>
      <c r="FL188" s="97">
        <v>44735</v>
      </c>
      <c r="FM188" s="98" t="s">
        <v>1530</v>
      </c>
      <c r="FN188" s="97">
        <v>44827</v>
      </c>
      <c r="FO188" s="107" t="s">
        <v>807</v>
      </c>
      <c r="FP188" s="92" t="s">
        <v>132</v>
      </c>
      <c r="FQ188" s="92" t="s">
        <v>132</v>
      </c>
      <c r="FR188" s="92" t="s">
        <v>132</v>
      </c>
      <c r="FS188" s="107" t="s">
        <v>807</v>
      </c>
      <c r="FT188" s="92" t="s">
        <v>132</v>
      </c>
      <c r="FU188" s="92"/>
      <c r="GM188" s="102"/>
    </row>
    <row r="189" spans="1:195" s="75" customFormat="1" x14ac:dyDescent="0.25">
      <c r="A189" s="85">
        <v>2022</v>
      </c>
      <c r="B189" s="76">
        <v>44926</v>
      </c>
      <c r="C189" s="85" t="s">
        <v>121</v>
      </c>
      <c r="D189" s="85" t="s">
        <v>122</v>
      </c>
      <c r="E189" s="85" t="s">
        <v>123</v>
      </c>
      <c r="F189" s="77">
        <f t="shared" si="103"/>
        <v>188</v>
      </c>
      <c r="G189" s="85" t="s">
        <v>1586</v>
      </c>
      <c r="H189" s="85">
        <v>86</v>
      </c>
      <c r="I189" s="85" t="s">
        <v>797</v>
      </c>
      <c r="J189" s="217" t="s">
        <v>800</v>
      </c>
      <c r="K189" s="77" t="str">
        <f>VLOOKUP(J189,[1]CodMpios!$B$1075:$E$1087,4,FALSE)</f>
        <v>86001 - Mocoa</v>
      </c>
      <c r="L189" s="77" t="str">
        <f>VLOOKUP($J189,[1]Coord_Mpios_X_Y!$B$102:$K$114,9,FALSE)</f>
        <v>1,228574994655</v>
      </c>
      <c r="M189" s="77" t="str">
        <f>VLOOKUP($J189,[1]Coord_Mpios_X_Y!$B$102:$K$114,10,FALSE)</f>
        <v>-76,684362183288</v>
      </c>
      <c r="N189" s="86" t="s">
        <v>1775</v>
      </c>
      <c r="O189" s="86" t="s">
        <v>1776</v>
      </c>
      <c r="P189" s="218"/>
      <c r="Q189" s="85" t="s">
        <v>126</v>
      </c>
      <c r="R189" s="108">
        <v>18123025</v>
      </c>
      <c r="S189" s="62" t="str">
        <f t="shared" si="84"/>
        <v>CC18123025</v>
      </c>
      <c r="T189" s="91" t="s">
        <v>147</v>
      </c>
      <c r="U189" s="85" t="s">
        <v>142</v>
      </c>
      <c r="V189" s="91" t="s">
        <v>276</v>
      </c>
      <c r="W189" s="85" t="s">
        <v>586</v>
      </c>
      <c r="X189" s="87">
        <v>21518</v>
      </c>
      <c r="Y189" s="89">
        <f t="shared" si="100"/>
        <v>58</v>
      </c>
      <c r="Z189" s="63">
        <f>VLOOKUP($Y189,[1]Edades!$A$3:$H$153,4,FALSE)</f>
        <v>5</v>
      </c>
      <c r="AA189" s="63" t="str">
        <f>VLOOKUP($Y189,[1]Edades!$A$3:$H$153,6,FALSE)</f>
        <v>5 - Adultez</v>
      </c>
      <c r="AB189" s="63">
        <f>VLOOKUP($Y189,[1]Edades!$A$3:$H$153,7,FALSE)</f>
        <v>12</v>
      </c>
      <c r="AC189" s="63" t="str">
        <f>VLOOKUP($Y189,[1]Edades!$A$3:$H$153,8,FALSE)</f>
        <v>55-59</v>
      </c>
      <c r="AD189" s="91" t="s">
        <v>1589</v>
      </c>
      <c r="AE189" s="85">
        <v>1</v>
      </c>
      <c r="AF189" s="85" t="s">
        <v>807</v>
      </c>
      <c r="AG189" s="86" t="s">
        <v>1777</v>
      </c>
      <c r="AH189" s="85" t="s">
        <v>807</v>
      </c>
      <c r="AI189" s="85" t="s">
        <v>807</v>
      </c>
      <c r="AJ189" s="85" t="s">
        <v>807</v>
      </c>
      <c r="AK189" s="86" t="s">
        <v>1775</v>
      </c>
      <c r="AL189" s="86" t="s">
        <v>1600</v>
      </c>
      <c r="AM189" s="85" t="s">
        <v>1786</v>
      </c>
      <c r="AN189" s="85" t="s">
        <v>131</v>
      </c>
      <c r="AO189" s="85" t="s">
        <v>131</v>
      </c>
      <c r="AP189" s="85" t="s">
        <v>131</v>
      </c>
      <c r="AQ189" s="75" t="s">
        <v>1841</v>
      </c>
      <c r="AR189" s="53" t="str">
        <f t="shared" si="101"/>
        <v>86001 - Mocoa</v>
      </c>
      <c r="AS189" s="85" t="s">
        <v>1586</v>
      </c>
      <c r="AT189" s="85">
        <v>3507088870</v>
      </c>
      <c r="AU189" s="85" t="s">
        <v>1219</v>
      </c>
      <c r="AV189" s="85"/>
      <c r="AW189" s="85"/>
      <c r="AX189" s="85"/>
      <c r="AY189" s="85"/>
      <c r="AZ189" s="85"/>
      <c r="BA189" s="85">
        <v>86</v>
      </c>
      <c r="BB189" s="85" t="s">
        <v>1778</v>
      </c>
      <c r="BC189" s="85">
        <v>86001</v>
      </c>
      <c r="BD189" s="85" t="s">
        <v>1586</v>
      </c>
      <c r="BE189" s="89">
        <v>860010017201</v>
      </c>
      <c r="BF189" s="49" t="s">
        <v>1079</v>
      </c>
      <c r="BG189" s="85" t="s">
        <v>1779</v>
      </c>
      <c r="BH189" s="85" t="s">
        <v>1780</v>
      </c>
      <c r="BI189" s="85">
        <v>4201616</v>
      </c>
      <c r="BJ189" s="85"/>
      <c r="BK189" s="85"/>
      <c r="BL189" s="85" t="s">
        <v>807</v>
      </c>
      <c r="BM189" s="88" t="s">
        <v>132</v>
      </c>
      <c r="BN189" s="85" t="s">
        <v>132</v>
      </c>
      <c r="BO189" s="85">
        <v>0</v>
      </c>
      <c r="BP189" s="85" t="s">
        <v>132</v>
      </c>
      <c r="BQ189" s="85" t="s">
        <v>132</v>
      </c>
      <c r="BR189" s="85" t="s">
        <v>807</v>
      </c>
      <c r="BS189" s="127" t="s">
        <v>132</v>
      </c>
      <c r="BT189" s="87">
        <v>44586</v>
      </c>
      <c r="BU189" s="85" t="s">
        <v>1677</v>
      </c>
      <c r="BV189" s="85" t="s">
        <v>130</v>
      </c>
      <c r="BW189" s="91" t="s">
        <v>1682</v>
      </c>
      <c r="BX189" s="85" t="s">
        <v>1935</v>
      </c>
      <c r="BY189" s="85" t="s">
        <v>132</v>
      </c>
      <c r="BZ189" s="85" t="s">
        <v>130</v>
      </c>
      <c r="CA189" s="85" t="s">
        <v>130</v>
      </c>
      <c r="CB189" s="85"/>
      <c r="CC189" s="85"/>
      <c r="CD189" s="85" t="s">
        <v>1936</v>
      </c>
      <c r="CE189" s="88" t="s">
        <v>1681</v>
      </c>
      <c r="CF189" s="80" t="str">
        <f t="shared" si="133"/>
        <v>HTA</v>
      </c>
      <c r="CG189" s="109">
        <v>92</v>
      </c>
      <c r="CH189" s="95">
        <v>165</v>
      </c>
      <c r="CI189" s="50">
        <f t="shared" si="85"/>
        <v>33.792470156106525</v>
      </c>
      <c r="CJ189" s="18" t="str">
        <f t="shared" si="86"/>
        <v>OBESIDAD</v>
      </c>
      <c r="CK189" s="95">
        <f>Hoja1!L191</f>
        <v>7</v>
      </c>
      <c r="CL189" s="10" t="s">
        <v>1112</v>
      </c>
      <c r="CM189" s="114">
        <v>43374</v>
      </c>
      <c r="CN189" s="92"/>
      <c r="CO189" s="75">
        <v>1</v>
      </c>
      <c r="CP189" s="119">
        <f t="shared" si="134"/>
        <v>43374</v>
      </c>
      <c r="CQ189" s="75">
        <v>2</v>
      </c>
      <c r="CR189" s="65" t="s">
        <v>1222</v>
      </c>
      <c r="CS189" s="75">
        <v>0</v>
      </c>
      <c r="CT189" s="110" t="s">
        <v>131</v>
      </c>
      <c r="CU189" s="93" t="s">
        <v>807</v>
      </c>
      <c r="CV189" s="92"/>
      <c r="CW189" s="102">
        <v>130</v>
      </c>
      <c r="CX189" s="102">
        <v>80</v>
      </c>
      <c r="CY189" s="93" t="s">
        <v>131</v>
      </c>
      <c r="CZ189" s="92" t="s">
        <v>132</v>
      </c>
      <c r="DA189" s="75" t="s">
        <v>807</v>
      </c>
      <c r="DB189" s="92">
        <v>0</v>
      </c>
      <c r="DC189" s="75" t="str">
        <f t="shared" si="87"/>
        <v/>
      </c>
      <c r="DD189" s="16" t="str">
        <f t="shared" si="88"/>
        <v/>
      </c>
      <c r="DE189" s="16" t="str">
        <f t="shared" si="89"/>
        <v/>
      </c>
      <c r="DF189" s="16" t="str">
        <f t="shared" si="90"/>
        <v/>
      </c>
      <c r="DG189" s="16" t="str">
        <f t="shared" si="102"/>
        <v xml:space="preserve"> +  +  + </v>
      </c>
      <c r="DH189" s="16" t="str">
        <f t="shared" si="135"/>
        <v>HTA</v>
      </c>
      <c r="DI189" s="98"/>
      <c r="DJ189" s="75" t="str">
        <f t="shared" si="91"/>
        <v>NO</v>
      </c>
      <c r="DL189" s="98"/>
      <c r="DM189" s="98"/>
      <c r="DN189" s="75" t="str">
        <f t="shared" si="92"/>
        <v>NO</v>
      </c>
      <c r="DO189" s="98"/>
      <c r="DP189" s="75" t="str">
        <f t="shared" si="93"/>
        <v>NO</v>
      </c>
      <c r="DQ189" s="98"/>
      <c r="DR189" s="75" t="str">
        <f t="shared" si="94"/>
        <v>NO</v>
      </c>
      <c r="DS189" s="98"/>
      <c r="DT189" s="75" t="str">
        <f t="shared" si="95"/>
        <v>NO</v>
      </c>
      <c r="DU189" s="98"/>
      <c r="DV189" s="75" t="str">
        <f t="shared" si="96"/>
        <v>NO</v>
      </c>
      <c r="DW189" s="98"/>
      <c r="DX189" s="75" t="str">
        <f t="shared" si="97"/>
        <v>NO</v>
      </c>
      <c r="DY189" s="97">
        <v>44573</v>
      </c>
      <c r="DZ189" s="75" t="str">
        <f t="shared" si="98"/>
        <v>SI</v>
      </c>
      <c r="EA189" s="98"/>
      <c r="EB189" s="75" t="str">
        <f t="shared" si="99"/>
        <v>NO</v>
      </c>
      <c r="EC189" s="98" t="s">
        <v>807</v>
      </c>
      <c r="ED189" s="92" t="s">
        <v>1530</v>
      </c>
      <c r="EE189" s="92"/>
      <c r="EF189" s="98" t="s">
        <v>807</v>
      </c>
      <c r="EG189" s="94"/>
      <c r="EH189" s="99" t="s">
        <v>131</v>
      </c>
      <c r="EI189" s="99" t="s">
        <v>807</v>
      </c>
      <c r="EJ189" s="99"/>
      <c r="EK189" s="111">
        <v>44573</v>
      </c>
      <c r="EL189" s="92">
        <v>1.37</v>
      </c>
      <c r="EM189" s="112">
        <v>44573</v>
      </c>
      <c r="EN189" s="102">
        <v>97</v>
      </c>
      <c r="EO189" s="111">
        <v>44573</v>
      </c>
      <c r="EP189" s="92">
        <v>150.19999999999999</v>
      </c>
      <c r="EQ189" s="111">
        <v>44573</v>
      </c>
      <c r="ER189" s="99">
        <v>70.66</v>
      </c>
      <c r="ES189" s="111">
        <v>44573</v>
      </c>
      <c r="ET189" s="192">
        <v>49.2</v>
      </c>
      <c r="EU189" s="111">
        <v>44573</v>
      </c>
      <c r="EV189" s="92">
        <v>151.69999999999999</v>
      </c>
      <c r="EW189" s="111">
        <v>44573</v>
      </c>
      <c r="EX189" s="92"/>
      <c r="EY189" s="103"/>
      <c r="EZ189" s="92"/>
      <c r="FA189" s="102"/>
      <c r="FB189" s="102"/>
      <c r="FC189" s="92"/>
      <c r="FD189" s="92"/>
      <c r="FE189" s="112">
        <v>44573</v>
      </c>
      <c r="FF189" s="125">
        <v>4.6399999999999997</v>
      </c>
      <c r="FG189" s="111">
        <v>44573</v>
      </c>
      <c r="FH189" s="125">
        <v>107.04</v>
      </c>
      <c r="FI189" s="92"/>
      <c r="FJ189" s="94"/>
      <c r="FK189" s="92"/>
      <c r="FL189" s="98">
        <v>44586</v>
      </c>
      <c r="FM189" s="98" t="s">
        <v>1530</v>
      </c>
      <c r="FN189" s="98">
        <v>44645</v>
      </c>
      <c r="FO189" s="107" t="s">
        <v>807</v>
      </c>
      <c r="FP189" s="92" t="s">
        <v>132</v>
      </c>
      <c r="FQ189" s="92" t="s">
        <v>132</v>
      </c>
      <c r="FR189" s="92" t="s">
        <v>132</v>
      </c>
      <c r="FS189" s="92" t="s">
        <v>807</v>
      </c>
      <c r="FT189" s="92" t="s">
        <v>130</v>
      </c>
      <c r="FU189" s="92"/>
      <c r="GM189" s="102"/>
    </row>
    <row r="190" spans="1:195" s="75" customFormat="1" x14ac:dyDescent="0.25">
      <c r="A190" s="85">
        <v>2022</v>
      </c>
      <c r="B190" s="76">
        <v>44926</v>
      </c>
      <c r="C190" s="85" t="s">
        <v>121</v>
      </c>
      <c r="D190" s="85" t="s">
        <v>122</v>
      </c>
      <c r="E190" s="85" t="s">
        <v>123</v>
      </c>
      <c r="F190" s="77">
        <f t="shared" si="103"/>
        <v>189</v>
      </c>
      <c r="G190" s="85" t="s">
        <v>1586</v>
      </c>
      <c r="H190" s="85">
        <v>86</v>
      </c>
      <c r="I190" s="85" t="s">
        <v>797</v>
      </c>
      <c r="J190" s="217" t="s">
        <v>800</v>
      </c>
      <c r="K190" s="77" t="str">
        <f>VLOOKUP(J190,[1]CodMpios!$B$1075:$E$1087,4,FALSE)</f>
        <v>86001 - Mocoa</v>
      </c>
      <c r="L190" s="77" t="str">
        <f>VLOOKUP($J190,[1]Coord_Mpios_X_Y!$B$102:$K$114,9,FALSE)</f>
        <v>1,228574994655</v>
      </c>
      <c r="M190" s="77" t="str">
        <f>VLOOKUP($J190,[1]Coord_Mpios_X_Y!$B$102:$K$114,10,FALSE)</f>
        <v>-76,684362183288</v>
      </c>
      <c r="N190" s="86" t="s">
        <v>1775</v>
      </c>
      <c r="O190" s="86" t="s">
        <v>1776</v>
      </c>
      <c r="P190" s="218"/>
      <c r="Q190" s="85" t="s">
        <v>126</v>
      </c>
      <c r="R190" s="108">
        <v>18122445</v>
      </c>
      <c r="S190" s="62" t="str">
        <f t="shared" si="84"/>
        <v>CC18122445</v>
      </c>
      <c r="T190" s="91" t="s">
        <v>252</v>
      </c>
      <c r="U190" s="85" t="s">
        <v>323</v>
      </c>
      <c r="V190" s="91" t="s">
        <v>233</v>
      </c>
      <c r="W190" s="85" t="s">
        <v>859</v>
      </c>
      <c r="X190" s="87">
        <v>20709</v>
      </c>
      <c r="Y190" s="89">
        <f t="shared" si="100"/>
        <v>56</v>
      </c>
      <c r="Z190" s="63">
        <f>VLOOKUP($Y190,[1]Edades!$A$3:$H$153,4,FALSE)</f>
        <v>5</v>
      </c>
      <c r="AA190" s="63" t="str">
        <f>VLOOKUP($Y190,[1]Edades!$A$3:$H$153,6,FALSE)</f>
        <v>5 - Adultez</v>
      </c>
      <c r="AB190" s="63">
        <f>VLOOKUP($Y190,[1]Edades!$A$3:$H$153,7,FALSE)</f>
        <v>12</v>
      </c>
      <c r="AC190" s="63" t="str">
        <f>VLOOKUP($Y190,[1]Edades!$A$3:$H$153,8,FALSE)</f>
        <v>55-59</v>
      </c>
      <c r="AD190" s="91" t="s">
        <v>1589</v>
      </c>
      <c r="AE190" s="85">
        <v>1</v>
      </c>
      <c r="AF190" s="85" t="s">
        <v>807</v>
      </c>
      <c r="AG190" s="86" t="s">
        <v>1777</v>
      </c>
      <c r="AH190" s="85" t="s">
        <v>807</v>
      </c>
      <c r="AI190" s="85" t="s">
        <v>807</v>
      </c>
      <c r="AJ190" s="85" t="s">
        <v>807</v>
      </c>
      <c r="AK190" s="86" t="s">
        <v>1775</v>
      </c>
      <c r="AL190" s="86" t="s">
        <v>1600</v>
      </c>
      <c r="AM190" s="85" t="s">
        <v>1786</v>
      </c>
      <c r="AN190" s="85" t="s">
        <v>131</v>
      </c>
      <c r="AO190" s="85" t="s">
        <v>131</v>
      </c>
      <c r="AP190" s="85" t="s">
        <v>131</v>
      </c>
      <c r="AQ190" s="75" t="s">
        <v>1841</v>
      </c>
      <c r="AR190" s="53" t="str">
        <f t="shared" si="101"/>
        <v>86001 - Mocoa</v>
      </c>
      <c r="AS190" s="85" t="s">
        <v>1586</v>
      </c>
      <c r="AT190" s="85">
        <v>3115568603</v>
      </c>
      <c r="AU190" s="85" t="s">
        <v>1219</v>
      </c>
      <c r="AV190" s="85"/>
      <c r="AW190" s="85"/>
      <c r="AX190" s="85"/>
      <c r="AY190" s="85"/>
      <c r="AZ190" s="85"/>
      <c r="BA190" s="85">
        <v>86</v>
      </c>
      <c r="BB190" s="85" t="s">
        <v>1778</v>
      </c>
      <c r="BC190" s="85">
        <v>86001</v>
      </c>
      <c r="BD190" s="85" t="s">
        <v>1586</v>
      </c>
      <c r="BE190" s="89">
        <v>860010017201</v>
      </c>
      <c r="BF190" s="49" t="s">
        <v>1079</v>
      </c>
      <c r="BG190" s="85" t="s">
        <v>1779</v>
      </c>
      <c r="BH190" s="85" t="s">
        <v>1780</v>
      </c>
      <c r="BI190" s="85">
        <v>4201616</v>
      </c>
      <c r="BJ190" s="85"/>
      <c r="BK190" s="85"/>
      <c r="BL190" s="85" t="s">
        <v>807</v>
      </c>
      <c r="BM190" s="85" t="s">
        <v>130</v>
      </c>
      <c r="BN190" s="85" t="s">
        <v>132</v>
      </c>
      <c r="BO190" s="85">
        <v>0</v>
      </c>
      <c r="BP190" s="85" t="s">
        <v>132</v>
      </c>
      <c r="BQ190" s="85" t="s">
        <v>132</v>
      </c>
      <c r="BR190" s="85" t="s">
        <v>807</v>
      </c>
      <c r="BS190" s="85" t="s">
        <v>807</v>
      </c>
      <c r="BT190" s="90">
        <v>44736</v>
      </c>
      <c r="BU190" s="85" t="s">
        <v>1677</v>
      </c>
      <c r="BV190" s="85" t="s">
        <v>130</v>
      </c>
      <c r="BW190" s="91" t="s">
        <v>1892</v>
      </c>
      <c r="BX190" s="85"/>
      <c r="BY190" s="88" t="s">
        <v>130</v>
      </c>
      <c r="BZ190" s="127" t="s">
        <v>132</v>
      </c>
      <c r="CA190" s="85" t="s">
        <v>807</v>
      </c>
      <c r="CB190" s="85"/>
      <c r="CC190" s="85"/>
      <c r="CD190" s="85" t="s">
        <v>131</v>
      </c>
      <c r="CE190" s="88" t="s">
        <v>1681</v>
      </c>
      <c r="CF190" s="80" t="str">
        <f t="shared" si="133"/>
        <v>HTA</v>
      </c>
      <c r="CG190" s="109">
        <v>62</v>
      </c>
      <c r="CH190" s="95">
        <v>160</v>
      </c>
      <c r="CI190" s="50">
        <f t="shared" si="85"/>
        <v>24.218749999999996</v>
      </c>
      <c r="CJ190" s="18" t="str">
        <f t="shared" si="86"/>
        <v>NORMAL</v>
      </c>
      <c r="CK190" s="95">
        <f>Hoja1!L192</f>
        <v>3</v>
      </c>
      <c r="CL190" s="10" t="s">
        <v>1112</v>
      </c>
      <c r="CM190" s="114">
        <v>43375</v>
      </c>
      <c r="CN190" s="92"/>
      <c r="CO190" s="75">
        <v>1</v>
      </c>
      <c r="CP190" s="119">
        <f t="shared" si="134"/>
        <v>43375</v>
      </c>
      <c r="CQ190" s="75">
        <v>2</v>
      </c>
      <c r="CR190" s="65" t="s">
        <v>1222</v>
      </c>
      <c r="CS190" s="75">
        <v>0</v>
      </c>
      <c r="CT190" s="110" t="s">
        <v>131</v>
      </c>
      <c r="CU190" s="93" t="s">
        <v>807</v>
      </c>
      <c r="CV190" s="92"/>
      <c r="CW190" s="102">
        <v>120</v>
      </c>
      <c r="CX190" s="102">
        <v>80</v>
      </c>
      <c r="CY190" s="93" t="s">
        <v>807</v>
      </c>
      <c r="CZ190" s="92" t="s">
        <v>132</v>
      </c>
      <c r="DA190" s="75" t="s">
        <v>807</v>
      </c>
      <c r="DB190" s="92">
        <v>0</v>
      </c>
      <c r="DC190" s="75" t="str">
        <f t="shared" si="87"/>
        <v/>
      </c>
      <c r="DD190" s="16" t="str">
        <f t="shared" si="88"/>
        <v/>
      </c>
      <c r="DE190" s="16" t="str">
        <f t="shared" si="89"/>
        <v/>
      </c>
      <c r="DF190" s="16" t="str">
        <f t="shared" si="90"/>
        <v/>
      </c>
      <c r="DG190" s="16" t="str">
        <f t="shared" si="102"/>
        <v xml:space="preserve"> +  +  + </v>
      </c>
      <c r="DH190" s="16" t="str">
        <f t="shared" si="135"/>
        <v>HTA</v>
      </c>
      <c r="DI190" s="98"/>
      <c r="DJ190" s="75" t="str">
        <f t="shared" si="91"/>
        <v>NO</v>
      </c>
      <c r="DL190" s="98"/>
      <c r="DM190" s="98">
        <v>43183</v>
      </c>
      <c r="DN190" s="75" t="str">
        <f t="shared" si="92"/>
        <v>SI</v>
      </c>
      <c r="DO190" s="98"/>
      <c r="DP190" s="75" t="str">
        <f t="shared" si="93"/>
        <v>NO</v>
      </c>
      <c r="DQ190" s="98"/>
      <c r="DR190" s="75" t="str">
        <f t="shared" si="94"/>
        <v>NO</v>
      </c>
      <c r="DS190" s="98"/>
      <c r="DT190" s="75" t="str">
        <f t="shared" si="95"/>
        <v>NO</v>
      </c>
      <c r="DU190" s="98"/>
      <c r="DV190" s="75" t="str">
        <f t="shared" si="96"/>
        <v>NO</v>
      </c>
      <c r="DW190" s="98"/>
      <c r="DX190" s="75" t="str">
        <f t="shared" si="97"/>
        <v>NO</v>
      </c>
      <c r="DY190" s="98">
        <v>43683</v>
      </c>
      <c r="DZ190" s="75" t="str">
        <f t="shared" si="98"/>
        <v>SI</v>
      </c>
      <c r="EA190" s="98"/>
      <c r="EB190" s="75" t="str">
        <f t="shared" si="99"/>
        <v>NO</v>
      </c>
      <c r="EC190" s="98" t="s">
        <v>807</v>
      </c>
      <c r="ED190" s="92" t="s">
        <v>1530</v>
      </c>
      <c r="EE190" s="92"/>
      <c r="EF190" s="98" t="s">
        <v>807</v>
      </c>
      <c r="EG190" s="94"/>
      <c r="EH190" s="99" t="s">
        <v>131</v>
      </c>
      <c r="EI190" s="99" t="s">
        <v>807</v>
      </c>
      <c r="EJ190" s="99"/>
      <c r="EK190" s="111">
        <v>44222</v>
      </c>
      <c r="EL190" s="92">
        <v>0.8</v>
      </c>
      <c r="EM190" s="112">
        <v>44222</v>
      </c>
      <c r="EN190" s="102">
        <v>109</v>
      </c>
      <c r="EO190" s="111">
        <v>44222</v>
      </c>
      <c r="EP190" s="92">
        <v>140</v>
      </c>
      <c r="EQ190" s="111">
        <v>44222</v>
      </c>
      <c r="ER190" s="99">
        <v>64.899999999999991</v>
      </c>
      <c r="ES190" s="111">
        <v>44222</v>
      </c>
      <c r="ET190" s="192">
        <v>63.7</v>
      </c>
      <c r="EU190" s="111">
        <v>44222</v>
      </c>
      <c r="EV190" s="92">
        <v>57</v>
      </c>
      <c r="EW190" s="111">
        <v>44222</v>
      </c>
      <c r="EX190" s="92"/>
      <c r="EY190" s="103"/>
      <c r="EZ190" s="92"/>
      <c r="FA190" s="102"/>
      <c r="FB190" s="102"/>
      <c r="FC190" s="92"/>
      <c r="FD190" s="92"/>
      <c r="FE190" s="112">
        <v>44222</v>
      </c>
      <c r="FF190" s="125">
        <v>3.7</v>
      </c>
      <c r="FG190" s="111">
        <v>44222</v>
      </c>
      <c r="FH190" s="125">
        <v>126.3</v>
      </c>
      <c r="FI190" s="92"/>
      <c r="FJ190" s="94"/>
      <c r="FK190" s="92"/>
      <c r="FL190" s="97">
        <v>44736</v>
      </c>
      <c r="FM190" s="98" t="s">
        <v>1530</v>
      </c>
      <c r="FN190" s="97">
        <v>44828</v>
      </c>
      <c r="FO190" s="107" t="s">
        <v>807</v>
      </c>
      <c r="FP190" s="92" t="s">
        <v>132</v>
      </c>
      <c r="FQ190" s="92" t="s">
        <v>132</v>
      </c>
      <c r="FR190" s="92" t="s">
        <v>132</v>
      </c>
      <c r="FS190" s="107" t="s">
        <v>807</v>
      </c>
      <c r="FT190" s="92" t="s">
        <v>132</v>
      </c>
      <c r="FU190" s="92"/>
      <c r="GM190" s="102"/>
    </row>
    <row r="191" spans="1:195" s="75" customFormat="1" x14ac:dyDescent="0.25">
      <c r="A191" s="85">
        <v>2022</v>
      </c>
      <c r="B191" s="76">
        <v>44926</v>
      </c>
      <c r="C191" s="85" t="s">
        <v>121</v>
      </c>
      <c r="D191" s="85" t="s">
        <v>122</v>
      </c>
      <c r="E191" s="85" t="s">
        <v>123</v>
      </c>
      <c r="F191" s="77">
        <f t="shared" si="103"/>
        <v>190</v>
      </c>
      <c r="G191" s="85" t="s">
        <v>1586</v>
      </c>
      <c r="H191" s="85">
        <v>86</v>
      </c>
      <c r="I191" s="85" t="s">
        <v>797</v>
      </c>
      <c r="J191" s="217" t="s">
        <v>800</v>
      </c>
      <c r="K191" s="77" t="str">
        <f>VLOOKUP(J191,[1]CodMpios!$B$1075:$E$1087,4,FALSE)</f>
        <v>86001 - Mocoa</v>
      </c>
      <c r="L191" s="77" t="str">
        <f>VLOOKUP($J191,[1]Coord_Mpios_X_Y!$B$102:$K$114,9,FALSE)</f>
        <v>1,228574994655</v>
      </c>
      <c r="M191" s="77" t="str">
        <f>VLOOKUP($J191,[1]Coord_Mpios_X_Y!$B$102:$K$114,10,FALSE)</f>
        <v>-76,684362183288</v>
      </c>
      <c r="N191" s="86" t="s">
        <v>1592</v>
      </c>
      <c r="O191" s="86" t="s">
        <v>1776</v>
      </c>
      <c r="P191" s="218"/>
      <c r="Q191" s="85" t="s">
        <v>126</v>
      </c>
      <c r="R191" s="108">
        <v>27196514</v>
      </c>
      <c r="S191" s="62" t="str">
        <f t="shared" si="84"/>
        <v>CC27196514</v>
      </c>
      <c r="T191" s="91" t="s">
        <v>258</v>
      </c>
      <c r="U191" s="85" t="s">
        <v>203</v>
      </c>
      <c r="V191" s="91" t="s">
        <v>134</v>
      </c>
      <c r="W191" s="85" t="s">
        <v>1290</v>
      </c>
      <c r="X191" s="87">
        <v>17487</v>
      </c>
      <c r="Y191" s="89">
        <f t="shared" si="100"/>
        <v>47</v>
      </c>
      <c r="Z191" s="63">
        <f>VLOOKUP($Y191,[1]Edades!$A$3:$H$153,4,FALSE)</f>
        <v>5</v>
      </c>
      <c r="AA191" s="63" t="str">
        <f>VLOOKUP($Y191,[1]Edades!$A$3:$H$153,6,FALSE)</f>
        <v>5 - Adultez</v>
      </c>
      <c r="AB191" s="63">
        <f>VLOOKUP($Y191,[1]Edades!$A$3:$H$153,7,FALSE)</f>
        <v>10</v>
      </c>
      <c r="AC191" s="63" t="str">
        <f>VLOOKUP($Y191,[1]Edades!$A$3:$H$153,8,FALSE)</f>
        <v>45-49</v>
      </c>
      <c r="AD191" s="91" t="s">
        <v>1590</v>
      </c>
      <c r="AE191" s="85">
        <v>2</v>
      </c>
      <c r="AF191" s="85" t="s">
        <v>807</v>
      </c>
      <c r="AG191" s="86" t="s">
        <v>1777</v>
      </c>
      <c r="AH191" s="85" t="s">
        <v>807</v>
      </c>
      <c r="AI191" s="85" t="s">
        <v>807</v>
      </c>
      <c r="AJ191" s="85" t="s">
        <v>807</v>
      </c>
      <c r="AK191" s="86" t="s">
        <v>1592</v>
      </c>
      <c r="AL191" s="85" t="s">
        <v>807</v>
      </c>
      <c r="AM191" s="85" t="s">
        <v>1786</v>
      </c>
      <c r="AN191" s="85" t="s">
        <v>131</v>
      </c>
      <c r="AO191" s="85" t="s">
        <v>131</v>
      </c>
      <c r="AP191" s="85" t="s">
        <v>131</v>
      </c>
      <c r="AQ191" s="75" t="s">
        <v>1841</v>
      </c>
      <c r="AR191" s="53" t="str">
        <f t="shared" si="101"/>
        <v>86001 - Mocoa</v>
      </c>
      <c r="AS191" s="85" t="s">
        <v>1586</v>
      </c>
      <c r="AT191" s="85">
        <v>3137982659</v>
      </c>
      <c r="AU191" s="85" t="s">
        <v>1219</v>
      </c>
      <c r="AV191" s="85"/>
      <c r="AW191" s="85"/>
      <c r="AX191" s="85"/>
      <c r="AY191" s="85"/>
      <c r="AZ191" s="85"/>
      <c r="BA191" s="85">
        <v>86</v>
      </c>
      <c r="BB191" s="85" t="s">
        <v>1778</v>
      </c>
      <c r="BC191" s="85">
        <v>86001</v>
      </c>
      <c r="BD191" s="85" t="s">
        <v>1586</v>
      </c>
      <c r="BE191" s="89">
        <v>860010017201</v>
      </c>
      <c r="BF191" s="49" t="s">
        <v>1079</v>
      </c>
      <c r="BG191" s="85" t="s">
        <v>1779</v>
      </c>
      <c r="BH191" s="85" t="s">
        <v>1780</v>
      </c>
      <c r="BI191" s="85">
        <v>4201616</v>
      </c>
      <c r="BJ191" s="85"/>
      <c r="BK191" s="85"/>
      <c r="BL191" s="85" t="s">
        <v>807</v>
      </c>
      <c r="BM191" s="85" t="s">
        <v>130</v>
      </c>
      <c r="BN191" s="85" t="s">
        <v>132</v>
      </c>
      <c r="BO191" s="85">
        <v>0</v>
      </c>
      <c r="BP191" s="85" t="s">
        <v>132</v>
      </c>
      <c r="BQ191" s="85" t="s">
        <v>132</v>
      </c>
      <c r="BR191" s="85" t="s">
        <v>807</v>
      </c>
      <c r="BS191" s="85" t="s">
        <v>807</v>
      </c>
      <c r="BT191" s="90">
        <v>44685</v>
      </c>
      <c r="BU191" s="85" t="s">
        <v>1677</v>
      </c>
      <c r="BV191" s="85" t="s">
        <v>130</v>
      </c>
      <c r="BW191" s="91" t="s">
        <v>1892</v>
      </c>
      <c r="BX191" s="85"/>
      <c r="BY191" s="88" t="s">
        <v>130</v>
      </c>
      <c r="BZ191" s="127" t="s">
        <v>132</v>
      </c>
      <c r="CA191" s="85" t="s">
        <v>807</v>
      </c>
      <c r="CB191" s="85"/>
      <c r="CC191" s="85"/>
      <c r="CD191" s="85" t="s">
        <v>131</v>
      </c>
      <c r="CE191" s="88" t="s">
        <v>1681</v>
      </c>
      <c r="CF191" s="80" t="str">
        <f t="shared" si="133"/>
        <v>HTA</v>
      </c>
      <c r="CG191" s="109">
        <v>58</v>
      </c>
      <c r="CH191" s="95">
        <v>153</v>
      </c>
      <c r="CI191" s="50">
        <f t="shared" si="85"/>
        <v>24.776795249690291</v>
      </c>
      <c r="CJ191" s="18" t="str">
        <f t="shared" si="86"/>
        <v>NORMAL</v>
      </c>
      <c r="CK191" s="95">
        <f>Hoja1!L193</f>
        <v>5</v>
      </c>
      <c r="CL191" s="10" t="s">
        <v>1112</v>
      </c>
      <c r="CM191" s="114">
        <v>43375</v>
      </c>
      <c r="CN191" s="92"/>
      <c r="CO191" s="75">
        <v>1</v>
      </c>
      <c r="CP191" s="119">
        <f t="shared" si="134"/>
        <v>43375</v>
      </c>
      <c r="CQ191" s="75">
        <v>2</v>
      </c>
      <c r="CR191" s="65" t="s">
        <v>1222</v>
      </c>
      <c r="CS191" s="75">
        <v>0</v>
      </c>
      <c r="CT191" s="110" t="s">
        <v>131</v>
      </c>
      <c r="CU191" s="93" t="s">
        <v>807</v>
      </c>
      <c r="CV191" s="92"/>
      <c r="CW191" s="102">
        <v>140</v>
      </c>
      <c r="CX191" s="102">
        <v>60</v>
      </c>
      <c r="CY191" s="93" t="s">
        <v>807</v>
      </c>
      <c r="CZ191" s="92" t="s">
        <v>130</v>
      </c>
      <c r="DA191" s="75" t="s">
        <v>807</v>
      </c>
      <c r="DB191" s="92">
        <v>0</v>
      </c>
      <c r="DC191" s="75" t="str">
        <f t="shared" si="87"/>
        <v/>
      </c>
      <c r="DD191" s="16" t="str">
        <f t="shared" si="88"/>
        <v/>
      </c>
      <c r="DE191" s="16" t="str">
        <f t="shared" si="89"/>
        <v/>
      </c>
      <c r="DF191" s="16" t="str">
        <f t="shared" si="90"/>
        <v/>
      </c>
      <c r="DG191" s="16" t="str">
        <f t="shared" si="102"/>
        <v xml:space="preserve"> +  +  + </v>
      </c>
      <c r="DH191" s="16" t="str">
        <f t="shared" si="135"/>
        <v>HTA</v>
      </c>
      <c r="DI191" s="98"/>
      <c r="DJ191" s="75" t="str">
        <f t="shared" si="91"/>
        <v>NO</v>
      </c>
      <c r="DL191" s="98"/>
      <c r="DM191" s="98">
        <v>44020</v>
      </c>
      <c r="DN191" s="75" t="str">
        <f t="shared" si="92"/>
        <v>SI</v>
      </c>
      <c r="DO191" s="98"/>
      <c r="DP191" s="75" t="str">
        <f t="shared" si="93"/>
        <v>NO</v>
      </c>
      <c r="DQ191" s="98"/>
      <c r="DR191" s="75" t="str">
        <f t="shared" si="94"/>
        <v>NO</v>
      </c>
      <c r="DS191" s="98"/>
      <c r="DT191" s="75" t="str">
        <f t="shared" si="95"/>
        <v>NO</v>
      </c>
      <c r="DU191" s="98"/>
      <c r="DV191" s="75" t="str">
        <f t="shared" si="96"/>
        <v>NO</v>
      </c>
      <c r="DW191" s="98"/>
      <c r="DX191" s="75" t="str">
        <f t="shared" si="97"/>
        <v>NO</v>
      </c>
      <c r="DY191" s="97">
        <v>44680</v>
      </c>
      <c r="DZ191" s="75" t="str">
        <f t="shared" si="98"/>
        <v>SI</v>
      </c>
      <c r="EA191" s="98"/>
      <c r="EB191" s="75" t="str">
        <f t="shared" si="99"/>
        <v>NO</v>
      </c>
      <c r="EC191" s="98" t="s">
        <v>807</v>
      </c>
      <c r="ED191" s="92" t="s">
        <v>1530</v>
      </c>
      <c r="EE191" s="92"/>
      <c r="EF191" s="98" t="s">
        <v>807</v>
      </c>
      <c r="EG191" s="94"/>
      <c r="EH191" s="92" t="s">
        <v>1793</v>
      </c>
      <c r="EI191" s="99" t="s">
        <v>807</v>
      </c>
      <c r="EJ191" s="99"/>
      <c r="EK191" s="111">
        <v>44680</v>
      </c>
      <c r="EL191" s="92">
        <v>1.2</v>
      </c>
      <c r="EM191" s="112">
        <v>44680</v>
      </c>
      <c r="EN191" s="102">
        <v>101</v>
      </c>
      <c r="EO191" s="111">
        <v>44680</v>
      </c>
      <c r="EP191" s="92">
        <v>156.6</v>
      </c>
      <c r="EQ191" s="111">
        <v>44680</v>
      </c>
      <c r="ER191" s="99">
        <v>77.969999999999985</v>
      </c>
      <c r="ES191" s="111">
        <v>44680</v>
      </c>
      <c r="ET191" s="192">
        <v>65.09</v>
      </c>
      <c r="EU191" s="111">
        <v>44680</v>
      </c>
      <c r="EV191" s="92">
        <v>67.7</v>
      </c>
      <c r="EW191" s="111">
        <v>44680</v>
      </c>
      <c r="EX191" s="92"/>
      <c r="EY191" s="103"/>
      <c r="EZ191" s="92"/>
      <c r="FA191" s="102"/>
      <c r="FB191" s="102"/>
      <c r="FC191" s="92"/>
      <c r="FD191" s="92"/>
      <c r="FE191" s="112">
        <v>44680</v>
      </c>
      <c r="FF191" s="125">
        <v>19.2</v>
      </c>
      <c r="FG191" s="111">
        <v>44680</v>
      </c>
      <c r="FH191" s="125">
        <v>99.3</v>
      </c>
      <c r="FI191" s="92"/>
      <c r="FJ191" s="94"/>
      <c r="FK191" s="92"/>
      <c r="FL191" s="97">
        <v>44685</v>
      </c>
      <c r="FM191" s="98" t="s">
        <v>1530</v>
      </c>
      <c r="FN191" s="97">
        <v>44777</v>
      </c>
      <c r="FO191" s="107" t="s">
        <v>807</v>
      </c>
      <c r="FP191" s="92" t="s">
        <v>132</v>
      </c>
      <c r="FQ191" s="92" t="s">
        <v>130</v>
      </c>
      <c r="FR191" s="92" t="s">
        <v>132</v>
      </c>
      <c r="FS191" s="107" t="s">
        <v>807</v>
      </c>
      <c r="FT191" s="92" t="s">
        <v>132</v>
      </c>
      <c r="FU191" s="92"/>
      <c r="GM191" s="102"/>
    </row>
    <row r="192" spans="1:195" s="75" customFormat="1" ht="51.75" x14ac:dyDescent="0.25">
      <c r="A192" s="85">
        <v>2022</v>
      </c>
      <c r="B192" s="76">
        <v>44926</v>
      </c>
      <c r="C192" s="85" t="s">
        <v>121</v>
      </c>
      <c r="D192" s="85" t="s">
        <v>122</v>
      </c>
      <c r="E192" s="85" t="s">
        <v>123</v>
      </c>
      <c r="F192" s="77">
        <f t="shared" si="103"/>
        <v>191</v>
      </c>
      <c r="G192" s="85" t="s">
        <v>1586</v>
      </c>
      <c r="H192" s="85">
        <v>86</v>
      </c>
      <c r="I192" s="85" t="s">
        <v>797</v>
      </c>
      <c r="J192" s="217" t="s">
        <v>800</v>
      </c>
      <c r="K192" s="77" t="str">
        <f>VLOOKUP(J192,[1]CodMpios!$B$1075:$E$1087,4,FALSE)</f>
        <v>86001 - Mocoa</v>
      </c>
      <c r="L192" s="77" t="str">
        <f>VLOOKUP($J192,[1]Coord_Mpios_X_Y!$B$102:$K$114,9,FALSE)</f>
        <v>1,228574994655</v>
      </c>
      <c r="M192" s="77" t="str">
        <f>VLOOKUP($J192,[1]Coord_Mpios_X_Y!$B$102:$K$114,10,FALSE)</f>
        <v>-76,684362183288</v>
      </c>
      <c r="N192" s="86" t="s">
        <v>1784</v>
      </c>
      <c r="O192" s="86" t="s">
        <v>1776</v>
      </c>
      <c r="P192" s="218"/>
      <c r="Q192" s="85" t="s">
        <v>126</v>
      </c>
      <c r="R192" s="108">
        <v>2564593</v>
      </c>
      <c r="S192" s="62" t="str">
        <f t="shared" si="84"/>
        <v>CC2564593</v>
      </c>
      <c r="T192" s="91" t="s">
        <v>1291</v>
      </c>
      <c r="U192" s="85" t="s">
        <v>530</v>
      </c>
      <c r="V192" s="91" t="s">
        <v>671</v>
      </c>
      <c r="W192" s="85" t="s">
        <v>325</v>
      </c>
      <c r="X192" s="87">
        <v>14957</v>
      </c>
      <c r="Y192" s="89">
        <f t="shared" si="100"/>
        <v>40</v>
      </c>
      <c r="Z192" s="63">
        <f>VLOOKUP($Y192,[1]Edades!$A$3:$H$153,4,FALSE)</f>
        <v>5</v>
      </c>
      <c r="AA192" s="63" t="str">
        <f>VLOOKUP($Y192,[1]Edades!$A$3:$H$153,6,FALSE)</f>
        <v>5 - Adultez</v>
      </c>
      <c r="AB192" s="63">
        <f>VLOOKUP($Y192,[1]Edades!$A$3:$H$153,7,FALSE)</f>
        <v>9</v>
      </c>
      <c r="AC192" s="63" t="str">
        <f>VLOOKUP($Y192,[1]Edades!$A$3:$H$153,8,FALSE)</f>
        <v>40-44</v>
      </c>
      <c r="AD192" s="91" t="s">
        <v>1589</v>
      </c>
      <c r="AE192" s="85">
        <v>1</v>
      </c>
      <c r="AF192" s="85" t="s">
        <v>807</v>
      </c>
      <c r="AG192" s="128" t="s">
        <v>132</v>
      </c>
      <c r="AH192" s="128" t="s">
        <v>132</v>
      </c>
      <c r="AI192" s="85" t="s">
        <v>2237</v>
      </c>
      <c r="AJ192" s="127" t="s">
        <v>1592</v>
      </c>
      <c r="AK192" s="127" t="s">
        <v>1784</v>
      </c>
      <c r="AL192" s="128" t="s">
        <v>1600</v>
      </c>
      <c r="AM192" s="85" t="s">
        <v>1786</v>
      </c>
      <c r="AN192" s="85" t="s">
        <v>131</v>
      </c>
      <c r="AO192" s="85" t="s">
        <v>131</v>
      </c>
      <c r="AP192" s="85" t="s">
        <v>131</v>
      </c>
      <c r="AQ192" s="128" t="s">
        <v>1841</v>
      </c>
      <c r="AR192" s="53" t="str">
        <f t="shared" si="101"/>
        <v>86001 - Mocoa</v>
      </c>
      <c r="AS192" s="85" t="s">
        <v>1627</v>
      </c>
      <c r="AT192" s="85">
        <v>3134550795</v>
      </c>
      <c r="AU192" s="85" t="s">
        <v>1219</v>
      </c>
      <c r="AV192" s="85"/>
      <c r="AW192" s="85"/>
      <c r="AX192" s="85"/>
      <c r="AY192" s="85"/>
      <c r="AZ192" s="85"/>
      <c r="BA192" s="85">
        <v>86</v>
      </c>
      <c r="BB192" s="85" t="s">
        <v>1778</v>
      </c>
      <c r="BC192" s="85">
        <v>86001</v>
      </c>
      <c r="BD192" s="85" t="s">
        <v>1586</v>
      </c>
      <c r="BE192" s="89">
        <v>860010017201</v>
      </c>
      <c r="BF192" s="49" t="s">
        <v>1079</v>
      </c>
      <c r="BG192" s="85" t="s">
        <v>1779</v>
      </c>
      <c r="BH192" s="85" t="s">
        <v>1780</v>
      </c>
      <c r="BI192" s="85">
        <v>4201616</v>
      </c>
      <c r="BJ192" s="85"/>
      <c r="BK192" s="85"/>
      <c r="BL192" s="148" t="s">
        <v>2255</v>
      </c>
      <c r="BM192" s="127" t="s">
        <v>130</v>
      </c>
      <c r="BN192" s="127" t="s">
        <v>132</v>
      </c>
      <c r="BO192" s="85">
        <v>0</v>
      </c>
      <c r="BP192" s="127" t="s">
        <v>132</v>
      </c>
      <c r="BQ192" s="127" t="s">
        <v>132</v>
      </c>
      <c r="BR192" s="85" t="s">
        <v>1676</v>
      </c>
      <c r="BS192" s="127" t="s">
        <v>130</v>
      </c>
      <c r="BT192" s="111">
        <v>44886</v>
      </c>
      <c r="BU192" s="127" t="s">
        <v>1677</v>
      </c>
      <c r="BV192" s="127" t="s">
        <v>130</v>
      </c>
      <c r="BW192" s="133" t="s">
        <v>1792</v>
      </c>
      <c r="BX192" s="127" t="s">
        <v>1692</v>
      </c>
      <c r="BY192" s="125" t="s">
        <v>130</v>
      </c>
      <c r="BZ192" s="127" t="s">
        <v>132</v>
      </c>
      <c r="CA192" s="127" t="s">
        <v>130</v>
      </c>
      <c r="CB192" s="127" t="s">
        <v>132</v>
      </c>
      <c r="CC192" s="127" t="s">
        <v>132</v>
      </c>
      <c r="CD192" s="127" t="s">
        <v>131</v>
      </c>
      <c r="CE192" s="127" t="s">
        <v>1681</v>
      </c>
      <c r="CF192" s="127" t="s">
        <v>1937</v>
      </c>
      <c r="CG192" s="130">
        <v>63</v>
      </c>
      <c r="CH192" s="131">
        <v>166</v>
      </c>
      <c r="CI192" s="50">
        <f t="shared" si="85"/>
        <v>22.862534475250399</v>
      </c>
      <c r="CJ192" s="18" t="str">
        <f t="shared" si="86"/>
        <v>NORMAL</v>
      </c>
      <c r="CK192" s="95">
        <f>Hoja1!L194</f>
        <v>1</v>
      </c>
      <c r="CL192" s="10" t="s">
        <v>1112</v>
      </c>
      <c r="CM192" s="146">
        <v>43376</v>
      </c>
      <c r="CN192" s="127"/>
      <c r="CO192" s="135">
        <v>1</v>
      </c>
      <c r="CP192" s="65" t="s">
        <v>1221</v>
      </c>
      <c r="CQ192" s="75">
        <v>2</v>
      </c>
      <c r="CR192" s="65" t="s">
        <v>1222</v>
      </c>
      <c r="CS192" s="75">
        <v>0</v>
      </c>
      <c r="CT192" s="143" t="s">
        <v>131</v>
      </c>
      <c r="CU192" s="127" t="s">
        <v>130</v>
      </c>
      <c r="CV192" s="92" t="s">
        <v>1221</v>
      </c>
      <c r="CW192" s="133">
        <v>100</v>
      </c>
      <c r="CX192" s="133">
        <v>60</v>
      </c>
      <c r="CY192" s="125" t="s">
        <v>807</v>
      </c>
      <c r="CZ192" s="127" t="s">
        <v>132</v>
      </c>
      <c r="DA192" s="127" t="s">
        <v>132</v>
      </c>
      <c r="DB192" s="92">
        <v>0</v>
      </c>
      <c r="DC192" s="75" t="str">
        <f t="shared" si="87"/>
        <v/>
      </c>
      <c r="DD192" s="16" t="str">
        <f t="shared" si="88"/>
        <v/>
      </c>
      <c r="DE192" s="16" t="str">
        <f t="shared" si="89"/>
        <v/>
      </c>
      <c r="DF192" s="16" t="str">
        <f t="shared" si="90"/>
        <v/>
      </c>
      <c r="DG192" s="16" t="str">
        <f t="shared" si="102"/>
        <v xml:space="preserve"> +  +  + </v>
      </c>
      <c r="DH192" s="16" t="str">
        <f t="shared" si="135"/>
        <v>HTA</v>
      </c>
      <c r="DI192" s="144">
        <v>43847</v>
      </c>
      <c r="DJ192" s="75" t="str">
        <f t="shared" si="91"/>
        <v>SI</v>
      </c>
      <c r="DL192" s="134"/>
      <c r="DM192" s="144">
        <v>44208</v>
      </c>
      <c r="DN192" s="75" t="str">
        <f t="shared" si="92"/>
        <v>SI</v>
      </c>
      <c r="DO192" s="134"/>
      <c r="DP192" s="75" t="str">
        <f t="shared" si="93"/>
        <v>NO</v>
      </c>
      <c r="DQ192" s="144">
        <v>44916</v>
      </c>
      <c r="DR192" s="75" t="str">
        <f t="shared" si="94"/>
        <v>SI</v>
      </c>
      <c r="DS192" s="144"/>
      <c r="DT192" s="75" t="str">
        <f t="shared" si="95"/>
        <v>NO</v>
      </c>
      <c r="DU192" s="144"/>
      <c r="DV192" s="75" t="str">
        <f t="shared" si="96"/>
        <v>NO</v>
      </c>
      <c r="DW192" s="144">
        <v>43843</v>
      </c>
      <c r="DX192" s="75" t="str">
        <f t="shared" si="97"/>
        <v>SI</v>
      </c>
      <c r="DY192" s="111">
        <v>44148</v>
      </c>
      <c r="DZ192" s="75" t="str">
        <f t="shared" si="98"/>
        <v>SI</v>
      </c>
      <c r="EA192" s="127"/>
      <c r="EB192" s="75" t="str">
        <f t="shared" si="99"/>
        <v>NO</v>
      </c>
      <c r="EC192" s="134" t="s">
        <v>132</v>
      </c>
      <c r="ED192" s="127" t="s">
        <v>1530</v>
      </c>
      <c r="EE192" s="127" t="s">
        <v>807</v>
      </c>
      <c r="EF192" s="127" t="s">
        <v>1114</v>
      </c>
      <c r="EG192" s="127">
        <v>39</v>
      </c>
      <c r="EH192" s="127" t="s">
        <v>123</v>
      </c>
      <c r="EI192" s="92">
        <v>3</v>
      </c>
      <c r="EJ192" s="92"/>
      <c r="EK192" s="145">
        <v>44887</v>
      </c>
      <c r="EL192" s="135">
        <v>1.29</v>
      </c>
      <c r="EM192" s="152">
        <v>44627</v>
      </c>
      <c r="EN192" s="133">
        <v>107</v>
      </c>
      <c r="EO192" s="146">
        <v>44627</v>
      </c>
      <c r="EP192" s="135">
        <v>133.19999999999999</v>
      </c>
      <c r="EQ192" s="144">
        <v>44627</v>
      </c>
      <c r="ER192" s="99">
        <v>55.859999999999985</v>
      </c>
      <c r="ES192" s="147"/>
      <c r="ET192" s="225">
        <v>53.9</v>
      </c>
      <c r="EU192" s="144">
        <v>44627</v>
      </c>
      <c r="EV192" s="135">
        <v>117.2</v>
      </c>
      <c r="EW192" s="135"/>
      <c r="EX192" s="127"/>
      <c r="EY192" s="127"/>
      <c r="EZ192" s="127"/>
      <c r="FA192" s="146">
        <v>44627</v>
      </c>
      <c r="FB192" s="133" t="s">
        <v>1799</v>
      </c>
      <c r="FC192" s="144">
        <v>44627</v>
      </c>
      <c r="FD192" s="135">
        <v>4.37</v>
      </c>
      <c r="FE192" s="144">
        <v>44627</v>
      </c>
      <c r="FF192" s="135">
        <v>15.7</v>
      </c>
      <c r="FG192" s="135"/>
      <c r="FH192" s="135"/>
      <c r="FI192" s="145">
        <v>44887</v>
      </c>
      <c r="FJ192" s="132" t="s">
        <v>1712</v>
      </c>
      <c r="FK192" s="127">
        <v>80</v>
      </c>
      <c r="FL192" s="111">
        <v>44924</v>
      </c>
      <c r="FM192" s="134" t="s">
        <v>1530</v>
      </c>
      <c r="FN192" s="111">
        <v>44649</v>
      </c>
      <c r="FO192" s="138"/>
      <c r="FP192" s="127" t="s">
        <v>130</v>
      </c>
      <c r="FQ192" s="127" t="s">
        <v>132</v>
      </c>
      <c r="FR192" s="127" t="s">
        <v>130</v>
      </c>
      <c r="FS192" s="127" t="s">
        <v>132</v>
      </c>
      <c r="FT192" s="127" t="s">
        <v>130</v>
      </c>
      <c r="FU192" s="127"/>
      <c r="GM192" s="133"/>
    </row>
    <row r="193" spans="1:195" s="75" customFormat="1" ht="39" x14ac:dyDescent="0.25">
      <c r="A193" s="85">
        <v>2022</v>
      </c>
      <c r="B193" s="76">
        <v>44926</v>
      </c>
      <c r="C193" s="85" t="s">
        <v>121</v>
      </c>
      <c r="D193" s="85" t="s">
        <v>122</v>
      </c>
      <c r="E193" s="85" t="s">
        <v>1474</v>
      </c>
      <c r="F193" s="77">
        <f t="shared" si="103"/>
        <v>192</v>
      </c>
      <c r="G193" s="85" t="s">
        <v>1586</v>
      </c>
      <c r="H193" s="85">
        <v>86</v>
      </c>
      <c r="I193" s="85" t="s">
        <v>797</v>
      </c>
      <c r="J193" s="217" t="s">
        <v>800</v>
      </c>
      <c r="K193" s="77" t="str">
        <f>VLOOKUP(J193,[1]CodMpios!$B$1075:$E$1087,4,FALSE)</f>
        <v>86001 - Mocoa</v>
      </c>
      <c r="L193" s="77" t="str">
        <f>VLOOKUP($J193,[1]Coord_Mpios_X_Y!$B$102:$K$114,9,FALSE)</f>
        <v>1,228574994655</v>
      </c>
      <c r="M193" s="77" t="str">
        <f>VLOOKUP($J193,[1]Coord_Mpios_X_Y!$B$102:$K$114,10,FALSE)</f>
        <v>-76,684362183288</v>
      </c>
      <c r="N193" s="86" t="s">
        <v>1775</v>
      </c>
      <c r="O193" s="86" t="s">
        <v>1776</v>
      </c>
      <c r="P193" s="218"/>
      <c r="Q193" s="85" t="s">
        <v>126</v>
      </c>
      <c r="R193" s="108">
        <v>27356140</v>
      </c>
      <c r="S193" s="62" t="str">
        <f t="shared" si="84"/>
        <v>CC27356140</v>
      </c>
      <c r="T193" s="91" t="s">
        <v>413</v>
      </c>
      <c r="U193" s="85" t="s">
        <v>1292</v>
      </c>
      <c r="V193" s="91" t="s">
        <v>329</v>
      </c>
      <c r="W193" s="85" t="s">
        <v>467</v>
      </c>
      <c r="X193" s="87">
        <v>24374</v>
      </c>
      <c r="Y193" s="89">
        <f t="shared" si="100"/>
        <v>66</v>
      </c>
      <c r="Z193" s="63">
        <f>VLOOKUP($Y193,[1]Edades!$A$3:$H$153,4,FALSE)</f>
        <v>6</v>
      </c>
      <c r="AA193" s="63" t="str">
        <f>VLOOKUP($Y193,[1]Edades!$A$3:$H$153,6,FALSE)</f>
        <v>6 - Persona mayor</v>
      </c>
      <c r="AB193" s="63">
        <f>VLOOKUP($Y193,[1]Edades!$A$3:$H$153,7,FALSE)</f>
        <v>14</v>
      </c>
      <c r="AC193" s="63" t="str">
        <f>VLOOKUP($Y193,[1]Edades!$A$3:$H$153,8,FALSE)</f>
        <v>65-69</v>
      </c>
      <c r="AD193" s="91" t="s">
        <v>1590</v>
      </c>
      <c r="AE193" s="85">
        <v>2</v>
      </c>
      <c r="AF193" s="85" t="s">
        <v>807</v>
      </c>
      <c r="AG193" s="128" t="s">
        <v>1869</v>
      </c>
      <c r="AH193" s="128" t="s">
        <v>130</v>
      </c>
      <c r="AI193" s="127" t="s">
        <v>1595</v>
      </c>
      <c r="AJ193" s="127" t="s">
        <v>1591</v>
      </c>
      <c r="AK193" s="127" t="s">
        <v>1775</v>
      </c>
      <c r="AL193" s="128" t="s">
        <v>1600</v>
      </c>
      <c r="AM193" s="85" t="s">
        <v>1786</v>
      </c>
      <c r="AN193" s="85" t="s">
        <v>131</v>
      </c>
      <c r="AO193" s="85" t="s">
        <v>131</v>
      </c>
      <c r="AP193" s="85" t="s">
        <v>131</v>
      </c>
      <c r="AQ193" s="128" t="s">
        <v>1841</v>
      </c>
      <c r="AR193" s="53" t="str">
        <f t="shared" si="101"/>
        <v>86001 - Mocoa</v>
      </c>
      <c r="AS193" s="85" t="s">
        <v>1586</v>
      </c>
      <c r="AT193" s="85">
        <v>3133143360</v>
      </c>
      <c r="AU193" s="85" t="s">
        <v>1219</v>
      </c>
      <c r="AV193" s="85"/>
      <c r="AW193" s="85"/>
      <c r="AX193" s="85"/>
      <c r="AY193" s="85"/>
      <c r="AZ193" s="85"/>
      <c r="BA193" s="85">
        <v>86</v>
      </c>
      <c r="BB193" s="85" t="s">
        <v>1778</v>
      </c>
      <c r="BC193" s="85">
        <v>86001</v>
      </c>
      <c r="BD193" s="85" t="s">
        <v>1586</v>
      </c>
      <c r="BE193" s="89">
        <v>860010017201</v>
      </c>
      <c r="BF193" s="49" t="s">
        <v>1079</v>
      </c>
      <c r="BG193" s="85" t="s">
        <v>1779</v>
      </c>
      <c r="BH193" s="85" t="s">
        <v>1780</v>
      </c>
      <c r="BI193" s="85">
        <v>4201616</v>
      </c>
      <c r="BJ193" s="85"/>
      <c r="BK193" s="85"/>
      <c r="BL193" s="85" t="s">
        <v>807</v>
      </c>
      <c r="BM193" s="127" t="s">
        <v>132</v>
      </c>
      <c r="BN193" s="127" t="s">
        <v>132</v>
      </c>
      <c r="BO193" s="85">
        <v>0</v>
      </c>
      <c r="BP193" s="127" t="s">
        <v>132</v>
      </c>
      <c r="BQ193" s="127" t="s">
        <v>132</v>
      </c>
      <c r="BR193" s="127" t="s">
        <v>2241</v>
      </c>
      <c r="BS193" s="127" t="s">
        <v>132</v>
      </c>
      <c r="BT193" s="161">
        <v>44918</v>
      </c>
      <c r="BU193" s="127" t="s">
        <v>1677</v>
      </c>
      <c r="BV193" s="127" t="s">
        <v>130</v>
      </c>
      <c r="BW193" s="133" t="s">
        <v>131</v>
      </c>
      <c r="BX193" s="127" t="s">
        <v>132</v>
      </c>
      <c r="BY193" s="127" t="s">
        <v>131</v>
      </c>
      <c r="BZ193" s="127" t="s">
        <v>131</v>
      </c>
      <c r="CA193" s="127" t="s">
        <v>131</v>
      </c>
      <c r="CB193" s="127" t="s">
        <v>132</v>
      </c>
      <c r="CC193" s="127" t="s">
        <v>130</v>
      </c>
      <c r="CD193" s="127" t="s">
        <v>131</v>
      </c>
      <c r="CE193" s="127" t="s">
        <v>1681</v>
      </c>
      <c r="CF193" s="127" t="s">
        <v>132</v>
      </c>
      <c r="CG193" s="130">
        <v>75</v>
      </c>
      <c r="CH193" s="131">
        <v>156</v>
      </c>
      <c r="CI193" s="50">
        <f t="shared" si="85"/>
        <v>30.818540433925047</v>
      </c>
      <c r="CJ193" s="18" t="str">
        <f t="shared" si="86"/>
        <v>OBESIDAD</v>
      </c>
      <c r="CK193" s="95">
        <f>Hoja1!L195</f>
        <v>39</v>
      </c>
      <c r="CL193" s="10" t="s">
        <v>1115</v>
      </c>
      <c r="CM193" s="146">
        <v>43377</v>
      </c>
      <c r="CN193" s="127"/>
      <c r="CO193" s="135">
        <v>2</v>
      </c>
      <c r="CP193" s="65" t="s">
        <v>1222</v>
      </c>
      <c r="CQ193" s="75">
        <v>1</v>
      </c>
      <c r="CR193" s="65" t="s">
        <v>1221</v>
      </c>
      <c r="CS193" s="75">
        <v>1</v>
      </c>
      <c r="CT193" s="110" t="s">
        <v>1707</v>
      </c>
      <c r="CU193" s="127" t="s">
        <v>132</v>
      </c>
      <c r="CV193" s="127"/>
      <c r="CW193" s="133">
        <v>110</v>
      </c>
      <c r="CX193" s="133">
        <v>70</v>
      </c>
      <c r="CY193" s="125" t="s">
        <v>130</v>
      </c>
      <c r="CZ193" s="127" t="s">
        <v>132</v>
      </c>
      <c r="DA193" s="127" t="s">
        <v>130</v>
      </c>
      <c r="DB193" s="92">
        <v>1</v>
      </c>
      <c r="DC193" s="75" t="str">
        <f t="shared" si="87"/>
        <v/>
      </c>
      <c r="DD193" s="16" t="str">
        <f t="shared" si="88"/>
        <v/>
      </c>
      <c r="DE193" s="16" t="str">
        <f t="shared" si="89"/>
        <v/>
      </c>
      <c r="DF193" s="16" t="str">
        <f t="shared" si="90"/>
        <v/>
      </c>
      <c r="DG193" s="16" t="str">
        <f t="shared" si="102"/>
        <v xml:space="preserve"> +  +  + </v>
      </c>
      <c r="DH193" s="16" t="str">
        <f>E193</f>
        <v>DM</v>
      </c>
      <c r="DI193" s="127"/>
      <c r="DJ193" s="75" t="str">
        <f t="shared" si="91"/>
        <v>NO</v>
      </c>
      <c r="DL193" s="127"/>
      <c r="DM193" s="144">
        <v>44887</v>
      </c>
      <c r="DN193" s="75" t="str">
        <f t="shared" si="92"/>
        <v>SI</v>
      </c>
      <c r="DO193" s="134"/>
      <c r="DP193" s="75" t="str">
        <f t="shared" si="93"/>
        <v>NO</v>
      </c>
      <c r="DQ193" s="98"/>
      <c r="DR193" s="75" t="str">
        <f t="shared" si="94"/>
        <v>NO</v>
      </c>
      <c r="DS193" s="144"/>
      <c r="DT193" s="75" t="str">
        <f t="shared" si="95"/>
        <v>NO</v>
      </c>
      <c r="DU193" s="144"/>
      <c r="DV193" s="75" t="str">
        <f t="shared" si="96"/>
        <v>NO</v>
      </c>
      <c r="DW193" s="144"/>
      <c r="DX193" s="75" t="str">
        <f t="shared" si="97"/>
        <v>NO</v>
      </c>
      <c r="DY193" s="111">
        <v>44246</v>
      </c>
      <c r="DZ193" s="75" t="str">
        <f t="shared" si="98"/>
        <v>SI</v>
      </c>
      <c r="EA193" s="144"/>
      <c r="EB193" s="75" t="str">
        <f t="shared" si="99"/>
        <v>NO</v>
      </c>
      <c r="EC193" s="134" t="s">
        <v>132</v>
      </c>
      <c r="ED193" s="127" t="s">
        <v>1530</v>
      </c>
      <c r="EE193" s="127" t="s">
        <v>131</v>
      </c>
      <c r="EF193" s="127" t="s">
        <v>1114</v>
      </c>
      <c r="EG193" s="127">
        <v>92</v>
      </c>
      <c r="EH193" s="147" t="s">
        <v>131</v>
      </c>
      <c r="EI193" s="127">
        <v>1</v>
      </c>
      <c r="EJ193" s="127"/>
      <c r="EK193" s="145">
        <v>44909</v>
      </c>
      <c r="EL193" s="135">
        <v>0.8</v>
      </c>
      <c r="EM193" s="162">
        <v>44909</v>
      </c>
      <c r="EN193" s="133">
        <v>255.4</v>
      </c>
      <c r="EO193" s="134">
        <v>44909</v>
      </c>
      <c r="EP193" s="135">
        <v>228</v>
      </c>
      <c r="EQ193" s="134">
        <v>44909</v>
      </c>
      <c r="ER193" s="99">
        <v>147.16</v>
      </c>
      <c r="ES193" s="134">
        <v>44909</v>
      </c>
      <c r="ET193" s="225">
        <v>52.3</v>
      </c>
      <c r="EU193" s="134">
        <v>44909</v>
      </c>
      <c r="EV193" s="135">
        <v>142.69999999999999</v>
      </c>
      <c r="EW193" s="134">
        <v>44376</v>
      </c>
      <c r="EX193" s="127">
        <v>8.1999999999999993</v>
      </c>
      <c r="EY193" s="134">
        <v>44909</v>
      </c>
      <c r="EZ193" s="135">
        <v>10.9</v>
      </c>
      <c r="FA193" s="134">
        <v>44909</v>
      </c>
      <c r="FB193" s="133" t="s">
        <v>1799</v>
      </c>
      <c r="FC193" s="134"/>
      <c r="FD193" s="135"/>
      <c r="FE193" s="134">
        <v>44376</v>
      </c>
      <c r="FF193" s="135">
        <v>7.7</v>
      </c>
      <c r="FG193" s="134">
        <v>44376</v>
      </c>
      <c r="FH193" s="135">
        <v>93.2</v>
      </c>
      <c r="FI193" s="145">
        <v>44750</v>
      </c>
      <c r="FJ193" s="132" t="s">
        <v>1716</v>
      </c>
      <c r="FK193" s="127">
        <v>96</v>
      </c>
      <c r="FL193" s="145">
        <v>44918</v>
      </c>
      <c r="FM193" s="134" t="s">
        <v>1530</v>
      </c>
      <c r="FN193" s="161">
        <v>44949</v>
      </c>
      <c r="FO193" s="138"/>
      <c r="FP193" s="127" t="s">
        <v>132</v>
      </c>
      <c r="FQ193" s="127" t="s">
        <v>132</v>
      </c>
      <c r="FR193" s="127" t="s">
        <v>132</v>
      </c>
      <c r="FS193" s="127" t="s">
        <v>132</v>
      </c>
      <c r="FT193" s="127" t="s">
        <v>132</v>
      </c>
      <c r="FU193" s="127"/>
      <c r="GM193" s="133"/>
    </row>
    <row r="194" spans="1:195" s="75" customFormat="1" x14ac:dyDescent="0.25">
      <c r="A194" s="85">
        <v>2022</v>
      </c>
      <c r="B194" s="76">
        <v>44926</v>
      </c>
      <c r="C194" s="85" t="s">
        <v>121</v>
      </c>
      <c r="D194" s="85" t="s">
        <v>122</v>
      </c>
      <c r="E194" s="85" t="s">
        <v>123</v>
      </c>
      <c r="F194" s="77">
        <f t="shared" si="103"/>
        <v>193</v>
      </c>
      <c r="G194" s="85" t="s">
        <v>1586</v>
      </c>
      <c r="H194" s="85">
        <v>86</v>
      </c>
      <c r="I194" s="85" t="s">
        <v>797</v>
      </c>
      <c r="J194" s="217" t="s">
        <v>800</v>
      </c>
      <c r="K194" s="77" t="str">
        <f>VLOOKUP(J194,[1]CodMpios!$B$1075:$E$1087,4,FALSE)</f>
        <v>86001 - Mocoa</v>
      </c>
      <c r="L194" s="77" t="str">
        <f>VLOOKUP($J194,[1]Coord_Mpios_X_Y!$B$102:$K$114,9,FALSE)</f>
        <v>1,228574994655</v>
      </c>
      <c r="M194" s="77" t="str">
        <f>VLOOKUP($J194,[1]Coord_Mpios_X_Y!$B$102:$K$114,10,FALSE)</f>
        <v>-76,684362183288</v>
      </c>
      <c r="N194" s="86" t="s">
        <v>1775</v>
      </c>
      <c r="O194" s="86" t="s">
        <v>1776</v>
      </c>
      <c r="P194" s="218"/>
      <c r="Q194" s="85" t="s">
        <v>126</v>
      </c>
      <c r="R194" s="108">
        <v>41104920</v>
      </c>
      <c r="S194" s="62" t="str">
        <f t="shared" ref="S194:S257" si="136">CONCATENATE(Q194,R194)</f>
        <v>CC41104920</v>
      </c>
      <c r="T194" s="91" t="s">
        <v>185</v>
      </c>
      <c r="U194" s="85" t="s">
        <v>138</v>
      </c>
      <c r="V194" s="91" t="s">
        <v>182</v>
      </c>
      <c r="W194" s="85" t="s">
        <v>814</v>
      </c>
      <c r="X194" s="87">
        <v>24077</v>
      </c>
      <c r="Y194" s="89">
        <f t="shared" si="100"/>
        <v>65</v>
      </c>
      <c r="Z194" s="63">
        <f>VLOOKUP($Y194,[1]Edades!$A$3:$H$153,4,FALSE)</f>
        <v>6</v>
      </c>
      <c r="AA194" s="63" t="str">
        <f>VLOOKUP($Y194,[1]Edades!$A$3:$H$153,6,FALSE)</f>
        <v>6 - Persona mayor</v>
      </c>
      <c r="AB194" s="63">
        <f>VLOOKUP($Y194,[1]Edades!$A$3:$H$153,7,FALSE)</f>
        <v>14</v>
      </c>
      <c r="AC194" s="63" t="str">
        <f>VLOOKUP($Y194,[1]Edades!$A$3:$H$153,8,FALSE)</f>
        <v>65-69</v>
      </c>
      <c r="AD194" s="91" t="s">
        <v>1590</v>
      </c>
      <c r="AE194" s="85">
        <v>2</v>
      </c>
      <c r="AF194" s="85" t="s">
        <v>807</v>
      </c>
      <c r="AG194" s="86" t="s">
        <v>547</v>
      </c>
      <c r="AH194" s="86" t="s">
        <v>130</v>
      </c>
      <c r="AI194" s="85" t="s">
        <v>807</v>
      </c>
      <c r="AJ194" s="85" t="s">
        <v>807</v>
      </c>
      <c r="AK194" s="86" t="s">
        <v>1775</v>
      </c>
      <c r="AL194" s="85" t="s">
        <v>807</v>
      </c>
      <c r="AM194" s="85" t="s">
        <v>1786</v>
      </c>
      <c r="AN194" s="85" t="s">
        <v>131</v>
      </c>
      <c r="AO194" s="85" t="s">
        <v>131</v>
      </c>
      <c r="AP194" s="85" t="s">
        <v>131</v>
      </c>
      <c r="AQ194" s="86" t="s">
        <v>1787</v>
      </c>
      <c r="AR194" s="53" t="str">
        <f t="shared" si="101"/>
        <v>86001 - Mocoa</v>
      </c>
      <c r="AS194" s="85" t="s">
        <v>1586</v>
      </c>
      <c r="AT194" s="85">
        <v>3164059061</v>
      </c>
      <c r="AU194" s="85" t="s">
        <v>1219</v>
      </c>
      <c r="AV194" s="85"/>
      <c r="AW194" s="85"/>
      <c r="AX194" s="85"/>
      <c r="AY194" s="85"/>
      <c r="AZ194" s="85"/>
      <c r="BA194" s="85">
        <v>86</v>
      </c>
      <c r="BB194" s="85" t="s">
        <v>1778</v>
      </c>
      <c r="BC194" s="85">
        <v>86001</v>
      </c>
      <c r="BD194" s="85" t="s">
        <v>1586</v>
      </c>
      <c r="BE194" s="89">
        <v>860010017201</v>
      </c>
      <c r="BF194" s="49" t="s">
        <v>1079</v>
      </c>
      <c r="BG194" s="85" t="s">
        <v>1779</v>
      </c>
      <c r="BH194" s="85" t="s">
        <v>1780</v>
      </c>
      <c r="BI194" s="85">
        <v>4201616</v>
      </c>
      <c r="BJ194" s="85"/>
      <c r="BK194" s="85"/>
      <c r="BL194" s="85" t="s">
        <v>807</v>
      </c>
      <c r="BM194" s="85" t="s">
        <v>130</v>
      </c>
      <c r="BN194" s="85" t="s">
        <v>132</v>
      </c>
      <c r="BO194" s="85">
        <v>0</v>
      </c>
      <c r="BP194" s="85" t="s">
        <v>132</v>
      </c>
      <c r="BQ194" s="85" t="s">
        <v>132</v>
      </c>
      <c r="BR194" s="85" t="s">
        <v>807</v>
      </c>
      <c r="BS194" s="85" t="s">
        <v>807</v>
      </c>
      <c r="BT194" s="87">
        <v>44715</v>
      </c>
      <c r="BU194" s="85" t="s">
        <v>1677</v>
      </c>
      <c r="BV194" s="85" t="s">
        <v>130</v>
      </c>
      <c r="BW194" s="91" t="s">
        <v>1700</v>
      </c>
      <c r="BX194" s="85"/>
      <c r="BY194" s="85" t="s">
        <v>132</v>
      </c>
      <c r="BZ194" s="85" t="s">
        <v>807</v>
      </c>
      <c r="CA194" s="85" t="s">
        <v>807</v>
      </c>
      <c r="CB194" s="85"/>
      <c r="CC194" s="85"/>
      <c r="CD194" s="85" t="s">
        <v>131</v>
      </c>
      <c r="CE194" s="88" t="s">
        <v>1681</v>
      </c>
      <c r="CF194" s="80" t="str">
        <f t="shared" ref="CF194:CF196" si="137">E194</f>
        <v>HTA</v>
      </c>
      <c r="CG194" s="109">
        <v>62</v>
      </c>
      <c r="CH194" s="95">
        <v>150</v>
      </c>
      <c r="CI194" s="50">
        <f t="shared" ref="CI194:CI257" si="138">(CG194/((CH194/100)*(CH194/100)))</f>
        <v>27.555555555555557</v>
      </c>
      <c r="CJ194" s="18" t="str">
        <f t="shared" ref="CJ194:CJ257" si="139">IFERROR(IF(CI194&lt;=18.5,"BAJO PESO",IF(AND(CI194&gt;18.5,CI194&lt;25),"NORMAL",IF(AND(CI194&gt;=25,CI194&lt;=30),"SOBREPESO","OBESIDAD"))),"SIN DATO")</f>
        <v>SOBREPESO</v>
      </c>
      <c r="CK194" s="95">
        <f>Hoja1!L196</f>
        <v>20</v>
      </c>
      <c r="CL194" s="10" t="s">
        <v>1114</v>
      </c>
      <c r="CM194" s="114">
        <v>43377</v>
      </c>
      <c r="CN194" s="92"/>
      <c r="CO194" s="75">
        <v>1</v>
      </c>
      <c r="CP194" s="98">
        <v>43349</v>
      </c>
      <c r="CQ194" s="75">
        <v>2</v>
      </c>
      <c r="CR194" s="65" t="s">
        <v>1222</v>
      </c>
      <c r="CS194" s="75">
        <v>0</v>
      </c>
      <c r="CT194" s="110" t="s">
        <v>131</v>
      </c>
      <c r="CU194" s="93" t="s">
        <v>807</v>
      </c>
      <c r="CV194" s="92"/>
      <c r="CW194" s="102">
        <v>110</v>
      </c>
      <c r="CX194" s="102">
        <v>70</v>
      </c>
      <c r="CY194" s="93" t="s">
        <v>807</v>
      </c>
      <c r="CZ194" s="92" t="s">
        <v>130</v>
      </c>
      <c r="DA194" s="75" t="s">
        <v>807</v>
      </c>
      <c r="DB194" s="92">
        <v>0</v>
      </c>
      <c r="DC194" s="75" t="str">
        <f t="shared" ref="DC194:DC257" si="140">IF(BN194="SI","TABAQUISMO",IF(BN194="NO","",""))</f>
        <v/>
      </c>
      <c r="DD194" s="16" t="str">
        <f t="shared" ref="DD194:DD257" si="141">IF(AND(CW194&gt;=140,CX194&gt;=90),"PRESION ALTA","")</f>
        <v/>
      </c>
      <c r="DE194" s="16" t="str">
        <f t="shared" ref="DE194:DE257" si="142">IF(FD194&gt;=200,"COLESTEROL ALTO","")</f>
        <v/>
      </c>
      <c r="DF194" s="16" t="str">
        <f t="shared" ref="DF194:DF257" si="143">IF(AND(AE194=2,FF194&gt;=50),"HDL ALTO",IF(AND(AE194=1,FF194&gt;=40),"HDL ALTO",""))</f>
        <v/>
      </c>
      <c r="DG194" s="16" t="str">
        <f t="shared" si="102"/>
        <v xml:space="preserve"> +  +  + </v>
      </c>
      <c r="DH194" s="16" t="str">
        <f>E194</f>
        <v>HTA</v>
      </c>
      <c r="DI194" s="98"/>
      <c r="DJ194" s="75" t="str">
        <f t="shared" ref="DJ194:DJ257" si="144">IF(DI194="","NO","SI")</f>
        <v>NO</v>
      </c>
      <c r="DL194" s="98"/>
      <c r="DM194" s="98">
        <v>43648</v>
      </c>
      <c r="DN194" s="75" t="str">
        <f t="shared" ref="DN194:DN257" si="145">IF(DM194="","NO","SI")</f>
        <v>SI</v>
      </c>
      <c r="DO194" s="98">
        <v>43398</v>
      </c>
      <c r="DP194" s="75" t="str">
        <f t="shared" ref="DP194:DP257" si="146">IF(DO194="","NO","SI")</f>
        <v>SI</v>
      </c>
      <c r="DQ194" s="98"/>
      <c r="DR194" s="75" t="str">
        <f t="shared" ref="DR194:DR257" si="147">IF(DQ194="","NO","SI")</f>
        <v>NO</v>
      </c>
      <c r="DS194" s="98"/>
      <c r="DT194" s="75" t="str">
        <f t="shared" ref="DT194:DT257" si="148">IF(DS194="","NO","SI")</f>
        <v>NO</v>
      </c>
      <c r="DU194" s="98"/>
      <c r="DV194" s="75" t="str">
        <f t="shared" ref="DV194:DV257" si="149">IF(DU194="","NO","SI")</f>
        <v>NO</v>
      </c>
      <c r="DW194" s="98"/>
      <c r="DX194" s="75" t="str">
        <f t="shared" ref="DX194:DX257" si="150">IF(DW194="","NO","SI")</f>
        <v>NO</v>
      </c>
      <c r="DY194" s="97">
        <v>44385</v>
      </c>
      <c r="DZ194" s="75" t="str">
        <f t="shared" ref="DZ194:DZ257" si="151">IF(DY194="","NO","SI")</f>
        <v>SI</v>
      </c>
      <c r="EA194" s="98"/>
      <c r="EB194" s="75" t="str">
        <f t="shared" ref="EB194:EB257" si="152">IF(EA194="","NO","SI")</f>
        <v>NO</v>
      </c>
      <c r="EC194" s="98" t="s">
        <v>807</v>
      </c>
      <c r="ED194" s="92" t="s">
        <v>1530</v>
      </c>
      <c r="EE194" s="92"/>
      <c r="EF194" s="98" t="s">
        <v>807</v>
      </c>
      <c r="EG194" s="94"/>
      <c r="EH194" s="99" t="s">
        <v>131</v>
      </c>
      <c r="EI194" s="99" t="s">
        <v>807</v>
      </c>
      <c r="EJ194" s="99"/>
      <c r="EK194" s="111">
        <v>44385</v>
      </c>
      <c r="EL194" s="92">
        <v>0.93</v>
      </c>
      <c r="EM194" s="112">
        <v>44385</v>
      </c>
      <c r="EN194" s="102">
        <v>98</v>
      </c>
      <c r="EO194" s="111">
        <v>44687</v>
      </c>
      <c r="EP194" s="92">
        <v>216.6</v>
      </c>
      <c r="EQ194" s="111">
        <v>44687</v>
      </c>
      <c r="ER194" s="99">
        <v>132.73999999999998</v>
      </c>
      <c r="ES194" s="111">
        <v>44687</v>
      </c>
      <c r="ET194" s="192">
        <v>50.2</v>
      </c>
      <c r="EU194" s="111">
        <v>44687</v>
      </c>
      <c r="EV194" s="92">
        <v>168.3</v>
      </c>
      <c r="EW194" s="111">
        <v>44385</v>
      </c>
      <c r="EX194" s="92"/>
      <c r="EY194" s="103"/>
      <c r="EZ194" s="92"/>
      <c r="FA194" s="102"/>
      <c r="FB194" s="102"/>
      <c r="FC194" s="92"/>
      <c r="FD194" s="92"/>
      <c r="FE194" s="112">
        <v>44385</v>
      </c>
      <c r="FF194" s="125">
        <v>14</v>
      </c>
      <c r="FG194" s="111">
        <v>44385</v>
      </c>
      <c r="FH194" s="125">
        <v>33.1</v>
      </c>
      <c r="FI194" s="92"/>
      <c r="FJ194" s="94"/>
      <c r="FK194" s="92"/>
      <c r="FL194" s="98">
        <v>44715</v>
      </c>
      <c r="FM194" s="98" t="s">
        <v>1530</v>
      </c>
      <c r="FN194" s="98">
        <v>44807</v>
      </c>
      <c r="FO194" s="107" t="s">
        <v>807</v>
      </c>
      <c r="FP194" s="92" t="s">
        <v>132</v>
      </c>
      <c r="FQ194" s="92" t="s">
        <v>132</v>
      </c>
      <c r="FR194" s="92" t="s">
        <v>132</v>
      </c>
      <c r="FS194" s="107" t="s">
        <v>807</v>
      </c>
      <c r="FT194" s="92" t="s">
        <v>132</v>
      </c>
      <c r="FU194" s="92"/>
      <c r="GM194" s="102"/>
    </row>
    <row r="195" spans="1:195" s="75" customFormat="1" x14ac:dyDescent="0.25">
      <c r="A195" s="85">
        <v>2022</v>
      </c>
      <c r="B195" s="76">
        <v>44926</v>
      </c>
      <c r="C195" s="85" t="s">
        <v>121</v>
      </c>
      <c r="D195" s="85" t="s">
        <v>122</v>
      </c>
      <c r="E195" s="85" t="s">
        <v>123</v>
      </c>
      <c r="F195" s="77">
        <f t="shared" si="103"/>
        <v>194</v>
      </c>
      <c r="G195" s="85" t="s">
        <v>1586</v>
      </c>
      <c r="H195" s="85">
        <v>86</v>
      </c>
      <c r="I195" s="85" t="s">
        <v>797</v>
      </c>
      <c r="J195" s="217" t="s">
        <v>980</v>
      </c>
      <c r="K195" s="77" t="str">
        <f>VLOOKUP(J195,[1]CodMpios!$B$1075:$E$1087,4,FALSE)</f>
        <v>86755 - San Francisco</v>
      </c>
      <c r="L195" s="77" t="str">
        <f>VLOOKUP($J195,[1]Coord_Mpios_X_Y!$B$102:$K$114,9,FALSE)</f>
        <v>1,136071096046</v>
      </c>
      <c r="M195" s="77" t="str">
        <f>VLOOKUP($J195,[1]Coord_Mpios_X_Y!$B$102:$K$114,10,FALSE)</f>
        <v>-76,847266605795</v>
      </c>
      <c r="N195" s="86" t="s">
        <v>1784</v>
      </c>
      <c r="O195" s="86" t="s">
        <v>1790</v>
      </c>
      <c r="P195" s="218">
        <v>44748</v>
      </c>
      <c r="Q195" s="85" t="s">
        <v>126</v>
      </c>
      <c r="R195" s="85">
        <v>5349037</v>
      </c>
      <c r="S195" s="62" t="str">
        <f t="shared" si="136"/>
        <v>CC5349037</v>
      </c>
      <c r="T195" s="85" t="s">
        <v>315</v>
      </c>
      <c r="U195" s="85" t="s">
        <v>142</v>
      </c>
      <c r="V195" s="85" t="s">
        <v>191</v>
      </c>
      <c r="W195" s="85" t="s">
        <v>332</v>
      </c>
      <c r="X195" s="87">
        <v>14930</v>
      </c>
      <c r="Y195" s="89">
        <f t="shared" ref="Y195:Y258" si="153">YEAR(X195)-YEAR(31/12/2022)</f>
        <v>40</v>
      </c>
      <c r="Z195" s="63">
        <f>VLOOKUP($Y195,[1]Edades!$A$3:$H$153,4,FALSE)</f>
        <v>5</v>
      </c>
      <c r="AA195" s="63" t="str">
        <f>VLOOKUP($Y195,[1]Edades!$A$3:$H$153,6,FALSE)</f>
        <v>5 - Adultez</v>
      </c>
      <c r="AB195" s="63">
        <f>VLOOKUP($Y195,[1]Edades!$A$3:$H$153,7,FALSE)</f>
        <v>9</v>
      </c>
      <c r="AC195" s="63" t="str">
        <f>VLOOKUP($Y195,[1]Edades!$A$3:$H$153,8,FALSE)</f>
        <v>40-44</v>
      </c>
      <c r="AD195" s="91" t="s">
        <v>1590</v>
      </c>
      <c r="AE195" s="85">
        <v>2</v>
      </c>
      <c r="AF195" s="85" t="s">
        <v>807</v>
      </c>
      <c r="AG195" s="86" t="s">
        <v>1777</v>
      </c>
      <c r="AH195" s="85" t="s">
        <v>807</v>
      </c>
      <c r="AI195" s="85" t="s">
        <v>807</v>
      </c>
      <c r="AJ195" s="85" t="s">
        <v>807</v>
      </c>
      <c r="AK195" s="86" t="s">
        <v>1784</v>
      </c>
      <c r="AL195" s="86" t="s">
        <v>1602</v>
      </c>
      <c r="AM195" s="85" t="s">
        <v>1786</v>
      </c>
      <c r="AN195" s="85" t="s">
        <v>131</v>
      </c>
      <c r="AO195" s="85" t="s">
        <v>131</v>
      </c>
      <c r="AP195" s="85" t="s">
        <v>131</v>
      </c>
      <c r="AQ195" s="75" t="s">
        <v>1841</v>
      </c>
      <c r="AR195" s="53" t="str">
        <f t="shared" ref="AR195:AR258" si="154">K195</f>
        <v>86755 - San Francisco</v>
      </c>
      <c r="AS195" s="85" t="s">
        <v>1938</v>
      </c>
      <c r="AT195" s="85">
        <v>3127883597</v>
      </c>
      <c r="AU195" s="85" t="s">
        <v>1219</v>
      </c>
      <c r="AV195" s="85"/>
      <c r="AW195" s="85"/>
      <c r="AX195" s="85"/>
      <c r="AY195" s="85"/>
      <c r="AZ195" s="85"/>
      <c r="BA195" s="85">
        <v>86</v>
      </c>
      <c r="BB195" s="85" t="s">
        <v>1778</v>
      </c>
      <c r="BC195" s="85">
        <v>86755</v>
      </c>
      <c r="BD195" s="85" t="s">
        <v>1938</v>
      </c>
      <c r="BE195" s="89">
        <v>860010017201</v>
      </c>
      <c r="BF195" t="s">
        <v>1079</v>
      </c>
      <c r="BG195" s="85" t="s">
        <v>1779</v>
      </c>
      <c r="BH195" s="85" t="s">
        <v>1780</v>
      </c>
      <c r="BI195" s="85">
        <v>4201616</v>
      </c>
      <c r="BJ195" s="85"/>
      <c r="BK195" s="85"/>
      <c r="BL195" s="85" t="s">
        <v>807</v>
      </c>
      <c r="BM195" s="85" t="s">
        <v>130</v>
      </c>
      <c r="BN195" s="85" t="s">
        <v>132</v>
      </c>
      <c r="BO195" s="85">
        <v>0</v>
      </c>
      <c r="BP195" s="85" t="s">
        <v>132</v>
      </c>
      <c r="BQ195" s="85" t="s">
        <v>132</v>
      </c>
      <c r="BR195" s="85" t="s">
        <v>807</v>
      </c>
      <c r="BS195" s="85" t="s">
        <v>807</v>
      </c>
      <c r="BT195" s="90">
        <v>43381</v>
      </c>
      <c r="BU195" s="85" t="s">
        <v>1677</v>
      </c>
      <c r="BV195" s="85" t="s">
        <v>130</v>
      </c>
      <c r="BW195" s="91" t="s">
        <v>1678</v>
      </c>
      <c r="BX195" s="85"/>
      <c r="BY195" s="85" t="s">
        <v>131</v>
      </c>
      <c r="BZ195" s="85" t="s">
        <v>807</v>
      </c>
      <c r="CA195" s="85" t="s">
        <v>807</v>
      </c>
      <c r="CB195" s="85"/>
      <c r="CC195" s="85"/>
      <c r="CD195" s="85" t="s">
        <v>131</v>
      </c>
      <c r="CE195" s="88" t="s">
        <v>1681</v>
      </c>
      <c r="CF195" s="80" t="str">
        <f t="shared" si="137"/>
        <v>HTA</v>
      </c>
      <c r="CG195" s="93">
        <v>75</v>
      </c>
      <c r="CH195" s="93">
        <v>165</v>
      </c>
      <c r="CI195" s="50">
        <f t="shared" si="138"/>
        <v>27.548209366391188</v>
      </c>
      <c r="CJ195" s="18" t="str">
        <f t="shared" si="139"/>
        <v>SOBREPESO</v>
      </c>
      <c r="CK195" s="95">
        <f>Hoja1!L197</f>
        <v>10</v>
      </c>
      <c r="CL195" s="10" t="s">
        <v>1112</v>
      </c>
      <c r="CM195" s="97">
        <v>43381</v>
      </c>
      <c r="CN195" s="92"/>
      <c r="CO195" s="75">
        <v>1</v>
      </c>
      <c r="CP195" s="97">
        <v>43381</v>
      </c>
      <c r="CQ195" s="75">
        <v>2</v>
      </c>
      <c r="CR195" s="65" t="s">
        <v>1222</v>
      </c>
      <c r="CS195" s="75">
        <v>0</v>
      </c>
      <c r="CT195" s="110" t="s">
        <v>131</v>
      </c>
      <c r="CU195" s="93" t="s">
        <v>807</v>
      </c>
      <c r="CV195" s="92"/>
      <c r="CW195" s="93">
        <v>130</v>
      </c>
      <c r="CX195" s="92">
        <v>80</v>
      </c>
      <c r="CY195" s="93" t="s">
        <v>807</v>
      </c>
      <c r="CZ195" s="92" t="s">
        <v>132</v>
      </c>
      <c r="DA195" s="75" t="s">
        <v>807</v>
      </c>
      <c r="DB195" s="92">
        <v>0</v>
      </c>
      <c r="DC195" s="75" t="str">
        <f t="shared" si="140"/>
        <v/>
      </c>
      <c r="DD195" s="16" t="str">
        <f t="shared" si="141"/>
        <v/>
      </c>
      <c r="DE195" s="16" t="str">
        <f t="shared" si="142"/>
        <v/>
      </c>
      <c r="DF195" s="16" t="str">
        <f t="shared" si="143"/>
        <v>HDL ALTO</v>
      </c>
      <c r="DG195" s="16" t="str">
        <f t="shared" ref="DG195:DG258" si="155">CONCATENATE(DC195," + ",DD195," + ",DE195," + ",DF195)</f>
        <v xml:space="preserve"> +  +  + HDL ALTO</v>
      </c>
      <c r="DH195" s="16" t="str">
        <f>VLOOKUP(DG195,Hoja3!$A$19:$B$41,2,FALSE)</f>
        <v>HDL ALTO</v>
      </c>
      <c r="DI195" s="98"/>
      <c r="DJ195" s="75" t="str">
        <f t="shared" si="144"/>
        <v>NO</v>
      </c>
      <c r="DL195" s="98"/>
      <c r="DM195" s="98"/>
      <c r="DN195" s="75" t="str">
        <f t="shared" si="145"/>
        <v>NO</v>
      </c>
      <c r="DO195" s="98"/>
      <c r="DP195" s="75" t="str">
        <f t="shared" si="146"/>
        <v>NO</v>
      </c>
      <c r="DQ195" s="98"/>
      <c r="DR195" s="75" t="str">
        <f t="shared" si="147"/>
        <v>NO</v>
      </c>
      <c r="DS195" s="98"/>
      <c r="DT195" s="75" t="str">
        <f t="shared" si="148"/>
        <v>NO</v>
      </c>
      <c r="DU195" s="98"/>
      <c r="DV195" s="75" t="str">
        <f t="shared" si="149"/>
        <v>NO</v>
      </c>
      <c r="DW195" s="98"/>
      <c r="DX195" s="75" t="str">
        <f t="shared" si="150"/>
        <v>NO</v>
      </c>
      <c r="DY195" s="98">
        <v>43350</v>
      </c>
      <c r="DZ195" s="75" t="str">
        <f t="shared" si="151"/>
        <v>SI</v>
      </c>
      <c r="EA195" s="98"/>
      <c r="EB195" s="75" t="str">
        <f t="shared" si="152"/>
        <v>NO</v>
      </c>
      <c r="EC195" s="98" t="s">
        <v>807</v>
      </c>
      <c r="ED195" s="92" t="s">
        <v>1530</v>
      </c>
      <c r="EE195" s="92"/>
      <c r="EF195" s="98" t="s">
        <v>807</v>
      </c>
      <c r="EG195" s="94"/>
      <c r="EH195" s="99" t="s">
        <v>1711</v>
      </c>
      <c r="EI195" s="99" t="s">
        <v>807</v>
      </c>
      <c r="EJ195" s="99"/>
      <c r="EK195" s="101">
        <v>43350</v>
      </c>
      <c r="EL195" s="92">
        <v>0.9</v>
      </c>
      <c r="EM195" s="103">
        <v>43350</v>
      </c>
      <c r="EN195" s="102">
        <v>108</v>
      </c>
      <c r="EO195" s="101">
        <v>43350</v>
      </c>
      <c r="EP195" s="92">
        <v>294</v>
      </c>
      <c r="EQ195" s="101">
        <v>43350</v>
      </c>
      <c r="ER195" s="99">
        <v>217.6</v>
      </c>
      <c r="ES195" s="101">
        <v>43350</v>
      </c>
      <c r="ET195" s="192">
        <v>54</v>
      </c>
      <c r="EU195" s="101">
        <v>43350</v>
      </c>
      <c r="EV195" s="92">
        <v>112</v>
      </c>
      <c r="EW195" s="101" t="s">
        <v>1940</v>
      </c>
      <c r="EX195" s="92"/>
      <c r="EY195" s="103" t="s">
        <v>1836</v>
      </c>
      <c r="EZ195" s="92">
        <v>98</v>
      </c>
      <c r="FA195" s="102"/>
      <c r="FB195" s="102"/>
      <c r="FC195" s="92"/>
      <c r="FD195" s="92"/>
      <c r="FE195" s="103" t="s">
        <v>1836</v>
      </c>
      <c r="FF195" s="104" t="s">
        <v>1939</v>
      </c>
      <c r="FG195" s="101" t="s">
        <v>1836</v>
      </c>
      <c r="FH195" s="105">
        <v>99</v>
      </c>
      <c r="FI195" s="92"/>
      <c r="FJ195" s="94"/>
      <c r="FK195" s="92"/>
      <c r="FL195" s="97">
        <v>43381</v>
      </c>
      <c r="FM195" s="98" t="s">
        <v>1530</v>
      </c>
      <c r="FN195" s="97"/>
      <c r="FO195" s="107" t="s">
        <v>1830</v>
      </c>
      <c r="FP195" s="92" t="s">
        <v>132</v>
      </c>
      <c r="FQ195" s="92" t="s">
        <v>132</v>
      </c>
      <c r="FR195" s="92" t="s">
        <v>132</v>
      </c>
      <c r="FS195" s="107" t="s">
        <v>807</v>
      </c>
      <c r="FT195" s="92" t="s">
        <v>132</v>
      </c>
      <c r="FU195" s="92"/>
      <c r="GM195" s="102"/>
    </row>
    <row r="196" spans="1:195" s="75" customFormat="1" x14ac:dyDescent="0.25">
      <c r="A196" s="85">
        <v>2022</v>
      </c>
      <c r="B196" s="76">
        <v>44926</v>
      </c>
      <c r="C196" s="85" t="s">
        <v>121</v>
      </c>
      <c r="D196" s="85" t="s">
        <v>122</v>
      </c>
      <c r="E196" s="85" t="s">
        <v>1475</v>
      </c>
      <c r="F196" s="77">
        <f t="shared" ref="F196:F259" si="156">F195+1</f>
        <v>195</v>
      </c>
      <c r="G196" s="85" t="s">
        <v>1586</v>
      </c>
      <c r="H196" s="85">
        <v>86</v>
      </c>
      <c r="I196" s="85" t="s">
        <v>797</v>
      </c>
      <c r="J196" s="217" t="s">
        <v>800</v>
      </c>
      <c r="K196" s="77" t="str">
        <f>VLOOKUP(J196,[1]CodMpios!$B$1075:$E$1087,4,FALSE)</f>
        <v>86001 - Mocoa</v>
      </c>
      <c r="L196" s="77" t="str">
        <f>VLOOKUP($J196,[1]Coord_Mpios_X_Y!$B$102:$K$114,9,FALSE)</f>
        <v>1,228574994655</v>
      </c>
      <c r="M196" s="77" t="str">
        <f>VLOOKUP($J196,[1]Coord_Mpios_X_Y!$B$102:$K$114,10,FALSE)</f>
        <v>-76,684362183288</v>
      </c>
      <c r="N196" s="86" t="s">
        <v>1775</v>
      </c>
      <c r="O196" s="86" t="s">
        <v>1776</v>
      </c>
      <c r="P196" s="218"/>
      <c r="Q196" s="85" t="s">
        <v>126</v>
      </c>
      <c r="R196" s="108">
        <v>10750137</v>
      </c>
      <c r="S196" s="62" t="str">
        <f t="shared" si="136"/>
        <v>CC10750137</v>
      </c>
      <c r="T196" s="91" t="s">
        <v>180</v>
      </c>
      <c r="U196" s="85" t="s">
        <v>252</v>
      </c>
      <c r="V196" s="91" t="s">
        <v>832</v>
      </c>
      <c r="W196" s="85" t="s">
        <v>202</v>
      </c>
      <c r="X196" s="87">
        <v>20751</v>
      </c>
      <c r="Y196" s="89">
        <f t="shared" si="153"/>
        <v>56</v>
      </c>
      <c r="Z196" s="63">
        <f>VLOOKUP($Y196,[1]Edades!$A$3:$H$153,4,FALSE)</f>
        <v>5</v>
      </c>
      <c r="AA196" s="63" t="str">
        <f>VLOOKUP($Y196,[1]Edades!$A$3:$H$153,6,FALSE)</f>
        <v>5 - Adultez</v>
      </c>
      <c r="AB196" s="63">
        <f>VLOOKUP($Y196,[1]Edades!$A$3:$H$153,7,FALSE)</f>
        <v>12</v>
      </c>
      <c r="AC196" s="63" t="str">
        <f>VLOOKUP($Y196,[1]Edades!$A$3:$H$153,8,FALSE)</f>
        <v>55-59</v>
      </c>
      <c r="AD196" s="91" t="s">
        <v>1589</v>
      </c>
      <c r="AE196" s="85">
        <v>1</v>
      </c>
      <c r="AF196" s="85" t="s">
        <v>807</v>
      </c>
      <c r="AG196" s="86" t="s">
        <v>212</v>
      </c>
      <c r="AH196" s="86" t="s">
        <v>130</v>
      </c>
      <c r="AI196" s="85" t="s">
        <v>807</v>
      </c>
      <c r="AJ196" s="85" t="s">
        <v>807</v>
      </c>
      <c r="AK196" s="86" t="s">
        <v>1775</v>
      </c>
      <c r="AL196" s="86" t="s">
        <v>1602</v>
      </c>
      <c r="AM196" s="85" t="s">
        <v>1786</v>
      </c>
      <c r="AN196" s="85" t="s">
        <v>131</v>
      </c>
      <c r="AO196" s="85" t="s">
        <v>131</v>
      </c>
      <c r="AP196" s="85" t="s">
        <v>131</v>
      </c>
      <c r="AQ196" s="75" t="s">
        <v>1841</v>
      </c>
      <c r="AR196" s="53" t="str">
        <f t="shared" si="154"/>
        <v>86001 - Mocoa</v>
      </c>
      <c r="AS196" s="85" t="s">
        <v>1586</v>
      </c>
      <c r="AT196" s="85">
        <v>3112309711</v>
      </c>
      <c r="AU196" s="85" t="s">
        <v>1219</v>
      </c>
      <c r="AV196" s="85"/>
      <c r="AW196" s="85"/>
      <c r="AX196" s="85"/>
      <c r="AY196" s="85"/>
      <c r="AZ196" s="85"/>
      <c r="BA196" s="85">
        <v>86</v>
      </c>
      <c r="BB196" s="85" t="s">
        <v>1778</v>
      </c>
      <c r="BC196" s="85">
        <v>86001</v>
      </c>
      <c r="BD196" s="85" t="s">
        <v>1586</v>
      </c>
      <c r="BE196" s="89">
        <v>860010017201</v>
      </c>
      <c r="BF196" s="49" t="s">
        <v>1079</v>
      </c>
      <c r="BG196" s="85" t="s">
        <v>1779</v>
      </c>
      <c r="BH196" s="85" t="s">
        <v>1780</v>
      </c>
      <c r="BI196" s="85">
        <v>4201616</v>
      </c>
      <c r="BJ196" s="85"/>
      <c r="BK196" s="85"/>
      <c r="BL196" s="85" t="s">
        <v>807</v>
      </c>
      <c r="BM196" s="85" t="s">
        <v>130</v>
      </c>
      <c r="BN196" s="85" t="s">
        <v>132</v>
      </c>
      <c r="BO196" s="85">
        <v>0</v>
      </c>
      <c r="BP196" s="85" t="s">
        <v>132</v>
      </c>
      <c r="BQ196" s="85" t="s">
        <v>132</v>
      </c>
      <c r="BR196" s="85" t="s">
        <v>807</v>
      </c>
      <c r="BS196" s="85" t="s">
        <v>807</v>
      </c>
      <c r="BT196" s="142">
        <v>44736</v>
      </c>
      <c r="BU196" s="85" t="s">
        <v>1677</v>
      </c>
      <c r="BV196" s="85" t="s">
        <v>130</v>
      </c>
      <c r="BW196" s="91" t="s">
        <v>1808</v>
      </c>
      <c r="BX196" s="85"/>
      <c r="BY196" s="85" t="s">
        <v>132</v>
      </c>
      <c r="BZ196" s="85" t="s">
        <v>807</v>
      </c>
      <c r="CA196" s="85" t="s">
        <v>807</v>
      </c>
      <c r="CB196" s="85"/>
      <c r="CC196" s="85"/>
      <c r="CD196" s="85" t="s">
        <v>131</v>
      </c>
      <c r="CE196" s="88" t="s">
        <v>1681</v>
      </c>
      <c r="CF196" s="80" t="str">
        <f t="shared" si="137"/>
        <v>HTA + DM</v>
      </c>
      <c r="CG196" s="109">
        <v>73</v>
      </c>
      <c r="CH196" s="95">
        <v>168</v>
      </c>
      <c r="CI196" s="50">
        <f t="shared" si="138"/>
        <v>25.864512471655331</v>
      </c>
      <c r="CJ196" s="18" t="str">
        <f t="shared" si="139"/>
        <v>SOBREPESO</v>
      </c>
      <c r="CK196" s="95">
        <f>Hoja1!L198</f>
        <v>10</v>
      </c>
      <c r="CL196" s="10" t="s">
        <v>1112</v>
      </c>
      <c r="CM196" s="114">
        <v>43382</v>
      </c>
      <c r="CN196" s="92"/>
      <c r="CO196" s="75">
        <v>1</v>
      </c>
      <c r="CP196" s="119">
        <f t="shared" ref="CP196:CP197" si="157">CM196</f>
        <v>43382</v>
      </c>
      <c r="CQ196" s="75">
        <v>1</v>
      </c>
      <c r="CR196" s="94" t="s">
        <v>1221</v>
      </c>
      <c r="CS196" s="75">
        <v>1</v>
      </c>
      <c r="CT196" s="110" t="s">
        <v>1707</v>
      </c>
      <c r="CU196" s="93" t="s">
        <v>807</v>
      </c>
      <c r="CV196" s="92"/>
      <c r="CW196" s="102">
        <v>120</v>
      </c>
      <c r="CX196" s="102">
        <v>80</v>
      </c>
      <c r="CY196" s="93" t="s">
        <v>807</v>
      </c>
      <c r="CZ196" s="92" t="s">
        <v>130</v>
      </c>
      <c r="DA196" s="75" t="s">
        <v>807</v>
      </c>
      <c r="DB196" s="92">
        <v>0</v>
      </c>
      <c r="DC196" s="75" t="str">
        <f t="shared" si="140"/>
        <v/>
      </c>
      <c r="DD196" s="16" t="str">
        <f t="shared" si="141"/>
        <v/>
      </c>
      <c r="DE196" s="16" t="str">
        <f t="shared" si="142"/>
        <v/>
      </c>
      <c r="DF196" s="16" t="str">
        <f t="shared" si="143"/>
        <v>HDL ALTO</v>
      </c>
      <c r="DG196" s="16" t="str">
        <f t="shared" si="155"/>
        <v xml:space="preserve"> +  +  + HDL ALTO</v>
      </c>
      <c r="DH196" s="16" t="str">
        <f>VLOOKUP(DG196,Hoja3!$A$19:$B$41,2,FALSE)</f>
        <v>HDL ALTO</v>
      </c>
      <c r="DI196" s="98"/>
      <c r="DJ196" s="75" t="str">
        <f t="shared" si="144"/>
        <v>NO</v>
      </c>
      <c r="DL196" s="98"/>
      <c r="DM196" s="98">
        <v>44471</v>
      </c>
      <c r="DN196" s="75" t="str">
        <f t="shared" si="145"/>
        <v>SI</v>
      </c>
      <c r="DO196" s="98"/>
      <c r="DP196" s="75" t="str">
        <f t="shared" si="146"/>
        <v>NO</v>
      </c>
      <c r="DQ196" s="98"/>
      <c r="DR196" s="75" t="str">
        <f t="shared" si="147"/>
        <v>NO</v>
      </c>
      <c r="DS196" s="98"/>
      <c r="DT196" s="75" t="str">
        <f t="shared" si="148"/>
        <v>NO</v>
      </c>
      <c r="DU196" s="98"/>
      <c r="DV196" s="75" t="str">
        <f t="shared" si="149"/>
        <v>NO</v>
      </c>
      <c r="DW196" s="98"/>
      <c r="DX196" s="75" t="str">
        <f t="shared" si="150"/>
        <v>NO</v>
      </c>
      <c r="DY196" s="97">
        <v>44356</v>
      </c>
      <c r="DZ196" s="75" t="str">
        <f t="shared" si="151"/>
        <v>SI</v>
      </c>
      <c r="EA196" s="98"/>
      <c r="EB196" s="75" t="str">
        <f t="shared" si="152"/>
        <v>NO</v>
      </c>
      <c r="EC196" s="98" t="s">
        <v>807</v>
      </c>
      <c r="ED196" s="92" t="s">
        <v>1530</v>
      </c>
      <c r="EE196" s="92"/>
      <c r="EF196" s="98" t="s">
        <v>807</v>
      </c>
      <c r="EG196" s="94"/>
      <c r="EH196" s="92" t="s">
        <v>1793</v>
      </c>
      <c r="EI196" s="99" t="s">
        <v>807</v>
      </c>
      <c r="EJ196" s="99"/>
      <c r="EK196" s="111">
        <v>44431</v>
      </c>
      <c r="EL196" s="92">
        <v>1.35</v>
      </c>
      <c r="EM196" s="112">
        <v>44730</v>
      </c>
      <c r="EN196" s="102">
        <v>232</v>
      </c>
      <c r="EO196" s="111">
        <v>44730</v>
      </c>
      <c r="EP196" s="92">
        <v>190.1</v>
      </c>
      <c r="EQ196" s="111">
        <v>44730</v>
      </c>
      <c r="ER196" s="99">
        <v>96.639999999999986</v>
      </c>
      <c r="ES196" s="111">
        <v>44730</v>
      </c>
      <c r="ET196" s="192">
        <v>51.2</v>
      </c>
      <c r="EU196" s="111">
        <v>44730</v>
      </c>
      <c r="EV196" s="92">
        <v>211.3</v>
      </c>
      <c r="EW196" s="111">
        <v>44352</v>
      </c>
      <c r="EX196" s="92"/>
      <c r="EY196" s="112">
        <v>44730</v>
      </c>
      <c r="EZ196" s="92">
        <v>10.1</v>
      </c>
      <c r="FA196" s="102"/>
      <c r="FB196" s="102"/>
      <c r="FC196" s="92"/>
      <c r="FD196" s="92"/>
      <c r="FE196" s="112">
        <v>44431</v>
      </c>
      <c r="FF196" s="125">
        <v>359.7</v>
      </c>
      <c r="FG196" s="111">
        <v>44431</v>
      </c>
      <c r="FH196" s="125">
        <v>47.81</v>
      </c>
      <c r="FI196" s="92"/>
      <c r="FJ196" s="94"/>
      <c r="FK196" s="92"/>
      <c r="FL196" s="114">
        <v>44736</v>
      </c>
      <c r="FM196" s="98" t="s">
        <v>1530</v>
      </c>
      <c r="FN196" s="114">
        <v>44743</v>
      </c>
      <c r="FO196" s="107" t="s">
        <v>807</v>
      </c>
      <c r="FP196" s="92" t="s">
        <v>132</v>
      </c>
      <c r="FQ196" s="92" t="s">
        <v>132</v>
      </c>
      <c r="FR196" s="92" t="s">
        <v>132</v>
      </c>
      <c r="FS196" s="107" t="s">
        <v>807</v>
      </c>
      <c r="FT196" s="92" t="s">
        <v>132</v>
      </c>
      <c r="FU196" s="92"/>
      <c r="GM196" s="102"/>
    </row>
    <row r="197" spans="1:195" s="75" customFormat="1" x14ac:dyDescent="0.25">
      <c r="A197" s="85">
        <v>2022</v>
      </c>
      <c r="B197" s="76">
        <v>44926</v>
      </c>
      <c r="C197" s="85" t="s">
        <v>121</v>
      </c>
      <c r="D197" s="85" t="s">
        <v>122</v>
      </c>
      <c r="E197" s="85" t="s">
        <v>1475</v>
      </c>
      <c r="F197" s="77">
        <f t="shared" si="156"/>
        <v>196</v>
      </c>
      <c r="G197" s="85" t="s">
        <v>1586</v>
      </c>
      <c r="H197" s="85">
        <v>86</v>
      </c>
      <c r="I197" s="85" t="s">
        <v>797</v>
      </c>
      <c r="J197" s="217" t="s">
        <v>800</v>
      </c>
      <c r="K197" s="77" t="str">
        <f>VLOOKUP(J197,[1]CodMpios!$B$1075:$E$1087,4,FALSE)</f>
        <v>86001 - Mocoa</v>
      </c>
      <c r="L197" s="77" t="str">
        <f>VLOOKUP($J197,[1]Coord_Mpios_X_Y!$B$102:$K$114,9,FALSE)</f>
        <v>1,228574994655</v>
      </c>
      <c r="M197" s="77" t="str">
        <f>VLOOKUP($J197,[1]Coord_Mpios_X_Y!$B$102:$K$114,10,FALSE)</f>
        <v>-76,684362183288</v>
      </c>
      <c r="N197" s="86" t="s">
        <v>1775</v>
      </c>
      <c r="O197" s="86" t="s">
        <v>1776</v>
      </c>
      <c r="P197" s="218"/>
      <c r="Q197" s="85" t="s">
        <v>126</v>
      </c>
      <c r="R197" s="108">
        <v>12958580</v>
      </c>
      <c r="S197" s="62" t="str">
        <f t="shared" si="136"/>
        <v>CC12958580</v>
      </c>
      <c r="T197" s="91" t="s">
        <v>270</v>
      </c>
      <c r="U197" s="85" t="s">
        <v>1295</v>
      </c>
      <c r="V197" s="91" t="s">
        <v>561</v>
      </c>
      <c r="W197" s="85" t="s">
        <v>357</v>
      </c>
      <c r="X197" s="87">
        <v>19264</v>
      </c>
      <c r="Y197" s="89">
        <f t="shared" si="153"/>
        <v>52</v>
      </c>
      <c r="Z197" s="63">
        <f>VLOOKUP($Y197,[1]Edades!$A$3:$H$153,4,FALSE)</f>
        <v>5</v>
      </c>
      <c r="AA197" s="63" t="str">
        <f>VLOOKUP($Y197,[1]Edades!$A$3:$H$153,6,FALSE)</f>
        <v>5 - Adultez</v>
      </c>
      <c r="AB197" s="63">
        <f>VLOOKUP($Y197,[1]Edades!$A$3:$H$153,7,FALSE)</f>
        <v>11</v>
      </c>
      <c r="AC197" s="63" t="str">
        <f>VLOOKUP($Y197,[1]Edades!$A$3:$H$153,8,FALSE)</f>
        <v>50-54</v>
      </c>
      <c r="AD197" s="91" t="s">
        <v>1589</v>
      </c>
      <c r="AE197" s="85">
        <v>1</v>
      </c>
      <c r="AF197" s="85" t="s">
        <v>807</v>
      </c>
      <c r="AG197" s="86" t="s">
        <v>1777</v>
      </c>
      <c r="AH197" s="85" t="s">
        <v>807</v>
      </c>
      <c r="AI197" s="85" t="s">
        <v>1596</v>
      </c>
      <c r="AJ197" s="85" t="s">
        <v>807</v>
      </c>
      <c r="AK197" s="86" t="s">
        <v>1775</v>
      </c>
      <c r="AL197" s="86" t="s">
        <v>1600</v>
      </c>
      <c r="AM197" s="85" t="s">
        <v>1856</v>
      </c>
      <c r="AN197" s="85" t="s">
        <v>1604</v>
      </c>
      <c r="AO197" s="85" t="s">
        <v>1605</v>
      </c>
      <c r="AP197" s="85" t="s">
        <v>1950</v>
      </c>
      <c r="AQ197" s="75" t="s">
        <v>1841</v>
      </c>
      <c r="AR197" s="53" t="str">
        <f t="shared" si="154"/>
        <v>86001 - Mocoa</v>
      </c>
      <c r="AS197" s="85" t="s">
        <v>1628</v>
      </c>
      <c r="AT197" s="85">
        <v>3202362195</v>
      </c>
      <c r="AU197" s="85" t="s">
        <v>1219</v>
      </c>
      <c r="AV197" s="85"/>
      <c r="AW197" s="85"/>
      <c r="AX197" s="85"/>
      <c r="AY197" s="85"/>
      <c r="AZ197" s="85"/>
      <c r="BA197" s="85">
        <v>86</v>
      </c>
      <c r="BB197" s="85" t="s">
        <v>1778</v>
      </c>
      <c r="BC197" s="85">
        <v>86885</v>
      </c>
      <c r="BD197" s="85" t="s">
        <v>1618</v>
      </c>
      <c r="BE197" s="89">
        <v>860010017201</v>
      </c>
      <c r="BF197" s="49" t="s">
        <v>1079</v>
      </c>
      <c r="BG197" s="85" t="s">
        <v>1779</v>
      </c>
      <c r="BH197" s="85" t="s">
        <v>1780</v>
      </c>
      <c r="BI197" s="85">
        <v>4201616</v>
      </c>
      <c r="BJ197" s="85"/>
      <c r="BK197" s="85"/>
      <c r="BL197" s="85" t="s">
        <v>807</v>
      </c>
      <c r="BM197" s="85" t="s">
        <v>130</v>
      </c>
      <c r="BN197" s="85" t="s">
        <v>132</v>
      </c>
      <c r="BO197" s="85">
        <v>0</v>
      </c>
      <c r="BP197" s="85" t="s">
        <v>132</v>
      </c>
      <c r="BQ197" s="85" t="s">
        <v>132</v>
      </c>
      <c r="BR197" s="127" t="s">
        <v>2241</v>
      </c>
      <c r="BS197" s="85" t="s">
        <v>807</v>
      </c>
      <c r="BT197" s="87">
        <v>44770</v>
      </c>
      <c r="BU197" s="85" t="s">
        <v>1677</v>
      </c>
      <c r="BV197" s="85" t="s">
        <v>130</v>
      </c>
      <c r="BW197" s="91" t="s">
        <v>1700</v>
      </c>
      <c r="BX197" s="85" t="s">
        <v>132</v>
      </c>
      <c r="BY197" s="88" t="s">
        <v>130</v>
      </c>
      <c r="BZ197" s="85" t="s">
        <v>132</v>
      </c>
      <c r="CA197" s="85" t="s">
        <v>130</v>
      </c>
      <c r="CB197" s="85" t="s">
        <v>132</v>
      </c>
      <c r="CC197" s="85" t="s">
        <v>130</v>
      </c>
      <c r="CD197" s="85" t="s">
        <v>132</v>
      </c>
      <c r="CE197" s="85" t="s">
        <v>1681</v>
      </c>
      <c r="CF197" s="85" t="s">
        <v>1941</v>
      </c>
      <c r="CG197" s="109">
        <v>86</v>
      </c>
      <c r="CH197" s="95">
        <v>160</v>
      </c>
      <c r="CI197" s="50">
        <f t="shared" si="138"/>
        <v>33.593749999999993</v>
      </c>
      <c r="CJ197" s="18" t="str">
        <f t="shared" si="139"/>
        <v>OBESIDAD</v>
      </c>
      <c r="CK197" s="95">
        <f>Hoja1!L199</f>
        <v>9</v>
      </c>
      <c r="CL197" s="10" t="s">
        <v>1112</v>
      </c>
      <c r="CM197" s="114">
        <v>43382</v>
      </c>
      <c r="CN197" s="92"/>
      <c r="CO197" s="75">
        <v>1</v>
      </c>
      <c r="CP197" s="119">
        <f t="shared" si="157"/>
        <v>43382</v>
      </c>
      <c r="CQ197" s="75">
        <v>1</v>
      </c>
      <c r="CR197" s="94" t="s">
        <v>1221</v>
      </c>
      <c r="CS197" s="75">
        <v>1</v>
      </c>
      <c r="CT197" s="110" t="s">
        <v>1707</v>
      </c>
      <c r="CU197" s="92" t="s">
        <v>130</v>
      </c>
      <c r="CV197" s="92" t="s">
        <v>1221</v>
      </c>
      <c r="CW197" s="102">
        <v>110</v>
      </c>
      <c r="CX197" s="102">
        <v>80</v>
      </c>
      <c r="CY197" s="93" t="s">
        <v>807</v>
      </c>
      <c r="CZ197" s="92" t="s">
        <v>132</v>
      </c>
      <c r="DA197" s="92" t="s">
        <v>132</v>
      </c>
      <c r="DB197" s="92">
        <v>0</v>
      </c>
      <c r="DC197" s="75" t="str">
        <f t="shared" si="140"/>
        <v/>
      </c>
      <c r="DD197" s="16" t="str">
        <f t="shared" si="141"/>
        <v/>
      </c>
      <c r="DE197" s="16" t="str">
        <f t="shared" si="142"/>
        <v/>
      </c>
      <c r="DF197" s="16" t="str">
        <f t="shared" si="143"/>
        <v/>
      </c>
      <c r="DG197" s="16" t="str">
        <f t="shared" si="155"/>
        <v xml:space="preserve"> +  +  + </v>
      </c>
      <c r="DH197" s="16" t="str">
        <f t="shared" ref="DH197:DH201" si="158">E197</f>
        <v>HTA + DM</v>
      </c>
      <c r="DI197" s="98"/>
      <c r="DJ197" s="75" t="str">
        <f t="shared" si="144"/>
        <v>NO</v>
      </c>
      <c r="DL197" s="98"/>
      <c r="DM197" s="98">
        <v>44686</v>
      </c>
      <c r="DN197" s="75" t="str">
        <f t="shared" si="145"/>
        <v>SI</v>
      </c>
      <c r="DO197" s="98"/>
      <c r="DP197" s="75" t="str">
        <f t="shared" si="146"/>
        <v>NO</v>
      </c>
      <c r="DQ197" s="98"/>
      <c r="DR197" s="75" t="str">
        <f t="shared" si="147"/>
        <v>NO</v>
      </c>
      <c r="DS197" s="98"/>
      <c r="DT197" s="75" t="str">
        <f t="shared" si="148"/>
        <v>NO</v>
      </c>
      <c r="DU197" s="98"/>
      <c r="DV197" s="75" t="str">
        <f t="shared" si="149"/>
        <v>NO</v>
      </c>
      <c r="DW197" s="98"/>
      <c r="DX197" s="75" t="str">
        <f t="shared" si="150"/>
        <v>NO</v>
      </c>
      <c r="DY197" s="98">
        <v>44235</v>
      </c>
      <c r="DZ197" s="75" t="str">
        <f t="shared" si="151"/>
        <v>SI</v>
      </c>
      <c r="EA197" s="98"/>
      <c r="EB197" s="75" t="str">
        <f t="shared" si="152"/>
        <v>NO</v>
      </c>
      <c r="EC197" s="98" t="s">
        <v>132</v>
      </c>
      <c r="ED197" s="92" t="s">
        <v>1530</v>
      </c>
      <c r="EE197" s="92" t="s">
        <v>807</v>
      </c>
      <c r="EF197" s="92" t="s">
        <v>1114</v>
      </c>
      <c r="EG197" s="94"/>
      <c r="EH197" s="99" t="s">
        <v>1474</v>
      </c>
      <c r="EI197" s="92">
        <v>2</v>
      </c>
      <c r="EJ197" s="92"/>
      <c r="EK197" s="101">
        <v>44232</v>
      </c>
      <c r="EL197" s="92">
        <v>1.24</v>
      </c>
      <c r="EM197" s="103">
        <v>44610</v>
      </c>
      <c r="EN197" s="92">
        <v>131</v>
      </c>
      <c r="EO197" s="101">
        <v>44232</v>
      </c>
      <c r="EP197" s="92">
        <v>184</v>
      </c>
      <c r="EQ197" s="101">
        <v>44232</v>
      </c>
      <c r="ER197" s="99">
        <v>94.039999999999992</v>
      </c>
      <c r="ES197" s="101">
        <v>44232</v>
      </c>
      <c r="ET197" s="192">
        <v>42.6</v>
      </c>
      <c r="EU197" s="101">
        <v>44232</v>
      </c>
      <c r="EV197" s="92">
        <v>236.8</v>
      </c>
      <c r="EW197" s="101">
        <v>44420</v>
      </c>
      <c r="EX197" s="92" t="s">
        <v>1734</v>
      </c>
      <c r="EY197" s="103">
        <v>44610</v>
      </c>
      <c r="EZ197" s="92">
        <v>12.3</v>
      </c>
      <c r="FA197" s="92"/>
      <c r="FB197" s="92"/>
      <c r="FC197" s="92"/>
      <c r="FD197" s="92"/>
      <c r="FE197" s="103">
        <v>44420</v>
      </c>
      <c r="FF197" s="105">
        <v>12.9</v>
      </c>
      <c r="FG197" s="101">
        <v>44420</v>
      </c>
      <c r="FH197" s="105">
        <v>43</v>
      </c>
      <c r="FI197" s="98">
        <v>44854</v>
      </c>
      <c r="FJ197" s="94" t="s">
        <v>1716</v>
      </c>
      <c r="FK197" s="92">
        <v>100</v>
      </c>
      <c r="FL197" s="98">
        <v>44867</v>
      </c>
      <c r="FM197" s="98" t="s">
        <v>1530</v>
      </c>
      <c r="FN197" s="98">
        <v>44959</v>
      </c>
      <c r="FO197" s="107"/>
      <c r="FP197" s="92" t="s">
        <v>130</v>
      </c>
      <c r="FQ197" s="92" t="s">
        <v>132</v>
      </c>
      <c r="FR197" s="92" t="s">
        <v>132</v>
      </c>
      <c r="FS197" s="107" t="s">
        <v>132</v>
      </c>
      <c r="FT197" s="92" t="s">
        <v>130</v>
      </c>
      <c r="FU197" s="92"/>
      <c r="GM197" s="92"/>
    </row>
    <row r="198" spans="1:195" s="75" customFormat="1" x14ac:dyDescent="0.25">
      <c r="A198" s="85">
        <v>2022</v>
      </c>
      <c r="B198" s="76">
        <v>44926</v>
      </c>
      <c r="C198" s="85" t="s">
        <v>121</v>
      </c>
      <c r="D198" s="85" t="s">
        <v>122</v>
      </c>
      <c r="E198" s="85" t="s">
        <v>1474</v>
      </c>
      <c r="F198" s="77">
        <f t="shared" si="156"/>
        <v>197</v>
      </c>
      <c r="G198" s="85" t="s">
        <v>1586</v>
      </c>
      <c r="H198" s="85">
        <v>86</v>
      </c>
      <c r="I198" s="85" t="s">
        <v>797</v>
      </c>
      <c r="J198" s="217" t="s">
        <v>800</v>
      </c>
      <c r="K198" s="77" t="str">
        <f>VLOOKUP(J198,[1]CodMpios!$B$1075:$E$1087,4,FALSE)</f>
        <v>86001 - Mocoa</v>
      </c>
      <c r="L198" s="77" t="str">
        <f>VLOOKUP($J198,[1]Coord_Mpios_X_Y!$B$102:$K$114,9,FALSE)</f>
        <v>1,228574994655</v>
      </c>
      <c r="M198" s="77" t="str">
        <f>VLOOKUP($J198,[1]Coord_Mpios_X_Y!$B$102:$K$114,10,FALSE)</f>
        <v>-76,684362183288</v>
      </c>
      <c r="N198" s="86" t="s">
        <v>1775</v>
      </c>
      <c r="O198" s="86" t="s">
        <v>1776</v>
      </c>
      <c r="P198" s="218"/>
      <c r="Q198" s="85" t="s">
        <v>126</v>
      </c>
      <c r="R198" s="108">
        <v>18125290</v>
      </c>
      <c r="S198" s="62" t="str">
        <f t="shared" si="136"/>
        <v>CC18125290</v>
      </c>
      <c r="T198" s="91" t="s">
        <v>1296</v>
      </c>
      <c r="U198" s="85" t="s">
        <v>178</v>
      </c>
      <c r="V198" s="91" t="s">
        <v>259</v>
      </c>
      <c r="W198" s="85" t="s">
        <v>528</v>
      </c>
      <c r="X198" s="87">
        <v>25703</v>
      </c>
      <c r="Y198" s="89">
        <f t="shared" si="153"/>
        <v>70</v>
      </c>
      <c r="Z198" s="63">
        <f>VLOOKUP($Y198,[1]Edades!$A$3:$H$153,4,FALSE)</f>
        <v>6</v>
      </c>
      <c r="AA198" s="63" t="str">
        <f>VLOOKUP($Y198,[1]Edades!$A$3:$H$153,6,FALSE)</f>
        <v>6 - Persona mayor</v>
      </c>
      <c r="AB198" s="63">
        <f>VLOOKUP($Y198,[1]Edades!$A$3:$H$153,7,FALSE)</f>
        <v>15</v>
      </c>
      <c r="AC198" s="63" t="str">
        <f>VLOOKUP($Y198,[1]Edades!$A$3:$H$153,8,FALSE)</f>
        <v>70-74</v>
      </c>
      <c r="AD198" s="91" t="s">
        <v>1589</v>
      </c>
      <c r="AE198" s="85">
        <v>1</v>
      </c>
      <c r="AF198" s="85" t="s">
        <v>807</v>
      </c>
      <c r="AG198" s="86" t="s">
        <v>1777</v>
      </c>
      <c r="AH198" s="85" t="s">
        <v>807</v>
      </c>
      <c r="AI198" s="85" t="s">
        <v>807</v>
      </c>
      <c r="AJ198" s="85" t="s">
        <v>807</v>
      </c>
      <c r="AK198" s="86" t="s">
        <v>1775</v>
      </c>
      <c r="AL198" s="86" t="s">
        <v>1600</v>
      </c>
      <c r="AM198" s="85" t="s">
        <v>1786</v>
      </c>
      <c r="AN198" s="85" t="s">
        <v>131</v>
      </c>
      <c r="AO198" s="85" t="s">
        <v>131</v>
      </c>
      <c r="AP198" s="85" t="s">
        <v>131</v>
      </c>
      <c r="AQ198" s="75" t="s">
        <v>1841</v>
      </c>
      <c r="AR198" s="53" t="str">
        <f t="shared" si="154"/>
        <v>86001 - Mocoa</v>
      </c>
      <c r="AS198" s="85" t="s">
        <v>1586</v>
      </c>
      <c r="AT198" s="85">
        <v>3124703363</v>
      </c>
      <c r="AU198" s="85" t="s">
        <v>1219</v>
      </c>
      <c r="AV198" s="85"/>
      <c r="AW198" s="85"/>
      <c r="AX198" s="85"/>
      <c r="AY198" s="85"/>
      <c r="AZ198" s="85"/>
      <c r="BA198" s="85">
        <v>86</v>
      </c>
      <c r="BB198" s="85" t="s">
        <v>1778</v>
      </c>
      <c r="BC198" s="85">
        <v>86001</v>
      </c>
      <c r="BD198" s="85" t="s">
        <v>1586</v>
      </c>
      <c r="BE198" s="89">
        <v>860010017201</v>
      </c>
      <c r="BF198" s="49" t="s">
        <v>1079</v>
      </c>
      <c r="BG198" s="85" t="s">
        <v>1779</v>
      </c>
      <c r="BH198" s="85" t="s">
        <v>1780</v>
      </c>
      <c r="BI198" s="85">
        <v>4201616</v>
      </c>
      <c r="BJ198" s="85"/>
      <c r="BK198" s="85"/>
      <c r="BL198" s="85" t="s">
        <v>2256</v>
      </c>
      <c r="BM198" s="88" t="s">
        <v>132</v>
      </c>
      <c r="BN198" s="85" t="s">
        <v>132</v>
      </c>
      <c r="BO198" s="85">
        <v>0</v>
      </c>
      <c r="BP198" s="85" t="s">
        <v>132</v>
      </c>
      <c r="BQ198" s="85" t="s">
        <v>132</v>
      </c>
      <c r="BR198" s="85" t="s">
        <v>807</v>
      </c>
      <c r="BS198" s="85" t="s">
        <v>807</v>
      </c>
      <c r="BT198" s="87">
        <v>44728</v>
      </c>
      <c r="BU198" s="85" t="s">
        <v>1677</v>
      </c>
      <c r="BV198" s="85" t="s">
        <v>130</v>
      </c>
      <c r="BW198" s="91" t="s">
        <v>131</v>
      </c>
      <c r="BX198" s="85"/>
      <c r="BY198" s="85" t="s">
        <v>131</v>
      </c>
      <c r="BZ198" s="85" t="s">
        <v>807</v>
      </c>
      <c r="CA198" s="85" t="s">
        <v>807</v>
      </c>
      <c r="CB198" s="85"/>
      <c r="CC198" s="85"/>
      <c r="CD198" s="85" t="s">
        <v>131</v>
      </c>
      <c r="CE198" s="88" t="s">
        <v>1681</v>
      </c>
      <c r="CF198" s="80" t="str">
        <f t="shared" ref="CF198:CF199" si="159">E198</f>
        <v>DM</v>
      </c>
      <c r="CG198" s="109">
        <v>69</v>
      </c>
      <c r="CH198" s="95">
        <v>175</v>
      </c>
      <c r="CI198" s="50">
        <f t="shared" si="138"/>
        <v>22.530612244897959</v>
      </c>
      <c r="CJ198" s="18" t="str">
        <f t="shared" si="139"/>
        <v>NORMAL</v>
      </c>
      <c r="CK198" s="95">
        <f>Hoja1!L200</f>
        <v>13</v>
      </c>
      <c r="CL198" s="10" t="s">
        <v>1113</v>
      </c>
      <c r="CM198" s="114">
        <v>43382</v>
      </c>
      <c r="CN198" s="92"/>
      <c r="CO198" s="92">
        <v>2</v>
      </c>
      <c r="CP198" s="65" t="s">
        <v>1222</v>
      </c>
      <c r="CQ198" s="75">
        <v>1</v>
      </c>
      <c r="CR198" s="94" t="s">
        <v>1221</v>
      </c>
      <c r="CS198" s="75">
        <v>1</v>
      </c>
      <c r="CT198" s="110" t="s">
        <v>1707</v>
      </c>
      <c r="CU198" s="93" t="s">
        <v>807</v>
      </c>
      <c r="CV198" s="92"/>
      <c r="CW198" s="102">
        <v>120</v>
      </c>
      <c r="CX198" s="102">
        <v>80</v>
      </c>
      <c r="CY198" s="93" t="s">
        <v>807</v>
      </c>
      <c r="CZ198" s="92" t="s">
        <v>130</v>
      </c>
      <c r="DA198" s="75" t="s">
        <v>807</v>
      </c>
      <c r="DB198" s="92">
        <v>0</v>
      </c>
      <c r="DC198" s="75" t="str">
        <f t="shared" si="140"/>
        <v/>
      </c>
      <c r="DD198" s="16" t="str">
        <f t="shared" si="141"/>
        <v/>
      </c>
      <c r="DE198" s="16" t="str">
        <f t="shared" si="142"/>
        <v/>
      </c>
      <c r="DF198" s="16" t="str">
        <f t="shared" si="143"/>
        <v/>
      </c>
      <c r="DG198" s="16" t="str">
        <f t="shared" si="155"/>
        <v xml:space="preserve"> +  +  + </v>
      </c>
      <c r="DH198" s="16" t="str">
        <f t="shared" si="158"/>
        <v>DM</v>
      </c>
      <c r="DI198" s="98"/>
      <c r="DJ198" s="75" t="str">
        <f t="shared" si="144"/>
        <v>NO</v>
      </c>
      <c r="DL198" s="98"/>
      <c r="DM198" s="98">
        <v>43523</v>
      </c>
      <c r="DN198" s="75" t="str">
        <f t="shared" si="145"/>
        <v>SI</v>
      </c>
      <c r="DO198" s="98"/>
      <c r="DP198" s="75" t="str">
        <f t="shared" si="146"/>
        <v>NO</v>
      </c>
      <c r="DQ198" s="98"/>
      <c r="DR198" s="75" t="str">
        <f t="shared" si="147"/>
        <v>NO</v>
      </c>
      <c r="DS198" s="98"/>
      <c r="DT198" s="75" t="str">
        <f t="shared" si="148"/>
        <v>NO</v>
      </c>
      <c r="DU198" s="98"/>
      <c r="DV198" s="75" t="str">
        <f t="shared" si="149"/>
        <v>NO</v>
      </c>
      <c r="DW198" s="98"/>
      <c r="DX198" s="75" t="str">
        <f t="shared" si="150"/>
        <v>NO</v>
      </c>
      <c r="DY198" s="98">
        <v>44643</v>
      </c>
      <c r="DZ198" s="75" t="str">
        <f t="shared" si="151"/>
        <v>SI</v>
      </c>
      <c r="EA198" s="98"/>
      <c r="EB198" s="75" t="str">
        <f t="shared" si="152"/>
        <v>NO</v>
      </c>
      <c r="EC198" s="98" t="s">
        <v>807</v>
      </c>
      <c r="ED198" s="92" t="s">
        <v>1530</v>
      </c>
      <c r="EE198" s="92"/>
      <c r="EF198" s="98" t="s">
        <v>807</v>
      </c>
      <c r="EG198" s="94"/>
      <c r="EH198" s="99" t="s">
        <v>131</v>
      </c>
      <c r="EI198" s="99" t="s">
        <v>807</v>
      </c>
      <c r="EJ198" s="99"/>
      <c r="EK198" s="101">
        <v>44643</v>
      </c>
      <c r="EL198" s="92">
        <v>0.82</v>
      </c>
      <c r="EM198" s="103">
        <v>44643</v>
      </c>
      <c r="EN198" s="102">
        <v>216</v>
      </c>
      <c r="EO198" s="101">
        <v>44643</v>
      </c>
      <c r="EP198" s="92">
        <v>161.30000000000001</v>
      </c>
      <c r="EQ198" s="101">
        <v>44643</v>
      </c>
      <c r="ER198" s="99">
        <v>81.900000000000006</v>
      </c>
      <c r="ES198" s="101">
        <v>44643</v>
      </c>
      <c r="ET198" s="192">
        <v>55.9</v>
      </c>
      <c r="EU198" s="101">
        <v>44643</v>
      </c>
      <c r="EV198" s="92">
        <v>117.5</v>
      </c>
      <c r="EW198" s="101">
        <v>44643</v>
      </c>
      <c r="EX198" s="92"/>
      <c r="EY198" s="103">
        <v>44643</v>
      </c>
      <c r="EZ198" s="92">
        <v>12.1</v>
      </c>
      <c r="FA198" s="102"/>
      <c r="FB198" s="102"/>
      <c r="FC198" s="92"/>
      <c r="FD198" s="92"/>
      <c r="FE198" s="103">
        <v>44643</v>
      </c>
      <c r="FF198" s="105">
        <v>5.46</v>
      </c>
      <c r="FG198" s="101">
        <v>44643</v>
      </c>
      <c r="FH198" s="105">
        <v>50.8</v>
      </c>
      <c r="FI198" s="92"/>
      <c r="FJ198" s="94"/>
      <c r="FK198" s="92"/>
      <c r="FL198" s="98">
        <v>44728</v>
      </c>
      <c r="FM198" s="98" t="s">
        <v>1530</v>
      </c>
      <c r="FN198" s="98">
        <v>44758</v>
      </c>
      <c r="FO198" s="107" t="s">
        <v>807</v>
      </c>
      <c r="FP198" s="92" t="s">
        <v>132</v>
      </c>
      <c r="FQ198" s="92" t="s">
        <v>132</v>
      </c>
      <c r="FR198" s="92" t="s">
        <v>132</v>
      </c>
      <c r="FS198" s="107" t="s">
        <v>807</v>
      </c>
      <c r="FT198" s="92" t="s">
        <v>132</v>
      </c>
      <c r="FU198" s="92"/>
      <c r="GM198" s="102"/>
    </row>
    <row r="199" spans="1:195" s="75" customFormat="1" x14ac:dyDescent="0.25">
      <c r="A199" s="85">
        <v>2022</v>
      </c>
      <c r="B199" s="76">
        <v>44926</v>
      </c>
      <c r="C199" s="85" t="s">
        <v>121</v>
      </c>
      <c r="D199" s="85" t="s">
        <v>122</v>
      </c>
      <c r="E199" s="85" t="s">
        <v>123</v>
      </c>
      <c r="F199" s="77">
        <f t="shared" si="156"/>
        <v>198</v>
      </c>
      <c r="G199" s="85" t="s">
        <v>1586</v>
      </c>
      <c r="H199" s="85">
        <v>86</v>
      </c>
      <c r="I199" s="85" t="s">
        <v>797</v>
      </c>
      <c r="J199" s="217" t="s">
        <v>800</v>
      </c>
      <c r="K199" s="77" t="str">
        <f>VLOOKUP(J199,[1]CodMpios!$B$1075:$E$1087,4,FALSE)</f>
        <v>86001 - Mocoa</v>
      </c>
      <c r="L199" s="77" t="str">
        <f>VLOOKUP($J199,[1]Coord_Mpios_X_Y!$B$102:$K$114,9,FALSE)</f>
        <v>1,228574994655</v>
      </c>
      <c r="M199" s="77" t="str">
        <f>VLOOKUP($J199,[1]Coord_Mpios_X_Y!$B$102:$K$114,10,FALSE)</f>
        <v>-76,684362183288</v>
      </c>
      <c r="N199" s="86" t="s">
        <v>1775</v>
      </c>
      <c r="O199" s="86" t="s">
        <v>1776</v>
      </c>
      <c r="P199" s="218"/>
      <c r="Q199" s="85" t="s">
        <v>126</v>
      </c>
      <c r="R199" s="108">
        <v>27354194</v>
      </c>
      <c r="S199" s="62" t="str">
        <f t="shared" si="136"/>
        <v>CC27354194</v>
      </c>
      <c r="T199" s="91" t="s">
        <v>294</v>
      </c>
      <c r="U199" s="85" t="s">
        <v>542</v>
      </c>
      <c r="V199" s="91" t="s">
        <v>1294</v>
      </c>
      <c r="W199" s="85" t="s">
        <v>458</v>
      </c>
      <c r="X199" s="87">
        <v>19706</v>
      </c>
      <c r="Y199" s="89">
        <f t="shared" si="153"/>
        <v>53</v>
      </c>
      <c r="Z199" s="63">
        <f>VLOOKUP($Y199,[1]Edades!$A$3:$H$153,4,FALSE)</f>
        <v>5</v>
      </c>
      <c r="AA199" s="63" t="str">
        <f>VLOOKUP($Y199,[1]Edades!$A$3:$H$153,6,FALSE)</f>
        <v>5 - Adultez</v>
      </c>
      <c r="AB199" s="63">
        <f>VLOOKUP($Y199,[1]Edades!$A$3:$H$153,7,FALSE)</f>
        <v>11</v>
      </c>
      <c r="AC199" s="63" t="str">
        <f>VLOOKUP($Y199,[1]Edades!$A$3:$H$153,8,FALSE)</f>
        <v>50-54</v>
      </c>
      <c r="AD199" s="91" t="s">
        <v>1590</v>
      </c>
      <c r="AE199" s="85">
        <v>2</v>
      </c>
      <c r="AF199" s="85" t="s">
        <v>807</v>
      </c>
      <c r="AG199" s="86" t="s">
        <v>212</v>
      </c>
      <c r="AH199" s="86" t="s">
        <v>130</v>
      </c>
      <c r="AI199" s="85" t="s">
        <v>807</v>
      </c>
      <c r="AJ199" s="85" t="s">
        <v>807</v>
      </c>
      <c r="AK199" s="86" t="s">
        <v>1775</v>
      </c>
      <c r="AL199" s="85" t="s">
        <v>807</v>
      </c>
      <c r="AM199" s="85" t="s">
        <v>1786</v>
      </c>
      <c r="AN199" s="85" t="s">
        <v>131</v>
      </c>
      <c r="AO199" s="85" t="s">
        <v>131</v>
      </c>
      <c r="AP199" s="85" t="s">
        <v>131</v>
      </c>
      <c r="AQ199" s="86" t="s">
        <v>1787</v>
      </c>
      <c r="AR199" s="53" t="str">
        <f t="shared" si="154"/>
        <v>86001 - Mocoa</v>
      </c>
      <c r="AS199" s="85" t="s">
        <v>1586</v>
      </c>
      <c r="AT199" s="85">
        <v>3208942817</v>
      </c>
      <c r="AU199" s="85" t="s">
        <v>1219</v>
      </c>
      <c r="AV199" s="85"/>
      <c r="AW199" s="85"/>
      <c r="AX199" s="85"/>
      <c r="AY199" s="85"/>
      <c r="AZ199" s="85"/>
      <c r="BA199" s="85">
        <v>86</v>
      </c>
      <c r="BB199" s="85" t="s">
        <v>1778</v>
      </c>
      <c r="BC199" s="85">
        <v>86001</v>
      </c>
      <c r="BD199" s="85" t="s">
        <v>1586</v>
      </c>
      <c r="BE199" s="89">
        <v>860010017201</v>
      </c>
      <c r="BF199" s="49" t="s">
        <v>1079</v>
      </c>
      <c r="BG199" s="85" t="s">
        <v>1779</v>
      </c>
      <c r="BH199" s="85" t="s">
        <v>1780</v>
      </c>
      <c r="BI199" s="85">
        <v>4201616</v>
      </c>
      <c r="BJ199" s="85"/>
      <c r="BK199" s="85"/>
      <c r="BL199" s="85" t="s">
        <v>807</v>
      </c>
      <c r="BM199" s="85" t="s">
        <v>130</v>
      </c>
      <c r="BN199" s="85" t="s">
        <v>132</v>
      </c>
      <c r="BO199" s="85">
        <v>0</v>
      </c>
      <c r="BP199" s="85" t="s">
        <v>132</v>
      </c>
      <c r="BQ199" s="85" t="s">
        <v>132</v>
      </c>
      <c r="BR199" s="85" t="s">
        <v>807</v>
      </c>
      <c r="BS199" s="85" t="s">
        <v>807</v>
      </c>
      <c r="BT199" s="142">
        <v>44669</v>
      </c>
      <c r="BU199" s="85" t="s">
        <v>1677</v>
      </c>
      <c r="BV199" s="85" t="s">
        <v>130</v>
      </c>
      <c r="BW199" s="91" t="s">
        <v>1678</v>
      </c>
      <c r="BX199" s="85"/>
      <c r="BY199" s="88" t="s">
        <v>130</v>
      </c>
      <c r="BZ199" s="85" t="s">
        <v>807</v>
      </c>
      <c r="CA199" s="85" t="s">
        <v>807</v>
      </c>
      <c r="CB199" s="85"/>
      <c r="CC199" s="85"/>
      <c r="CD199" s="85" t="s">
        <v>131</v>
      </c>
      <c r="CE199" s="88" t="s">
        <v>1681</v>
      </c>
      <c r="CF199" s="80" t="str">
        <f t="shared" si="159"/>
        <v>HTA</v>
      </c>
      <c r="CG199" s="109">
        <v>52</v>
      </c>
      <c r="CH199" s="95">
        <v>145</v>
      </c>
      <c r="CI199" s="50">
        <f t="shared" si="138"/>
        <v>24.732461355529132</v>
      </c>
      <c r="CJ199" s="18" t="str">
        <f t="shared" si="139"/>
        <v>NORMAL</v>
      </c>
      <c r="CK199" s="95">
        <f>Hoja1!L201</f>
        <v>10</v>
      </c>
      <c r="CL199" s="10" t="s">
        <v>1112</v>
      </c>
      <c r="CM199" s="114">
        <v>43382</v>
      </c>
      <c r="CN199" s="92"/>
      <c r="CO199" s="75">
        <v>1</v>
      </c>
      <c r="CP199" s="119">
        <f t="shared" ref="CP199:CP201" si="160">CM199</f>
        <v>43382</v>
      </c>
      <c r="CQ199" s="75">
        <v>2</v>
      </c>
      <c r="CR199" s="65" t="s">
        <v>1222</v>
      </c>
      <c r="CS199" s="75">
        <v>0</v>
      </c>
      <c r="CT199" s="110" t="s">
        <v>131</v>
      </c>
      <c r="CU199" s="93" t="s">
        <v>807</v>
      </c>
      <c r="CV199" s="92"/>
      <c r="CW199" s="102">
        <v>140</v>
      </c>
      <c r="CX199" s="102">
        <v>80</v>
      </c>
      <c r="CY199" s="93" t="s">
        <v>807</v>
      </c>
      <c r="CZ199" s="92" t="s">
        <v>132</v>
      </c>
      <c r="DA199" s="75" t="s">
        <v>807</v>
      </c>
      <c r="DB199" s="92">
        <v>0</v>
      </c>
      <c r="DC199" s="75" t="str">
        <f t="shared" si="140"/>
        <v/>
      </c>
      <c r="DD199" s="16" t="str">
        <f t="shared" si="141"/>
        <v/>
      </c>
      <c r="DE199" s="16" t="str">
        <f t="shared" si="142"/>
        <v/>
      </c>
      <c r="DF199" s="16" t="str">
        <f t="shared" si="143"/>
        <v/>
      </c>
      <c r="DG199" s="16" t="str">
        <f t="shared" si="155"/>
        <v xml:space="preserve"> +  +  + </v>
      </c>
      <c r="DH199" s="16" t="str">
        <f t="shared" si="158"/>
        <v>HTA</v>
      </c>
      <c r="DI199" s="98"/>
      <c r="DJ199" s="75" t="str">
        <f t="shared" si="144"/>
        <v>NO</v>
      </c>
      <c r="DL199" s="98"/>
      <c r="DM199" s="98">
        <v>43439</v>
      </c>
      <c r="DN199" s="75" t="str">
        <f t="shared" si="145"/>
        <v>SI</v>
      </c>
      <c r="DO199" s="98"/>
      <c r="DP199" s="75" t="str">
        <f t="shared" si="146"/>
        <v>NO</v>
      </c>
      <c r="DQ199" s="98"/>
      <c r="DR199" s="75" t="str">
        <f t="shared" si="147"/>
        <v>NO</v>
      </c>
      <c r="DS199" s="98"/>
      <c r="DT199" s="75" t="str">
        <f t="shared" si="148"/>
        <v>NO</v>
      </c>
      <c r="DU199" s="98"/>
      <c r="DV199" s="75" t="str">
        <f t="shared" si="149"/>
        <v>NO</v>
      </c>
      <c r="DW199" s="98"/>
      <c r="DX199" s="75" t="str">
        <f t="shared" si="150"/>
        <v>NO</v>
      </c>
      <c r="DY199" s="97">
        <v>44636</v>
      </c>
      <c r="DZ199" s="75" t="str">
        <f t="shared" si="151"/>
        <v>SI</v>
      </c>
      <c r="EA199" s="98"/>
      <c r="EB199" s="75" t="str">
        <f t="shared" si="152"/>
        <v>NO</v>
      </c>
      <c r="EC199" s="98" t="s">
        <v>807</v>
      </c>
      <c r="ED199" s="92" t="s">
        <v>1530</v>
      </c>
      <c r="EE199" s="92"/>
      <c r="EF199" s="98" t="s">
        <v>807</v>
      </c>
      <c r="EG199" s="94"/>
      <c r="EH199" s="99" t="s">
        <v>131</v>
      </c>
      <c r="EI199" s="99" t="s">
        <v>807</v>
      </c>
      <c r="EJ199" s="99"/>
      <c r="EK199" s="111">
        <v>44636</v>
      </c>
      <c r="EL199" s="92">
        <v>0.56999999999999995</v>
      </c>
      <c r="EM199" s="112">
        <v>44636</v>
      </c>
      <c r="EN199" s="92">
        <v>100</v>
      </c>
      <c r="EO199" s="111">
        <v>44636</v>
      </c>
      <c r="EP199" s="92">
        <v>147.19999999999999</v>
      </c>
      <c r="EQ199" s="111">
        <v>44636</v>
      </c>
      <c r="ER199" s="99">
        <v>69.259999999999991</v>
      </c>
      <c r="ES199" s="111">
        <v>44636</v>
      </c>
      <c r="ET199" s="192">
        <v>47.1</v>
      </c>
      <c r="EU199" s="111">
        <v>44636</v>
      </c>
      <c r="EV199" s="92">
        <v>154.19999999999999</v>
      </c>
      <c r="EW199" s="111">
        <v>44636</v>
      </c>
      <c r="EX199" s="92"/>
      <c r="EY199" s="103"/>
      <c r="EZ199" s="92"/>
      <c r="FA199" s="92"/>
      <c r="FB199" s="92"/>
      <c r="FC199" s="92"/>
      <c r="FD199" s="92"/>
      <c r="FE199" s="112">
        <v>44636</v>
      </c>
      <c r="FF199" s="105">
        <v>36.6</v>
      </c>
      <c r="FG199" s="111">
        <v>44636</v>
      </c>
      <c r="FH199" s="105">
        <v>86.3</v>
      </c>
      <c r="FI199" s="92"/>
      <c r="FJ199" s="94"/>
      <c r="FK199" s="92"/>
      <c r="FL199" s="114">
        <v>44669</v>
      </c>
      <c r="FM199" s="98" t="s">
        <v>1530</v>
      </c>
      <c r="FN199" s="114">
        <v>44760</v>
      </c>
      <c r="FO199" s="107" t="s">
        <v>807</v>
      </c>
      <c r="FP199" s="92" t="s">
        <v>132</v>
      </c>
      <c r="FQ199" s="92" t="s">
        <v>132</v>
      </c>
      <c r="FR199" s="92" t="s">
        <v>132</v>
      </c>
      <c r="FS199" s="107" t="s">
        <v>807</v>
      </c>
      <c r="FT199" s="92" t="s">
        <v>132</v>
      </c>
      <c r="FU199" s="92"/>
      <c r="GM199" s="92"/>
    </row>
    <row r="200" spans="1:195" s="75" customFormat="1" x14ac:dyDescent="0.25">
      <c r="A200" s="85">
        <v>2022</v>
      </c>
      <c r="B200" s="76">
        <v>44926</v>
      </c>
      <c r="C200" s="85" t="s">
        <v>121</v>
      </c>
      <c r="D200" s="85" t="s">
        <v>122</v>
      </c>
      <c r="E200" s="85" t="s">
        <v>123</v>
      </c>
      <c r="F200" s="77">
        <f t="shared" si="156"/>
        <v>199</v>
      </c>
      <c r="G200" s="85" t="s">
        <v>1586</v>
      </c>
      <c r="H200" s="85">
        <v>86</v>
      </c>
      <c r="I200" s="85" t="s">
        <v>797</v>
      </c>
      <c r="J200" s="217" t="s">
        <v>800</v>
      </c>
      <c r="K200" s="77" t="str">
        <f>VLOOKUP(J200,[1]CodMpios!$B$1075:$E$1087,4,FALSE)</f>
        <v>86001 - Mocoa</v>
      </c>
      <c r="L200" s="77" t="str">
        <f>VLOOKUP($J200,[1]Coord_Mpios_X_Y!$B$102:$K$114,9,FALSE)</f>
        <v>1,228574994655</v>
      </c>
      <c r="M200" s="77" t="str">
        <f>VLOOKUP($J200,[1]Coord_Mpios_X_Y!$B$102:$K$114,10,FALSE)</f>
        <v>-76,684362183288</v>
      </c>
      <c r="N200" s="86" t="s">
        <v>1784</v>
      </c>
      <c r="O200" s="86" t="s">
        <v>1776</v>
      </c>
      <c r="P200" s="218"/>
      <c r="Q200" s="85" t="s">
        <v>126</v>
      </c>
      <c r="R200" s="108">
        <v>39835143</v>
      </c>
      <c r="S200" s="62" t="str">
        <f t="shared" si="136"/>
        <v>CC39835143</v>
      </c>
      <c r="T200" s="91" t="s">
        <v>610</v>
      </c>
      <c r="U200" s="85" t="s">
        <v>530</v>
      </c>
      <c r="V200" s="91" t="s">
        <v>586</v>
      </c>
      <c r="W200" s="85" t="s">
        <v>1293</v>
      </c>
      <c r="X200" s="87">
        <v>18297</v>
      </c>
      <c r="Y200" s="89">
        <f t="shared" si="153"/>
        <v>50</v>
      </c>
      <c r="Z200" s="63">
        <f>VLOOKUP($Y200,[1]Edades!$A$3:$H$153,4,FALSE)</f>
        <v>5</v>
      </c>
      <c r="AA200" s="63" t="str">
        <f>VLOOKUP($Y200,[1]Edades!$A$3:$H$153,6,FALSE)</f>
        <v>5 - Adultez</v>
      </c>
      <c r="AB200" s="63">
        <f>VLOOKUP($Y200,[1]Edades!$A$3:$H$153,7,FALSE)</f>
        <v>11</v>
      </c>
      <c r="AC200" s="63" t="str">
        <f>VLOOKUP($Y200,[1]Edades!$A$3:$H$153,8,FALSE)</f>
        <v>50-54</v>
      </c>
      <c r="AD200" s="91" t="s">
        <v>1590</v>
      </c>
      <c r="AE200" s="85">
        <v>2</v>
      </c>
      <c r="AF200" s="85" t="s">
        <v>807</v>
      </c>
      <c r="AG200" s="151" t="s">
        <v>132</v>
      </c>
      <c r="AH200" s="151" t="s">
        <v>132</v>
      </c>
      <c r="AI200" s="85" t="s">
        <v>2237</v>
      </c>
      <c r="AJ200" s="85" t="s">
        <v>1832</v>
      </c>
      <c r="AK200" s="127" t="s">
        <v>1784</v>
      </c>
      <c r="AL200" s="151" t="s">
        <v>1603</v>
      </c>
      <c r="AM200" s="85" t="s">
        <v>1786</v>
      </c>
      <c r="AN200" s="85" t="s">
        <v>131</v>
      </c>
      <c r="AO200" s="85" t="s">
        <v>131</v>
      </c>
      <c r="AP200" s="85" t="s">
        <v>131</v>
      </c>
      <c r="AQ200" s="151" t="s">
        <v>1841</v>
      </c>
      <c r="AR200" s="53" t="str">
        <f t="shared" si="154"/>
        <v>86001 - Mocoa</v>
      </c>
      <c r="AS200" s="85" t="s">
        <v>1586</v>
      </c>
      <c r="AT200" s="85">
        <v>4204556</v>
      </c>
      <c r="AU200" s="85" t="s">
        <v>1219</v>
      </c>
      <c r="AV200" s="85"/>
      <c r="AW200" s="85"/>
      <c r="AX200" s="85"/>
      <c r="AY200" s="85"/>
      <c r="AZ200" s="85"/>
      <c r="BA200" s="85">
        <v>86</v>
      </c>
      <c r="BB200" s="85" t="s">
        <v>1778</v>
      </c>
      <c r="BC200" s="85">
        <v>86001</v>
      </c>
      <c r="BD200" s="85" t="s">
        <v>1586</v>
      </c>
      <c r="BE200" s="89">
        <v>860010017201</v>
      </c>
      <c r="BF200" s="49" t="s">
        <v>1079</v>
      </c>
      <c r="BG200" s="85" t="s">
        <v>1779</v>
      </c>
      <c r="BH200" s="85" t="s">
        <v>1780</v>
      </c>
      <c r="BI200" s="85">
        <v>4201616</v>
      </c>
      <c r="BJ200" s="85"/>
      <c r="BK200" s="85"/>
      <c r="BL200" s="85" t="s">
        <v>807</v>
      </c>
      <c r="BM200" s="127" t="s">
        <v>130</v>
      </c>
      <c r="BN200" s="127" t="s">
        <v>132</v>
      </c>
      <c r="BO200" s="85">
        <v>0</v>
      </c>
      <c r="BP200" s="127" t="s">
        <v>132</v>
      </c>
      <c r="BQ200" s="127" t="s">
        <v>132</v>
      </c>
      <c r="BR200" s="85" t="s">
        <v>1676</v>
      </c>
      <c r="BS200" s="127" t="s">
        <v>132</v>
      </c>
      <c r="BT200" s="111">
        <v>44910</v>
      </c>
      <c r="BU200" s="127" t="s">
        <v>1677</v>
      </c>
      <c r="BV200" s="127" t="s">
        <v>130</v>
      </c>
      <c r="BW200" s="91" t="s">
        <v>1942</v>
      </c>
      <c r="BX200" s="127" t="s">
        <v>1943</v>
      </c>
      <c r="BY200" s="127" t="s">
        <v>132</v>
      </c>
      <c r="BZ200" s="127" t="s">
        <v>130</v>
      </c>
      <c r="CA200" s="127" t="s">
        <v>132</v>
      </c>
      <c r="CB200" s="127" t="s">
        <v>132</v>
      </c>
      <c r="CC200" s="127" t="s">
        <v>132</v>
      </c>
      <c r="CD200" s="127" t="s">
        <v>131</v>
      </c>
      <c r="CE200" s="127" t="s">
        <v>1681</v>
      </c>
      <c r="CF200" s="127" t="s">
        <v>1842</v>
      </c>
      <c r="CG200" s="130">
        <v>54</v>
      </c>
      <c r="CH200" s="131">
        <v>153</v>
      </c>
      <c r="CI200" s="50">
        <f t="shared" si="138"/>
        <v>23.068050749711649</v>
      </c>
      <c r="CJ200" s="18" t="str">
        <f t="shared" si="139"/>
        <v>NORMAL</v>
      </c>
      <c r="CK200" s="95">
        <f>Hoja1!L202</f>
        <v>9</v>
      </c>
      <c r="CL200" s="10" t="s">
        <v>1112</v>
      </c>
      <c r="CM200" s="146">
        <v>43382</v>
      </c>
      <c r="CN200" s="127"/>
      <c r="CO200" s="135">
        <v>1</v>
      </c>
      <c r="CP200" s="65" t="s">
        <v>1221</v>
      </c>
      <c r="CQ200" s="75">
        <v>2</v>
      </c>
      <c r="CR200" s="65" t="s">
        <v>1222</v>
      </c>
      <c r="CS200" s="75">
        <v>0</v>
      </c>
      <c r="CT200" s="143" t="s">
        <v>131</v>
      </c>
      <c r="CU200" s="127" t="s">
        <v>132</v>
      </c>
      <c r="CV200" s="127"/>
      <c r="CW200" s="133">
        <v>130</v>
      </c>
      <c r="CX200" s="133">
        <v>60</v>
      </c>
      <c r="CY200" s="93" t="s">
        <v>131</v>
      </c>
      <c r="CZ200" s="127" t="s">
        <v>130</v>
      </c>
      <c r="DA200" s="127" t="s">
        <v>132</v>
      </c>
      <c r="DB200" s="92">
        <v>0</v>
      </c>
      <c r="DC200" s="75" t="str">
        <f t="shared" si="140"/>
        <v/>
      </c>
      <c r="DD200" s="16" t="str">
        <f t="shared" si="141"/>
        <v/>
      </c>
      <c r="DE200" s="16" t="str">
        <f t="shared" si="142"/>
        <v/>
      </c>
      <c r="DF200" s="16" t="str">
        <f t="shared" si="143"/>
        <v/>
      </c>
      <c r="DG200" s="16" t="str">
        <f t="shared" si="155"/>
        <v xml:space="preserve"> +  +  + </v>
      </c>
      <c r="DH200" s="16" t="str">
        <f t="shared" si="158"/>
        <v>HTA</v>
      </c>
      <c r="DI200" s="127"/>
      <c r="DJ200" s="75" t="str">
        <f t="shared" si="144"/>
        <v>NO</v>
      </c>
      <c r="DL200" s="127"/>
      <c r="DM200" s="144">
        <v>44663</v>
      </c>
      <c r="DN200" s="75" t="str">
        <f t="shared" si="145"/>
        <v>SI</v>
      </c>
      <c r="DO200" s="134"/>
      <c r="DP200" s="75" t="str">
        <f t="shared" si="146"/>
        <v>NO</v>
      </c>
      <c r="DQ200" s="134"/>
      <c r="DR200" s="75" t="str">
        <f t="shared" si="147"/>
        <v>NO</v>
      </c>
      <c r="DS200" s="144"/>
      <c r="DT200" s="75" t="str">
        <f t="shared" si="148"/>
        <v>NO</v>
      </c>
      <c r="DU200" s="144"/>
      <c r="DV200" s="75" t="str">
        <f t="shared" si="149"/>
        <v>NO</v>
      </c>
      <c r="DW200" s="144"/>
      <c r="DX200" s="75" t="str">
        <f t="shared" si="150"/>
        <v>NO</v>
      </c>
      <c r="DY200" s="111">
        <v>44609</v>
      </c>
      <c r="DZ200" s="75" t="str">
        <f t="shared" si="151"/>
        <v>SI</v>
      </c>
      <c r="EA200" s="144"/>
      <c r="EB200" s="75" t="str">
        <f t="shared" si="152"/>
        <v>NO</v>
      </c>
      <c r="EC200" s="134" t="s">
        <v>132</v>
      </c>
      <c r="ED200" s="127" t="s">
        <v>1530</v>
      </c>
      <c r="EE200" s="127" t="s">
        <v>807</v>
      </c>
      <c r="EF200" s="127" t="s">
        <v>1845</v>
      </c>
      <c r="EG200" s="127">
        <v>51</v>
      </c>
      <c r="EH200" s="127" t="s">
        <v>1793</v>
      </c>
      <c r="EI200" s="92">
        <v>3</v>
      </c>
      <c r="EJ200" s="92"/>
      <c r="EK200" s="145">
        <v>44609</v>
      </c>
      <c r="EL200" s="135">
        <v>0.99</v>
      </c>
      <c r="EM200" s="152">
        <v>44272</v>
      </c>
      <c r="EN200" s="133">
        <v>104.4</v>
      </c>
      <c r="EO200" s="146">
        <v>44609</v>
      </c>
      <c r="EP200" s="135">
        <v>204.7</v>
      </c>
      <c r="EQ200" s="144">
        <v>44609</v>
      </c>
      <c r="ER200" s="99">
        <v>137.298</v>
      </c>
      <c r="ES200" s="147"/>
      <c r="ET200" s="225">
        <v>55</v>
      </c>
      <c r="EU200" s="144">
        <v>44609</v>
      </c>
      <c r="EV200" s="135">
        <v>62.01</v>
      </c>
      <c r="EW200" s="144">
        <v>44609</v>
      </c>
      <c r="EX200" s="127">
        <v>4.5999999999999996</v>
      </c>
      <c r="EY200" s="127"/>
      <c r="EZ200" s="127"/>
      <c r="FA200" s="133" t="s">
        <v>2245</v>
      </c>
      <c r="FB200" s="133"/>
      <c r="FC200" s="144">
        <v>44272</v>
      </c>
      <c r="FD200" s="135">
        <v>3.9</v>
      </c>
      <c r="FE200" s="144">
        <v>44272</v>
      </c>
      <c r="FF200" s="135">
        <v>1.5</v>
      </c>
      <c r="FG200" s="144">
        <v>44272</v>
      </c>
      <c r="FH200" s="135">
        <v>32.4</v>
      </c>
      <c r="FI200" s="145">
        <v>44272</v>
      </c>
      <c r="FJ200" s="132" t="s">
        <v>1712</v>
      </c>
      <c r="FK200" s="127">
        <v>96</v>
      </c>
      <c r="FL200" s="111">
        <v>44910</v>
      </c>
      <c r="FM200" s="134" t="s">
        <v>1530</v>
      </c>
      <c r="FN200" s="111">
        <v>45000</v>
      </c>
      <c r="FO200" s="138"/>
      <c r="FP200" s="127" t="s">
        <v>132</v>
      </c>
      <c r="FQ200" s="127" t="s">
        <v>132</v>
      </c>
      <c r="FR200" s="127" t="s">
        <v>132</v>
      </c>
      <c r="FS200" s="127" t="s">
        <v>132</v>
      </c>
      <c r="FT200" s="127" t="s">
        <v>132</v>
      </c>
      <c r="FU200" s="127"/>
      <c r="GM200" s="133"/>
    </row>
    <row r="201" spans="1:195" s="75" customFormat="1" x14ac:dyDescent="0.25">
      <c r="A201" s="85">
        <v>2022</v>
      </c>
      <c r="B201" s="76">
        <v>44926</v>
      </c>
      <c r="C201" s="85" t="s">
        <v>121</v>
      </c>
      <c r="D201" s="85" t="s">
        <v>122</v>
      </c>
      <c r="E201" s="85" t="s">
        <v>123</v>
      </c>
      <c r="F201" s="77">
        <f t="shared" si="156"/>
        <v>200</v>
      </c>
      <c r="G201" s="85" t="s">
        <v>1586</v>
      </c>
      <c r="H201" s="85">
        <v>86</v>
      </c>
      <c r="I201" s="85" t="s">
        <v>797</v>
      </c>
      <c r="J201" s="217" t="s">
        <v>800</v>
      </c>
      <c r="K201" s="77" t="str">
        <f>VLOOKUP(J201,[1]CodMpios!$B$1075:$E$1087,4,FALSE)</f>
        <v>86001 - Mocoa</v>
      </c>
      <c r="L201" s="77" t="str">
        <f>VLOOKUP($J201,[1]Coord_Mpios_X_Y!$B$102:$K$114,9,FALSE)</f>
        <v>1,228574994655</v>
      </c>
      <c r="M201" s="77" t="str">
        <f>VLOOKUP($J201,[1]Coord_Mpios_X_Y!$B$102:$K$114,10,FALSE)</f>
        <v>-76,684362183288</v>
      </c>
      <c r="N201" s="86" t="s">
        <v>1784</v>
      </c>
      <c r="O201" s="86" t="s">
        <v>1776</v>
      </c>
      <c r="P201" s="218"/>
      <c r="Q201" s="85" t="s">
        <v>126</v>
      </c>
      <c r="R201" s="108">
        <v>18123818</v>
      </c>
      <c r="S201" s="62" t="str">
        <f t="shared" si="136"/>
        <v>CC18123818</v>
      </c>
      <c r="T201" s="91" t="s">
        <v>1297</v>
      </c>
      <c r="U201" s="85" t="s">
        <v>1171</v>
      </c>
      <c r="V201" s="91" t="s">
        <v>332</v>
      </c>
      <c r="W201" s="85" t="s">
        <v>143</v>
      </c>
      <c r="X201" s="87">
        <v>23167</v>
      </c>
      <c r="Y201" s="89">
        <f t="shared" si="153"/>
        <v>63</v>
      </c>
      <c r="Z201" s="63">
        <f>VLOOKUP($Y201,[1]Edades!$A$3:$H$153,4,FALSE)</f>
        <v>6</v>
      </c>
      <c r="AA201" s="63" t="str">
        <f>VLOOKUP($Y201,[1]Edades!$A$3:$H$153,6,FALSE)</f>
        <v>6 - Persona mayor</v>
      </c>
      <c r="AB201" s="63">
        <f>VLOOKUP($Y201,[1]Edades!$A$3:$H$153,7,FALSE)</f>
        <v>13</v>
      </c>
      <c r="AC201" s="63" t="str">
        <f>VLOOKUP($Y201,[1]Edades!$A$3:$H$153,8,FALSE)</f>
        <v>60-64</v>
      </c>
      <c r="AD201" s="91" t="s">
        <v>1589</v>
      </c>
      <c r="AE201" s="85">
        <v>1</v>
      </c>
      <c r="AF201" s="85" t="s">
        <v>807</v>
      </c>
      <c r="AG201" s="86" t="s">
        <v>1777</v>
      </c>
      <c r="AH201" s="85" t="s">
        <v>807</v>
      </c>
      <c r="AI201" s="85" t="s">
        <v>2237</v>
      </c>
      <c r="AJ201" s="85" t="s">
        <v>1944</v>
      </c>
      <c r="AK201" s="86" t="s">
        <v>1784</v>
      </c>
      <c r="AL201" s="86" t="s">
        <v>1600</v>
      </c>
      <c r="AM201" s="85" t="s">
        <v>1786</v>
      </c>
      <c r="AN201" s="85" t="s">
        <v>131</v>
      </c>
      <c r="AO201" s="85" t="s">
        <v>131</v>
      </c>
      <c r="AP201" s="85" t="s">
        <v>131</v>
      </c>
      <c r="AQ201" s="75" t="s">
        <v>1841</v>
      </c>
      <c r="AR201" s="53" t="str">
        <f t="shared" si="154"/>
        <v>86001 - Mocoa</v>
      </c>
      <c r="AS201" s="85" t="s">
        <v>1615</v>
      </c>
      <c r="AT201" s="85">
        <v>3204790421</v>
      </c>
      <c r="AU201" s="85" t="s">
        <v>1219</v>
      </c>
      <c r="AV201" s="85"/>
      <c r="AW201" s="85"/>
      <c r="AX201" s="85"/>
      <c r="AY201" s="85"/>
      <c r="AZ201" s="85"/>
      <c r="BA201" s="85">
        <v>86</v>
      </c>
      <c r="BB201" s="85" t="s">
        <v>1778</v>
      </c>
      <c r="BC201" s="85">
        <v>86001</v>
      </c>
      <c r="BD201" s="85" t="s">
        <v>1586</v>
      </c>
      <c r="BE201" s="89">
        <v>860010017201</v>
      </c>
      <c r="BF201" s="49" t="s">
        <v>1079</v>
      </c>
      <c r="BG201" s="85" t="s">
        <v>1779</v>
      </c>
      <c r="BH201" s="85" t="s">
        <v>1780</v>
      </c>
      <c r="BI201" s="85">
        <v>4201616</v>
      </c>
      <c r="BJ201" s="85"/>
      <c r="BK201" s="85"/>
      <c r="BL201" s="85" t="s">
        <v>807</v>
      </c>
      <c r="BM201" s="85" t="s">
        <v>130</v>
      </c>
      <c r="BN201" s="85" t="s">
        <v>132</v>
      </c>
      <c r="BO201" s="85">
        <v>0</v>
      </c>
      <c r="BP201" s="85" t="s">
        <v>132</v>
      </c>
      <c r="BQ201" s="85" t="s">
        <v>132</v>
      </c>
      <c r="BR201" s="85" t="s">
        <v>807</v>
      </c>
      <c r="BS201" s="85" t="s">
        <v>807</v>
      </c>
      <c r="BT201" s="87">
        <v>44875</v>
      </c>
      <c r="BU201" s="85" t="s">
        <v>1677</v>
      </c>
      <c r="BV201" s="85" t="s">
        <v>130</v>
      </c>
      <c r="BW201" s="91" t="s">
        <v>1678</v>
      </c>
      <c r="BX201" s="85" t="s">
        <v>132</v>
      </c>
      <c r="BY201" s="85" t="s">
        <v>132</v>
      </c>
      <c r="BZ201" s="85" t="s">
        <v>130</v>
      </c>
      <c r="CA201" s="85" t="s">
        <v>132</v>
      </c>
      <c r="CB201" s="85" t="s">
        <v>132</v>
      </c>
      <c r="CC201" s="85" t="s">
        <v>132</v>
      </c>
      <c r="CD201" s="85" t="s">
        <v>131</v>
      </c>
      <c r="CE201" s="85" t="s">
        <v>1681</v>
      </c>
      <c r="CF201" s="85" t="s">
        <v>132</v>
      </c>
      <c r="CG201" s="109">
        <v>82</v>
      </c>
      <c r="CH201" s="95">
        <v>167</v>
      </c>
      <c r="CI201" s="50">
        <f t="shared" si="138"/>
        <v>29.402273297715947</v>
      </c>
      <c r="CJ201" s="18" t="str">
        <f t="shared" si="139"/>
        <v>SOBREPESO</v>
      </c>
      <c r="CK201" s="95">
        <f>Hoja1!L203</f>
        <v>20</v>
      </c>
      <c r="CL201" s="10" t="s">
        <v>1114</v>
      </c>
      <c r="CM201" s="114">
        <v>43383</v>
      </c>
      <c r="CN201" s="92"/>
      <c r="CO201" s="75">
        <v>1</v>
      </c>
      <c r="CP201" s="119">
        <f t="shared" si="160"/>
        <v>43383</v>
      </c>
      <c r="CQ201" s="75">
        <v>2</v>
      </c>
      <c r="CR201" s="65" t="s">
        <v>1222</v>
      </c>
      <c r="CS201" s="75">
        <v>0</v>
      </c>
      <c r="CT201" s="110" t="s">
        <v>131</v>
      </c>
      <c r="CU201" s="92" t="s">
        <v>132</v>
      </c>
      <c r="CV201" s="92"/>
      <c r="CW201" s="102">
        <v>120</v>
      </c>
      <c r="CX201" s="102">
        <v>70</v>
      </c>
      <c r="CY201" s="93" t="s">
        <v>131</v>
      </c>
      <c r="CZ201" s="92" t="s">
        <v>132</v>
      </c>
      <c r="DA201" s="92" t="s">
        <v>130</v>
      </c>
      <c r="DB201" s="92">
        <v>1</v>
      </c>
      <c r="DC201" s="75" t="str">
        <f t="shared" si="140"/>
        <v/>
      </c>
      <c r="DD201" s="16" t="str">
        <f t="shared" si="141"/>
        <v/>
      </c>
      <c r="DE201" s="16" t="str">
        <f t="shared" si="142"/>
        <v/>
      </c>
      <c r="DF201" s="16" t="str">
        <f t="shared" si="143"/>
        <v/>
      </c>
      <c r="DG201" s="16" t="str">
        <f t="shared" si="155"/>
        <v xml:space="preserve"> +  +  + </v>
      </c>
      <c r="DH201" s="16" t="str">
        <f t="shared" si="158"/>
        <v>HTA</v>
      </c>
      <c r="DI201" s="98"/>
      <c r="DJ201" s="75" t="str">
        <f t="shared" si="144"/>
        <v>NO</v>
      </c>
      <c r="DK201" s="75" t="s">
        <v>1221</v>
      </c>
      <c r="DL201" s="98" t="s">
        <v>130</v>
      </c>
      <c r="DM201" s="98">
        <v>44848</v>
      </c>
      <c r="DN201" s="75" t="str">
        <f t="shared" si="145"/>
        <v>SI</v>
      </c>
      <c r="DO201" s="98"/>
      <c r="DP201" s="75" t="str">
        <f t="shared" si="146"/>
        <v>NO</v>
      </c>
      <c r="DQ201" s="98"/>
      <c r="DR201" s="75" t="str">
        <f t="shared" si="147"/>
        <v>NO</v>
      </c>
      <c r="DS201" s="98"/>
      <c r="DT201" s="75" t="str">
        <f t="shared" si="148"/>
        <v>NO</v>
      </c>
      <c r="DU201" s="98"/>
      <c r="DV201" s="75" t="str">
        <f t="shared" si="149"/>
        <v>NO</v>
      </c>
      <c r="DW201" s="98"/>
      <c r="DX201" s="75" t="str">
        <f t="shared" si="150"/>
        <v>NO</v>
      </c>
      <c r="DY201" s="98">
        <v>44763</v>
      </c>
      <c r="DZ201" s="75" t="str">
        <f t="shared" si="151"/>
        <v>SI</v>
      </c>
      <c r="EA201" s="98"/>
      <c r="EB201" s="75" t="str">
        <f t="shared" si="152"/>
        <v>NO</v>
      </c>
      <c r="EC201" s="98" t="s">
        <v>132</v>
      </c>
      <c r="ED201" s="92" t="s">
        <v>1530</v>
      </c>
      <c r="EE201" s="92" t="s">
        <v>807</v>
      </c>
      <c r="EF201" s="92" t="s">
        <v>1814</v>
      </c>
      <c r="EG201" s="94"/>
      <c r="EH201" s="99" t="s">
        <v>131</v>
      </c>
      <c r="EI201" s="92">
        <v>1</v>
      </c>
      <c r="EJ201" s="92"/>
      <c r="EK201" s="101">
        <v>44306</v>
      </c>
      <c r="EL201" s="92">
        <v>0.87</v>
      </c>
      <c r="EM201" s="103">
        <v>44306</v>
      </c>
      <c r="EN201" s="102">
        <v>96</v>
      </c>
      <c r="EO201" s="101">
        <v>44306</v>
      </c>
      <c r="EP201" s="92">
        <v>195</v>
      </c>
      <c r="EQ201" s="101">
        <v>44306</v>
      </c>
      <c r="ER201" s="99">
        <v>110.6</v>
      </c>
      <c r="ES201" s="101">
        <v>44306</v>
      </c>
      <c r="ET201" s="192">
        <v>65</v>
      </c>
      <c r="EU201" s="101">
        <v>44306</v>
      </c>
      <c r="EV201" s="92">
        <v>97</v>
      </c>
      <c r="EW201" s="101">
        <v>44306</v>
      </c>
      <c r="EX201" s="92" t="s">
        <v>1735</v>
      </c>
      <c r="EY201" s="103"/>
      <c r="EZ201" s="92"/>
      <c r="FA201" s="102"/>
      <c r="FB201" s="102"/>
      <c r="FC201" s="92"/>
      <c r="FD201" s="92"/>
      <c r="FE201" s="103">
        <v>44306</v>
      </c>
      <c r="FF201" s="125">
        <v>3.4</v>
      </c>
      <c r="FG201" s="101"/>
      <c r="FH201" s="105"/>
      <c r="FI201" s="98">
        <v>44769</v>
      </c>
      <c r="FJ201" s="94" t="s">
        <v>1712</v>
      </c>
      <c r="FK201" s="92">
        <v>98</v>
      </c>
      <c r="FL201" s="98">
        <v>44875</v>
      </c>
      <c r="FM201" s="98" t="s">
        <v>1530</v>
      </c>
      <c r="FN201" s="98">
        <v>44967</v>
      </c>
      <c r="FO201" s="107"/>
      <c r="FP201" s="92" t="s">
        <v>130</v>
      </c>
      <c r="FQ201" s="92" t="s">
        <v>132</v>
      </c>
      <c r="FR201" s="92" t="s">
        <v>132</v>
      </c>
      <c r="FS201" s="107" t="s">
        <v>132</v>
      </c>
      <c r="FT201" s="92" t="s">
        <v>132</v>
      </c>
      <c r="FU201" s="92"/>
      <c r="GM201" s="102"/>
    </row>
    <row r="202" spans="1:195" s="75" customFormat="1" x14ac:dyDescent="0.25">
      <c r="A202" s="85">
        <v>2022</v>
      </c>
      <c r="B202" s="76">
        <v>44926</v>
      </c>
      <c r="C202" s="85" t="s">
        <v>121</v>
      </c>
      <c r="D202" s="85" t="s">
        <v>122</v>
      </c>
      <c r="E202" s="85" t="s">
        <v>1475</v>
      </c>
      <c r="F202" s="77">
        <f t="shared" si="156"/>
        <v>201</v>
      </c>
      <c r="G202" s="85" t="s">
        <v>1586</v>
      </c>
      <c r="H202" s="85">
        <v>86</v>
      </c>
      <c r="I202" s="85" t="s">
        <v>797</v>
      </c>
      <c r="J202" s="217" t="s">
        <v>800</v>
      </c>
      <c r="K202" s="77" t="str">
        <f>VLOOKUP(J202,[1]CodMpios!$B$1075:$E$1087,4,FALSE)</f>
        <v>86001 - Mocoa</v>
      </c>
      <c r="L202" s="77" t="str">
        <f>VLOOKUP($J202,[1]Coord_Mpios_X_Y!$B$102:$K$114,9,FALSE)</f>
        <v>1,228574994655</v>
      </c>
      <c r="M202" s="77" t="str">
        <f>VLOOKUP($J202,[1]Coord_Mpios_X_Y!$B$102:$K$114,10,FALSE)</f>
        <v>-76,684362183288</v>
      </c>
      <c r="N202" s="86" t="s">
        <v>1592</v>
      </c>
      <c r="O202" s="86" t="s">
        <v>1776</v>
      </c>
      <c r="P202" s="218"/>
      <c r="Q202" s="85" t="s">
        <v>126</v>
      </c>
      <c r="R202" s="108">
        <v>25591984</v>
      </c>
      <c r="S202" s="62" t="str">
        <f t="shared" si="136"/>
        <v>CC25591984</v>
      </c>
      <c r="T202" s="91" t="s">
        <v>133</v>
      </c>
      <c r="U202" s="85" t="s">
        <v>390</v>
      </c>
      <c r="V202" s="91" t="s">
        <v>372</v>
      </c>
      <c r="W202" s="85" t="s">
        <v>816</v>
      </c>
      <c r="X202" s="87">
        <v>18285</v>
      </c>
      <c r="Y202" s="89">
        <f t="shared" si="153"/>
        <v>50</v>
      </c>
      <c r="Z202" s="63">
        <f>VLOOKUP($Y202,[1]Edades!$A$3:$H$153,4,FALSE)</f>
        <v>5</v>
      </c>
      <c r="AA202" s="63" t="str">
        <f>VLOOKUP($Y202,[1]Edades!$A$3:$H$153,6,FALSE)</f>
        <v>5 - Adultez</v>
      </c>
      <c r="AB202" s="63">
        <f>VLOOKUP($Y202,[1]Edades!$A$3:$H$153,7,FALSE)</f>
        <v>11</v>
      </c>
      <c r="AC202" s="63" t="str">
        <f>VLOOKUP($Y202,[1]Edades!$A$3:$H$153,8,FALSE)</f>
        <v>50-54</v>
      </c>
      <c r="AD202" s="91" t="s">
        <v>1590</v>
      </c>
      <c r="AE202" s="85">
        <v>2</v>
      </c>
      <c r="AF202" s="85" t="s">
        <v>807</v>
      </c>
      <c r="AG202" s="86" t="s">
        <v>363</v>
      </c>
      <c r="AH202" s="86" t="s">
        <v>130</v>
      </c>
      <c r="AI202" s="85" t="s">
        <v>807</v>
      </c>
      <c r="AJ202" s="85" t="s">
        <v>807</v>
      </c>
      <c r="AK202" s="86" t="s">
        <v>1592</v>
      </c>
      <c r="AL202" s="86" t="s">
        <v>1601</v>
      </c>
      <c r="AM202" s="85" t="s">
        <v>1786</v>
      </c>
      <c r="AN202" s="85" t="s">
        <v>131</v>
      </c>
      <c r="AO202" s="85" t="s">
        <v>131</v>
      </c>
      <c r="AP202" s="85" t="s">
        <v>131</v>
      </c>
      <c r="AQ202" s="75" t="s">
        <v>1841</v>
      </c>
      <c r="AR202" s="53" t="str">
        <f t="shared" si="154"/>
        <v>86001 - Mocoa</v>
      </c>
      <c r="AS202" s="85" t="s">
        <v>1586</v>
      </c>
      <c r="AT202" s="85">
        <v>3124429007</v>
      </c>
      <c r="AU202" s="85" t="s">
        <v>1219</v>
      </c>
      <c r="AV202" s="85"/>
      <c r="AW202" s="85"/>
      <c r="AX202" s="85"/>
      <c r="AY202" s="85"/>
      <c r="AZ202" s="85"/>
      <c r="BA202" s="85">
        <v>86</v>
      </c>
      <c r="BB202" s="85" t="s">
        <v>1778</v>
      </c>
      <c r="BC202" s="85">
        <v>86001</v>
      </c>
      <c r="BD202" s="85" t="s">
        <v>1586</v>
      </c>
      <c r="BE202" s="89">
        <v>860010017201</v>
      </c>
      <c r="BF202" s="49" t="s">
        <v>1079</v>
      </c>
      <c r="BG202" s="85" t="s">
        <v>1779</v>
      </c>
      <c r="BH202" s="85" t="s">
        <v>1780</v>
      </c>
      <c r="BI202" s="85">
        <v>4201616</v>
      </c>
      <c r="BJ202" s="85"/>
      <c r="BK202" s="85"/>
      <c r="BL202" s="85" t="s">
        <v>807</v>
      </c>
      <c r="BM202" s="85" t="s">
        <v>130</v>
      </c>
      <c r="BN202" s="85" t="s">
        <v>132</v>
      </c>
      <c r="BO202" s="85">
        <v>0</v>
      </c>
      <c r="BP202" s="85" t="s">
        <v>132</v>
      </c>
      <c r="BQ202" s="85" t="s">
        <v>132</v>
      </c>
      <c r="BR202" s="85" t="s">
        <v>807</v>
      </c>
      <c r="BS202" s="85" t="s">
        <v>807</v>
      </c>
      <c r="BT202" s="90">
        <v>44729</v>
      </c>
      <c r="BU202" s="85" t="s">
        <v>1677</v>
      </c>
      <c r="BV202" s="85" t="s">
        <v>130</v>
      </c>
      <c r="BW202" s="91" t="s">
        <v>1700</v>
      </c>
      <c r="BX202" s="85"/>
      <c r="BY202" s="85" t="s">
        <v>132</v>
      </c>
      <c r="BZ202" s="85" t="s">
        <v>807</v>
      </c>
      <c r="CA202" s="85" t="s">
        <v>807</v>
      </c>
      <c r="CB202" s="85"/>
      <c r="CC202" s="85"/>
      <c r="CD202" s="85" t="s">
        <v>131</v>
      </c>
      <c r="CE202" s="88" t="s">
        <v>1681</v>
      </c>
      <c r="CF202" s="80" t="str">
        <f>E202</f>
        <v>HTA + DM</v>
      </c>
      <c r="CG202" s="109">
        <v>76</v>
      </c>
      <c r="CH202" s="95">
        <v>154</v>
      </c>
      <c r="CI202" s="50">
        <f t="shared" si="138"/>
        <v>32.045876201720361</v>
      </c>
      <c r="CJ202" s="18" t="str">
        <f t="shared" si="139"/>
        <v>OBESIDAD</v>
      </c>
      <c r="CK202" s="95">
        <f>Hoja1!L204</f>
        <v>8</v>
      </c>
      <c r="CL202" s="10" t="s">
        <v>1112</v>
      </c>
      <c r="CM202" s="114">
        <v>43384</v>
      </c>
      <c r="CN202" s="92"/>
      <c r="CO202" s="75">
        <v>1</v>
      </c>
      <c r="CP202" s="98">
        <v>42370</v>
      </c>
      <c r="CQ202" s="75">
        <v>1</v>
      </c>
      <c r="CR202" s="98">
        <v>43384</v>
      </c>
      <c r="CS202" s="75">
        <v>1</v>
      </c>
      <c r="CT202" s="110" t="s">
        <v>1707</v>
      </c>
      <c r="CU202" s="93" t="s">
        <v>807</v>
      </c>
      <c r="CV202" s="92"/>
      <c r="CW202" s="102">
        <v>140</v>
      </c>
      <c r="CX202" s="102">
        <v>90</v>
      </c>
      <c r="CY202" s="93" t="s">
        <v>807</v>
      </c>
      <c r="CZ202" s="92" t="s">
        <v>130</v>
      </c>
      <c r="DA202" s="75" t="s">
        <v>807</v>
      </c>
      <c r="DB202" s="92">
        <v>0</v>
      </c>
      <c r="DC202" s="75" t="str">
        <f t="shared" si="140"/>
        <v/>
      </c>
      <c r="DD202" s="16" t="str">
        <f t="shared" si="141"/>
        <v>PRESION ALTA</v>
      </c>
      <c r="DE202" s="16" t="str">
        <f t="shared" si="142"/>
        <v/>
      </c>
      <c r="DF202" s="16" t="str">
        <f t="shared" si="143"/>
        <v/>
      </c>
      <c r="DG202" s="16" t="str">
        <f t="shared" si="155"/>
        <v xml:space="preserve"> + PRESION ALTA +  + </v>
      </c>
      <c r="DH202" s="16" t="str">
        <f>VLOOKUP(DG202,Hoja3!$A$19:$B$41,2,FALSE)</f>
        <v>PRESION ALTA</v>
      </c>
      <c r="DI202" s="98"/>
      <c r="DJ202" s="75" t="str">
        <f t="shared" si="144"/>
        <v>NO</v>
      </c>
      <c r="DL202" s="98"/>
      <c r="DM202" s="98">
        <v>44208</v>
      </c>
      <c r="DN202" s="75" t="str">
        <f t="shared" si="145"/>
        <v>SI</v>
      </c>
      <c r="DO202" s="98"/>
      <c r="DP202" s="75" t="str">
        <f t="shared" si="146"/>
        <v>NO</v>
      </c>
      <c r="DQ202" s="98"/>
      <c r="DR202" s="75" t="str">
        <f t="shared" si="147"/>
        <v>NO</v>
      </c>
      <c r="DS202" s="98"/>
      <c r="DT202" s="75" t="str">
        <f t="shared" si="148"/>
        <v>NO</v>
      </c>
      <c r="DU202" s="98"/>
      <c r="DV202" s="75" t="str">
        <f t="shared" si="149"/>
        <v>NO</v>
      </c>
      <c r="DW202" s="98"/>
      <c r="DX202" s="75" t="str">
        <f t="shared" si="150"/>
        <v>NO</v>
      </c>
      <c r="DY202" s="98">
        <v>44162</v>
      </c>
      <c r="DZ202" s="75" t="str">
        <f t="shared" si="151"/>
        <v>SI</v>
      </c>
      <c r="EA202" s="98"/>
      <c r="EB202" s="75" t="str">
        <f t="shared" si="152"/>
        <v>NO</v>
      </c>
      <c r="EC202" s="98" t="s">
        <v>807</v>
      </c>
      <c r="ED202" s="92" t="s">
        <v>1530</v>
      </c>
      <c r="EE202" s="92"/>
      <c r="EF202" s="98" t="s">
        <v>807</v>
      </c>
      <c r="EG202" s="94"/>
      <c r="EH202" s="99" t="s">
        <v>131</v>
      </c>
      <c r="EI202" s="99" t="s">
        <v>807</v>
      </c>
      <c r="EJ202" s="99"/>
      <c r="EK202" s="101">
        <v>44162</v>
      </c>
      <c r="EL202" s="92">
        <v>0.83</v>
      </c>
      <c r="EM202" s="112">
        <v>44232</v>
      </c>
      <c r="EN202" s="102">
        <v>141</v>
      </c>
      <c r="EO202" s="111">
        <v>44232</v>
      </c>
      <c r="EP202" s="92">
        <v>177</v>
      </c>
      <c r="EQ202" s="111">
        <v>44232</v>
      </c>
      <c r="ER202" s="99">
        <v>88.9</v>
      </c>
      <c r="ES202" s="111">
        <v>44232</v>
      </c>
      <c r="ET202" s="192">
        <v>54.7</v>
      </c>
      <c r="EU202" s="111">
        <v>44232</v>
      </c>
      <c r="EV202" s="92">
        <v>167</v>
      </c>
      <c r="EW202" s="101">
        <v>44162</v>
      </c>
      <c r="EX202" s="92"/>
      <c r="EY202" s="112">
        <v>44162</v>
      </c>
      <c r="EZ202" s="92">
        <v>6.8</v>
      </c>
      <c r="FA202" s="102"/>
      <c r="FB202" s="102"/>
      <c r="FC202" s="92"/>
      <c r="FD202" s="92"/>
      <c r="FE202" s="103">
        <v>44162</v>
      </c>
      <c r="FF202" s="125">
        <v>30.8</v>
      </c>
      <c r="FG202" s="101">
        <v>44162</v>
      </c>
      <c r="FH202" s="125">
        <v>133</v>
      </c>
      <c r="FI202" s="92"/>
      <c r="FJ202" s="94"/>
      <c r="FK202" s="92"/>
      <c r="FL202" s="97">
        <v>44729</v>
      </c>
      <c r="FM202" s="98" t="s">
        <v>1530</v>
      </c>
      <c r="FN202" s="97">
        <v>44821</v>
      </c>
      <c r="FO202" s="107" t="s">
        <v>807</v>
      </c>
      <c r="FP202" s="92" t="s">
        <v>132</v>
      </c>
      <c r="FQ202" s="92" t="s">
        <v>132</v>
      </c>
      <c r="FR202" s="92" t="s">
        <v>132</v>
      </c>
      <c r="FS202" s="107" t="s">
        <v>807</v>
      </c>
      <c r="FT202" s="92" t="s">
        <v>132</v>
      </c>
      <c r="FU202" s="92"/>
      <c r="GM202" s="102"/>
    </row>
    <row r="203" spans="1:195" s="75" customFormat="1" ht="26.25" x14ac:dyDescent="0.25">
      <c r="A203" s="85">
        <v>2022</v>
      </c>
      <c r="B203" s="76">
        <v>44926</v>
      </c>
      <c r="C203" s="85" t="s">
        <v>121</v>
      </c>
      <c r="D203" s="85" t="s">
        <v>122</v>
      </c>
      <c r="E203" s="85" t="s">
        <v>123</v>
      </c>
      <c r="F203" s="77">
        <f t="shared" si="156"/>
        <v>202</v>
      </c>
      <c r="G203" s="85" t="s">
        <v>1586</v>
      </c>
      <c r="H203" s="85">
        <v>86</v>
      </c>
      <c r="I203" s="85" t="s">
        <v>797</v>
      </c>
      <c r="J203" s="217" t="s">
        <v>800</v>
      </c>
      <c r="K203" s="77" t="str">
        <f>VLOOKUP(J203,[1]CodMpios!$B$1075:$E$1087,4,FALSE)</f>
        <v>86001 - Mocoa</v>
      </c>
      <c r="L203" s="77" t="str">
        <f>VLOOKUP($J203,[1]Coord_Mpios_X_Y!$B$102:$K$114,9,FALSE)</f>
        <v>1,228574994655</v>
      </c>
      <c r="M203" s="77" t="str">
        <f>VLOOKUP($J203,[1]Coord_Mpios_X_Y!$B$102:$K$114,10,FALSE)</f>
        <v>-76,684362183288</v>
      </c>
      <c r="N203" s="86" t="s">
        <v>1846</v>
      </c>
      <c r="O203" s="86" t="s">
        <v>1776</v>
      </c>
      <c r="P203" s="218"/>
      <c r="Q203" s="85" t="s">
        <v>126</v>
      </c>
      <c r="R203" s="108">
        <v>27354098</v>
      </c>
      <c r="S203" s="62" t="str">
        <f t="shared" si="136"/>
        <v>CC27354098</v>
      </c>
      <c r="T203" s="91" t="s">
        <v>554</v>
      </c>
      <c r="U203" s="85" t="s">
        <v>530</v>
      </c>
      <c r="V203" s="91" t="s">
        <v>1269</v>
      </c>
      <c r="W203" s="85" t="s">
        <v>458</v>
      </c>
      <c r="X203" s="87">
        <v>21210</v>
      </c>
      <c r="Y203" s="89">
        <f t="shared" si="153"/>
        <v>58</v>
      </c>
      <c r="Z203" s="63">
        <f>VLOOKUP($Y203,[1]Edades!$A$3:$H$153,4,FALSE)</f>
        <v>5</v>
      </c>
      <c r="AA203" s="63" t="str">
        <f>VLOOKUP($Y203,[1]Edades!$A$3:$H$153,6,FALSE)</f>
        <v>5 - Adultez</v>
      </c>
      <c r="AB203" s="63">
        <f>VLOOKUP($Y203,[1]Edades!$A$3:$H$153,7,FALSE)</f>
        <v>12</v>
      </c>
      <c r="AC203" s="63" t="str">
        <f>VLOOKUP($Y203,[1]Edades!$A$3:$H$153,8,FALSE)</f>
        <v>55-59</v>
      </c>
      <c r="AD203" s="91" t="s">
        <v>1590</v>
      </c>
      <c r="AE203" s="85">
        <v>2</v>
      </c>
      <c r="AF203" s="85" t="s">
        <v>807</v>
      </c>
      <c r="AG203" s="127" t="s">
        <v>132</v>
      </c>
      <c r="AH203" s="127" t="s">
        <v>132</v>
      </c>
      <c r="AI203" s="85" t="s">
        <v>2236</v>
      </c>
      <c r="AJ203" s="85" t="s">
        <v>1832</v>
      </c>
      <c r="AK203" s="127" t="s">
        <v>1846</v>
      </c>
      <c r="AL203" s="127" t="s">
        <v>1945</v>
      </c>
      <c r="AM203" s="85" t="s">
        <v>1786</v>
      </c>
      <c r="AN203" s="85" t="s">
        <v>131</v>
      </c>
      <c r="AO203" s="85" t="s">
        <v>131</v>
      </c>
      <c r="AP203" s="85" t="s">
        <v>131</v>
      </c>
      <c r="AQ203" s="86" t="s">
        <v>1787</v>
      </c>
      <c r="AR203" s="53" t="str">
        <f t="shared" si="154"/>
        <v>86001 - Mocoa</v>
      </c>
      <c r="AS203" s="85" t="s">
        <v>1586</v>
      </c>
      <c r="AT203" s="85">
        <v>3103156387</v>
      </c>
      <c r="AU203" s="85" t="s">
        <v>1219</v>
      </c>
      <c r="AV203" s="85"/>
      <c r="AW203" s="85"/>
      <c r="AX203" s="85"/>
      <c r="AY203" s="85"/>
      <c r="AZ203" s="85"/>
      <c r="BA203" s="85">
        <v>86</v>
      </c>
      <c r="BB203" s="85" t="s">
        <v>1778</v>
      </c>
      <c r="BC203" s="85">
        <v>86001</v>
      </c>
      <c r="BD203" s="85" t="s">
        <v>1586</v>
      </c>
      <c r="BE203" s="89">
        <v>860010017201</v>
      </c>
      <c r="BF203" s="49" t="s">
        <v>1079</v>
      </c>
      <c r="BG203" s="85" t="s">
        <v>1779</v>
      </c>
      <c r="BH203" s="85" t="s">
        <v>1780</v>
      </c>
      <c r="BI203" s="85">
        <v>4201616</v>
      </c>
      <c r="BJ203" s="85"/>
      <c r="BK203" s="85"/>
      <c r="BL203" s="85" t="s">
        <v>807</v>
      </c>
      <c r="BM203" s="127" t="s">
        <v>132</v>
      </c>
      <c r="BN203" s="127" t="s">
        <v>132</v>
      </c>
      <c r="BO203" s="85">
        <v>0</v>
      </c>
      <c r="BP203" s="127" t="s">
        <v>132</v>
      </c>
      <c r="BQ203" s="127" t="s">
        <v>132</v>
      </c>
      <c r="BR203" s="127" t="s">
        <v>2241</v>
      </c>
      <c r="BS203" s="127" t="s">
        <v>132</v>
      </c>
      <c r="BT203" s="150">
        <v>44904</v>
      </c>
      <c r="BU203" s="127" t="s">
        <v>1677</v>
      </c>
      <c r="BV203" s="127" t="s">
        <v>130</v>
      </c>
      <c r="BW203" s="133" t="s">
        <v>1678</v>
      </c>
      <c r="BX203" s="127" t="s">
        <v>132</v>
      </c>
      <c r="BY203" s="125" t="s">
        <v>130</v>
      </c>
      <c r="BZ203" s="127" t="s">
        <v>132</v>
      </c>
      <c r="CA203" s="127" t="s">
        <v>132</v>
      </c>
      <c r="CB203" s="127" t="s">
        <v>132</v>
      </c>
      <c r="CC203" s="127" t="s">
        <v>132</v>
      </c>
      <c r="CD203" s="127" t="s">
        <v>131</v>
      </c>
      <c r="CE203" s="127" t="s">
        <v>1681</v>
      </c>
      <c r="CF203" s="127" t="s">
        <v>1946</v>
      </c>
      <c r="CG203" s="130">
        <v>53</v>
      </c>
      <c r="CH203" s="131">
        <v>151</v>
      </c>
      <c r="CI203" s="50">
        <f t="shared" si="138"/>
        <v>23.244594535327398</v>
      </c>
      <c r="CJ203" s="18" t="str">
        <f t="shared" si="139"/>
        <v>NORMAL</v>
      </c>
      <c r="CK203" s="95">
        <f>Hoja1!L205</f>
        <v>33</v>
      </c>
      <c r="CL203" s="10" t="s">
        <v>1115</v>
      </c>
      <c r="CM203" s="150">
        <v>43384</v>
      </c>
      <c r="CN203" s="127"/>
      <c r="CO203" s="135">
        <v>1</v>
      </c>
      <c r="CP203" s="65" t="s">
        <v>1221</v>
      </c>
      <c r="CQ203" s="75">
        <v>2</v>
      </c>
      <c r="CR203" s="65" t="s">
        <v>1222</v>
      </c>
      <c r="CS203" s="75">
        <v>0</v>
      </c>
      <c r="CT203" s="127" t="s">
        <v>131</v>
      </c>
      <c r="CU203" s="127" t="s">
        <v>132</v>
      </c>
      <c r="CV203" s="127"/>
      <c r="CW203" s="133">
        <v>110</v>
      </c>
      <c r="CX203" s="125">
        <v>60</v>
      </c>
      <c r="CY203" s="127" t="s">
        <v>131</v>
      </c>
      <c r="CZ203" s="127" t="s">
        <v>132</v>
      </c>
      <c r="DA203" s="127" t="s">
        <v>130</v>
      </c>
      <c r="DB203" s="92">
        <v>1</v>
      </c>
      <c r="DC203" s="75" t="str">
        <f t="shared" si="140"/>
        <v/>
      </c>
      <c r="DD203" s="16" t="str">
        <f t="shared" si="141"/>
        <v/>
      </c>
      <c r="DE203" s="16" t="str">
        <f t="shared" si="142"/>
        <v>COLESTEROL ALTO</v>
      </c>
      <c r="DF203" s="16" t="str">
        <f t="shared" si="143"/>
        <v/>
      </c>
      <c r="DG203" s="16" t="str">
        <f t="shared" si="155"/>
        <v xml:space="preserve"> +  + COLESTEROL ALTO + </v>
      </c>
      <c r="DH203" s="16" t="str">
        <f>VLOOKUP(DG203,Hoja3!$A$19:$B$41,2,FALSE)</f>
        <v>COLESTEROL ALTO</v>
      </c>
      <c r="DI203" s="127"/>
      <c r="DJ203" s="75" t="str">
        <f t="shared" si="144"/>
        <v>NO</v>
      </c>
      <c r="DL203" s="127"/>
      <c r="DM203" s="149">
        <v>44756</v>
      </c>
      <c r="DN203" s="75" t="str">
        <f t="shared" si="145"/>
        <v>SI</v>
      </c>
      <c r="DO203" s="134"/>
      <c r="DP203" s="75" t="str">
        <f t="shared" si="146"/>
        <v>NO</v>
      </c>
      <c r="DQ203" s="98"/>
      <c r="DR203" s="75" t="str">
        <f t="shared" si="147"/>
        <v>NO</v>
      </c>
      <c r="DS203" s="134"/>
      <c r="DT203" s="75" t="str">
        <f t="shared" si="148"/>
        <v>NO</v>
      </c>
      <c r="DU203" s="134"/>
      <c r="DV203" s="75" t="str">
        <f t="shared" si="149"/>
        <v>NO</v>
      </c>
      <c r="DW203" s="134"/>
      <c r="DX203" s="75" t="str">
        <f t="shared" si="150"/>
        <v>NO</v>
      </c>
      <c r="DY203" s="111">
        <v>44481</v>
      </c>
      <c r="DZ203" s="75" t="str">
        <f t="shared" si="151"/>
        <v>SI</v>
      </c>
      <c r="EA203" s="134"/>
      <c r="EB203" s="75" t="str">
        <f t="shared" si="152"/>
        <v>NO</v>
      </c>
      <c r="EC203" s="134" t="s">
        <v>131</v>
      </c>
      <c r="ED203" s="127" t="s">
        <v>1530</v>
      </c>
      <c r="EE203" s="127" t="s">
        <v>132</v>
      </c>
      <c r="EF203" s="127" t="s">
        <v>1114</v>
      </c>
      <c r="EG203" s="127">
        <v>62</v>
      </c>
      <c r="EH203" s="127" t="s">
        <v>1947</v>
      </c>
      <c r="EI203" s="135">
        <v>2</v>
      </c>
      <c r="EJ203" s="135"/>
      <c r="EK203" s="150">
        <v>44508</v>
      </c>
      <c r="EL203" s="135">
        <v>0.96</v>
      </c>
      <c r="EM203" s="159">
        <v>44508</v>
      </c>
      <c r="EN203" s="133">
        <v>123</v>
      </c>
      <c r="EO203" s="144">
        <v>44873</v>
      </c>
      <c r="EP203" s="135">
        <v>197.7</v>
      </c>
      <c r="EQ203" s="134">
        <v>44508</v>
      </c>
      <c r="ER203" s="99">
        <v>117.41999999999999</v>
      </c>
      <c r="ES203" s="150">
        <v>44508</v>
      </c>
      <c r="ET203" s="225">
        <v>39.9</v>
      </c>
      <c r="EU203" s="134">
        <v>44508</v>
      </c>
      <c r="EV203" s="135">
        <v>201.9</v>
      </c>
      <c r="EW203" s="134">
        <v>44508</v>
      </c>
      <c r="EX203" s="127">
        <v>46.1</v>
      </c>
      <c r="EY203" s="127"/>
      <c r="EZ203" s="127"/>
      <c r="FA203" s="144">
        <v>44508</v>
      </c>
      <c r="FB203" s="127"/>
      <c r="FC203" s="150">
        <v>44508</v>
      </c>
      <c r="FD203" s="138" t="s">
        <v>1948</v>
      </c>
      <c r="FE203" s="134">
        <v>44508</v>
      </c>
      <c r="FF203" s="127">
        <v>24.35</v>
      </c>
      <c r="FG203" s="134">
        <v>44508</v>
      </c>
      <c r="FH203" s="138" t="s">
        <v>1949</v>
      </c>
      <c r="FI203" s="145">
        <v>44508</v>
      </c>
      <c r="FJ203" s="127" t="s">
        <v>1712</v>
      </c>
      <c r="FK203" s="127">
        <v>84</v>
      </c>
      <c r="FL203" s="150">
        <v>44904</v>
      </c>
      <c r="FM203" s="127" t="s">
        <v>1530</v>
      </c>
      <c r="FN203" s="150">
        <v>44994</v>
      </c>
      <c r="FO203" s="127"/>
      <c r="FP203" s="127" t="s">
        <v>132</v>
      </c>
      <c r="FQ203" s="127" t="s">
        <v>132</v>
      </c>
      <c r="FR203" s="127" t="s">
        <v>132</v>
      </c>
      <c r="FS203" s="127" t="s">
        <v>132</v>
      </c>
      <c r="FT203" s="127" t="s">
        <v>132</v>
      </c>
      <c r="FU203" s="127"/>
      <c r="GM203" s="127"/>
    </row>
    <row r="204" spans="1:195" s="75" customFormat="1" x14ac:dyDescent="0.25">
      <c r="A204" s="85">
        <v>2022</v>
      </c>
      <c r="B204" s="76">
        <v>44926</v>
      </c>
      <c r="C204" s="85" t="s">
        <v>121</v>
      </c>
      <c r="D204" s="85" t="s">
        <v>122</v>
      </c>
      <c r="E204" s="85" t="s">
        <v>123</v>
      </c>
      <c r="F204" s="77">
        <f t="shared" si="156"/>
        <v>203</v>
      </c>
      <c r="G204" s="85" t="s">
        <v>1586</v>
      </c>
      <c r="H204" s="85">
        <v>86</v>
      </c>
      <c r="I204" s="85" t="s">
        <v>797</v>
      </c>
      <c r="J204" s="217" t="s">
        <v>800</v>
      </c>
      <c r="K204" s="77" t="str">
        <f>VLOOKUP(J204,[1]CodMpios!$B$1075:$E$1087,4,FALSE)</f>
        <v>86001 - Mocoa</v>
      </c>
      <c r="L204" s="77" t="str">
        <f>VLOOKUP($J204,[1]Coord_Mpios_X_Y!$B$102:$K$114,9,FALSE)</f>
        <v>1,228574994655</v>
      </c>
      <c r="M204" s="77" t="str">
        <f>VLOOKUP($J204,[1]Coord_Mpios_X_Y!$B$102:$K$114,10,FALSE)</f>
        <v>-76,684362183288</v>
      </c>
      <c r="N204" s="86" t="s">
        <v>1784</v>
      </c>
      <c r="O204" s="86" t="s">
        <v>1776</v>
      </c>
      <c r="P204" s="218"/>
      <c r="Q204" s="85" t="s">
        <v>126</v>
      </c>
      <c r="R204" s="108">
        <v>69006932</v>
      </c>
      <c r="S204" s="62" t="str">
        <f t="shared" si="136"/>
        <v>CC69006932</v>
      </c>
      <c r="T204" s="91" t="s">
        <v>167</v>
      </c>
      <c r="U204" s="85" t="s">
        <v>530</v>
      </c>
      <c r="V204" s="91" t="s">
        <v>226</v>
      </c>
      <c r="W204" s="85" t="s">
        <v>281</v>
      </c>
      <c r="X204" s="87">
        <v>24974</v>
      </c>
      <c r="Y204" s="89">
        <f t="shared" si="153"/>
        <v>68</v>
      </c>
      <c r="Z204" s="63">
        <f>VLOOKUP($Y204,[1]Edades!$A$3:$H$153,4,FALSE)</f>
        <v>6</v>
      </c>
      <c r="AA204" s="63" t="str">
        <f>VLOOKUP($Y204,[1]Edades!$A$3:$H$153,6,FALSE)</f>
        <v>6 - Persona mayor</v>
      </c>
      <c r="AB204" s="63">
        <f>VLOOKUP($Y204,[1]Edades!$A$3:$H$153,7,FALSE)</f>
        <v>14</v>
      </c>
      <c r="AC204" s="63" t="str">
        <f>VLOOKUP($Y204,[1]Edades!$A$3:$H$153,8,FALSE)</f>
        <v>65-69</v>
      </c>
      <c r="AD204" s="91" t="s">
        <v>1590</v>
      </c>
      <c r="AE204" s="85">
        <v>2</v>
      </c>
      <c r="AF204" s="85" t="s">
        <v>807</v>
      </c>
      <c r="AG204" s="86" t="s">
        <v>1777</v>
      </c>
      <c r="AH204" s="85" t="s">
        <v>807</v>
      </c>
      <c r="AI204" s="85" t="s">
        <v>807</v>
      </c>
      <c r="AJ204" s="85" t="s">
        <v>807</v>
      </c>
      <c r="AK204" s="86" t="s">
        <v>1784</v>
      </c>
      <c r="AL204" s="86" t="s">
        <v>1601</v>
      </c>
      <c r="AM204" s="85" t="s">
        <v>1786</v>
      </c>
      <c r="AN204" s="85" t="s">
        <v>131</v>
      </c>
      <c r="AO204" s="85" t="s">
        <v>131</v>
      </c>
      <c r="AP204" s="85" t="s">
        <v>131</v>
      </c>
      <c r="AQ204" s="75" t="s">
        <v>1841</v>
      </c>
      <c r="AR204" s="53" t="str">
        <f t="shared" si="154"/>
        <v>86001 - Mocoa</v>
      </c>
      <c r="AS204" s="85" t="s">
        <v>1586</v>
      </c>
      <c r="AT204" s="85">
        <v>3143193602</v>
      </c>
      <c r="AU204" s="85" t="s">
        <v>1219</v>
      </c>
      <c r="AV204" s="85"/>
      <c r="AW204" s="85"/>
      <c r="AX204" s="85"/>
      <c r="AY204" s="85"/>
      <c r="AZ204" s="85"/>
      <c r="BA204" s="85">
        <v>86</v>
      </c>
      <c r="BB204" s="85" t="s">
        <v>1778</v>
      </c>
      <c r="BC204" s="85">
        <v>86001</v>
      </c>
      <c r="BD204" s="85" t="s">
        <v>1586</v>
      </c>
      <c r="BE204" s="89">
        <v>860010017201</v>
      </c>
      <c r="BF204" s="49" t="s">
        <v>1079</v>
      </c>
      <c r="BG204" s="85" t="s">
        <v>1779</v>
      </c>
      <c r="BH204" s="85" t="s">
        <v>1780</v>
      </c>
      <c r="BI204" s="85">
        <v>4201616</v>
      </c>
      <c r="BJ204" s="85"/>
      <c r="BK204" s="85"/>
      <c r="BL204" s="85" t="s">
        <v>807</v>
      </c>
      <c r="BM204" s="85" t="s">
        <v>130</v>
      </c>
      <c r="BN204" s="85" t="s">
        <v>132</v>
      </c>
      <c r="BO204" s="85">
        <v>0</v>
      </c>
      <c r="BP204" s="85" t="s">
        <v>132</v>
      </c>
      <c r="BQ204" s="85" t="s">
        <v>132</v>
      </c>
      <c r="BR204" s="85" t="s">
        <v>807</v>
      </c>
      <c r="BS204" s="85" t="s">
        <v>807</v>
      </c>
      <c r="BT204" s="90">
        <v>44729</v>
      </c>
      <c r="BU204" s="85" t="s">
        <v>1677</v>
      </c>
      <c r="BV204" s="85" t="s">
        <v>130</v>
      </c>
      <c r="BW204" s="91" t="s">
        <v>1678</v>
      </c>
      <c r="BX204" s="85"/>
      <c r="BY204" s="85" t="s">
        <v>132</v>
      </c>
      <c r="BZ204" s="85" t="s">
        <v>807</v>
      </c>
      <c r="CA204" s="85" t="s">
        <v>807</v>
      </c>
      <c r="CB204" s="85"/>
      <c r="CC204" s="85"/>
      <c r="CD204" s="85" t="s">
        <v>131</v>
      </c>
      <c r="CE204" s="88" t="s">
        <v>1681</v>
      </c>
      <c r="CF204" s="80" t="str">
        <f t="shared" ref="CF204:CF206" si="161">E204</f>
        <v>HTA</v>
      </c>
      <c r="CG204" s="109">
        <v>76</v>
      </c>
      <c r="CH204" s="95">
        <v>154</v>
      </c>
      <c r="CI204" s="50">
        <f t="shared" si="138"/>
        <v>32.045876201720361</v>
      </c>
      <c r="CJ204" s="18" t="str">
        <f t="shared" si="139"/>
        <v>OBESIDAD</v>
      </c>
      <c r="CK204" s="95">
        <f>Hoja1!L206</f>
        <v>20</v>
      </c>
      <c r="CL204" s="10" t="s">
        <v>1114</v>
      </c>
      <c r="CM204" s="114">
        <v>43384</v>
      </c>
      <c r="CN204" s="92"/>
      <c r="CO204" s="75">
        <v>1</v>
      </c>
      <c r="CP204" s="119">
        <f t="shared" ref="CP204" si="162">CM204</f>
        <v>43384</v>
      </c>
      <c r="CQ204" s="75">
        <v>2</v>
      </c>
      <c r="CR204" s="65" t="s">
        <v>1222</v>
      </c>
      <c r="CS204" s="75">
        <v>0</v>
      </c>
      <c r="CT204" s="110" t="s">
        <v>131</v>
      </c>
      <c r="CU204" s="93" t="s">
        <v>807</v>
      </c>
      <c r="CV204" s="92"/>
      <c r="CW204" s="102">
        <v>120</v>
      </c>
      <c r="CX204" s="102">
        <v>70</v>
      </c>
      <c r="CY204" s="93" t="s">
        <v>807</v>
      </c>
      <c r="CZ204" s="92" t="s">
        <v>130</v>
      </c>
      <c r="DA204" s="75" t="s">
        <v>807</v>
      </c>
      <c r="DB204" s="92">
        <v>0</v>
      </c>
      <c r="DC204" s="75" t="str">
        <f t="shared" si="140"/>
        <v/>
      </c>
      <c r="DD204" s="16" t="str">
        <f t="shared" si="141"/>
        <v/>
      </c>
      <c r="DE204" s="16" t="str">
        <f t="shared" si="142"/>
        <v/>
      </c>
      <c r="DF204" s="16" t="str">
        <f t="shared" si="143"/>
        <v/>
      </c>
      <c r="DG204" s="16" t="str">
        <f t="shared" si="155"/>
        <v xml:space="preserve"> +  +  + </v>
      </c>
      <c r="DH204" s="16" t="str">
        <f>E204</f>
        <v>HTA</v>
      </c>
      <c r="DI204" s="98"/>
      <c r="DJ204" s="75" t="str">
        <f t="shared" si="144"/>
        <v>NO</v>
      </c>
      <c r="DL204" s="98"/>
      <c r="DM204" s="98">
        <v>44560</v>
      </c>
      <c r="DN204" s="75" t="str">
        <f t="shared" si="145"/>
        <v>SI</v>
      </c>
      <c r="DO204" s="98"/>
      <c r="DP204" s="75" t="str">
        <f t="shared" si="146"/>
        <v>NO</v>
      </c>
      <c r="DQ204" s="98"/>
      <c r="DR204" s="75" t="str">
        <f t="shared" si="147"/>
        <v>NO</v>
      </c>
      <c r="DS204" s="98"/>
      <c r="DT204" s="75" t="str">
        <f t="shared" si="148"/>
        <v>NO</v>
      </c>
      <c r="DU204" s="98"/>
      <c r="DV204" s="75" t="str">
        <f t="shared" si="149"/>
        <v>NO</v>
      </c>
      <c r="DW204" s="98"/>
      <c r="DX204" s="75" t="str">
        <f t="shared" si="150"/>
        <v>NO</v>
      </c>
      <c r="DY204" s="97">
        <v>44713</v>
      </c>
      <c r="DZ204" s="75" t="str">
        <f t="shared" si="151"/>
        <v>SI</v>
      </c>
      <c r="EA204" s="98"/>
      <c r="EB204" s="75" t="str">
        <f t="shared" si="152"/>
        <v>NO</v>
      </c>
      <c r="EC204" s="98" t="s">
        <v>807</v>
      </c>
      <c r="ED204" s="92" t="s">
        <v>1530</v>
      </c>
      <c r="EE204" s="92"/>
      <c r="EF204" s="98" t="s">
        <v>807</v>
      </c>
      <c r="EG204" s="94"/>
      <c r="EH204" s="99" t="s">
        <v>131</v>
      </c>
      <c r="EI204" s="99" t="s">
        <v>807</v>
      </c>
      <c r="EJ204" s="99"/>
      <c r="EK204" s="111">
        <v>44713</v>
      </c>
      <c r="EL204" s="92">
        <v>0.92</v>
      </c>
      <c r="EM204" s="112">
        <v>44713</v>
      </c>
      <c r="EN204" s="102">
        <v>109</v>
      </c>
      <c r="EO204" s="111">
        <v>44713</v>
      </c>
      <c r="EP204" s="92">
        <v>175.1</v>
      </c>
      <c r="EQ204" s="111">
        <v>44713</v>
      </c>
      <c r="ER204" s="99">
        <v>75.460000000000008</v>
      </c>
      <c r="ES204" s="111">
        <v>44713</v>
      </c>
      <c r="ET204" s="192">
        <v>51.8</v>
      </c>
      <c r="EU204" s="111">
        <v>44713</v>
      </c>
      <c r="EV204" s="92">
        <v>239.2</v>
      </c>
      <c r="EW204" s="111">
        <v>44713</v>
      </c>
      <c r="EX204" s="92"/>
      <c r="EY204" s="103"/>
      <c r="EZ204" s="92"/>
      <c r="FA204" s="102"/>
      <c r="FB204" s="102"/>
      <c r="FC204" s="92"/>
      <c r="FD204" s="92"/>
      <c r="FE204" s="112">
        <v>44713</v>
      </c>
      <c r="FF204" s="125">
        <v>11.2</v>
      </c>
      <c r="FG204" s="111">
        <v>44713</v>
      </c>
      <c r="FH204" s="125">
        <v>94.8</v>
      </c>
      <c r="FI204" s="92"/>
      <c r="FJ204" s="94"/>
      <c r="FK204" s="92"/>
      <c r="FL204" s="97">
        <v>44729</v>
      </c>
      <c r="FM204" s="98" t="s">
        <v>1530</v>
      </c>
      <c r="FN204" s="97">
        <v>44821</v>
      </c>
      <c r="FO204" s="107" t="s">
        <v>807</v>
      </c>
      <c r="FP204" s="92" t="s">
        <v>132</v>
      </c>
      <c r="FQ204" s="92" t="s">
        <v>132</v>
      </c>
      <c r="FR204" s="92" t="s">
        <v>132</v>
      </c>
      <c r="FS204" s="107" t="s">
        <v>807</v>
      </c>
      <c r="FT204" s="92" t="s">
        <v>132</v>
      </c>
      <c r="FU204" s="92"/>
      <c r="GM204" s="102"/>
    </row>
    <row r="205" spans="1:195" s="75" customFormat="1" x14ac:dyDescent="0.25">
      <c r="A205" s="85">
        <v>2022</v>
      </c>
      <c r="B205" s="76">
        <v>44926</v>
      </c>
      <c r="C205" s="85" t="s">
        <v>121</v>
      </c>
      <c r="D205" s="85" t="s">
        <v>122</v>
      </c>
      <c r="E205" s="85" t="s">
        <v>1475</v>
      </c>
      <c r="F205" s="77">
        <f t="shared" si="156"/>
        <v>204</v>
      </c>
      <c r="G205" s="85" t="s">
        <v>1586</v>
      </c>
      <c r="H205" s="85">
        <v>86</v>
      </c>
      <c r="I205" s="85" t="s">
        <v>797</v>
      </c>
      <c r="J205" s="217" t="s">
        <v>911</v>
      </c>
      <c r="K205" s="77" t="str">
        <f>VLOOKUP(J205,[1]CodMpios!$B$1075:$E$1087,4,FALSE)</f>
        <v>86568 - Puerto Asís</v>
      </c>
      <c r="L205" s="77" t="str">
        <f>VLOOKUP($J205,[1]Coord_Mpios_X_Y!$B$102:$K$114,9,FALSE)</f>
        <v>0,478611463602</v>
      </c>
      <c r="M205" s="77" t="str">
        <f>VLOOKUP($J205,[1]Coord_Mpios_X_Y!$B$102:$K$114,10,FALSE)</f>
        <v>-76,328200149562</v>
      </c>
      <c r="N205" s="86" t="s">
        <v>1775</v>
      </c>
      <c r="O205" s="86" t="s">
        <v>1776</v>
      </c>
      <c r="P205" s="218"/>
      <c r="Q205" s="85" t="s">
        <v>126</v>
      </c>
      <c r="R205" s="108">
        <v>69023142</v>
      </c>
      <c r="S205" s="62" t="str">
        <f t="shared" si="136"/>
        <v>CC69023142</v>
      </c>
      <c r="T205" s="91" t="s">
        <v>434</v>
      </c>
      <c r="U205" s="85" t="s">
        <v>930</v>
      </c>
      <c r="V205" s="91" t="s">
        <v>275</v>
      </c>
      <c r="W205" s="85" t="s">
        <v>312</v>
      </c>
      <c r="X205" s="87">
        <v>30215</v>
      </c>
      <c r="Y205" s="89">
        <f t="shared" si="153"/>
        <v>82</v>
      </c>
      <c r="Z205" s="63">
        <f>VLOOKUP($Y205,[1]Edades!$A$3:$H$153,4,FALSE)</f>
        <v>6</v>
      </c>
      <c r="AA205" s="63" t="str">
        <f>VLOOKUP($Y205,[1]Edades!$A$3:$H$153,6,FALSE)</f>
        <v>6 - Persona mayor</v>
      </c>
      <c r="AB205" s="63">
        <f>VLOOKUP($Y205,[1]Edades!$A$3:$H$153,7,FALSE)</f>
        <v>17</v>
      </c>
      <c r="AC205" s="63" t="str">
        <f>VLOOKUP($Y205,[1]Edades!$A$3:$H$153,8,FALSE)</f>
        <v>80 Y MÁS</v>
      </c>
      <c r="AD205" s="91" t="s">
        <v>1590</v>
      </c>
      <c r="AE205" s="85">
        <v>2</v>
      </c>
      <c r="AF205" s="85" t="s">
        <v>807</v>
      </c>
      <c r="AG205" s="86" t="s">
        <v>363</v>
      </c>
      <c r="AH205" s="86" t="s">
        <v>130</v>
      </c>
      <c r="AI205" s="85" t="s">
        <v>807</v>
      </c>
      <c r="AJ205" s="85" t="s">
        <v>807</v>
      </c>
      <c r="AK205" s="86" t="s">
        <v>1775</v>
      </c>
      <c r="AL205" s="86" t="s">
        <v>1600</v>
      </c>
      <c r="AM205" s="85" t="s">
        <v>1786</v>
      </c>
      <c r="AN205" s="85" t="s">
        <v>131</v>
      </c>
      <c r="AO205" s="85" t="s">
        <v>131</v>
      </c>
      <c r="AP205" s="85" t="s">
        <v>131</v>
      </c>
      <c r="AQ205" s="75" t="s">
        <v>1841</v>
      </c>
      <c r="AR205" s="53" t="str">
        <f t="shared" si="154"/>
        <v>86568 - Puerto Asís</v>
      </c>
      <c r="AS205" s="85" t="s">
        <v>1655</v>
      </c>
      <c r="AT205" s="85">
        <v>3224191494</v>
      </c>
      <c r="AU205" s="85" t="s">
        <v>1218</v>
      </c>
      <c r="AV205" s="85"/>
      <c r="AW205" s="85"/>
      <c r="AX205" s="85"/>
      <c r="AY205" s="85"/>
      <c r="AZ205" s="85"/>
      <c r="BA205" s="85">
        <v>86</v>
      </c>
      <c r="BB205" s="85" t="s">
        <v>1778</v>
      </c>
      <c r="BC205" s="85">
        <v>86568</v>
      </c>
      <c r="BD205" s="85" t="s">
        <v>1655</v>
      </c>
      <c r="BE205" s="89">
        <v>860010017201</v>
      </c>
      <c r="BF205" s="49" t="s">
        <v>1081</v>
      </c>
      <c r="BG205" s="85" t="s">
        <v>1779</v>
      </c>
      <c r="BH205" s="85" t="s">
        <v>1780</v>
      </c>
      <c r="BI205" s="85">
        <v>4201616</v>
      </c>
      <c r="BJ205" s="85"/>
      <c r="BK205" s="85"/>
      <c r="BL205" s="85" t="s">
        <v>807</v>
      </c>
      <c r="BM205" s="85" t="s">
        <v>130</v>
      </c>
      <c r="BN205" s="85" t="s">
        <v>132</v>
      </c>
      <c r="BO205" s="85">
        <v>0</v>
      </c>
      <c r="BP205" s="85" t="s">
        <v>132</v>
      </c>
      <c r="BQ205" s="85" t="s">
        <v>132</v>
      </c>
      <c r="BR205" s="85" t="s">
        <v>807</v>
      </c>
      <c r="BS205" s="85" t="s">
        <v>807</v>
      </c>
      <c r="BT205" s="90">
        <v>44690</v>
      </c>
      <c r="BU205" s="85" t="s">
        <v>1677</v>
      </c>
      <c r="BV205" s="85" t="s">
        <v>130</v>
      </c>
      <c r="BW205" s="91" t="s">
        <v>1812</v>
      </c>
      <c r="BX205" s="85"/>
      <c r="BY205" s="85" t="s">
        <v>132</v>
      </c>
      <c r="BZ205" s="85" t="s">
        <v>807</v>
      </c>
      <c r="CA205" s="85" t="s">
        <v>807</v>
      </c>
      <c r="CB205" s="85"/>
      <c r="CC205" s="85"/>
      <c r="CD205" s="85" t="s">
        <v>131</v>
      </c>
      <c r="CE205" s="88" t="s">
        <v>1681</v>
      </c>
      <c r="CF205" s="80" t="str">
        <f t="shared" si="161"/>
        <v>HTA + DM</v>
      </c>
      <c r="CG205" s="109">
        <v>84</v>
      </c>
      <c r="CH205" s="95">
        <v>161</v>
      </c>
      <c r="CI205" s="50">
        <f t="shared" si="138"/>
        <v>32.406157169862269</v>
      </c>
      <c r="CJ205" s="18" t="str">
        <f t="shared" si="139"/>
        <v>OBESIDAD</v>
      </c>
      <c r="CK205" s="95">
        <f>Hoja1!L207</f>
        <v>45</v>
      </c>
      <c r="CL205" s="10" t="s">
        <v>1115</v>
      </c>
      <c r="CM205" s="97">
        <v>43385</v>
      </c>
      <c r="CN205" s="92"/>
      <c r="CO205" s="75">
        <v>1</v>
      </c>
      <c r="CP205" s="98">
        <v>43385</v>
      </c>
      <c r="CQ205" s="75">
        <v>1</v>
      </c>
      <c r="CR205" s="98">
        <v>44449</v>
      </c>
      <c r="CS205" s="75">
        <v>1</v>
      </c>
      <c r="CT205" s="110" t="s">
        <v>1707</v>
      </c>
      <c r="CU205" s="93" t="s">
        <v>807</v>
      </c>
      <c r="CV205" s="92"/>
      <c r="CW205" s="102">
        <v>140</v>
      </c>
      <c r="CX205" s="102">
        <v>90</v>
      </c>
      <c r="CY205" s="93" t="s">
        <v>807</v>
      </c>
      <c r="CZ205" s="92" t="s">
        <v>132</v>
      </c>
      <c r="DA205" s="75" t="s">
        <v>807</v>
      </c>
      <c r="DB205" s="92">
        <v>0</v>
      </c>
      <c r="DC205" s="75" t="str">
        <f t="shared" si="140"/>
        <v/>
      </c>
      <c r="DD205" s="16" t="str">
        <f t="shared" si="141"/>
        <v>PRESION ALTA</v>
      </c>
      <c r="DE205" s="16" t="str">
        <f t="shared" si="142"/>
        <v/>
      </c>
      <c r="DF205" s="16" t="str">
        <f t="shared" si="143"/>
        <v/>
      </c>
      <c r="DG205" s="16" t="str">
        <f t="shared" si="155"/>
        <v xml:space="preserve"> + PRESION ALTA +  + </v>
      </c>
      <c r="DH205" s="16" t="str">
        <f>VLOOKUP(DG205,Hoja3!$A$19:$B$41,2,FALSE)</f>
        <v>PRESION ALTA</v>
      </c>
      <c r="DI205" s="98">
        <v>43687</v>
      </c>
      <c r="DJ205" s="75" t="str">
        <f t="shared" si="144"/>
        <v>SI</v>
      </c>
      <c r="DL205" s="98"/>
      <c r="DM205" s="98">
        <v>44460</v>
      </c>
      <c r="DN205" s="75" t="str">
        <f t="shared" si="145"/>
        <v>SI</v>
      </c>
      <c r="DO205" s="98"/>
      <c r="DP205" s="75" t="str">
        <f t="shared" si="146"/>
        <v>NO</v>
      </c>
      <c r="DQ205" s="98"/>
      <c r="DR205" s="75" t="str">
        <f t="shared" si="147"/>
        <v>NO</v>
      </c>
      <c r="DS205" s="98"/>
      <c r="DT205" s="75" t="str">
        <f t="shared" si="148"/>
        <v>NO</v>
      </c>
      <c r="DU205" s="98"/>
      <c r="DV205" s="75" t="str">
        <f t="shared" si="149"/>
        <v>NO</v>
      </c>
      <c r="DW205" s="98"/>
      <c r="DX205" s="75" t="str">
        <f t="shared" si="150"/>
        <v>NO</v>
      </c>
      <c r="DY205" s="98">
        <v>43437</v>
      </c>
      <c r="DZ205" s="75" t="str">
        <f t="shared" si="151"/>
        <v>SI</v>
      </c>
      <c r="EA205" s="98"/>
      <c r="EB205" s="75" t="str">
        <f t="shared" si="152"/>
        <v>NO</v>
      </c>
      <c r="EC205" s="98" t="s">
        <v>807</v>
      </c>
      <c r="ED205" s="92" t="s">
        <v>1530</v>
      </c>
      <c r="EE205" s="92"/>
      <c r="EF205" s="98" t="s">
        <v>807</v>
      </c>
      <c r="EG205" s="94"/>
      <c r="EH205" s="99"/>
      <c r="EI205" s="99" t="s">
        <v>807</v>
      </c>
      <c r="EJ205" s="99"/>
      <c r="EK205" s="101">
        <v>43449</v>
      </c>
      <c r="EL205" s="92">
        <v>0.9</v>
      </c>
      <c r="EM205" s="100">
        <v>44447</v>
      </c>
      <c r="EN205" s="102">
        <v>242</v>
      </c>
      <c r="EO205" s="101">
        <v>43814</v>
      </c>
      <c r="EP205" s="92">
        <v>137</v>
      </c>
      <c r="EQ205" s="101">
        <v>43814</v>
      </c>
      <c r="ER205" s="99">
        <v>85.4</v>
      </c>
      <c r="ES205" s="101">
        <v>43814</v>
      </c>
      <c r="ET205" s="192">
        <v>35</v>
      </c>
      <c r="EU205" s="101">
        <v>43814</v>
      </c>
      <c r="EV205" s="92">
        <v>83</v>
      </c>
      <c r="EW205" s="101">
        <v>44467</v>
      </c>
      <c r="EX205" s="92"/>
      <c r="EY205" s="103"/>
      <c r="EZ205" s="92"/>
      <c r="FA205" s="102"/>
      <c r="FB205" s="102"/>
      <c r="FC205" s="92"/>
      <c r="FD205" s="92"/>
      <c r="FE205" s="103"/>
      <c r="FF205" s="105"/>
      <c r="FG205" s="101"/>
      <c r="FH205" s="104"/>
      <c r="FI205" s="92"/>
      <c r="FJ205" s="94"/>
      <c r="FK205" s="92"/>
      <c r="FL205" s="97">
        <v>44690</v>
      </c>
      <c r="FM205" s="98" t="s">
        <v>1530</v>
      </c>
      <c r="FN205" s="97">
        <v>44782</v>
      </c>
      <c r="FO205" s="107" t="s">
        <v>807</v>
      </c>
      <c r="FP205" s="92" t="s">
        <v>132</v>
      </c>
      <c r="FQ205" s="92" t="s">
        <v>132</v>
      </c>
      <c r="FR205" s="92" t="s">
        <v>132</v>
      </c>
      <c r="FS205" s="107" t="s">
        <v>807</v>
      </c>
      <c r="FT205" s="92" t="s">
        <v>132</v>
      </c>
      <c r="FU205" s="92"/>
      <c r="GM205" s="102"/>
    </row>
    <row r="206" spans="1:195" s="75" customFormat="1" x14ac:dyDescent="0.25">
      <c r="A206" s="85">
        <v>2022</v>
      </c>
      <c r="B206" s="76">
        <v>44926</v>
      </c>
      <c r="C206" s="85" t="s">
        <v>121</v>
      </c>
      <c r="D206" s="85" t="s">
        <v>122</v>
      </c>
      <c r="E206" s="85" t="s">
        <v>123</v>
      </c>
      <c r="F206" s="77">
        <f t="shared" si="156"/>
        <v>205</v>
      </c>
      <c r="G206" s="85" t="s">
        <v>1586</v>
      </c>
      <c r="H206" s="85">
        <v>86</v>
      </c>
      <c r="I206" s="85" t="s">
        <v>797</v>
      </c>
      <c r="J206" s="217" t="s">
        <v>800</v>
      </c>
      <c r="K206" s="77" t="str">
        <f>VLOOKUP(J206,[1]CodMpios!$B$1075:$E$1087,4,FALSE)</f>
        <v>86001 - Mocoa</v>
      </c>
      <c r="L206" s="77" t="str">
        <f>VLOOKUP($J206,[1]Coord_Mpios_X_Y!$B$102:$K$114,9,FALSE)</f>
        <v>1,228574994655</v>
      </c>
      <c r="M206" s="77" t="str">
        <f>VLOOKUP($J206,[1]Coord_Mpios_X_Y!$B$102:$K$114,10,FALSE)</f>
        <v>-76,684362183288</v>
      </c>
      <c r="N206" s="86" t="s">
        <v>1592</v>
      </c>
      <c r="O206" s="86" t="s">
        <v>1776</v>
      </c>
      <c r="P206" s="218"/>
      <c r="Q206" s="85" t="s">
        <v>126</v>
      </c>
      <c r="R206" s="108">
        <v>5297918</v>
      </c>
      <c r="S206" s="62" t="str">
        <f t="shared" si="136"/>
        <v>CC5297918</v>
      </c>
      <c r="T206" s="91" t="s">
        <v>205</v>
      </c>
      <c r="U206" s="85" t="s">
        <v>181</v>
      </c>
      <c r="V206" s="91" t="s">
        <v>852</v>
      </c>
      <c r="W206" s="85" t="s">
        <v>852</v>
      </c>
      <c r="X206" s="87">
        <v>18828</v>
      </c>
      <c r="Y206" s="89">
        <f t="shared" si="153"/>
        <v>51</v>
      </c>
      <c r="Z206" s="63">
        <f>VLOOKUP($Y206,[1]Edades!$A$3:$H$153,4,FALSE)</f>
        <v>5</v>
      </c>
      <c r="AA206" s="63" t="str">
        <f>VLOOKUP($Y206,[1]Edades!$A$3:$H$153,6,FALSE)</f>
        <v>5 - Adultez</v>
      </c>
      <c r="AB206" s="63">
        <f>VLOOKUP($Y206,[1]Edades!$A$3:$H$153,7,FALSE)</f>
        <v>11</v>
      </c>
      <c r="AC206" s="63" t="str">
        <f>VLOOKUP($Y206,[1]Edades!$A$3:$H$153,8,FALSE)</f>
        <v>50-54</v>
      </c>
      <c r="AD206" s="91" t="s">
        <v>1589</v>
      </c>
      <c r="AE206" s="85">
        <v>1</v>
      </c>
      <c r="AF206" s="85" t="s">
        <v>807</v>
      </c>
      <c r="AG206" s="86" t="s">
        <v>1777</v>
      </c>
      <c r="AH206" s="85" t="s">
        <v>807</v>
      </c>
      <c r="AI206" s="85" t="s">
        <v>807</v>
      </c>
      <c r="AJ206" s="85" t="s">
        <v>807</v>
      </c>
      <c r="AK206" s="86" t="s">
        <v>1592</v>
      </c>
      <c r="AL206" s="86" t="s">
        <v>1600</v>
      </c>
      <c r="AM206" s="85" t="s">
        <v>1786</v>
      </c>
      <c r="AN206" s="85" t="s">
        <v>131</v>
      </c>
      <c r="AO206" s="85" t="s">
        <v>131</v>
      </c>
      <c r="AP206" s="85" t="s">
        <v>131</v>
      </c>
      <c r="AQ206" s="75" t="s">
        <v>1841</v>
      </c>
      <c r="AR206" s="53" t="str">
        <f t="shared" si="154"/>
        <v>86001 - Mocoa</v>
      </c>
      <c r="AS206" s="85" t="s">
        <v>1586</v>
      </c>
      <c r="AT206" s="85">
        <v>3132269772</v>
      </c>
      <c r="AU206" s="85" t="s">
        <v>1219</v>
      </c>
      <c r="AV206" s="85"/>
      <c r="AW206" s="85"/>
      <c r="AX206" s="85"/>
      <c r="AY206" s="85"/>
      <c r="AZ206" s="85"/>
      <c r="BA206" s="85">
        <v>86</v>
      </c>
      <c r="BB206" s="85" t="s">
        <v>1778</v>
      </c>
      <c r="BC206" s="85">
        <v>86001</v>
      </c>
      <c r="BD206" s="85" t="s">
        <v>1586</v>
      </c>
      <c r="BE206" s="89">
        <v>860010017201</v>
      </c>
      <c r="BF206" s="49" t="s">
        <v>1079</v>
      </c>
      <c r="BG206" s="85" t="s">
        <v>1779</v>
      </c>
      <c r="BH206" s="85" t="s">
        <v>1780</v>
      </c>
      <c r="BI206" s="85">
        <v>4201616</v>
      </c>
      <c r="BJ206" s="85"/>
      <c r="BK206" s="85"/>
      <c r="BL206" s="85" t="s">
        <v>807</v>
      </c>
      <c r="BM206" s="85" t="s">
        <v>130</v>
      </c>
      <c r="BN206" s="85" t="s">
        <v>132</v>
      </c>
      <c r="BO206" s="85">
        <v>0</v>
      </c>
      <c r="BP206" s="85" t="s">
        <v>132</v>
      </c>
      <c r="BQ206" s="85" t="s">
        <v>132</v>
      </c>
      <c r="BR206" s="85" t="s">
        <v>807</v>
      </c>
      <c r="BS206" s="85" t="s">
        <v>807</v>
      </c>
      <c r="BT206" s="142">
        <v>44614</v>
      </c>
      <c r="BU206" s="85" t="s">
        <v>1677</v>
      </c>
      <c r="BV206" s="85" t="s">
        <v>130</v>
      </c>
      <c r="BW206" s="91" t="s">
        <v>1808</v>
      </c>
      <c r="BX206" s="85"/>
      <c r="BY206" s="85" t="s">
        <v>132</v>
      </c>
      <c r="BZ206" s="85" t="s">
        <v>807</v>
      </c>
      <c r="CA206" s="85" t="s">
        <v>807</v>
      </c>
      <c r="CB206" s="85"/>
      <c r="CC206" s="85"/>
      <c r="CD206" s="85" t="s">
        <v>131</v>
      </c>
      <c r="CE206" s="88" t="s">
        <v>1681</v>
      </c>
      <c r="CF206" s="80" t="str">
        <f t="shared" si="161"/>
        <v>HTA</v>
      </c>
      <c r="CG206" s="109">
        <v>76</v>
      </c>
      <c r="CH206" s="95">
        <v>175</v>
      </c>
      <c r="CI206" s="50">
        <f t="shared" si="138"/>
        <v>24.816326530612244</v>
      </c>
      <c r="CJ206" s="18" t="str">
        <f t="shared" si="139"/>
        <v>NORMAL</v>
      </c>
      <c r="CK206" s="95">
        <f>Hoja1!L208</f>
        <v>6</v>
      </c>
      <c r="CL206" s="10" t="s">
        <v>1112</v>
      </c>
      <c r="CM206" s="114">
        <v>43391</v>
      </c>
      <c r="CN206" s="92"/>
      <c r="CO206" s="75">
        <v>1</v>
      </c>
      <c r="CP206" s="119">
        <f t="shared" ref="CP206:CP209" si="163">CM206</f>
        <v>43391</v>
      </c>
      <c r="CQ206" s="75">
        <v>2</v>
      </c>
      <c r="CR206" s="65" t="s">
        <v>1222</v>
      </c>
      <c r="CS206" s="75">
        <v>0</v>
      </c>
      <c r="CT206" s="110" t="s">
        <v>131</v>
      </c>
      <c r="CU206" s="93" t="s">
        <v>807</v>
      </c>
      <c r="CV206" s="92"/>
      <c r="CW206" s="102">
        <v>120</v>
      </c>
      <c r="CX206" s="102">
        <v>70</v>
      </c>
      <c r="CY206" s="93" t="s">
        <v>807</v>
      </c>
      <c r="CZ206" s="92" t="s">
        <v>132</v>
      </c>
      <c r="DA206" s="75" t="s">
        <v>807</v>
      </c>
      <c r="DB206" s="92">
        <v>0</v>
      </c>
      <c r="DC206" s="75" t="str">
        <f t="shared" si="140"/>
        <v/>
      </c>
      <c r="DD206" s="16" t="str">
        <f t="shared" si="141"/>
        <v/>
      </c>
      <c r="DE206" s="16" t="str">
        <f t="shared" si="142"/>
        <v/>
      </c>
      <c r="DF206" s="16" t="str">
        <f t="shared" si="143"/>
        <v/>
      </c>
      <c r="DG206" s="16" t="str">
        <f t="shared" si="155"/>
        <v xml:space="preserve"> +  +  + </v>
      </c>
      <c r="DH206" s="16" t="str">
        <f t="shared" ref="DH206:DH207" si="164">E206</f>
        <v>HTA</v>
      </c>
      <c r="DI206" s="98"/>
      <c r="DJ206" s="75" t="str">
        <f t="shared" si="144"/>
        <v>NO</v>
      </c>
      <c r="DL206" s="98"/>
      <c r="DM206" s="98">
        <v>44616</v>
      </c>
      <c r="DN206" s="75" t="str">
        <f t="shared" si="145"/>
        <v>SI</v>
      </c>
      <c r="DO206" s="98"/>
      <c r="DP206" s="75" t="str">
        <f t="shared" si="146"/>
        <v>NO</v>
      </c>
      <c r="DQ206" s="98"/>
      <c r="DR206" s="75" t="str">
        <f t="shared" si="147"/>
        <v>NO</v>
      </c>
      <c r="DS206" s="98"/>
      <c r="DT206" s="75" t="str">
        <f t="shared" si="148"/>
        <v>NO</v>
      </c>
      <c r="DU206" s="98"/>
      <c r="DV206" s="75" t="str">
        <f t="shared" si="149"/>
        <v>NO</v>
      </c>
      <c r="DW206" s="98"/>
      <c r="DX206" s="75" t="str">
        <f t="shared" si="150"/>
        <v>NO</v>
      </c>
      <c r="DY206" s="97">
        <v>44466</v>
      </c>
      <c r="DZ206" s="75" t="str">
        <f t="shared" si="151"/>
        <v>SI</v>
      </c>
      <c r="EA206" s="98"/>
      <c r="EB206" s="75" t="str">
        <f t="shared" si="152"/>
        <v>NO</v>
      </c>
      <c r="EC206" s="98" t="s">
        <v>807</v>
      </c>
      <c r="ED206" s="92" t="s">
        <v>1530</v>
      </c>
      <c r="EE206" s="92"/>
      <c r="EF206" s="98" t="s">
        <v>807</v>
      </c>
      <c r="EG206" s="94"/>
      <c r="EH206" s="92" t="s">
        <v>1793</v>
      </c>
      <c r="EI206" s="99" t="s">
        <v>807</v>
      </c>
      <c r="EJ206" s="99"/>
      <c r="EK206" s="111">
        <v>44573</v>
      </c>
      <c r="EL206" s="92">
        <v>2.2799999999999998</v>
      </c>
      <c r="EM206" s="112">
        <v>44467</v>
      </c>
      <c r="EN206" s="102">
        <v>88</v>
      </c>
      <c r="EO206" s="111">
        <v>44467</v>
      </c>
      <c r="EP206" s="92">
        <v>180</v>
      </c>
      <c r="EQ206" s="111">
        <v>44467</v>
      </c>
      <c r="ER206" s="99">
        <v>123</v>
      </c>
      <c r="ES206" s="111">
        <v>44467</v>
      </c>
      <c r="ET206" s="192">
        <v>44</v>
      </c>
      <c r="EU206" s="111">
        <v>44467</v>
      </c>
      <c r="EV206" s="92">
        <v>65</v>
      </c>
      <c r="EW206" s="111">
        <v>44467</v>
      </c>
      <c r="EX206" s="92"/>
      <c r="EY206" s="103"/>
      <c r="EZ206" s="92"/>
      <c r="FA206" s="102"/>
      <c r="FB206" s="102"/>
      <c r="FC206" s="92"/>
      <c r="FD206" s="92"/>
      <c r="FE206" s="112">
        <v>44467</v>
      </c>
      <c r="FF206" s="125">
        <v>2.4</v>
      </c>
      <c r="FG206" s="111">
        <v>44467</v>
      </c>
      <c r="FH206" s="125">
        <v>174</v>
      </c>
      <c r="FI206" s="92"/>
      <c r="FJ206" s="94"/>
      <c r="FK206" s="92"/>
      <c r="FL206" s="114">
        <v>44614</v>
      </c>
      <c r="FM206" s="98" t="s">
        <v>1530</v>
      </c>
      <c r="FN206" s="114">
        <v>44703</v>
      </c>
      <c r="FO206" s="107" t="s">
        <v>807</v>
      </c>
      <c r="FP206" s="92" t="s">
        <v>132</v>
      </c>
      <c r="FQ206" s="92" t="s">
        <v>132</v>
      </c>
      <c r="FR206" s="92" t="s">
        <v>132</v>
      </c>
      <c r="FS206" s="92" t="s">
        <v>807</v>
      </c>
      <c r="FT206" s="92" t="s">
        <v>130</v>
      </c>
      <c r="FU206" s="92"/>
      <c r="GM206" s="102"/>
    </row>
    <row r="207" spans="1:195" s="75" customFormat="1" x14ac:dyDescent="0.25">
      <c r="A207" s="85">
        <v>2022</v>
      </c>
      <c r="B207" s="76">
        <v>44926</v>
      </c>
      <c r="C207" s="85" t="s">
        <v>121</v>
      </c>
      <c r="D207" s="85" t="s">
        <v>122</v>
      </c>
      <c r="E207" s="85" t="s">
        <v>1475</v>
      </c>
      <c r="F207" s="77">
        <f t="shared" si="156"/>
        <v>206</v>
      </c>
      <c r="G207" s="85" t="s">
        <v>1586</v>
      </c>
      <c r="H207" s="85">
        <v>86</v>
      </c>
      <c r="I207" s="85" t="s">
        <v>797</v>
      </c>
      <c r="J207" s="217" t="s">
        <v>800</v>
      </c>
      <c r="K207" s="77" t="str">
        <f>VLOOKUP(J207,[1]CodMpios!$B$1075:$E$1087,4,FALSE)</f>
        <v>86001 - Mocoa</v>
      </c>
      <c r="L207" s="77" t="str">
        <f>VLOOKUP($J207,[1]Coord_Mpios_X_Y!$B$102:$K$114,9,FALSE)</f>
        <v>1,228574994655</v>
      </c>
      <c r="M207" s="77" t="str">
        <f>VLOOKUP($J207,[1]Coord_Mpios_X_Y!$B$102:$K$114,10,FALSE)</f>
        <v>-76,684362183288</v>
      </c>
      <c r="N207" s="86" t="s">
        <v>1775</v>
      </c>
      <c r="O207" s="86" t="s">
        <v>1776</v>
      </c>
      <c r="P207" s="218"/>
      <c r="Q207" s="85" t="s">
        <v>126</v>
      </c>
      <c r="R207" s="108">
        <v>18122754</v>
      </c>
      <c r="S207" s="62" t="str">
        <f t="shared" si="136"/>
        <v>CC18122754</v>
      </c>
      <c r="T207" s="91" t="s">
        <v>252</v>
      </c>
      <c r="U207" s="85" t="s">
        <v>530</v>
      </c>
      <c r="V207" s="91" t="s">
        <v>558</v>
      </c>
      <c r="W207" s="85" t="s">
        <v>1313</v>
      </c>
      <c r="X207" s="87">
        <v>20727</v>
      </c>
      <c r="Y207" s="89">
        <f t="shared" si="153"/>
        <v>56</v>
      </c>
      <c r="Z207" s="63">
        <f>VLOOKUP($Y207,[1]Edades!$A$3:$H$153,4,FALSE)</f>
        <v>5</v>
      </c>
      <c r="AA207" s="63" t="str">
        <f>VLOOKUP($Y207,[1]Edades!$A$3:$H$153,6,FALSE)</f>
        <v>5 - Adultez</v>
      </c>
      <c r="AB207" s="63">
        <f>VLOOKUP($Y207,[1]Edades!$A$3:$H$153,7,FALSE)</f>
        <v>12</v>
      </c>
      <c r="AC207" s="63" t="str">
        <f>VLOOKUP($Y207,[1]Edades!$A$3:$H$153,8,FALSE)</f>
        <v>55-59</v>
      </c>
      <c r="AD207" s="91" t="s">
        <v>1589</v>
      </c>
      <c r="AE207" s="85">
        <v>1</v>
      </c>
      <c r="AF207" s="85" t="s">
        <v>807</v>
      </c>
      <c r="AG207" s="86" t="s">
        <v>1777</v>
      </c>
      <c r="AH207" s="85" t="s">
        <v>807</v>
      </c>
      <c r="AI207" s="85" t="s">
        <v>1596</v>
      </c>
      <c r="AJ207" s="85" t="s">
        <v>1591</v>
      </c>
      <c r="AK207" s="86" t="s">
        <v>1775</v>
      </c>
      <c r="AL207" s="86" t="s">
        <v>1600</v>
      </c>
      <c r="AM207" s="85" t="s">
        <v>1786</v>
      </c>
      <c r="AN207" s="85" t="s">
        <v>131</v>
      </c>
      <c r="AO207" s="85" t="s">
        <v>131</v>
      </c>
      <c r="AP207" s="85" t="s">
        <v>131</v>
      </c>
      <c r="AQ207" s="75" t="s">
        <v>1841</v>
      </c>
      <c r="AR207" s="53" t="str">
        <f t="shared" si="154"/>
        <v>86001 - Mocoa</v>
      </c>
      <c r="AS207" s="85" t="s">
        <v>1629</v>
      </c>
      <c r="AT207" s="85">
        <v>3124029268</v>
      </c>
      <c r="AU207" s="85" t="s">
        <v>1219</v>
      </c>
      <c r="AV207" s="85"/>
      <c r="AW207" s="85"/>
      <c r="AX207" s="85"/>
      <c r="AY207" s="85"/>
      <c r="AZ207" s="85"/>
      <c r="BA207" s="85">
        <v>86</v>
      </c>
      <c r="BB207" s="85" t="s">
        <v>1778</v>
      </c>
      <c r="BC207" s="85">
        <v>86001</v>
      </c>
      <c r="BD207" s="85" t="s">
        <v>1586</v>
      </c>
      <c r="BE207" s="89">
        <v>860010017201</v>
      </c>
      <c r="BF207" s="49" t="s">
        <v>1079</v>
      </c>
      <c r="BG207" s="85" t="s">
        <v>1779</v>
      </c>
      <c r="BH207" s="85" t="s">
        <v>1780</v>
      </c>
      <c r="BI207" s="85">
        <v>4201616</v>
      </c>
      <c r="BJ207" s="85"/>
      <c r="BK207" s="85"/>
      <c r="BL207" s="85" t="s">
        <v>807</v>
      </c>
      <c r="BM207" s="88" t="s">
        <v>130</v>
      </c>
      <c r="BN207" s="85" t="s">
        <v>132</v>
      </c>
      <c r="BO207" s="85">
        <v>0</v>
      </c>
      <c r="BP207" s="85" t="s">
        <v>132</v>
      </c>
      <c r="BQ207" s="85" t="s">
        <v>132</v>
      </c>
      <c r="BR207" s="127" t="s">
        <v>2241</v>
      </c>
      <c r="BS207" s="85" t="s">
        <v>132</v>
      </c>
      <c r="BT207" s="142">
        <v>44862</v>
      </c>
      <c r="BU207" s="85" t="s">
        <v>1677</v>
      </c>
      <c r="BV207" s="85" t="s">
        <v>130</v>
      </c>
      <c r="BW207" s="91" t="s">
        <v>1808</v>
      </c>
      <c r="BX207" s="85" t="s">
        <v>132</v>
      </c>
      <c r="BY207" s="88" t="s">
        <v>130</v>
      </c>
      <c r="BZ207" s="85" t="s">
        <v>132</v>
      </c>
      <c r="CA207" s="85" t="s">
        <v>132</v>
      </c>
      <c r="CB207" s="85" t="s">
        <v>132</v>
      </c>
      <c r="CC207" s="85" t="s">
        <v>130</v>
      </c>
      <c r="CD207" s="85" t="s">
        <v>131</v>
      </c>
      <c r="CE207" s="85" t="s">
        <v>1681</v>
      </c>
      <c r="CF207" s="85" t="s">
        <v>132</v>
      </c>
      <c r="CG207" s="109">
        <v>83</v>
      </c>
      <c r="CH207" s="95">
        <v>168</v>
      </c>
      <c r="CI207" s="50">
        <f t="shared" si="138"/>
        <v>29.407596371882089</v>
      </c>
      <c r="CJ207" s="18" t="str">
        <f t="shared" si="139"/>
        <v>SOBREPESO</v>
      </c>
      <c r="CK207" s="95">
        <f>Hoja1!L209</f>
        <v>10</v>
      </c>
      <c r="CL207" s="10" t="s">
        <v>1112</v>
      </c>
      <c r="CM207" s="114">
        <v>43391</v>
      </c>
      <c r="CN207" s="92"/>
      <c r="CO207" s="75">
        <v>1</v>
      </c>
      <c r="CP207" s="119">
        <f t="shared" si="163"/>
        <v>43391</v>
      </c>
      <c r="CQ207" s="75">
        <v>1</v>
      </c>
      <c r="CR207" s="94" t="s">
        <v>1221</v>
      </c>
      <c r="CS207" s="75">
        <v>1</v>
      </c>
      <c r="CT207" s="110" t="s">
        <v>1707</v>
      </c>
      <c r="CU207" s="92" t="s">
        <v>132</v>
      </c>
      <c r="CV207" s="92"/>
      <c r="CW207" s="102">
        <v>140</v>
      </c>
      <c r="CX207" s="102">
        <v>80</v>
      </c>
      <c r="CY207" s="93" t="s">
        <v>807</v>
      </c>
      <c r="CZ207" s="92" t="s">
        <v>132</v>
      </c>
      <c r="DA207" s="92" t="s">
        <v>132</v>
      </c>
      <c r="DB207" s="92">
        <v>0</v>
      </c>
      <c r="DC207" s="75" t="str">
        <f t="shared" si="140"/>
        <v/>
      </c>
      <c r="DD207" s="16" t="str">
        <f t="shared" si="141"/>
        <v/>
      </c>
      <c r="DE207" s="16" t="str">
        <f t="shared" si="142"/>
        <v/>
      </c>
      <c r="DF207" s="16" t="str">
        <f t="shared" si="143"/>
        <v/>
      </c>
      <c r="DG207" s="16" t="str">
        <f t="shared" si="155"/>
        <v xml:space="preserve"> +  +  + </v>
      </c>
      <c r="DH207" s="16" t="str">
        <f t="shared" si="164"/>
        <v>HTA + DM</v>
      </c>
      <c r="DI207" s="98"/>
      <c r="DJ207" s="75" t="str">
        <f t="shared" si="144"/>
        <v>NO</v>
      </c>
      <c r="DL207" s="98"/>
      <c r="DM207" s="98">
        <v>44462</v>
      </c>
      <c r="DN207" s="75" t="str">
        <f t="shared" si="145"/>
        <v>SI</v>
      </c>
      <c r="DO207" s="98">
        <v>43412</v>
      </c>
      <c r="DP207" s="75" t="str">
        <f t="shared" si="146"/>
        <v>SI</v>
      </c>
      <c r="DQ207" s="98"/>
      <c r="DR207" s="75" t="str">
        <f t="shared" si="147"/>
        <v>NO</v>
      </c>
      <c r="DS207" s="98"/>
      <c r="DT207" s="75" t="str">
        <f t="shared" si="148"/>
        <v>NO</v>
      </c>
      <c r="DU207" s="98"/>
      <c r="DV207" s="75" t="str">
        <f t="shared" si="149"/>
        <v>NO</v>
      </c>
      <c r="DW207" s="98">
        <v>44462</v>
      </c>
      <c r="DX207" s="75" t="str">
        <f t="shared" si="150"/>
        <v>SI</v>
      </c>
      <c r="DY207" s="97">
        <v>44267</v>
      </c>
      <c r="DZ207" s="75" t="str">
        <f t="shared" si="151"/>
        <v>SI</v>
      </c>
      <c r="EA207" s="98"/>
      <c r="EB207" s="75" t="str">
        <f t="shared" si="152"/>
        <v>NO</v>
      </c>
      <c r="EC207" s="98" t="s">
        <v>132</v>
      </c>
      <c r="ED207" s="92" t="s">
        <v>1530</v>
      </c>
      <c r="EE207" s="92" t="s">
        <v>807</v>
      </c>
      <c r="EF207" s="92" t="s">
        <v>1814</v>
      </c>
      <c r="EG207" s="94"/>
      <c r="EH207" s="99" t="s">
        <v>131</v>
      </c>
      <c r="EI207" s="92">
        <v>2</v>
      </c>
      <c r="EJ207" s="92"/>
      <c r="EK207" s="111">
        <v>44266</v>
      </c>
      <c r="EL207" s="92">
        <v>1.2</v>
      </c>
      <c r="EM207" s="112">
        <v>44266</v>
      </c>
      <c r="EN207" s="102">
        <v>130</v>
      </c>
      <c r="EO207" s="111">
        <v>44266</v>
      </c>
      <c r="EP207" s="92">
        <v>176</v>
      </c>
      <c r="EQ207" s="111">
        <v>44266</v>
      </c>
      <c r="ER207" s="99">
        <v>83.4</v>
      </c>
      <c r="ES207" s="111">
        <v>44266</v>
      </c>
      <c r="ET207" s="192">
        <v>59</v>
      </c>
      <c r="EU207" s="111">
        <v>44266</v>
      </c>
      <c r="EV207" s="92">
        <v>168</v>
      </c>
      <c r="EW207" s="111">
        <v>44266</v>
      </c>
      <c r="EX207" s="92">
        <v>1755</v>
      </c>
      <c r="EY207" s="112">
        <v>44266</v>
      </c>
      <c r="EZ207" s="92">
        <v>7</v>
      </c>
      <c r="FA207" s="102"/>
      <c r="FB207" s="102"/>
      <c r="FC207" s="92"/>
      <c r="FD207" s="92"/>
      <c r="FE207" s="112">
        <v>44266</v>
      </c>
      <c r="FF207" s="125">
        <v>27.9</v>
      </c>
      <c r="FG207" s="111">
        <v>44266</v>
      </c>
      <c r="FH207" s="125">
        <v>47.9</v>
      </c>
      <c r="FI207" s="156">
        <v>44761</v>
      </c>
      <c r="FJ207" s="94" t="s">
        <v>1716</v>
      </c>
      <c r="FK207" s="92">
        <v>101</v>
      </c>
      <c r="FL207" s="114">
        <v>44875</v>
      </c>
      <c r="FM207" s="98" t="s">
        <v>1530</v>
      </c>
      <c r="FN207" s="114">
        <v>44967</v>
      </c>
      <c r="FO207" s="107"/>
      <c r="FP207" s="92" t="s">
        <v>132</v>
      </c>
      <c r="FQ207" s="92" t="s">
        <v>132</v>
      </c>
      <c r="FR207" s="92" t="s">
        <v>132</v>
      </c>
      <c r="FS207" s="107" t="s">
        <v>132</v>
      </c>
      <c r="FT207" s="92" t="s">
        <v>132</v>
      </c>
      <c r="FU207" s="92"/>
      <c r="GM207" s="102"/>
    </row>
    <row r="208" spans="1:195" s="75" customFormat="1" ht="26.25" x14ac:dyDescent="0.25">
      <c r="A208" s="85">
        <v>2022</v>
      </c>
      <c r="B208" s="76">
        <v>44926</v>
      </c>
      <c r="C208" s="85" t="s">
        <v>121</v>
      </c>
      <c r="D208" s="85" t="s">
        <v>122</v>
      </c>
      <c r="E208" s="85" t="s">
        <v>123</v>
      </c>
      <c r="F208" s="77">
        <f t="shared" si="156"/>
        <v>207</v>
      </c>
      <c r="G208" s="85" t="s">
        <v>1586</v>
      </c>
      <c r="H208" s="85">
        <v>86</v>
      </c>
      <c r="I208" s="85" t="s">
        <v>797</v>
      </c>
      <c r="J208" s="217" t="s">
        <v>800</v>
      </c>
      <c r="K208" s="77" t="str">
        <f>VLOOKUP(J208,[1]CodMpios!$B$1075:$E$1087,4,FALSE)</f>
        <v>86001 - Mocoa</v>
      </c>
      <c r="L208" s="77" t="str">
        <f>VLOOKUP($J208,[1]Coord_Mpios_X_Y!$B$102:$K$114,9,FALSE)</f>
        <v>1,228574994655</v>
      </c>
      <c r="M208" s="77" t="str">
        <f>VLOOKUP($J208,[1]Coord_Mpios_X_Y!$B$102:$K$114,10,FALSE)</f>
        <v>-76,684362183288</v>
      </c>
      <c r="N208" s="86" t="s">
        <v>1592</v>
      </c>
      <c r="O208" s="86" t="s">
        <v>1776</v>
      </c>
      <c r="P208" s="218"/>
      <c r="Q208" s="85" t="s">
        <v>126</v>
      </c>
      <c r="R208" s="108">
        <v>27294842</v>
      </c>
      <c r="S208" s="62" t="str">
        <f t="shared" si="136"/>
        <v>CC27294842</v>
      </c>
      <c r="T208" s="91" t="s">
        <v>382</v>
      </c>
      <c r="U208" s="85" t="s">
        <v>461</v>
      </c>
      <c r="V208" s="91" t="s">
        <v>217</v>
      </c>
      <c r="W208" s="85" t="s">
        <v>858</v>
      </c>
      <c r="X208" s="87">
        <v>19803</v>
      </c>
      <c r="Y208" s="89">
        <f t="shared" si="153"/>
        <v>54</v>
      </c>
      <c r="Z208" s="63">
        <f>VLOOKUP($Y208,[1]Edades!$A$3:$H$153,4,FALSE)</f>
        <v>5</v>
      </c>
      <c r="AA208" s="63" t="str">
        <f>VLOOKUP($Y208,[1]Edades!$A$3:$H$153,6,FALSE)</f>
        <v>5 - Adultez</v>
      </c>
      <c r="AB208" s="63">
        <f>VLOOKUP($Y208,[1]Edades!$A$3:$H$153,7,FALSE)</f>
        <v>11</v>
      </c>
      <c r="AC208" s="63" t="str">
        <f>VLOOKUP($Y208,[1]Edades!$A$3:$H$153,8,FALSE)</f>
        <v>50-54</v>
      </c>
      <c r="AD208" s="91" t="s">
        <v>1590</v>
      </c>
      <c r="AE208" s="85">
        <v>2</v>
      </c>
      <c r="AF208" s="85" t="s">
        <v>807</v>
      </c>
      <c r="AG208" s="128" t="s">
        <v>132</v>
      </c>
      <c r="AH208" s="128" t="s">
        <v>132</v>
      </c>
      <c r="AI208" s="127" t="s">
        <v>1595</v>
      </c>
      <c r="AJ208" s="127" t="s">
        <v>1591</v>
      </c>
      <c r="AK208" s="128" t="s">
        <v>1592</v>
      </c>
      <c r="AL208" s="128" t="s">
        <v>1863</v>
      </c>
      <c r="AM208" s="85" t="s">
        <v>1786</v>
      </c>
      <c r="AN208" s="85" t="s">
        <v>131</v>
      </c>
      <c r="AO208" s="85" t="s">
        <v>131</v>
      </c>
      <c r="AP208" s="85" t="s">
        <v>131</v>
      </c>
      <c r="AQ208" s="128" t="s">
        <v>1841</v>
      </c>
      <c r="AR208" s="53" t="str">
        <f t="shared" si="154"/>
        <v>86001 - Mocoa</v>
      </c>
      <c r="AS208" s="85" t="s">
        <v>1586</v>
      </c>
      <c r="AT208" s="85">
        <v>3125556552</v>
      </c>
      <c r="AU208" s="85" t="s">
        <v>1219</v>
      </c>
      <c r="AV208" s="85"/>
      <c r="AW208" s="85"/>
      <c r="AX208" s="85"/>
      <c r="AY208" s="85"/>
      <c r="AZ208" s="85"/>
      <c r="BA208" s="85">
        <v>86</v>
      </c>
      <c r="BB208" s="85" t="s">
        <v>1778</v>
      </c>
      <c r="BC208" s="85">
        <v>86001</v>
      </c>
      <c r="BD208" s="85" t="s">
        <v>1586</v>
      </c>
      <c r="BE208" s="89">
        <v>860010017201</v>
      </c>
      <c r="BF208" s="49" t="s">
        <v>1079</v>
      </c>
      <c r="BG208" s="85" t="s">
        <v>1779</v>
      </c>
      <c r="BH208" s="85" t="s">
        <v>1780</v>
      </c>
      <c r="BI208" s="85">
        <v>4201616</v>
      </c>
      <c r="BJ208" s="85"/>
      <c r="BK208" s="85"/>
      <c r="BL208" s="85" t="s">
        <v>807</v>
      </c>
      <c r="BM208" s="127" t="s">
        <v>130</v>
      </c>
      <c r="BN208" s="127" t="s">
        <v>132</v>
      </c>
      <c r="BO208" s="85">
        <v>0</v>
      </c>
      <c r="BP208" s="127" t="s">
        <v>132</v>
      </c>
      <c r="BQ208" s="127" t="s">
        <v>132</v>
      </c>
      <c r="BR208" s="85" t="s">
        <v>1676</v>
      </c>
      <c r="BS208" s="127" t="s">
        <v>132</v>
      </c>
      <c r="BT208" s="150">
        <v>44896</v>
      </c>
      <c r="BU208" s="127" t="s">
        <v>1677</v>
      </c>
      <c r="BV208" s="127" t="s">
        <v>130</v>
      </c>
      <c r="BW208" s="133" t="s">
        <v>1678</v>
      </c>
      <c r="BX208" s="127" t="s">
        <v>132</v>
      </c>
      <c r="BY208" s="125" t="s">
        <v>132</v>
      </c>
      <c r="BZ208" s="127" t="s">
        <v>130</v>
      </c>
      <c r="CA208" s="127" t="s">
        <v>132</v>
      </c>
      <c r="CB208" s="127" t="s">
        <v>132</v>
      </c>
      <c r="CC208" s="127" t="s">
        <v>132</v>
      </c>
      <c r="CD208" s="127" t="s">
        <v>131</v>
      </c>
      <c r="CE208" s="127" t="s">
        <v>1681</v>
      </c>
      <c r="CF208" s="127" t="s">
        <v>132</v>
      </c>
      <c r="CG208" s="130">
        <v>74</v>
      </c>
      <c r="CH208" s="131">
        <v>160</v>
      </c>
      <c r="CI208" s="50">
        <f t="shared" si="138"/>
        <v>28.906249999999993</v>
      </c>
      <c r="CJ208" s="18" t="str">
        <f t="shared" si="139"/>
        <v>SOBREPESO</v>
      </c>
      <c r="CK208" s="95">
        <f>Hoja1!L210</f>
        <v>25</v>
      </c>
      <c r="CL208" s="10" t="s">
        <v>1115</v>
      </c>
      <c r="CM208" s="146">
        <v>43391</v>
      </c>
      <c r="CN208" s="127"/>
      <c r="CO208" s="75">
        <v>1</v>
      </c>
      <c r="CP208" s="146">
        <v>43391</v>
      </c>
      <c r="CQ208" s="75">
        <v>2</v>
      </c>
      <c r="CR208" s="65" t="s">
        <v>1222</v>
      </c>
      <c r="CS208" s="75">
        <v>0</v>
      </c>
      <c r="CT208" s="143" t="s">
        <v>131</v>
      </c>
      <c r="CU208" s="127" t="s">
        <v>132</v>
      </c>
      <c r="CV208" s="127"/>
      <c r="CW208" s="133">
        <v>144</v>
      </c>
      <c r="CX208" s="133">
        <v>76</v>
      </c>
      <c r="CY208" s="125" t="s">
        <v>807</v>
      </c>
      <c r="CZ208" s="127" t="s">
        <v>130</v>
      </c>
      <c r="DA208" s="127" t="s">
        <v>130</v>
      </c>
      <c r="DB208" s="92">
        <v>1</v>
      </c>
      <c r="DC208" s="75" t="str">
        <f t="shared" si="140"/>
        <v/>
      </c>
      <c r="DD208" s="16" t="str">
        <f t="shared" si="141"/>
        <v/>
      </c>
      <c r="DE208" s="16" t="str">
        <f t="shared" si="142"/>
        <v/>
      </c>
      <c r="DF208" s="16" t="str">
        <f t="shared" si="143"/>
        <v>HDL ALTO</v>
      </c>
      <c r="DG208" s="16" t="str">
        <f t="shared" si="155"/>
        <v xml:space="preserve"> +  +  + HDL ALTO</v>
      </c>
      <c r="DH208" s="16" t="str">
        <f>VLOOKUP(DG208,Hoja3!$A$19:$B$41,2,FALSE)</f>
        <v>HDL ALTO</v>
      </c>
      <c r="DI208" s="127"/>
      <c r="DJ208" s="75" t="str">
        <f t="shared" si="144"/>
        <v>NO</v>
      </c>
      <c r="DL208" s="127"/>
      <c r="DM208" s="145">
        <v>44693</v>
      </c>
      <c r="DN208" s="75" t="str">
        <f t="shared" si="145"/>
        <v>SI</v>
      </c>
      <c r="DO208" s="134"/>
      <c r="DP208" s="75" t="str">
        <f t="shared" si="146"/>
        <v>NO</v>
      </c>
      <c r="DQ208" s="98"/>
      <c r="DR208" s="75" t="str">
        <f t="shared" si="147"/>
        <v>NO</v>
      </c>
      <c r="DS208" s="144"/>
      <c r="DT208" s="75" t="str">
        <f t="shared" si="148"/>
        <v>NO</v>
      </c>
      <c r="DU208" s="144"/>
      <c r="DV208" s="75" t="str">
        <f t="shared" si="149"/>
        <v>NO</v>
      </c>
      <c r="DW208" s="144"/>
      <c r="DX208" s="75" t="str">
        <f t="shared" si="150"/>
        <v>NO</v>
      </c>
      <c r="DY208" s="145"/>
      <c r="DZ208" s="75" t="str">
        <f t="shared" si="151"/>
        <v>NO</v>
      </c>
      <c r="EA208" s="144"/>
      <c r="EB208" s="75" t="str">
        <f t="shared" si="152"/>
        <v>NO</v>
      </c>
      <c r="EC208" s="134" t="s">
        <v>132</v>
      </c>
      <c r="ED208" s="127" t="s">
        <v>1530</v>
      </c>
      <c r="EE208" s="127" t="s">
        <v>131</v>
      </c>
      <c r="EF208" s="127" t="s">
        <v>1814</v>
      </c>
      <c r="EG208" s="127"/>
      <c r="EH208" s="127" t="s">
        <v>131</v>
      </c>
      <c r="EI208" s="127" t="s">
        <v>2243</v>
      </c>
      <c r="EJ208" s="127"/>
      <c r="EK208" s="145">
        <v>44260</v>
      </c>
      <c r="EL208" s="135" t="s">
        <v>1525</v>
      </c>
      <c r="EM208" s="162">
        <v>44260</v>
      </c>
      <c r="EN208" s="133">
        <v>91</v>
      </c>
      <c r="EO208" s="145">
        <v>44894</v>
      </c>
      <c r="EP208" s="135">
        <v>169</v>
      </c>
      <c r="EQ208" s="145">
        <v>44894</v>
      </c>
      <c r="ER208" s="99"/>
      <c r="ES208" s="145">
        <v>44894</v>
      </c>
      <c r="ET208" s="225">
        <v>56.4</v>
      </c>
      <c r="EU208" s="145">
        <v>44894</v>
      </c>
      <c r="EV208" s="135">
        <v>198</v>
      </c>
      <c r="EW208" s="145">
        <v>44260</v>
      </c>
      <c r="EX208" s="127" t="s">
        <v>1951</v>
      </c>
      <c r="EY208" s="134">
        <v>44894</v>
      </c>
      <c r="EZ208" s="135">
        <v>5.5</v>
      </c>
      <c r="FA208" s="145">
        <v>44260</v>
      </c>
      <c r="FB208" s="133" t="s">
        <v>1799</v>
      </c>
      <c r="FC208" s="162">
        <v>44260</v>
      </c>
      <c r="FD208" s="135">
        <v>4.2</v>
      </c>
      <c r="FE208" s="145">
        <v>44260</v>
      </c>
      <c r="FF208" s="135" t="s">
        <v>1884</v>
      </c>
      <c r="FG208" s="145">
        <v>44260</v>
      </c>
      <c r="FH208" s="135">
        <v>74.5</v>
      </c>
      <c r="FI208" s="145">
        <v>44260</v>
      </c>
      <c r="FJ208" s="132" t="s">
        <v>1799</v>
      </c>
      <c r="FK208" s="127">
        <v>100</v>
      </c>
      <c r="FL208" s="150">
        <v>44896</v>
      </c>
      <c r="FM208" s="134" t="s">
        <v>1530</v>
      </c>
      <c r="FN208" s="150"/>
      <c r="FO208" s="138"/>
      <c r="FP208" s="127" t="s">
        <v>132</v>
      </c>
      <c r="FQ208" s="127" t="s">
        <v>132</v>
      </c>
      <c r="FR208" s="127" t="s">
        <v>132</v>
      </c>
      <c r="FS208" s="127" t="s">
        <v>132</v>
      </c>
      <c r="FT208" s="127" t="s">
        <v>132</v>
      </c>
      <c r="FU208" s="127"/>
      <c r="GM208" s="133"/>
    </row>
    <row r="209" spans="1:195" s="75" customFormat="1" x14ac:dyDescent="0.25">
      <c r="A209" s="85">
        <v>2022</v>
      </c>
      <c r="B209" s="76">
        <v>44926</v>
      </c>
      <c r="C209" s="85" t="s">
        <v>121</v>
      </c>
      <c r="D209" s="85" t="s">
        <v>122</v>
      </c>
      <c r="E209" s="85" t="s">
        <v>123</v>
      </c>
      <c r="F209" s="77">
        <f t="shared" si="156"/>
        <v>208</v>
      </c>
      <c r="G209" s="85" t="s">
        <v>1586</v>
      </c>
      <c r="H209" s="85">
        <v>86</v>
      </c>
      <c r="I209" s="85" t="s">
        <v>797</v>
      </c>
      <c r="J209" s="217" t="s">
        <v>800</v>
      </c>
      <c r="K209" s="77" t="str">
        <f>VLOOKUP(J209,[1]CodMpios!$B$1075:$E$1087,4,FALSE)</f>
        <v>86001 - Mocoa</v>
      </c>
      <c r="L209" s="77" t="str">
        <f>VLOOKUP($J209,[1]Coord_Mpios_X_Y!$B$102:$K$114,9,FALSE)</f>
        <v>1,228574994655</v>
      </c>
      <c r="M209" s="77" t="str">
        <f>VLOOKUP($J209,[1]Coord_Mpios_X_Y!$B$102:$K$114,10,FALSE)</f>
        <v>-76,684362183288</v>
      </c>
      <c r="N209" s="86" t="s">
        <v>1784</v>
      </c>
      <c r="O209" s="86" t="s">
        <v>1776</v>
      </c>
      <c r="P209" s="218"/>
      <c r="Q209" s="85" t="s">
        <v>126</v>
      </c>
      <c r="R209" s="108">
        <v>41103238</v>
      </c>
      <c r="S209" s="62" t="str">
        <f t="shared" si="136"/>
        <v>CC41103238</v>
      </c>
      <c r="T209" s="91" t="s">
        <v>441</v>
      </c>
      <c r="U209" s="85" t="s">
        <v>530</v>
      </c>
      <c r="V209" s="91" t="s">
        <v>650</v>
      </c>
      <c r="W209" s="85" t="s">
        <v>342</v>
      </c>
      <c r="X209" s="87">
        <v>24095</v>
      </c>
      <c r="Y209" s="89">
        <f t="shared" si="153"/>
        <v>65</v>
      </c>
      <c r="Z209" s="63">
        <f>VLOOKUP($Y209,[1]Edades!$A$3:$H$153,4,FALSE)</f>
        <v>6</v>
      </c>
      <c r="AA209" s="63" t="str">
        <f>VLOOKUP($Y209,[1]Edades!$A$3:$H$153,6,FALSE)</f>
        <v>6 - Persona mayor</v>
      </c>
      <c r="AB209" s="63">
        <f>VLOOKUP($Y209,[1]Edades!$A$3:$H$153,7,FALSE)</f>
        <v>14</v>
      </c>
      <c r="AC209" s="63" t="str">
        <f>VLOOKUP($Y209,[1]Edades!$A$3:$H$153,8,FALSE)</f>
        <v>65-69</v>
      </c>
      <c r="AD209" s="91" t="s">
        <v>1590</v>
      </c>
      <c r="AE209" s="85">
        <v>2</v>
      </c>
      <c r="AF209" s="85" t="s">
        <v>807</v>
      </c>
      <c r="AG209" s="86" t="s">
        <v>1777</v>
      </c>
      <c r="AH209" s="85" t="s">
        <v>807</v>
      </c>
      <c r="AI209" s="85" t="s">
        <v>807</v>
      </c>
      <c r="AJ209" s="85" t="s">
        <v>807</v>
      </c>
      <c r="AK209" s="86" t="s">
        <v>1784</v>
      </c>
      <c r="AL209" s="86" t="s">
        <v>1600</v>
      </c>
      <c r="AM209" s="85" t="s">
        <v>1786</v>
      </c>
      <c r="AN209" s="85" t="s">
        <v>131</v>
      </c>
      <c r="AO209" s="85" t="s">
        <v>131</v>
      </c>
      <c r="AP209" s="85" t="s">
        <v>131</v>
      </c>
      <c r="AQ209" s="75" t="s">
        <v>1841</v>
      </c>
      <c r="AR209" s="53" t="str">
        <f t="shared" si="154"/>
        <v>86001 - Mocoa</v>
      </c>
      <c r="AS209" s="85" t="s">
        <v>1586</v>
      </c>
      <c r="AT209" s="85">
        <v>3212604957</v>
      </c>
      <c r="AU209" s="85" t="s">
        <v>1219</v>
      </c>
      <c r="AV209" s="85"/>
      <c r="AW209" s="85"/>
      <c r="AX209" s="85"/>
      <c r="AY209" s="85"/>
      <c r="AZ209" s="85"/>
      <c r="BA209" s="85">
        <v>86</v>
      </c>
      <c r="BB209" s="85" t="s">
        <v>1778</v>
      </c>
      <c r="BC209" s="85">
        <v>86001</v>
      </c>
      <c r="BD209" s="85" t="s">
        <v>1586</v>
      </c>
      <c r="BE209" s="89">
        <v>860010017201</v>
      </c>
      <c r="BF209" s="49" t="s">
        <v>1079</v>
      </c>
      <c r="BG209" s="85" t="s">
        <v>1779</v>
      </c>
      <c r="BH209" s="85" t="s">
        <v>1780</v>
      </c>
      <c r="BI209" s="85">
        <v>4201616</v>
      </c>
      <c r="BJ209" s="85"/>
      <c r="BK209" s="85"/>
      <c r="BL209" s="85" t="s">
        <v>807</v>
      </c>
      <c r="BM209" s="85" t="s">
        <v>130</v>
      </c>
      <c r="BN209" s="85" t="s">
        <v>132</v>
      </c>
      <c r="BO209" s="85">
        <v>0</v>
      </c>
      <c r="BP209" s="85" t="s">
        <v>132</v>
      </c>
      <c r="BQ209" s="85" t="s">
        <v>132</v>
      </c>
      <c r="BR209" s="85" t="s">
        <v>807</v>
      </c>
      <c r="BS209" s="85" t="s">
        <v>807</v>
      </c>
      <c r="BT209" s="90">
        <v>44670</v>
      </c>
      <c r="BU209" s="85" t="s">
        <v>1677</v>
      </c>
      <c r="BV209" s="85" t="s">
        <v>130</v>
      </c>
      <c r="BW209" s="91" t="s">
        <v>1808</v>
      </c>
      <c r="BX209" s="85"/>
      <c r="BY209" s="88" t="s">
        <v>130</v>
      </c>
      <c r="BZ209" s="85" t="s">
        <v>807</v>
      </c>
      <c r="CA209" s="85" t="s">
        <v>807</v>
      </c>
      <c r="CB209" s="85"/>
      <c r="CC209" s="85"/>
      <c r="CD209" s="85" t="s">
        <v>131</v>
      </c>
      <c r="CE209" s="88" t="s">
        <v>1681</v>
      </c>
      <c r="CF209" s="80" t="str">
        <f t="shared" ref="CF209:CF213" si="165">E209</f>
        <v>HTA</v>
      </c>
      <c r="CG209" s="109">
        <v>83</v>
      </c>
      <c r="CH209" s="95">
        <v>157</v>
      </c>
      <c r="CI209" s="50">
        <f t="shared" si="138"/>
        <v>33.672765629437301</v>
      </c>
      <c r="CJ209" s="18" t="str">
        <f t="shared" si="139"/>
        <v>OBESIDAD</v>
      </c>
      <c r="CK209" s="95">
        <f>Hoja1!L211</f>
        <v>25</v>
      </c>
      <c r="CL209" s="10" t="s">
        <v>1115</v>
      </c>
      <c r="CM209" s="114">
        <v>43391</v>
      </c>
      <c r="CN209" s="92"/>
      <c r="CO209" s="75">
        <v>1</v>
      </c>
      <c r="CP209" s="119">
        <f t="shared" si="163"/>
        <v>43391</v>
      </c>
      <c r="CQ209" s="75">
        <v>2</v>
      </c>
      <c r="CR209" s="65" t="s">
        <v>1222</v>
      </c>
      <c r="CS209" s="75">
        <v>0</v>
      </c>
      <c r="CT209" s="110" t="s">
        <v>131</v>
      </c>
      <c r="CU209" s="93" t="s">
        <v>807</v>
      </c>
      <c r="CV209" s="92"/>
      <c r="CW209" s="102">
        <v>180</v>
      </c>
      <c r="CX209" s="102">
        <v>100</v>
      </c>
      <c r="CY209" s="93" t="s">
        <v>807</v>
      </c>
      <c r="CZ209" s="92" t="s">
        <v>130</v>
      </c>
      <c r="DA209" s="75" t="s">
        <v>807</v>
      </c>
      <c r="DB209" s="92">
        <v>0</v>
      </c>
      <c r="DC209" s="75" t="str">
        <f t="shared" si="140"/>
        <v/>
      </c>
      <c r="DD209" s="16" t="str">
        <f t="shared" si="141"/>
        <v>PRESION ALTA</v>
      </c>
      <c r="DE209" s="16" t="str">
        <f t="shared" si="142"/>
        <v/>
      </c>
      <c r="DF209" s="16" t="str">
        <f t="shared" si="143"/>
        <v>HDL ALTO</v>
      </c>
      <c r="DG209" s="16" t="str">
        <f t="shared" si="155"/>
        <v xml:space="preserve"> + PRESION ALTA +  + HDL ALTO</v>
      </c>
      <c r="DH209" s="16" t="str">
        <f>VLOOKUP(DG209,Hoja3!$A$19:$B$41,2,FALSE)</f>
        <v>PRESION ALTA + HDL ALTO</v>
      </c>
      <c r="DI209" s="98"/>
      <c r="DJ209" s="75" t="str">
        <f t="shared" si="144"/>
        <v>NO</v>
      </c>
      <c r="DL209" s="98"/>
      <c r="DM209" s="98"/>
      <c r="DN209" s="75" t="str">
        <f t="shared" si="145"/>
        <v>NO</v>
      </c>
      <c r="DO209" s="98"/>
      <c r="DP209" s="75" t="str">
        <f t="shared" si="146"/>
        <v>NO</v>
      </c>
      <c r="DQ209" s="98"/>
      <c r="DR209" s="75" t="str">
        <f t="shared" si="147"/>
        <v>NO</v>
      </c>
      <c r="DS209" s="98"/>
      <c r="DT209" s="75" t="str">
        <f t="shared" si="148"/>
        <v>NO</v>
      </c>
      <c r="DU209" s="98"/>
      <c r="DV209" s="75" t="str">
        <f t="shared" si="149"/>
        <v>NO</v>
      </c>
      <c r="DW209" s="98"/>
      <c r="DX209" s="75" t="str">
        <f t="shared" si="150"/>
        <v>NO</v>
      </c>
      <c r="DY209" s="97">
        <v>44653</v>
      </c>
      <c r="DZ209" s="75" t="str">
        <f t="shared" si="151"/>
        <v>SI</v>
      </c>
      <c r="EA209" s="98"/>
      <c r="EB209" s="75" t="str">
        <f t="shared" si="152"/>
        <v>NO</v>
      </c>
      <c r="EC209" s="98" t="s">
        <v>807</v>
      </c>
      <c r="ED209" s="92" t="s">
        <v>1530</v>
      </c>
      <c r="EE209" s="92"/>
      <c r="EF209" s="98" t="s">
        <v>807</v>
      </c>
      <c r="EG209" s="94"/>
      <c r="EH209" s="99" t="s">
        <v>131</v>
      </c>
      <c r="EI209" s="99" t="s">
        <v>807</v>
      </c>
      <c r="EJ209" s="99"/>
      <c r="EK209" s="111">
        <v>44653</v>
      </c>
      <c r="EL209" s="92">
        <v>0.75</v>
      </c>
      <c r="EM209" s="112">
        <v>44653</v>
      </c>
      <c r="EN209" s="102">
        <v>99</v>
      </c>
      <c r="EO209" s="111">
        <v>44653</v>
      </c>
      <c r="EP209" s="92">
        <v>153.69999999999999</v>
      </c>
      <c r="EQ209" s="111">
        <v>44653</v>
      </c>
      <c r="ER209" s="99">
        <v>78.539999999999992</v>
      </c>
      <c r="ES209" s="111">
        <v>44653</v>
      </c>
      <c r="ET209" s="192">
        <v>50.5</v>
      </c>
      <c r="EU209" s="111">
        <v>44653</v>
      </c>
      <c r="EV209" s="92">
        <v>123.3</v>
      </c>
      <c r="EW209" s="111">
        <v>44653</v>
      </c>
      <c r="EX209" s="92"/>
      <c r="EY209" s="103"/>
      <c r="EZ209" s="92"/>
      <c r="FA209" s="102"/>
      <c r="FB209" s="102"/>
      <c r="FC209" s="92"/>
      <c r="FD209" s="92"/>
      <c r="FE209" s="112">
        <v>44653</v>
      </c>
      <c r="FF209" s="125">
        <v>75.2</v>
      </c>
      <c r="FG209" s="111">
        <v>44653</v>
      </c>
      <c r="FH209" s="125">
        <v>60.3</v>
      </c>
      <c r="FI209" s="92"/>
      <c r="FJ209" s="94"/>
      <c r="FK209" s="92"/>
      <c r="FL209" s="97">
        <v>44670</v>
      </c>
      <c r="FM209" s="98" t="s">
        <v>1530</v>
      </c>
      <c r="FN209" s="97">
        <v>44761</v>
      </c>
      <c r="FO209" s="107" t="s">
        <v>807</v>
      </c>
      <c r="FP209" s="92" t="s">
        <v>132</v>
      </c>
      <c r="FQ209" s="92" t="s">
        <v>132</v>
      </c>
      <c r="FR209" s="92" t="s">
        <v>132</v>
      </c>
      <c r="FS209" s="107" t="s">
        <v>807</v>
      </c>
      <c r="FT209" s="92" t="s">
        <v>132</v>
      </c>
      <c r="FU209" s="92"/>
      <c r="GM209" s="102"/>
    </row>
    <row r="210" spans="1:195" s="75" customFormat="1" x14ac:dyDescent="0.25">
      <c r="A210" s="85">
        <v>2022</v>
      </c>
      <c r="B210" s="76">
        <v>44926</v>
      </c>
      <c r="C210" s="85" t="s">
        <v>121</v>
      </c>
      <c r="D210" s="85" t="s">
        <v>122</v>
      </c>
      <c r="E210" s="85" t="s">
        <v>123</v>
      </c>
      <c r="F210" s="77">
        <f t="shared" si="156"/>
        <v>209</v>
      </c>
      <c r="G210" s="85" t="s">
        <v>1586</v>
      </c>
      <c r="H210" s="85">
        <v>86</v>
      </c>
      <c r="I210" s="85" t="s">
        <v>797</v>
      </c>
      <c r="J210" s="217" t="s">
        <v>992</v>
      </c>
      <c r="K210" s="77" t="str">
        <f>VLOOKUP(J210,[1]CodMpios!$B$1075:$E$1087,4,FALSE)</f>
        <v>86760 - Santiago</v>
      </c>
      <c r="L210" s="77" t="str">
        <f>VLOOKUP($J210,[1]Coord_Mpios_X_Y!$B$102:$K$114,9,FALSE)</f>
        <v>1,085812856611</v>
      </c>
      <c r="M210" s="77" t="str">
        <f>VLOOKUP($J210,[1]Coord_Mpios_X_Y!$B$102:$K$114,10,FALSE)</f>
        <v>-77,005629007610</v>
      </c>
      <c r="N210" s="86" t="s">
        <v>1592</v>
      </c>
      <c r="O210" s="86" t="s">
        <v>1790</v>
      </c>
      <c r="P210" s="218">
        <v>44232</v>
      </c>
      <c r="Q210" s="85" t="s">
        <v>126</v>
      </c>
      <c r="R210" s="108">
        <v>13058321</v>
      </c>
      <c r="S210" s="62" t="str">
        <f t="shared" si="136"/>
        <v>CC13058321</v>
      </c>
      <c r="T210" s="91" t="s">
        <v>993</v>
      </c>
      <c r="U210" s="85" t="s">
        <v>633</v>
      </c>
      <c r="V210" s="85" t="s">
        <v>443</v>
      </c>
      <c r="W210" s="85" t="s">
        <v>149</v>
      </c>
      <c r="X210" s="87">
        <v>17348</v>
      </c>
      <c r="Y210" s="89">
        <f t="shared" si="153"/>
        <v>47</v>
      </c>
      <c r="Z210" s="63">
        <f>VLOOKUP($Y210,[1]Edades!$A$3:$H$153,4,FALSE)</f>
        <v>5</v>
      </c>
      <c r="AA210" s="63" t="str">
        <f>VLOOKUP($Y210,[1]Edades!$A$3:$H$153,6,FALSE)</f>
        <v>5 - Adultez</v>
      </c>
      <c r="AB210" s="63">
        <f>VLOOKUP($Y210,[1]Edades!$A$3:$H$153,7,FALSE)</f>
        <v>10</v>
      </c>
      <c r="AC210" s="63" t="str">
        <f>VLOOKUP($Y210,[1]Edades!$A$3:$H$153,8,FALSE)</f>
        <v>45-49</v>
      </c>
      <c r="AD210" s="91" t="s">
        <v>1590</v>
      </c>
      <c r="AE210" s="85">
        <v>2</v>
      </c>
      <c r="AF210" s="85" t="s">
        <v>807</v>
      </c>
      <c r="AG210" s="86" t="s">
        <v>1777</v>
      </c>
      <c r="AH210" s="85" t="s">
        <v>807</v>
      </c>
      <c r="AI210" s="85" t="s">
        <v>807</v>
      </c>
      <c r="AJ210" s="85" t="s">
        <v>807</v>
      </c>
      <c r="AK210" s="86" t="s">
        <v>1592</v>
      </c>
      <c r="AL210" s="86" t="s">
        <v>1600</v>
      </c>
      <c r="AM210" s="85" t="s">
        <v>1786</v>
      </c>
      <c r="AN210" s="85" t="s">
        <v>131</v>
      </c>
      <c r="AO210" s="85" t="s">
        <v>131</v>
      </c>
      <c r="AP210" s="85" t="s">
        <v>131</v>
      </c>
      <c r="AQ210" s="75" t="s">
        <v>1841</v>
      </c>
      <c r="AR210" s="53" t="str">
        <f t="shared" si="154"/>
        <v>86760 - Santiago</v>
      </c>
      <c r="AS210" s="85" t="s">
        <v>770</v>
      </c>
      <c r="AT210" s="88">
        <v>3115233180</v>
      </c>
      <c r="AU210" s="85" t="s">
        <v>1219</v>
      </c>
      <c r="AV210" s="85"/>
      <c r="AW210" s="85"/>
      <c r="AX210" s="85"/>
      <c r="AY210" s="85"/>
      <c r="AZ210" s="85"/>
      <c r="BA210" s="85">
        <v>86</v>
      </c>
      <c r="BB210" s="85" t="s">
        <v>1778</v>
      </c>
      <c r="BC210" s="85">
        <v>86760</v>
      </c>
      <c r="BD210" s="85" t="s">
        <v>770</v>
      </c>
      <c r="BE210" s="89">
        <v>860010017201</v>
      </c>
      <c r="BF210" t="s">
        <v>1079</v>
      </c>
      <c r="BG210" s="85" t="s">
        <v>1779</v>
      </c>
      <c r="BH210" s="85" t="s">
        <v>1780</v>
      </c>
      <c r="BI210" s="85">
        <v>4201616</v>
      </c>
      <c r="BJ210" s="85"/>
      <c r="BK210" s="85"/>
      <c r="BL210" s="85" t="s">
        <v>807</v>
      </c>
      <c r="BM210" s="85" t="s">
        <v>130</v>
      </c>
      <c r="BN210" s="85" t="s">
        <v>132</v>
      </c>
      <c r="BO210" s="85">
        <v>0</v>
      </c>
      <c r="BP210" s="85" t="s">
        <v>132</v>
      </c>
      <c r="BQ210" s="85" t="s">
        <v>132</v>
      </c>
      <c r="BR210" s="85" t="s">
        <v>807</v>
      </c>
      <c r="BS210" s="85" t="s">
        <v>807</v>
      </c>
      <c r="BT210" s="90">
        <v>43392</v>
      </c>
      <c r="BU210" s="85" t="s">
        <v>1677</v>
      </c>
      <c r="BV210" s="85" t="s">
        <v>130</v>
      </c>
      <c r="BW210" s="91" t="s">
        <v>1678</v>
      </c>
      <c r="BX210" s="85"/>
      <c r="BY210" s="88" t="s">
        <v>130</v>
      </c>
      <c r="BZ210" s="85" t="s">
        <v>807</v>
      </c>
      <c r="CA210" s="85" t="s">
        <v>807</v>
      </c>
      <c r="CB210" s="85"/>
      <c r="CC210" s="85"/>
      <c r="CD210" s="85" t="s">
        <v>131</v>
      </c>
      <c r="CE210" s="88" t="s">
        <v>1681</v>
      </c>
      <c r="CF210" s="80" t="str">
        <f t="shared" si="165"/>
        <v>HTA</v>
      </c>
      <c r="CG210" s="109">
        <v>71</v>
      </c>
      <c r="CH210" s="95">
        <v>167</v>
      </c>
      <c r="CI210" s="50">
        <f t="shared" si="138"/>
        <v>25.458065904119906</v>
      </c>
      <c r="CJ210" s="18" t="str">
        <f t="shared" si="139"/>
        <v>SOBREPESO</v>
      </c>
      <c r="CK210" s="95">
        <f>Hoja1!L212</f>
        <v>8</v>
      </c>
      <c r="CL210" s="10" t="s">
        <v>1112</v>
      </c>
      <c r="CM210" s="97">
        <v>43392</v>
      </c>
      <c r="CN210" s="92"/>
      <c r="CO210" s="75">
        <v>1</v>
      </c>
      <c r="CP210" s="97">
        <v>43392</v>
      </c>
      <c r="CQ210" s="75">
        <v>2</v>
      </c>
      <c r="CR210" s="65" t="s">
        <v>1222</v>
      </c>
      <c r="CS210" s="75">
        <v>0</v>
      </c>
      <c r="CT210" s="110" t="s">
        <v>131</v>
      </c>
      <c r="CU210" s="93" t="s">
        <v>807</v>
      </c>
      <c r="CV210" s="92"/>
      <c r="CW210" s="102">
        <v>125</v>
      </c>
      <c r="CX210" s="102">
        <v>85</v>
      </c>
      <c r="CY210" s="93" t="s">
        <v>807</v>
      </c>
      <c r="CZ210" s="92" t="s">
        <v>130</v>
      </c>
      <c r="DA210" s="75" t="s">
        <v>807</v>
      </c>
      <c r="DB210" s="92">
        <v>0</v>
      </c>
      <c r="DC210" s="75" t="str">
        <f t="shared" si="140"/>
        <v/>
      </c>
      <c r="DD210" s="16" t="str">
        <f t="shared" si="141"/>
        <v/>
      </c>
      <c r="DE210" s="16" t="str">
        <f t="shared" si="142"/>
        <v/>
      </c>
      <c r="DF210" s="16" t="str">
        <f t="shared" si="143"/>
        <v>HDL ALTO</v>
      </c>
      <c r="DG210" s="16" t="str">
        <f t="shared" si="155"/>
        <v xml:space="preserve"> +  +  + HDL ALTO</v>
      </c>
      <c r="DH210" s="16" t="str">
        <f>VLOOKUP(DG210,Hoja3!$A$19:$B$41,2,FALSE)</f>
        <v>HDL ALTO</v>
      </c>
      <c r="DI210" s="98"/>
      <c r="DJ210" s="75" t="str">
        <f t="shared" si="144"/>
        <v>NO</v>
      </c>
      <c r="DL210" s="98"/>
      <c r="DM210" s="98">
        <v>42943</v>
      </c>
      <c r="DN210" s="75" t="str">
        <f t="shared" si="145"/>
        <v>SI</v>
      </c>
      <c r="DO210" s="98"/>
      <c r="DP210" s="75" t="str">
        <f t="shared" si="146"/>
        <v>NO</v>
      </c>
      <c r="DQ210" s="98"/>
      <c r="DR210" s="75" t="str">
        <f t="shared" si="147"/>
        <v>NO</v>
      </c>
      <c r="DS210" s="98"/>
      <c r="DT210" s="75" t="str">
        <f t="shared" si="148"/>
        <v>NO</v>
      </c>
      <c r="DU210" s="98"/>
      <c r="DV210" s="75" t="str">
        <f t="shared" si="149"/>
        <v>NO</v>
      </c>
      <c r="DW210" s="98"/>
      <c r="DX210" s="75" t="str">
        <f t="shared" si="150"/>
        <v>NO</v>
      </c>
      <c r="DY210" s="98">
        <v>43406</v>
      </c>
      <c r="DZ210" s="75" t="str">
        <f t="shared" si="151"/>
        <v>SI</v>
      </c>
      <c r="EA210" s="98"/>
      <c r="EB210" s="75" t="str">
        <f t="shared" si="152"/>
        <v>NO</v>
      </c>
      <c r="EC210" s="98" t="s">
        <v>807</v>
      </c>
      <c r="ED210" s="92" t="s">
        <v>1530</v>
      </c>
      <c r="EE210" s="92"/>
      <c r="EF210" s="98" t="s">
        <v>807</v>
      </c>
      <c r="EG210" s="94"/>
      <c r="EH210" s="92" t="s">
        <v>1793</v>
      </c>
      <c r="EI210" s="99" t="s">
        <v>807</v>
      </c>
      <c r="EJ210" s="99"/>
      <c r="EK210" s="101">
        <v>43390</v>
      </c>
      <c r="EL210" s="92">
        <v>1.2</v>
      </c>
      <c r="EM210" s="103">
        <v>43390</v>
      </c>
      <c r="EN210" s="102">
        <v>112</v>
      </c>
      <c r="EO210" s="101">
        <v>43390</v>
      </c>
      <c r="EP210" s="92">
        <v>188</v>
      </c>
      <c r="EQ210" s="101">
        <v>43390</v>
      </c>
      <c r="ER210" s="99">
        <v>95</v>
      </c>
      <c r="ES210" s="101">
        <v>43390</v>
      </c>
      <c r="ET210" s="192">
        <v>49</v>
      </c>
      <c r="EU210" s="101">
        <v>43390</v>
      </c>
      <c r="EV210" s="92">
        <v>220</v>
      </c>
      <c r="EW210" s="101" t="s">
        <v>1940</v>
      </c>
      <c r="EX210" s="92"/>
      <c r="EY210" s="103" t="s">
        <v>1836</v>
      </c>
      <c r="EZ210" s="92">
        <v>98</v>
      </c>
      <c r="FA210" s="102"/>
      <c r="FB210" s="102"/>
      <c r="FC210" s="92"/>
      <c r="FD210" s="92"/>
      <c r="FE210" s="103" t="s">
        <v>1836</v>
      </c>
      <c r="FF210" s="104" t="s">
        <v>1939</v>
      </c>
      <c r="FG210" s="101" t="s">
        <v>1836</v>
      </c>
      <c r="FH210" s="105">
        <v>99</v>
      </c>
      <c r="FI210" s="92"/>
      <c r="FJ210" s="94"/>
      <c r="FK210" s="92"/>
      <c r="FL210" s="97">
        <v>43392</v>
      </c>
      <c r="FM210" s="98" t="s">
        <v>1530</v>
      </c>
      <c r="FN210" s="97"/>
      <c r="FO210" s="107" t="s">
        <v>1830</v>
      </c>
      <c r="FP210" s="92" t="s">
        <v>132</v>
      </c>
      <c r="FQ210" s="92" t="s">
        <v>132</v>
      </c>
      <c r="FR210" s="92" t="s">
        <v>132</v>
      </c>
      <c r="FS210" s="107" t="s">
        <v>807</v>
      </c>
      <c r="FT210" s="92" t="s">
        <v>132</v>
      </c>
      <c r="FU210" s="92"/>
      <c r="GM210" s="102"/>
    </row>
    <row r="211" spans="1:195" s="75" customFormat="1" x14ac:dyDescent="0.25">
      <c r="A211" s="85">
        <v>2022</v>
      </c>
      <c r="B211" s="76">
        <v>44926</v>
      </c>
      <c r="C211" s="85" t="s">
        <v>121</v>
      </c>
      <c r="D211" s="85" t="s">
        <v>122</v>
      </c>
      <c r="E211" s="85" t="s">
        <v>1474</v>
      </c>
      <c r="F211" s="77">
        <f t="shared" si="156"/>
        <v>210</v>
      </c>
      <c r="G211" s="85" t="s">
        <v>1586</v>
      </c>
      <c r="H211" s="85">
        <v>86</v>
      </c>
      <c r="I211" s="85" t="s">
        <v>797</v>
      </c>
      <c r="J211" s="217" t="s">
        <v>800</v>
      </c>
      <c r="K211" s="77" t="str">
        <f>VLOOKUP(J211,[1]CodMpios!$B$1075:$E$1087,4,FALSE)</f>
        <v>86001 - Mocoa</v>
      </c>
      <c r="L211" s="77" t="str">
        <f>VLOOKUP($J211,[1]Coord_Mpios_X_Y!$B$102:$K$114,9,FALSE)</f>
        <v>1,228574994655</v>
      </c>
      <c r="M211" s="77" t="str">
        <f>VLOOKUP($J211,[1]Coord_Mpios_X_Y!$B$102:$K$114,10,FALSE)</f>
        <v>-76,684362183288</v>
      </c>
      <c r="N211" s="86" t="s">
        <v>1784</v>
      </c>
      <c r="O211" s="86" t="s">
        <v>1794</v>
      </c>
      <c r="P211" s="218">
        <v>44306</v>
      </c>
      <c r="Q211" s="85" t="s">
        <v>126</v>
      </c>
      <c r="R211" s="108">
        <v>18123402</v>
      </c>
      <c r="S211" s="62" t="str">
        <f t="shared" si="136"/>
        <v>CC18123402</v>
      </c>
      <c r="T211" s="91" t="s">
        <v>505</v>
      </c>
      <c r="U211" s="85" t="s">
        <v>192</v>
      </c>
      <c r="V211" s="91" t="s">
        <v>177</v>
      </c>
      <c r="W211" s="85" t="s">
        <v>134</v>
      </c>
      <c r="X211" s="87">
        <v>22571</v>
      </c>
      <c r="Y211" s="89">
        <f t="shared" si="153"/>
        <v>61</v>
      </c>
      <c r="Z211" s="63">
        <f>VLOOKUP($Y211,[1]Edades!$A$3:$H$153,4,FALSE)</f>
        <v>6</v>
      </c>
      <c r="AA211" s="63" t="str">
        <f>VLOOKUP($Y211,[1]Edades!$A$3:$H$153,6,FALSE)</f>
        <v>6 - Persona mayor</v>
      </c>
      <c r="AB211" s="63">
        <f>VLOOKUP($Y211,[1]Edades!$A$3:$H$153,7,FALSE)</f>
        <v>13</v>
      </c>
      <c r="AC211" s="63" t="str">
        <f>VLOOKUP($Y211,[1]Edades!$A$3:$H$153,8,FALSE)</f>
        <v>60-64</v>
      </c>
      <c r="AD211" s="91" t="s">
        <v>1589</v>
      </c>
      <c r="AE211" s="85">
        <v>1</v>
      </c>
      <c r="AF211" s="85" t="s">
        <v>807</v>
      </c>
      <c r="AG211" s="86" t="s">
        <v>1777</v>
      </c>
      <c r="AH211" s="85" t="s">
        <v>807</v>
      </c>
      <c r="AI211" s="85" t="s">
        <v>807</v>
      </c>
      <c r="AJ211" s="85" t="s">
        <v>807</v>
      </c>
      <c r="AK211" s="86" t="s">
        <v>1784</v>
      </c>
      <c r="AL211" s="86" t="s">
        <v>1600</v>
      </c>
      <c r="AM211" s="85" t="s">
        <v>1786</v>
      </c>
      <c r="AN211" s="85" t="s">
        <v>131</v>
      </c>
      <c r="AO211" s="85" t="s">
        <v>131</v>
      </c>
      <c r="AP211" s="85" t="s">
        <v>131</v>
      </c>
      <c r="AQ211" s="75" t="s">
        <v>1841</v>
      </c>
      <c r="AR211" s="53" t="str">
        <f t="shared" si="154"/>
        <v>86001 - Mocoa</v>
      </c>
      <c r="AS211" s="85" t="s">
        <v>1586</v>
      </c>
      <c r="AT211" s="85">
        <v>3134669287</v>
      </c>
      <c r="AU211" s="85" t="s">
        <v>1219</v>
      </c>
      <c r="AV211" s="85"/>
      <c r="AW211" s="85"/>
      <c r="AX211" s="85"/>
      <c r="AY211" s="85"/>
      <c r="AZ211" s="85"/>
      <c r="BA211" s="85">
        <v>86</v>
      </c>
      <c r="BB211" s="85" t="s">
        <v>1778</v>
      </c>
      <c r="BC211" s="85">
        <v>86001</v>
      </c>
      <c r="BD211" s="85" t="s">
        <v>1586</v>
      </c>
      <c r="BE211" s="89">
        <v>860010017201</v>
      </c>
      <c r="BF211" s="49" t="s">
        <v>1079</v>
      </c>
      <c r="BG211" s="85" t="s">
        <v>1779</v>
      </c>
      <c r="BH211" s="85" t="s">
        <v>1780</v>
      </c>
      <c r="BI211" s="85">
        <v>4201616</v>
      </c>
      <c r="BJ211" s="85"/>
      <c r="BK211" s="85"/>
      <c r="BL211" s="85" t="s">
        <v>807</v>
      </c>
      <c r="BM211" s="85" t="s">
        <v>130</v>
      </c>
      <c r="BN211" s="85" t="s">
        <v>132</v>
      </c>
      <c r="BO211" s="85">
        <v>0</v>
      </c>
      <c r="BP211" s="85" t="s">
        <v>132</v>
      </c>
      <c r="BQ211" s="85" t="s">
        <v>132</v>
      </c>
      <c r="BR211" s="85" t="s">
        <v>807</v>
      </c>
      <c r="BS211" s="85" t="s">
        <v>807</v>
      </c>
      <c r="BT211" s="87">
        <v>44222</v>
      </c>
      <c r="BU211" s="85" t="s">
        <v>1677</v>
      </c>
      <c r="BV211" s="85" t="s">
        <v>130</v>
      </c>
      <c r="BW211" s="91" t="s">
        <v>131</v>
      </c>
      <c r="BX211" s="85"/>
      <c r="BY211" s="85" t="s">
        <v>131</v>
      </c>
      <c r="BZ211" s="85" t="s">
        <v>807</v>
      </c>
      <c r="CA211" s="85" t="s">
        <v>807</v>
      </c>
      <c r="CB211" s="85"/>
      <c r="CC211" s="85"/>
      <c r="CD211" s="85" t="s">
        <v>131</v>
      </c>
      <c r="CE211" s="88" t="s">
        <v>1681</v>
      </c>
      <c r="CF211" s="80" t="str">
        <f t="shared" si="165"/>
        <v>DM</v>
      </c>
      <c r="CG211" s="109">
        <v>69</v>
      </c>
      <c r="CH211" s="95">
        <v>168</v>
      </c>
      <c r="CI211" s="50">
        <f t="shared" si="138"/>
        <v>24.447278911564631</v>
      </c>
      <c r="CJ211" s="18" t="str">
        <f t="shared" si="139"/>
        <v>NORMAL</v>
      </c>
      <c r="CK211" s="95">
        <f>Hoja1!L213</f>
        <v>10</v>
      </c>
      <c r="CL211" s="10" t="s">
        <v>1112</v>
      </c>
      <c r="CM211" s="114">
        <v>43395</v>
      </c>
      <c r="CN211" s="92"/>
      <c r="CO211" s="92">
        <v>2</v>
      </c>
      <c r="CP211" s="65" t="s">
        <v>1222</v>
      </c>
      <c r="CQ211" s="75">
        <v>1</v>
      </c>
      <c r="CR211" s="98">
        <v>43389</v>
      </c>
      <c r="CS211" s="75">
        <v>1</v>
      </c>
      <c r="CT211" s="110" t="s">
        <v>1707</v>
      </c>
      <c r="CU211" s="93" t="s">
        <v>807</v>
      </c>
      <c r="CV211" s="92"/>
      <c r="CW211" s="102">
        <v>90</v>
      </c>
      <c r="CX211" s="102">
        <v>60</v>
      </c>
      <c r="CY211" s="93" t="s">
        <v>807</v>
      </c>
      <c r="CZ211" s="92" t="s">
        <v>132</v>
      </c>
      <c r="DA211" s="75" t="s">
        <v>807</v>
      </c>
      <c r="DB211" s="92">
        <v>0</v>
      </c>
      <c r="DC211" s="75" t="str">
        <f t="shared" si="140"/>
        <v/>
      </c>
      <c r="DD211" s="16" t="str">
        <f t="shared" si="141"/>
        <v/>
      </c>
      <c r="DE211" s="16" t="str">
        <f t="shared" si="142"/>
        <v/>
      </c>
      <c r="DF211" s="16" t="str">
        <f t="shared" si="143"/>
        <v/>
      </c>
      <c r="DG211" s="16" t="str">
        <f t="shared" si="155"/>
        <v xml:space="preserve"> +  +  + </v>
      </c>
      <c r="DH211" s="16" t="str">
        <f t="shared" ref="DH211:DH213" si="166">E211</f>
        <v>DM</v>
      </c>
      <c r="DI211" s="98"/>
      <c r="DJ211" s="75" t="str">
        <f t="shared" si="144"/>
        <v>NO</v>
      </c>
      <c r="DL211" s="98"/>
      <c r="DM211" s="98">
        <v>44043</v>
      </c>
      <c r="DN211" s="75" t="str">
        <f t="shared" si="145"/>
        <v>SI</v>
      </c>
      <c r="DO211" s="98"/>
      <c r="DP211" s="75" t="str">
        <f t="shared" si="146"/>
        <v>NO</v>
      </c>
      <c r="DQ211" s="98"/>
      <c r="DR211" s="75" t="str">
        <f t="shared" si="147"/>
        <v>NO</v>
      </c>
      <c r="DS211" s="98"/>
      <c r="DT211" s="75" t="str">
        <f t="shared" si="148"/>
        <v>NO</v>
      </c>
      <c r="DU211" s="98"/>
      <c r="DV211" s="75" t="str">
        <f t="shared" si="149"/>
        <v>NO</v>
      </c>
      <c r="DW211" s="98"/>
      <c r="DX211" s="75" t="str">
        <f t="shared" si="150"/>
        <v>NO</v>
      </c>
      <c r="DY211" s="98">
        <v>43516</v>
      </c>
      <c r="DZ211" s="75" t="str">
        <f t="shared" si="151"/>
        <v>SI</v>
      </c>
      <c r="EA211" s="98"/>
      <c r="EB211" s="75" t="str">
        <f t="shared" si="152"/>
        <v>NO</v>
      </c>
      <c r="EC211" s="98" t="s">
        <v>807</v>
      </c>
      <c r="ED211" s="92" t="s">
        <v>1530</v>
      </c>
      <c r="EE211" s="92"/>
      <c r="EF211" s="98" t="s">
        <v>807</v>
      </c>
      <c r="EG211" s="94"/>
      <c r="EH211" s="99" t="s">
        <v>131</v>
      </c>
      <c r="EI211" s="99" t="s">
        <v>807</v>
      </c>
      <c r="EJ211" s="99"/>
      <c r="EK211" s="111">
        <v>43403</v>
      </c>
      <c r="EL211" s="92">
        <v>0.94</v>
      </c>
      <c r="EM211" s="112">
        <v>44025</v>
      </c>
      <c r="EN211" s="102">
        <v>81.8</v>
      </c>
      <c r="EO211" s="111">
        <v>43516</v>
      </c>
      <c r="EP211" s="92">
        <v>191</v>
      </c>
      <c r="EQ211" s="111">
        <v>43516</v>
      </c>
      <c r="ER211" s="99">
        <v>120.8</v>
      </c>
      <c r="ES211" s="111">
        <v>43516</v>
      </c>
      <c r="ET211" s="192">
        <v>43.2</v>
      </c>
      <c r="EU211" s="111">
        <v>43516</v>
      </c>
      <c r="EV211" s="92">
        <v>135</v>
      </c>
      <c r="EW211" s="111">
        <v>43516</v>
      </c>
      <c r="EX211" s="92"/>
      <c r="EY211" s="112">
        <v>44025</v>
      </c>
      <c r="EZ211" s="92">
        <v>5.2</v>
      </c>
      <c r="FA211" s="102"/>
      <c r="FB211" s="102"/>
      <c r="FC211" s="92"/>
      <c r="FD211" s="92"/>
      <c r="FE211" s="112">
        <v>43516</v>
      </c>
      <c r="FF211" s="125">
        <v>12.8</v>
      </c>
      <c r="FG211" s="111">
        <v>43516</v>
      </c>
      <c r="FH211" s="125">
        <v>144.5</v>
      </c>
      <c r="FI211" s="92"/>
      <c r="FJ211" s="94"/>
      <c r="FK211" s="92"/>
      <c r="FL211" s="98">
        <v>44222</v>
      </c>
      <c r="FM211" s="98" t="s">
        <v>1530</v>
      </c>
      <c r="FN211" s="97"/>
      <c r="FO211" s="107" t="s">
        <v>1794</v>
      </c>
      <c r="FP211" s="92" t="s">
        <v>132</v>
      </c>
      <c r="FQ211" s="92" t="s">
        <v>132</v>
      </c>
      <c r="FR211" s="92" t="s">
        <v>132</v>
      </c>
      <c r="FS211" s="107" t="s">
        <v>807</v>
      </c>
      <c r="FT211" s="92" t="s">
        <v>132</v>
      </c>
      <c r="FU211" s="107" t="s">
        <v>1794</v>
      </c>
      <c r="GM211" s="102"/>
    </row>
    <row r="212" spans="1:195" s="75" customFormat="1" x14ac:dyDescent="0.25">
      <c r="A212" s="85">
        <v>2022</v>
      </c>
      <c r="B212" s="76">
        <v>44926</v>
      </c>
      <c r="C212" s="85" t="s">
        <v>121</v>
      </c>
      <c r="D212" s="85" t="s">
        <v>122</v>
      </c>
      <c r="E212" s="85" t="s">
        <v>1475</v>
      </c>
      <c r="F212" s="77">
        <f t="shared" si="156"/>
        <v>211</v>
      </c>
      <c r="G212" s="85" t="s">
        <v>1586</v>
      </c>
      <c r="H212" s="85">
        <v>86</v>
      </c>
      <c r="I212" s="85" t="s">
        <v>797</v>
      </c>
      <c r="J212" s="217" t="s">
        <v>800</v>
      </c>
      <c r="K212" s="77" t="str">
        <f>VLOOKUP(J212,[1]CodMpios!$B$1075:$E$1087,4,FALSE)</f>
        <v>86001 - Mocoa</v>
      </c>
      <c r="L212" s="77" t="str">
        <f>VLOOKUP($J212,[1]Coord_Mpios_X_Y!$B$102:$K$114,9,FALSE)</f>
        <v>1,228574994655</v>
      </c>
      <c r="M212" s="77" t="str">
        <f>VLOOKUP($J212,[1]Coord_Mpios_X_Y!$B$102:$K$114,10,FALSE)</f>
        <v>-76,684362183288</v>
      </c>
      <c r="N212" s="86" t="s">
        <v>1592</v>
      </c>
      <c r="O212" s="86" t="s">
        <v>1790</v>
      </c>
      <c r="P212" s="218">
        <v>44784</v>
      </c>
      <c r="Q212" s="85" t="s">
        <v>126</v>
      </c>
      <c r="R212" s="108">
        <v>27358819</v>
      </c>
      <c r="S212" s="62" t="str">
        <f t="shared" si="136"/>
        <v>CC27358819</v>
      </c>
      <c r="T212" s="91" t="s">
        <v>482</v>
      </c>
      <c r="U212" s="85" t="s">
        <v>530</v>
      </c>
      <c r="V212" s="91" t="s">
        <v>290</v>
      </c>
      <c r="W212" s="85" t="s">
        <v>1300</v>
      </c>
      <c r="X212" s="87">
        <v>14674</v>
      </c>
      <c r="Y212" s="89">
        <f t="shared" si="153"/>
        <v>40</v>
      </c>
      <c r="Z212" s="63">
        <f>VLOOKUP($Y212,[1]Edades!$A$3:$H$153,4,FALSE)</f>
        <v>5</v>
      </c>
      <c r="AA212" s="63" t="str">
        <f>VLOOKUP($Y212,[1]Edades!$A$3:$H$153,6,FALSE)</f>
        <v>5 - Adultez</v>
      </c>
      <c r="AB212" s="63">
        <f>VLOOKUP($Y212,[1]Edades!$A$3:$H$153,7,FALSE)</f>
        <v>9</v>
      </c>
      <c r="AC212" s="63" t="str">
        <f>VLOOKUP($Y212,[1]Edades!$A$3:$H$153,8,FALSE)</f>
        <v>40-44</v>
      </c>
      <c r="AD212" s="91" t="s">
        <v>1590</v>
      </c>
      <c r="AE212" s="85">
        <v>2</v>
      </c>
      <c r="AF212" s="85" t="s">
        <v>807</v>
      </c>
      <c r="AG212" s="86" t="s">
        <v>1777</v>
      </c>
      <c r="AH212" s="85" t="s">
        <v>807</v>
      </c>
      <c r="AI212" s="85" t="s">
        <v>807</v>
      </c>
      <c r="AJ212" s="85" t="s">
        <v>807</v>
      </c>
      <c r="AK212" s="86" t="s">
        <v>1592</v>
      </c>
      <c r="AL212" s="86" t="s">
        <v>1601</v>
      </c>
      <c r="AM212" s="85" t="s">
        <v>1786</v>
      </c>
      <c r="AN212" s="85" t="s">
        <v>131</v>
      </c>
      <c r="AO212" s="85" t="s">
        <v>131</v>
      </c>
      <c r="AP212" s="85" t="s">
        <v>131</v>
      </c>
      <c r="AQ212" s="75" t="s">
        <v>1841</v>
      </c>
      <c r="AR212" s="53" t="str">
        <f t="shared" si="154"/>
        <v>86001 - Mocoa</v>
      </c>
      <c r="AS212" s="85" t="s">
        <v>1586</v>
      </c>
      <c r="AT212" s="85">
        <v>3142949473</v>
      </c>
      <c r="AU212" s="85" t="s">
        <v>1219</v>
      </c>
      <c r="AV212" s="85"/>
      <c r="AW212" s="85"/>
      <c r="AX212" s="85"/>
      <c r="AY212" s="85"/>
      <c r="AZ212" s="85"/>
      <c r="BA212" s="85">
        <v>86</v>
      </c>
      <c r="BB212" s="85" t="s">
        <v>1778</v>
      </c>
      <c r="BC212" s="85">
        <v>86001</v>
      </c>
      <c r="BD212" s="85" t="s">
        <v>1586</v>
      </c>
      <c r="BE212" s="89">
        <v>860010017201</v>
      </c>
      <c r="BF212" s="49" t="s">
        <v>1079</v>
      </c>
      <c r="BG212" s="85" t="s">
        <v>1779</v>
      </c>
      <c r="BH212" s="85" t="s">
        <v>1780</v>
      </c>
      <c r="BI212" s="85">
        <v>4201616</v>
      </c>
      <c r="BJ212" s="85"/>
      <c r="BK212" s="85"/>
      <c r="BL212" s="85" t="s">
        <v>807</v>
      </c>
      <c r="BM212" s="85" t="s">
        <v>130</v>
      </c>
      <c r="BN212" s="85" t="s">
        <v>132</v>
      </c>
      <c r="BO212" s="85">
        <v>0</v>
      </c>
      <c r="BP212" s="85" t="s">
        <v>132</v>
      </c>
      <c r="BQ212" s="85" t="s">
        <v>132</v>
      </c>
      <c r="BR212" s="85" t="s">
        <v>807</v>
      </c>
      <c r="BS212" s="85" t="s">
        <v>807</v>
      </c>
      <c r="BT212" s="142">
        <v>44721</v>
      </c>
      <c r="BU212" s="85" t="s">
        <v>1677</v>
      </c>
      <c r="BV212" s="85" t="s">
        <v>130</v>
      </c>
      <c r="BW212" s="91" t="s">
        <v>1678</v>
      </c>
      <c r="BX212" s="85"/>
      <c r="BY212" s="85" t="s">
        <v>132</v>
      </c>
      <c r="BZ212" s="85" t="s">
        <v>807</v>
      </c>
      <c r="CA212" s="85" t="s">
        <v>807</v>
      </c>
      <c r="CB212" s="85"/>
      <c r="CC212" s="85"/>
      <c r="CD212" s="85" t="s">
        <v>131</v>
      </c>
      <c r="CE212" s="88" t="s">
        <v>1681</v>
      </c>
      <c r="CF212" s="80" t="str">
        <f t="shared" si="165"/>
        <v>HTA + DM</v>
      </c>
      <c r="CG212" s="109">
        <v>52</v>
      </c>
      <c r="CH212" s="95">
        <v>156</v>
      </c>
      <c r="CI212" s="50">
        <f t="shared" si="138"/>
        <v>21.367521367521366</v>
      </c>
      <c r="CJ212" s="18" t="str">
        <f t="shared" si="139"/>
        <v>NORMAL</v>
      </c>
      <c r="CK212" s="95">
        <f>Hoja1!L214</f>
        <v>7</v>
      </c>
      <c r="CL212" s="10" t="s">
        <v>1112</v>
      </c>
      <c r="CM212" s="114">
        <v>43395</v>
      </c>
      <c r="CN212" s="92"/>
      <c r="CO212" s="75">
        <v>1</v>
      </c>
      <c r="CP212" s="119">
        <f t="shared" ref="CP212:CP213" si="167">CM212</f>
        <v>43395</v>
      </c>
      <c r="CQ212" s="75">
        <v>1</v>
      </c>
      <c r="CR212" s="94" t="s">
        <v>1221</v>
      </c>
      <c r="CS212" s="75">
        <v>1</v>
      </c>
      <c r="CT212" s="110" t="s">
        <v>1707</v>
      </c>
      <c r="CU212" s="93" t="s">
        <v>807</v>
      </c>
      <c r="CV212" s="92"/>
      <c r="CW212" s="102">
        <v>140</v>
      </c>
      <c r="CX212" s="102">
        <v>70</v>
      </c>
      <c r="CY212" s="93" t="s">
        <v>807</v>
      </c>
      <c r="CZ212" s="92" t="s">
        <v>132</v>
      </c>
      <c r="DA212" s="75" t="s">
        <v>807</v>
      </c>
      <c r="DB212" s="92">
        <v>0</v>
      </c>
      <c r="DC212" s="75" t="str">
        <f t="shared" si="140"/>
        <v/>
      </c>
      <c r="DD212" s="16" t="str">
        <f t="shared" si="141"/>
        <v/>
      </c>
      <c r="DE212" s="16" t="str">
        <f t="shared" si="142"/>
        <v/>
      </c>
      <c r="DF212" s="16" t="str">
        <f t="shared" si="143"/>
        <v/>
      </c>
      <c r="DG212" s="16" t="str">
        <f t="shared" si="155"/>
        <v xml:space="preserve"> +  +  + </v>
      </c>
      <c r="DH212" s="16" t="str">
        <f t="shared" si="166"/>
        <v>HTA + DM</v>
      </c>
      <c r="DI212" s="98"/>
      <c r="DJ212" s="75" t="str">
        <f t="shared" si="144"/>
        <v>NO</v>
      </c>
      <c r="DL212" s="98"/>
      <c r="DM212" s="98">
        <v>43804</v>
      </c>
      <c r="DN212" s="75" t="str">
        <f t="shared" si="145"/>
        <v>SI</v>
      </c>
      <c r="DO212" s="98"/>
      <c r="DP212" s="75" t="str">
        <f t="shared" si="146"/>
        <v>NO</v>
      </c>
      <c r="DQ212" s="98"/>
      <c r="DR212" s="75" t="str">
        <f t="shared" si="147"/>
        <v>NO</v>
      </c>
      <c r="DS212" s="98"/>
      <c r="DT212" s="75" t="str">
        <f t="shared" si="148"/>
        <v>NO</v>
      </c>
      <c r="DU212" s="98"/>
      <c r="DV212" s="75" t="str">
        <f t="shared" si="149"/>
        <v>NO</v>
      </c>
      <c r="DW212" s="98"/>
      <c r="DX212" s="75" t="str">
        <f t="shared" si="150"/>
        <v>NO</v>
      </c>
      <c r="DY212" s="97">
        <v>44643</v>
      </c>
      <c r="DZ212" s="75" t="str">
        <f t="shared" si="151"/>
        <v>SI</v>
      </c>
      <c r="EA212" s="98"/>
      <c r="EB212" s="75" t="str">
        <f t="shared" si="152"/>
        <v>NO</v>
      </c>
      <c r="EC212" s="98" t="s">
        <v>807</v>
      </c>
      <c r="ED212" s="92" t="s">
        <v>1530</v>
      </c>
      <c r="EE212" s="92"/>
      <c r="EF212" s="98" t="s">
        <v>807</v>
      </c>
      <c r="EG212" s="94"/>
      <c r="EH212" s="92" t="s">
        <v>1793</v>
      </c>
      <c r="EI212" s="99" t="s">
        <v>807</v>
      </c>
      <c r="EJ212" s="99"/>
      <c r="EK212" s="111">
        <v>44643</v>
      </c>
      <c r="EL212" s="92">
        <v>0.69</v>
      </c>
      <c r="EM212" s="112">
        <v>44720</v>
      </c>
      <c r="EN212" s="102">
        <v>86</v>
      </c>
      <c r="EO212" s="111">
        <v>44643</v>
      </c>
      <c r="EP212" s="92">
        <v>180.4</v>
      </c>
      <c r="EQ212" s="111">
        <v>44643</v>
      </c>
      <c r="ER212" s="99">
        <v>113.74000000000001</v>
      </c>
      <c r="ES212" s="111">
        <v>44643</v>
      </c>
      <c r="ET212" s="192">
        <v>44.2</v>
      </c>
      <c r="EU212" s="111">
        <v>44643</v>
      </c>
      <c r="EV212" s="92">
        <v>112.3</v>
      </c>
      <c r="EW212" s="111">
        <v>44643</v>
      </c>
      <c r="EX212" s="92"/>
      <c r="EY212" s="112">
        <v>44720</v>
      </c>
      <c r="EZ212" s="92">
        <v>6.8</v>
      </c>
      <c r="FA212" s="102"/>
      <c r="FB212" s="102"/>
      <c r="FC212" s="92"/>
      <c r="FD212" s="92"/>
      <c r="FE212" s="112">
        <v>44643</v>
      </c>
      <c r="FF212" s="125">
        <v>4</v>
      </c>
      <c r="FG212" s="111">
        <v>44643</v>
      </c>
      <c r="FH212" s="125">
        <v>45.3</v>
      </c>
      <c r="FI212" s="92"/>
      <c r="FJ212" s="94"/>
      <c r="FK212" s="92"/>
      <c r="FL212" s="114">
        <v>44721</v>
      </c>
      <c r="FM212" s="98" t="s">
        <v>1530</v>
      </c>
      <c r="FN212" s="97"/>
      <c r="FO212" s="107" t="s">
        <v>1794</v>
      </c>
      <c r="FP212" s="92" t="s">
        <v>132</v>
      </c>
      <c r="FQ212" s="92" t="s">
        <v>132</v>
      </c>
      <c r="FR212" s="92" t="s">
        <v>132</v>
      </c>
      <c r="FS212" s="107" t="s">
        <v>807</v>
      </c>
      <c r="FT212" s="92" t="s">
        <v>130</v>
      </c>
      <c r="FU212" s="92"/>
      <c r="GM212" s="102"/>
    </row>
    <row r="213" spans="1:195" s="75" customFormat="1" x14ac:dyDescent="0.25">
      <c r="A213" s="85">
        <v>2022</v>
      </c>
      <c r="B213" s="76">
        <v>44926</v>
      </c>
      <c r="C213" s="85" t="s">
        <v>121</v>
      </c>
      <c r="D213" s="85" t="s">
        <v>122</v>
      </c>
      <c r="E213" s="85" t="s">
        <v>123</v>
      </c>
      <c r="F213" s="77">
        <f t="shared" si="156"/>
        <v>212</v>
      </c>
      <c r="G213" s="85" t="s">
        <v>1586</v>
      </c>
      <c r="H213" s="85">
        <v>86</v>
      </c>
      <c r="I213" s="85" t="s">
        <v>797</v>
      </c>
      <c r="J213" s="217" t="s">
        <v>800</v>
      </c>
      <c r="K213" s="77" t="str">
        <f>VLOOKUP(J213,[1]CodMpios!$B$1075:$E$1087,4,FALSE)</f>
        <v>86001 - Mocoa</v>
      </c>
      <c r="L213" s="77" t="str">
        <f>VLOOKUP($J213,[1]Coord_Mpios_X_Y!$B$102:$K$114,9,FALSE)</f>
        <v>1,228574994655</v>
      </c>
      <c r="M213" s="77" t="str">
        <f>VLOOKUP($J213,[1]Coord_Mpios_X_Y!$B$102:$K$114,10,FALSE)</f>
        <v>-76,684362183288</v>
      </c>
      <c r="N213" s="86" t="s">
        <v>1846</v>
      </c>
      <c r="O213" s="86" t="s">
        <v>1776</v>
      </c>
      <c r="P213" s="218"/>
      <c r="Q213" s="85" t="s">
        <v>126</v>
      </c>
      <c r="R213" s="108">
        <v>4766017</v>
      </c>
      <c r="S213" s="62" t="str">
        <f t="shared" si="136"/>
        <v>CC4766017</v>
      </c>
      <c r="T213" s="91" t="s">
        <v>1299</v>
      </c>
      <c r="U213" s="85" t="s">
        <v>530</v>
      </c>
      <c r="V213" s="91" t="s">
        <v>821</v>
      </c>
      <c r="W213" s="85" t="s">
        <v>1244</v>
      </c>
      <c r="X213" s="87">
        <v>14816</v>
      </c>
      <c r="Y213" s="89">
        <f t="shared" si="153"/>
        <v>40</v>
      </c>
      <c r="Z213" s="63">
        <f>VLOOKUP($Y213,[1]Edades!$A$3:$H$153,4,FALSE)</f>
        <v>5</v>
      </c>
      <c r="AA213" s="63" t="str">
        <f>VLOOKUP($Y213,[1]Edades!$A$3:$H$153,6,FALSE)</f>
        <v>5 - Adultez</v>
      </c>
      <c r="AB213" s="63">
        <f>VLOOKUP($Y213,[1]Edades!$A$3:$H$153,7,FALSE)</f>
        <v>9</v>
      </c>
      <c r="AC213" s="63" t="str">
        <f>VLOOKUP($Y213,[1]Edades!$A$3:$H$153,8,FALSE)</f>
        <v>40-44</v>
      </c>
      <c r="AD213" s="91" t="s">
        <v>1589</v>
      </c>
      <c r="AE213" s="85">
        <v>1</v>
      </c>
      <c r="AF213" s="85" t="s">
        <v>807</v>
      </c>
      <c r="AG213" s="86" t="s">
        <v>1777</v>
      </c>
      <c r="AH213" s="85" t="s">
        <v>807</v>
      </c>
      <c r="AI213" s="85" t="s">
        <v>807</v>
      </c>
      <c r="AJ213" s="85" t="s">
        <v>807</v>
      </c>
      <c r="AK213" s="86" t="s">
        <v>1846</v>
      </c>
      <c r="AL213" s="85" t="s">
        <v>807</v>
      </c>
      <c r="AM213" s="85" t="s">
        <v>1786</v>
      </c>
      <c r="AN213" s="85" t="s">
        <v>131</v>
      </c>
      <c r="AO213" s="85" t="s">
        <v>131</v>
      </c>
      <c r="AP213" s="85" t="s">
        <v>131</v>
      </c>
      <c r="AQ213" s="75" t="s">
        <v>1841</v>
      </c>
      <c r="AR213" s="53" t="str">
        <f t="shared" si="154"/>
        <v>86001 - Mocoa</v>
      </c>
      <c r="AS213" s="85" t="s">
        <v>1586</v>
      </c>
      <c r="AT213" s="85">
        <v>3112741816</v>
      </c>
      <c r="AU213" s="85" t="s">
        <v>1219</v>
      </c>
      <c r="AV213" s="85"/>
      <c r="AW213" s="85"/>
      <c r="AX213" s="85"/>
      <c r="AY213" s="85"/>
      <c r="AZ213" s="85"/>
      <c r="BA213" s="85">
        <v>86</v>
      </c>
      <c r="BB213" s="85" t="s">
        <v>1778</v>
      </c>
      <c r="BC213" s="85">
        <v>86001</v>
      </c>
      <c r="BD213" s="85" t="s">
        <v>1586</v>
      </c>
      <c r="BE213" s="89">
        <v>860010017201</v>
      </c>
      <c r="BF213" s="49" t="s">
        <v>1079</v>
      </c>
      <c r="BG213" s="85" t="s">
        <v>1779</v>
      </c>
      <c r="BH213" s="85" t="s">
        <v>1780</v>
      </c>
      <c r="BI213" s="85">
        <v>4201616</v>
      </c>
      <c r="BJ213" s="85"/>
      <c r="BK213" s="85"/>
      <c r="BL213" s="85" t="s">
        <v>807</v>
      </c>
      <c r="BM213" s="85" t="s">
        <v>130</v>
      </c>
      <c r="BN213" s="85" t="s">
        <v>132</v>
      </c>
      <c r="BO213" s="85">
        <v>0</v>
      </c>
      <c r="BP213" s="85" t="s">
        <v>132</v>
      </c>
      <c r="BQ213" s="85" t="s">
        <v>132</v>
      </c>
      <c r="BR213" s="85" t="s">
        <v>807</v>
      </c>
      <c r="BS213" s="85" t="s">
        <v>807</v>
      </c>
      <c r="BT213" s="142">
        <v>44865</v>
      </c>
      <c r="BU213" s="85" t="s">
        <v>1677</v>
      </c>
      <c r="BV213" s="85" t="s">
        <v>130</v>
      </c>
      <c r="BW213" s="91" t="s">
        <v>1678</v>
      </c>
      <c r="BX213" s="85"/>
      <c r="BY213" s="85" t="s">
        <v>132</v>
      </c>
      <c r="BZ213" s="85" t="s">
        <v>807</v>
      </c>
      <c r="CA213" s="85" t="s">
        <v>807</v>
      </c>
      <c r="CB213" s="85"/>
      <c r="CC213" s="85"/>
      <c r="CD213" s="85" t="s">
        <v>131</v>
      </c>
      <c r="CE213" s="88" t="s">
        <v>1681</v>
      </c>
      <c r="CF213" s="80" t="str">
        <f t="shared" si="165"/>
        <v>HTA</v>
      </c>
      <c r="CG213" s="109">
        <v>67</v>
      </c>
      <c r="CH213" s="95">
        <v>163</v>
      </c>
      <c r="CI213" s="50">
        <f t="shared" si="138"/>
        <v>25.217358575783809</v>
      </c>
      <c r="CJ213" s="18" t="str">
        <f t="shared" si="139"/>
        <v>SOBREPESO</v>
      </c>
      <c r="CK213" s="95">
        <f>Hoja1!L215</f>
        <v>5</v>
      </c>
      <c r="CL213" s="10" t="s">
        <v>1112</v>
      </c>
      <c r="CM213" s="114">
        <v>43395</v>
      </c>
      <c r="CN213" s="92"/>
      <c r="CO213" s="75">
        <v>1</v>
      </c>
      <c r="CP213" s="119">
        <f t="shared" si="167"/>
        <v>43395</v>
      </c>
      <c r="CQ213" s="75">
        <v>2</v>
      </c>
      <c r="CR213" s="65" t="s">
        <v>1222</v>
      </c>
      <c r="CS213" s="75">
        <v>0</v>
      </c>
      <c r="CT213" s="110" t="s">
        <v>131</v>
      </c>
      <c r="CU213" s="93" t="s">
        <v>807</v>
      </c>
      <c r="CV213" s="92"/>
      <c r="CW213" s="102">
        <v>150</v>
      </c>
      <c r="CX213" s="102">
        <v>80</v>
      </c>
      <c r="CY213" s="93" t="s">
        <v>807</v>
      </c>
      <c r="CZ213" s="92" t="s">
        <v>132</v>
      </c>
      <c r="DA213" s="75" t="s">
        <v>807</v>
      </c>
      <c r="DB213" s="92">
        <v>0</v>
      </c>
      <c r="DC213" s="75" t="str">
        <f t="shared" si="140"/>
        <v/>
      </c>
      <c r="DD213" s="16" t="str">
        <f t="shared" si="141"/>
        <v/>
      </c>
      <c r="DE213" s="16" t="str">
        <f t="shared" si="142"/>
        <v/>
      </c>
      <c r="DF213" s="16" t="str">
        <f t="shared" si="143"/>
        <v/>
      </c>
      <c r="DG213" s="16" t="str">
        <f t="shared" si="155"/>
        <v xml:space="preserve"> +  +  + </v>
      </c>
      <c r="DH213" s="16" t="str">
        <f t="shared" si="166"/>
        <v>HTA</v>
      </c>
      <c r="DI213" s="98"/>
      <c r="DJ213" s="75" t="str">
        <f t="shared" si="144"/>
        <v>NO</v>
      </c>
      <c r="DL213" s="98"/>
      <c r="DM213" s="98"/>
      <c r="DN213" s="75" t="str">
        <f t="shared" si="145"/>
        <v>NO</v>
      </c>
      <c r="DO213" s="98"/>
      <c r="DP213" s="75" t="str">
        <f t="shared" si="146"/>
        <v>NO</v>
      </c>
      <c r="DQ213" s="98"/>
      <c r="DR213" s="75" t="str">
        <f t="shared" si="147"/>
        <v>NO</v>
      </c>
      <c r="DS213" s="98"/>
      <c r="DT213" s="75" t="str">
        <f t="shared" si="148"/>
        <v>NO</v>
      </c>
      <c r="DU213" s="98"/>
      <c r="DV213" s="75" t="str">
        <f t="shared" si="149"/>
        <v>NO</v>
      </c>
      <c r="DW213" s="98"/>
      <c r="DX213" s="75" t="str">
        <f t="shared" si="150"/>
        <v>NO</v>
      </c>
      <c r="DY213" s="97">
        <v>44856</v>
      </c>
      <c r="DZ213" s="75" t="str">
        <f t="shared" si="151"/>
        <v>SI</v>
      </c>
      <c r="EA213" s="98"/>
      <c r="EB213" s="75" t="str">
        <f t="shared" si="152"/>
        <v>NO</v>
      </c>
      <c r="EC213" s="98" t="s">
        <v>807</v>
      </c>
      <c r="ED213" s="92" t="s">
        <v>1530</v>
      </c>
      <c r="EE213" s="92"/>
      <c r="EF213" s="98" t="s">
        <v>807</v>
      </c>
      <c r="EG213" s="94"/>
      <c r="EH213" s="92" t="s">
        <v>1793</v>
      </c>
      <c r="EI213" s="99" t="s">
        <v>807</v>
      </c>
      <c r="EJ213" s="99"/>
      <c r="EK213" s="111">
        <v>44856</v>
      </c>
      <c r="EL213" s="92">
        <v>1.1399999999999999</v>
      </c>
      <c r="EM213" s="112">
        <v>44856</v>
      </c>
      <c r="EN213" s="102">
        <v>121</v>
      </c>
      <c r="EO213" s="111">
        <v>44856</v>
      </c>
      <c r="EP213" s="92">
        <v>196</v>
      </c>
      <c r="EQ213" s="111">
        <v>44856</v>
      </c>
      <c r="ER213" s="99">
        <v>124.45400000000001</v>
      </c>
      <c r="ES213" s="111">
        <v>44856</v>
      </c>
      <c r="ET213" s="192">
        <v>44.2</v>
      </c>
      <c r="EU213" s="111">
        <v>44856</v>
      </c>
      <c r="EV213" s="92">
        <v>136.72999999999999</v>
      </c>
      <c r="EW213" s="111">
        <v>44856</v>
      </c>
      <c r="EX213" s="92"/>
      <c r="EY213" s="112">
        <v>44856</v>
      </c>
      <c r="EZ213" s="92">
        <v>14.8</v>
      </c>
      <c r="FA213" s="102"/>
      <c r="FB213" s="102"/>
      <c r="FC213" s="92"/>
      <c r="FD213" s="92"/>
      <c r="FE213" s="112">
        <v>44856</v>
      </c>
      <c r="FF213" s="125">
        <v>8.8000000000000007</v>
      </c>
      <c r="FG213" s="111">
        <v>44856</v>
      </c>
      <c r="FH213" s="125">
        <v>86</v>
      </c>
      <c r="FI213" s="92"/>
      <c r="FJ213" s="94"/>
      <c r="FK213" s="92"/>
      <c r="FL213" s="114">
        <v>44865</v>
      </c>
      <c r="FM213" s="98" t="s">
        <v>1530</v>
      </c>
      <c r="FN213" s="114">
        <v>44957</v>
      </c>
      <c r="FO213" s="107"/>
      <c r="FP213" s="92" t="s">
        <v>132</v>
      </c>
      <c r="FQ213" s="92" t="s">
        <v>132</v>
      </c>
      <c r="FR213" s="92" t="s">
        <v>132</v>
      </c>
      <c r="FS213" s="107" t="s">
        <v>807</v>
      </c>
      <c r="FT213" s="92" t="s">
        <v>132</v>
      </c>
      <c r="FU213" s="92"/>
      <c r="GM213" s="102"/>
    </row>
    <row r="214" spans="1:195" s="75" customFormat="1" x14ac:dyDescent="0.25">
      <c r="A214" s="85">
        <v>2022</v>
      </c>
      <c r="B214" s="76">
        <v>44926</v>
      </c>
      <c r="C214" s="85" t="s">
        <v>121</v>
      </c>
      <c r="D214" s="85" t="s">
        <v>122</v>
      </c>
      <c r="E214" s="85" t="s">
        <v>123</v>
      </c>
      <c r="F214" s="77">
        <f t="shared" si="156"/>
        <v>213</v>
      </c>
      <c r="G214" s="85" t="s">
        <v>1586</v>
      </c>
      <c r="H214" s="85">
        <v>86</v>
      </c>
      <c r="I214" s="85" t="s">
        <v>797</v>
      </c>
      <c r="J214" s="217" t="s">
        <v>800</v>
      </c>
      <c r="K214" s="77" t="str">
        <f>VLOOKUP(J214,[1]CodMpios!$B$1075:$E$1087,4,FALSE)</f>
        <v>86001 - Mocoa</v>
      </c>
      <c r="L214" s="77" t="str">
        <f>VLOOKUP($J214,[1]Coord_Mpios_X_Y!$B$102:$K$114,9,FALSE)</f>
        <v>1,228574994655</v>
      </c>
      <c r="M214" s="77" t="str">
        <f>VLOOKUP($J214,[1]Coord_Mpios_X_Y!$B$102:$K$114,10,FALSE)</f>
        <v>-76,684362183288</v>
      </c>
      <c r="N214" s="86" t="s">
        <v>1784</v>
      </c>
      <c r="O214" s="86" t="s">
        <v>1776</v>
      </c>
      <c r="P214" s="218"/>
      <c r="Q214" s="85" t="s">
        <v>126</v>
      </c>
      <c r="R214" s="108">
        <v>27354763</v>
      </c>
      <c r="S214" s="62" t="str">
        <f t="shared" si="136"/>
        <v>CC27354763</v>
      </c>
      <c r="T214" s="91" t="s">
        <v>459</v>
      </c>
      <c r="U214" s="85" t="s">
        <v>530</v>
      </c>
      <c r="V214" s="91" t="s">
        <v>716</v>
      </c>
      <c r="W214" s="85" t="s">
        <v>1301</v>
      </c>
      <c r="X214" s="87">
        <v>21207</v>
      </c>
      <c r="Y214" s="89">
        <f t="shared" si="153"/>
        <v>58</v>
      </c>
      <c r="Z214" s="63">
        <f>VLOOKUP($Y214,[1]Edades!$A$3:$H$153,4,FALSE)</f>
        <v>5</v>
      </c>
      <c r="AA214" s="63" t="str">
        <f>VLOOKUP($Y214,[1]Edades!$A$3:$H$153,6,FALSE)</f>
        <v>5 - Adultez</v>
      </c>
      <c r="AB214" s="63">
        <f>VLOOKUP($Y214,[1]Edades!$A$3:$H$153,7,FALSE)</f>
        <v>12</v>
      </c>
      <c r="AC214" s="63" t="str">
        <f>VLOOKUP($Y214,[1]Edades!$A$3:$H$153,8,FALSE)</f>
        <v>55-59</v>
      </c>
      <c r="AD214" s="91" t="s">
        <v>1590</v>
      </c>
      <c r="AE214" s="85">
        <v>2</v>
      </c>
      <c r="AF214" s="85" t="s">
        <v>807</v>
      </c>
      <c r="AG214" s="127" t="s">
        <v>132</v>
      </c>
      <c r="AH214" s="127" t="s">
        <v>132</v>
      </c>
      <c r="AI214" s="85" t="s">
        <v>2237</v>
      </c>
      <c r="AJ214" s="85" t="s">
        <v>1832</v>
      </c>
      <c r="AK214" s="127" t="s">
        <v>1953</v>
      </c>
      <c r="AL214" s="127" t="s">
        <v>1945</v>
      </c>
      <c r="AM214" s="85" t="s">
        <v>1786</v>
      </c>
      <c r="AN214" s="85" t="s">
        <v>131</v>
      </c>
      <c r="AO214" s="85" t="s">
        <v>131</v>
      </c>
      <c r="AP214" s="85" t="s">
        <v>131</v>
      </c>
      <c r="AQ214" s="127" t="s">
        <v>1841</v>
      </c>
      <c r="AR214" s="53" t="str">
        <f t="shared" si="154"/>
        <v>86001 - Mocoa</v>
      </c>
      <c r="AS214" s="85" t="s">
        <v>1586</v>
      </c>
      <c r="AT214" s="85">
        <v>3115321120</v>
      </c>
      <c r="AU214" s="85" t="s">
        <v>1219</v>
      </c>
      <c r="AV214" s="85"/>
      <c r="AW214" s="85"/>
      <c r="AX214" s="85"/>
      <c r="AY214" s="85"/>
      <c r="AZ214" s="85"/>
      <c r="BA214" s="85">
        <v>86</v>
      </c>
      <c r="BB214" s="85" t="s">
        <v>1778</v>
      </c>
      <c r="BC214" s="85">
        <v>86001</v>
      </c>
      <c r="BD214" s="85" t="s">
        <v>1586</v>
      </c>
      <c r="BE214" s="89">
        <v>860010017201</v>
      </c>
      <c r="BF214" s="49" t="s">
        <v>1079</v>
      </c>
      <c r="BG214" s="85" t="s">
        <v>1779</v>
      </c>
      <c r="BH214" s="85" t="s">
        <v>1780</v>
      </c>
      <c r="BI214" s="85">
        <v>4201616</v>
      </c>
      <c r="BJ214" s="85"/>
      <c r="BK214" s="85"/>
      <c r="BL214" s="85" t="s">
        <v>807</v>
      </c>
      <c r="BM214" s="129" t="s">
        <v>132</v>
      </c>
      <c r="BN214" s="127" t="s">
        <v>132</v>
      </c>
      <c r="BO214" s="85">
        <v>0</v>
      </c>
      <c r="BP214" s="127" t="s">
        <v>132</v>
      </c>
      <c r="BQ214" s="127" t="s">
        <v>132</v>
      </c>
      <c r="BR214" s="85" t="s">
        <v>1676</v>
      </c>
      <c r="BS214" s="127" t="s">
        <v>132</v>
      </c>
      <c r="BT214" s="150">
        <v>44908</v>
      </c>
      <c r="BU214" s="127" t="s">
        <v>1677</v>
      </c>
      <c r="BV214" s="127" t="s">
        <v>130</v>
      </c>
      <c r="BW214" s="91" t="s">
        <v>1700</v>
      </c>
      <c r="BX214" s="127" t="s">
        <v>132</v>
      </c>
      <c r="BY214" s="127" t="s">
        <v>132</v>
      </c>
      <c r="BZ214" s="127" t="s">
        <v>130</v>
      </c>
      <c r="CA214" s="127" t="s">
        <v>132</v>
      </c>
      <c r="CB214" s="127" t="s">
        <v>132</v>
      </c>
      <c r="CC214" s="127" t="s">
        <v>132</v>
      </c>
      <c r="CD214" s="127" t="s">
        <v>131</v>
      </c>
      <c r="CE214" s="127" t="s">
        <v>1681</v>
      </c>
      <c r="CF214" s="127" t="s">
        <v>1842</v>
      </c>
      <c r="CG214" s="130">
        <v>75</v>
      </c>
      <c r="CH214" s="131">
        <v>165</v>
      </c>
      <c r="CI214" s="50">
        <f t="shared" si="138"/>
        <v>27.548209366391188</v>
      </c>
      <c r="CJ214" s="18" t="str">
        <f t="shared" si="139"/>
        <v>SOBREPESO</v>
      </c>
      <c r="CK214" s="95">
        <f>Hoja1!L216</f>
        <v>29</v>
      </c>
      <c r="CL214" s="10" t="s">
        <v>1115</v>
      </c>
      <c r="CM214" s="146">
        <v>43395</v>
      </c>
      <c r="CN214" s="127"/>
      <c r="CO214" s="135">
        <v>1</v>
      </c>
      <c r="CP214" s="65" t="s">
        <v>1221</v>
      </c>
      <c r="CQ214" s="75">
        <v>2</v>
      </c>
      <c r="CR214" s="65" t="s">
        <v>1222</v>
      </c>
      <c r="CS214" s="75">
        <v>0</v>
      </c>
      <c r="CT214" s="127" t="s">
        <v>131</v>
      </c>
      <c r="CU214" s="127" t="s">
        <v>132</v>
      </c>
      <c r="CV214" s="127"/>
      <c r="CW214" s="133">
        <v>100</v>
      </c>
      <c r="CX214" s="125">
        <v>60</v>
      </c>
      <c r="CY214" s="127" t="s">
        <v>131</v>
      </c>
      <c r="CZ214" s="127" t="s">
        <v>132</v>
      </c>
      <c r="DA214" s="127" t="s">
        <v>130</v>
      </c>
      <c r="DB214" s="92">
        <v>1</v>
      </c>
      <c r="DC214" s="75" t="str">
        <f t="shared" si="140"/>
        <v/>
      </c>
      <c r="DD214" s="16" t="str">
        <f t="shared" si="141"/>
        <v/>
      </c>
      <c r="DE214" s="16" t="str">
        <f t="shared" si="142"/>
        <v>COLESTEROL ALTO</v>
      </c>
      <c r="DF214" s="16" t="str">
        <f t="shared" si="143"/>
        <v/>
      </c>
      <c r="DG214" s="16" t="str">
        <f t="shared" si="155"/>
        <v xml:space="preserve"> +  + COLESTEROL ALTO + </v>
      </c>
      <c r="DH214" s="16" t="str">
        <f>VLOOKUP(DG214,Hoja3!$A$19:$B$41,2,FALSE)</f>
        <v>COLESTEROL ALTO</v>
      </c>
      <c r="DI214" s="127"/>
      <c r="DJ214" s="75" t="str">
        <f t="shared" si="144"/>
        <v>NO</v>
      </c>
      <c r="DL214" s="127"/>
      <c r="DM214" s="134"/>
      <c r="DN214" s="75" t="str">
        <f t="shared" si="145"/>
        <v>NO</v>
      </c>
      <c r="DO214" s="134"/>
      <c r="DP214" s="75" t="str">
        <f t="shared" si="146"/>
        <v>NO</v>
      </c>
      <c r="DQ214" s="98"/>
      <c r="DR214" s="75" t="str">
        <f t="shared" si="147"/>
        <v>NO</v>
      </c>
      <c r="DS214" s="144"/>
      <c r="DT214" s="75" t="str">
        <f t="shared" si="148"/>
        <v>NO</v>
      </c>
      <c r="DU214" s="144"/>
      <c r="DV214" s="75" t="str">
        <f t="shared" si="149"/>
        <v>NO</v>
      </c>
      <c r="DW214" s="144"/>
      <c r="DX214" s="75" t="str">
        <f t="shared" si="150"/>
        <v>NO</v>
      </c>
      <c r="DY214" s="111">
        <v>44508</v>
      </c>
      <c r="DZ214" s="75" t="str">
        <f t="shared" si="151"/>
        <v>SI</v>
      </c>
      <c r="EA214" s="144"/>
      <c r="EB214" s="75" t="str">
        <f t="shared" si="152"/>
        <v>NO</v>
      </c>
      <c r="EC214" s="127" t="s">
        <v>132</v>
      </c>
      <c r="ED214" s="127" t="s">
        <v>1530</v>
      </c>
      <c r="EE214" s="127" t="s">
        <v>131</v>
      </c>
      <c r="EF214" s="127" t="s">
        <v>1814</v>
      </c>
      <c r="EG214" s="147">
        <v>72</v>
      </c>
      <c r="EH214" s="127" t="s">
        <v>123</v>
      </c>
      <c r="EI214" s="135">
        <v>2</v>
      </c>
      <c r="EJ214" s="135"/>
      <c r="EK214" s="150">
        <v>44508</v>
      </c>
      <c r="EL214" s="135">
        <v>0.95</v>
      </c>
      <c r="EM214" s="159">
        <v>44508</v>
      </c>
      <c r="EN214" s="133">
        <v>102</v>
      </c>
      <c r="EO214" s="144">
        <v>44508</v>
      </c>
      <c r="EP214" s="132">
        <v>206</v>
      </c>
      <c r="EQ214" s="134">
        <v>44508</v>
      </c>
      <c r="ER214" s="99">
        <v>132.6</v>
      </c>
      <c r="ES214" s="146">
        <v>44508</v>
      </c>
      <c r="ET214" s="225">
        <v>44</v>
      </c>
      <c r="EU214" s="134">
        <v>44508</v>
      </c>
      <c r="EV214" s="135">
        <v>147</v>
      </c>
      <c r="EW214" s="134">
        <v>44508</v>
      </c>
      <c r="EX214" s="127">
        <v>2.6</v>
      </c>
      <c r="EY214" s="127"/>
      <c r="EZ214" s="127"/>
      <c r="FA214" s="144">
        <v>44508</v>
      </c>
      <c r="FB214" s="127" t="s">
        <v>1799</v>
      </c>
      <c r="FC214" s="146">
        <v>44508</v>
      </c>
      <c r="FD214" s="138" t="s">
        <v>1954</v>
      </c>
      <c r="FE214" s="134">
        <v>44508</v>
      </c>
      <c r="FF214" s="127">
        <v>1.91</v>
      </c>
      <c r="FG214" s="134">
        <v>44508</v>
      </c>
      <c r="FH214" s="138" t="s">
        <v>1955</v>
      </c>
      <c r="FI214" s="145">
        <v>44508</v>
      </c>
      <c r="FJ214" s="127" t="s">
        <v>1712</v>
      </c>
      <c r="FK214" s="127"/>
      <c r="FL214" s="150">
        <v>44908</v>
      </c>
      <c r="FM214" s="127" t="s">
        <v>1530</v>
      </c>
      <c r="FN214" s="150">
        <v>44998</v>
      </c>
      <c r="FO214" s="127"/>
      <c r="FP214" s="127" t="s">
        <v>132</v>
      </c>
      <c r="FQ214" s="127" t="s">
        <v>132</v>
      </c>
      <c r="FR214" s="127" t="s">
        <v>132</v>
      </c>
      <c r="FS214" s="127" t="s">
        <v>132</v>
      </c>
      <c r="FT214" s="127" t="s">
        <v>132</v>
      </c>
      <c r="FU214" s="127"/>
      <c r="GM214" s="127"/>
    </row>
    <row r="215" spans="1:195" s="75" customFormat="1" x14ac:dyDescent="0.25">
      <c r="A215" s="85">
        <v>2022</v>
      </c>
      <c r="B215" s="76">
        <v>44926</v>
      </c>
      <c r="C215" s="85" t="s">
        <v>121</v>
      </c>
      <c r="D215" s="85" t="s">
        <v>122</v>
      </c>
      <c r="E215" s="85" t="s">
        <v>1474</v>
      </c>
      <c r="F215" s="77">
        <f t="shared" si="156"/>
        <v>214</v>
      </c>
      <c r="G215" s="85" t="s">
        <v>1586</v>
      </c>
      <c r="H215" s="85">
        <v>86</v>
      </c>
      <c r="I215" s="85" t="s">
        <v>797</v>
      </c>
      <c r="J215" s="217" t="s">
        <v>800</v>
      </c>
      <c r="K215" s="77" t="str">
        <f>VLOOKUP(J215,[1]CodMpios!$B$1075:$E$1087,4,FALSE)</f>
        <v>86001 - Mocoa</v>
      </c>
      <c r="L215" s="77" t="str">
        <f>VLOOKUP($J215,[1]Coord_Mpios_X_Y!$B$102:$K$114,9,FALSE)</f>
        <v>1,228574994655</v>
      </c>
      <c r="M215" s="77" t="str">
        <f>VLOOKUP($J215,[1]Coord_Mpios_X_Y!$B$102:$K$114,10,FALSE)</f>
        <v>-76,684362183288</v>
      </c>
      <c r="N215" s="86" t="s">
        <v>1775</v>
      </c>
      <c r="O215" s="86" t="s">
        <v>1776</v>
      </c>
      <c r="P215" s="218"/>
      <c r="Q215" s="85" t="s">
        <v>126</v>
      </c>
      <c r="R215" s="108">
        <v>30703869</v>
      </c>
      <c r="S215" s="62" t="str">
        <f t="shared" si="136"/>
        <v>CC30703869</v>
      </c>
      <c r="T215" s="91" t="s">
        <v>1298</v>
      </c>
      <c r="U215" s="85" t="s">
        <v>530</v>
      </c>
      <c r="V215" s="91" t="s">
        <v>369</v>
      </c>
      <c r="W215" s="85" t="s">
        <v>202</v>
      </c>
      <c r="X215" s="87">
        <v>19312</v>
      </c>
      <c r="Y215" s="89">
        <f t="shared" si="153"/>
        <v>52</v>
      </c>
      <c r="Z215" s="63">
        <f>VLOOKUP($Y215,[1]Edades!$A$3:$H$153,4,FALSE)</f>
        <v>5</v>
      </c>
      <c r="AA215" s="63" t="str">
        <f>VLOOKUP($Y215,[1]Edades!$A$3:$H$153,6,FALSE)</f>
        <v>5 - Adultez</v>
      </c>
      <c r="AB215" s="63">
        <f>VLOOKUP($Y215,[1]Edades!$A$3:$H$153,7,FALSE)</f>
        <v>11</v>
      </c>
      <c r="AC215" s="63" t="str">
        <f>VLOOKUP($Y215,[1]Edades!$A$3:$H$153,8,FALSE)</f>
        <v>50-54</v>
      </c>
      <c r="AD215" s="91" t="s">
        <v>1590</v>
      </c>
      <c r="AE215" s="85">
        <v>2</v>
      </c>
      <c r="AF215" s="85" t="s">
        <v>807</v>
      </c>
      <c r="AG215" s="86" t="s">
        <v>1777</v>
      </c>
      <c r="AH215" s="85" t="s">
        <v>807</v>
      </c>
      <c r="AI215" s="85" t="s">
        <v>807</v>
      </c>
      <c r="AJ215" s="85" t="s">
        <v>807</v>
      </c>
      <c r="AK215" s="86" t="s">
        <v>1775</v>
      </c>
      <c r="AL215" s="85" t="s">
        <v>807</v>
      </c>
      <c r="AM215" s="85" t="s">
        <v>1786</v>
      </c>
      <c r="AN215" s="85" t="s">
        <v>131</v>
      </c>
      <c r="AO215" s="85" t="s">
        <v>131</v>
      </c>
      <c r="AP215" s="85" t="s">
        <v>131</v>
      </c>
      <c r="AQ215" s="75" t="s">
        <v>1841</v>
      </c>
      <c r="AR215" s="53" t="str">
        <f t="shared" si="154"/>
        <v>86001 - Mocoa</v>
      </c>
      <c r="AS215" s="85" t="s">
        <v>1586</v>
      </c>
      <c r="AT215" s="85">
        <v>3112428330</v>
      </c>
      <c r="AU215" s="85" t="s">
        <v>1219</v>
      </c>
      <c r="AV215" s="85"/>
      <c r="AW215" s="85"/>
      <c r="AX215" s="85"/>
      <c r="AY215" s="85"/>
      <c r="AZ215" s="85"/>
      <c r="BA215" s="85">
        <v>86</v>
      </c>
      <c r="BB215" s="85" t="s">
        <v>1778</v>
      </c>
      <c r="BC215" s="85">
        <v>86001</v>
      </c>
      <c r="BD215" s="85" t="s">
        <v>1586</v>
      </c>
      <c r="BE215" s="89">
        <v>860010017201</v>
      </c>
      <c r="BF215" s="49" t="s">
        <v>1079</v>
      </c>
      <c r="BG215" s="85" t="s">
        <v>1779</v>
      </c>
      <c r="BH215" s="85" t="s">
        <v>1780</v>
      </c>
      <c r="BI215" s="85">
        <v>4201616</v>
      </c>
      <c r="BJ215" s="85"/>
      <c r="BK215" s="85"/>
      <c r="BL215" s="85" t="s">
        <v>807</v>
      </c>
      <c r="BM215" s="85" t="s">
        <v>130</v>
      </c>
      <c r="BN215" s="85" t="s">
        <v>132</v>
      </c>
      <c r="BO215" s="85">
        <v>0</v>
      </c>
      <c r="BP215" s="85" t="s">
        <v>132</v>
      </c>
      <c r="BQ215" s="85" t="s">
        <v>132</v>
      </c>
      <c r="BR215" s="85" t="s">
        <v>807</v>
      </c>
      <c r="BS215" s="85" t="s">
        <v>807</v>
      </c>
      <c r="BT215" s="142">
        <v>44642</v>
      </c>
      <c r="BU215" s="85" t="s">
        <v>1677</v>
      </c>
      <c r="BV215" s="85" t="s">
        <v>130</v>
      </c>
      <c r="BW215" s="91" t="s">
        <v>131</v>
      </c>
      <c r="BX215" s="85"/>
      <c r="BY215" s="85" t="s">
        <v>131</v>
      </c>
      <c r="BZ215" s="85" t="s">
        <v>807</v>
      </c>
      <c r="CA215" s="85" t="s">
        <v>807</v>
      </c>
      <c r="CB215" s="85"/>
      <c r="CC215" s="85"/>
      <c r="CD215" s="85" t="s">
        <v>131</v>
      </c>
      <c r="CE215" s="88" t="s">
        <v>1681</v>
      </c>
      <c r="CF215" s="80" t="str">
        <f t="shared" ref="CF215:CF217" si="168">E215</f>
        <v>DM</v>
      </c>
      <c r="CG215" s="109">
        <v>69</v>
      </c>
      <c r="CH215" s="95">
        <v>149</v>
      </c>
      <c r="CI215" s="50">
        <f t="shared" si="138"/>
        <v>31.079681095446151</v>
      </c>
      <c r="CJ215" s="18" t="str">
        <f t="shared" si="139"/>
        <v>OBESIDAD</v>
      </c>
      <c r="CK215" s="95">
        <f>Hoja1!L217</f>
        <v>8</v>
      </c>
      <c r="CL215" s="10" t="s">
        <v>1112</v>
      </c>
      <c r="CM215" s="114">
        <v>43395</v>
      </c>
      <c r="CN215" s="92"/>
      <c r="CO215" s="92">
        <v>2</v>
      </c>
      <c r="CP215" s="65" t="s">
        <v>1222</v>
      </c>
      <c r="CQ215" s="75">
        <v>1</v>
      </c>
      <c r="CR215" s="94" t="s">
        <v>1221</v>
      </c>
      <c r="CS215" s="75">
        <v>1</v>
      </c>
      <c r="CT215" s="110" t="s">
        <v>1707</v>
      </c>
      <c r="CU215" s="93" t="s">
        <v>807</v>
      </c>
      <c r="CV215" s="92"/>
      <c r="CW215" s="102">
        <v>120</v>
      </c>
      <c r="CX215" s="102">
        <v>80</v>
      </c>
      <c r="CY215" s="93" t="s">
        <v>807</v>
      </c>
      <c r="CZ215" s="92" t="s">
        <v>132</v>
      </c>
      <c r="DA215" s="75" t="s">
        <v>807</v>
      </c>
      <c r="DB215" s="92">
        <v>0</v>
      </c>
      <c r="DC215" s="75" t="str">
        <f t="shared" si="140"/>
        <v/>
      </c>
      <c r="DD215" s="16" t="str">
        <f t="shared" si="141"/>
        <v/>
      </c>
      <c r="DE215" s="16" t="str">
        <f t="shared" si="142"/>
        <v/>
      </c>
      <c r="DF215" s="16" t="str">
        <f t="shared" si="143"/>
        <v/>
      </c>
      <c r="DG215" s="16" t="str">
        <f t="shared" si="155"/>
        <v xml:space="preserve"> +  +  + </v>
      </c>
      <c r="DH215" s="16" t="str">
        <f>E215</f>
        <v>DM</v>
      </c>
      <c r="DI215" s="98"/>
      <c r="DJ215" s="75" t="str">
        <f t="shared" si="144"/>
        <v>NO</v>
      </c>
      <c r="DL215" s="98"/>
      <c r="DM215" s="98">
        <v>43517</v>
      </c>
      <c r="DN215" s="75" t="str">
        <f t="shared" si="145"/>
        <v>SI</v>
      </c>
      <c r="DO215" s="98"/>
      <c r="DP215" s="75" t="str">
        <f t="shared" si="146"/>
        <v>NO</v>
      </c>
      <c r="DQ215" s="98"/>
      <c r="DR215" s="75" t="str">
        <f t="shared" si="147"/>
        <v>NO</v>
      </c>
      <c r="DS215" s="98"/>
      <c r="DT215" s="75" t="str">
        <f t="shared" si="148"/>
        <v>NO</v>
      </c>
      <c r="DU215" s="98"/>
      <c r="DV215" s="75" t="str">
        <f t="shared" si="149"/>
        <v>NO</v>
      </c>
      <c r="DW215" s="98"/>
      <c r="DX215" s="75" t="str">
        <f t="shared" si="150"/>
        <v>NO</v>
      </c>
      <c r="DY215" s="98">
        <v>43363</v>
      </c>
      <c r="DZ215" s="75" t="str">
        <f t="shared" si="151"/>
        <v>SI</v>
      </c>
      <c r="EA215" s="98"/>
      <c r="EB215" s="75" t="str">
        <f t="shared" si="152"/>
        <v>NO</v>
      </c>
      <c r="EC215" s="98" t="s">
        <v>807</v>
      </c>
      <c r="ED215" s="92" t="s">
        <v>1530</v>
      </c>
      <c r="EE215" s="92"/>
      <c r="EF215" s="98" t="s">
        <v>807</v>
      </c>
      <c r="EG215" s="94"/>
      <c r="EH215" s="92" t="s">
        <v>1793</v>
      </c>
      <c r="EI215" s="99" t="s">
        <v>807</v>
      </c>
      <c r="EJ215" s="99"/>
      <c r="EK215" s="111">
        <v>43363</v>
      </c>
      <c r="EL215" s="92">
        <v>1</v>
      </c>
      <c r="EM215" s="112">
        <v>44439</v>
      </c>
      <c r="EN215" s="102">
        <v>134.30000000000001</v>
      </c>
      <c r="EO215" s="111">
        <v>43481</v>
      </c>
      <c r="EP215" s="92">
        <v>219</v>
      </c>
      <c r="EQ215" s="111">
        <v>43481</v>
      </c>
      <c r="ER215" s="99">
        <v>142.69999999999999</v>
      </c>
      <c r="ES215" s="111">
        <v>43481</v>
      </c>
      <c r="ET215" s="192">
        <v>59.7</v>
      </c>
      <c r="EU215" s="111">
        <v>43481</v>
      </c>
      <c r="EV215" s="92">
        <v>83</v>
      </c>
      <c r="EW215" s="111">
        <v>43481</v>
      </c>
      <c r="EX215" s="92"/>
      <c r="EY215" s="112">
        <v>44439</v>
      </c>
      <c r="EZ215" s="92">
        <v>6.5</v>
      </c>
      <c r="FA215" s="102"/>
      <c r="FB215" s="102"/>
      <c r="FC215" s="92"/>
      <c r="FD215" s="92"/>
      <c r="FE215" s="112">
        <v>43481</v>
      </c>
      <c r="FF215" s="125">
        <v>5</v>
      </c>
      <c r="FG215" s="111">
        <v>43481</v>
      </c>
      <c r="FH215" s="125">
        <v>75.400000000000006</v>
      </c>
      <c r="FI215" s="92"/>
      <c r="FJ215" s="94"/>
      <c r="FK215" s="92"/>
      <c r="FL215" s="114">
        <v>44642</v>
      </c>
      <c r="FM215" s="98" t="s">
        <v>1530</v>
      </c>
      <c r="FN215" s="114">
        <v>44734</v>
      </c>
      <c r="FO215" s="107" t="s">
        <v>807</v>
      </c>
      <c r="FP215" s="92" t="s">
        <v>132</v>
      </c>
      <c r="FQ215" s="92" t="s">
        <v>132</v>
      </c>
      <c r="FR215" s="92" t="s">
        <v>132</v>
      </c>
      <c r="FS215" s="107" t="s">
        <v>807</v>
      </c>
      <c r="FT215" s="92" t="s">
        <v>132</v>
      </c>
      <c r="FU215" s="92"/>
      <c r="GM215" s="102"/>
    </row>
    <row r="216" spans="1:195" s="75" customFormat="1" x14ac:dyDescent="0.25">
      <c r="A216" s="85">
        <v>2022</v>
      </c>
      <c r="B216" s="76">
        <v>44926</v>
      </c>
      <c r="C216" s="85" t="s">
        <v>121</v>
      </c>
      <c r="D216" s="85" t="s">
        <v>122</v>
      </c>
      <c r="E216" s="85" t="s">
        <v>1474</v>
      </c>
      <c r="F216" s="77">
        <f t="shared" si="156"/>
        <v>215</v>
      </c>
      <c r="G216" s="85" t="s">
        <v>1586</v>
      </c>
      <c r="H216" s="85">
        <v>86</v>
      </c>
      <c r="I216" s="85" t="s">
        <v>797</v>
      </c>
      <c r="J216" s="217" t="s">
        <v>800</v>
      </c>
      <c r="K216" s="77" t="str">
        <f>VLOOKUP(J216,[1]CodMpios!$B$1075:$E$1087,4,FALSE)</f>
        <v>86001 - Mocoa</v>
      </c>
      <c r="L216" s="77" t="str">
        <f>VLOOKUP($J216,[1]Coord_Mpios_X_Y!$B$102:$K$114,9,FALSE)</f>
        <v>1,228574994655</v>
      </c>
      <c r="M216" s="77" t="str">
        <f>VLOOKUP($J216,[1]Coord_Mpios_X_Y!$B$102:$K$114,10,FALSE)</f>
        <v>-76,684362183288</v>
      </c>
      <c r="N216" s="86" t="s">
        <v>1784</v>
      </c>
      <c r="O216" s="86" t="s">
        <v>1776</v>
      </c>
      <c r="P216" s="218"/>
      <c r="Q216" s="85" t="s">
        <v>126</v>
      </c>
      <c r="R216" s="108">
        <v>6340991</v>
      </c>
      <c r="S216" s="62" t="str">
        <f t="shared" si="136"/>
        <v>CC6340991</v>
      </c>
      <c r="T216" s="91" t="s">
        <v>141</v>
      </c>
      <c r="U216" s="85" t="s">
        <v>193</v>
      </c>
      <c r="V216" s="91" t="s">
        <v>236</v>
      </c>
      <c r="W216" s="85" t="s">
        <v>454</v>
      </c>
      <c r="X216" s="87">
        <v>21724</v>
      </c>
      <c r="Y216" s="89">
        <f t="shared" si="153"/>
        <v>59</v>
      </c>
      <c r="Z216" s="63">
        <f>VLOOKUP($Y216,[1]Edades!$A$3:$H$153,4,FALSE)</f>
        <v>5</v>
      </c>
      <c r="AA216" s="63" t="str">
        <f>VLOOKUP($Y216,[1]Edades!$A$3:$H$153,6,FALSE)</f>
        <v>5 - Adultez</v>
      </c>
      <c r="AB216" s="63">
        <f>VLOOKUP($Y216,[1]Edades!$A$3:$H$153,7,FALSE)</f>
        <v>12</v>
      </c>
      <c r="AC216" s="63" t="str">
        <f>VLOOKUP($Y216,[1]Edades!$A$3:$H$153,8,FALSE)</f>
        <v>55-59</v>
      </c>
      <c r="AD216" s="91" t="s">
        <v>1589</v>
      </c>
      <c r="AE216" s="85">
        <v>1</v>
      </c>
      <c r="AF216" s="85" t="s">
        <v>807</v>
      </c>
      <c r="AG216" s="86" t="s">
        <v>1777</v>
      </c>
      <c r="AH216" s="85" t="s">
        <v>807</v>
      </c>
      <c r="AI216" s="85" t="s">
        <v>807</v>
      </c>
      <c r="AJ216" s="85" t="s">
        <v>807</v>
      </c>
      <c r="AK216" s="86" t="s">
        <v>1784</v>
      </c>
      <c r="AL216" s="86" t="s">
        <v>1600</v>
      </c>
      <c r="AM216" s="85" t="s">
        <v>1786</v>
      </c>
      <c r="AN216" s="85" t="s">
        <v>131</v>
      </c>
      <c r="AO216" s="85" t="s">
        <v>131</v>
      </c>
      <c r="AP216" s="85" t="s">
        <v>131</v>
      </c>
      <c r="AQ216" s="75" t="s">
        <v>1841</v>
      </c>
      <c r="AR216" s="53" t="str">
        <f t="shared" si="154"/>
        <v>86001 - Mocoa</v>
      </c>
      <c r="AS216" s="85" t="s">
        <v>1586</v>
      </c>
      <c r="AT216" s="85">
        <v>3134368412</v>
      </c>
      <c r="AU216" s="85" t="s">
        <v>1219</v>
      </c>
      <c r="AV216" s="85"/>
      <c r="AW216" s="85"/>
      <c r="AX216" s="85"/>
      <c r="AY216" s="85"/>
      <c r="AZ216" s="85"/>
      <c r="BA216" s="85">
        <v>86</v>
      </c>
      <c r="BB216" s="85" t="s">
        <v>1778</v>
      </c>
      <c r="BC216" s="85">
        <v>86001</v>
      </c>
      <c r="BD216" s="85" t="s">
        <v>1586</v>
      </c>
      <c r="BE216" s="89">
        <v>860010017201</v>
      </c>
      <c r="BF216" s="49" t="s">
        <v>1079</v>
      </c>
      <c r="BG216" s="85" t="s">
        <v>1779</v>
      </c>
      <c r="BH216" s="85" t="s">
        <v>1780</v>
      </c>
      <c r="BI216" s="85">
        <v>4201616</v>
      </c>
      <c r="BJ216" s="85"/>
      <c r="BK216" s="85"/>
      <c r="BL216" s="85" t="s">
        <v>1826</v>
      </c>
      <c r="BM216" s="88" t="s">
        <v>132</v>
      </c>
      <c r="BN216" s="85" t="s">
        <v>132</v>
      </c>
      <c r="BO216" s="85">
        <v>0</v>
      </c>
      <c r="BP216" s="85" t="s">
        <v>132</v>
      </c>
      <c r="BQ216" s="85" t="s">
        <v>132</v>
      </c>
      <c r="BR216" s="85" t="s">
        <v>807</v>
      </c>
      <c r="BS216" s="85" t="s">
        <v>807</v>
      </c>
      <c r="BT216" s="142">
        <v>44596</v>
      </c>
      <c r="BU216" s="85" t="s">
        <v>1677</v>
      </c>
      <c r="BV216" s="85" t="s">
        <v>130</v>
      </c>
      <c r="BW216" s="91" t="s">
        <v>131</v>
      </c>
      <c r="BX216" s="85"/>
      <c r="BY216" s="85" t="s">
        <v>131</v>
      </c>
      <c r="BZ216" s="85" t="s">
        <v>807</v>
      </c>
      <c r="CA216" s="85" t="s">
        <v>807</v>
      </c>
      <c r="CB216" s="85"/>
      <c r="CC216" s="85"/>
      <c r="CD216" s="85" t="s">
        <v>131</v>
      </c>
      <c r="CE216" s="88" t="s">
        <v>1681</v>
      </c>
      <c r="CF216" s="80" t="str">
        <f t="shared" si="168"/>
        <v>DM</v>
      </c>
      <c r="CG216" s="109">
        <v>92</v>
      </c>
      <c r="CH216" s="95">
        <v>175</v>
      </c>
      <c r="CI216" s="50">
        <f t="shared" si="138"/>
        <v>30.040816326530614</v>
      </c>
      <c r="CJ216" s="18" t="str">
        <f t="shared" si="139"/>
        <v>OBESIDAD</v>
      </c>
      <c r="CK216" s="95">
        <f>Hoja1!L218</f>
        <v>12</v>
      </c>
      <c r="CL216" s="10" t="s">
        <v>1113</v>
      </c>
      <c r="CM216" s="114">
        <v>43396</v>
      </c>
      <c r="CN216" s="92"/>
      <c r="CO216" s="92">
        <v>2</v>
      </c>
      <c r="CP216" s="65" t="s">
        <v>1222</v>
      </c>
      <c r="CQ216" s="75">
        <v>1</v>
      </c>
      <c r="CR216" s="98">
        <v>43140</v>
      </c>
      <c r="CS216" s="75">
        <v>1</v>
      </c>
      <c r="CT216" s="110" t="s">
        <v>1707</v>
      </c>
      <c r="CU216" s="93" t="s">
        <v>807</v>
      </c>
      <c r="CV216" s="92"/>
      <c r="CW216" s="102">
        <v>130</v>
      </c>
      <c r="CX216" s="102">
        <v>80</v>
      </c>
      <c r="CY216" s="93" t="s">
        <v>807</v>
      </c>
      <c r="CZ216" s="92" t="s">
        <v>132</v>
      </c>
      <c r="DA216" s="75" t="s">
        <v>807</v>
      </c>
      <c r="DB216" s="92">
        <v>0</v>
      </c>
      <c r="DC216" s="75" t="str">
        <f t="shared" si="140"/>
        <v/>
      </c>
      <c r="DD216" s="16" t="str">
        <f t="shared" si="141"/>
        <v/>
      </c>
      <c r="DE216" s="16" t="str">
        <f t="shared" si="142"/>
        <v/>
      </c>
      <c r="DF216" s="16" t="str">
        <f t="shared" si="143"/>
        <v>HDL ALTO</v>
      </c>
      <c r="DG216" s="16" t="str">
        <f t="shared" si="155"/>
        <v xml:space="preserve"> +  +  + HDL ALTO</v>
      </c>
      <c r="DH216" s="16" t="str">
        <f>VLOOKUP(DG216,Hoja3!$A$19:$B$41,2,FALSE)</f>
        <v>HDL ALTO</v>
      </c>
      <c r="DI216" s="98"/>
      <c r="DJ216" s="75" t="str">
        <f t="shared" si="144"/>
        <v>NO</v>
      </c>
      <c r="DL216" s="98"/>
      <c r="DM216" s="98">
        <v>44600</v>
      </c>
      <c r="DN216" s="75" t="str">
        <f t="shared" si="145"/>
        <v>SI</v>
      </c>
      <c r="DO216" s="98"/>
      <c r="DP216" s="75" t="str">
        <f t="shared" si="146"/>
        <v>NO</v>
      </c>
      <c r="DQ216" s="98"/>
      <c r="DR216" s="75" t="str">
        <f t="shared" si="147"/>
        <v>NO</v>
      </c>
      <c r="DS216" s="98"/>
      <c r="DT216" s="75" t="str">
        <f t="shared" si="148"/>
        <v>NO</v>
      </c>
      <c r="DU216" s="98"/>
      <c r="DV216" s="75" t="str">
        <f t="shared" si="149"/>
        <v>NO</v>
      </c>
      <c r="DW216" s="98"/>
      <c r="DX216" s="75" t="str">
        <f t="shared" si="150"/>
        <v>NO</v>
      </c>
      <c r="DY216" s="97">
        <v>44342</v>
      </c>
      <c r="DZ216" s="75" t="str">
        <f t="shared" si="151"/>
        <v>SI</v>
      </c>
      <c r="EA216" s="98"/>
      <c r="EB216" s="75" t="str">
        <f t="shared" si="152"/>
        <v>NO</v>
      </c>
      <c r="EC216" s="98" t="s">
        <v>807</v>
      </c>
      <c r="ED216" s="92" t="s">
        <v>1530</v>
      </c>
      <c r="EE216" s="92"/>
      <c r="EF216" s="98" t="s">
        <v>807</v>
      </c>
      <c r="EG216" s="94"/>
      <c r="EH216" s="99" t="s">
        <v>131</v>
      </c>
      <c r="EI216" s="99" t="s">
        <v>807</v>
      </c>
      <c r="EJ216" s="99"/>
      <c r="EK216" s="111">
        <v>44342</v>
      </c>
      <c r="EL216" s="92">
        <v>0.78</v>
      </c>
      <c r="EM216" s="112">
        <v>44590</v>
      </c>
      <c r="EN216" s="102">
        <v>101</v>
      </c>
      <c r="EO216" s="111">
        <v>44342</v>
      </c>
      <c r="EP216" s="92">
        <v>157</v>
      </c>
      <c r="EQ216" s="111">
        <v>44342</v>
      </c>
      <c r="ER216" s="99">
        <v>70.3</v>
      </c>
      <c r="ES216" s="111">
        <v>44342</v>
      </c>
      <c r="ET216" s="192">
        <v>44.5</v>
      </c>
      <c r="EU216" s="111">
        <v>44342</v>
      </c>
      <c r="EV216" s="92">
        <v>211</v>
      </c>
      <c r="EW216" s="111">
        <v>44342</v>
      </c>
      <c r="EX216" s="92"/>
      <c r="EY216" s="112">
        <v>44590</v>
      </c>
      <c r="EZ216" s="92">
        <v>7</v>
      </c>
      <c r="FA216" s="102"/>
      <c r="FB216" s="102"/>
      <c r="FC216" s="92"/>
      <c r="FD216" s="92"/>
      <c r="FE216" s="112">
        <v>44342</v>
      </c>
      <c r="FF216" s="105">
        <v>87.3</v>
      </c>
      <c r="FG216" s="111">
        <v>44342</v>
      </c>
      <c r="FH216" s="125">
        <v>72.5</v>
      </c>
      <c r="FI216" s="92"/>
      <c r="FJ216" s="94"/>
      <c r="FK216" s="92"/>
      <c r="FL216" s="114">
        <v>44596</v>
      </c>
      <c r="FM216" s="98" t="s">
        <v>1530</v>
      </c>
      <c r="FN216" s="114">
        <v>44685</v>
      </c>
      <c r="FO216" s="107" t="s">
        <v>807</v>
      </c>
      <c r="FP216" s="92" t="s">
        <v>132</v>
      </c>
      <c r="FQ216" s="92" t="s">
        <v>132</v>
      </c>
      <c r="FR216" s="92" t="s">
        <v>132</v>
      </c>
      <c r="FS216" s="107" t="s">
        <v>807</v>
      </c>
      <c r="FT216" s="92" t="s">
        <v>132</v>
      </c>
      <c r="FU216" s="92"/>
      <c r="GM216" s="102"/>
    </row>
    <row r="217" spans="1:195" s="75" customFormat="1" x14ac:dyDescent="0.25">
      <c r="A217" s="85">
        <v>2022</v>
      </c>
      <c r="B217" s="76">
        <v>44926</v>
      </c>
      <c r="C217" s="85" t="s">
        <v>121</v>
      </c>
      <c r="D217" s="85" t="s">
        <v>122</v>
      </c>
      <c r="E217" s="85" t="s">
        <v>123</v>
      </c>
      <c r="F217" s="77">
        <f t="shared" si="156"/>
        <v>216</v>
      </c>
      <c r="G217" s="85" t="s">
        <v>1586</v>
      </c>
      <c r="H217" s="85">
        <v>86</v>
      </c>
      <c r="I217" s="85" t="s">
        <v>797</v>
      </c>
      <c r="J217" s="217" t="s">
        <v>800</v>
      </c>
      <c r="K217" s="77" t="str">
        <f>VLOOKUP(J217,[1]CodMpios!$B$1075:$E$1087,4,FALSE)</f>
        <v>86001 - Mocoa</v>
      </c>
      <c r="L217" s="77" t="str">
        <f>VLOOKUP($J217,[1]Coord_Mpios_X_Y!$B$102:$K$114,9,FALSE)</f>
        <v>1,228574994655</v>
      </c>
      <c r="M217" s="77" t="str">
        <f>VLOOKUP($J217,[1]Coord_Mpios_X_Y!$B$102:$K$114,10,FALSE)</f>
        <v>-76,684362183288</v>
      </c>
      <c r="N217" s="86" t="s">
        <v>1592</v>
      </c>
      <c r="O217" s="86" t="s">
        <v>1776</v>
      </c>
      <c r="P217" s="218"/>
      <c r="Q217" s="85" t="s">
        <v>126</v>
      </c>
      <c r="R217" s="108">
        <v>27075740</v>
      </c>
      <c r="S217" s="62" t="str">
        <f t="shared" si="136"/>
        <v>CC27075740</v>
      </c>
      <c r="T217" s="91" t="s">
        <v>367</v>
      </c>
      <c r="U217" s="85" t="s">
        <v>537</v>
      </c>
      <c r="V217" s="91" t="s">
        <v>237</v>
      </c>
      <c r="W217" s="85" t="s">
        <v>634</v>
      </c>
      <c r="X217" s="87">
        <v>17338</v>
      </c>
      <c r="Y217" s="89">
        <f t="shared" si="153"/>
        <v>47</v>
      </c>
      <c r="Z217" s="63">
        <f>VLOOKUP($Y217,[1]Edades!$A$3:$H$153,4,FALSE)</f>
        <v>5</v>
      </c>
      <c r="AA217" s="63" t="str">
        <f>VLOOKUP($Y217,[1]Edades!$A$3:$H$153,6,FALSE)</f>
        <v>5 - Adultez</v>
      </c>
      <c r="AB217" s="63">
        <f>VLOOKUP($Y217,[1]Edades!$A$3:$H$153,7,FALSE)</f>
        <v>10</v>
      </c>
      <c r="AC217" s="63" t="str">
        <f>VLOOKUP($Y217,[1]Edades!$A$3:$H$153,8,FALSE)</f>
        <v>45-49</v>
      </c>
      <c r="AD217" s="91" t="s">
        <v>1590</v>
      </c>
      <c r="AE217" s="85">
        <v>2</v>
      </c>
      <c r="AF217" s="85" t="s">
        <v>807</v>
      </c>
      <c r="AG217" s="86" t="s">
        <v>1777</v>
      </c>
      <c r="AH217" s="85" t="s">
        <v>807</v>
      </c>
      <c r="AI217" s="85" t="s">
        <v>807</v>
      </c>
      <c r="AJ217" s="85" t="s">
        <v>807</v>
      </c>
      <c r="AK217" s="86" t="s">
        <v>1592</v>
      </c>
      <c r="AL217" s="86" t="s">
        <v>1601</v>
      </c>
      <c r="AM217" s="85" t="s">
        <v>1786</v>
      </c>
      <c r="AN217" s="85" t="s">
        <v>131</v>
      </c>
      <c r="AO217" s="85" t="s">
        <v>131</v>
      </c>
      <c r="AP217" s="85" t="s">
        <v>131</v>
      </c>
      <c r="AQ217" s="75" t="s">
        <v>1841</v>
      </c>
      <c r="AR217" s="53" t="str">
        <f t="shared" si="154"/>
        <v>86001 - Mocoa</v>
      </c>
      <c r="AS217" s="85" t="s">
        <v>1586</v>
      </c>
      <c r="AT217" s="85">
        <v>3218942891</v>
      </c>
      <c r="AU217" s="85" t="s">
        <v>1219</v>
      </c>
      <c r="AV217" s="85"/>
      <c r="AW217" s="85"/>
      <c r="AX217" s="85"/>
      <c r="AY217" s="85"/>
      <c r="AZ217" s="85"/>
      <c r="BA217" s="85">
        <v>86</v>
      </c>
      <c r="BB217" s="85" t="s">
        <v>1778</v>
      </c>
      <c r="BC217" s="85">
        <v>86001</v>
      </c>
      <c r="BD217" s="85" t="s">
        <v>1586</v>
      </c>
      <c r="BE217" s="89">
        <v>860010017201</v>
      </c>
      <c r="BF217" s="49" t="s">
        <v>1079</v>
      </c>
      <c r="BG217" s="85" t="s">
        <v>1779</v>
      </c>
      <c r="BH217" s="85" t="s">
        <v>1780</v>
      </c>
      <c r="BI217" s="85">
        <v>4201616</v>
      </c>
      <c r="BJ217" s="85"/>
      <c r="BK217" s="85"/>
      <c r="BL217" s="85" t="s">
        <v>2257</v>
      </c>
      <c r="BM217" s="85" t="s">
        <v>130</v>
      </c>
      <c r="BN217" s="85" t="s">
        <v>132</v>
      </c>
      <c r="BO217" s="85">
        <v>0</v>
      </c>
      <c r="BP217" s="85" t="s">
        <v>132</v>
      </c>
      <c r="BQ217" s="85" t="s">
        <v>132</v>
      </c>
      <c r="BR217" s="85" t="s">
        <v>807</v>
      </c>
      <c r="BS217" s="85" t="s">
        <v>807</v>
      </c>
      <c r="BT217" s="90">
        <v>44714</v>
      </c>
      <c r="BU217" s="85" t="s">
        <v>1677</v>
      </c>
      <c r="BV217" s="85" t="s">
        <v>130</v>
      </c>
      <c r="BW217" s="91" t="s">
        <v>1808</v>
      </c>
      <c r="BX217" s="85"/>
      <c r="BY217" s="85" t="s">
        <v>132</v>
      </c>
      <c r="BZ217" s="85" t="s">
        <v>807</v>
      </c>
      <c r="CA217" s="85" t="s">
        <v>807</v>
      </c>
      <c r="CB217" s="85"/>
      <c r="CC217" s="85"/>
      <c r="CD217" s="85" t="s">
        <v>131</v>
      </c>
      <c r="CE217" s="88" t="s">
        <v>1681</v>
      </c>
      <c r="CF217" s="80" t="str">
        <f t="shared" si="168"/>
        <v>HTA</v>
      </c>
      <c r="CG217" s="109">
        <v>40</v>
      </c>
      <c r="CH217" s="95">
        <v>154</v>
      </c>
      <c r="CI217" s="50">
        <f t="shared" si="138"/>
        <v>16.866250632484398</v>
      </c>
      <c r="CJ217" s="18" t="str">
        <f t="shared" si="139"/>
        <v>BAJO PESO</v>
      </c>
      <c r="CK217" s="95">
        <f>Hoja1!L219</f>
        <v>6</v>
      </c>
      <c r="CL217" s="10" t="s">
        <v>1112</v>
      </c>
      <c r="CM217" s="114">
        <v>43396</v>
      </c>
      <c r="CN217" s="92"/>
      <c r="CO217" s="75">
        <v>1</v>
      </c>
      <c r="CP217" s="119">
        <f t="shared" ref="CP217:CP218" si="169">CM217</f>
        <v>43396</v>
      </c>
      <c r="CQ217" s="75">
        <v>2</v>
      </c>
      <c r="CR217" s="65" t="s">
        <v>1222</v>
      </c>
      <c r="CS217" s="75">
        <v>0</v>
      </c>
      <c r="CT217" s="110" t="s">
        <v>131</v>
      </c>
      <c r="CU217" s="93" t="s">
        <v>807</v>
      </c>
      <c r="CV217" s="92"/>
      <c r="CW217" s="102">
        <v>120</v>
      </c>
      <c r="CX217" s="102">
        <v>80</v>
      </c>
      <c r="CY217" s="93" t="s">
        <v>807</v>
      </c>
      <c r="CZ217" s="92" t="s">
        <v>132</v>
      </c>
      <c r="DA217" s="75" t="s">
        <v>807</v>
      </c>
      <c r="DB217" s="92">
        <v>0</v>
      </c>
      <c r="DC217" s="75" t="str">
        <f t="shared" si="140"/>
        <v/>
      </c>
      <c r="DD217" s="16" t="str">
        <f t="shared" si="141"/>
        <v/>
      </c>
      <c r="DE217" s="16" t="str">
        <f t="shared" si="142"/>
        <v/>
      </c>
      <c r="DF217" s="16" t="str">
        <f t="shared" si="143"/>
        <v/>
      </c>
      <c r="DG217" s="16" t="str">
        <f t="shared" si="155"/>
        <v xml:space="preserve"> +  +  + </v>
      </c>
      <c r="DH217" s="16" t="str">
        <f t="shared" ref="DH217:DH221" si="170">E217</f>
        <v>HTA</v>
      </c>
      <c r="DI217" s="98">
        <v>43505</v>
      </c>
      <c r="DJ217" s="75" t="str">
        <f t="shared" si="144"/>
        <v>SI</v>
      </c>
      <c r="DL217" s="98"/>
      <c r="DM217" s="98">
        <v>44684</v>
      </c>
      <c r="DN217" s="75" t="str">
        <f t="shared" si="145"/>
        <v>SI</v>
      </c>
      <c r="DO217" s="98"/>
      <c r="DP217" s="75" t="str">
        <f t="shared" si="146"/>
        <v>NO</v>
      </c>
      <c r="DQ217" s="98"/>
      <c r="DR217" s="75" t="str">
        <f t="shared" si="147"/>
        <v>NO</v>
      </c>
      <c r="DS217" s="98"/>
      <c r="DT217" s="75" t="str">
        <f t="shared" si="148"/>
        <v>NO</v>
      </c>
      <c r="DU217" s="98"/>
      <c r="DV217" s="75" t="str">
        <f t="shared" si="149"/>
        <v>NO</v>
      </c>
      <c r="DW217" s="98"/>
      <c r="DX217" s="75" t="str">
        <f t="shared" si="150"/>
        <v>NO</v>
      </c>
      <c r="DY217" s="97">
        <v>44614</v>
      </c>
      <c r="DZ217" s="75" t="str">
        <f t="shared" si="151"/>
        <v>SI</v>
      </c>
      <c r="EA217" s="98"/>
      <c r="EB217" s="75" t="str">
        <f t="shared" si="152"/>
        <v>NO</v>
      </c>
      <c r="EC217" s="98" t="s">
        <v>807</v>
      </c>
      <c r="ED217" s="92" t="s">
        <v>1530</v>
      </c>
      <c r="EE217" s="92"/>
      <c r="EF217" s="98" t="s">
        <v>807</v>
      </c>
      <c r="EG217" s="94"/>
      <c r="EH217" s="92" t="s">
        <v>1793</v>
      </c>
      <c r="EI217" s="99" t="s">
        <v>807</v>
      </c>
      <c r="EJ217" s="99"/>
      <c r="EK217" s="111">
        <v>44614</v>
      </c>
      <c r="EL217" s="92">
        <v>0.61</v>
      </c>
      <c r="EM217" s="112">
        <v>44614</v>
      </c>
      <c r="EN217" s="102">
        <v>82</v>
      </c>
      <c r="EO217" s="111">
        <v>44614</v>
      </c>
      <c r="EP217" s="92">
        <v>178.7</v>
      </c>
      <c r="EQ217" s="111">
        <v>44614</v>
      </c>
      <c r="ER217" s="99">
        <v>116.01999999999998</v>
      </c>
      <c r="ES217" s="111">
        <v>44614</v>
      </c>
      <c r="ET217" s="192">
        <v>52</v>
      </c>
      <c r="EU217" s="111">
        <v>44614</v>
      </c>
      <c r="EV217" s="92">
        <v>53.4</v>
      </c>
      <c r="EW217" s="111">
        <v>44614</v>
      </c>
      <c r="EX217" s="92"/>
      <c r="EY217" s="103"/>
      <c r="EZ217" s="92"/>
      <c r="FA217" s="102"/>
      <c r="FB217" s="102"/>
      <c r="FC217" s="92"/>
      <c r="FD217" s="92"/>
      <c r="FE217" s="112">
        <v>44614</v>
      </c>
      <c r="FF217" s="125">
        <v>4.8</v>
      </c>
      <c r="FG217" s="111">
        <v>44614</v>
      </c>
      <c r="FH217" s="125">
        <v>91.2</v>
      </c>
      <c r="FI217" s="92"/>
      <c r="FJ217" s="94"/>
      <c r="FK217" s="92"/>
      <c r="FL217" s="97">
        <v>44714</v>
      </c>
      <c r="FM217" s="98" t="s">
        <v>1530</v>
      </c>
      <c r="FN217" s="97">
        <v>44806</v>
      </c>
      <c r="FO217" s="107" t="s">
        <v>807</v>
      </c>
      <c r="FP217" s="92" t="s">
        <v>132</v>
      </c>
      <c r="FQ217" s="92" t="s">
        <v>132</v>
      </c>
      <c r="FR217" s="92" t="s">
        <v>132</v>
      </c>
      <c r="FS217" s="107" t="s">
        <v>807</v>
      </c>
      <c r="FT217" s="92" t="s">
        <v>132</v>
      </c>
      <c r="FU217" s="92"/>
      <c r="GM217" s="102"/>
    </row>
    <row r="218" spans="1:195" s="75" customFormat="1" x14ac:dyDescent="0.25">
      <c r="A218" s="85">
        <v>2022</v>
      </c>
      <c r="B218" s="76">
        <v>44926</v>
      </c>
      <c r="C218" s="85" t="s">
        <v>121</v>
      </c>
      <c r="D218" s="85" t="s">
        <v>122</v>
      </c>
      <c r="E218" s="85" t="s">
        <v>123</v>
      </c>
      <c r="F218" s="77">
        <f t="shared" si="156"/>
        <v>217</v>
      </c>
      <c r="G218" s="85" t="s">
        <v>1586</v>
      </c>
      <c r="H218" s="85">
        <v>86</v>
      </c>
      <c r="I218" s="85" t="s">
        <v>797</v>
      </c>
      <c r="J218" s="217" t="s">
        <v>800</v>
      </c>
      <c r="K218" s="77" t="str">
        <f>VLOOKUP(J218,[1]CodMpios!$B$1075:$E$1087,4,FALSE)</f>
        <v>86001 - Mocoa</v>
      </c>
      <c r="L218" s="77" t="str">
        <f>VLOOKUP($J218,[1]Coord_Mpios_X_Y!$B$102:$K$114,9,FALSE)</f>
        <v>1,228574994655</v>
      </c>
      <c r="M218" s="77" t="str">
        <f>VLOOKUP($J218,[1]Coord_Mpios_X_Y!$B$102:$K$114,10,FALSE)</f>
        <v>-76,684362183288</v>
      </c>
      <c r="N218" s="86" t="s">
        <v>1775</v>
      </c>
      <c r="O218" s="86" t="s">
        <v>1776</v>
      </c>
      <c r="P218" s="218"/>
      <c r="Q218" s="85" t="s">
        <v>126</v>
      </c>
      <c r="R218" s="108">
        <v>35586299</v>
      </c>
      <c r="S218" s="62" t="str">
        <f t="shared" si="136"/>
        <v>CC35586299</v>
      </c>
      <c r="T218" s="91" t="s">
        <v>685</v>
      </c>
      <c r="U218" s="85" t="s">
        <v>1302</v>
      </c>
      <c r="V218" s="91" t="s">
        <v>1303</v>
      </c>
      <c r="W218" s="85" t="s">
        <v>646</v>
      </c>
      <c r="X218" s="87">
        <v>24520</v>
      </c>
      <c r="Y218" s="89">
        <f t="shared" si="153"/>
        <v>67</v>
      </c>
      <c r="Z218" s="63">
        <f>VLOOKUP($Y218,[1]Edades!$A$3:$H$153,4,FALSE)</f>
        <v>6</v>
      </c>
      <c r="AA218" s="63" t="str">
        <f>VLOOKUP($Y218,[1]Edades!$A$3:$H$153,6,FALSE)</f>
        <v>6 - Persona mayor</v>
      </c>
      <c r="AB218" s="63">
        <f>VLOOKUP($Y218,[1]Edades!$A$3:$H$153,7,FALSE)</f>
        <v>14</v>
      </c>
      <c r="AC218" s="63" t="str">
        <f>VLOOKUP($Y218,[1]Edades!$A$3:$H$153,8,FALSE)</f>
        <v>65-69</v>
      </c>
      <c r="AD218" s="91" t="s">
        <v>1590</v>
      </c>
      <c r="AE218" s="85">
        <v>2</v>
      </c>
      <c r="AF218" s="85" t="s">
        <v>807</v>
      </c>
      <c r="AG218" s="86" t="s">
        <v>212</v>
      </c>
      <c r="AH218" s="86" t="s">
        <v>130</v>
      </c>
      <c r="AI218" s="85" t="s">
        <v>1595</v>
      </c>
      <c r="AJ218" s="85" t="s">
        <v>1591</v>
      </c>
      <c r="AK218" s="86" t="s">
        <v>1775</v>
      </c>
      <c r="AL218" s="86" t="s">
        <v>1602</v>
      </c>
      <c r="AM218" s="85" t="s">
        <v>1786</v>
      </c>
      <c r="AN218" s="85" t="s">
        <v>131</v>
      </c>
      <c r="AO218" s="85" t="s">
        <v>131</v>
      </c>
      <c r="AP218" s="85" t="s">
        <v>131</v>
      </c>
      <c r="AQ218" s="86" t="s">
        <v>1821</v>
      </c>
      <c r="AR218" s="53" t="str">
        <f t="shared" si="154"/>
        <v>86001 - Mocoa</v>
      </c>
      <c r="AS218" s="85" t="s">
        <v>1630</v>
      </c>
      <c r="AT218" s="85">
        <v>3218115940</v>
      </c>
      <c r="AU218" s="85" t="s">
        <v>1219</v>
      </c>
      <c r="AV218" s="85"/>
      <c r="AW218" s="85"/>
      <c r="AX218" s="85"/>
      <c r="AY218" s="85"/>
      <c r="AZ218" s="85"/>
      <c r="BA218" s="85">
        <v>86</v>
      </c>
      <c r="BB218" s="85" t="s">
        <v>1778</v>
      </c>
      <c r="BC218" s="85">
        <v>86001</v>
      </c>
      <c r="BD218" s="85" t="s">
        <v>1586</v>
      </c>
      <c r="BE218" s="89">
        <v>860010017201</v>
      </c>
      <c r="BF218" s="49" t="s">
        <v>1079</v>
      </c>
      <c r="BG218" s="85" t="s">
        <v>1779</v>
      </c>
      <c r="BH218" s="85" t="s">
        <v>1780</v>
      </c>
      <c r="BI218" s="85">
        <v>4201616</v>
      </c>
      <c r="BJ218" s="85"/>
      <c r="BK218" s="85"/>
      <c r="BL218" s="85" t="s">
        <v>807</v>
      </c>
      <c r="BM218" s="85" t="s">
        <v>130</v>
      </c>
      <c r="BN218" s="85" t="s">
        <v>132</v>
      </c>
      <c r="BO218" s="85">
        <v>0</v>
      </c>
      <c r="BP218" s="85" t="s">
        <v>132</v>
      </c>
      <c r="BQ218" s="85" t="s">
        <v>132</v>
      </c>
      <c r="BR218" s="85" t="s">
        <v>1676</v>
      </c>
      <c r="BS218" s="85" t="s">
        <v>132</v>
      </c>
      <c r="BT218" s="87">
        <v>44876</v>
      </c>
      <c r="BU218" s="85" t="s">
        <v>1677</v>
      </c>
      <c r="BV218" s="85" t="s">
        <v>130</v>
      </c>
      <c r="BW218" s="91" t="s">
        <v>1700</v>
      </c>
      <c r="BX218" s="85" t="s">
        <v>132</v>
      </c>
      <c r="BY218" s="85" t="s">
        <v>132</v>
      </c>
      <c r="BZ218" s="85" t="s">
        <v>130</v>
      </c>
      <c r="CA218" s="85" t="s">
        <v>807</v>
      </c>
      <c r="CB218" s="85" t="s">
        <v>132</v>
      </c>
      <c r="CC218" s="85" t="s">
        <v>132</v>
      </c>
      <c r="CD218" s="85" t="s">
        <v>131</v>
      </c>
      <c r="CE218" s="85" t="s">
        <v>1681</v>
      </c>
      <c r="CF218" s="85" t="s">
        <v>132</v>
      </c>
      <c r="CG218" s="109">
        <v>88</v>
      </c>
      <c r="CH218" s="95">
        <v>167</v>
      </c>
      <c r="CI218" s="50">
        <f t="shared" si="138"/>
        <v>31.553659148768332</v>
      </c>
      <c r="CJ218" s="18" t="str">
        <f t="shared" si="139"/>
        <v>OBESIDAD</v>
      </c>
      <c r="CK218" s="95">
        <f>Hoja1!L220</f>
        <v>15</v>
      </c>
      <c r="CL218" s="10" t="s">
        <v>1113</v>
      </c>
      <c r="CM218" s="114">
        <v>43396</v>
      </c>
      <c r="CN218" s="92"/>
      <c r="CO218" s="75">
        <v>1</v>
      </c>
      <c r="CP218" s="119">
        <f t="shared" si="169"/>
        <v>43396</v>
      </c>
      <c r="CQ218" s="75">
        <v>2</v>
      </c>
      <c r="CR218" s="65" t="s">
        <v>1222</v>
      </c>
      <c r="CS218" s="75">
        <v>0</v>
      </c>
      <c r="CT218" s="110" t="s">
        <v>131</v>
      </c>
      <c r="CU218" s="92" t="s">
        <v>132</v>
      </c>
      <c r="CV218" s="92"/>
      <c r="CW218" s="102">
        <v>130</v>
      </c>
      <c r="CX218" s="102">
        <v>80</v>
      </c>
      <c r="CY218" s="93" t="s">
        <v>807</v>
      </c>
      <c r="CZ218" s="92" t="s">
        <v>132</v>
      </c>
      <c r="DA218" s="92" t="s">
        <v>132</v>
      </c>
      <c r="DB218" s="92">
        <v>0</v>
      </c>
      <c r="DC218" s="75" t="str">
        <f t="shared" si="140"/>
        <v/>
      </c>
      <c r="DD218" s="16" t="str">
        <f t="shared" si="141"/>
        <v/>
      </c>
      <c r="DE218" s="16" t="str">
        <f t="shared" si="142"/>
        <v/>
      </c>
      <c r="DF218" s="16" t="str">
        <f t="shared" si="143"/>
        <v/>
      </c>
      <c r="DG218" s="16" t="str">
        <f t="shared" si="155"/>
        <v xml:space="preserve"> +  +  + </v>
      </c>
      <c r="DH218" s="16" t="str">
        <f t="shared" si="170"/>
        <v>HTA</v>
      </c>
      <c r="DI218" s="98"/>
      <c r="DJ218" s="75" t="str">
        <f t="shared" si="144"/>
        <v>NO</v>
      </c>
      <c r="DL218" s="98"/>
      <c r="DM218" s="98">
        <v>43172</v>
      </c>
      <c r="DN218" s="75" t="str">
        <f t="shared" si="145"/>
        <v>SI</v>
      </c>
      <c r="DO218" s="98"/>
      <c r="DP218" s="75" t="str">
        <f t="shared" si="146"/>
        <v>NO</v>
      </c>
      <c r="DQ218" s="98"/>
      <c r="DR218" s="75" t="str">
        <f t="shared" si="147"/>
        <v>NO</v>
      </c>
      <c r="DS218" s="98"/>
      <c r="DT218" s="75" t="str">
        <f t="shared" si="148"/>
        <v>NO</v>
      </c>
      <c r="DU218" s="98"/>
      <c r="DV218" s="75" t="str">
        <f t="shared" si="149"/>
        <v>NO</v>
      </c>
      <c r="DW218" s="98"/>
      <c r="DX218" s="75" t="str">
        <f t="shared" si="150"/>
        <v>NO</v>
      </c>
      <c r="DY218" s="97">
        <v>44688</v>
      </c>
      <c r="DZ218" s="75" t="str">
        <f t="shared" si="151"/>
        <v>SI</v>
      </c>
      <c r="EA218" s="98"/>
      <c r="EB218" s="75" t="str">
        <f t="shared" si="152"/>
        <v>NO</v>
      </c>
      <c r="EC218" s="98" t="s">
        <v>132</v>
      </c>
      <c r="ED218" s="92" t="s">
        <v>1530</v>
      </c>
      <c r="EE218" s="92" t="s">
        <v>807</v>
      </c>
      <c r="EF218" s="92" t="s">
        <v>1814</v>
      </c>
      <c r="EG218" s="94"/>
      <c r="EH218" s="99" t="s">
        <v>131</v>
      </c>
      <c r="EI218" s="92">
        <v>2</v>
      </c>
      <c r="EJ218" s="92"/>
      <c r="EK218" s="111">
        <v>44688</v>
      </c>
      <c r="EL218" s="92">
        <v>1.06</v>
      </c>
      <c r="EM218" s="112">
        <v>44688</v>
      </c>
      <c r="EN218" s="102">
        <v>86</v>
      </c>
      <c r="EO218" s="111">
        <v>44688</v>
      </c>
      <c r="EP218" s="92">
        <v>171.6</v>
      </c>
      <c r="EQ218" s="111">
        <v>44688</v>
      </c>
      <c r="ER218" s="99">
        <v>85.989999999999981</v>
      </c>
      <c r="ES218" s="111">
        <v>44688</v>
      </c>
      <c r="ET218" s="192">
        <v>69.400000000000006</v>
      </c>
      <c r="EU218" s="111">
        <v>44688</v>
      </c>
      <c r="EV218" s="92">
        <v>81.05</v>
      </c>
      <c r="EW218" s="111">
        <v>44688</v>
      </c>
      <c r="EX218" s="92">
        <v>15.08</v>
      </c>
      <c r="EY218" s="103"/>
      <c r="EZ218" s="92"/>
      <c r="FA218" s="102"/>
      <c r="FB218" s="102"/>
      <c r="FC218" s="92"/>
      <c r="FD218" s="92"/>
      <c r="FE218" s="112">
        <v>44688</v>
      </c>
      <c r="FF218" s="125">
        <v>13.9</v>
      </c>
      <c r="FG218" s="111">
        <v>44688</v>
      </c>
      <c r="FH218" s="125">
        <v>92.2</v>
      </c>
      <c r="FI218" s="98">
        <v>44688</v>
      </c>
      <c r="FJ218" s="94" t="s">
        <v>1716</v>
      </c>
      <c r="FK218" s="92">
        <v>96</v>
      </c>
      <c r="FL218" s="98">
        <v>44876</v>
      </c>
      <c r="FM218" s="98" t="s">
        <v>1530</v>
      </c>
      <c r="FN218" s="98">
        <v>44968</v>
      </c>
      <c r="FO218" s="107"/>
      <c r="FP218" s="92" t="s">
        <v>132</v>
      </c>
      <c r="FQ218" s="92" t="s">
        <v>132</v>
      </c>
      <c r="FR218" s="92" t="s">
        <v>132</v>
      </c>
      <c r="FS218" s="107" t="s">
        <v>132</v>
      </c>
      <c r="FT218" s="92" t="s">
        <v>132</v>
      </c>
      <c r="FU218" s="92"/>
      <c r="GM218" s="102"/>
    </row>
    <row r="219" spans="1:195" s="75" customFormat="1" x14ac:dyDescent="0.25">
      <c r="A219" s="85">
        <v>2022</v>
      </c>
      <c r="B219" s="76">
        <v>44926</v>
      </c>
      <c r="C219" s="85" t="s">
        <v>121</v>
      </c>
      <c r="D219" s="85" t="s">
        <v>122</v>
      </c>
      <c r="E219" s="85" t="s">
        <v>1474</v>
      </c>
      <c r="F219" s="77">
        <f t="shared" si="156"/>
        <v>218</v>
      </c>
      <c r="G219" s="85" t="s">
        <v>1586</v>
      </c>
      <c r="H219" s="85">
        <v>86</v>
      </c>
      <c r="I219" s="85" t="s">
        <v>797</v>
      </c>
      <c r="J219" s="217" t="s">
        <v>800</v>
      </c>
      <c r="K219" s="77" t="str">
        <f>VLOOKUP(J219,[1]CodMpios!$B$1075:$E$1087,4,FALSE)</f>
        <v>86001 - Mocoa</v>
      </c>
      <c r="L219" s="77" t="str">
        <f>VLOOKUP($J219,[1]Coord_Mpios_X_Y!$B$102:$K$114,9,FALSE)</f>
        <v>1,228574994655</v>
      </c>
      <c r="M219" s="77" t="str">
        <f>VLOOKUP($J219,[1]Coord_Mpios_X_Y!$B$102:$K$114,10,FALSE)</f>
        <v>-76,684362183288</v>
      </c>
      <c r="N219" s="86" t="s">
        <v>1775</v>
      </c>
      <c r="O219" s="86" t="s">
        <v>1776</v>
      </c>
      <c r="P219" s="218"/>
      <c r="Q219" s="85" t="s">
        <v>126</v>
      </c>
      <c r="R219" s="108">
        <v>79755844</v>
      </c>
      <c r="S219" s="62" t="str">
        <f t="shared" si="136"/>
        <v>CC79755844</v>
      </c>
      <c r="T219" s="91" t="s">
        <v>302</v>
      </c>
      <c r="U219" s="85" t="s">
        <v>285</v>
      </c>
      <c r="V219" s="91" t="s">
        <v>261</v>
      </c>
      <c r="W219" s="85" t="s">
        <v>528</v>
      </c>
      <c r="X219" s="87">
        <v>27212</v>
      </c>
      <c r="Y219" s="89">
        <f t="shared" si="153"/>
        <v>74</v>
      </c>
      <c r="Z219" s="63">
        <f>VLOOKUP($Y219,[1]Edades!$A$3:$H$153,4,FALSE)</f>
        <v>6</v>
      </c>
      <c r="AA219" s="63" t="str">
        <f>VLOOKUP($Y219,[1]Edades!$A$3:$H$153,6,FALSE)</f>
        <v>6 - Persona mayor</v>
      </c>
      <c r="AB219" s="63">
        <f>VLOOKUP($Y219,[1]Edades!$A$3:$H$153,7,FALSE)</f>
        <v>15</v>
      </c>
      <c r="AC219" s="63" t="str">
        <f>VLOOKUP($Y219,[1]Edades!$A$3:$H$153,8,FALSE)</f>
        <v>70-74</v>
      </c>
      <c r="AD219" s="91" t="s">
        <v>1589</v>
      </c>
      <c r="AE219" s="85">
        <v>1</v>
      </c>
      <c r="AF219" s="85" t="s">
        <v>807</v>
      </c>
      <c r="AG219" s="86" t="s">
        <v>212</v>
      </c>
      <c r="AH219" s="86" t="s">
        <v>130</v>
      </c>
      <c r="AI219" s="85" t="s">
        <v>807</v>
      </c>
      <c r="AJ219" s="85" t="s">
        <v>807</v>
      </c>
      <c r="AK219" s="86" t="s">
        <v>1775</v>
      </c>
      <c r="AL219" s="86" t="s">
        <v>1602</v>
      </c>
      <c r="AM219" s="85" t="s">
        <v>1786</v>
      </c>
      <c r="AN219" s="85" t="s">
        <v>131</v>
      </c>
      <c r="AO219" s="85" t="s">
        <v>131</v>
      </c>
      <c r="AP219" s="85" t="s">
        <v>131</v>
      </c>
      <c r="AQ219" s="75" t="s">
        <v>1841</v>
      </c>
      <c r="AR219" s="53" t="str">
        <f t="shared" si="154"/>
        <v>86001 - Mocoa</v>
      </c>
      <c r="AS219" s="85" t="s">
        <v>1586</v>
      </c>
      <c r="AT219" s="85">
        <v>3142376101</v>
      </c>
      <c r="AU219" s="85" t="s">
        <v>1219</v>
      </c>
      <c r="AV219" s="85"/>
      <c r="AW219" s="85"/>
      <c r="AX219" s="85"/>
      <c r="AY219" s="85"/>
      <c r="AZ219" s="85"/>
      <c r="BA219" s="85">
        <v>86</v>
      </c>
      <c r="BB219" s="85" t="s">
        <v>1778</v>
      </c>
      <c r="BC219" s="85">
        <v>86001</v>
      </c>
      <c r="BD219" s="85" t="s">
        <v>1586</v>
      </c>
      <c r="BE219" s="89">
        <v>860010017201</v>
      </c>
      <c r="BF219" s="49" t="s">
        <v>1079</v>
      </c>
      <c r="BG219" s="85" t="s">
        <v>1779</v>
      </c>
      <c r="BH219" s="85" t="s">
        <v>1780</v>
      </c>
      <c r="BI219" s="85">
        <v>4201616</v>
      </c>
      <c r="BJ219" s="85"/>
      <c r="BK219" s="85"/>
      <c r="BL219" s="85" t="s">
        <v>807</v>
      </c>
      <c r="BM219" s="85" t="s">
        <v>130</v>
      </c>
      <c r="BN219" s="85" t="s">
        <v>132</v>
      </c>
      <c r="BO219" s="85">
        <v>0</v>
      </c>
      <c r="BP219" s="85" t="s">
        <v>132</v>
      </c>
      <c r="BQ219" s="85" t="s">
        <v>132</v>
      </c>
      <c r="BR219" s="85" t="s">
        <v>807</v>
      </c>
      <c r="BS219" s="85" t="s">
        <v>807</v>
      </c>
      <c r="BT219" s="142">
        <v>44679</v>
      </c>
      <c r="BU219" s="85" t="s">
        <v>1677</v>
      </c>
      <c r="BV219" s="85" t="s">
        <v>130</v>
      </c>
      <c r="BW219" s="91" t="s">
        <v>131</v>
      </c>
      <c r="BX219" s="85"/>
      <c r="BY219" s="85" t="s">
        <v>131</v>
      </c>
      <c r="BZ219" s="85" t="s">
        <v>807</v>
      </c>
      <c r="CA219" s="85" t="s">
        <v>807</v>
      </c>
      <c r="CB219" s="85"/>
      <c r="CC219" s="85"/>
      <c r="CD219" s="85" t="s">
        <v>131</v>
      </c>
      <c r="CE219" s="88" t="s">
        <v>1681</v>
      </c>
      <c r="CF219" s="80" t="str">
        <f>E219</f>
        <v>DM</v>
      </c>
      <c r="CG219" s="109">
        <v>82</v>
      </c>
      <c r="CH219" s="95">
        <v>170</v>
      </c>
      <c r="CI219" s="50">
        <f t="shared" si="138"/>
        <v>28.373702422145332</v>
      </c>
      <c r="CJ219" s="18" t="str">
        <f t="shared" si="139"/>
        <v>SOBREPESO</v>
      </c>
      <c r="CK219" s="95">
        <f>Hoja1!L221</f>
        <v>21</v>
      </c>
      <c r="CL219" s="10" t="s">
        <v>1114</v>
      </c>
      <c r="CM219" s="114">
        <v>43396</v>
      </c>
      <c r="CN219" s="92"/>
      <c r="CO219" s="92">
        <v>2</v>
      </c>
      <c r="CP219" s="65" t="s">
        <v>1222</v>
      </c>
      <c r="CQ219" s="75">
        <v>1</v>
      </c>
      <c r="CR219" s="94" t="s">
        <v>1221</v>
      </c>
      <c r="CS219" s="75">
        <v>1</v>
      </c>
      <c r="CT219" s="110" t="s">
        <v>1707</v>
      </c>
      <c r="CU219" s="93" t="s">
        <v>807</v>
      </c>
      <c r="CV219" s="92"/>
      <c r="CW219" s="102">
        <v>120</v>
      </c>
      <c r="CX219" s="102">
        <v>80</v>
      </c>
      <c r="CY219" s="93" t="s">
        <v>807</v>
      </c>
      <c r="CZ219" s="92" t="s">
        <v>132</v>
      </c>
      <c r="DA219" s="75" t="s">
        <v>807</v>
      </c>
      <c r="DB219" s="92">
        <v>0</v>
      </c>
      <c r="DC219" s="75" t="str">
        <f t="shared" si="140"/>
        <v/>
      </c>
      <c r="DD219" s="16" t="str">
        <f t="shared" si="141"/>
        <v/>
      </c>
      <c r="DE219" s="16" t="str">
        <f t="shared" si="142"/>
        <v/>
      </c>
      <c r="DF219" s="16" t="str">
        <f t="shared" si="143"/>
        <v/>
      </c>
      <c r="DG219" s="16" t="str">
        <f t="shared" si="155"/>
        <v xml:space="preserve"> +  +  + </v>
      </c>
      <c r="DH219" s="16" t="str">
        <f t="shared" si="170"/>
        <v>DM</v>
      </c>
      <c r="DI219" s="98"/>
      <c r="DJ219" s="75" t="str">
        <f t="shared" si="144"/>
        <v>NO</v>
      </c>
      <c r="DL219" s="98"/>
      <c r="DM219" s="98">
        <v>43137</v>
      </c>
      <c r="DN219" s="75" t="str">
        <f t="shared" si="145"/>
        <v>SI</v>
      </c>
      <c r="DO219" s="98"/>
      <c r="DP219" s="75" t="str">
        <f t="shared" si="146"/>
        <v>NO</v>
      </c>
      <c r="DQ219" s="98"/>
      <c r="DR219" s="75" t="str">
        <f t="shared" si="147"/>
        <v>NO</v>
      </c>
      <c r="DS219" s="98"/>
      <c r="DT219" s="75" t="str">
        <f t="shared" si="148"/>
        <v>NO</v>
      </c>
      <c r="DU219" s="98"/>
      <c r="DV219" s="75" t="str">
        <f t="shared" si="149"/>
        <v>NO</v>
      </c>
      <c r="DW219" s="98"/>
      <c r="DX219" s="75" t="str">
        <f t="shared" si="150"/>
        <v>NO</v>
      </c>
      <c r="DY219" s="98">
        <v>43382</v>
      </c>
      <c r="DZ219" s="75" t="str">
        <f t="shared" si="151"/>
        <v>SI</v>
      </c>
      <c r="EA219" s="98"/>
      <c r="EB219" s="75" t="str">
        <f t="shared" si="152"/>
        <v>NO</v>
      </c>
      <c r="EC219" s="98" t="s">
        <v>807</v>
      </c>
      <c r="ED219" s="92" t="s">
        <v>1530</v>
      </c>
      <c r="EE219" s="92"/>
      <c r="EF219" s="98" t="s">
        <v>807</v>
      </c>
      <c r="EG219" s="94"/>
      <c r="EH219" s="99" t="s">
        <v>131</v>
      </c>
      <c r="EI219" s="99" t="s">
        <v>807</v>
      </c>
      <c r="EJ219" s="99"/>
      <c r="EK219" s="111">
        <v>43376</v>
      </c>
      <c r="EL219" s="92">
        <v>1</v>
      </c>
      <c r="EM219" s="112">
        <v>44658</v>
      </c>
      <c r="EN219" s="102">
        <v>188</v>
      </c>
      <c r="EO219" s="111">
        <v>44658</v>
      </c>
      <c r="EP219" s="92">
        <v>162.9</v>
      </c>
      <c r="EQ219" s="111">
        <v>44658</v>
      </c>
      <c r="ER219" s="99">
        <v>42.760000000000005</v>
      </c>
      <c r="ES219" s="111">
        <v>44658</v>
      </c>
      <c r="ET219" s="192">
        <v>40.700000000000003</v>
      </c>
      <c r="EU219" s="111">
        <v>44658</v>
      </c>
      <c r="EV219" s="92">
        <v>397.2</v>
      </c>
      <c r="EW219" s="111">
        <v>43376</v>
      </c>
      <c r="EX219" s="92"/>
      <c r="EY219" s="112">
        <v>44658</v>
      </c>
      <c r="EZ219" s="92">
        <v>11.4</v>
      </c>
      <c r="FA219" s="102"/>
      <c r="FB219" s="102"/>
      <c r="FC219" s="92"/>
      <c r="FD219" s="92"/>
      <c r="FE219" s="112">
        <v>43376</v>
      </c>
      <c r="FF219" s="125">
        <v>1.8</v>
      </c>
      <c r="FG219" s="111">
        <v>43376</v>
      </c>
      <c r="FH219" s="125">
        <v>85</v>
      </c>
      <c r="FI219" s="92"/>
      <c r="FJ219" s="94"/>
      <c r="FK219" s="92"/>
      <c r="FL219" s="114">
        <v>44679</v>
      </c>
      <c r="FM219" s="98" t="s">
        <v>1530</v>
      </c>
      <c r="FN219" s="114">
        <v>44709</v>
      </c>
      <c r="FO219" s="107" t="s">
        <v>807</v>
      </c>
      <c r="FP219" s="92" t="s">
        <v>132</v>
      </c>
      <c r="FQ219" s="92" t="s">
        <v>132</v>
      </c>
      <c r="FR219" s="92" t="s">
        <v>132</v>
      </c>
      <c r="FS219" s="107" t="s">
        <v>807</v>
      </c>
      <c r="FT219" s="92" t="s">
        <v>132</v>
      </c>
      <c r="FU219" s="92"/>
      <c r="GM219" s="102"/>
    </row>
    <row r="220" spans="1:195" s="75" customFormat="1" x14ac:dyDescent="0.25">
      <c r="A220" s="85">
        <v>2022</v>
      </c>
      <c r="B220" s="76">
        <v>44926</v>
      </c>
      <c r="C220" s="85" t="s">
        <v>121</v>
      </c>
      <c r="D220" s="85" t="s">
        <v>122</v>
      </c>
      <c r="E220" s="85" t="s">
        <v>123</v>
      </c>
      <c r="F220" s="77">
        <f t="shared" si="156"/>
        <v>219</v>
      </c>
      <c r="G220" s="85" t="s">
        <v>1586</v>
      </c>
      <c r="H220" s="85">
        <v>86</v>
      </c>
      <c r="I220" s="85" t="s">
        <v>797</v>
      </c>
      <c r="J220" s="217" t="s">
        <v>800</v>
      </c>
      <c r="K220" s="77" t="str">
        <f>VLOOKUP(J220,[1]CodMpios!$B$1075:$E$1087,4,FALSE)</f>
        <v>86001 - Mocoa</v>
      </c>
      <c r="L220" s="77" t="str">
        <f>VLOOKUP($J220,[1]Coord_Mpios_X_Y!$B$102:$K$114,9,FALSE)</f>
        <v>1,228574994655</v>
      </c>
      <c r="M220" s="77" t="str">
        <f>VLOOKUP($J220,[1]Coord_Mpios_X_Y!$B$102:$K$114,10,FALSE)</f>
        <v>-76,684362183288</v>
      </c>
      <c r="N220" s="86" t="s">
        <v>1775</v>
      </c>
      <c r="O220" s="86" t="s">
        <v>1776</v>
      </c>
      <c r="P220" s="218"/>
      <c r="Q220" s="85" t="s">
        <v>126</v>
      </c>
      <c r="R220" s="108">
        <v>27354498</v>
      </c>
      <c r="S220" s="62" t="str">
        <f t="shared" si="136"/>
        <v>CC27354498</v>
      </c>
      <c r="T220" s="91" t="s">
        <v>1304</v>
      </c>
      <c r="U220" s="85" t="s">
        <v>239</v>
      </c>
      <c r="V220" s="91" t="s">
        <v>1265</v>
      </c>
      <c r="W220" s="85" t="s">
        <v>1170</v>
      </c>
      <c r="X220" s="87">
        <v>22078</v>
      </c>
      <c r="Y220" s="89">
        <f t="shared" si="153"/>
        <v>60</v>
      </c>
      <c r="Z220" s="63">
        <f>VLOOKUP($Y220,[1]Edades!$A$3:$H$153,4,FALSE)</f>
        <v>6</v>
      </c>
      <c r="AA220" s="63" t="str">
        <f>VLOOKUP($Y220,[1]Edades!$A$3:$H$153,6,FALSE)</f>
        <v>6 - Persona mayor</v>
      </c>
      <c r="AB220" s="63">
        <f>VLOOKUP($Y220,[1]Edades!$A$3:$H$153,7,FALSE)</f>
        <v>13</v>
      </c>
      <c r="AC220" s="63" t="str">
        <f>VLOOKUP($Y220,[1]Edades!$A$3:$H$153,8,FALSE)</f>
        <v>60-64</v>
      </c>
      <c r="AD220" s="91" t="s">
        <v>1590</v>
      </c>
      <c r="AE220" s="85">
        <v>2</v>
      </c>
      <c r="AF220" s="85" t="s">
        <v>807</v>
      </c>
      <c r="AG220" s="86" t="s">
        <v>156</v>
      </c>
      <c r="AH220" s="86" t="s">
        <v>130</v>
      </c>
      <c r="AI220" s="85" t="s">
        <v>1596</v>
      </c>
      <c r="AJ220" s="85" t="s">
        <v>1591</v>
      </c>
      <c r="AK220" s="86" t="s">
        <v>1775</v>
      </c>
      <c r="AL220" s="86" t="s">
        <v>1600</v>
      </c>
      <c r="AM220" s="85" t="s">
        <v>1786</v>
      </c>
      <c r="AN220" s="85" t="s">
        <v>131</v>
      </c>
      <c r="AO220" s="85" t="s">
        <v>131</v>
      </c>
      <c r="AP220" s="85" t="s">
        <v>131</v>
      </c>
      <c r="AQ220" s="75" t="s">
        <v>1841</v>
      </c>
      <c r="AR220" s="53" t="str">
        <f t="shared" si="154"/>
        <v>86001 - Mocoa</v>
      </c>
      <c r="AS220" s="85" t="s">
        <v>1631</v>
      </c>
      <c r="AT220" s="85">
        <v>3212085594</v>
      </c>
      <c r="AU220" s="85" t="s">
        <v>1219</v>
      </c>
      <c r="AV220" s="85"/>
      <c r="AW220" s="85"/>
      <c r="AX220" s="85"/>
      <c r="AY220" s="85"/>
      <c r="AZ220" s="85"/>
      <c r="BA220" s="85">
        <v>86</v>
      </c>
      <c r="BB220" s="85" t="s">
        <v>1778</v>
      </c>
      <c r="BC220" s="85">
        <v>86001</v>
      </c>
      <c r="BD220" s="85" t="s">
        <v>1956</v>
      </c>
      <c r="BE220" s="89">
        <v>860010017201</v>
      </c>
      <c r="BF220" s="49" t="s">
        <v>1079</v>
      </c>
      <c r="BG220" s="85" t="s">
        <v>1779</v>
      </c>
      <c r="BH220" s="85" t="s">
        <v>1780</v>
      </c>
      <c r="BI220" s="85">
        <v>4201616</v>
      </c>
      <c r="BJ220" s="85"/>
      <c r="BK220" s="85"/>
      <c r="BL220" s="85" t="s">
        <v>807</v>
      </c>
      <c r="BM220" s="88" t="s">
        <v>130</v>
      </c>
      <c r="BN220" s="85" t="s">
        <v>132</v>
      </c>
      <c r="BO220" s="85">
        <v>0</v>
      </c>
      <c r="BP220" s="85" t="s">
        <v>132</v>
      </c>
      <c r="BQ220" s="85" t="s">
        <v>132</v>
      </c>
      <c r="BR220" s="85" t="s">
        <v>1676</v>
      </c>
      <c r="BS220" s="85" t="s">
        <v>132</v>
      </c>
      <c r="BT220" s="90">
        <v>44881</v>
      </c>
      <c r="BU220" s="85" t="s">
        <v>1677</v>
      </c>
      <c r="BV220" s="85" t="s">
        <v>130</v>
      </c>
      <c r="BW220" s="91" t="s">
        <v>1678</v>
      </c>
      <c r="BX220" s="85"/>
      <c r="BY220" s="85" t="s">
        <v>132</v>
      </c>
      <c r="BZ220" s="85" t="s">
        <v>130</v>
      </c>
      <c r="CA220" s="85" t="s">
        <v>132</v>
      </c>
      <c r="CB220" s="85" t="s">
        <v>132</v>
      </c>
      <c r="CC220" s="85" t="s">
        <v>132</v>
      </c>
      <c r="CD220" s="85" t="s">
        <v>131</v>
      </c>
      <c r="CE220" s="85" t="s">
        <v>1681</v>
      </c>
      <c r="CF220" s="85" t="s">
        <v>132</v>
      </c>
      <c r="CG220" s="109">
        <v>90</v>
      </c>
      <c r="CH220" s="95">
        <v>158</v>
      </c>
      <c r="CI220" s="50">
        <f t="shared" si="138"/>
        <v>36.051914757250437</v>
      </c>
      <c r="CJ220" s="18" t="str">
        <f t="shared" si="139"/>
        <v>OBESIDAD</v>
      </c>
      <c r="CK220" s="95">
        <f>Hoja1!L222</f>
        <v>25</v>
      </c>
      <c r="CL220" s="10" t="s">
        <v>1115</v>
      </c>
      <c r="CM220" s="114">
        <v>43397</v>
      </c>
      <c r="CN220" s="92"/>
      <c r="CO220" s="75">
        <v>1</v>
      </c>
      <c r="CP220" s="119">
        <f>CM220</f>
        <v>43397</v>
      </c>
      <c r="CQ220" s="75">
        <v>2</v>
      </c>
      <c r="CR220" s="65" t="s">
        <v>1222</v>
      </c>
      <c r="CS220" s="75">
        <v>0</v>
      </c>
      <c r="CT220" s="110" t="s">
        <v>131</v>
      </c>
      <c r="CU220" s="92" t="s">
        <v>132</v>
      </c>
      <c r="CV220" s="92"/>
      <c r="CW220" s="102">
        <v>120</v>
      </c>
      <c r="CX220" s="102">
        <v>70</v>
      </c>
      <c r="CY220" s="93" t="s">
        <v>807</v>
      </c>
      <c r="CZ220" s="92" t="s">
        <v>132</v>
      </c>
      <c r="DA220" s="79" t="s">
        <v>130</v>
      </c>
      <c r="DB220" s="92">
        <v>1</v>
      </c>
      <c r="DC220" s="75" t="str">
        <f t="shared" si="140"/>
        <v/>
      </c>
      <c r="DD220" s="16" t="str">
        <f t="shared" si="141"/>
        <v/>
      </c>
      <c r="DE220" s="16" t="str">
        <f t="shared" si="142"/>
        <v/>
      </c>
      <c r="DF220" s="16" t="str">
        <f t="shared" si="143"/>
        <v/>
      </c>
      <c r="DG220" s="16" t="str">
        <f t="shared" si="155"/>
        <v xml:space="preserve"> +  +  + </v>
      </c>
      <c r="DH220" s="16" t="str">
        <f t="shared" si="170"/>
        <v>HTA</v>
      </c>
      <c r="DI220" s="98"/>
      <c r="DJ220" s="75" t="str">
        <f t="shared" si="144"/>
        <v>NO</v>
      </c>
      <c r="DL220" s="98"/>
      <c r="DM220" s="98">
        <v>44796</v>
      </c>
      <c r="DN220" s="75" t="str">
        <f t="shared" si="145"/>
        <v>SI</v>
      </c>
      <c r="DO220" s="98"/>
      <c r="DP220" s="75" t="str">
        <f t="shared" si="146"/>
        <v>NO</v>
      </c>
      <c r="DQ220" s="98"/>
      <c r="DR220" s="75" t="str">
        <f t="shared" si="147"/>
        <v>NO</v>
      </c>
      <c r="DS220" s="98"/>
      <c r="DT220" s="75" t="str">
        <f t="shared" si="148"/>
        <v>NO</v>
      </c>
      <c r="DU220" s="98"/>
      <c r="DV220" s="75" t="str">
        <f t="shared" si="149"/>
        <v>NO</v>
      </c>
      <c r="DW220" s="98"/>
      <c r="DX220" s="75" t="str">
        <f t="shared" si="150"/>
        <v>NO</v>
      </c>
      <c r="DY220" s="97">
        <v>44812</v>
      </c>
      <c r="DZ220" s="75" t="str">
        <f t="shared" si="151"/>
        <v>SI</v>
      </c>
      <c r="EA220" s="98"/>
      <c r="EB220" s="75" t="str">
        <f t="shared" si="152"/>
        <v>NO</v>
      </c>
      <c r="EC220" s="98" t="s">
        <v>132</v>
      </c>
      <c r="ED220" s="92" t="s">
        <v>1530</v>
      </c>
      <c r="EE220" s="92" t="s">
        <v>807</v>
      </c>
      <c r="EF220" s="92" t="s">
        <v>1814</v>
      </c>
      <c r="EG220" s="94"/>
      <c r="EH220" s="99" t="s">
        <v>131</v>
      </c>
      <c r="EI220" s="92">
        <v>1</v>
      </c>
      <c r="EJ220" s="92"/>
      <c r="EK220" s="111">
        <v>44331</v>
      </c>
      <c r="EL220" s="92">
        <v>0.77</v>
      </c>
      <c r="EM220" s="112">
        <v>44331</v>
      </c>
      <c r="EN220" s="102">
        <v>96</v>
      </c>
      <c r="EO220" s="111">
        <v>44331</v>
      </c>
      <c r="EP220" s="92">
        <v>163</v>
      </c>
      <c r="EQ220" s="111">
        <v>44331</v>
      </c>
      <c r="ER220" s="99">
        <v>73.8</v>
      </c>
      <c r="ES220" s="111">
        <v>44331</v>
      </c>
      <c r="ET220" s="192">
        <v>57</v>
      </c>
      <c r="EU220" s="111">
        <v>44331</v>
      </c>
      <c r="EV220" s="92">
        <v>161</v>
      </c>
      <c r="EW220" s="111">
        <v>44331</v>
      </c>
      <c r="EX220" s="92" t="s">
        <v>1736</v>
      </c>
      <c r="EY220" s="103"/>
      <c r="EZ220" s="92"/>
      <c r="FA220" s="102"/>
      <c r="FB220" s="102"/>
      <c r="FC220" s="92"/>
      <c r="FD220" s="92"/>
      <c r="FE220" s="112">
        <v>44331</v>
      </c>
      <c r="FF220" s="125">
        <v>4</v>
      </c>
      <c r="FG220" s="111">
        <v>44331</v>
      </c>
      <c r="FH220" s="125">
        <v>94</v>
      </c>
      <c r="FI220" s="98">
        <v>44777</v>
      </c>
      <c r="FJ220" s="94" t="s">
        <v>1716</v>
      </c>
      <c r="FK220" s="92">
        <v>102</v>
      </c>
      <c r="FL220" s="97">
        <v>44881</v>
      </c>
      <c r="FM220" s="98" t="s">
        <v>1530</v>
      </c>
      <c r="FN220" s="97">
        <v>44973</v>
      </c>
      <c r="FO220" s="107"/>
      <c r="FP220" s="92" t="s">
        <v>132</v>
      </c>
      <c r="FQ220" s="92" t="s">
        <v>132</v>
      </c>
      <c r="FR220" s="92" t="s">
        <v>132</v>
      </c>
      <c r="FS220" s="107" t="s">
        <v>132</v>
      </c>
      <c r="FT220" s="92" t="s">
        <v>132</v>
      </c>
      <c r="FU220" s="92"/>
      <c r="GM220" s="102"/>
    </row>
    <row r="221" spans="1:195" s="75" customFormat="1" x14ac:dyDescent="0.25">
      <c r="A221" s="85">
        <v>2022</v>
      </c>
      <c r="B221" s="76">
        <v>44926</v>
      </c>
      <c r="C221" s="85" t="s">
        <v>121</v>
      </c>
      <c r="D221" s="85" t="s">
        <v>122</v>
      </c>
      <c r="E221" s="85" t="s">
        <v>1474</v>
      </c>
      <c r="F221" s="77">
        <f t="shared" si="156"/>
        <v>220</v>
      </c>
      <c r="G221" s="85" t="s">
        <v>1586</v>
      </c>
      <c r="H221" s="85">
        <v>86</v>
      </c>
      <c r="I221" s="85" t="s">
        <v>797</v>
      </c>
      <c r="J221" s="217" t="s">
        <v>800</v>
      </c>
      <c r="K221" s="77" t="str">
        <f>VLOOKUP(J221,[1]CodMpios!$B$1075:$E$1087,4,FALSE)</f>
        <v>86001 - Mocoa</v>
      </c>
      <c r="L221" s="77" t="str">
        <f>VLOOKUP($J221,[1]Coord_Mpios_X_Y!$B$102:$K$114,9,FALSE)</f>
        <v>1,228574994655</v>
      </c>
      <c r="M221" s="77" t="str">
        <f>VLOOKUP($J221,[1]Coord_Mpios_X_Y!$B$102:$K$114,10,FALSE)</f>
        <v>-76,684362183288</v>
      </c>
      <c r="N221" s="86" t="s">
        <v>1775</v>
      </c>
      <c r="O221" s="86" t="s">
        <v>1776</v>
      </c>
      <c r="P221" s="218"/>
      <c r="Q221" s="85" t="s">
        <v>126</v>
      </c>
      <c r="R221" s="108">
        <v>27354657</v>
      </c>
      <c r="S221" s="62" t="str">
        <f t="shared" si="136"/>
        <v>CC27354657</v>
      </c>
      <c r="T221" s="85" t="s">
        <v>133</v>
      </c>
      <c r="U221" s="85" t="s">
        <v>1305</v>
      </c>
      <c r="V221" s="91" t="s">
        <v>752</v>
      </c>
      <c r="W221" s="85" t="s">
        <v>966</v>
      </c>
      <c r="X221" s="87">
        <v>21829</v>
      </c>
      <c r="Y221" s="89">
        <f t="shared" si="153"/>
        <v>59</v>
      </c>
      <c r="Z221" s="63">
        <f>VLOOKUP($Y221,[1]Edades!$A$3:$H$153,4,FALSE)</f>
        <v>5</v>
      </c>
      <c r="AA221" s="63" t="str">
        <f>VLOOKUP($Y221,[1]Edades!$A$3:$H$153,6,FALSE)</f>
        <v>5 - Adultez</v>
      </c>
      <c r="AB221" s="63">
        <f>VLOOKUP($Y221,[1]Edades!$A$3:$H$153,7,FALSE)</f>
        <v>12</v>
      </c>
      <c r="AC221" s="63" t="str">
        <f>VLOOKUP($Y221,[1]Edades!$A$3:$H$153,8,FALSE)</f>
        <v>55-59</v>
      </c>
      <c r="AD221" s="91" t="s">
        <v>1590</v>
      </c>
      <c r="AE221" s="85">
        <v>2</v>
      </c>
      <c r="AF221" s="85" t="s">
        <v>807</v>
      </c>
      <c r="AG221" s="86" t="s">
        <v>1777</v>
      </c>
      <c r="AH221" s="85" t="s">
        <v>807</v>
      </c>
      <c r="AI221" s="85" t="s">
        <v>1595</v>
      </c>
      <c r="AJ221" s="85" t="s">
        <v>807</v>
      </c>
      <c r="AK221" s="86" t="s">
        <v>1775</v>
      </c>
      <c r="AL221" s="85" t="s">
        <v>807</v>
      </c>
      <c r="AM221" s="85" t="s">
        <v>1786</v>
      </c>
      <c r="AN221" s="85" t="s">
        <v>131</v>
      </c>
      <c r="AO221" s="85" t="s">
        <v>131</v>
      </c>
      <c r="AP221" s="85" t="s">
        <v>131</v>
      </c>
      <c r="AQ221" s="75" t="s">
        <v>1841</v>
      </c>
      <c r="AR221" s="53" t="str">
        <f t="shared" si="154"/>
        <v>86001 - Mocoa</v>
      </c>
      <c r="AS221" s="88" t="s">
        <v>1632</v>
      </c>
      <c r="AT221" s="85">
        <v>3115783832</v>
      </c>
      <c r="AU221" s="85" t="s">
        <v>1219</v>
      </c>
      <c r="AV221" s="85"/>
      <c r="AW221" s="85"/>
      <c r="AX221" s="85"/>
      <c r="AY221" s="85"/>
      <c r="AZ221" s="85"/>
      <c r="BA221" s="85">
        <v>86</v>
      </c>
      <c r="BB221" s="85" t="s">
        <v>1778</v>
      </c>
      <c r="BC221" s="85">
        <v>86001</v>
      </c>
      <c r="BD221" s="85" t="s">
        <v>1586</v>
      </c>
      <c r="BE221" s="89">
        <v>860010017201</v>
      </c>
      <c r="BF221" s="49" t="s">
        <v>1079</v>
      </c>
      <c r="BG221" s="85" t="s">
        <v>1779</v>
      </c>
      <c r="BH221" s="85" t="s">
        <v>1780</v>
      </c>
      <c r="BI221" s="85">
        <v>4201616</v>
      </c>
      <c r="BJ221" s="85"/>
      <c r="BK221" s="85"/>
      <c r="BL221" s="85" t="s">
        <v>807</v>
      </c>
      <c r="BM221" s="85" t="s">
        <v>132</v>
      </c>
      <c r="BN221" s="85" t="s">
        <v>132</v>
      </c>
      <c r="BO221" s="85">
        <v>0</v>
      </c>
      <c r="BP221" s="85" t="s">
        <v>132</v>
      </c>
      <c r="BQ221" s="85" t="s">
        <v>132</v>
      </c>
      <c r="BR221" s="127" t="s">
        <v>2241</v>
      </c>
      <c r="BS221" s="85" t="s">
        <v>132</v>
      </c>
      <c r="BT221" s="142">
        <v>44874</v>
      </c>
      <c r="BU221" s="85" t="s">
        <v>1677</v>
      </c>
      <c r="BV221" s="85" t="s">
        <v>130</v>
      </c>
      <c r="BW221" s="91" t="s">
        <v>131</v>
      </c>
      <c r="BX221" s="85" t="s">
        <v>132</v>
      </c>
      <c r="BY221" s="85" t="s">
        <v>131</v>
      </c>
      <c r="BZ221" s="85" t="s">
        <v>132</v>
      </c>
      <c r="CA221" s="85" t="s">
        <v>132</v>
      </c>
      <c r="CB221" s="85" t="s">
        <v>132</v>
      </c>
      <c r="CC221" s="85" t="s">
        <v>130</v>
      </c>
      <c r="CD221" s="85" t="s">
        <v>131</v>
      </c>
      <c r="CE221" s="85" t="s">
        <v>1681</v>
      </c>
      <c r="CF221" s="85" t="s">
        <v>1886</v>
      </c>
      <c r="CG221" s="109">
        <v>67</v>
      </c>
      <c r="CH221" s="95">
        <v>157</v>
      </c>
      <c r="CI221" s="50">
        <f t="shared" si="138"/>
        <v>27.181630086413239</v>
      </c>
      <c r="CJ221" s="18" t="str">
        <f t="shared" si="139"/>
        <v>SOBREPESO</v>
      </c>
      <c r="CK221" s="95">
        <f>Hoja1!L223</f>
        <v>10</v>
      </c>
      <c r="CL221" s="10" t="s">
        <v>1112</v>
      </c>
      <c r="CM221" s="114">
        <v>43397</v>
      </c>
      <c r="CN221" s="92"/>
      <c r="CO221" s="92">
        <v>2</v>
      </c>
      <c r="CP221" s="65" t="s">
        <v>1222</v>
      </c>
      <c r="CQ221" s="75">
        <v>1</v>
      </c>
      <c r="CR221" s="94" t="s">
        <v>1221</v>
      </c>
      <c r="CS221" s="75">
        <v>1</v>
      </c>
      <c r="CT221" s="110" t="s">
        <v>1707</v>
      </c>
      <c r="CU221" s="92" t="s">
        <v>130</v>
      </c>
      <c r="CV221" s="92" t="s">
        <v>1221</v>
      </c>
      <c r="CW221" s="102">
        <v>130</v>
      </c>
      <c r="CX221" s="102">
        <v>70</v>
      </c>
      <c r="CY221" s="93" t="s">
        <v>807</v>
      </c>
      <c r="CZ221" s="92" t="s">
        <v>132</v>
      </c>
      <c r="DA221" s="92" t="s">
        <v>132</v>
      </c>
      <c r="DB221" s="92">
        <v>0</v>
      </c>
      <c r="DC221" s="75" t="str">
        <f t="shared" si="140"/>
        <v/>
      </c>
      <c r="DD221" s="16" t="str">
        <f t="shared" si="141"/>
        <v/>
      </c>
      <c r="DE221" s="16" t="str">
        <f t="shared" si="142"/>
        <v/>
      </c>
      <c r="DF221" s="16" t="str">
        <f t="shared" si="143"/>
        <v/>
      </c>
      <c r="DG221" s="16" t="str">
        <f t="shared" si="155"/>
        <v xml:space="preserve"> +  +  + </v>
      </c>
      <c r="DH221" s="16" t="str">
        <f t="shared" si="170"/>
        <v>DM</v>
      </c>
      <c r="DI221" s="98"/>
      <c r="DJ221" s="75" t="str">
        <f t="shared" si="144"/>
        <v>NO</v>
      </c>
      <c r="DL221" s="98"/>
      <c r="DM221" s="98">
        <v>43685</v>
      </c>
      <c r="DN221" s="75" t="str">
        <f t="shared" si="145"/>
        <v>SI</v>
      </c>
      <c r="DO221" s="98"/>
      <c r="DP221" s="75" t="str">
        <f t="shared" si="146"/>
        <v>NO</v>
      </c>
      <c r="DQ221" s="98"/>
      <c r="DR221" s="75" t="str">
        <f t="shared" si="147"/>
        <v>NO</v>
      </c>
      <c r="DS221" s="98"/>
      <c r="DT221" s="75" t="str">
        <f t="shared" si="148"/>
        <v>NO</v>
      </c>
      <c r="DU221" s="98"/>
      <c r="DV221" s="75" t="str">
        <f t="shared" si="149"/>
        <v>NO</v>
      </c>
      <c r="DW221" s="98"/>
      <c r="DX221" s="75" t="str">
        <f t="shared" si="150"/>
        <v>NO</v>
      </c>
      <c r="DY221" s="97">
        <v>44604</v>
      </c>
      <c r="DZ221" s="75" t="str">
        <f t="shared" si="151"/>
        <v>SI</v>
      </c>
      <c r="EA221" s="98"/>
      <c r="EB221" s="75" t="str">
        <f t="shared" si="152"/>
        <v>NO</v>
      </c>
      <c r="EC221" s="98" t="s">
        <v>132</v>
      </c>
      <c r="ED221" s="92" t="s">
        <v>1530</v>
      </c>
      <c r="EE221" s="92" t="s">
        <v>807</v>
      </c>
      <c r="EF221" s="92" t="s">
        <v>1114</v>
      </c>
      <c r="EG221" s="94"/>
      <c r="EH221" s="99" t="s">
        <v>131</v>
      </c>
      <c r="EI221" s="92">
        <v>2</v>
      </c>
      <c r="EJ221" s="92"/>
      <c r="EK221" s="111">
        <v>44604</v>
      </c>
      <c r="EL221" s="92">
        <v>0.71</v>
      </c>
      <c r="EM221" s="112">
        <v>44604</v>
      </c>
      <c r="EN221" s="102">
        <v>247</v>
      </c>
      <c r="EO221" s="111">
        <v>44604</v>
      </c>
      <c r="EP221" s="92">
        <v>204.9</v>
      </c>
      <c r="EQ221" s="111">
        <v>44217</v>
      </c>
      <c r="ER221" s="99">
        <v>92.92</v>
      </c>
      <c r="ES221" s="111">
        <v>44217</v>
      </c>
      <c r="ET221" s="192">
        <v>74.2</v>
      </c>
      <c r="EU221" s="111">
        <v>44604</v>
      </c>
      <c r="EV221" s="92">
        <v>188.9</v>
      </c>
      <c r="EW221" s="111">
        <v>44604</v>
      </c>
      <c r="EX221" s="92" t="s">
        <v>1737</v>
      </c>
      <c r="EY221" s="112">
        <v>44622</v>
      </c>
      <c r="EZ221" s="92">
        <v>8.52</v>
      </c>
      <c r="FA221" s="102"/>
      <c r="FB221" s="102"/>
      <c r="FC221" s="92"/>
      <c r="FD221" s="92"/>
      <c r="FE221" s="112">
        <v>44604</v>
      </c>
      <c r="FF221" s="125">
        <v>29.1</v>
      </c>
      <c r="FG221" s="111">
        <v>44604</v>
      </c>
      <c r="FH221" s="125">
        <v>76</v>
      </c>
      <c r="FI221" s="163">
        <v>44604</v>
      </c>
      <c r="FJ221" s="94" t="s">
        <v>1712</v>
      </c>
      <c r="FK221" s="92">
        <v>96</v>
      </c>
      <c r="FL221" s="114">
        <v>44874</v>
      </c>
      <c r="FM221" s="98" t="s">
        <v>1530</v>
      </c>
      <c r="FN221" s="114">
        <v>44966</v>
      </c>
      <c r="FO221" s="107"/>
      <c r="FP221" s="92" t="s">
        <v>132</v>
      </c>
      <c r="FQ221" s="92" t="s">
        <v>132</v>
      </c>
      <c r="FR221" s="92" t="s">
        <v>132</v>
      </c>
      <c r="FS221" s="107" t="s">
        <v>132</v>
      </c>
      <c r="FT221" s="92" t="s">
        <v>132</v>
      </c>
      <c r="FU221" s="92"/>
      <c r="GM221" s="102"/>
    </row>
    <row r="222" spans="1:195" s="75" customFormat="1" x14ac:dyDescent="0.25">
      <c r="A222" s="85">
        <v>2022</v>
      </c>
      <c r="B222" s="76">
        <v>44926</v>
      </c>
      <c r="C222" s="85" t="s">
        <v>121</v>
      </c>
      <c r="D222" s="85" t="s">
        <v>122</v>
      </c>
      <c r="E222" s="85" t="s">
        <v>123</v>
      </c>
      <c r="F222" s="77">
        <f t="shared" si="156"/>
        <v>221</v>
      </c>
      <c r="G222" s="85" t="s">
        <v>1586</v>
      </c>
      <c r="H222" s="85">
        <v>86</v>
      </c>
      <c r="I222" s="85" t="s">
        <v>797</v>
      </c>
      <c r="J222" s="217" t="s">
        <v>980</v>
      </c>
      <c r="K222" s="77" t="str">
        <f>VLOOKUP(J222,[1]CodMpios!$B$1075:$E$1087,4,FALSE)</f>
        <v>86755 - San Francisco</v>
      </c>
      <c r="L222" s="77" t="str">
        <f>VLOOKUP($J222,[1]Coord_Mpios_X_Y!$B$102:$K$114,9,FALSE)</f>
        <v>1,136071096046</v>
      </c>
      <c r="M222" s="77" t="str">
        <f>VLOOKUP($J222,[1]Coord_Mpios_X_Y!$B$102:$K$114,10,FALSE)</f>
        <v>-76,847266605795</v>
      </c>
      <c r="N222" s="86" t="s">
        <v>1784</v>
      </c>
      <c r="O222" s="86" t="s">
        <v>1776</v>
      </c>
      <c r="P222" s="218"/>
      <c r="Q222" s="85" t="s">
        <v>126</v>
      </c>
      <c r="R222" s="85">
        <v>1909432</v>
      </c>
      <c r="S222" s="62" t="str">
        <f t="shared" si="136"/>
        <v>CC1909432</v>
      </c>
      <c r="T222" s="85" t="s">
        <v>415</v>
      </c>
      <c r="U222" s="85" t="s">
        <v>416</v>
      </c>
      <c r="V222" s="85" t="s">
        <v>179</v>
      </c>
      <c r="W222" s="85" t="s">
        <v>179</v>
      </c>
      <c r="X222" s="87">
        <v>13716</v>
      </c>
      <c r="Y222" s="89">
        <f t="shared" si="153"/>
        <v>37</v>
      </c>
      <c r="Z222" s="63">
        <f>VLOOKUP($Y222,[1]Edades!$A$3:$H$153,4,FALSE)</f>
        <v>5</v>
      </c>
      <c r="AA222" s="63" t="str">
        <f>VLOOKUP($Y222,[1]Edades!$A$3:$H$153,6,FALSE)</f>
        <v>5 - Adultez</v>
      </c>
      <c r="AB222" s="63">
        <f>VLOOKUP($Y222,[1]Edades!$A$3:$H$153,7,FALSE)</f>
        <v>8</v>
      </c>
      <c r="AC222" s="63" t="str">
        <f>VLOOKUP($Y222,[1]Edades!$A$3:$H$153,8,FALSE)</f>
        <v>35-39</v>
      </c>
      <c r="AD222" s="88" t="s">
        <v>1589</v>
      </c>
      <c r="AE222" s="85">
        <v>1</v>
      </c>
      <c r="AF222" s="85" t="s">
        <v>807</v>
      </c>
      <c r="AG222" s="86" t="s">
        <v>547</v>
      </c>
      <c r="AH222" s="86" t="s">
        <v>130</v>
      </c>
      <c r="AI222" s="85" t="s">
        <v>807</v>
      </c>
      <c r="AJ222" s="85" t="s">
        <v>807</v>
      </c>
      <c r="AK222" s="86" t="s">
        <v>1784</v>
      </c>
      <c r="AL222" s="86" t="s">
        <v>1602</v>
      </c>
      <c r="AM222" s="85" t="s">
        <v>1856</v>
      </c>
      <c r="AN222" s="85" t="s">
        <v>1604</v>
      </c>
      <c r="AO222" s="86" t="s">
        <v>2239</v>
      </c>
      <c r="AP222" s="127" t="s">
        <v>1996</v>
      </c>
      <c r="AQ222" s="75" t="s">
        <v>1841</v>
      </c>
      <c r="AR222" s="53" t="str">
        <f t="shared" si="154"/>
        <v>86755 - San Francisco</v>
      </c>
      <c r="AS222" s="85" t="s">
        <v>1938</v>
      </c>
      <c r="AT222" s="85">
        <v>3208660921</v>
      </c>
      <c r="AU222" s="85" t="s">
        <v>1219</v>
      </c>
      <c r="AV222" s="85"/>
      <c r="AW222" s="85"/>
      <c r="AX222" s="85"/>
      <c r="AY222" s="85"/>
      <c r="AZ222" s="85"/>
      <c r="BA222" s="85">
        <v>86</v>
      </c>
      <c r="BB222" s="85" t="s">
        <v>1778</v>
      </c>
      <c r="BC222" s="85">
        <v>86755</v>
      </c>
      <c r="BD222" s="85" t="s">
        <v>1938</v>
      </c>
      <c r="BE222" s="89">
        <v>860010017201</v>
      </c>
      <c r="BF222" t="s">
        <v>1079</v>
      </c>
      <c r="BG222" s="85" t="s">
        <v>1779</v>
      </c>
      <c r="BH222" s="85" t="s">
        <v>1780</v>
      </c>
      <c r="BI222" s="85">
        <v>4201616</v>
      </c>
      <c r="BJ222" s="85"/>
      <c r="BK222" s="85"/>
      <c r="BL222" s="85" t="s">
        <v>2258</v>
      </c>
      <c r="BM222" s="85" t="s">
        <v>130</v>
      </c>
      <c r="BN222" s="85" t="s">
        <v>132</v>
      </c>
      <c r="BO222" s="85">
        <v>0</v>
      </c>
      <c r="BP222" s="85" t="s">
        <v>132</v>
      </c>
      <c r="BQ222" s="85" t="s">
        <v>132</v>
      </c>
      <c r="BR222" s="85" t="s">
        <v>807</v>
      </c>
      <c r="BS222" s="85" t="s">
        <v>807</v>
      </c>
      <c r="BT222" s="90">
        <v>44670</v>
      </c>
      <c r="BU222" s="85" t="s">
        <v>1677</v>
      </c>
      <c r="BV222" s="85" t="s">
        <v>130</v>
      </c>
      <c r="BW222" s="91" t="s">
        <v>1792</v>
      </c>
      <c r="BX222" s="85"/>
      <c r="BY222" s="85" t="s">
        <v>131</v>
      </c>
      <c r="BZ222" s="85" t="s">
        <v>807</v>
      </c>
      <c r="CA222" s="85" t="s">
        <v>807</v>
      </c>
      <c r="CB222" s="85"/>
      <c r="CC222" s="85"/>
      <c r="CD222" s="85" t="s">
        <v>131</v>
      </c>
      <c r="CE222" s="88" t="s">
        <v>1681</v>
      </c>
      <c r="CF222" s="80" t="str">
        <f t="shared" ref="CF222:CF225" si="171">E222</f>
        <v>HTA</v>
      </c>
      <c r="CG222" s="92">
        <v>67</v>
      </c>
      <c r="CH222" s="93">
        <v>161</v>
      </c>
      <c r="CI222" s="50">
        <f t="shared" si="138"/>
        <v>25.847768218818715</v>
      </c>
      <c r="CJ222" s="18" t="str">
        <f t="shared" si="139"/>
        <v>SOBREPESO</v>
      </c>
      <c r="CK222" s="95">
        <f>Hoja1!L224</f>
        <v>3</v>
      </c>
      <c r="CL222" s="10" t="s">
        <v>1112</v>
      </c>
      <c r="CM222" s="97">
        <v>43398</v>
      </c>
      <c r="CN222" s="92"/>
      <c r="CO222" s="75">
        <v>1</v>
      </c>
      <c r="CP222" s="97">
        <v>43398</v>
      </c>
      <c r="CQ222" s="75">
        <v>2</v>
      </c>
      <c r="CR222" s="65" t="s">
        <v>1222</v>
      </c>
      <c r="CS222" s="75">
        <v>0</v>
      </c>
      <c r="CT222" s="110" t="s">
        <v>131</v>
      </c>
      <c r="CU222" s="93" t="s">
        <v>807</v>
      </c>
      <c r="CV222" s="92"/>
      <c r="CW222" s="93">
        <v>140</v>
      </c>
      <c r="CX222" s="92">
        <v>90</v>
      </c>
      <c r="CY222" s="93" t="s">
        <v>807</v>
      </c>
      <c r="CZ222" s="92" t="s">
        <v>132</v>
      </c>
      <c r="DA222" s="75" t="s">
        <v>807</v>
      </c>
      <c r="DB222" s="92">
        <v>0</v>
      </c>
      <c r="DC222" s="75" t="str">
        <f t="shared" si="140"/>
        <v/>
      </c>
      <c r="DD222" s="16" t="str">
        <f t="shared" si="141"/>
        <v>PRESION ALTA</v>
      </c>
      <c r="DE222" s="16" t="str">
        <f t="shared" si="142"/>
        <v/>
      </c>
      <c r="DF222" s="16" t="str">
        <f t="shared" si="143"/>
        <v>HDL ALTO</v>
      </c>
      <c r="DG222" s="16" t="str">
        <f t="shared" si="155"/>
        <v xml:space="preserve"> + PRESION ALTA +  + HDL ALTO</v>
      </c>
      <c r="DH222" s="16" t="str">
        <f>VLOOKUP(DG222,Hoja3!$A$19:$B$41,2,FALSE)</f>
        <v>PRESION ALTA + HDL ALTO</v>
      </c>
      <c r="DI222" s="98"/>
      <c r="DJ222" s="75" t="str">
        <f t="shared" si="144"/>
        <v>NO</v>
      </c>
      <c r="DL222" s="98"/>
      <c r="DM222" s="98"/>
      <c r="DN222" s="75" t="str">
        <f t="shared" si="145"/>
        <v>NO</v>
      </c>
      <c r="DO222" s="98"/>
      <c r="DP222" s="75" t="str">
        <f t="shared" si="146"/>
        <v>NO</v>
      </c>
      <c r="DQ222" s="98"/>
      <c r="DR222" s="75" t="str">
        <f t="shared" si="147"/>
        <v>NO</v>
      </c>
      <c r="DS222" s="98">
        <v>43396</v>
      </c>
      <c r="DT222" s="75" t="str">
        <f t="shared" si="148"/>
        <v>SI</v>
      </c>
      <c r="DU222" s="98"/>
      <c r="DV222" s="75" t="str">
        <f t="shared" si="149"/>
        <v>NO</v>
      </c>
      <c r="DW222" s="98"/>
      <c r="DX222" s="75" t="str">
        <f t="shared" si="150"/>
        <v>NO</v>
      </c>
      <c r="DY222" s="98">
        <v>43355</v>
      </c>
      <c r="DZ222" s="75" t="str">
        <f t="shared" si="151"/>
        <v>SI</v>
      </c>
      <c r="EA222" s="98"/>
      <c r="EB222" s="75" t="str">
        <f t="shared" si="152"/>
        <v>NO</v>
      </c>
      <c r="EC222" s="98" t="s">
        <v>807</v>
      </c>
      <c r="ED222" s="92" t="s">
        <v>1530</v>
      </c>
      <c r="EE222" s="92"/>
      <c r="EF222" s="98" t="s">
        <v>807</v>
      </c>
      <c r="EG222" s="94"/>
      <c r="EH222" s="92" t="s">
        <v>1793</v>
      </c>
      <c r="EI222" s="99" t="s">
        <v>807</v>
      </c>
      <c r="EJ222" s="99"/>
      <c r="EK222" s="101">
        <v>43364</v>
      </c>
      <c r="EL222" s="92">
        <v>0.9</v>
      </c>
      <c r="EM222" s="103">
        <v>44645</v>
      </c>
      <c r="EN222" s="102">
        <v>119</v>
      </c>
      <c r="EO222" s="101">
        <v>44645</v>
      </c>
      <c r="EP222" s="92">
        <v>233</v>
      </c>
      <c r="EQ222" s="101">
        <v>44645</v>
      </c>
      <c r="ER222" s="99">
        <v>137.4</v>
      </c>
      <c r="ES222" s="101">
        <v>44645</v>
      </c>
      <c r="ET222" s="192">
        <v>59</v>
      </c>
      <c r="EU222" s="101">
        <v>44645</v>
      </c>
      <c r="EV222" s="92">
        <v>183</v>
      </c>
      <c r="EW222" s="101" t="s">
        <v>1940</v>
      </c>
      <c r="EX222" s="92"/>
      <c r="EY222" s="103" t="s">
        <v>1836</v>
      </c>
      <c r="EZ222" s="92">
        <v>98</v>
      </c>
      <c r="FA222" s="102"/>
      <c r="FB222" s="102"/>
      <c r="FC222" s="92"/>
      <c r="FD222" s="92"/>
      <c r="FE222" s="103" t="s">
        <v>1836</v>
      </c>
      <c r="FF222" s="104" t="s">
        <v>1939</v>
      </c>
      <c r="FG222" s="101" t="s">
        <v>1836</v>
      </c>
      <c r="FH222" s="105">
        <v>99</v>
      </c>
      <c r="FI222" s="92"/>
      <c r="FJ222" s="94"/>
      <c r="FK222" s="92"/>
      <c r="FL222" s="97">
        <v>44670</v>
      </c>
      <c r="FM222" s="98" t="s">
        <v>1530</v>
      </c>
      <c r="FN222" s="97">
        <v>44761</v>
      </c>
      <c r="FO222" s="107" t="s">
        <v>807</v>
      </c>
      <c r="FP222" s="92" t="s">
        <v>132</v>
      </c>
      <c r="FQ222" s="92" t="s">
        <v>132</v>
      </c>
      <c r="FR222" s="92" t="s">
        <v>132</v>
      </c>
      <c r="FS222" s="107" t="s">
        <v>807</v>
      </c>
      <c r="FT222" s="92" t="s">
        <v>132</v>
      </c>
      <c r="FU222" s="92"/>
      <c r="GM222" s="102"/>
    </row>
    <row r="223" spans="1:195" s="75" customFormat="1" x14ac:dyDescent="0.25">
      <c r="A223" s="85">
        <v>2022</v>
      </c>
      <c r="B223" s="76">
        <v>44926</v>
      </c>
      <c r="C223" s="85" t="s">
        <v>121</v>
      </c>
      <c r="D223" s="85" t="s">
        <v>122</v>
      </c>
      <c r="E223" s="85" t="s">
        <v>1474</v>
      </c>
      <c r="F223" s="77">
        <f t="shared" si="156"/>
        <v>222</v>
      </c>
      <c r="G223" s="85" t="s">
        <v>1586</v>
      </c>
      <c r="H223" s="85">
        <v>86</v>
      </c>
      <c r="I223" s="85" t="s">
        <v>797</v>
      </c>
      <c r="J223" s="217" t="s">
        <v>800</v>
      </c>
      <c r="K223" s="77" t="str">
        <f>VLOOKUP(J223,[1]CodMpios!$B$1075:$E$1087,4,FALSE)</f>
        <v>86001 - Mocoa</v>
      </c>
      <c r="L223" s="77" t="str">
        <f>VLOOKUP($J223,[1]Coord_Mpios_X_Y!$B$102:$K$114,9,FALSE)</f>
        <v>1,228574994655</v>
      </c>
      <c r="M223" s="77" t="str">
        <f>VLOOKUP($J223,[1]Coord_Mpios_X_Y!$B$102:$K$114,10,FALSE)</f>
        <v>-76,684362183288</v>
      </c>
      <c r="N223" s="86" t="s">
        <v>1775</v>
      </c>
      <c r="O223" s="86" t="s">
        <v>1776</v>
      </c>
      <c r="P223" s="218"/>
      <c r="Q223" s="85" t="s">
        <v>126</v>
      </c>
      <c r="R223" s="108">
        <v>18123881</v>
      </c>
      <c r="S223" s="62" t="str">
        <f t="shared" si="136"/>
        <v>CC18123881</v>
      </c>
      <c r="T223" s="91" t="s">
        <v>201</v>
      </c>
      <c r="U223" s="85" t="s">
        <v>1048</v>
      </c>
      <c r="V223" s="91" t="s">
        <v>177</v>
      </c>
      <c r="W223" s="85" t="s">
        <v>134</v>
      </c>
      <c r="X223" s="87">
        <v>23227</v>
      </c>
      <c r="Y223" s="89">
        <f t="shared" si="153"/>
        <v>63</v>
      </c>
      <c r="Z223" s="63">
        <f>VLOOKUP($Y223,[1]Edades!$A$3:$H$153,4,FALSE)</f>
        <v>6</v>
      </c>
      <c r="AA223" s="63" t="str">
        <f>VLOOKUP($Y223,[1]Edades!$A$3:$H$153,6,FALSE)</f>
        <v>6 - Persona mayor</v>
      </c>
      <c r="AB223" s="63">
        <f>VLOOKUP($Y223,[1]Edades!$A$3:$H$153,7,FALSE)</f>
        <v>13</v>
      </c>
      <c r="AC223" s="63" t="str">
        <f>VLOOKUP($Y223,[1]Edades!$A$3:$H$153,8,FALSE)</f>
        <v>60-64</v>
      </c>
      <c r="AD223" s="91" t="s">
        <v>1589</v>
      </c>
      <c r="AE223" s="85">
        <v>1</v>
      </c>
      <c r="AF223" s="85" t="s">
        <v>807</v>
      </c>
      <c r="AG223" s="86" t="s">
        <v>1777</v>
      </c>
      <c r="AH223" s="85" t="s">
        <v>807</v>
      </c>
      <c r="AI223" s="85" t="s">
        <v>807</v>
      </c>
      <c r="AJ223" s="85" t="s">
        <v>807</v>
      </c>
      <c r="AK223" s="86" t="s">
        <v>1775</v>
      </c>
      <c r="AL223" s="85" t="s">
        <v>807</v>
      </c>
      <c r="AM223" s="85" t="s">
        <v>1786</v>
      </c>
      <c r="AN223" s="85" t="s">
        <v>131</v>
      </c>
      <c r="AO223" s="85" t="s">
        <v>131</v>
      </c>
      <c r="AP223" s="85" t="s">
        <v>131</v>
      </c>
      <c r="AQ223" s="75" t="s">
        <v>1841</v>
      </c>
      <c r="AR223" s="53" t="str">
        <f t="shared" si="154"/>
        <v>86001 - Mocoa</v>
      </c>
      <c r="AS223" s="85" t="s">
        <v>1586</v>
      </c>
      <c r="AT223" s="85">
        <v>3107849306</v>
      </c>
      <c r="AU223" s="85" t="s">
        <v>1219</v>
      </c>
      <c r="AV223" s="85"/>
      <c r="AW223" s="85"/>
      <c r="AX223" s="85"/>
      <c r="AY223" s="85"/>
      <c r="AZ223" s="85"/>
      <c r="BA223" s="85">
        <v>86</v>
      </c>
      <c r="BB223" s="85" t="s">
        <v>1778</v>
      </c>
      <c r="BC223" s="85">
        <v>86001</v>
      </c>
      <c r="BD223" s="85" t="s">
        <v>1586</v>
      </c>
      <c r="BE223" s="89">
        <v>860010017201</v>
      </c>
      <c r="BF223" s="49" t="s">
        <v>1079</v>
      </c>
      <c r="BG223" s="85" t="s">
        <v>1779</v>
      </c>
      <c r="BH223" s="85" t="s">
        <v>1780</v>
      </c>
      <c r="BI223" s="85">
        <v>4201616</v>
      </c>
      <c r="BJ223" s="85"/>
      <c r="BK223" s="85"/>
      <c r="BL223" s="85" t="s">
        <v>807</v>
      </c>
      <c r="BM223" s="88" t="s">
        <v>132</v>
      </c>
      <c r="BN223" s="85" t="s">
        <v>132</v>
      </c>
      <c r="BO223" s="85">
        <v>0</v>
      </c>
      <c r="BP223" s="85" t="s">
        <v>132</v>
      </c>
      <c r="BQ223" s="85" t="s">
        <v>132</v>
      </c>
      <c r="BR223" s="85" t="s">
        <v>807</v>
      </c>
      <c r="BS223" s="85" t="s">
        <v>807</v>
      </c>
      <c r="BT223" s="142">
        <v>44722</v>
      </c>
      <c r="BU223" s="85" t="s">
        <v>1677</v>
      </c>
      <c r="BV223" s="85" t="s">
        <v>130</v>
      </c>
      <c r="BW223" s="91" t="s">
        <v>131</v>
      </c>
      <c r="BX223" s="85"/>
      <c r="BY223" s="85" t="s">
        <v>131</v>
      </c>
      <c r="BZ223" s="85" t="s">
        <v>807</v>
      </c>
      <c r="CA223" s="85" t="s">
        <v>807</v>
      </c>
      <c r="CB223" s="85"/>
      <c r="CC223" s="85"/>
      <c r="CD223" s="85" t="s">
        <v>131</v>
      </c>
      <c r="CE223" s="88" t="s">
        <v>1681</v>
      </c>
      <c r="CF223" s="80" t="str">
        <f t="shared" si="171"/>
        <v>DM</v>
      </c>
      <c r="CG223" s="109">
        <v>70</v>
      </c>
      <c r="CH223" s="95">
        <v>163</v>
      </c>
      <c r="CI223" s="50">
        <f t="shared" si="138"/>
        <v>26.346494034400994</v>
      </c>
      <c r="CJ223" s="18" t="str">
        <f t="shared" si="139"/>
        <v>SOBREPESO</v>
      </c>
      <c r="CK223" s="95">
        <f>Hoja1!L225</f>
        <v>9</v>
      </c>
      <c r="CL223" s="10" t="s">
        <v>1112</v>
      </c>
      <c r="CM223" s="114">
        <v>43402</v>
      </c>
      <c r="CN223" s="92"/>
      <c r="CO223" s="92">
        <v>2</v>
      </c>
      <c r="CP223" s="65" t="s">
        <v>1222</v>
      </c>
      <c r="CQ223" s="75">
        <v>1</v>
      </c>
      <c r="CR223" s="94" t="s">
        <v>1221</v>
      </c>
      <c r="CS223" s="75">
        <v>1</v>
      </c>
      <c r="CT223" s="110" t="s">
        <v>1707</v>
      </c>
      <c r="CU223" s="93" t="s">
        <v>807</v>
      </c>
      <c r="CV223" s="92"/>
      <c r="CW223" s="102">
        <v>100</v>
      </c>
      <c r="CX223" s="102">
        <v>60</v>
      </c>
      <c r="CY223" s="93" t="s">
        <v>807</v>
      </c>
      <c r="CZ223" s="92" t="s">
        <v>130</v>
      </c>
      <c r="DA223" s="75" t="s">
        <v>807</v>
      </c>
      <c r="DB223" s="92">
        <v>0</v>
      </c>
      <c r="DC223" s="75" t="str">
        <f t="shared" si="140"/>
        <v/>
      </c>
      <c r="DD223" s="16" t="str">
        <f t="shared" si="141"/>
        <v/>
      </c>
      <c r="DE223" s="16" t="str">
        <f t="shared" si="142"/>
        <v/>
      </c>
      <c r="DF223" s="16" t="str">
        <f t="shared" si="143"/>
        <v/>
      </c>
      <c r="DG223" s="16" t="str">
        <f t="shared" si="155"/>
        <v xml:space="preserve"> +  +  + </v>
      </c>
      <c r="DH223" s="16" t="str">
        <f>E223</f>
        <v>DM</v>
      </c>
      <c r="DI223" s="98"/>
      <c r="DJ223" s="75" t="str">
        <f t="shared" si="144"/>
        <v>NO</v>
      </c>
      <c r="DL223" s="98"/>
      <c r="DM223" s="98">
        <v>44615</v>
      </c>
      <c r="DN223" s="75" t="str">
        <f t="shared" si="145"/>
        <v>SI</v>
      </c>
      <c r="DO223" s="98"/>
      <c r="DP223" s="75" t="str">
        <f t="shared" si="146"/>
        <v>NO</v>
      </c>
      <c r="DQ223" s="98"/>
      <c r="DR223" s="75" t="str">
        <f t="shared" si="147"/>
        <v>NO</v>
      </c>
      <c r="DS223" s="98"/>
      <c r="DT223" s="75" t="str">
        <f t="shared" si="148"/>
        <v>NO</v>
      </c>
      <c r="DU223" s="98"/>
      <c r="DV223" s="75" t="str">
        <f t="shared" si="149"/>
        <v>NO</v>
      </c>
      <c r="DW223" s="98">
        <v>44535</v>
      </c>
      <c r="DX223" s="75" t="str">
        <f t="shared" si="150"/>
        <v>SI</v>
      </c>
      <c r="DY223" s="97">
        <v>44636</v>
      </c>
      <c r="DZ223" s="75" t="str">
        <f t="shared" si="151"/>
        <v>SI</v>
      </c>
      <c r="EA223" s="98"/>
      <c r="EB223" s="75" t="str">
        <f t="shared" si="152"/>
        <v>NO</v>
      </c>
      <c r="EC223" s="98" t="s">
        <v>807</v>
      </c>
      <c r="ED223" s="92" t="s">
        <v>1530</v>
      </c>
      <c r="EE223" s="92"/>
      <c r="EF223" s="98" t="s">
        <v>807</v>
      </c>
      <c r="EG223" s="94"/>
      <c r="EH223" s="99" t="s">
        <v>131</v>
      </c>
      <c r="EI223" s="99" t="s">
        <v>807</v>
      </c>
      <c r="EJ223" s="99"/>
      <c r="EK223" s="111">
        <v>44639</v>
      </c>
      <c r="EL223" s="92">
        <v>0.96</v>
      </c>
      <c r="EM223" s="112">
        <v>44639</v>
      </c>
      <c r="EN223" s="102">
        <v>101</v>
      </c>
      <c r="EO223" s="111">
        <v>44639</v>
      </c>
      <c r="EP223" s="92">
        <v>135.5</v>
      </c>
      <c r="EQ223" s="111">
        <v>44639</v>
      </c>
      <c r="ER223" s="99">
        <v>29.639999999999986</v>
      </c>
      <c r="ES223" s="111">
        <v>44639</v>
      </c>
      <c r="ET223" s="192">
        <v>41.6</v>
      </c>
      <c r="EU223" s="111">
        <v>44639</v>
      </c>
      <c r="EV223" s="92">
        <v>321.3</v>
      </c>
      <c r="EW223" s="111">
        <v>44260</v>
      </c>
      <c r="EX223" s="92"/>
      <c r="EY223" s="112">
        <v>44639</v>
      </c>
      <c r="EZ223" s="92">
        <v>6.09</v>
      </c>
      <c r="FA223" s="102"/>
      <c r="FB223" s="102"/>
      <c r="FC223" s="92"/>
      <c r="FD223" s="92"/>
      <c r="FE223" s="112">
        <v>44490</v>
      </c>
      <c r="FF223" s="125">
        <v>7.77</v>
      </c>
      <c r="FG223" s="111">
        <v>44260</v>
      </c>
      <c r="FH223" s="105">
        <v>149.30000000000001</v>
      </c>
      <c r="FI223" s="92"/>
      <c r="FJ223" s="94"/>
      <c r="FK223" s="92"/>
      <c r="FL223" s="114">
        <v>44722</v>
      </c>
      <c r="FM223" s="98" t="s">
        <v>1530</v>
      </c>
      <c r="FN223" s="114">
        <v>44814</v>
      </c>
      <c r="FO223" s="107" t="s">
        <v>807</v>
      </c>
      <c r="FP223" s="92" t="s">
        <v>130</v>
      </c>
      <c r="FQ223" s="92" t="s">
        <v>132</v>
      </c>
      <c r="FR223" s="92" t="s">
        <v>132</v>
      </c>
      <c r="FS223" s="107" t="s">
        <v>807</v>
      </c>
      <c r="FT223" s="92" t="s">
        <v>132</v>
      </c>
      <c r="FU223" s="92"/>
      <c r="GM223" s="102"/>
    </row>
    <row r="224" spans="1:195" s="75" customFormat="1" x14ac:dyDescent="0.25">
      <c r="A224" s="85">
        <v>2022</v>
      </c>
      <c r="B224" s="76">
        <v>44926</v>
      </c>
      <c r="C224" s="85" t="s">
        <v>121</v>
      </c>
      <c r="D224" s="85" t="s">
        <v>122</v>
      </c>
      <c r="E224" s="85" t="s">
        <v>123</v>
      </c>
      <c r="F224" s="77">
        <f t="shared" si="156"/>
        <v>223</v>
      </c>
      <c r="G224" s="85" t="s">
        <v>1586</v>
      </c>
      <c r="H224" s="85">
        <v>86</v>
      </c>
      <c r="I224" s="85" t="s">
        <v>797</v>
      </c>
      <c r="J224" s="217" t="s">
        <v>800</v>
      </c>
      <c r="K224" s="77" t="str">
        <f>VLOOKUP(J224,[1]CodMpios!$B$1075:$E$1087,4,FALSE)</f>
        <v>86001 - Mocoa</v>
      </c>
      <c r="L224" s="77" t="str">
        <f>VLOOKUP($J224,[1]Coord_Mpios_X_Y!$B$102:$K$114,9,FALSE)</f>
        <v>1,228574994655</v>
      </c>
      <c r="M224" s="77" t="str">
        <f>VLOOKUP($J224,[1]Coord_Mpios_X_Y!$B$102:$K$114,10,FALSE)</f>
        <v>-76,684362183288</v>
      </c>
      <c r="N224" s="86" t="s">
        <v>1592</v>
      </c>
      <c r="O224" s="86" t="s">
        <v>1790</v>
      </c>
      <c r="P224" s="218">
        <v>44878</v>
      </c>
      <c r="Q224" s="85" t="s">
        <v>126</v>
      </c>
      <c r="R224" s="108">
        <v>27349543</v>
      </c>
      <c r="S224" s="62" t="str">
        <f t="shared" si="136"/>
        <v>CC27349543</v>
      </c>
      <c r="T224" s="91" t="s">
        <v>1306</v>
      </c>
      <c r="U224" s="85" t="s">
        <v>595</v>
      </c>
      <c r="V224" s="91" t="s">
        <v>275</v>
      </c>
      <c r="W224" s="85" t="s">
        <v>188</v>
      </c>
      <c r="X224" s="87">
        <v>14626</v>
      </c>
      <c r="Y224" s="89">
        <f t="shared" si="153"/>
        <v>40</v>
      </c>
      <c r="Z224" s="63">
        <f>VLOOKUP($Y224,[1]Edades!$A$3:$H$153,4,FALSE)</f>
        <v>5</v>
      </c>
      <c r="AA224" s="63" t="str">
        <f>VLOOKUP($Y224,[1]Edades!$A$3:$H$153,6,FALSE)</f>
        <v>5 - Adultez</v>
      </c>
      <c r="AB224" s="63">
        <f>VLOOKUP($Y224,[1]Edades!$A$3:$H$153,7,FALSE)</f>
        <v>9</v>
      </c>
      <c r="AC224" s="63" t="str">
        <f>VLOOKUP($Y224,[1]Edades!$A$3:$H$153,8,FALSE)</f>
        <v>40-44</v>
      </c>
      <c r="AD224" s="91" t="s">
        <v>1590</v>
      </c>
      <c r="AE224" s="85">
        <v>2</v>
      </c>
      <c r="AF224" s="85" t="s">
        <v>807</v>
      </c>
      <c r="AG224" s="86" t="s">
        <v>212</v>
      </c>
      <c r="AH224" s="86" t="s">
        <v>130</v>
      </c>
      <c r="AI224" s="85" t="s">
        <v>807</v>
      </c>
      <c r="AJ224" s="85" t="s">
        <v>807</v>
      </c>
      <c r="AK224" s="86" t="s">
        <v>1592</v>
      </c>
      <c r="AL224" s="86" t="s">
        <v>1600</v>
      </c>
      <c r="AM224" s="85" t="s">
        <v>1786</v>
      </c>
      <c r="AN224" s="85" t="s">
        <v>131</v>
      </c>
      <c r="AO224" s="85" t="s">
        <v>131</v>
      </c>
      <c r="AP224" s="85" t="s">
        <v>131</v>
      </c>
      <c r="AQ224" s="75" t="s">
        <v>1841</v>
      </c>
      <c r="AR224" s="53" t="str">
        <f t="shared" si="154"/>
        <v>86001 - Mocoa</v>
      </c>
      <c r="AS224" s="85" t="s">
        <v>1586</v>
      </c>
      <c r="AT224" s="85">
        <v>3202954230</v>
      </c>
      <c r="AU224" s="85" t="s">
        <v>1219</v>
      </c>
      <c r="AV224" s="85"/>
      <c r="AW224" s="85"/>
      <c r="AX224" s="85"/>
      <c r="AY224" s="85"/>
      <c r="AZ224" s="85"/>
      <c r="BA224" s="85">
        <v>86</v>
      </c>
      <c r="BB224" s="85" t="s">
        <v>1778</v>
      </c>
      <c r="BC224" s="85">
        <v>86001</v>
      </c>
      <c r="BD224" s="85" t="s">
        <v>1586</v>
      </c>
      <c r="BE224" s="89">
        <v>860010017201</v>
      </c>
      <c r="BF224" s="49" t="s">
        <v>1079</v>
      </c>
      <c r="BG224" s="85" t="s">
        <v>1779</v>
      </c>
      <c r="BH224" s="85" t="s">
        <v>1780</v>
      </c>
      <c r="BI224" s="85">
        <v>4201616</v>
      </c>
      <c r="BJ224" s="85"/>
      <c r="BK224" s="85"/>
      <c r="BL224" s="85" t="s">
        <v>807</v>
      </c>
      <c r="BM224" s="85" t="s">
        <v>130</v>
      </c>
      <c r="BN224" s="85" t="s">
        <v>132</v>
      </c>
      <c r="BO224" s="85">
        <v>0</v>
      </c>
      <c r="BP224" s="85" t="s">
        <v>132</v>
      </c>
      <c r="BQ224" s="85" t="s">
        <v>132</v>
      </c>
      <c r="BR224" s="85" t="s">
        <v>1676</v>
      </c>
      <c r="BS224" s="127" t="s">
        <v>132</v>
      </c>
      <c r="BT224" s="142">
        <v>44823</v>
      </c>
      <c r="BU224" s="85" t="s">
        <v>1677</v>
      </c>
      <c r="BV224" s="85" t="s">
        <v>130</v>
      </c>
      <c r="BW224" s="91" t="s">
        <v>1850</v>
      </c>
      <c r="BX224" s="85" t="s">
        <v>1957</v>
      </c>
      <c r="BY224" s="85" t="s">
        <v>132</v>
      </c>
      <c r="BZ224" s="85" t="s">
        <v>807</v>
      </c>
      <c r="CA224" s="85" t="s">
        <v>807</v>
      </c>
      <c r="CB224" s="85"/>
      <c r="CC224" s="85"/>
      <c r="CD224" s="85" t="s">
        <v>131</v>
      </c>
      <c r="CE224" s="88" t="s">
        <v>1681</v>
      </c>
      <c r="CF224" s="80" t="str">
        <f t="shared" si="171"/>
        <v>HTA</v>
      </c>
      <c r="CG224" s="109">
        <v>84</v>
      </c>
      <c r="CH224" s="95">
        <v>148</v>
      </c>
      <c r="CI224" s="50">
        <f t="shared" si="138"/>
        <v>38.349159970781592</v>
      </c>
      <c r="CJ224" s="18" t="str">
        <f t="shared" si="139"/>
        <v>OBESIDAD</v>
      </c>
      <c r="CK224" s="95">
        <f>Hoja1!L226</f>
        <v>7</v>
      </c>
      <c r="CL224" s="10" t="s">
        <v>1112</v>
      </c>
      <c r="CM224" s="114">
        <v>43402</v>
      </c>
      <c r="CN224" s="92"/>
      <c r="CO224" s="75">
        <v>1</v>
      </c>
      <c r="CP224" s="119">
        <f t="shared" ref="CP224:CP228" si="172">CM224</f>
        <v>43402</v>
      </c>
      <c r="CQ224" s="75">
        <v>2</v>
      </c>
      <c r="CR224" s="65" t="s">
        <v>1222</v>
      </c>
      <c r="CS224" s="75">
        <v>0</v>
      </c>
      <c r="CT224" s="110" t="s">
        <v>131</v>
      </c>
      <c r="CU224" s="93" t="s">
        <v>807</v>
      </c>
      <c r="CV224" s="92"/>
      <c r="CW224" s="102">
        <v>200</v>
      </c>
      <c r="CX224" s="102">
        <v>90</v>
      </c>
      <c r="CY224" s="93" t="s">
        <v>131</v>
      </c>
      <c r="CZ224" s="92" t="s">
        <v>132</v>
      </c>
      <c r="DA224" s="75" t="s">
        <v>807</v>
      </c>
      <c r="DB224" s="92">
        <v>0</v>
      </c>
      <c r="DC224" s="75" t="str">
        <f t="shared" si="140"/>
        <v/>
      </c>
      <c r="DD224" s="16" t="str">
        <f t="shared" si="141"/>
        <v>PRESION ALTA</v>
      </c>
      <c r="DE224" s="16" t="str">
        <f t="shared" si="142"/>
        <v/>
      </c>
      <c r="DF224" s="16" t="str">
        <f t="shared" si="143"/>
        <v>HDL ALTO</v>
      </c>
      <c r="DG224" s="16" t="str">
        <f t="shared" si="155"/>
        <v xml:space="preserve"> + PRESION ALTA +  + HDL ALTO</v>
      </c>
      <c r="DH224" s="16" t="str">
        <f>VLOOKUP(DG224,Hoja3!$A$19:$B$41,2,FALSE)</f>
        <v>PRESION ALTA + HDL ALTO</v>
      </c>
      <c r="DI224" s="98"/>
      <c r="DJ224" s="75" t="str">
        <f t="shared" si="144"/>
        <v>NO</v>
      </c>
      <c r="DL224" s="98"/>
      <c r="DM224" s="98">
        <v>44378</v>
      </c>
      <c r="DN224" s="75" t="str">
        <f t="shared" si="145"/>
        <v>SI</v>
      </c>
      <c r="DO224" s="98"/>
      <c r="DP224" s="75" t="str">
        <f t="shared" si="146"/>
        <v>NO</v>
      </c>
      <c r="DQ224" s="98"/>
      <c r="DR224" s="75" t="str">
        <f t="shared" si="147"/>
        <v>NO</v>
      </c>
      <c r="DS224" s="98"/>
      <c r="DT224" s="75" t="str">
        <f t="shared" si="148"/>
        <v>NO</v>
      </c>
      <c r="DU224" s="98"/>
      <c r="DV224" s="75" t="str">
        <f t="shared" si="149"/>
        <v>NO</v>
      </c>
      <c r="DW224" s="98"/>
      <c r="DX224" s="75" t="str">
        <f t="shared" si="150"/>
        <v>NO</v>
      </c>
      <c r="DY224" s="97">
        <v>44228</v>
      </c>
      <c r="DZ224" s="75" t="str">
        <f t="shared" si="151"/>
        <v>SI</v>
      </c>
      <c r="EA224" s="98"/>
      <c r="EB224" s="75" t="str">
        <f t="shared" si="152"/>
        <v>NO</v>
      </c>
      <c r="EC224" s="98" t="s">
        <v>807</v>
      </c>
      <c r="ED224" s="92" t="s">
        <v>1530</v>
      </c>
      <c r="EE224" s="92"/>
      <c r="EF224" s="98" t="s">
        <v>807</v>
      </c>
      <c r="EG224" s="94"/>
      <c r="EH224" s="99" t="s">
        <v>131</v>
      </c>
      <c r="EI224" s="99" t="s">
        <v>807</v>
      </c>
      <c r="EJ224" s="99"/>
      <c r="EK224" s="111">
        <v>44225</v>
      </c>
      <c r="EL224" s="92">
        <v>0.8</v>
      </c>
      <c r="EM224" s="112">
        <v>44225</v>
      </c>
      <c r="EN224" s="102">
        <v>96.7</v>
      </c>
      <c r="EO224" s="111">
        <v>44225</v>
      </c>
      <c r="EP224" s="92">
        <v>168</v>
      </c>
      <c r="EQ224" s="111">
        <v>44225</v>
      </c>
      <c r="ER224" s="99">
        <v>81.599999999999994</v>
      </c>
      <c r="ES224" s="111">
        <v>44225</v>
      </c>
      <c r="ET224" s="192">
        <v>66.2</v>
      </c>
      <c r="EU224" s="111">
        <v>44225</v>
      </c>
      <c r="EV224" s="92">
        <v>101</v>
      </c>
      <c r="EW224" s="111">
        <v>44225</v>
      </c>
      <c r="EX224" s="92"/>
      <c r="EY224" s="103"/>
      <c r="EZ224" s="92"/>
      <c r="FA224" s="102"/>
      <c r="FB224" s="102"/>
      <c r="FC224" s="92"/>
      <c r="FD224" s="92"/>
      <c r="FE224" s="112">
        <v>44225</v>
      </c>
      <c r="FF224" s="125">
        <v>72</v>
      </c>
      <c r="FG224" s="111">
        <v>44225</v>
      </c>
      <c r="FH224" s="125">
        <v>55.2</v>
      </c>
      <c r="FI224" s="92"/>
      <c r="FJ224" s="94"/>
      <c r="FK224" s="92"/>
      <c r="FL224" s="114">
        <v>44823</v>
      </c>
      <c r="FM224" s="98" t="s">
        <v>1530</v>
      </c>
      <c r="FN224" s="97"/>
      <c r="FO224" s="107" t="s">
        <v>1830</v>
      </c>
      <c r="FP224" s="92" t="s">
        <v>130</v>
      </c>
      <c r="FQ224" s="92" t="s">
        <v>132</v>
      </c>
      <c r="FR224" s="92" t="s">
        <v>132</v>
      </c>
      <c r="FS224" s="107" t="s">
        <v>807</v>
      </c>
      <c r="FT224" s="92" t="s">
        <v>132</v>
      </c>
      <c r="FU224" s="92" t="s">
        <v>1958</v>
      </c>
      <c r="GM224" s="102"/>
    </row>
    <row r="225" spans="1:195" s="75" customFormat="1" x14ac:dyDescent="0.25">
      <c r="A225" s="85">
        <v>2022</v>
      </c>
      <c r="B225" s="76">
        <v>44926</v>
      </c>
      <c r="C225" s="85" t="s">
        <v>121</v>
      </c>
      <c r="D225" s="85" t="s">
        <v>122</v>
      </c>
      <c r="E225" s="85" t="s">
        <v>123</v>
      </c>
      <c r="F225" s="77">
        <f t="shared" si="156"/>
        <v>224</v>
      </c>
      <c r="G225" s="85" t="s">
        <v>1586</v>
      </c>
      <c r="H225" s="85">
        <v>86</v>
      </c>
      <c r="I225" s="85" t="s">
        <v>797</v>
      </c>
      <c r="J225" s="217" t="s">
        <v>800</v>
      </c>
      <c r="K225" s="77" t="str">
        <f>VLOOKUP(J225,[1]CodMpios!$B$1075:$E$1087,4,FALSE)</f>
        <v>86001 - Mocoa</v>
      </c>
      <c r="L225" s="77" t="str">
        <f>VLOOKUP($J225,[1]Coord_Mpios_X_Y!$B$102:$K$114,9,FALSE)</f>
        <v>1,228574994655</v>
      </c>
      <c r="M225" s="77" t="str">
        <f>VLOOKUP($J225,[1]Coord_Mpios_X_Y!$B$102:$K$114,10,FALSE)</f>
        <v>-76,684362183288</v>
      </c>
      <c r="N225" s="86" t="s">
        <v>1592</v>
      </c>
      <c r="O225" s="86" t="s">
        <v>1776</v>
      </c>
      <c r="P225" s="218"/>
      <c r="Q225" s="85" t="s">
        <v>126</v>
      </c>
      <c r="R225" s="108">
        <v>27352709</v>
      </c>
      <c r="S225" s="62" t="str">
        <f t="shared" si="136"/>
        <v>CC27352709</v>
      </c>
      <c r="T225" s="85" t="s">
        <v>133</v>
      </c>
      <c r="U225" s="85" t="s">
        <v>1307</v>
      </c>
      <c r="V225" s="91" t="s">
        <v>195</v>
      </c>
      <c r="W225" s="85" t="s">
        <v>1199</v>
      </c>
      <c r="X225" s="87">
        <v>14751</v>
      </c>
      <c r="Y225" s="89">
        <f t="shared" si="153"/>
        <v>40</v>
      </c>
      <c r="Z225" s="63">
        <f>VLOOKUP($Y225,[1]Edades!$A$3:$H$153,4,FALSE)</f>
        <v>5</v>
      </c>
      <c r="AA225" s="63" t="str">
        <f>VLOOKUP($Y225,[1]Edades!$A$3:$H$153,6,FALSE)</f>
        <v>5 - Adultez</v>
      </c>
      <c r="AB225" s="63">
        <f>VLOOKUP($Y225,[1]Edades!$A$3:$H$153,7,FALSE)</f>
        <v>9</v>
      </c>
      <c r="AC225" s="63" t="str">
        <f>VLOOKUP($Y225,[1]Edades!$A$3:$H$153,8,FALSE)</f>
        <v>40-44</v>
      </c>
      <c r="AD225" s="91" t="s">
        <v>1590</v>
      </c>
      <c r="AE225" s="85">
        <v>2</v>
      </c>
      <c r="AF225" s="85" t="s">
        <v>807</v>
      </c>
      <c r="AG225" s="86" t="s">
        <v>1777</v>
      </c>
      <c r="AH225" s="85" t="s">
        <v>807</v>
      </c>
      <c r="AI225" s="85" t="s">
        <v>807</v>
      </c>
      <c r="AJ225" s="85" t="s">
        <v>807</v>
      </c>
      <c r="AK225" s="86" t="s">
        <v>1592</v>
      </c>
      <c r="AL225" s="86" t="s">
        <v>1601</v>
      </c>
      <c r="AM225" s="85" t="s">
        <v>1786</v>
      </c>
      <c r="AN225" s="85" t="s">
        <v>131</v>
      </c>
      <c r="AO225" s="85" t="s">
        <v>131</v>
      </c>
      <c r="AP225" s="85" t="s">
        <v>131</v>
      </c>
      <c r="AQ225" s="75" t="s">
        <v>1841</v>
      </c>
      <c r="AR225" s="53" t="str">
        <f t="shared" si="154"/>
        <v>86001 - Mocoa</v>
      </c>
      <c r="AS225" s="85" t="s">
        <v>1586</v>
      </c>
      <c r="AT225" s="85">
        <v>3213227990</v>
      </c>
      <c r="AU225" s="85" t="s">
        <v>1219</v>
      </c>
      <c r="AV225" s="85"/>
      <c r="AW225" s="85"/>
      <c r="AX225" s="85"/>
      <c r="AY225" s="85"/>
      <c r="AZ225" s="85"/>
      <c r="BA225" s="85">
        <v>86</v>
      </c>
      <c r="BB225" s="85" t="s">
        <v>1778</v>
      </c>
      <c r="BC225" s="85">
        <v>86001</v>
      </c>
      <c r="BD225" s="85" t="s">
        <v>1586</v>
      </c>
      <c r="BE225" s="89">
        <v>860010017201</v>
      </c>
      <c r="BF225" s="49" t="s">
        <v>1079</v>
      </c>
      <c r="BG225" s="85" t="s">
        <v>1779</v>
      </c>
      <c r="BH225" s="85" t="s">
        <v>1780</v>
      </c>
      <c r="BI225" s="85">
        <v>4201616</v>
      </c>
      <c r="BJ225" s="85"/>
      <c r="BK225" s="85"/>
      <c r="BL225" s="85" t="s">
        <v>807</v>
      </c>
      <c r="BM225" s="85" t="s">
        <v>130</v>
      </c>
      <c r="BN225" s="85" t="s">
        <v>132</v>
      </c>
      <c r="BO225" s="85">
        <v>0</v>
      </c>
      <c r="BP225" s="85" t="s">
        <v>132</v>
      </c>
      <c r="BQ225" s="85" t="s">
        <v>132</v>
      </c>
      <c r="BR225" s="85" t="s">
        <v>807</v>
      </c>
      <c r="BS225" s="85" t="s">
        <v>807</v>
      </c>
      <c r="BT225" s="142">
        <v>44862</v>
      </c>
      <c r="BU225" s="85" t="s">
        <v>1677</v>
      </c>
      <c r="BV225" s="85" t="s">
        <v>130</v>
      </c>
      <c r="BW225" s="91" t="s">
        <v>1959</v>
      </c>
      <c r="BX225" s="85"/>
      <c r="BY225" s="85" t="s">
        <v>132</v>
      </c>
      <c r="BZ225" s="85" t="s">
        <v>807</v>
      </c>
      <c r="CA225" s="85" t="s">
        <v>807</v>
      </c>
      <c r="CB225" s="85"/>
      <c r="CC225" s="85"/>
      <c r="CD225" s="85" t="s">
        <v>131</v>
      </c>
      <c r="CE225" s="88" t="s">
        <v>1681</v>
      </c>
      <c r="CF225" s="80" t="str">
        <f t="shared" si="171"/>
        <v>HTA</v>
      </c>
      <c r="CG225" s="109">
        <v>46</v>
      </c>
      <c r="CH225" s="95">
        <v>150</v>
      </c>
      <c r="CI225" s="50">
        <f t="shared" si="138"/>
        <v>20.444444444444443</v>
      </c>
      <c r="CJ225" s="18" t="str">
        <f t="shared" si="139"/>
        <v>NORMAL</v>
      </c>
      <c r="CK225" s="95">
        <f>Hoja1!L227</f>
        <v>2</v>
      </c>
      <c r="CL225" s="10" t="s">
        <v>1112</v>
      </c>
      <c r="CM225" s="114">
        <v>43402</v>
      </c>
      <c r="CN225" s="92"/>
      <c r="CO225" s="75">
        <v>1</v>
      </c>
      <c r="CP225" s="119">
        <f t="shared" si="172"/>
        <v>43402</v>
      </c>
      <c r="CQ225" s="75">
        <v>2</v>
      </c>
      <c r="CR225" s="65" t="s">
        <v>1222</v>
      </c>
      <c r="CS225" s="75">
        <v>0</v>
      </c>
      <c r="CT225" s="110" t="s">
        <v>131</v>
      </c>
      <c r="CU225" s="93" t="s">
        <v>807</v>
      </c>
      <c r="CV225" s="92"/>
      <c r="CW225" s="102">
        <v>130</v>
      </c>
      <c r="CX225" s="102">
        <v>70</v>
      </c>
      <c r="CY225" s="93" t="s">
        <v>807</v>
      </c>
      <c r="CZ225" s="92" t="s">
        <v>132</v>
      </c>
      <c r="DA225" s="75" t="s">
        <v>807</v>
      </c>
      <c r="DB225" s="92">
        <v>0</v>
      </c>
      <c r="DC225" s="75" t="str">
        <f t="shared" si="140"/>
        <v/>
      </c>
      <c r="DD225" s="16" t="str">
        <f t="shared" si="141"/>
        <v/>
      </c>
      <c r="DE225" s="16" t="str">
        <f t="shared" si="142"/>
        <v/>
      </c>
      <c r="DF225" s="16" t="str">
        <f t="shared" si="143"/>
        <v/>
      </c>
      <c r="DG225" s="16" t="str">
        <f t="shared" si="155"/>
        <v xml:space="preserve"> +  +  + </v>
      </c>
      <c r="DH225" s="16" t="str">
        <f>E225</f>
        <v>HTA</v>
      </c>
      <c r="DI225" s="98"/>
      <c r="DJ225" s="75" t="str">
        <f t="shared" si="144"/>
        <v>NO</v>
      </c>
      <c r="DL225" s="98"/>
      <c r="DM225" s="98">
        <v>44543</v>
      </c>
      <c r="DN225" s="75" t="str">
        <f t="shared" si="145"/>
        <v>SI</v>
      </c>
      <c r="DO225" s="98"/>
      <c r="DP225" s="75" t="str">
        <f t="shared" si="146"/>
        <v>NO</v>
      </c>
      <c r="DQ225" s="98"/>
      <c r="DR225" s="75" t="str">
        <f t="shared" si="147"/>
        <v>NO</v>
      </c>
      <c r="DS225" s="98"/>
      <c r="DT225" s="75" t="str">
        <f t="shared" si="148"/>
        <v>NO</v>
      </c>
      <c r="DU225" s="98"/>
      <c r="DV225" s="75" t="str">
        <f t="shared" si="149"/>
        <v>NO</v>
      </c>
      <c r="DW225" s="98"/>
      <c r="DX225" s="75" t="str">
        <f t="shared" si="150"/>
        <v>NO</v>
      </c>
      <c r="DY225" s="97">
        <v>44403</v>
      </c>
      <c r="DZ225" s="75" t="str">
        <f t="shared" si="151"/>
        <v>SI</v>
      </c>
      <c r="EA225" s="98"/>
      <c r="EB225" s="75" t="str">
        <f t="shared" si="152"/>
        <v>NO</v>
      </c>
      <c r="EC225" s="98" t="s">
        <v>807</v>
      </c>
      <c r="ED225" s="92" t="s">
        <v>1530</v>
      </c>
      <c r="EE225" s="92"/>
      <c r="EF225" s="98" t="s">
        <v>807</v>
      </c>
      <c r="EG225" s="94"/>
      <c r="EH225" s="92" t="s">
        <v>1793</v>
      </c>
      <c r="EI225" s="99" t="s">
        <v>807</v>
      </c>
      <c r="EJ225" s="99"/>
      <c r="EK225" s="111">
        <v>44565</v>
      </c>
      <c r="EL225" s="92">
        <v>1.57</v>
      </c>
      <c r="EM225" s="112">
        <v>44565</v>
      </c>
      <c r="EN225" s="102">
        <v>118</v>
      </c>
      <c r="EO225" s="111">
        <v>44565</v>
      </c>
      <c r="EP225" s="92">
        <v>188</v>
      </c>
      <c r="EQ225" s="111">
        <v>44403</v>
      </c>
      <c r="ER225" s="99">
        <v>68.8</v>
      </c>
      <c r="ES225" s="111">
        <v>44403</v>
      </c>
      <c r="ET225" s="192">
        <v>84.4</v>
      </c>
      <c r="EU225" s="111">
        <v>44565</v>
      </c>
      <c r="EV225" s="92">
        <v>174</v>
      </c>
      <c r="EW225" s="111">
        <v>44403</v>
      </c>
      <c r="EX225" s="92"/>
      <c r="EY225" s="103"/>
      <c r="EZ225" s="92"/>
      <c r="FA225" s="102"/>
      <c r="FB225" s="102"/>
      <c r="FC225" s="92"/>
      <c r="FD225" s="92"/>
      <c r="FE225" s="112">
        <v>44403</v>
      </c>
      <c r="FF225" s="125">
        <v>3.2</v>
      </c>
      <c r="FG225" s="111">
        <v>44403</v>
      </c>
      <c r="FH225" s="125">
        <v>38.9</v>
      </c>
      <c r="FI225" s="92"/>
      <c r="FJ225" s="94"/>
      <c r="FK225" s="92"/>
      <c r="FL225" s="114">
        <v>44862</v>
      </c>
      <c r="FM225" s="98" t="s">
        <v>1530</v>
      </c>
      <c r="FN225" s="114">
        <v>44954</v>
      </c>
      <c r="FO225" s="107"/>
      <c r="FP225" s="92" t="s">
        <v>132</v>
      </c>
      <c r="FQ225" s="92" t="s">
        <v>132</v>
      </c>
      <c r="FR225" s="92" t="s">
        <v>132</v>
      </c>
      <c r="FS225" s="107" t="s">
        <v>807</v>
      </c>
      <c r="FT225" s="92" t="s">
        <v>132</v>
      </c>
      <c r="FU225" s="92"/>
      <c r="GM225" s="102"/>
    </row>
    <row r="226" spans="1:195" s="75" customFormat="1" ht="26.25" x14ac:dyDescent="0.25">
      <c r="A226" s="85">
        <v>2022</v>
      </c>
      <c r="B226" s="76">
        <v>44926</v>
      </c>
      <c r="C226" s="85" t="s">
        <v>121</v>
      </c>
      <c r="D226" s="85" t="s">
        <v>122</v>
      </c>
      <c r="E226" s="85" t="s">
        <v>123</v>
      </c>
      <c r="F226" s="77">
        <f t="shared" si="156"/>
        <v>225</v>
      </c>
      <c r="G226" s="85" t="s">
        <v>1586</v>
      </c>
      <c r="H226" s="85">
        <v>86</v>
      </c>
      <c r="I226" s="85" t="s">
        <v>797</v>
      </c>
      <c r="J226" s="217" t="s">
        <v>800</v>
      </c>
      <c r="K226" s="77" t="str">
        <f>VLOOKUP(J226,[1]CodMpios!$B$1075:$E$1087,4,FALSE)</f>
        <v>86001 - Mocoa</v>
      </c>
      <c r="L226" s="77" t="str">
        <f>VLOOKUP($J226,[1]Coord_Mpios_X_Y!$B$102:$K$114,9,FALSE)</f>
        <v>1,228574994655</v>
      </c>
      <c r="M226" s="77" t="str">
        <f>VLOOKUP($J226,[1]Coord_Mpios_X_Y!$B$102:$K$114,10,FALSE)</f>
        <v>-76,684362183288</v>
      </c>
      <c r="N226" s="86" t="s">
        <v>1775</v>
      </c>
      <c r="O226" s="86" t="s">
        <v>1776</v>
      </c>
      <c r="P226" s="218"/>
      <c r="Q226" s="85" t="s">
        <v>126</v>
      </c>
      <c r="R226" s="108">
        <v>69007540</v>
      </c>
      <c r="S226" s="62" t="str">
        <f t="shared" si="136"/>
        <v>CC69007540</v>
      </c>
      <c r="T226" s="91" t="s">
        <v>618</v>
      </c>
      <c r="U226" s="85" t="s">
        <v>735</v>
      </c>
      <c r="V226" s="91" t="s">
        <v>166</v>
      </c>
      <c r="W226" s="85" t="s">
        <v>241</v>
      </c>
      <c r="X226" s="87">
        <v>28772</v>
      </c>
      <c r="Y226" s="89">
        <f t="shared" si="153"/>
        <v>78</v>
      </c>
      <c r="Z226" s="63">
        <f>VLOOKUP($Y226,[1]Edades!$A$3:$H$153,4,FALSE)</f>
        <v>6</v>
      </c>
      <c r="AA226" s="63" t="str">
        <f>VLOOKUP($Y226,[1]Edades!$A$3:$H$153,6,FALSE)</f>
        <v>6 - Persona mayor</v>
      </c>
      <c r="AB226" s="63">
        <f>VLOOKUP($Y226,[1]Edades!$A$3:$H$153,7,FALSE)</f>
        <v>16</v>
      </c>
      <c r="AC226" s="63" t="str">
        <f>VLOOKUP($Y226,[1]Edades!$A$3:$H$153,8,FALSE)</f>
        <v>75-79</v>
      </c>
      <c r="AD226" s="91" t="s">
        <v>1590</v>
      </c>
      <c r="AE226" s="85">
        <v>2</v>
      </c>
      <c r="AF226" s="85" t="s">
        <v>807</v>
      </c>
      <c r="AG226" s="86" t="s">
        <v>553</v>
      </c>
      <c r="AH226" s="127" t="s">
        <v>130</v>
      </c>
      <c r="AI226" s="127" t="s">
        <v>1595</v>
      </c>
      <c r="AJ226" s="127" t="s">
        <v>1591</v>
      </c>
      <c r="AK226" s="127" t="s">
        <v>807</v>
      </c>
      <c r="AL226" s="127" t="s">
        <v>1902</v>
      </c>
      <c r="AM226" s="85" t="s">
        <v>1786</v>
      </c>
      <c r="AN226" s="85" t="s">
        <v>131</v>
      </c>
      <c r="AO226" s="85" t="s">
        <v>131</v>
      </c>
      <c r="AP226" s="85" t="s">
        <v>131</v>
      </c>
      <c r="AQ226" s="127" t="s">
        <v>1841</v>
      </c>
      <c r="AR226" s="53" t="str">
        <f t="shared" si="154"/>
        <v>86001 - Mocoa</v>
      </c>
      <c r="AS226" s="85" t="s">
        <v>1586</v>
      </c>
      <c r="AT226" s="85">
        <v>3136579254</v>
      </c>
      <c r="AU226" s="85" t="s">
        <v>1219</v>
      </c>
      <c r="AV226" s="85"/>
      <c r="AW226" s="85"/>
      <c r="AX226" s="85"/>
      <c r="AY226" s="85"/>
      <c r="AZ226" s="85"/>
      <c r="BA226" s="85">
        <v>86</v>
      </c>
      <c r="BB226" s="85" t="s">
        <v>1778</v>
      </c>
      <c r="BC226" s="85">
        <v>86001</v>
      </c>
      <c r="BD226" s="85" t="s">
        <v>1586</v>
      </c>
      <c r="BE226" s="89">
        <v>860010017201</v>
      </c>
      <c r="BF226" s="49" t="s">
        <v>1079</v>
      </c>
      <c r="BG226" s="85" t="s">
        <v>1779</v>
      </c>
      <c r="BH226" s="85" t="s">
        <v>1780</v>
      </c>
      <c r="BI226" s="85">
        <v>4201616</v>
      </c>
      <c r="BJ226" s="85"/>
      <c r="BK226" s="85"/>
      <c r="BL226" s="85" t="s">
        <v>807</v>
      </c>
      <c r="BM226" s="127" t="s">
        <v>132</v>
      </c>
      <c r="BN226" s="127" t="s">
        <v>132</v>
      </c>
      <c r="BO226" s="85">
        <v>0</v>
      </c>
      <c r="BP226" s="127" t="s">
        <v>132</v>
      </c>
      <c r="BQ226" s="127" t="s">
        <v>132</v>
      </c>
      <c r="BR226" s="127" t="s">
        <v>2241</v>
      </c>
      <c r="BS226" s="127" t="s">
        <v>132</v>
      </c>
      <c r="BT226" s="150">
        <v>44904</v>
      </c>
      <c r="BU226" s="127" t="s">
        <v>1677</v>
      </c>
      <c r="BV226" s="127" t="s">
        <v>130</v>
      </c>
      <c r="BW226" s="133" t="s">
        <v>1678</v>
      </c>
      <c r="BX226" s="127" t="s">
        <v>132</v>
      </c>
      <c r="BY226" s="127" t="s">
        <v>132</v>
      </c>
      <c r="BZ226" s="127" t="s">
        <v>130</v>
      </c>
      <c r="CA226" s="127" t="s">
        <v>132</v>
      </c>
      <c r="CB226" s="127" t="s">
        <v>132</v>
      </c>
      <c r="CC226" s="127" t="s">
        <v>132</v>
      </c>
      <c r="CD226" s="127" t="s">
        <v>132</v>
      </c>
      <c r="CE226" s="127" t="s">
        <v>1681</v>
      </c>
      <c r="CF226" s="127" t="s">
        <v>132</v>
      </c>
      <c r="CG226" s="130">
        <v>56</v>
      </c>
      <c r="CH226" s="131">
        <v>152</v>
      </c>
      <c r="CI226" s="50">
        <f t="shared" si="138"/>
        <v>24.238227146814403</v>
      </c>
      <c r="CJ226" s="18" t="str">
        <f t="shared" si="139"/>
        <v>NORMAL</v>
      </c>
      <c r="CK226" s="95">
        <f>Hoja1!L228</f>
        <v>52</v>
      </c>
      <c r="CL226" s="10" t="s">
        <v>1115</v>
      </c>
      <c r="CM226" s="150">
        <v>43402</v>
      </c>
      <c r="CN226" s="127"/>
      <c r="CO226" s="75">
        <v>1</v>
      </c>
      <c r="CP226" s="150">
        <v>43402</v>
      </c>
      <c r="CQ226" s="75">
        <v>2</v>
      </c>
      <c r="CR226" s="65" t="s">
        <v>1222</v>
      </c>
      <c r="CS226" s="75">
        <v>0</v>
      </c>
      <c r="CT226" s="127" t="s">
        <v>131</v>
      </c>
      <c r="CU226" s="127" t="s">
        <v>132</v>
      </c>
      <c r="CV226" s="127"/>
      <c r="CW226" s="133">
        <v>130</v>
      </c>
      <c r="CX226" s="125">
        <v>80</v>
      </c>
      <c r="CY226" s="127" t="s">
        <v>131</v>
      </c>
      <c r="CZ226" s="127" t="s">
        <v>130</v>
      </c>
      <c r="DA226" s="127" t="s">
        <v>130</v>
      </c>
      <c r="DB226" s="92">
        <v>1</v>
      </c>
      <c r="DC226" s="75" t="str">
        <f t="shared" si="140"/>
        <v/>
      </c>
      <c r="DD226" s="16" t="str">
        <f t="shared" si="141"/>
        <v/>
      </c>
      <c r="DE226" s="16" t="str">
        <f t="shared" si="142"/>
        <v/>
      </c>
      <c r="DF226" s="16" t="str">
        <f t="shared" si="143"/>
        <v>HDL ALTO</v>
      </c>
      <c r="DG226" s="16" t="str">
        <f t="shared" si="155"/>
        <v xml:space="preserve"> +  +  + HDL ALTO</v>
      </c>
      <c r="DH226" s="16" t="str">
        <f>VLOOKUP(DG226,Hoja3!$A$19:$B$41,2,FALSE)</f>
        <v>HDL ALTO</v>
      </c>
      <c r="DI226" s="127"/>
      <c r="DJ226" s="75" t="str">
        <f t="shared" si="144"/>
        <v>NO</v>
      </c>
      <c r="DL226" s="127"/>
      <c r="DM226" s="134"/>
      <c r="DN226" s="75" t="str">
        <f t="shared" si="145"/>
        <v>NO</v>
      </c>
      <c r="DO226" s="134"/>
      <c r="DP226" s="75" t="str">
        <f t="shared" si="146"/>
        <v>NO</v>
      </c>
      <c r="DQ226" s="98"/>
      <c r="DR226" s="75" t="str">
        <f t="shared" si="147"/>
        <v>NO</v>
      </c>
      <c r="DS226" s="144"/>
      <c r="DT226" s="75" t="str">
        <f t="shared" si="148"/>
        <v>NO</v>
      </c>
      <c r="DU226" s="144"/>
      <c r="DV226" s="75" t="str">
        <f t="shared" si="149"/>
        <v>NO</v>
      </c>
      <c r="DW226" s="144"/>
      <c r="DX226" s="75" t="str">
        <f t="shared" si="150"/>
        <v>NO</v>
      </c>
      <c r="DY226" s="111">
        <v>44268</v>
      </c>
      <c r="DZ226" s="75" t="str">
        <f t="shared" si="151"/>
        <v>SI</v>
      </c>
      <c r="EA226" s="144"/>
      <c r="EB226" s="75" t="str">
        <f t="shared" si="152"/>
        <v>NO</v>
      </c>
      <c r="EC226" s="127" t="s">
        <v>132</v>
      </c>
      <c r="ED226" s="127" t="s">
        <v>1530</v>
      </c>
      <c r="EE226" s="127" t="s">
        <v>131</v>
      </c>
      <c r="EF226" s="127" t="s">
        <v>1814</v>
      </c>
      <c r="EG226" s="147">
        <v>95</v>
      </c>
      <c r="EH226" s="127" t="s">
        <v>131</v>
      </c>
      <c r="EI226" s="135">
        <v>1</v>
      </c>
      <c r="EJ226" s="135"/>
      <c r="EK226" s="150">
        <v>44604</v>
      </c>
      <c r="EL226" s="135">
        <v>0.76</v>
      </c>
      <c r="EM226" s="159">
        <v>44604</v>
      </c>
      <c r="EN226" s="133">
        <v>97</v>
      </c>
      <c r="EO226" s="150">
        <v>44604</v>
      </c>
      <c r="EP226" s="132">
        <v>120.8</v>
      </c>
      <c r="EQ226" s="150">
        <v>44604</v>
      </c>
      <c r="ER226" s="99">
        <v>72.919999999999987</v>
      </c>
      <c r="ES226" s="150">
        <v>44604</v>
      </c>
      <c r="ET226" s="225">
        <v>40</v>
      </c>
      <c r="EU226" s="150">
        <v>44604</v>
      </c>
      <c r="EV226" s="135">
        <v>39.4</v>
      </c>
      <c r="EW226" s="150">
        <v>44268</v>
      </c>
      <c r="EX226" s="127" t="s">
        <v>1961</v>
      </c>
      <c r="EY226" s="127"/>
      <c r="EZ226" s="135"/>
      <c r="FA226" s="150">
        <v>44604</v>
      </c>
      <c r="FB226" s="127" t="s">
        <v>1799</v>
      </c>
      <c r="FC226" s="159">
        <v>44268</v>
      </c>
      <c r="FD226" s="138">
        <v>4.3</v>
      </c>
      <c r="FE226" s="150">
        <v>44268</v>
      </c>
      <c r="FF226" s="127" t="s">
        <v>1960</v>
      </c>
      <c r="FG226" s="150">
        <v>44268</v>
      </c>
      <c r="FH226" s="138">
        <v>90.6</v>
      </c>
      <c r="FI226" s="145">
        <v>44604</v>
      </c>
      <c r="FJ226" s="127" t="s">
        <v>1712</v>
      </c>
      <c r="FK226" s="127"/>
      <c r="FL226" s="145">
        <v>44904</v>
      </c>
      <c r="FM226" s="127" t="s">
        <v>1530</v>
      </c>
      <c r="FN226" s="145">
        <v>44994</v>
      </c>
      <c r="FO226" s="138"/>
      <c r="FP226" s="127" t="s">
        <v>132</v>
      </c>
      <c r="FQ226" s="127" t="s">
        <v>132</v>
      </c>
      <c r="FR226" s="127" t="s">
        <v>132</v>
      </c>
      <c r="FS226" s="127" t="s">
        <v>132</v>
      </c>
      <c r="FT226" s="127" t="s">
        <v>132</v>
      </c>
      <c r="FU226" s="127"/>
      <c r="GM226" s="127"/>
    </row>
    <row r="227" spans="1:195" s="75" customFormat="1" x14ac:dyDescent="0.25">
      <c r="A227" s="85">
        <v>2022</v>
      </c>
      <c r="B227" s="76">
        <v>44926</v>
      </c>
      <c r="C227" s="85" t="s">
        <v>121</v>
      </c>
      <c r="D227" s="85" t="s">
        <v>122</v>
      </c>
      <c r="E227" s="85" t="s">
        <v>123</v>
      </c>
      <c r="F227" s="77">
        <f t="shared" si="156"/>
        <v>226</v>
      </c>
      <c r="G227" s="85" t="s">
        <v>1586</v>
      </c>
      <c r="H227" s="85">
        <v>86</v>
      </c>
      <c r="I227" s="85" t="s">
        <v>797</v>
      </c>
      <c r="J227" s="217" t="s">
        <v>800</v>
      </c>
      <c r="K227" s="77" t="str">
        <f>VLOOKUP(J227,[1]CodMpios!$B$1075:$E$1087,4,FALSE)</f>
        <v>86001 - Mocoa</v>
      </c>
      <c r="L227" s="77" t="str">
        <f>VLOOKUP($J227,[1]Coord_Mpios_X_Y!$B$102:$K$114,9,FALSE)</f>
        <v>1,228574994655</v>
      </c>
      <c r="M227" s="77" t="str">
        <f>VLOOKUP($J227,[1]Coord_Mpios_X_Y!$B$102:$K$114,10,FALSE)</f>
        <v>-76,684362183288</v>
      </c>
      <c r="N227" s="86" t="s">
        <v>1846</v>
      </c>
      <c r="O227" s="86" t="s">
        <v>1794</v>
      </c>
      <c r="P227" s="218">
        <v>44783</v>
      </c>
      <c r="Q227" s="85" t="s">
        <v>126</v>
      </c>
      <c r="R227" s="108">
        <v>27360086</v>
      </c>
      <c r="S227" s="62" t="str">
        <f t="shared" si="136"/>
        <v>CC27360086</v>
      </c>
      <c r="T227" s="91" t="s">
        <v>370</v>
      </c>
      <c r="U227" s="85" t="s">
        <v>530</v>
      </c>
      <c r="V227" s="91" t="s">
        <v>1308</v>
      </c>
      <c r="W227" s="85" t="s">
        <v>638</v>
      </c>
      <c r="X227" s="87">
        <v>21805</v>
      </c>
      <c r="Y227" s="89">
        <f t="shared" si="153"/>
        <v>59</v>
      </c>
      <c r="Z227" s="63">
        <f>VLOOKUP($Y227,[1]Edades!$A$3:$H$153,4,FALSE)</f>
        <v>5</v>
      </c>
      <c r="AA227" s="63" t="str">
        <f>VLOOKUP($Y227,[1]Edades!$A$3:$H$153,6,FALSE)</f>
        <v>5 - Adultez</v>
      </c>
      <c r="AB227" s="63">
        <f>VLOOKUP($Y227,[1]Edades!$A$3:$H$153,7,FALSE)</f>
        <v>12</v>
      </c>
      <c r="AC227" s="63" t="str">
        <f>VLOOKUP($Y227,[1]Edades!$A$3:$H$153,8,FALSE)</f>
        <v>55-59</v>
      </c>
      <c r="AD227" s="91" t="s">
        <v>1590</v>
      </c>
      <c r="AE227" s="85">
        <v>2</v>
      </c>
      <c r="AF227" s="85" t="s">
        <v>807</v>
      </c>
      <c r="AG227" s="86" t="s">
        <v>212</v>
      </c>
      <c r="AH227" s="86" t="s">
        <v>130</v>
      </c>
      <c r="AI227" s="85" t="s">
        <v>807</v>
      </c>
      <c r="AJ227" s="85" t="s">
        <v>807</v>
      </c>
      <c r="AK227" s="86" t="s">
        <v>1846</v>
      </c>
      <c r="AL227" s="86" t="s">
        <v>1602</v>
      </c>
      <c r="AM227" s="85" t="s">
        <v>1786</v>
      </c>
      <c r="AN227" s="85" t="s">
        <v>131</v>
      </c>
      <c r="AO227" s="85" t="s">
        <v>131</v>
      </c>
      <c r="AP227" s="85" t="s">
        <v>131</v>
      </c>
      <c r="AQ227" s="75" t="s">
        <v>1841</v>
      </c>
      <c r="AR227" s="53" t="str">
        <f t="shared" si="154"/>
        <v>86001 - Mocoa</v>
      </c>
      <c r="AS227" s="85" t="s">
        <v>1586</v>
      </c>
      <c r="AT227" s="85">
        <v>3137205590</v>
      </c>
      <c r="AU227" s="85" t="s">
        <v>1219</v>
      </c>
      <c r="AV227" s="85"/>
      <c r="AW227" s="85"/>
      <c r="AX227" s="85"/>
      <c r="AY227" s="85"/>
      <c r="AZ227" s="85"/>
      <c r="BA227" s="85">
        <v>86</v>
      </c>
      <c r="BB227" s="85" t="s">
        <v>1778</v>
      </c>
      <c r="BC227" s="85">
        <v>86001</v>
      </c>
      <c r="BD227" s="85" t="s">
        <v>1586</v>
      </c>
      <c r="BE227" s="89">
        <v>860010017201</v>
      </c>
      <c r="BF227" s="49" t="s">
        <v>1079</v>
      </c>
      <c r="BG227" s="85" t="s">
        <v>1779</v>
      </c>
      <c r="BH227" s="85" t="s">
        <v>1780</v>
      </c>
      <c r="BI227" s="85">
        <v>4201616</v>
      </c>
      <c r="BJ227" s="85"/>
      <c r="BK227" s="85"/>
      <c r="BL227" s="85" t="s">
        <v>807</v>
      </c>
      <c r="BM227" s="88" t="s">
        <v>132</v>
      </c>
      <c r="BN227" s="85" t="s">
        <v>132</v>
      </c>
      <c r="BO227" s="85">
        <v>0</v>
      </c>
      <c r="BP227" s="85" t="s">
        <v>132</v>
      </c>
      <c r="BQ227" s="85" t="s">
        <v>132</v>
      </c>
      <c r="BR227" s="85" t="s">
        <v>807</v>
      </c>
      <c r="BS227" s="85" t="s">
        <v>807</v>
      </c>
      <c r="BT227" s="142">
        <v>44470</v>
      </c>
      <c r="BU227" s="85" t="s">
        <v>1677</v>
      </c>
      <c r="BV227" s="85" t="s">
        <v>130</v>
      </c>
      <c r="BW227" s="91" t="s">
        <v>1700</v>
      </c>
      <c r="BX227" s="85"/>
      <c r="BY227" s="85" t="s">
        <v>132</v>
      </c>
      <c r="BZ227" s="85" t="s">
        <v>807</v>
      </c>
      <c r="CA227" s="85" t="s">
        <v>807</v>
      </c>
      <c r="CB227" s="85"/>
      <c r="CC227" s="85"/>
      <c r="CD227" s="85" t="s">
        <v>131</v>
      </c>
      <c r="CE227" s="88" t="s">
        <v>1681</v>
      </c>
      <c r="CF227" s="80" t="str">
        <f t="shared" ref="CF227:CF228" si="173">E227</f>
        <v>HTA</v>
      </c>
      <c r="CG227" s="109">
        <v>63</v>
      </c>
      <c r="CH227" s="95">
        <v>154</v>
      </c>
      <c r="CI227" s="50">
        <f t="shared" si="138"/>
        <v>26.564344746162927</v>
      </c>
      <c r="CJ227" s="18" t="str">
        <f t="shared" si="139"/>
        <v>SOBREPESO</v>
      </c>
      <c r="CK227" s="95">
        <f>Hoja1!L229</f>
        <v>9</v>
      </c>
      <c r="CL227" s="10" t="s">
        <v>1112</v>
      </c>
      <c r="CM227" s="114">
        <v>43403</v>
      </c>
      <c r="CN227" s="92"/>
      <c r="CO227" s="75">
        <v>1</v>
      </c>
      <c r="CP227" s="119">
        <f t="shared" si="172"/>
        <v>43403</v>
      </c>
      <c r="CQ227" s="75">
        <v>2</v>
      </c>
      <c r="CR227" s="65" t="s">
        <v>1222</v>
      </c>
      <c r="CS227" s="75">
        <v>0</v>
      </c>
      <c r="CT227" s="110" t="s">
        <v>131</v>
      </c>
      <c r="CU227" s="93" t="s">
        <v>807</v>
      </c>
      <c r="CV227" s="92"/>
      <c r="CW227" s="102">
        <v>120</v>
      </c>
      <c r="CX227" s="102">
        <v>90</v>
      </c>
      <c r="CY227" s="93" t="s">
        <v>807</v>
      </c>
      <c r="CZ227" s="92" t="s">
        <v>132</v>
      </c>
      <c r="DA227" s="75" t="s">
        <v>807</v>
      </c>
      <c r="DB227" s="92">
        <v>0</v>
      </c>
      <c r="DC227" s="75" t="str">
        <f t="shared" si="140"/>
        <v/>
      </c>
      <c r="DD227" s="16" t="str">
        <f t="shared" si="141"/>
        <v/>
      </c>
      <c r="DE227" s="16" t="str">
        <f t="shared" si="142"/>
        <v/>
      </c>
      <c r="DF227" s="16" t="str">
        <f t="shared" si="143"/>
        <v/>
      </c>
      <c r="DG227" s="16" t="str">
        <f t="shared" si="155"/>
        <v xml:space="preserve"> +  +  + </v>
      </c>
      <c r="DH227" s="16" t="str">
        <f>E227</f>
        <v>HTA</v>
      </c>
      <c r="DI227" s="98"/>
      <c r="DJ227" s="75" t="str">
        <f t="shared" si="144"/>
        <v>NO</v>
      </c>
      <c r="DL227" s="98"/>
      <c r="DM227" s="98">
        <v>43439</v>
      </c>
      <c r="DN227" s="75" t="str">
        <f t="shared" si="145"/>
        <v>SI</v>
      </c>
      <c r="DO227" s="98"/>
      <c r="DP227" s="75" t="str">
        <f t="shared" si="146"/>
        <v>NO</v>
      </c>
      <c r="DQ227" s="98"/>
      <c r="DR227" s="75" t="str">
        <f t="shared" si="147"/>
        <v>NO</v>
      </c>
      <c r="DS227" s="98"/>
      <c r="DT227" s="75" t="str">
        <f t="shared" si="148"/>
        <v>NO</v>
      </c>
      <c r="DU227" s="98"/>
      <c r="DV227" s="75" t="str">
        <f t="shared" si="149"/>
        <v>NO</v>
      </c>
      <c r="DW227" s="98"/>
      <c r="DX227" s="75" t="str">
        <f t="shared" si="150"/>
        <v>NO</v>
      </c>
      <c r="DY227" s="98">
        <v>44228</v>
      </c>
      <c r="DZ227" s="75" t="str">
        <f t="shared" si="151"/>
        <v>SI</v>
      </c>
      <c r="EA227" s="98"/>
      <c r="EB227" s="75" t="str">
        <f t="shared" si="152"/>
        <v>NO</v>
      </c>
      <c r="EC227" s="98" t="s">
        <v>807</v>
      </c>
      <c r="ED227" s="92" t="s">
        <v>1530</v>
      </c>
      <c r="EE227" s="92"/>
      <c r="EF227" s="98" t="s">
        <v>807</v>
      </c>
      <c r="EG227" s="94"/>
      <c r="EH227" s="99" t="s">
        <v>131</v>
      </c>
      <c r="EI227" s="99" t="s">
        <v>807</v>
      </c>
      <c r="EJ227" s="99"/>
      <c r="EK227" s="111">
        <v>44193</v>
      </c>
      <c r="EL227" s="92">
        <v>0.7</v>
      </c>
      <c r="EM227" s="112">
        <v>44193</v>
      </c>
      <c r="EN227" s="102">
        <v>102</v>
      </c>
      <c r="EO227" s="111">
        <v>44193</v>
      </c>
      <c r="EP227" s="92">
        <v>134</v>
      </c>
      <c r="EQ227" s="111">
        <v>44193</v>
      </c>
      <c r="ER227" s="99">
        <v>61.099999999999994</v>
      </c>
      <c r="ES227" s="111">
        <v>44193</v>
      </c>
      <c r="ET227" s="192">
        <v>52.1</v>
      </c>
      <c r="EU227" s="111">
        <v>44193</v>
      </c>
      <c r="EV227" s="92">
        <v>104</v>
      </c>
      <c r="EW227" s="111">
        <v>44193</v>
      </c>
      <c r="EX227" s="92"/>
      <c r="EY227" s="103"/>
      <c r="EZ227" s="92"/>
      <c r="FA227" s="102"/>
      <c r="FB227" s="102"/>
      <c r="FC227" s="92"/>
      <c r="FD227" s="92"/>
      <c r="FE227" s="112">
        <v>44193</v>
      </c>
      <c r="FF227" s="125">
        <v>2.2999999999999998</v>
      </c>
      <c r="FG227" s="111">
        <v>44193</v>
      </c>
      <c r="FH227" s="125">
        <v>54.3</v>
      </c>
      <c r="FI227" s="92"/>
      <c r="FJ227" s="94"/>
      <c r="FK227" s="92"/>
      <c r="FL227" s="114">
        <v>44470</v>
      </c>
      <c r="FM227" s="98" t="s">
        <v>1530</v>
      </c>
      <c r="FN227" s="97"/>
      <c r="FO227" s="107" t="s">
        <v>1794</v>
      </c>
      <c r="FP227" s="92" t="s">
        <v>132</v>
      </c>
      <c r="FQ227" s="92" t="s">
        <v>132</v>
      </c>
      <c r="FR227" s="92" t="s">
        <v>132</v>
      </c>
      <c r="FS227" s="107" t="s">
        <v>807</v>
      </c>
      <c r="FT227" s="92" t="s">
        <v>132</v>
      </c>
      <c r="FU227" s="107" t="s">
        <v>1794</v>
      </c>
      <c r="GM227" s="102"/>
    </row>
    <row r="228" spans="1:195" s="75" customFormat="1" x14ac:dyDescent="0.25">
      <c r="A228" s="85">
        <v>2022</v>
      </c>
      <c r="B228" s="76">
        <v>44926</v>
      </c>
      <c r="C228" s="85" t="s">
        <v>121</v>
      </c>
      <c r="D228" s="85" t="s">
        <v>122</v>
      </c>
      <c r="E228" s="85" t="s">
        <v>123</v>
      </c>
      <c r="F228" s="77">
        <f t="shared" si="156"/>
        <v>227</v>
      </c>
      <c r="G228" s="85" t="s">
        <v>1586</v>
      </c>
      <c r="H228" s="85">
        <v>86</v>
      </c>
      <c r="I228" s="85" t="s">
        <v>797</v>
      </c>
      <c r="J228" s="217" t="s">
        <v>800</v>
      </c>
      <c r="K228" s="77" t="str">
        <f>VLOOKUP(J228,[1]CodMpios!$B$1075:$E$1087,4,FALSE)</f>
        <v>86001 - Mocoa</v>
      </c>
      <c r="L228" s="77" t="str">
        <f>VLOOKUP($J228,[1]Coord_Mpios_X_Y!$B$102:$K$114,9,FALSE)</f>
        <v>1,228574994655</v>
      </c>
      <c r="M228" s="77" t="str">
        <f>VLOOKUP($J228,[1]Coord_Mpios_X_Y!$B$102:$K$114,10,FALSE)</f>
        <v>-76,684362183288</v>
      </c>
      <c r="N228" s="86" t="s">
        <v>1775</v>
      </c>
      <c r="O228" s="86" t="s">
        <v>1776</v>
      </c>
      <c r="P228" s="218"/>
      <c r="Q228" s="85" t="s">
        <v>126</v>
      </c>
      <c r="R228" s="108">
        <v>18100516</v>
      </c>
      <c r="S228" s="62" t="str">
        <f t="shared" si="136"/>
        <v>CC18100516</v>
      </c>
      <c r="T228" s="91" t="s">
        <v>205</v>
      </c>
      <c r="U228" s="85" t="s">
        <v>505</v>
      </c>
      <c r="V228" s="91" t="s">
        <v>275</v>
      </c>
      <c r="W228" s="85" t="s">
        <v>225</v>
      </c>
      <c r="X228" s="87">
        <v>19171</v>
      </c>
      <c r="Y228" s="89">
        <f t="shared" si="153"/>
        <v>52</v>
      </c>
      <c r="Z228" s="63">
        <f>VLOOKUP($Y228,[1]Edades!$A$3:$H$153,4,FALSE)</f>
        <v>5</v>
      </c>
      <c r="AA228" s="63" t="str">
        <f>VLOOKUP($Y228,[1]Edades!$A$3:$H$153,6,FALSE)</f>
        <v>5 - Adultez</v>
      </c>
      <c r="AB228" s="63">
        <f>VLOOKUP($Y228,[1]Edades!$A$3:$H$153,7,FALSE)</f>
        <v>11</v>
      </c>
      <c r="AC228" s="63" t="str">
        <f>VLOOKUP($Y228,[1]Edades!$A$3:$H$153,8,FALSE)</f>
        <v>50-54</v>
      </c>
      <c r="AD228" s="91" t="s">
        <v>1589</v>
      </c>
      <c r="AE228" s="85">
        <v>1</v>
      </c>
      <c r="AF228" s="85" t="s">
        <v>807</v>
      </c>
      <c r="AG228" s="86" t="s">
        <v>1777</v>
      </c>
      <c r="AH228" s="85" t="s">
        <v>807</v>
      </c>
      <c r="AI228" s="85" t="s">
        <v>807</v>
      </c>
      <c r="AJ228" s="85" t="s">
        <v>807</v>
      </c>
      <c r="AK228" s="86" t="s">
        <v>1775</v>
      </c>
      <c r="AL228" s="85" t="s">
        <v>807</v>
      </c>
      <c r="AM228" s="85" t="s">
        <v>1786</v>
      </c>
      <c r="AN228" s="85" t="s">
        <v>131</v>
      </c>
      <c r="AO228" s="85" t="s">
        <v>131</v>
      </c>
      <c r="AP228" s="85" t="s">
        <v>131</v>
      </c>
      <c r="AQ228" s="75" t="s">
        <v>1841</v>
      </c>
      <c r="AR228" s="53" t="str">
        <f t="shared" si="154"/>
        <v>86001 - Mocoa</v>
      </c>
      <c r="AS228" s="85" t="s">
        <v>1586</v>
      </c>
      <c r="AT228" s="85">
        <v>3104791185</v>
      </c>
      <c r="AU228" s="85" t="s">
        <v>1219</v>
      </c>
      <c r="AV228" s="85"/>
      <c r="AW228" s="85"/>
      <c r="AX228" s="85"/>
      <c r="AY228" s="85"/>
      <c r="AZ228" s="85"/>
      <c r="BA228" s="85">
        <v>86</v>
      </c>
      <c r="BB228" s="85" t="s">
        <v>1778</v>
      </c>
      <c r="BC228" s="85">
        <v>86001</v>
      </c>
      <c r="BD228" s="85" t="s">
        <v>1586</v>
      </c>
      <c r="BE228" s="89">
        <v>860010017201</v>
      </c>
      <c r="BF228" s="49" t="s">
        <v>1079</v>
      </c>
      <c r="BG228" s="85" t="s">
        <v>1779</v>
      </c>
      <c r="BH228" s="85" t="s">
        <v>1780</v>
      </c>
      <c r="BI228" s="85">
        <v>4201616</v>
      </c>
      <c r="BJ228" s="85"/>
      <c r="BK228" s="85"/>
      <c r="BL228" s="85" t="s">
        <v>807</v>
      </c>
      <c r="BM228" s="85" t="s">
        <v>130</v>
      </c>
      <c r="BN228" s="85" t="s">
        <v>130</v>
      </c>
      <c r="BO228" s="85">
        <v>1</v>
      </c>
      <c r="BP228" s="85" t="s">
        <v>132</v>
      </c>
      <c r="BQ228" s="85" t="s">
        <v>132</v>
      </c>
      <c r="BR228" s="85" t="s">
        <v>807</v>
      </c>
      <c r="BS228" s="85" t="s">
        <v>807</v>
      </c>
      <c r="BT228" s="142">
        <v>44672</v>
      </c>
      <c r="BU228" s="85" t="s">
        <v>1677</v>
      </c>
      <c r="BV228" s="85" t="s">
        <v>130</v>
      </c>
      <c r="BW228" s="91" t="s">
        <v>1792</v>
      </c>
      <c r="BX228" s="85"/>
      <c r="BY228" s="88" t="s">
        <v>130</v>
      </c>
      <c r="BZ228" s="85" t="s">
        <v>807</v>
      </c>
      <c r="CA228" s="85" t="s">
        <v>807</v>
      </c>
      <c r="CB228" s="85"/>
      <c r="CC228" s="85"/>
      <c r="CD228" s="85" t="s">
        <v>131</v>
      </c>
      <c r="CE228" s="88" t="s">
        <v>1681</v>
      </c>
      <c r="CF228" s="80" t="str">
        <f t="shared" si="173"/>
        <v>HTA</v>
      </c>
      <c r="CG228" s="109">
        <v>85</v>
      </c>
      <c r="CH228" s="95">
        <v>174</v>
      </c>
      <c r="CI228" s="50">
        <f t="shared" si="138"/>
        <v>28.075042938300964</v>
      </c>
      <c r="CJ228" s="18" t="str">
        <f t="shared" si="139"/>
        <v>SOBREPESO</v>
      </c>
      <c r="CK228" s="95">
        <f>Hoja1!L230</f>
        <v>15</v>
      </c>
      <c r="CL228" s="10" t="s">
        <v>1113</v>
      </c>
      <c r="CM228" s="114">
        <v>43403</v>
      </c>
      <c r="CN228" s="92"/>
      <c r="CO228" s="75">
        <v>1</v>
      </c>
      <c r="CP228" s="119">
        <f t="shared" si="172"/>
        <v>43403</v>
      </c>
      <c r="CQ228" s="75">
        <v>2</v>
      </c>
      <c r="CR228" s="65" t="s">
        <v>1222</v>
      </c>
      <c r="CS228" s="75">
        <v>0</v>
      </c>
      <c r="CT228" s="110" t="s">
        <v>131</v>
      </c>
      <c r="CU228" s="93" t="s">
        <v>807</v>
      </c>
      <c r="CV228" s="92"/>
      <c r="CW228" s="102">
        <v>186</v>
      </c>
      <c r="CX228" s="102">
        <v>97</v>
      </c>
      <c r="CY228" s="93" t="s">
        <v>807</v>
      </c>
      <c r="CZ228" s="92" t="s">
        <v>130</v>
      </c>
      <c r="DA228" s="75" t="s">
        <v>807</v>
      </c>
      <c r="DB228" s="92">
        <v>0</v>
      </c>
      <c r="DC228" s="75" t="str">
        <f t="shared" si="140"/>
        <v>TABAQUISMO</v>
      </c>
      <c r="DD228" s="16" t="str">
        <f t="shared" si="141"/>
        <v>PRESION ALTA</v>
      </c>
      <c r="DE228" s="16" t="str">
        <f t="shared" si="142"/>
        <v/>
      </c>
      <c r="DF228" s="16" t="str">
        <f t="shared" si="143"/>
        <v/>
      </c>
      <c r="DG228" s="16" t="str">
        <f t="shared" si="155"/>
        <v xml:space="preserve">TABAQUISMO + PRESION ALTA +  + </v>
      </c>
      <c r="DH228" s="16" t="s">
        <v>2244</v>
      </c>
      <c r="DI228" s="98"/>
      <c r="DJ228" s="75" t="str">
        <f t="shared" si="144"/>
        <v>NO</v>
      </c>
      <c r="DL228" s="98"/>
      <c r="DM228" s="98"/>
      <c r="DN228" s="75" t="str">
        <f t="shared" si="145"/>
        <v>NO</v>
      </c>
      <c r="DO228" s="98"/>
      <c r="DP228" s="75" t="str">
        <f t="shared" si="146"/>
        <v>NO</v>
      </c>
      <c r="DQ228" s="98"/>
      <c r="DR228" s="75" t="str">
        <f t="shared" si="147"/>
        <v>NO</v>
      </c>
      <c r="DS228" s="98"/>
      <c r="DT228" s="75" t="str">
        <f t="shared" si="148"/>
        <v>NO</v>
      </c>
      <c r="DU228" s="98"/>
      <c r="DV228" s="75" t="str">
        <f t="shared" si="149"/>
        <v>NO</v>
      </c>
      <c r="DW228" s="98"/>
      <c r="DX228" s="75" t="str">
        <f t="shared" si="150"/>
        <v>NO</v>
      </c>
      <c r="DY228" s="97">
        <v>44428</v>
      </c>
      <c r="DZ228" s="75" t="str">
        <f t="shared" si="151"/>
        <v>SI</v>
      </c>
      <c r="EA228" s="98"/>
      <c r="EB228" s="75" t="str">
        <f t="shared" si="152"/>
        <v>NO</v>
      </c>
      <c r="EC228" s="98" t="s">
        <v>807</v>
      </c>
      <c r="ED228" s="92" t="s">
        <v>1530</v>
      </c>
      <c r="EE228" s="92"/>
      <c r="EF228" s="98" t="s">
        <v>807</v>
      </c>
      <c r="EG228" s="94"/>
      <c r="EH228" s="99" t="s">
        <v>131</v>
      </c>
      <c r="EI228" s="99" t="s">
        <v>807</v>
      </c>
      <c r="EJ228" s="99"/>
      <c r="EK228" s="111">
        <v>44428</v>
      </c>
      <c r="EL228" s="92">
        <v>1.1000000000000001</v>
      </c>
      <c r="EM228" s="112">
        <v>44428</v>
      </c>
      <c r="EN228" s="102">
        <v>97</v>
      </c>
      <c r="EO228" s="111">
        <v>44428</v>
      </c>
      <c r="EP228" s="92">
        <v>196</v>
      </c>
      <c r="EQ228" s="111">
        <v>44428</v>
      </c>
      <c r="ER228" s="99">
        <v>109.30000000000001</v>
      </c>
      <c r="ES228" s="111">
        <v>44428</v>
      </c>
      <c r="ET228" s="192">
        <v>67.099999999999994</v>
      </c>
      <c r="EU228" s="111">
        <v>44428</v>
      </c>
      <c r="EV228" s="92">
        <v>98</v>
      </c>
      <c r="EW228" s="111">
        <v>44428</v>
      </c>
      <c r="EX228" s="92"/>
      <c r="EY228" s="103"/>
      <c r="EZ228" s="92"/>
      <c r="FA228" s="102"/>
      <c r="FB228" s="102"/>
      <c r="FC228" s="92"/>
      <c r="FD228" s="92"/>
      <c r="FE228" s="112">
        <v>44428</v>
      </c>
      <c r="FF228" s="105">
        <v>3.9</v>
      </c>
      <c r="FG228" s="111">
        <v>44428</v>
      </c>
      <c r="FH228" s="105">
        <v>77.3</v>
      </c>
      <c r="FI228" s="92"/>
      <c r="FJ228" s="94"/>
      <c r="FK228" s="92"/>
      <c r="FL228" s="114">
        <v>44672</v>
      </c>
      <c r="FM228" s="98" t="s">
        <v>1530</v>
      </c>
      <c r="FN228" s="114">
        <v>44702</v>
      </c>
      <c r="FO228" s="107" t="s">
        <v>807</v>
      </c>
      <c r="FP228" s="92" t="s">
        <v>132</v>
      </c>
      <c r="FQ228" s="92" t="s">
        <v>132</v>
      </c>
      <c r="FR228" s="92" t="s">
        <v>132</v>
      </c>
      <c r="FS228" s="107" t="s">
        <v>807</v>
      </c>
      <c r="FT228" s="92" t="s">
        <v>132</v>
      </c>
      <c r="FU228" s="92"/>
      <c r="GM228" s="102"/>
    </row>
    <row r="229" spans="1:195" s="75" customFormat="1" ht="26.25" x14ac:dyDescent="0.25">
      <c r="A229" s="85">
        <v>2022</v>
      </c>
      <c r="B229" s="76">
        <v>44926</v>
      </c>
      <c r="C229" s="85" t="s">
        <v>121</v>
      </c>
      <c r="D229" s="85" t="s">
        <v>122</v>
      </c>
      <c r="E229" s="85" t="s">
        <v>1475</v>
      </c>
      <c r="F229" s="77">
        <f t="shared" si="156"/>
        <v>228</v>
      </c>
      <c r="G229" s="85" t="s">
        <v>1586</v>
      </c>
      <c r="H229" s="85">
        <v>86</v>
      </c>
      <c r="I229" s="85" t="s">
        <v>797</v>
      </c>
      <c r="J229" s="217" t="s">
        <v>800</v>
      </c>
      <c r="K229" s="77" t="str">
        <f>VLOOKUP(J229,[1]CodMpios!$B$1075:$E$1087,4,FALSE)</f>
        <v>86001 - Mocoa</v>
      </c>
      <c r="L229" s="77" t="str">
        <f>VLOOKUP($J229,[1]Coord_Mpios_X_Y!$B$102:$K$114,9,FALSE)</f>
        <v>1,228574994655</v>
      </c>
      <c r="M229" s="77" t="str">
        <f>VLOOKUP($J229,[1]Coord_Mpios_X_Y!$B$102:$K$114,10,FALSE)</f>
        <v>-76,684362183288</v>
      </c>
      <c r="N229" s="86" t="s">
        <v>1784</v>
      </c>
      <c r="O229" s="86" t="s">
        <v>1776</v>
      </c>
      <c r="P229" s="218"/>
      <c r="Q229" s="85" t="s">
        <v>126</v>
      </c>
      <c r="R229" s="108">
        <v>27353431</v>
      </c>
      <c r="S229" s="62" t="str">
        <f t="shared" si="136"/>
        <v>CC27353431</v>
      </c>
      <c r="T229" s="91" t="s">
        <v>263</v>
      </c>
      <c r="U229" s="85" t="s">
        <v>530</v>
      </c>
      <c r="V229" s="91" t="s">
        <v>146</v>
      </c>
      <c r="W229" s="85" t="s">
        <v>281</v>
      </c>
      <c r="X229" s="87">
        <v>17775</v>
      </c>
      <c r="Y229" s="89">
        <f t="shared" si="153"/>
        <v>48</v>
      </c>
      <c r="Z229" s="63">
        <f>VLOOKUP($Y229,[1]Edades!$A$3:$H$153,4,FALSE)</f>
        <v>5</v>
      </c>
      <c r="AA229" s="63" t="str">
        <f>VLOOKUP($Y229,[1]Edades!$A$3:$H$153,6,FALSE)</f>
        <v>5 - Adultez</v>
      </c>
      <c r="AB229" s="63">
        <f>VLOOKUP($Y229,[1]Edades!$A$3:$H$153,7,FALSE)</f>
        <v>10</v>
      </c>
      <c r="AC229" s="63" t="str">
        <f>VLOOKUP($Y229,[1]Edades!$A$3:$H$153,8,FALSE)</f>
        <v>45-49</v>
      </c>
      <c r="AD229" s="91" t="s">
        <v>1590</v>
      </c>
      <c r="AE229" s="85">
        <v>2</v>
      </c>
      <c r="AF229" s="85" t="s">
        <v>807</v>
      </c>
      <c r="AG229" s="127" t="s">
        <v>132</v>
      </c>
      <c r="AH229" s="127" t="s">
        <v>132</v>
      </c>
      <c r="AI229" s="85" t="s">
        <v>2237</v>
      </c>
      <c r="AJ229" s="127" t="s">
        <v>807</v>
      </c>
      <c r="AK229" s="127" t="s">
        <v>807</v>
      </c>
      <c r="AL229" s="127" t="s">
        <v>1603</v>
      </c>
      <c r="AM229" s="85" t="s">
        <v>1786</v>
      </c>
      <c r="AN229" s="85" t="s">
        <v>131</v>
      </c>
      <c r="AO229" s="85" t="s">
        <v>131</v>
      </c>
      <c r="AP229" s="85" t="s">
        <v>131</v>
      </c>
      <c r="AQ229" s="127" t="s">
        <v>1841</v>
      </c>
      <c r="AR229" s="53" t="str">
        <f t="shared" si="154"/>
        <v>86001 - Mocoa</v>
      </c>
      <c r="AS229" s="85" t="s">
        <v>1586</v>
      </c>
      <c r="AT229" s="85">
        <v>3203709859</v>
      </c>
      <c r="AU229" s="85" t="s">
        <v>1219</v>
      </c>
      <c r="AV229" s="85"/>
      <c r="AW229" s="85"/>
      <c r="AX229" s="85"/>
      <c r="AY229" s="85"/>
      <c r="AZ229" s="85"/>
      <c r="BA229" s="85">
        <v>86</v>
      </c>
      <c r="BB229" s="85" t="s">
        <v>1778</v>
      </c>
      <c r="BC229" s="85">
        <v>86001</v>
      </c>
      <c r="BD229" s="85" t="s">
        <v>1586</v>
      </c>
      <c r="BE229" s="89">
        <v>860010017201</v>
      </c>
      <c r="BF229" s="49" t="s">
        <v>1079</v>
      </c>
      <c r="BG229" s="85" t="s">
        <v>1779</v>
      </c>
      <c r="BH229" s="85" t="s">
        <v>1780</v>
      </c>
      <c r="BI229" s="85">
        <v>4201616</v>
      </c>
      <c r="BJ229" s="85"/>
      <c r="BK229" s="85"/>
      <c r="BL229" s="85" t="s">
        <v>807</v>
      </c>
      <c r="BM229" s="127" t="s">
        <v>130</v>
      </c>
      <c r="BN229" s="127" t="s">
        <v>132</v>
      </c>
      <c r="BO229" s="85">
        <v>0</v>
      </c>
      <c r="BP229" s="127" t="s">
        <v>132</v>
      </c>
      <c r="BQ229" s="127" t="s">
        <v>132</v>
      </c>
      <c r="BR229" s="85" t="s">
        <v>1676</v>
      </c>
      <c r="BS229" s="127" t="s">
        <v>132</v>
      </c>
      <c r="BT229" s="150">
        <v>44901</v>
      </c>
      <c r="BU229" s="127" t="s">
        <v>1677</v>
      </c>
      <c r="BV229" s="127" t="s">
        <v>130</v>
      </c>
      <c r="BW229" s="133" t="s">
        <v>1678</v>
      </c>
      <c r="BX229" s="127" t="s">
        <v>132</v>
      </c>
      <c r="BY229" s="125" t="s">
        <v>130</v>
      </c>
      <c r="BZ229" s="127" t="s">
        <v>132</v>
      </c>
      <c r="CA229" s="127" t="s">
        <v>132</v>
      </c>
      <c r="CB229" s="127" t="s">
        <v>132</v>
      </c>
      <c r="CC229" s="127" t="s">
        <v>130</v>
      </c>
      <c r="CD229" s="127" t="s">
        <v>131</v>
      </c>
      <c r="CE229" s="127" t="s">
        <v>1681</v>
      </c>
      <c r="CF229" s="127" t="s">
        <v>1842</v>
      </c>
      <c r="CG229" s="130">
        <v>72</v>
      </c>
      <c r="CH229" s="131">
        <v>149</v>
      </c>
      <c r="CI229" s="50">
        <f t="shared" si="138"/>
        <v>32.430971577856852</v>
      </c>
      <c r="CJ229" s="18" t="str">
        <f t="shared" si="139"/>
        <v>OBESIDAD</v>
      </c>
      <c r="CK229" s="95">
        <f>Hoja1!L231</f>
        <v>5</v>
      </c>
      <c r="CL229" s="10" t="s">
        <v>1112</v>
      </c>
      <c r="CM229" s="150">
        <v>43403</v>
      </c>
      <c r="CN229" s="127"/>
      <c r="CO229" s="135">
        <v>1</v>
      </c>
      <c r="CP229" s="65" t="s">
        <v>1221</v>
      </c>
      <c r="CQ229" s="135">
        <v>1</v>
      </c>
      <c r="CR229" s="65" t="s">
        <v>1221</v>
      </c>
      <c r="CS229" s="75">
        <v>1</v>
      </c>
      <c r="CT229" s="110" t="s">
        <v>1707</v>
      </c>
      <c r="CU229" s="127" t="s">
        <v>132</v>
      </c>
      <c r="CV229" s="127"/>
      <c r="CW229" s="133">
        <v>136</v>
      </c>
      <c r="CX229" s="125">
        <v>76</v>
      </c>
      <c r="CY229" s="127" t="s">
        <v>807</v>
      </c>
      <c r="CZ229" s="127" t="s">
        <v>130</v>
      </c>
      <c r="DA229" s="127" t="s">
        <v>132</v>
      </c>
      <c r="DB229" s="92">
        <v>0</v>
      </c>
      <c r="DC229" s="75" t="str">
        <f t="shared" si="140"/>
        <v/>
      </c>
      <c r="DD229" s="16" t="str">
        <f t="shared" si="141"/>
        <v/>
      </c>
      <c r="DE229" s="16" t="str">
        <f t="shared" si="142"/>
        <v/>
      </c>
      <c r="DF229" s="16" t="str">
        <f t="shared" si="143"/>
        <v>HDL ALTO</v>
      </c>
      <c r="DG229" s="16" t="str">
        <f t="shared" si="155"/>
        <v xml:space="preserve"> +  +  + HDL ALTO</v>
      </c>
      <c r="DH229" s="16" t="str">
        <f>VLOOKUP(DG229,Hoja3!$A$19:$B$41,2,FALSE)</f>
        <v>HDL ALTO</v>
      </c>
      <c r="DI229" s="127"/>
      <c r="DJ229" s="75" t="str">
        <f t="shared" si="144"/>
        <v>NO</v>
      </c>
      <c r="DL229" s="127"/>
      <c r="DM229" s="149">
        <v>44540</v>
      </c>
      <c r="DN229" s="75" t="str">
        <f t="shared" si="145"/>
        <v>SI</v>
      </c>
      <c r="DO229" s="134"/>
      <c r="DP229" s="75" t="str">
        <f t="shared" si="146"/>
        <v>NO</v>
      </c>
      <c r="DQ229" s="98"/>
      <c r="DR229" s="75" t="str">
        <f t="shared" si="147"/>
        <v>NO</v>
      </c>
      <c r="DS229" s="134"/>
      <c r="DT229" s="75" t="str">
        <f t="shared" si="148"/>
        <v>NO</v>
      </c>
      <c r="DU229" s="134"/>
      <c r="DV229" s="75" t="str">
        <f t="shared" si="149"/>
        <v>NO</v>
      </c>
      <c r="DW229" s="143"/>
      <c r="DX229" s="75" t="str">
        <f t="shared" si="150"/>
        <v>NO</v>
      </c>
      <c r="DY229" s="111">
        <v>44390</v>
      </c>
      <c r="DZ229" s="75" t="str">
        <f t="shared" si="151"/>
        <v>SI</v>
      </c>
      <c r="EA229" s="134"/>
      <c r="EB229" s="75" t="str">
        <f t="shared" si="152"/>
        <v>NO</v>
      </c>
      <c r="EC229" s="134" t="s">
        <v>131</v>
      </c>
      <c r="ED229" s="127" t="s">
        <v>1530</v>
      </c>
      <c r="EE229" s="127" t="s">
        <v>807</v>
      </c>
      <c r="EF229" s="127" t="s">
        <v>1114</v>
      </c>
      <c r="EG229" s="147">
        <v>87</v>
      </c>
      <c r="EH229" s="127" t="s">
        <v>1962</v>
      </c>
      <c r="EI229" s="135">
        <v>2</v>
      </c>
      <c r="EJ229" s="135"/>
      <c r="EK229" s="150">
        <v>44900</v>
      </c>
      <c r="EL229" s="135">
        <v>0.82</v>
      </c>
      <c r="EM229" s="159">
        <v>44900</v>
      </c>
      <c r="EN229" s="133">
        <v>120</v>
      </c>
      <c r="EO229" s="144">
        <v>44701</v>
      </c>
      <c r="EP229" s="132">
        <v>158</v>
      </c>
      <c r="EQ229" s="144">
        <v>44701</v>
      </c>
      <c r="ER229" s="99"/>
      <c r="ES229" s="144">
        <v>44701</v>
      </c>
      <c r="ET229" s="226">
        <v>64.099999999999994</v>
      </c>
      <c r="EU229" s="144">
        <v>44701</v>
      </c>
      <c r="EV229" s="135">
        <v>146.9</v>
      </c>
      <c r="EW229" s="134">
        <v>44390</v>
      </c>
      <c r="EX229" s="127" t="s">
        <v>1964</v>
      </c>
      <c r="EY229" s="146">
        <v>44900</v>
      </c>
      <c r="EZ229" s="135">
        <v>7.1</v>
      </c>
      <c r="FA229" s="144">
        <v>44490</v>
      </c>
      <c r="FB229" s="127" t="s">
        <v>1799</v>
      </c>
      <c r="FC229" s="150">
        <v>44209</v>
      </c>
      <c r="FD229" s="138">
        <v>5.0999999999999996</v>
      </c>
      <c r="FE229" s="150">
        <v>44209</v>
      </c>
      <c r="FF229" s="127" t="s">
        <v>1963</v>
      </c>
      <c r="FG229" s="134">
        <v>44390</v>
      </c>
      <c r="FH229" s="138">
        <v>3.2</v>
      </c>
      <c r="FI229" s="150">
        <v>44900</v>
      </c>
      <c r="FJ229" s="127" t="s">
        <v>1712</v>
      </c>
      <c r="FK229" s="127">
        <v>102</v>
      </c>
      <c r="FL229" s="150">
        <v>44901</v>
      </c>
      <c r="FM229" s="127" t="s">
        <v>1530</v>
      </c>
      <c r="FN229" s="150">
        <v>44991</v>
      </c>
      <c r="FO229" s="127"/>
      <c r="FP229" s="127" t="s">
        <v>132</v>
      </c>
      <c r="FQ229" s="127" t="s">
        <v>132</v>
      </c>
      <c r="FR229" s="127" t="s">
        <v>132</v>
      </c>
      <c r="FS229" s="127" t="s">
        <v>132</v>
      </c>
      <c r="FT229" s="127" t="s">
        <v>132</v>
      </c>
      <c r="FU229" s="127"/>
      <c r="GM229" s="127"/>
    </row>
    <row r="230" spans="1:195" s="75" customFormat="1" x14ac:dyDescent="0.25">
      <c r="A230" s="85">
        <v>2022</v>
      </c>
      <c r="B230" s="76">
        <v>44926</v>
      </c>
      <c r="C230" s="85" t="s">
        <v>121</v>
      </c>
      <c r="D230" s="85" t="s">
        <v>122</v>
      </c>
      <c r="E230" s="85" t="s">
        <v>123</v>
      </c>
      <c r="F230" s="77">
        <f t="shared" si="156"/>
        <v>229</v>
      </c>
      <c r="G230" s="85" t="s">
        <v>1586</v>
      </c>
      <c r="H230" s="85">
        <v>86</v>
      </c>
      <c r="I230" s="85" t="s">
        <v>797</v>
      </c>
      <c r="J230" s="217" t="s">
        <v>800</v>
      </c>
      <c r="K230" s="77" t="str">
        <f>VLOOKUP(J230,[1]CodMpios!$B$1075:$E$1087,4,FALSE)</f>
        <v>86001 - Mocoa</v>
      </c>
      <c r="L230" s="77" t="str">
        <f>VLOOKUP($J230,[1]Coord_Mpios_X_Y!$B$102:$K$114,9,FALSE)</f>
        <v>1,228574994655</v>
      </c>
      <c r="M230" s="77" t="str">
        <f>VLOOKUP($J230,[1]Coord_Mpios_X_Y!$B$102:$K$114,10,FALSE)</f>
        <v>-76,684362183288</v>
      </c>
      <c r="N230" s="86" t="s">
        <v>1784</v>
      </c>
      <c r="O230" s="86" t="s">
        <v>1776</v>
      </c>
      <c r="P230" s="218"/>
      <c r="Q230" s="85" t="s">
        <v>126</v>
      </c>
      <c r="R230" s="108">
        <v>27362861</v>
      </c>
      <c r="S230" s="62" t="str">
        <f t="shared" si="136"/>
        <v>CC27362861</v>
      </c>
      <c r="T230" s="91" t="s">
        <v>139</v>
      </c>
      <c r="U230" s="85" t="s">
        <v>530</v>
      </c>
      <c r="V230" s="91" t="s">
        <v>149</v>
      </c>
      <c r="W230" s="85" t="s">
        <v>346</v>
      </c>
      <c r="X230" s="87">
        <v>22399</v>
      </c>
      <c r="Y230" s="89">
        <f t="shared" si="153"/>
        <v>61</v>
      </c>
      <c r="Z230" s="63">
        <f>VLOOKUP($Y230,[1]Edades!$A$3:$H$153,4,FALSE)</f>
        <v>6</v>
      </c>
      <c r="AA230" s="63" t="str">
        <f>VLOOKUP($Y230,[1]Edades!$A$3:$H$153,6,FALSE)</f>
        <v>6 - Persona mayor</v>
      </c>
      <c r="AB230" s="63">
        <f>VLOOKUP($Y230,[1]Edades!$A$3:$H$153,7,FALSE)</f>
        <v>13</v>
      </c>
      <c r="AC230" s="63" t="str">
        <f>VLOOKUP($Y230,[1]Edades!$A$3:$H$153,8,FALSE)</f>
        <v>60-64</v>
      </c>
      <c r="AD230" s="91" t="s">
        <v>1590</v>
      </c>
      <c r="AE230" s="85">
        <v>2</v>
      </c>
      <c r="AF230" s="85" t="s">
        <v>807</v>
      </c>
      <c r="AG230" s="86" t="s">
        <v>1777</v>
      </c>
      <c r="AH230" s="85" t="s">
        <v>807</v>
      </c>
      <c r="AI230" s="85" t="s">
        <v>807</v>
      </c>
      <c r="AJ230" s="85" t="s">
        <v>807</v>
      </c>
      <c r="AK230" s="86" t="s">
        <v>1784</v>
      </c>
      <c r="AL230" s="86" t="s">
        <v>1602</v>
      </c>
      <c r="AM230" s="85" t="s">
        <v>1786</v>
      </c>
      <c r="AN230" s="85" t="s">
        <v>131</v>
      </c>
      <c r="AO230" s="85" t="s">
        <v>131</v>
      </c>
      <c r="AP230" s="85" t="s">
        <v>131</v>
      </c>
      <c r="AQ230" s="75" t="s">
        <v>1841</v>
      </c>
      <c r="AR230" s="53" t="str">
        <f t="shared" si="154"/>
        <v>86001 - Mocoa</v>
      </c>
      <c r="AS230" s="85" t="s">
        <v>1586</v>
      </c>
      <c r="AT230" s="85">
        <v>3209520374</v>
      </c>
      <c r="AU230" s="85" t="s">
        <v>1219</v>
      </c>
      <c r="AV230" s="85"/>
      <c r="AW230" s="85"/>
      <c r="AX230" s="85"/>
      <c r="AY230" s="85"/>
      <c r="AZ230" s="85"/>
      <c r="BA230" s="85">
        <v>86</v>
      </c>
      <c r="BB230" s="85" t="s">
        <v>1778</v>
      </c>
      <c r="BC230" s="85">
        <v>86001</v>
      </c>
      <c r="BD230" s="85" t="s">
        <v>1586</v>
      </c>
      <c r="BE230" s="89">
        <v>860010017201</v>
      </c>
      <c r="BF230" s="49" t="s">
        <v>1079</v>
      </c>
      <c r="BG230" s="85" t="s">
        <v>1779</v>
      </c>
      <c r="BH230" s="85" t="s">
        <v>1780</v>
      </c>
      <c r="BI230" s="85">
        <v>4201616</v>
      </c>
      <c r="BJ230" s="85"/>
      <c r="BK230" s="85"/>
      <c r="BL230" s="85" t="s">
        <v>807</v>
      </c>
      <c r="BM230" s="88" t="s">
        <v>132</v>
      </c>
      <c r="BN230" s="85" t="s">
        <v>132</v>
      </c>
      <c r="BO230" s="85">
        <v>0</v>
      </c>
      <c r="BP230" s="85" t="s">
        <v>132</v>
      </c>
      <c r="BQ230" s="85" t="s">
        <v>132</v>
      </c>
      <c r="BR230" s="85" t="s">
        <v>807</v>
      </c>
      <c r="BS230" s="85" t="s">
        <v>807</v>
      </c>
      <c r="BT230" s="142">
        <v>44841</v>
      </c>
      <c r="BU230" s="85" t="s">
        <v>1677</v>
      </c>
      <c r="BV230" s="85" t="s">
        <v>130</v>
      </c>
      <c r="BW230" s="91" t="s">
        <v>1678</v>
      </c>
      <c r="BX230" s="85"/>
      <c r="BY230" s="88" t="s">
        <v>130</v>
      </c>
      <c r="BZ230" s="85" t="s">
        <v>807</v>
      </c>
      <c r="CA230" s="85" t="s">
        <v>807</v>
      </c>
      <c r="CB230" s="85"/>
      <c r="CC230" s="85"/>
      <c r="CD230" s="85" t="s">
        <v>131</v>
      </c>
      <c r="CE230" s="88" t="s">
        <v>1681</v>
      </c>
      <c r="CF230" s="80" t="str">
        <f t="shared" ref="CF230:CF235" si="174">E230</f>
        <v>HTA</v>
      </c>
      <c r="CG230" s="109">
        <v>103</v>
      </c>
      <c r="CH230" s="95">
        <v>165</v>
      </c>
      <c r="CI230" s="50">
        <f t="shared" si="138"/>
        <v>37.832874196510566</v>
      </c>
      <c r="CJ230" s="18" t="str">
        <f t="shared" si="139"/>
        <v>OBESIDAD</v>
      </c>
      <c r="CK230" s="95">
        <f>Hoja1!L232</f>
        <v>53</v>
      </c>
      <c r="CL230" s="10" t="s">
        <v>1115</v>
      </c>
      <c r="CM230" s="114">
        <v>43403</v>
      </c>
      <c r="CN230" s="92"/>
      <c r="CO230" s="75">
        <v>1</v>
      </c>
      <c r="CP230" s="98">
        <v>42888</v>
      </c>
      <c r="CQ230" s="75">
        <v>2</v>
      </c>
      <c r="CR230" s="65" t="s">
        <v>1222</v>
      </c>
      <c r="CS230" s="75">
        <v>0</v>
      </c>
      <c r="CT230" s="110" t="s">
        <v>131</v>
      </c>
      <c r="CU230" s="93" t="s">
        <v>807</v>
      </c>
      <c r="CV230" s="92"/>
      <c r="CW230" s="102">
        <v>130</v>
      </c>
      <c r="CX230" s="102">
        <v>70</v>
      </c>
      <c r="CY230" s="93" t="s">
        <v>807</v>
      </c>
      <c r="CZ230" s="92" t="s">
        <v>132</v>
      </c>
      <c r="DA230" s="75" t="s">
        <v>807</v>
      </c>
      <c r="DB230" s="92">
        <v>0</v>
      </c>
      <c r="DC230" s="75" t="str">
        <f t="shared" si="140"/>
        <v/>
      </c>
      <c r="DD230" s="16" t="str">
        <f t="shared" si="141"/>
        <v/>
      </c>
      <c r="DE230" s="16" t="str">
        <f t="shared" si="142"/>
        <v/>
      </c>
      <c r="DF230" s="16" t="str">
        <f t="shared" si="143"/>
        <v/>
      </c>
      <c r="DG230" s="16" t="str">
        <f t="shared" si="155"/>
        <v xml:space="preserve"> +  +  + </v>
      </c>
      <c r="DH230" s="16" t="str">
        <f>E230</f>
        <v>HTA</v>
      </c>
      <c r="DI230" s="98"/>
      <c r="DJ230" s="75" t="str">
        <f t="shared" si="144"/>
        <v>NO</v>
      </c>
      <c r="DL230" s="98"/>
      <c r="DM230" s="98">
        <v>44459</v>
      </c>
      <c r="DN230" s="75" t="str">
        <f t="shared" si="145"/>
        <v>SI</v>
      </c>
      <c r="DO230" s="98"/>
      <c r="DP230" s="75" t="str">
        <f t="shared" si="146"/>
        <v>NO</v>
      </c>
      <c r="DQ230" s="98"/>
      <c r="DR230" s="75" t="str">
        <f t="shared" si="147"/>
        <v>NO</v>
      </c>
      <c r="DS230" s="98"/>
      <c r="DT230" s="75" t="str">
        <f t="shared" si="148"/>
        <v>NO</v>
      </c>
      <c r="DU230" s="98"/>
      <c r="DV230" s="75" t="str">
        <f t="shared" si="149"/>
        <v>NO</v>
      </c>
      <c r="DW230" s="98"/>
      <c r="DX230" s="75" t="str">
        <f t="shared" si="150"/>
        <v>NO</v>
      </c>
      <c r="DY230" s="97">
        <v>44442</v>
      </c>
      <c r="DZ230" s="75" t="str">
        <f t="shared" si="151"/>
        <v>SI</v>
      </c>
      <c r="EA230" s="98"/>
      <c r="EB230" s="75" t="str">
        <f t="shared" si="152"/>
        <v>NO</v>
      </c>
      <c r="EC230" s="98" t="s">
        <v>807</v>
      </c>
      <c r="ED230" s="92" t="s">
        <v>1530</v>
      </c>
      <c r="EE230" s="92"/>
      <c r="EF230" s="98" t="s">
        <v>807</v>
      </c>
      <c r="EG230" s="94"/>
      <c r="EH230" s="99" t="s">
        <v>131</v>
      </c>
      <c r="EI230" s="99" t="s">
        <v>807</v>
      </c>
      <c r="EJ230" s="99"/>
      <c r="EK230" s="111">
        <v>44441</v>
      </c>
      <c r="EL230" s="92">
        <v>1.07</v>
      </c>
      <c r="EM230" s="112">
        <v>44441</v>
      </c>
      <c r="EN230" s="102">
        <v>101</v>
      </c>
      <c r="EO230" s="111">
        <v>44441</v>
      </c>
      <c r="EP230" s="92">
        <v>656</v>
      </c>
      <c r="EQ230" s="111">
        <v>44441</v>
      </c>
      <c r="ER230" s="99">
        <v>336.5</v>
      </c>
      <c r="ES230" s="111">
        <v>44441</v>
      </c>
      <c r="ET230" s="192">
        <v>37.1</v>
      </c>
      <c r="EU230" s="111">
        <v>44441</v>
      </c>
      <c r="EV230" s="92">
        <v>1412</v>
      </c>
      <c r="EW230" s="111">
        <v>44441</v>
      </c>
      <c r="EX230" s="92"/>
      <c r="EY230" s="103"/>
      <c r="EZ230" s="92"/>
      <c r="FA230" s="102"/>
      <c r="FB230" s="102"/>
      <c r="FC230" s="92"/>
      <c r="FD230" s="92"/>
      <c r="FE230" s="112">
        <v>44441</v>
      </c>
      <c r="FF230" s="125">
        <v>12.6</v>
      </c>
      <c r="FG230" s="111">
        <v>44441</v>
      </c>
      <c r="FH230" s="125">
        <v>134</v>
      </c>
      <c r="FI230" s="92"/>
      <c r="FJ230" s="94"/>
      <c r="FK230" s="92"/>
      <c r="FL230" s="114">
        <v>44841</v>
      </c>
      <c r="FM230" s="98" t="s">
        <v>1530</v>
      </c>
      <c r="FN230" s="114">
        <v>44933</v>
      </c>
      <c r="FO230" s="107"/>
      <c r="FP230" s="92" t="s">
        <v>132</v>
      </c>
      <c r="FQ230" s="92" t="s">
        <v>132</v>
      </c>
      <c r="FR230" s="92" t="s">
        <v>132</v>
      </c>
      <c r="FS230" s="107" t="s">
        <v>807</v>
      </c>
      <c r="FT230" s="92" t="s">
        <v>132</v>
      </c>
      <c r="FU230" s="92"/>
      <c r="GM230" s="102"/>
    </row>
    <row r="231" spans="1:195" s="75" customFormat="1" x14ac:dyDescent="0.25">
      <c r="A231" s="85">
        <v>2022</v>
      </c>
      <c r="B231" s="76">
        <v>44926</v>
      </c>
      <c r="C231" s="85" t="s">
        <v>121</v>
      </c>
      <c r="D231" s="85" t="s">
        <v>122</v>
      </c>
      <c r="E231" s="85" t="s">
        <v>123</v>
      </c>
      <c r="F231" s="77">
        <f t="shared" si="156"/>
        <v>230</v>
      </c>
      <c r="G231" s="85" t="s">
        <v>1586</v>
      </c>
      <c r="H231" s="85">
        <v>86</v>
      </c>
      <c r="I231" s="85" t="s">
        <v>797</v>
      </c>
      <c r="J231" s="217" t="s">
        <v>800</v>
      </c>
      <c r="K231" s="77" t="str">
        <f>VLOOKUP(J231,[1]CodMpios!$B$1075:$E$1087,4,FALSE)</f>
        <v>86001 - Mocoa</v>
      </c>
      <c r="L231" s="77" t="str">
        <f>VLOOKUP($J231,[1]Coord_Mpios_X_Y!$B$102:$K$114,9,FALSE)</f>
        <v>1,228574994655</v>
      </c>
      <c r="M231" s="77" t="str">
        <f>VLOOKUP($J231,[1]Coord_Mpios_X_Y!$B$102:$K$114,10,FALSE)</f>
        <v>-76,684362183288</v>
      </c>
      <c r="N231" s="86" t="s">
        <v>1784</v>
      </c>
      <c r="O231" s="86" t="s">
        <v>1776</v>
      </c>
      <c r="P231" s="218"/>
      <c r="Q231" s="85" t="s">
        <v>126</v>
      </c>
      <c r="R231" s="108">
        <v>18142604</v>
      </c>
      <c r="S231" s="62" t="str">
        <f t="shared" si="136"/>
        <v>CC18142604</v>
      </c>
      <c r="T231" s="91" t="s">
        <v>1310</v>
      </c>
      <c r="U231" s="85" t="s">
        <v>530</v>
      </c>
      <c r="V231" s="91" t="s">
        <v>692</v>
      </c>
      <c r="W231" s="85" t="s">
        <v>623</v>
      </c>
      <c r="X231" s="87">
        <v>17919</v>
      </c>
      <c r="Y231" s="89">
        <f t="shared" si="153"/>
        <v>49</v>
      </c>
      <c r="Z231" s="63">
        <f>VLOOKUP($Y231,[1]Edades!$A$3:$H$153,4,FALSE)</f>
        <v>5</v>
      </c>
      <c r="AA231" s="63" t="str">
        <f>VLOOKUP($Y231,[1]Edades!$A$3:$H$153,6,FALSE)</f>
        <v>5 - Adultez</v>
      </c>
      <c r="AB231" s="63">
        <f>VLOOKUP($Y231,[1]Edades!$A$3:$H$153,7,FALSE)</f>
        <v>10</v>
      </c>
      <c r="AC231" s="63" t="str">
        <f>VLOOKUP($Y231,[1]Edades!$A$3:$H$153,8,FALSE)</f>
        <v>45-49</v>
      </c>
      <c r="AD231" s="91" t="s">
        <v>1589</v>
      </c>
      <c r="AE231" s="85">
        <v>1</v>
      </c>
      <c r="AF231" s="85" t="s">
        <v>807</v>
      </c>
      <c r="AG231" s="86" t="s">
        <v>1777</v>
      </c>
      <c r="AH231" s="85" t="s">
        <v>807</v>
      </c>
      <c r="AI231" s="85" t="s">
        <v>807</v>
      </c>
      <c r="AJ231" s="85" t="s">
        <v>807</v>
      </c>
      <c r="AK231" s="86" t="s">
        <v>1784</v>
      </c>
      <c r="AL231" s="85" t="s">
        <v>807</v>
      </c>
      <c r="AM231" s="85" t="s">
        <v>1786</v>
      </c>
      <c r="AN231" s="85" t="s">
        <v>131</v>
      </c>
      <c r="AO231" s="85" t="s">
        <v>131</v>
      </c>
      <c r="AP231" s="85" t="s">
        <v>131</v>
      </c>
      <c r="AQ231" s="75" t="s">
        <v>1841</v>
      </c>
      <c r="AR231" s="53" t="str">
        <f t="shared" si="154"/>
        <v>86001 - Mocoa</v>
      </c>
      <c r="AS231" s="85" t="s">
        <v>1586</v>
      </c>
      <c r="AT231" s="85">
        <v>3104329569</v>
      </c>
      <c r="AU231" s="85" t="s">
        <v>1219</v>
      </c>
      <c r="AV231" s="85"/>
      <c r="AW231" s="85"/>
      <c r="AX231" s="85"/>
      <c r="AY231" s="85"/>
      <c r="AZ231" s="85"/>
      <c r="BA231" s="85">
        <v>86</v>
      </c>
      <c r="BB231" s="85" t="s">
        <v>1778</v>
      </c>
      <c r="BC231" s="85">
        <v>86001</v>
      </c>
      <c r="BD231" s="85" t="s">
        <v>1586</v>
      </c>
      <c r="BE231" s="89">
        <v>860010017201</v>
      </c>
      <c r="BF231" s="49" t="s">
        <v>1079</v>
      </c>
      <c r="BG231" s="85" t="s">
        <v>1779</v>
      </c>
      <c r="BH231" s="85" t="s">
        <v>1780</v>
      </c>
      <c r="BI231" s="85">
        <v>4201616</v>
      </c>
      <c r="BJ231" s="85"/>
      <c r="BK231" s="85"/>
      <c r="BL231" s="85" t="s">
        <v>807</v>
      </c>
      <c r="BM231" s="85" t="s">
        <v>130</v>
      </c>
      <c r="BN231" s="85" t="s">
        <v>132</v>
      </c>
      <c r="BO231" s="85">
        <v>0</v>
      </c>
      <c r="BP231" s="85" t="s">
        <v>132</v>
      </c>
      <c r="BQ231" s="85" t="s">
        <v>132</v>
      </c>
      <c r="BR231" s="85" t="s">
        <v>807</v>
      </c>
      <c r="BS231" s="85" t="s">
        <v>807</v>
      </c>
      <c r="BT231" s="142">
        <v>44722</v>
      </c>
      <c r="BU231" s="85" t="s">
        <v>1677</v>
      </c>
      <c r="BV231" s="85" t="s">
        <v>130</v>
      </c>
      <c r="BW231" s="91" t="s">
        <v>1808</v>
      </c>
      <c r="BX231" s="85"/>
      <c r="BY231" s="85" t="s">
        <v>132</v>
      </c>
      <c r="BZ231" s="85" t="s">
        <v>807</v>
      </c>
      <c r="CA231" s="85" t="s">
        <v>807</v>
      </c>
      <c r="CB231" s="85"/>
      <c r="CC231" s="85"/>
      <c r="CD231" s="85" t="s">
        <v>131</v>
      </c>
      <c r="CE231" s="88" t="s">
        <v>1681</v>
      </c>
      <c r="CF231" s="80" t="str">
        <f t="shared" si="174"/>
        <v>HTA</v>
      </c>
      <c r="CG231" s="109">
        <v>98</v>
      </c>
      <c r="CH231" s="95">
        <v>170</v>
      </c>
      <c r="CI231" s="50">
        <f t="shared" si="138"/>
        <v>33.910034602076131</v>
      </c>
      <c r="CJ231" s="18" t="str">
        <f t="shared" si="139"/>
        <v>OBESIDAD</v>
      </c>
      <c r="CK231" s="95">
        <f>Hoja1!L233</f>
        <v>6</v>
      </c>
      <c r="CL231" s="10" t="s">
        <v>1112</v>
      </c>
      <c r="CM231" s="114">
        <v>43404</v>
      </c>
      <c r="CN231" s="92"/>
      <c r="CO231" s="75">
        <v>1</v>
      </c>
      <c r="CP231" s="119">
        <f t="shared" ref="CP231:CP232" si="175">CM231</f>
        <v>43404</v>
      </c>
      <c r="CQ231" s="75">
        <v>2</v>
      </c>
      <c r="CR231" s="65" t="s">
        <v>1222</v>
      </c>
      <c r="CS231" s="75">
        <v>0</v>
      </c>
      <c r="CT231" s="110" t="s">
        <v>131</v>
      </c>
      <c r="CU231" s="93" t="s">
        <v>807</v>
      </c>
      <c r="CV231" s="92"/>
      <c r="CW231" s="102">
        <v>170</v>
      </c>
      <c r="CX231" s="102">
        <v>100</v>
      </c>
      <c r="CY231" s="93" t="s">
        <v>807</v>
      </c>
      <c r="CZ231" s="92" t="s">
        <v>132</v>
      </c>
      <c r="DA231" s="75" t="s">
        <v>807</v>
      </c>
      <c r="DB231" s="92">
        <v>0</v>
      </c>
      <c r="DC231" s="75" t="str">
        <f t="shared" si="140"/>
        <v/>
      </c>
      <c r="DD231" s="16" t="str">
        <f t="shared" si="141"/>
        <v>PRESION ALTA</v>
      </c>
      <c r="DE231" s="16" t="str">
        <f t="shared" si="142"/>
        <v/>
      </c>
      <c r="DF231" s="16" t="str">
        <f t="shared" si="143"/>
        <v/>
      </c>
      <c r="DG231" s="16" t="str">
        <f t="shared" si="155"/>
        <v xml:space="preserve"> + PRESION ALTA +  + </v>
      </c>
      <c r="DH231" s="16" t="str">
        <f>VLOOKUP(DG231,Hoja3!$A$19:$B$41,2,FALSE)</f>
        <v>PRESION ALTA</v>
      </c>
      <c r="DI231" s="98"/>
      <c r="DJ231" s="75" t="str">
        <f t="shared" si="144"/>
        <v>NO</v>
      </c>
      <c r="DL231" s="98"/>
      <c r="DM231" s="98">
        <v>43440</v>
      </c>
      <c r="DN231" s="75" t="str">
        <f t="shared" si="145"/>
        <v>SI</v>
      </c>
      <c r="DO231" s="98"/>
      <c r="DP231" s="75" t="str">
        <f t="shared" si="146"/>
        <v>NO</v>
      </c>
      <c r="DQ231" s="98"/>
      <c r="DR231" s="75" t="str">
        <f t="shared" si="147"/>
        <v>NO</v>
      </c>
      <c r="DS231" s="98"/>
      <c r="DT231" s="75" t="str">
        <f t="shared" si="148"/>
        <v>NO</v>
      </c>
      <c r="DU231" s="98"/>
      <c r="DV231" s="75" t="str">
        <f t="shared" si="149"/>
        <v>NO</v>
      </c>
      <c r="DW231" s="98"/>
      <c r="DX231" s="75" t="str">
        <f t="shared" si="150"/>
        <v>NO</v>
      </c>
      <c r="DY231" s="97">
        <v>44279</v>
      </c>
      <c r="DZ231" s="75" t="str">
        <f t="shared" si="151"/>
        <v>SI</v>
      </c>
      <c r="EA231" s="98"/>
      <c r="EB231" s="75" t="str">
        <f t="shared" si="152"/>
        <v>NO</v>
      </c>
      <c r="EC231" s="98" t="s">
        <v>807</v>
      </c>
      <c r="ED231" s="92" t="s">
        <v>1530</v>
      </c>
      <c r="EE231" s="92"/>
      <c r="EF231" s="98" t="s">
        <v>807</v>
      </c>
      <c r="EG231" s="94"/>
      <c r="EH231" s="92" t="s">
        <v>1793</v>
      </c>
      <c r="EI231" s="99" t="s">
        <v>807</v>
      </c>
      <c r="EJ231" s="99"/>
      <c r="EK231" s="111">
        <v>44650</v>
      </c>
      <c r="EL231" s="92">
        <v>1.97</v>
      </c>
      <c r="EM231" s="112">
        <v>44650</v>
      </c>
      <c r="EN231" s="102">
        <v>94</v>
      </c>
      <c r="EO231" s="111">
        <v>44650</v>
      </c>
      <c r="EP231" s="92">
        <v>120.5</v>
      </c>
      <c r="EQ231" s="111">
        <v>44650</v>
      </c>
      <c r="ER231" s="99">
        <v>54.488</v>
      </c>
      <c r="ES231" s="111">
        <v>44650</v>
      </c>
      <c r="ET231" s="192">
        <v>42.6</v>
      </c>
      <c r="EU231" s="111">
        <v>44650</v>
      </c>
      <c r="EV231" s="92">
        <v>117.06</v>
      </c>
      <c r="EW231" s="111">
        <v>43392</v>
      </c>
      <c r="EX231" s="92"/>
      <c r="EY231" s="103"/>
      <c r="EZ231" s="92"/>
      <c r="FA231" s="102"/>
      <c r="FB231" s="102"/>
      <c r="FC231" s="92"/>
      <c r="FD231" s="92"/>
      <c r="FE231" s="112">
        <v>43392</v>
      </c>
      <c r="FF231" s="125">
        <v>4.9000000000000004</v>
      </c>
      <c r="FG231" s="111">
        <v>43392</v>
      </c>
      <c r="FH231" s="125">
        <v>59.7</v>
      </c>
      <c r="FI231" s="92"/>
      <c r="FJ231" s="94"/>
      <c r="FK231" s="92"/>
      <c r="FL231" s="114">
        <v>44722</v>
      </c>
      <c r="FM231" s="98" t="s">
        <v>1530</v>
      </c>
      <c r="FN231" s="114">
        <v>44730</v>
      </c>
      <c r="FO231" s="107" t="s">
        <v>807</v>
      </c>
      <c r="FP231" s="92" t="s">
        <v>132</v>
      </c>
      <c r="FQ231" s="92" t="s">
        <v>132</v>
      </c>
      <c r="FR231" s="92" t="s">
        <v>132</v>
      </c>
      <c r="FS231" s="107" t="s">
        <v>807</v>
      </c>
      <c r="FT231" s="92" t="s">
        <v>132</v>
      </c>
      <c r="FU231" s="92"/>
      <c r="GM231" s="102"/>
    </row>
    <row r="232" spans="1:195" s="75" customFormat="1" x14ac:dyDescent="0.25">
      <c r="A232" s="85">
        <v>2022</v>
      </c>
      <c r="B232" s="76">
        <v>44926</v>
      </c>
      <c r="C232" s="85" t="s">
        <v>121</v>
      </c>
      <c r="D232" s="85" t="s">
        <v>122</v>
      </c>
      <c r="E232" s="85" t="s">
        <v>123</v>
      </c>
      <c r="F232" s="77">
        <f t="shared" si="156"/>
        <v>231</v>
      </c>
      <c r="G232" s="85" t="s">
        <v>1586</v>
      </c>
      <c r="H232" s="85">
        <v>86</v>
      </c>
      <c r="I232" s="85" t="s">
        <v>797</v>
      </c>
      <c r="J232" s="217" t="s">
        <v>800</v>
      </c>
      <c r="K232" s="77" t="str">
        <f>VLOOKUP(J232,[1]CodMpios!$B$1075:$E$1087,4,FALSE)</f>
        <v>86001 - Mocoa</v>
      </c>
      <c r="L232" s="77" t="str">
        <f>VLOOKUP($J232,[1]Coord_Mpios_X_Y!$B$102:$K$114,9,FALSE)</f>
        <v>1,228574994655</v>
      </c>
      <c r="M232" s="77" t="str">
        <f>VLOOKUP($J232,[1]Coord_Mpios_X_Y!$B$102:$K$114,10,FALSE)</f>
        <v>-76,684362183288</v>
      </c>
      <c r="N232" s="86" t="s">
        <v>1784</v>
      </c>
      <c r="O232" s="86" t="s">
        <v>1776</v>
      </c>
      <c r="P232" s="218"/>
      <c r="Q232" s="85" t="s">
        <v>126</v>
      </c>
      <c r="R232" s="108">
        <v>27354565</v>
      </c>
      <c r="S232" s="62" t="str">
        <f t="shared" si="136"/>
        <v>CC27354565</v>
      </c>
      <c r="T232" s="85" t="s">
        <v>133</v>
      </c>
      <c r="U232" s="85" t="s">
        <v>1309</v>
      </c>
      <c r="V232" s="91" t="s">
        <v>280</v>
      </c>
      <c r="W232" s="85" t="s">
        <v>262</v>
      </c>
      <c r="X232" s="87">
        <v>21248</v>
      </c>
      <c r="Y232" s="89">
        <f t="shared" si="153"/>
        <v>58</v>
      </c>
      <c r="Z232" s="63">
        <f>VLOOKUP($Y232,[1]Edades!$A$3:$H$153,4,FALSE)</f>
        <v>5</v>
      </c>
      <c r="AA232" s="63" t="str">
        <f>VLOOKUP($Y232,[1]Edades!$A$3:$H$153,6,FALSE)</f>
        <v>5 - Adultez</v>
      </c>
      <c r="AB232" s="63">
        <f>VLOOKUP($Y232,[1]Edades!$A$3:$H$153,7,FALSE)</f>
        <v>12</v>
      </c>
      <c r="AC232" s="63" t="str">
        <f>VLOOKUP($Y232,[1]Edades!$A$3:$H$153,8,FALSE)</f>
        <v>55-59</v>
      </c>
      <c r="AD232" s="91" t="s">
        <v>1590</v>
      </c>
      <c r="AE232" s="85">
        <v>2</v>
      </c>
      <c r="AF232" s="85" t="s">
        <v>807</v>
      </c>
      <c r="AG232" s="86" t="s">
        <v>1777</v>
      </c>
      <c r="AH232" s="85" t="s">
        <v>807</v>
      </c>
      <c r="AI232" s="85" t="s">
        <v>807</v>
      </c>
      <c r="AJ232" s="85" t="s">
        <v>807</v>
      </c>
      <c r="AK232" s="86" t="s">
        <v>1784</v>
      </c>
      <c r="AL232" s="86" t="s">
        <v>1600</v>
      </c>
      <c r="AM232" s="85" t="s">
        <v>1786</v>
      </c>
      <c r="AN232" s="85" t="s">
        <v>131</v>
      </c>
      <c r="AO232" s="85" t="s">
        <v>131</v>
      </c>
      <c r="AP232" s="85" t="s">
        <v>131</v>
      </c>
      <c r="AQ232" s="75" t="s">
        <v>1841</v>
      </c>
      <c r="AR232" s="53" t="str">
        <f t="shared" si="154"/>
        <v>86001 - Mocoa</v>
      </c>
      <c r="AS232" s="85" t="s">
        <v>1586</v>
      </c>
      <c r="AT232" s="85">
        <v>3143988101</v>
      </c>
      <c r="AU232" s="85" t="s">
        <v>1219</v>
      </c>
      <c r="AV232" s="85"/>
      <c r="AW232" s="85"/>
      <c r="AX232" s="85"/>
      <c r="AY232" s="85"/>
      <c r="AZ232" s="85"/>
      <c r="BA232" s="85">
        <v>86</v>
      </c>
      <c r="BB232" s="85" t="s">
        <v>1778</v>
      </c>
      <c r="BC232" s="85">
        <v>86001</v>
      </c>
      <c r="BD232" s="85" t="s">
        <v>1586</v>
      </c>
      <c r="BE232" s="89">
        <v>860010017201</v>
      </c>
      <c r="BF232" s="49" t="s">
        <v>1079</v>
      </c>
      <c r="BG232" s="85" t="s">
        <v>1779</v>
      </c>
      <c r="BH232" s="85" t="s">
        <v>1780</v>
      </c>
      <c r="BI232" s="85">
        <v>4201616</v>
      </c>
      <c r="BJ232" s="85"/>
      <c r="BK232" s="85"/>
      <c r="BL232" s="85" t="s">
        <v>807</v>
      </c>
      <c r="BM232" s="85" t="s">
        <v>130</v>
      </c>
      <c r="BN232" s="85" t="s">
        <v>132</v>
      </c>
      <c r="BO232" s="85">
        <v>0</v>
      </c>
      <c r="BP232" s="85" t="s">
        <v>132</v>
      </c>
      <c r="BQ232" s="85" t="s">
        <v>132</v>
      </c>
      <c r="BR232" s="85" t="s">
        <v>807</v>
      </c>
      <c r="BS232" s="85" t="s">
        <v>807</v>
      </c>
      <c r="BT232" s="142">
        <v>44721</v>
      </c>
      <c r="BU232" s="85" t="s">
        <v>1677</v>
      </c>
      <c r="BV232" s="85" t="s">
        <v>130</v>
      </c>
      <c r="BW232" s="91" t="s">
        <v>1700</v>
      </c>
      <c r="BX232" s="85"/>
      <c r="BY232" s="85" t="s">
        <v>132</v>
      </c>
      <c r="BZ232" s="85" t="s">
        <v>807</v>
      </c>
      <c r="CA232" s="85" t="s">
        <v>807</v>
      </c>
      <c r="CB232" s="85"/>
      <c r="CC232" s="85"/>
      <c r="CD232" s="85" t="s">
        <v>131</v>
      </c>
      <c r="CE232" s="88" t="s">
        <v>1681</v>
      </c>
      <c r="CF232" s="80" t="str">
        <f t="shared" si="174"/>
        <v>HTA</v>
      </c>
      <c r="CG232" s="109">
        <v>50</v>
      </c>
      <c r="CH232" s="95">
        <v>153</v>
      </c>
      <c r="CI232" s="50">
        <f t="shared" si="138"/>
        <v>21.35930624973301</v>
      </c>
      <c r="CJ232" s="18" t="str">
        <f t="shared" si="139"/>
        <v>NORMAL</v>
      </c>
      <c r="CK232" s="95">
        <f>Hoja1!L234</f>
        <v>9</v>
      </c>
      <c r="CL232" s="10" t="s">
        <v>1112</v>
      </c>
      <c r="CM232" s="114">
        <v>43404</v>
      </c>
      <c r="CN232" s="92"/>
      <c r="CO232" s="75">
        <v>1</v>
      </c>
      <c r="CP232" s="119">
        <f t="shared" si="175"/>
        <v>43404</v>
      </c>
      <c r="CQ232" s="75">
        <v>2</v>
      </c>
      <c r="CR232" s="65" t="s">
        <v>1222</v>
      </c>
      <c r="CS232" s="75">
        <v>0</v>
      </c>
      <c r="CT232" s="110" t="s">
        <v>131</v>
      </c>
      <c r="CU232" s="93" t="s">
        <v>807</v>
      </c>
      <c r="CV232" s="92"/>
      <c r="CW232" s="102">
        <v>120</v>
      </c>
      <c r="CX232" s="102">
        <v>70</v>
      </c>
      <c r="CY232" s="93" t="s">
        <v>807</v>
      </c>
      <c r="CZ232" s="92" t="s">
        <v>132</v>
      </c>
      <c r="DA232" s="75" t="s">
        <v>807</v>
      </c>
      <c r="DB232" s="92">
        <v>0</v>
      </c>
      <c r="DC232" s="75" t="str">
        <f t="shared" si="140"/>
        <v/>
      </c>
      <c r="DD232" s="16" t="str">
        <f t="shared" si="141"/>
        <v/>
      </c>
      <c r="DE232" s="16" t="str">
        <f t="shared" si="142"/>
        <v/>
      </c>
      <c r="DF232" s="16" t="str">
        <f t="shared" si="143"/>
        <v/>
      </c>
      <c r="DG232" s="16" t="str">
        <f t="shared" si="155"/>
        <v xml:space="preserve"> +  +  + </v>
      </c>
      <c r="DH232" s="16" t="str">
        <f t="shared" ref="DH232:DH233" si="176">E232</f>
        <v>HTA</v>
      </c>
      <c r="DI232" s="98"/>
      <c r="DJ232" s="75" t="str">
        <f t="shared" si="144"/>
        <v>NO</v>
      </c>
      <c r="DL232" s="98"/>
      <c r="DM232" s="98"/>
      <c r="DN232" s="75" t="str">
        <f t="shared" si="145"/>
        <v>NO</v>
      </c>
      <c r="DO232" s="98"/>
      <c r="DP232" s="75" t="str">
        <f t="shared" si="146"/>
        <v>NO</v>
      </c>
      <c r="DQ232" s="98"/>
      <c r="DR232" s="75" t="str">
        <f t="shared" si="147"/>
        <v>NO</v>
      </c>
      <c r="DS232" s="98"/>
      <c r="DT232" s="75" t="str">
        <f t="shared" si="148"/>
        <v>NO</v>
      </c>
      <c r="DU232" s="98"/>
      <c r="DV232" s="75" t="str">
        <f t="shared" si="149"/>
        <v>NO</v>
      </c>
      <c r="DW232" s="98"/>
      <c r="DX232" s="75" t="str">
        <f t="shared" si="150"/>
        <v>NO</v>
      </c>
      <c r="DY232" s="97">
        <v>44718</v>
      </c>
      <c r="DZ232" s="75" t="str">
        <f t="shared" si="151"/>
        <v>SI</v>
      </c>
      <c r="EA232" s="98"/>
      <c r="EB232" s="75" t="str">
        <f t="shared" si="152"/>
        <v>NO</v>
      </c>
      <c r="EC232" s="98" t="s">
        <v>807</v>
      </c>
      <c r="ED232" s="92" t="s">
        <v>1530</v>
      </c>
      <c r="EE232" s="92"/>
      <c r="EF232" s="98" t="s">
        <v>807</v>
      </c>
      <c r="EG232" s="94"/>
      <c r="EH232" s="92" t="s">
        <v>1793</v>
      </c>
      <c r="EI232" s="99" t="s">
        <v>807</v>
      </c>
      <c r="EJ232" s="99"/>
      <c r="EK232" s="111">
        <v>44718</v>
      </c>
      <c r="EL232" s="92">
        <v>0.71</v>
      </c>
      <c r="EM232" s="112">
        <v>44718</v>
      </c>
      <c r="EN232" s="102">
        <v>99</v>
      </c>
      <c r="EO232" s="111">
        <v>44718</v>
      </c>
      <c r="EP232" s="92">
        <v>190.5</v>
      </c>
      <c r="EQ232" s="111">
        <v>44718</v>
      </c>
      <c r="ER232" s="99">
        <v>105.28</v>
      </c>
      <c r="ES232" s="111">
        <v>44718</v>
      </c>
      <c r="ET232" s="192">
        <v>65.599999999999994</v>
      </c>
      <c r="EU232" s="111">
        <v>44718</v>
      </c>
      <c r="EV232" s="92">
        <v>98.1</v>
      </c>
      <c r="EW232" s="111">
        <v>44718</v>
      </c>
      <c r="EX232" s="92"/>
      <c r="EY232" s="103"/>
      <c r="EZ232" s="92"/>
      <c r="FA232" s="102"/>
      <c r="FB232" s="102"/>
      <c r="FC232" s="92"/>
      <c r="FD232" s="92"/>
      <c r="FE232" s="112">
        <v>44718</v>
      </c>
      <c r="FF232" s="125">
        <v>13.5</v>
      </c>
      <c r="FG232" s="111">
        <v>44718</v>
      </c>
      <c r="FH232" s="125">
        <v>68.09</v>
      </c>
      <c r="FI232" s="92"/>
      <c r="FJ232" s="94"/>
      <c r="FK232" s="92"/>
      <c r="FL232" s="114">
        <v>44721</v>
      </c>
      <c r="FM232" s="98" t="s">
        <v>1530</v>
      </c>
      <c r="FN232" s="114">
        <v>44813</v>
      </c>
      <c r="FO232" s="107" t="s">
        <v>807</v>
      </c>
      <c r="FP232" s="92" t="s">
        <v>132</v>
      </c>
      <c r="FQ232" s="92" t="s">
        <v>132</v>
      </c>
      <c r="FR232" s="92" t="s">
        <v>132</v>
      </c>
      <c r="FS232" s="107" t="s">
        <v>807</v>
      </c>
      <c r="FT232" s="92" t="s">
        <v>132</v>
      </c>
      <c r="FU232" s="92"/>
      <c r="GM232" s="102"/>
    </row>
    <row r="233" spans="1:195" s="75" customFormat="1" x14ac:dyDescent="0.25">
      <c r="A233" s="85">
        <v>2022</v>
      </c>
      <c r="B233" s="76">
        <v>44926</v>
      </c>
      <c r="C233" s="85" t="s">
        <v>121</v>
      </c>
      <c r="D233" s="85" t="s">
        <v>122</v>
      </c>
      <c r="E233" s="85" t="s">
        <v>123</v>
      </c>
      <c r="F233" s="77">
        <f t="shared" si="156"/>
        <v>232</v>
      </c>
      <c r="G233" s="85" t="s">
        <v>1586</v>
      </c>
      <c r="H233" s="85">
        <v>86</v>
      </c>
      <c r="I233" s="85" t="s">
        <v>797</v>
      </c>
      <c r="J233" s="217" t="s">
        <v>800</v>
      </c>
      <c r="K233" s="77" t="str">
        <f>VLOOKUP(J233,[1]CodMpios!$B$1075:$E$1087,4,FALSE)</f>
        <v>86001 - Mocoa</v>
      </c>
      <c r="L233" s="77" t="str">
        <f>VLOOKUP($J233,[1]Coord_Mpios_X_Y!$B$102:$K$114,9,FALSE)</f>
        <v>1,228574994655</v>
      </c>
      <c r="M233" s="77" t="str">
        <f>VLOOKUP($J233,[1]Coord_Mpios_X_Y!$B$102:$K$114,10,FALSE)</f>
        <v>-76,684362183288</v>
      </c>
      <c r="N233" s="86" t="s">
        <v>1775</v>
      </c>
      <c r="O233" s="86" t="s">
        <v>1776</v>
      </c>
      <c r="P233" s="218"/>
      <c r="Q233" s="85" t="s">
        <v>126</v>
      </c>
      <c r="R233" s="108">
        <v>30737995</v>
      </c>
      <c r="S233" s="62" t="str">
        <f t="shared" si="136"/>
        <v>CC30737995</v>
      </c>
      <c r="T233" s="91" t="s">
        <v>229</v>
      </c>
      <c r="U233" s="85" t="s">
        <v>399</v>
      </c>
      <c r="V233" s="91" t="s">
        <v>177</v>
      </c>
      <c r="W233" s="85" t="s">
        <v>202</v>
      </c>
      <c r="X233" s="87">
        <v>24313</v>
      </c>
      <c r="Y233" s="89">
        <f t="shared" si="153"/>
        <v>66</v>
      </c>
      <c r="Z233" s="63">
        <f>VLOOKUP($Y233,[1]Edades!$A$3:$H$153,4,FALSE)</f>
        <v>6</v>
      </c>
      <c r="AA233" s="63" t="str">
        <f>VLOOKUP($Y233,[1]Edades!$A$3:$H$153,6,FALSE)</f>
        <v>6 - Persona mayor</v>
      </c>
      <c r="AB233" s="63">
        <f>VLOOKUP($Y233,[1]Edades!$A$3:$H$153,7,FALSE)</f>
        <v>14</v>
      </c>
      <c r="AC233" s="63" t="str">
        <f>VLOOKUP($Y233,[1]Edades!$A$3:$H$153,8,FALSE)</f>
        <v>65-69</v>
      </c>
      <c r="AD233" s="91" t="s">
        <v>1590</v>
      </c>
      <c r="AE233" s="85">
        <v>2</v>
      </c>
      <c r="AF233" s="85" t="s">
        <v>807</v>
      </c>
      <c r="AG233" s="86" t="s">
        <v>1777</v>
      </c>
      <c r="AH233" s="85" t="s">
        <v>807</v>
      </c>
      <c r="AI233" s="85" t="s">
        <v>807</v>
      </c>
      <c r="AJ233" s="85" t="s">
        <v>807</v>
      </c>
      <c r="AK233" s="86" t="s">
        <v>1775</v>
      </c>
      <c r="AL233" s="85" t="s">
        <v>807</v>
      </c>
      <c r="AM233" s="85" t="s">
        <v>1786</v>
      </c>
      <c r="AN233" s="85" t="s">
        <v>131</v>
      </c>
      <c r="AO233" s="85" t="s">
        <v>131</v>
      </c>
      <c r="AP233" s="85" t="s">
        <v>131</v>
      </c>
      <c r="AQ233" s="75" t="s">
        <v>1841</v>
      </c>
      <c r="AR233" s="53" t="str">
        <f t="shared" si="154"/>
        <v>86001 - Mocoa</v>
      </c>
      <c r="AS233" s="85" t="s">
        <v>1586</v>
      </c>
      <c r="AT233" s="85">
        <v>3133967423</v>
      </c>
      <c r="AU233" s="85" t="s">
        <v>1219</v>
      </c>
      <c r="AV233" s="85"/>
      <c r="AW233" s="85"/>
      <c r="AX233" s="85"/>
      <c r="AY233" s="85"/>
      <c r="AZ233" s="85"/>
      <c r="BA233" s="85">
        <v>86</v>
      </c>
      <c r="BB233" s="85" t="s">
        <v>1778</v>
      </c>
      <c r="BC233" s="85">
        <v>86001</v>
      </c>
      <c r="BD233" s="85" t="s">
        <v>1586</v>
      </c>
      <c r="BE233" s="89">
        <v>860010017201</v>
      </c>
      <c r="BF233" s="49" t="s">
        <v>1079</v>
      </c>
      <c r="BG233" s="85" t="s">
        <v>1779</v>
      </c>
      <c r="BH233" s="85" t="s">
        <v>1780</v>
      </c>
      <c r="BI233" s="85">
        <v>4201616</v>
      </c>
      <c r="BJ233" s="85"/>
      <c r="BK233" s="85"/>
      <c r="BL233" s="85" t="s">
        <v>807</v>
      </c>
      <c r="BM233" s="85" t="s">
        <v>130</v>
      </c>
      <c r="BN233" s="85" t="s">
        <v>132</v>
      </c>
      <c r="BO233" s="85">
        <v>0</v>
      </c>
      <c r="BP233" s="85" t="s">
        <v>132</v>
      </c>
      <c r="BQ233" s="85" t="s">
        <v>132</v>
      </c>
      <c r="BR233" s="85" t="s">
        <v>807</v>
      </c>
      <c r="BS233" s="85" t="s">
        <v>807</v>
      </c>
      <c r="BT233" s="142">
        <v>44837</v>
      </c>
      <c r="BU233" s="85" t="s">
        <v>1677</v>
      </c>
      <c r="BV233" s="85" t="s">
        <v>130</v>
      </c>
      <c r="BW233" s="91" t="s">
        <v>1678</v>
      </c>
      <c r="BX233" s="85"/>
      <c r="BY233" s="88" t="s">
        <v>130</v>
      </c>
      <c r="BZ233" s="85" t="s">
        <v>807</v>
      </c>
      <c r="CA233" s="85" t="s">
        <v>807</v>
      </c>
      <c r="CB233" s="85"/>
      <c r="CC233" s="85"/>
      <c r="CD233" s="85" t="s">
        <v>131</v>
      </c>
      <c r="CE233" s="88" t="s">
        <v>1681</v>
      </c>
      <c r="CF233" s="80" t="str">
        <f t="shared" si="174"/>
        <v>HTA</v>
      </c>
      <c r="CG233" s="109">
        <v>55</v>
      </c>
      <c r="CH233" s="95">
        <v>150</v>
      </c>
      <c r="CI233" s="50">
        <f t="shared" si="138"/>
        <v>24.444444444444443</v>
      </c>
      <c r="CJ233" s="18" t="str">
        <f t="shared" si="139"/>
        <v>NORMAL</v>
      </c>
      <c r="CK233" s="95">
        <f>Hoja1!L235</f>
        <v>13</v>
      </c>
      <c r="CL233" s="10" t="s">
        <v>1113</v>
      </c>
      <c r="CM233" s="114">
        <v>43404</v>
      </c>
      <c r="CN233" s="92"/>
      <c r="CO233" s="75">
        <v>1</v>
      </c>
      <c r="CP233" s="98">
        <v>43200</v>
      </c>
      <c r="CQ233" s="75">
        <v>2</v>
      </c>
      <c r="CR233" s="65" t="s">
        <v>1222</v>
      </c>
      <c r="CS233" s="75">
        <v>0</v>
      </c>
      <c r="CT233" s="110" t="s">
        <v>131</v>
      </c>
      <c r="CU233" s="93" t="s">
        <v>807</v>
      </c>
      <c r="CV233" s="92"/>
      <c r="CW233" s="102">
        <v>120</v>
      </c>
      <c r="CX233" s="102">
        <v>80</v>
      </c>
      <c r="CY233" s="93" t="s">
        <v>807</v>
      </c>
      <c r="CZ233" s="92" t="s">
        <v>130</v>
      </c>
      <c r="DA233" s="75" t="s">
        <v>807</v>
      </c>
      <c r="DB233" s="92">
        <v>0</v>
      </c>
      <c r="DC233" s="75" t="str">
        <f t="shared" si="140"/>
        <v/>
      </c>
      <c r="DD233" s="16" t="str">
        <f t="shared" si="141"/>
        <v/>
      </c>
      <c r="DE233" s="16" t="str">
        <f t="shared" si="142"/>
        <v/>
      </c>
      <c r="DF233" s="16" t="str">
        <f t="shared" si="143"/>
        <v/>
      </c>
      <c r="DG233" s="16" t="str">
        <f t="shared" si="155"/>
        <v xml:space="preserve"> +  +  + </v>
      </c>
      <c r="DH233" s="16" t="str">
        <f t="shared" si="176"/>
        <v>HTA</v>
      </c>
      <c r="DI233" s="98"/>
      <c r="DJ233" s="75" t="str">
        <f t="shared" si="144"/>
        <v>NO</v>
      </c>
      <c r="DL233" s="98"/>
      <c r="DM233" s="98">
        <v>43381</v>
      </c>
      <c r="DN233" s="75" t="str">
        <f t="shared" si="145"/>
        <v>SI</v>
      </c>
      <c r="DO233" s="98"/>
      <c r="DP233" s="75" t="str">
        <f t="shared" si="146"/>
        <v>NO</v>
      </c>
      <c r="DQ233" s="98"/>
      <c r="DR233" s="75" t="str">
        <f t="shared" si="147"/>
        <v>NO</v>
      </c>
      <c r="DS233" s="98"/>
      <c r="DT233" s="75" t="str">
        <f t="shared" si="148"/>
        <v>NO</v>
      </c>
      <c r="DU233" s="98"/>
      <c r="DV233" s="75" t="str">
        <f t="shared" si="149"/>
        <v>NO</v>
      </c>
      <c r="DW233" s="98"/>
      <c r="DX233" s="75" t="str">
        <f t="shared" si="150"/>
        <v>NO</v>
      </c>
      <c r="DY233" s="98">
        <v>43480</v>
      </c>
      <c r="DZ233" s="75" t="str">
        <f t="shared" si="151"/>
        <v>SI</v>
      </c>
      <c r="EA233" s="98"/>
      <c r="EB233" s="75" t="str">
        <f t="shared" si="152"/>
        <v>NO</v>
      </c>
      <c r="EC233" s="98" t="s">
        <v>807</v>
      </c>
      <c r="ED233" s="92" t="s">
        <v>1530</v>
      </c>
      <c r="EE233" s="92"/>
      <c r="EF233" s="98" t="s">
        <v>807</v>
      </c>
      <c r="EG233" s="94"/>
      <c r="EH233" s="99" t="s">
        <v>131</v>
      </c>
      <c r="EI233" s="99" t="s">
        <v>807</v>
      </c>
      <c r="EJ233" s="99"/>
      <c r="EK233" s="153">
        <v>44814</v>
      </c>
      <c r="EL233" s="92">
        <v>0.69</v>
      </c>
      <c r="EM233" s="154">
        <v>44814</v>
      </c>
      <c r="EN233" s="102">
        <v>93</v>
      </c>
      <c r="EO233" s="153">
        <v>44814</v>
      </c>
      <c r="EP233" s="92">
        <v>171</v>
      </c>
      <c r="EQ233" s="153">
        <v>44814</v>
      </c>
      <c r="ER233" s="99">
        <v>88.8</v>
      </c>
      <c r="ES233" s="153">
        <v>44814</v>
      </c>
      <c r="ET233" s="192">
        <v>70</v>
      </c>
      <c r="EU233" s="153">
        <v>44814</v>
      </c>
      <c r="EV233" s="92">
        <v>61</v>
      </c>
      <c r="EW233" s="153">
        <v>44814</v>
      </c>
      <c r="EX233" s="92"/>
      <c r="EY233" s="140"/>
      <c r="EZ233" s="92"/>
      <c r="FA233" s="102"/>
      <c r="FB233" s="102"/>
      <c r="FC233" s="92"/>
      <c r="FD233" s="92"/>
      <c r="FE233" s="154">
        <v>44814</v>
      </c>
      <c r="FF233" s="141">
        <v>14</v>
      </c>
      <c r="FG233" s="153">
        <v>44814</v>
      </c>
      <c r="FH233" s="141">
        <v>38</v>
      </c>
      <c r="FI233" s="92"/>
      <c r="FJ233" s="94"/>
      <c r="FK233" s="92"/>
      <c r="FL233" s="114">
        <v>44837</v>
      </c>
      <c r="FM233" s="98" t="s">
        <v>1530</v>
      </c>
      <c r="FN233" s="114"/>
      <c r="FO233" s="107"/>
      <c r="FP233" s="92" t="s">
        <v>132</v>
      </c>
      <c r="FQ233" s="92" t="s">
        <v>132</v>
      </c>
      <c r="FR233" s="92" t="s">
        <v>132</v>
      </c>
      <c r="FS233" s="107" t="s">
        <v>807</v>
      </c>
      <c r="FT233" s="92" t="s">
        <v>132</v>
      </c>
      <c r="FU233" s="92"/>
      <c r="GM233" s="102"/>
    </row>
    <row r="234" spans="1:195" s="75" customFormat="1" x14ac:dyDescent="0.25">
      <c r="A234" s="85">
        <v>2022</v>
      </c>
      <c r="B234" s="76">
        <v>44926</v>
      </c>
      <c r="C234" s="85" t="s">
        <v>121</v>
      </c>
      <c r="D234" s="85" t="s">
        <v>122</v>
      </c>
      <c r="E234" s="85" t="s">
        <v>123</v>
      </c>
      <c r="F234" s="77">
        <f t="shared" si="156"/>
        <v>233</v>
      </c>
      <c r="G234" s="85" t="s">
        <v>1586</v>
      </c>
      <c r="H234" s="85">
        <v>86</v>
      </c>
      <c r="I234" s="85" t="s">
        <v>797</v>
      </c>
      <c r="J234" s="217" t="s">
        <v>911</v>
      </c>
      <c r="K234" s="77" t="str">
        <f>VLOOKUP(J234,[1]CodMpios!$B$1075:$E$1087,4,FALSE)</f>
        <v>86568 - Puerto Asís</v>
      </c>
      <c r="L234" s="77" t="str">
        <f>VLOOKUP($J234,[1]Coord_Mpios_X_Y!$B$102:$K$114,9,FALSE)</f>
        <v>0,478611463602</v>
      </c>
      <c r="M234" s="77" t="str">
        <f>VLOOKUP($J234,[1]Coord_Mpios_X_Y!$B$102:$K$114,10,FALSE)</f>
        <v>-76,328200149562</v>
      </c>
      <c r="N234" s="86" t="s">
        <v>1784</v>
      </c>
      <c r="O234" s="86" t="s">
        <v>1776</v>
      </c>
      <c r="P234" s="218"/>
      <c r="Q234" s="85" t="s">
        <v>126</v>
      </c>
      <c r="R234" s="108">
        <v>12982395</v>
      </c>
      <c r="S234" s="62" t="str">
        <f t="shared" si="136"/>
        <v>CC12982395</v>
      </c>
      <c r="T234" s="91" t="s">
        <v>621</v>
      </c>
      <c r="U234" s="85" t="s">
        <v>133</v>
      </c>
      <c r="V234" s="91" t="s">
        <v>241</v>
      </c>
      <c r="W234" s="85" t="s">
        <v>265</v>
      </c>
      <c r="X234" s="87">
        <v>23253</v>
      </c>
      <c r="Y234" s="89">
        <f t="shared" si="153"/>
        <v>63</v>
      </c>
      <c r="Z234" s="63">
        <f>VLOOKUP($Y234,[1]Edades!$A$3:$H$153,4,FALSE)</f>
        <v>6</v>
      </c>
      <c r="AA234" s="63" t="str">
        <f>VLOOKUP($Y234,[1]Edades!$A$3:$H$153,6,FALSE)</f>
        <v>6 - Persona mayor</v>
      </c>
      <c r="AB234" s="63">
        <f>VLOOKUP($Y234,[1]Edades!$A$3:$H$153,7,FALSE)</f>
        <v>13</v>
      </c>
      <c r="AC234" s="63" t="str">
        <f>VLOOKUP($Y234,[1]Edades!$A$3:$H$153,8,FALSE)</f>
        <v>60-64</v>
      </c>
      <c r="AD234" s="91" t="s">
        <v>1589</v>
      </c>
      <c r="AE234" s="85">
        <v>1</v>
      </c>
      <c r="AF234" s="85" t="s">
        <v>807</v>
      </c>
      <c r="AG234" s="117" t="s">
        <v>1777</v>
      </c>
      <c r="AH234" s="117" t="s">
        <v>132</v>
      </c>
      <c r="AI234" s="85" t="s">
        <v>2236</v>
      </c>
      <c r="AJ234" s="85" t="s">
        <v>807</v>
      </c>
      <c r="AK234" s="117" t="s">
        <v>1784</v>
      </c>
      <c r="AL234" s="117" t="s">
        <v>1600</v>
      </c>
      <c r="AM234" s="85" t="s">
        <v>1786</v>
      </c>
      <c r="AN234" s="85" t="s">
        <v>131</v>
      </c>
      <c r="AO234" s="85" t="s">
        <v>131</v>
      </c>
      <c r="AP234" s="85" t="s">
        <v>131</v>
      </c>
      <c r="AQ234" s="75" t="s">
        <v>1841</v>
      </c>
      <c r="AR234" s="53" t="str">
        <f t="shared" si="154"/>
        <v>86568 - Puerto Asís</v>
      </c>
      <c r="AS234" s="85" t="s">
        <v>1655</v>
      </c>
      <c r="AT234" s="85">
        <v>3138304237</v>
      </c>
      <c r="AU234" s="85" t="s">
        <v>1219</v>
      </c>
      <c r="AV234" s="85"/>
      <c r="AW234" s="85"/>
      <c r="AX234" s="85"/>
      <c r="AY234" s="85"/>
      <c r="AZ234" s="85"/>
      <c r="BA234" s="85">
        <v>86</v>
      </c>
      <c r="BB234" s="85" t="s">
        <v>1778</v>
      </c>
      <c r="BC234" s="85">
        <v>86568</v>
      </c>
      <c r="BD234" s="85" t="s">
        <v>1655</v>
      </c>
      <c r="BE234" s="89">
        <v>860010017201</v>
      </c>
      <c r="BF234" s="49" t="s">
        <v>1081</v>
      </c>
      <c r="BG234" s="85" t="s">
        <v>1779</v>
      </c>
      <c r="BH234" s="85" t="s">
        <v>1780</v>
      </c>
      <c r="BI234" s="85">
        <v>4201616</v>
      </c>
      <c r="BJ234" s="85"/>
      <c r="BK234" s="85"/>
      <c r="BL234" s="85" t="s">
        <v>807</v>
      </c>
      <c r="BM234" s="85" t="s">
        <v>130</v>
      </c>
      <c r="BN234" s="85" t="s">
        <v>132</v>
      </c>
      <c r="BO234" s="85">
        <v>0</v>
      </c>
      <c r="BP234" s="85" t="s">
        <v>132</v>
      </c>
      <c r="BQ234" s="85" t="s">
        <v>132</v>
      </c>
      <c r="BR234" s="85" t="s">
        <v>1676</v>
      </c>
      <c r="BS234" s="85" t="s">
        <v>132</v>
      </c>
      <c r="BT234" s="90">
        <v>44909</v>
      </c>
      <c r="BU234" s="85" t="s">
        <v>1677</v>
      </c>
      <c r="BV234" s="85" t="s">
        <v>130</v>
      </c>
      <c r="BW234" s="91" t="s">
        <v>1965</v>
      </c>
      <c r="BX234" s="85"/>
      <c r="BY234" s="85" t="s">
        <v>132</v>
      </c>
      <c r="BZ234" s="85" t="s">
        <v>130</v>
      </c>
      <c r="CA234" s="85" t="s">
        <v>132</v>
      </c>
      <c r="CB234" s="85" t="s">
        <v>131</v>
      </c>
      <c r="CC234" s="85"/>
      <c r="CD234" s="85" t="s">
        <v>131</v>
      </c>
      <c r="CE234" s="85" t="s">
        <v>1681</v>
      </c>
      <c r="CF234" s="80" t="str">
        <f t="shared" si="174"/>
        <v>HTA</v>
      </c>
      <c r="CG234" s="109">
        <v>72</v>
      </c>
      <c r="CH234" s="95">
        <v>175</v>
      </c>
      <c r="CI234" s="50">
        <f t="shared" si="138"/>
        <v>23.510204081632654</v>
      </c>
      <c r="CJ234" s="18" t="str">
        <f t="shared" si="139"/>
        <v>NORMAL</v>
      </c>
      <c r="CK234" s="95">
        <f>Hoja1!L236</f>
        <v>10</v>
      </c>
      <c r="CL234" s="10" t="s">
        <v>1112</v>
      </c>
      <c r="CM234" s="97">
        <v>43405</v>
      </c>
      <c r="CN234" s="92"/>
      <c r="CO234" s="75">
        <v>1</v>
      </c>
      <c r="CP234" s="98">
        <v>43405</v>
      </c>
      <c r="CQ234" s="75">
        <v>2</v>
      </c>
      <c r="CR234" s="65" t="s">
        <v>1222</v>
      </c>
      <c r="CS234" s="75">
        <v>0</v>
      </c>
      <c r="CT234" s="110" t="s">
        <v>131</v>
      </c>
      <c r="CU234" s="92" t="s">
        <v>132</v>
      </c>
      <c r="CV234" s="92"/>
      <c r="CW234" s="102">
        <v>120</v>
      </c>
      <c r="CX234" s="102">
        <v>70</v>
      </c>
      <c r="CY234" s="93" t="s">
        <v>807</v>
      </c>
      <c r="CZ234" s="92" t="s">
        <v>130</v>
      </c>
      <c r="DA234" s="92" t="s">
        <v>132</v>
      </c>
      <c r="DB234" s="92">
        <v>0</v>
      </c>
      <c r="DC234" s="75" t="str">
        <f t="shared" si="140"/>
        <v/>
      </c>
      <c r="DD234" s="16" t="str">
        <f t="shared" si="141"/>
        <v/>
      </c>
      <c r="DE234" s="16" t="str">
        <f t="shared" si="142"/>
        <v/>
      </c>
      <c r="DF234" s="16" t="str">
        <f t="shared" si="143"/>
        <v>HDL ALTO</v>
      </c>
      <c r="DG234" s="16" t="str">
        <f t="shared" si="155"/>
        <v xml:space="preserve"> +  +  + HDL ALTO</v>
      </c>
      <c r="DH234" s="16" t="str">
        <f>VLOOKUP(DG234,Hoja3!$A$19:$B$41,2,FALSE)</f>
        <v>HDL ALTO</v>
      </c>
      <c r="DI234" s="98">
        <v>43498</v>
      </c>
      <c r="DJ234" s="75" t="str">
        <f t="shared" si="144"/>
        <v>SI</v>
      </c>
      <c r="DL234" s="98"/>
      <c r="DM234" s="98">
        <v>43528</v>
      </c>
      <c r="DN234" s="75" t="str">
        <f t="shared" si="145"/>
        <v>SI</v>
      </c>
      <c r="DO234" s="98"/>
      <c r="DP234" s="75" t="str">
        <f t="shared" si="146"/>
        <v>NO</v>
      </c>
      <c r="DQ234" s="98"/>
      <c r="DR234" s="75" t="str">
        <f t="shared" si="147"/>
        <v>NO</v>
      </c>
      <c r="DS234" s="98">
        <v>43489</v>
      </c>
      <c r="DT234" s="75" t="str">
        <f t="shared" si="148"/>
        <v>SI</v>
      </c>
      <c r="DU234" s="98"/>
      <c r="DV234" s="75" t="str">
        <f t="shared" si="149"/>
        <v>NO</v>
      </c>
      <c r="DW234" s="98"/>
      <c r="DX234" s="75" t="str">
        <f t="shared" si="150"/>
        <v>NO</v>
      </c>
      <c r="DY234" s="98">
        <v>44723</v>
      </c>
      <c r="DZ234" s="75" t="str">
        <f t="shared" si="151"/>
        <v>SI</v>
      </c>
      <c r="EA234" s="98"/>
      <c r="EB234" s="75" t="str">
        <f t="shared" si="152"/>
        <v>NO</v>
      </c>
      <c r="EC234" s="98" t="s">
        <v>807</v>
      </c>
      <c r="ED234" s="92" t="s">
        <v>1530</v>
      </c>
      <c r="EE234" s="92"/>
      <c r="EF234" s="98" t="s">
        <v>807</v>
      </c>
      <c r="EG234" s="94">
        <v>76.5</v>
      </c>
      <c r="EH234" s="99"/>
      <c r="EI234" s="92">
        <v>2</v>
      </c>
      <c r="EJ234" s="92"/>
      <c r="EK234" s="101">
        <v>44707</v>
      </c>
      <c r="EL234" s="92" t="s">
        <v>1520</v>
      </c>
      <c r="EM234" s="103">
        <v>44707</v>
      </c>
      <c r="EN234" s="102">
        <v>75.400000000000006</v>
      </c>
      <c r="EO234" s="101">
        <v>44707</v>
      </c>
      <c r="EP234" s="92">
        <v>109</v>
      </c>
      <c r="EQ234" s="101">
        <v>44707</v>
      </c>
      <c r="ER234" s="99"/>
      <c r="ES234" s="101">
        <v>44707</v>
      </c>
      <c r="ET234" s="192">
        <v>30.6</v>
      </c>
      <c r="EU234" s="101">
        <v>44707</v>
      </c>
      <c r="EV234" s="92" t="s">
        <v>1966</v>
      </c>
      <c r="EW234" s="101">
        <v>44691</v>
      </c>
      <c r="EX234" s="92"/>
      <c r="EY234" s="103"/>
      <c r="EZ234" s="92"/>
      <c r="FA234" s="114">
        <v>44707</v>
      </c>
      <c r="FB234" s="102" t="s">
        <v>1799</v>
      </c>
      <c r="FC234" s="92"/>
      <c r="FD234" s="92"/>
      <c r="FE234" s="103">
        <v>44707</v>
      </c>
      <c r="FF234" s="105">
        <v>300</v>
      </c>
      <c r="FG234" s="101">
        <v>44707</v>
      </c>
      <c r="FH234" s="104">
        <v>176.5</v>
      </c>
      <c r="FI234" s="92"/>
      <c r="FJ234" s="94"/>
      <c r="FK234" s="92"/>
      <c r="FL234" s="97">
        <v>44909</v>
      </c>
      <c r="FM234" s="98" t="s">
        <v>1530</v>
      </c>
      <c r="FN234" s="97">
        <v>44999</v>
      </c>
      <c r="FO234" s="107"/>
      <c r="FP234" s="92" t="s">
        <v>132</v>
      </c>
      <c r="FQ234" s="92" t="s">
        <v>132</v>
      </c>
      <c r="FR234" s="92" t="s">
        <v>132</v>
      </c>
      <c r="FS234" s="107" t="s">
        <v>132</v>
      </c>
      <c r="FT234" s="92" t="s">
        <v>132</v>
      </c>
      <c r="FU234" s="92"/>
      <c r="GM234" s="102"/>
    </row>
    <row r="235" spans="1:195" s="75" customFormat="1" x14ac:dyDescent="0.25">
      <c r="A235" s="85">
        <v>2022</v>
      </c>
      <c r="B235" s="76">
        <v>44926</v>
      </c>
      <c r="C235" s="85" t="s">
        <v>121</v>
      </c>
      <c r="D235" s="85" t="s">
        <v>122</v>
      </c>
      <c r="E235" s="85" t="s">
        <v>1475</v>
      </c>
      <c r="F235" s="77">
        <f t="shared" si="156"/>
        <v>234</v>
      </c>
      <c r="G235" s="85" t="s">
        <v>1586</v>
      </c>
      <c r="H235" s="85">
        <v>86</v>
      </c>
      <c r="I235" s="85" t="s">
        <v>797</v>
      </c>
      <c r="J235" s="217" t="s">
        <v>798</v>
      </c>
      <c r="K235" s="77" t="str">
        <f>VLOOKUP(J235,[1]CodMpios!$B$1075:$E$1087,4,FALSE)</f>
        <v>86885 - Villagarzón</v>
      </c>
      <c r="L235" s="77" t="str">
        <f>VLOOKUP($J235,[1]Coord_Mpios_X_Y!$B$102:$K$114,9,FALSE)</f>
        <v>0,911149514668</v>
      </c>
      <c r="M235" s="77" t="str">
        <f>VLOOKUP($J235,[1]Coord_Mpios_X_Y!$B$102:$K$114,10,FALSE)</f>
        <v>-76,744954472991</v>
      </c>
      <c r="N235" s="86" t="s">
        <v>1775</v>
      </c>
      <c r="O235" s="86" t="s">
        <v>1776</v>
      </c>
      <c r="P235" s="218"/>
      <c r="Q235" s="85" t="s">
        <v>126</v>
      </c>
      <c r="R235" s="108">
        <v>18101299</v>
      </c>
      <c r="S235" s="62" t="str">
        <f t="shared" si="136"/>
        <v>CC18101299</v>
      </c>
      <c r="T235" s="91" t="s">
        <v>192</v>
      </c>
      <c r="U235" s="85" t="s">
        <v>151</v>
      </c>
      <c r="V235" s="91" t="s">
        <v>225</v>
      </c>
      <c r="W235" s="85" t="s">
        <v>723</v>
      </c>
      <c r="X235" s="87">
        <v>23051</v>
      </c>
      <c r="Y235" s="89">
        <f t="shared" si="153"/>
        <v>63</v>
      </c>
      <c r="Z235" s="63">
        <f>VLOOKUP($Y235,[1]Edades!$A$3:$H$153,4,FALSE)</f>
        <v>6</v>
      </c>
      <c r="AA235" s="63" t="str">
        <f>VLOOKUP($Y235,[1]Edades!$A$3:$H$153,6,FALSE)</f>
        <v>6 - Persona mayor</v>
      </c>
      <c r="AB235" s="63">
        <f>VLOOKUP($Y235,[1]Edades!$A$3:$H$153,7,FALSE)</f>
        <v>13</v>
      </c>
      <c r="AC235" s="63" t="str">
        <f>VLOOKUP($Y235,[1]Edades!$A$3:$H$153,8,FALSE)</f>
        <v>60-64</v>
      </c>
      <c r="AD235" s="91" t="s">
        <v>1589</v>
      </c>
      <c r="AE235" s="85">
        <v>1</v>
      </c>
      <c r="AF235" s="85" t="s">
        <v>807</v>
      </c>
      <c r="AG235" s="86" t="s">
        <v>1777</v>
      </c>
      <c r="AH235" s="85" t="s">
        <v>807</v>
      </c>
      <c r="AI235" s="85" t="s">
        <v>807</v>
      </c>
      <c r="AJ235" s="85" t="s">
        <v>807</v>
      </c>
      <c r="AK235" s="86" t="s">
        <v>1775</v>
      </c>
      <c r="AL235" s="85" t="s">
        <v>807</v>
      </c>
      <c r="AM235" s="85" t="s">
        <v>1786</v>
      </c>
      <c r="AN235" s="85" t="s">
        <v>131</v>
      </c>
      <c r="AO235" s="85" t="s">
        <v>131</v>
      </c>
      <c r="AP235" s="85" t="s">
        <v>131</v>
      </c>
      <c r="AQ235" s="75" t="s">
        <v>1841</v>
      </c>
      <c r="AR235" s="53" t="str">
        <f t="shared" si="154"/>
        <v>86885 - Villagarzón</v>
      </c>
      <c r="AS235" s="85" t="s">
        <v>1618</v>
      </c>
      <c r="AT235" s="85">
        <v>3118442860</v>
      </c>
      <c r="AU235" s="85" t="s">
        <v>1219</v>
      </c>
      <c r="AV235" s="85"/>
      <c r="AW235" s="85"/>
      <c r="AX235" s="85"/>
      <c r="AY235" s="85"/>
      <c r="AZ235" s="85"/>
      <c r="BA235" s="85">
        <v>86</v>
      </c>
      <c r="BB235" s="85" t="s">
        <v>1778</v>
      </c>
      <c r="BC235" s="85">
        <v>86885</v>
      </c>
      <c r="BD235" s="85" t="s">
        <v>1618</v>
      </c>
      <c r="BE235" s="89">
        <v>860010017201</v>
      </c>
      <c r="BF235" s="49" t="s">
        <v>1083</v>
      </c>
      <c r="BG235" s="85" t="s">
        <v>1779</v>
      </c>
      <c r="BH235" s="85" t="s">
        <v>1780</v>
      </c>
      <c r="BI235" s="85">
        <v>4201616</v>
      </c>
      <c r="BJ235" s="85"/>
      <c r="BK235" s="85"/>
      <c r="BL235" s="85" t="s">
        <v>807</v>
      </c>
      <c r="BM235" s="88" t="s">
        <v>132</v>
      </c>
      <c r="BN235" s="85" t="s">
        <v>132</v>
      </c>
      <c r="BO235" s="85">
        <v>0</v>
      </c>
      <c r="BP235" s="85" t="s">
        <v>132</v>
      </c>
      <c r="BQ235" s="85" t="s">
        <v>132</v>
      </c>
      <c r="BR235" s="85" t="s">
        <v>807</v>
      </c>
      <c r="BS235" s="85" t="s">
        <v>807</v>
      </c>
      <c r="BT235" s="90">
        <v>44714</v>
      </c>
      <c r="BU235" s="85" t="s">
        <v>1677</v>
      </c>
      <c r="BV235" s="85" t="s">
        <v>130</v>
      </c>
      <c r="BW235" s="91" t="s">
        <v>1678</v>
      </c>
      <c r="BX235" s="85"/>
      <c r="BY235" s="85" t="s">
        <v>132</v>
      </c>
      <c r="BZ235" s="85" t="s">
        <v>807</v>
      </c>
      <c r="CA235" s="85" t="s">
        <v>807</v>
      </c>
      <c r="CB235" s="85"/>
      <c r="CC235" s="85"/>
      <c r="CD235" s="85" t="s">
        <v>131</v>
      </c>
      <c r="CE235" s="88" t="s">
        <v>1681</v>
      </c>
      <c r="CF235" s="80" t="str">
        <f t="shared" si="174"/>
        <v>HTA + DM</v>
      </c>
      <c r="CG235" s="109">
        <v>69</v>
      </c>
      <c r="CH235" s="95">
        <v>170</v>
      </c>
      <c r="CI235" s="50">
        <f t="shared" si="138"/>
        <v>23.87543252595156</v>
      </c>
      <c r="CJ235" s="18" t="str">
        <f t="shared" si="139"/>
        <v>NORMAL</v>
      </c>
      <c r="CK235" s="95">
        <f>Hoja1!L237</f>
        <v>19</v>
      </c>
      <c r="CL235" s="10" t="s">
        <v>1113</v>
      </c>
      <c r="CM235" s="114">
        <v>43405</v>
      </c>
      <c r="CN235" s="92"/>
      <c r="CO235" s="75">
        <v>1</v>
      </c>
      <c r="CP235" s="98">
        <v>42370</v>
      </c>
      <c r="CQ235" s="75">
        <v>1</v>
      </c>
      <c r="CR235" s="94" t="s">
        <v>1221</v>
      </c>
      <c r="CS235" s="75">
        <v>1</v>
      </c>
      <c r="CT235" s="110" t="s">
        <v>1707</v>
      </c>
      <c r="CU235" s="93" t="s">
        <v>807</v>
      </c>
      <c r="CV235" s="92"/>
      <c r="CW235" s="102">
        <v>125</v>
      </c>
      <c r="CX235" s="102">
        <v>80</v>
      </c>
      <c r="CY235" s="93" t="s">
        <v>807</v>
      </c>
      <c r="CZ235" s="92" t="s">
        <v>130</v>
      </c>
      <c r="DA235" s="75" t="s">
        <v>807</v>
      </c>
      <c r="DB235" s="92">
        <v>0</v>
      </c>
      <c r="DC235" s="75" t="str">
        <f t="shared" si="140"/>
        <v/>
      </c>
      <c r="DD235" s="16" t="str">
        <f t="shared" si="141"/>
        <v/>
      </c>
      <c r="DE235" s="16" t="str">
        <f t="shared" si="142"/>
        <v/>
      </c>
      <c r="DF235" s="16" t="str">
        <f t="shared" si="143"/>
        <v/>
      </c>
      <c r="DG235" s="16" t="str">
        <f t="shared" si="155"/>
        <v xml:space="preserve"> +  +  + </v>
      </c>
      <c r="DH235" s="16" t="str">
        <f t="shared" ref="DH235:DH238" si="177">E235</f>
        <v>HTA + DM</v>
      </c>
      <c r="DI235" s="98"/>
      <c r="DJ235" s="75" t="str">
        <f t="shared" si="144"/>
        <v>NO</v>
      </c>
      <c r="DL235" s="98"/>
      <c r="DM235" s="98">
        <v>43143</v>
      </c>
      <c r="DN235" s="75" t="str">
        <f t="shared" si="145"/>
        <v>SI</v>
      </c>
      <c r="DO235" s="98"/>
      <c r="DP235" s="75" t="str">
        <f t="shared" si="146"/>
        <v>NO</v>
      </c>
      <c r="DQ235" s="98"/>
      <c r="DR235" s="75" t="str">
        <f t="shared" si="147"/>
        <v>NO</v>
      </c>
      <c r="DS235" s="98"/>
      <c r="DT235" s="75" t="str">
        <f t="shared" si="148"/>
        <v>NO</v>
      </c>
      <c r="DU235" s="98"/>
      <c r="DV235" s="75" t="str">
        <f t="shared" si="149"/>
        <v>NO</v>
      </c>
      <c r="DW235" s="98"/>
      <c r="DX235" s="75" t="str">
        <f t="shared" si="150"/>
        <v>NO</v>
      </c>
      <c r="DY235" s="97">
        <v>44713</v>
      </c>
      <c r="DZ235" s="75" t="str">
        <f t="shared" si="151"/>
        <v>SI</v>
      </c>
      <c r="EA235" s="98"/>
      <c r="EB235" s="75" t="str">
        <f t="shared" si="152"/>
        <v>NO</v>
      </c>
      <c r="EC235" s="98" t="s">
        <v>807</v>
      </c>
      <c r="ED235" s="92" t="s">
        <v>1530</v>
      </c>
      <c r="EE235" s="92"/>
      <c r="EF235" s="98" t="s">
        <v>807</v>
      </c>
      <c r="EG235" s="94"/>
      <c r="EH235" s="99" t="s">
        <v>131</v>
      </c>
      <c r="EI235" s="99" t="s">
        <v>807</v>
      </c>
      <c r="EJ235" s="99"/>
      <c r="EK235" s="111">
        <v>44688</v>
      </c>
      <c r="EL235" s="92">
        <v>0.8</v>
      </c>
      <c r="EM235" s="112">
        <v>44688</v>
      </c>
      <c r="EN235" s="102">
        <v>193</v>
      </c>
      <c r="EO235" s="111">
        <v>44688</v>
      </c>
      <c r="EP235" s="92">
        <v>159</v>
      </c>
      <c r="EQ235" s="111">
        <v>44688</v>
      </c>
      <c r="ER235" s="99">
        <v>112.8</v>
      </c>
      <c r="ES235" s="111">
        <v>44688</v>
      </c>
      <c r="ET235" s="192">
        <v>33</v>
      </c>
      <c r="EU235" s="111">
        <v>44688</v>
      </c>
      <c r="EV235" s="92">
        <v>66</v>
      </c>
      <c r="EW235" s="111">
        <v>44688</v>
      </c>
      <c r="EX235" s="92"/>
      <c r="EY235" s="112">
        <v>44688</v>
      </c>
      <c r="EZ235" s="92">
        <v>6.8</v>
      </c>
      <c r="FA235" s="102"/>
      <c r="FB235" s="102"/>
      <c r="FC235" s="92"/>
      <c r="FD235" s="92"/>
      <c r="FE235" s="112">
        <v>44688</v>
      </c>
      <c r="FF235" s="125">
        <v>15</v>
      </c>
      <c r="FG235" s="111">
        <v>44688</v>
      </c>
      <c r="FH235" s="125">
        <v>25</v>
      </c>
      <c r="FI235" s="92"/>
      <c r="FJ235" s="94"/>
      <c r="FK235" s="92"/>
      <c r="FL235" s="97">
        <v>44714</v>
      </c>
      <c r="FM235" s="98" t="s">
        <v>1530</v>
      </c>
      <c r="FN235" s="97">
        <v>44806</v>
      </c>
      <c r="FO235" s="107" t="s">
        <v>807</v>
      </c>
      <c r="FP235" s="92" t="s">
        <v>132</v>
      </c>
      <c r="FQ235" s="92" t="s">
        <v>132</v>
      </c>
      <c r="FR235" s="92" t="s">
        <v>132</v>
      </c>
      <c r="FS235" s="107" t="s">
        <v>807</v>
      </c>
      <c r="FT235" s="92" t="s">
        <v>132</v>
      </c>
      <c r="FU235" s="92"/>
      <c r="GM235" s="102"/>
    </row>
    <row r="236" spans="1:195" s="75" customFormat="1" x14ac:dyDescent="0.25">
      <c r="A236" s="85">
        <v>2022</v>
      </c>
      <c r="B236" s="76">
        <v>44926</v>
      </c>
      <c r="C236" s="85" t="s">
        <v>121</v>
      </c>
      <c r="D236" s="85" t="s">
        <v>122</v>
      </c>
      <c r="E236" s="85" t="s">
        <v>123</v>
      </c>
      <c r="F236" s="77">
        <f t="shared" si="156"/>
        <v>235</v>
      </c>
      <c r="G236" s="85" t="s">
        <v>1586</v>
      </c>
      <c r="H236" s="85">
        <v>86</v>
      </c>
      <c r="I236" s="85" t="s">
        <v>797</v>
      </c>
      <c r="J236" s="217" t="s">
        <v>800</v>
      </c>
      <c r="K236" s="77" t="str">
        <f>VLOOKUP(J236,[1]CodMpios!$B$1075:$E$1087,4,FALSE)</f>
        <v>86001 - Mocoa</v>
      </c>
      <c r="L236" s="77" t="str">
        <f>VLOOKUP($J236,[1]Coord_Mpios_X_Y!$B$102:$K$114,9,FALSE)</f>
        <v>1,228574994655</v>
      </c>
      <c r="M236" s="77" t="str">
        <f>VLOOKUP($J236,[1]Coord_Mpios_X_Y!$B$102:$K$114,10,FALSE)</f>
        <v>-76,684362183288</v>
      </c>
      <c r="N236" s="86" t="s">
        <v>1784</v>
      </c>
      <c r="O236" s="86" t="s">
        <v>1776</v>
      </c>
      <c r="P236" s="218"/>
      <c r="Q236" s="85" t="s">
        <v>126</v>
      </c>
      <c r="R236" s="108">
        <v>18123743</v>
      </c>
      <c r="S236" s="62" t="str">
        <f t="shared" si="136"/>
        <v>CC18123743</v>
      </c>
      <c r="T236" s="91" t="s">
        <v>208</v>
      </c>
      <c r="U236" s="85" t="s">
        <v>699</v>
      </c>
      <c r="V236" s="91" t="s">
        <v>557</v>
      </c>
      <c r="W236" s="85" t="s">
        <v>497</v>
      </c>
      <c r="X236" s="87">
        <v>23165</v>
      </c>
      <c r="Y236" s="89">
        <f t="shared" si="153"/>
        <v>63</v>
      </c>
      <c r="Z236" s="63">
        <f>VLOOKUP($Y236,[1]Edades!$A$3:$H$153,4,FALSE)</f>
        <v>6</v>
      </c>
      <c r="AA236" s="63" t="str">
        <f>VLOOKUP($Y236,[1]Edades!$A$3:$H$153,6,FALSE)</f>
        <v>6 - Persona mayor</v>
      </c>
      <c r="AB236" s="63">
        <f>VLOOKUP($Y236,[1]Edades!$A$3:$H$153,7,FALSE)</f>
        <v>13</v>
      </c>
      <c r="AC236" s="63" t="str">
        <f>VLOOKUP($Y236,[1]Edades!$A$3:$H$153,8,FALSE)</f>
        <v>60-64</v>
      </c>
      <c r="AD236" s="91" t="s">
        <v>1589</v>
      </c>
      <c r="AE236" s="85">
        <v>1</v>
      </c>
      <c r="AF236" s="85" t="s">
        <v>807</v>
      </c>
      <c r="AG236" s="86" t="s">
        <v>1777</v>
      </c>
      <c r="AH236" s="85" t="s">
        <v>807</v>
      </c>
      <c r="AI236" s="85" t="s">
        <v>807</v>
      </c>
      <c r="AJ236" s="85" t="s">
        <v>807</v>
      </c>
      <c r="AK236" s="86" t="s">
        <v>1784</v>
      </c>
      <c r="AL236" s="86" t="s">
        <v>1600</v>
      </c>
      <c r="AM236" s="85" t="s">
        <v>1786</v>
      </c>
      <c r="AN236" s="85" t="s">
        <v>131</v>
      </c>
      <c r="AO236" s="85" t="s">
        <v>131</v>
      </c>
      <c r="AP236" s="85" t="s">
        <v>131</v>
      </c>
      <c r="AQ236" s="75" t="s">
        <v>1841</v>
      </c>
      <c r="AR236" s="53" t="str">
        <f t="shared" si="154"/>
        <v>86001 - Mocoa</v>
      </c>
      <c r="AS236" s="85" t="s">
        <v>807</v>
      </c>
      <c r="AT236" s="85">
        <v>3117315787</v>
      </c>
      <c r="AU236" s="85" t="s">
        <v>1219</v>
      </c>
      <c r="AV236" s="85"/>
      <c r="AW236" s="85"/>
      <c r="AX236" s="85"/>
      <c r="AY236" s="85"/>
      <c r="AZ236" s="85"/>
      <c r="BA236" s="85">
        <v>86</v>
      </c>
      <c r="BB236" s="85" t="s">
        <v>1778</v>
      </c>
      <c r="BC236" s="85">
        <v>86001</v>
      </c>
      <c r="BD236" s="85" t="s">
        <v>1586</v>
      </c>
      <c r="BE236" s="89">
        <v>860010017201</v>
      </c>
      <c r="BF236" s="49" t="s">
        <v>1079</v>
      </c>
      <c r="BG236" s="85" t="s">
        <v>1779</v>
      </c>
      <c r="BH236" s="85" t="s">
        <v>1780</v>
      </c>
      <c r="BI236" s="85">
        <v>4201616</v>
      </c>
      <c r="BJ236" s="85"/>
      <c r="BK236" s="85"/>
      <c r="BL236" s="85" t="s">
        <v>807</v>
      </c>
      <c r="BM236" s="88" t="s">
        <v>130</v>
      </c>
      <c r="BN236" s="85" t="s">
        <v>132</v>
      </c>
      <c r="BO236" s="85">
        <v>0</v>
      </c>
      <c r="BP236" s="85" t="s">
        <v>132</v>
      </c>
      <c r="BQ236" s="85" t="s">
        <v>132</v>
      </c>
      <c r="BR236" s="85" t="s">
        <v>1676</v>
      </c>
      <c r="BS236" s="85" t="s">
        <v>132</v>
      </c>
      <c r="BT236" s="90">
        <v>44883</v>
      </c>
      <c r="BU236" s="85" t="s">
        <v>1677</v>
      </c>
      <c r="BV236" s="85" t="s">
        <v>130</v>
      </c>
      <c r="BW236" s="91" t="s">
        <v>1700</v>
      </c>
      <c r="BX236" s="85" t="s">
        <v>132</v>
      </c>
      <c r="BY236" s="85" t="s">
        <v>132</v>
      </c>
      <c r="BZ236" s="85" t="s">
        <v>130</v>
      </c>
      <c r="CA236" s="85" t="s">
        <v>132</v>
      </c>
      <c r="CB236" s="85" t="s">
        <v>132</v>
      </c>
      <c r="CC236" s="85" t="s">
        <v>132</v>
      </c>
      <c r="CD236" s="85" t="s">
        <v>131</v>
      </c>
      <c r="CE236" s="85" t="s">
        <v>1681</v>
      </c>
      <c r="CF236" s="85" t="s">
        <v>132</v>
      </c>
      <c r="CG236" s="109">
        <v>89</v>
      </c>
      <c r="CH236" s="95">
        <v>178</v>
      </c>
      <c r="CI236" s="50">
        <f t="shared" si="138"/>
        <v>28.089887640449437</v>
      </c>
      <c r="CJ236" s="18" t="str">
        <f t="shared" si="139"/>
        <v>SOBREPESO</v>
      </c>
      <c r="CK236" s="95">
        <f>Hoja1!L238</f>
        <v>9</v>
      </c>
      <c r="CL236" s="10" t="s">
        <v>1112</v>
      </c>
      <c r="CM236" s="114">
        <v>43405</v>
      </c>
      <c r="CN236" s="92"/>
      <c r="CO236" s="75">
        <v>1</v>
      </c>
      <c r="CP236" s="119">
        <f t="shared" ref="CP236:CP240" si="178">CM236</f>
        <v>43405</v>
      </c>
      <c r="CQ236" s="75">
        <v>2</v>
      </c>
      <c r="CR236" s="65" t="s">
        <v>1222</v>
      </c>
      <c r="CS236" s="75">
        <v>0</v>
      </c>
      <c r="CT236" s="110" t="s">
        <v>131</v>
      </c>
      <c r="CU236" s="92" t="s">
        <v>132</v>
      </c>
      <c r="CV236" s="92"/>
      <c r="CW236" s="102">
        <v>120</v>
      </c>
      <c r="CX236" s="102">
        <v>70</v>
      </c>
      <c r="CY236" s="93" t="s">
        <v>807</v>
      </c>
      <c r="CZ236" s="92" t="s">
        <v>132</v>
      </c>
      <c r="DA236" s="92" t="s">
        <v>132</v>
      </c>
      <c r="DB236" s="92">
        <v>0</v>
      </c>
      <c r="DC236" s="75" t="str">
        <f t="shared" si="140"/>
        <v/>
      </c>
      <c r="DD236" s="16" t="str">
        <f t="shared" si="141"/>
        <v/>
      </c>
      <c r="DE236" s="16" t="str">
        <f t="shared" si="142"/>
        <v/>
      </c>
      <c r="DF236" s="16" t="str">
        <f t="shared" si="143"/>
        <v/>
      </c>
      <c r="DG236" s="16" t="str">
        <f t="shared" si="155"/>
        <v xml:space="preserve"> +  +  + </v>
      </c>
      <c r="DH236" s="16" t="str">
        <f t="shared" si="177"/>
        <v>HTA</v>
      </c>
      <c r="DI236" s="98"/>
      <c r="DJ236" s="75" t="str">
        <f t="shared" si="144"/>
        <v>NO</v>
      </c>
      <c r="DK236" s="75" t="s">
        <v>1221</v>
      </c>
      <c r="DL236" s="98" t="s">
        <v>130</v>
      </c>
      <c r="DM236" s="98">
        <v>44726</v>
      </c>
      <c r="DN236" s="75" t="str">
        <f t="shared" si="145"/>
        <v>SI</v>
      </c>
      <c r="DO236" s="98"/>
      <c r="DP236" s="75" t="str">
        <f t="shared" si="146"/>
        <v>NO</v>
      </c>
      <c r="DQ236" s="98"/>
      <c r="DR236" s="75" t="str">
        <f t="shared" si="147"/>
        <v>NO</v>
      </c>
      <c r="DS236" s="98"/>
      <c r="DT236" s="75" t="str">
        <f t="shared" si="148"/>
        <v>NO</v>
      </c>
      <c r="DU236" s="98"/>
      <c r="DV236" s="75" t="str">
        <f t="shared" si="149"/>
        <v>NO</v>
      </c>
      <c r="DW236" s="98">
        <v>44256</v>
      </c>
      <c r="DX236" s="75" t="str">
        <f t="shared" si="150"/>
        <v>SI</v>
      </c>
      <c r="DY236" s="97">
        <v>44861</v>
      </c>
      <c r="DZ236" s="75" t="str">
        <f t="shared" si="151"/>
        <v>SI</v>
      </c>
      <c r="EA236" s="98"/>
      <c r="EB236" s="75" t="str">
        <f t="shared" si="152"/>
        <v>NO</v>
      </c>
      <c r="EC236" s="98" t="s">
        <v>132</v>
      </c>
      <c r="ED236" s="92" t="s">
        <v>1530</v>
      </c>
      <c r="EE236" s="92" t="s">
        <v>807</v>
      </c>
      <c r="EF236" s="92" t="s">
        <v>1114</v>
      </c>
      <c r="EG236" s="94"/>
      <c r="EH236" s="99" t="s">
        <v>131</v>
      </c>
      <c r="EI236" s="92">
        <v>1</v>
      </c>
      <c r="EJ236" s="92"/>
      <c r="EK236" s="111">
        <v>44464</v>
      </c>
      <c r="EL236" s="92">
        <v>0.96</v>
      </c>
      <c r="EM236" s="112">
        <v>44464</v>
      </c>
      <c r="EN236" s="102">
        <v>91</v>
      </c>
      <c r="EO236" s="111">
        <v>44464</v>
      </c>
      <c r="EP236" s="92">
        <v>148.65</v>
      </c>
      <c r="EQ236" s="111">
        <v>44464</v>
      </c>
      <c r="ER236" s="99">
        <v>92.904000000000011</v>
      </c>
      <c r="ES236" s="111">
        <v>44464</v>
      </c>
      <c r="ET236" s="192">
        <v>44</v>
      </c>
      <c r="EU236" s="111">
        <v>44464</v>
      </c>
      <c r="EV236" s="92">
        <v>58.73</v>
      </c>
      <c r="EW236" s="111">
        <v>44464</v>
      </c>
      <c r="EX236" s="92" t="s">
        <v>1738</v>
      </c>
      <c r="EY236" s="103"/>
      <c r="EZ236" s="92"/>
      <c r="FA236" s="102"/>
      <c r="FB236" s="102"/>
      <c r="FC236" s="92"/>
      <c r="FD236" s="92"/>
      <c r="FE236" s="112">
        <v>44464</v>
      </c>
      <c r="FF236" s="125">
        <v>9</v>
      </c>
      <c r="FG236" s="111">
        <v>44464</v>
      </c>
      <c r="FH236" s="125">
        <v>137</v>
      </c>
      <c r="FI236" s="98">
        <v>44861</v>
      </c>
      <c r="FJ236" s="94" t="s">
        <v>1712</v>
      </c>
      <c r="FK236" s="92">
        <v>100</v>
      </c>
      <c r="FL236" s="97">
        <v>44883</v>
      </c>
      <c r="FM236" s="98" t="s">
        <v>1530</v>
      </c>
      <c r="FN236" s="97">
        <v>44975</v>
      </c>
      <c r="FO236" s="107"/>
      <c r="FP236" s="92" t="s">
        <v>130</v>
      </c>
      <c r="FQ236" s="92" t="s">
        <v>132</v>
      </c>
      <c r="FR236" s="92" t="s">
        <v>132</v>
      </c>
      <c r="FS236" s="107" t="s">
        <v>132</v>
      </c>
      <c r="FT236" s="92" t="s">
        <v>132</v>
      </c>
      <c r="FU236" s="92"/>
      <c r="GM236" s="102"/>
    </row>
    <row r="237" spans="1:195" s="75" customFormat="1" x14ac:dyDescent="0.25">
      <c r="A237" s="85">
        <v>2022</v>
      </c>
      <c r="B237" s="76">
        <v>44926</v>
      </c>
      <c r="C237" s="85" t="s">
        <v>121</v>
      </c>
      <c r="D237" s="85" t="s">
        <v>122</v>
      </c>
      <c r="E237" s="85" t="s">
        <v>1475</v>
      </c>
      <c r="F237" s="77">
        <f t="shared" si="156"/>
        <v>236</v>
      </c>
      <c r="G237" s="85" t="s">
        <v>1586</v>
      </c>
      <c r="H237" s="85">
        <v>86</v>
      </c>
      <c r="I237" s="85" t="s">
        <v>797</v>
      </c>
      <c r="J237" s="217" t="s">
        <v>800</v>
      </c>
      <c r="K237" s="77" t="str">
        <f>VLOOKUP(J237,[1]CodMpios!$B$1075:$E$1087,4,FALSE)</f>
        <v>86001 - Mocoa</v>
      </c>
      <c r="L237" s="77" t="str">
        <f>VLOOKUP($J237,[1]Coord_Mpios_X_Y!$B$102:$K$114,9,FALSE)</f>
        <v>1,228574994655</v>
      </c>
      <c r="M237" s="77" t="str">
        <f>VLOOKUP($J237,[1]Coord_Mpios_X_Y!$B$102:$K$114,10,FALSE)</f>
        <v>-76,684362183288</v>
      </c>
      <c r="N237" s="86" t="s">
        <v>1592</v>
      </c>
      <c r="O237" s="86" t="s">
        <v>1776</v>
      </c>
      <c r="P237" s="218"/>
      <c r="Q237" s="85" t="s">
        <v>126</v>
      </c>
      <c r="R237" s="108">
        <v>27353299</v>
      </c>
      <c r="S237" s="62" t="str">
        <f t="shared" si="136"/>
        <v>CC27353299</v>
      </c>
      <c r="T237" s="85" t="s">
        <v>133</v>
      </c>
      <c r="U237" s="85" t="s">
        <v>552</v>
      </c>
      <c r="V237" s="91" t="s">
        <v>821</v>
      </c>
      <c r="W237" s="85" t="s">
        <v>1244</v>
      </c>
      <c r="X237" s="87">
        <v>18852</v>
      </c>
      <c r="Y237" s="89">
        <f t="shared" si="153"/>
        <v>51</v>
      </c>
      <c r="Z237" s="63">
        <f>VLOOKUP($Y237,[1]Edades!$A$3:$H$153,4,FALSE)</f>
        <v>5</v>
      </c>
      <c r="AA237" s="63" t="str">
        <f>VLOOKUP($Y237,[1]Edades!$A$3:$H$153,6,FALSE)</f>
        <v>5 - Adultez</v>
      </c>
      <c r="AB237" s="63">
        <f>VLOOKUP($Y237,[1]Edades!$A$3:$H$153,7,FALSE)</f>
        <v>11</v>
      </c>
      <c r="AC237" s="63" t="str">
        <f>VLOOKUP($Y237,[1]Edades!$A$3:$H$153,8,FALSE)</f>
        <v>50-54</v>
      </c>
      <c r="AD237" s="91" t="s">
        <v>1590</v>
      </c>
      <c r="AE237" s="85">
        <v>2</v>
      </c>
      <c r="AF237" s="85" t="s">
        <v>807</v>
      </c>
      <c r="AG237" s="86" t="s">
        <v>1777</v>
      </c>
      <c r="AH237" s="85" t="s">
        <v>807</v>
      </c>
      <c r="AI237" s="85" t="s">
        <v>1596</v>
      </c>
      <c r="AJ237" s="85" t="s">
        <v>1591</v>
      </c>
      <c r="AK237" s="86" t="s">
        <v>1592</v>
      </c>
      <c r="AL237" s="86" t="s">
        <v>1601</v>
      </c>
      <c r="AM237" s="85" t="s">
        <v>1786</v>
      </c>
      <c r="AN237" s="85" t="s">
        <v>131</v>
      </c>
      <c r="AO237" s="85" t="s">
        <v>131</v>
      </c>
      <c r="AP237" s="85" t="s">
        <v>131</v>
      </c>
      <c r="AQ237" s="75" t="s">
        <v>1841</v>
      </c>
      <c r="AR237" s="53" t="str">
        <f t="shared" si="154"/>
        <v>86001 - Mocoa</v>
      </c>
      <c r="AS237" s="85" t="s">
        <v>1633</v>
      </c>
      <c r="AT237" s="85">
        <v>3115390913</v>
      </c>
      <c r="AU237" s="85" t="s">
        <v>1219</v>
      </c>
      <c r="AV237" s="85"/>
      <c r="AW237" s="85"/>
      <c r="AX237" s="85"/>
      <c r="AY237" s="85"/>
      <c r="AZ237" s="85"/>
      <c r="BA237" s="85">
        <v>86</v>
      </c>
      <c r="BB237" s="85" t="s">
        <v>1778</v>
      </c>
      <c r="BC237" s="85">
        <v>86001</v>
      </c>
      <c r="BD237" s="85" t="s">
        <v>1586</v>
      </c>
      <c r="BE237" s="89">
        <v>860010017201</v>
      </c>
      <c r="BF237" s="49" t="s">
        <v>1079</v>
      </c>
      <c r="BG237" s="85" t="s">
        <v>1779</v>
      </c>
      <c r="BH237" s="85" t="s">
        <v>1780</v>
      </c>
      <c r="BI237" s="85">
        <v>4201616</v>
      </c>
      <c r="BJ237" s="85"/>
      <c r="BK237" s="85"/>
      <c r="BL237" s="85" t="s">
        <v>807</v>
      </c>
      <c r="BM237" s="88" t="s">
        <v>130</v>
      </c>
      <c r="BN237" s="85" t="s">
        <v>132</v>
      </c>
      <c r="BO237" s="85">
        <v>0</v>
      </c>
      <c r="BP237" s="85" t="s">
        <v>132</v>
      </c>
      <c r="BQ237" s="85" t="s">
        <v>132</v>
      </c>
      <c r="BR237" s="127" t="s">
        <v>2241</v>
      </c>
      <c r="BS237" s="85" t="s">
        <v>132</v>
      </c>
      <c r="BT237" s="142">
        <v>44887</v>
      </c>
      <c r="BU237" s="85" t="s">
        <v>1677</v>
      </c>
      <c r="BV237" s="85" t="s">
        <v>130</v>
      </c>
      <c r="BW237" s="91" t="s">
        <v>1678</v>
      </c>
      <c r="BX237" s="85" t="s">
        <v>132</v>
      </c>
      <c r="BY237" s="85" t="s">
        <v>132</v>
      </c>
      <c r="BZ237" s="85" t="s">
        <v>130</v>
      </c>
      <c r="CA237" s="85" t="s">
        <v>132</v>
      </c>
      <c r="CB237" s="85" t="s">
        <v>1530</v>
      </c>
      <c r="CC237" s="85" t="s">
        <v>132</v>
      </c>
      <c r="CD237" s="85" t="s">
        <v>131</v>
      </c>
      <c r="CE237" s="85" t="s">
        <v>1681</v>
      </c>
      <c r="CF237" s="85" t="s">
        <v>132</v>
      </c>
      <c r="CG237" s="109">
        <v>56</v>
      </c>
      <c r="CH237" s="95">
        <v>150</v>
      </c>
      <c r="CI237" s="50">
        <f t="shared" si="138"/>
        <v>24.888888888888889</v>
      </c>
      <c r="CJ237" s="18" t="str">
        <f t="shared" si="139"/>
        <v>NORMAL</v>
      </c>
      <c r="CK237" s="95">
        <f>Hoja1!L239</f>
        <v>9</v>
      </c>
      <c r="CL237" s="10" t="s">
        <v>1112</v>
      </c>
      <c r="CM237" s="114">
        <v>43405</v>
      </c>
      <c r="CN237" s="92"/>
      <c r="CO237" s="75">
        <v>1</v>
      </c>
      <c r="CP237" s="119">
        <f t="shared" si="178"/>
        <v>43405</v>
      </c>
      <c r="CQ237" s="75">
        <v>1</v>
      </c>
      <c r="CR237" s="98">
        <v>44428</v>
      </c>
      <c r="CS237" s="75">
        <v>1</v>
      </c>
      <c r="CT237" s="110" t="s">
        <v>1707</v>
      </c>
      <c r="CU237" s="92" t="s">
        <v>132</v>
      </c>
      <c r="CV237" s="92"/>
      <c r="CW237" s="102">
        <v>120</v>
      </c>
      <c r="CX237" s="102">
        <v>70</v>
      </c>
      <c r="CY237" s="93" t="s">
        <v>130</v>
      </c>
      <c r="CZ237" s="92" t="s">
        <v>132</v>
      </c>
      <c r="DA237" s="92" t="s">
        <v>132</v>
      </c>
      <c r="DB237" s="92">
        <v>0</v>
      </c>
      <c r="DC237" s="75" t="str">
        <f t="shared" si="140"/>
        <v/>
      </c>
      <c r="DD237" s="16" t="str">
        <f t="shared" si="141"/>
        <v/>
      </c>
      <c r="DE237" s="16" t="str">
        <f t="shared" si="142"/>
        <v/>
      </c>
      <c r="DF237" s="16" t="str">
        <f t="shared" si="143"/>
        <v/>
      </c>
      <c r="DG237" s="16" t="str">
        <f t="shared" si="155"/>
        <v xml:space="preserve"> +  +  + </v>
      </c>
      <c r="DH237" s="16" t="str">
        <f t="shared" si="177"/>
        <v>HTA + DM</v>
      </c>
      <c r="DI237" s="98">
        <v>43385</v>
      </c>
      <c r="DJ237" s="75" t="str">
        <f t="shared" si="144"/>
        <v>SI</v>
      </c>
      <c r="DL237" s="98"/>
      <c r="DM237" s="98">
        <v>43439</v>
      </c>
      <c r="DN237" s="75" t="str">
        <f t="shared" si="145"/>
        <v>SI</v>
      </c>
      <c r="DO237" s="98"/>
      <c r="DP237" s="75" t="str">
        <f t="shared" si="146"/>
        <v>NO</v>
      </c>
      <c r="DQ237" s="98"/>
      <c r="DR237" s="75" t="str">
        <f t="shared" si="147"/>
        <v>NO</v>
      </c>
      <c r="DS237" s="98">
        <v>43487</v>
      </c>
      <c r="DT237" s="75" t="str">
        <f t="shared" si="148"/>
        <v>SI</v>
      </c>
      <c r="DU237" s="98"/>
      <c r="DV237" s="75" t="str">
        <f t="shared" si="149"/>
        <v>NO</v>
      </c>
      <c r="DW237" s="98"/>
      <c r="DX237" s="75" t="str">
        <f t="shared" si="150"/>
        <v>NO</v>
      </c>
      <c r="DY237" s="97">
        <v>44418</v>
      </c>
      <c r="DZ237" s="75" t="str">
        <f t="shared" si="151"/>
        <v>SI</v>
      </c>
      <c r="EA237" s="98"/>
      <c r="EB237" s="75" t="str">
        <f t="shared" si="152"/>
        <v>NO</v>
      </c>
      <c r="EC237" s="98" t="s">
        <v>132</v>
      </c>
      <c r="ED237" s="92" t="s">
        <v>1530</v>
      </c>
      <c r="EE237" s="92" t="s">
        <v>807</v>
      </c>
      <c r="EF237" s="92" t="s">
        <v>1114</v>
      </c>
      <c r="EG237" s="94"/>
      <c r="EH237" s="99" t="s">
        <v>131</v>
      </c>
      <c r="EI237" s="92">
        <v>2</v>
      </c>
      <c r="EJ237" s="92"/>
      <c r="EK237" s="111">
        <v>44413</v>
      </c>
      <c r="EL237" s="92">
        <v>0.64</v>
      </c>
      <c r="EM237" s="112">
        <v>44531</v>
      </c>
      <c r="EN237" s="102">
        <v>114</v>
      </c>
      <c r="EO237" s="111">
        <v>44413</v>
      </c>
      <c r="EP237" s="92">
        <v>185</v>
      </c>
      <c r="EQ237" s="111">
        <v>44413</v>
      </c>
      <c r="ER237" s="99">
        <v>105.02000000000001</v>
      </c>
      <c r="ES237" s="111">
        <v>44413</v>
      </c>
      <c r="ET237" s="192">
        <v>46.4</v>
      </c>
      <c r="EU237" s="111">
        <v>44413</v>
      </c>
      <c r="EV237" s="92">
        <v>167.9</v>
      </c>
      <c r="EW237" s="111">
        <v>44413</v>
      </c>
      <c r="EX237" s="92" t="s">
        <v>1739</v>
      </c>
      <c r="EY237" s="112">
        <v>44531</v>
      </c>
      <c r="EZ237" s="92">
        <v>6.3</v>
      </c>
      <c r="FA237" s="102"/>
      <c r="FB237" s="102"/>
      <c r="FC237" s="92"/>
      <c r="FD237" s="92"/>
      <c r="FE237" s="112">
        <v>44413</v>
      </c>
      <c r="FF237" s="125">
        <v>22.4</v>
      </c>
      <c r="FG237" s="111">
        <v>44413</v>
      </c>
      <c r="FH237" s="125">
        <v>78.7</v>
      </c>
      <c r="FI237" s="98">
        <v>44413</v>
      </c>
      <c r="FJ237" s="94" t="s">
        <v>1799</v>
      </c>
      <c r="FK237" s="92">
        <v>96</v>
      </c>
      <c r="FL237" s="114">
        <v>44887</v>
      </c>
      <c r="FM237" s="98" t="s">
        <v>1530</v>
      </c>
      <c r="FN237" s="114">
        <v>44979</v>
      </c>
      <c r="FO237" s="107"/>
      <c r="FP237" s="92" t="s">
        <v>132</v>
      </c>
      <c r="FQ237" s="92" t="s">
        <v>132</v>
      </c>
      <c r="FR237" s="92" t="s">
        <v>132</v>
      </c>
      <c r="FS237" s="107" t="s">
        <v>132</v>
      </c>
      <c r="FT237" s="92" t="s">
        <v>132</v>
      </c>
      <c r="FU237" s="92"/>
      <c r="GM237" s="102"/>
    </row>
    <row r="238" spans="1:195" s="75" customFormat="1" x14ac:dyDescent="0.25">
      <c r="A238" s="85">
        <v>2022</v>
      </c>
      <c r="B238" s="76">
        <v>44926</v>
      </c>
      <c r="C238" s="85" t="s">
        <v>121</v>
      </c>
      <c r="D238" s="85" t="s">
        <v>122</v>
      </c>
      <c r="E238" s="85" t="s">
        <v>123</v>
      </c>
      <c r="F238" s="77">
        <f t="shared" si="156"/>
        <v>237</v>
      </c>
      <c r="G238" s="85" t="s">
        <v>1586</v>
      </c>
      <c r="H238" s="85">
        <v>86</v>
      </c>
      <c r="I238" s="85" t="s">
        <v>797</v>
      </c>
      <c r="J238" s="217" t="s">
        <v>800</v>
      </c>
      <c r="K238" s="77" t="str">
        <f>VLOOKUP(J238,[1]CodMpios!$B$1075:$E$1087,4,FALSE)</f>
        <v>86001 - Mocoa</v>
      </c>
      <c r="L238" s="77" t="str">
        <f>VLOOKUP($J238,[1]Coord_Mpios_X_Y!$B$102:$K$114,9,FALSE)</f>
        <v>1,228574994655</v>
      </c>
      <c r="M238" s="77" t="str">
        <f>VLOOKUP($J238,[1]Coord_Mpios_X_Y!$B$102:$K$114,10,FALSE)</f>
        <v>-76,684362183288</v>
      </c>
      <c r="N238" s="86" t="s">
        <v>1592</v>
      </c>
      <c r="O238" s="86" t="s">
        <v>1776</v>
      </c>
      <c r="P238" s="218"/>
      <c r="Q238" s="85" t="s">
        <v>126</v>
      </c>
      <c r="R238" s="108">
        <v>27353810</v>
      </c>
      <c r="S238" s="62" t="str">
        <f t="shared" si="136"/>
        <v>CC27353810</v>
      </c>
      <c r="T238" s="85" t="s">
        <v>133</v>
      </c>
      <c r="U238" s="85" t="s">
        <v>359</v>
      </c>
      <c r="V238" s="91" t="s">
        <v>592</v>
      </c>
      <c r="W238" s="85" t="s">
        <v>1184</v>
      </c>
      <c r="X238" s="87">
        <v>19419</v>
      </c>
      <c r="Y238" s="89">
        <f t="shared" si="153"/>
        <v>53</v>
      </c>
      <c r="Z238" s="63">
        <f>VLOOKUP($Y238,[1]Edades!$A$3:$H$153,4,FALSE)</f>
        <v>5</v>
      </c>
      <c r="AA238" s="63" t="str">
        <f>VLOOKUP($Y238,[1]Edades!$A$3:$H$153,6,FALSE)</f>
        <v>5 - Adultez</v>
      </c>
      <c r="AB238" s="63">
        <f>VLOOKUP($Y238,[1]Edades!$A$3:$H$153,7,FALSE)</f>
        <v>11</v>
      </c>
      <c r="AC238" s="63" t="str">
        <f>VLOOKUP($Y238,[1]Edades!$A$3:$H$153,8,FALSE)</f>
        <v>50-54</v>
      </c>
      <c r="AD238" s="91" t="s">
        <v>1590</v>
      </c>
      <c r="AE238" s="85">
        <v>2</v>
      </c>
      <c r="AF238" s="85" t="s">
        <v>807</v>
      </c>
      <c r="AG238" s="86" t="s">
        <v>1777</v>
      </c>
      <c r="AH238" s="85" t="s">
        <v>807</v>
      </c>
      <c r="AI238" s="85" t="s">
        <v>1595</v>
      </c>
      <c r="AJ238" s="85" t="s">
        <v>807</v>
      </c>
      <c r="AK238" s="86" t="s">
        <v>1592</v>
      </c>
      <c r="AL238" s="86" t="s">
        <v>1600</v>
      </c>
      <c r="AM238" s="85" t="s">
        <v>1786</v>
      </c>
      <c r="AN238" s="85" t="s">
        <v>131</v>
      </c>
      <c r="AO238" s="85" t="s">
        <v>131</v>
      </c>
      <c r="AP238" s="85" t="s">
        <v>131</v>
      </c>
      <c r="AQ238" s="75" t="s">
        <v>1841</v>
      </c>
      <c r="AR238" s="53" t="str">
        <f t="shared" si="154"/>
        <v>86001 - Mocoa</v>
      </c>
      <c r="AS238" s="85" t="s">
        <v>1634</v>
      </c>
      <c r="AT238" s="85">
        <v>3136950224</v>
      </c>
      <c r="AU238" s="85" t="s">
        <v>1219</v>
      </c>
      <c r="AV238" s="85"/>
      <c r="AW238" s="85"/>
      <c r="AX238" s="85"/>
      <c r="AY238" s="85"/>
      <c r="AZ238" s="85"/>
      <c r="BA238" s="85">
        <v>86</v>
      </c>
      <c r="BB238" s="85" t="s">
        <v>1778</v>
      </c>
      <c r="BC238" s="85">
        <v>86001</v>
      </c>
      <c r="BD238" s="85" t="s">
        <v>1586</v>
      </c>
      <c r="BE238" s="89">
        <v>860010017201</v>
      </c>
      <c r="BF238" s="49" t="s">
        <v>1079</v>
      </c>
      <c r="BG238" s="85" t="s">
        <v>1779</v>
      </c>
      <c r="BH238" s="85" t="s">
        <v>1780</v>
      </c>
      <c r="BI238" s="85">
        <v>4201616</v>
      </c>
      <c r="BJ238" s="85"/>
      <c r="BK238" s="85"/>
      <c r="BL238" s="85" t="s">
        <v>807</v>
      </c>
      <c r="BM238" s="88" t="s">
        <v>132</v>
      </c>
      <c r="BN238" s="85" t="s">
        <v>132</v>
      </c>
      <c r="BO238" s="85">
        <v>0</v>
      </c>
      <c r="BP238" s="85" t="s">
        <v>132</v>
      </c>
      <c r="BQ238" s="85" t="s">
        <v>132</v>
      </c>
      <c r="BR238" s="85" t="s">
        <v>1676</v>
      </c>
      <c r="BS238" s="127" t="s">
        <v>132</v>
      </c>
      <c r="BT238" s="90">
        <v>44876</v>
      </c>
      <c r="BU238" s="85" t="s">
        <v>1677</v>
      </c>
      <c r="BV238" s="85" t="s">
        <v>130</v>
      </c>
      <c r="BW238" s="91" t="s">
        <v>1788</v>
      </c>
      <c r="BX238" s="85" t="s">
        <v>1689</v>
      </c>
      <c r="BY238" s="85" t="s">
        <v>132</v>
      </c>
      <c r="BZ238" s="85" t="s">
        <v>130</v>
      </c>
      <c r="CA238" s="85" t="s">
        <v>132</v>
      </c>
      <c r="CB238" s="85" t="s">
        <v>132</v>
      </c>
      <c r="CC238" s="85" t="s">
        <v>132</v>
      </c>
      <c r="CD238" s="85" t="s">
        <v>132</v>
      </c>
      <c r="CE238" s="85" t="s">
        <v>1681</v>
      </c>
      <c r="CF238" s="85" t="s">
        <v>132</v>
      </c>
      <c r="CG238" s="109">
        <v>65</v>
      </c>
      <c r="CH238" s="95">
        <v>155</v>
      </c>
      <c r="CI238" s="50">
        <f t="shared" si="138"/>
        <v>27.055150884495315</v>
      </c>
      <c r="CJ238" s="18" t="str">
        <f t="shared" si="139"/>
        <v>SOBREPESO</v>
      </c>
      <c r="CK238" s="95">
        <f>Hoja1!L240</f>
        <v>26</v>
      </c>
      <c r="CL238" s="10" t="s">
        <v>1115</v>
      </c>
      <c r="CM238" s="114">
        <v>43405</v>
      </c>
      <c r="CN238" s="92"/>
      <c r="CO238" s="75">
        <v>1</v>
      </c>
      <c r="CP238" s="119">
        <f t="shared" si="178"/>
        <v>43405</v>
      </c>
      <c r="CQ238" s="75">
        <v>2</v>
      </c>
      <c r="CR238" s="65" t="s">
        <v>1222</v>
      </c>
      <c r="CS238" s="75">
        <v>0</v>
      </c>
      <c r="CT238" s="110" t="s">
        <v>131</v>
      </c>
      <c r="CU238" s="92" t="s">
        <v>132</v>
      </c>
      <c r="CV238" s="92"/>
      <c r="CW238" s="102">
        <v>150</v>
      </c>
      <c r="CX238" s="102">
        <v>80</v>
      </c>
      <c r="CY238" s="93" t="s">
        <v>131</v>
      </c>
      <c r="CZ238" s="92" t="s">
        <v>132</v>
      </c>
      <c r="DA238" s="92" t="s">
        <v>130</v>
      </c>
      <c r="DB238" s="92">
        <v>1</v>
      </c>
      <c r="DC238" s="75" t="str">
        <f t="shared" si="140"/>
        <v/>
      </c>
      <c r="DD238" s="16" t="str">
        <f t="shared" si="141"/>
        <v/>
      </c>
      <c r="DE238" s="16" t="str">
        <f t="shared" si="142"/>
        <v/>
      </c>
      <c r="DF238" s="16" t="str">
        <f t="shared" si="143"/>
        <v/>
      </c>
      <c r="DG238" s="16" t="str">
        <f t="shared" si="155"/>
        <v xml:space="preserve"> +  +  + </v>
      </c>
      <c r="DH238" s="16" t="str">
        <f t="shared" si="177"/>
        <v>HTA</v>
      </c>
      <c r="DI238" s="98"/>
      <c r="DJ238" s="75" t="str">
        <f t="shared" si="144"/>
        <v>NO</v>
      </c>
      <c r="DL238" s="98"/>
      <c r="DM238" s="98">
        <v>44686</v>
      </c>
      <c r="DN238" s="75" t="str">
        <f t="shared" si="145"/>
        <v>SI</v>
      </c>
      <c r="DO238" s="98"/>
      <c r="DP238" s="75" t="str">
        <f t="shared" si="146"/>
        <v>NO</v>
      </c>
      <c r="DQ238" s="98"/>
      <c r="DR238" s="75" t="str">
        <f t="shared" si="147"/>
        <v>NO</v>
      </c>
      <c r="DS238" s="98"/>
      <c r="DT238" s="75" t="str">
        <f t="shared" si="148"/>
        <v>NO</v>
      </c>
      <c r="DU238" s="98"/>
      <c r="DV238" s="75" t="str">
        <f t="shared" si="149"/>
        <v>NO</v>
      </c>
      <c r="DW238" s="98">
        <v>43418</v>
      </c>
      <c r="DX238" s="75" t="str">
        <f t="shared" si="150"/>
        <v>SI</v>
      </c>
      <c r="DY238" s="97">
        <v>44672</v>
      </c>
      <c r="DZ238" s="75" t="str">
        <f t="shared" si="151"/>
        <v>SI</v>
      </c>
      <c r="EA238" s="98"/>
      <c r="EB238" s="75" t="str">
        <f t="shared" si="152"/>
        <v>NO</v>
      </c>
      <c r="EC238" s="98" t="s">
        <v>132</v>
      </c>
      <c r="ED238" s="92" t="s">
        <v>1530</v>
      </c>
      <c r="EE238" s="92" t="s">
        <v>807</v>
      </c>
      <c r="EF238" s="92" t="s">
        <v>1814</v>
      </c>
      <c r="EG238" s="94"/>
      <c r="EH238" s="99" t="s">
        <v>131</v>
      </c>
      <c r="EI238" s="92">
        <v>2</v>
      </c>
      <c r="EJ238" s="92"/>
      <c r="EK238" s="111">
        <v>44672</v>
      </c>
      <c r="EL238" s="92">
        <v>0.64</v>
      </c>
      <c r="EM238" s="112">
        <v>44672</v>
      </c>
      <c r="EN238" s="102">
        <v>101</v>
      </c>
      <c r="EO238" s="111">
        <v>44672</v>
      </c>
      <c r="EP238" s="92">
        <v>194</v>
      </c>
      <c r="EQ238" s="111">
        <v>44672</v>
      </c>
      <c r="ER238" s="99">
        <v>105.58</v>
      </c>
      <c r="ES238" s="111">
        <v>44672</v>
      </c>
      <c r="ET238" s="192">
        <v>61.7</v>
      </c>
      <c r="EU238" s="111">
        <v>44672</v>
      </c>
      <c r="EV238" s="92">
        <v>133.6</v>
      </c>
      <c r="EW238" s="111">
        <v>44672</v>
      </c>
      <c r="EX238" s="92" t="s">
        <v>1740</v>
      </c>
      <c r="EY238" s="103"/>
      <c r="EZ238" s="92"/>
      <c r="FA238" s="102"/>
      <c r="FB238" s="102"/>
      <c r="FC238" s="92"/>
      <c r="FD238" s="92"/>
      <c r="FE238" s="112">
        <v>44672</v>
      </c>
      <c r="FF238" s="125">
        <v>3.85</v>
      </c>
      <c r="FG238" s="111">
        <v>44672</v>
      </c>
      <c r="FH238" s="125">
        <v>51.4</v>
      </c>
      <c r="FI238" s="98">
        <v>44672</v>
      </c>
      <c r="FJ238" s="94" t="s">
        <v>1712</v>
      </c>
      <c r="FK238" s="92">
        <v>100</v>
      </c>
      <c r="FL238" s="97">
        <v>44876</v>
      </c>
      <c r="FM238" s="98" t="s">
        <v>1530</v>
      </c>
      <c r="FN238" s="97">
        <v>44968</v>
      </c>
      <c r="FO238" s="107"/>
      <c r="FP238" s="92" t="s">
        <v>130</v>
      </c>
      <c r="FQ238" s="92" t="s">
        <v>132</v>
      </c>
      <c r="FR238" s="92" t="s">
        <v>132</v>
      </c>
      <c r="FS238" s="107" t="s">
        <v>132</v>
      </c>
      <c r="FT238" s="92" t="s">
        <v>132</v>
      </c>
      <c r="FU238" s="92"/>
      <c r="GM238" s="102"/>
    </row>
    <row r="239" spans="1:195" s="75" customFormat="1" x14ac:dyDescent="0.25">
      <c r="A239" s="85">
        <v>2022</v>
      </c>
      <c r="B239" s="76">
        <v>44926</v>
      </c>
      <c r="C239" s="85" t="s">
        <v>121</v>
      </c>
      <c r="D239" s="85" t="s">
        <v>122</v>
      </c>
      <c r="E239" s="85" t="s">
        <v>123</v>
      </c>
      <c r="F239" s="77">
        <f t="shared" si="156"/>
        <v>238</v>
      </c>
      <c r="G239" s="85" t="s">
        <v>1586</v>
      </c>
      <c r="H239" s="85">
        <v>86</v>
      </c>
      <c r="I239" s="85" t="s">
        <v>797</v>
      </c>
      <c r="J239" s="217" t="s">
        <v>800</v>
      </c>
      <c r="K239" s="77" t="str">
        <f>VLOOKUP(J239,[1]CodMpios!$B$1075:$E$1087,4,FALSE)</f>
        <v>86001 - Mocoa</v>
      </c>
      <c r="L239" s="77" t="str">
        <f>VLOOKUP($J239,[1]Coord_Mpios_X_Y!$B$102:$K$114,9,FALSE)</f>
        <v>1,228574994655</v>
      </c>
      <c r="M239" s="77" t="str">
        <f>VLOOKUP($J239,[1]Coord_Mpios_X_Y!$B$102:$K$114,10,FALSE)</f>
        <v>-76,684362183288</v>
      </c>
      <c r="N239" s="86" t="s">
        <v>1775</v>
      </c>
      <c r="O239" s="86" t="s">
        <v>1776</v>
      </c>
      <c r="P239" s="218"/>
      <c r="Q239" s="85" t="s">
        <v>126</v>
      </c>
      <c r="R239" s="108">
        <v>31909548</v>
      </c>
      <c r="S239" s="62" t="str">
        <f t="shared" si="136"/>
        <v>CC31909548</v>
      </c>
      <c r="T239" s="91" t="s">
        <v>367</v>
      </c>
      <c r="U239" s="85" t="s">
        <v>291</v>
      </c>
      <c r="V239" s="91" t="s">
        <v>852</v>
      </c>
      <c r="W239" s="85" t="s">
        <v>852</v>
      </c>
      <c r="X239" s="87">
        <v>22877</v>
      </c>
      <c r="Y239" s="89">
        <f t="shared" si="153"/>
        <v>62</v>
      </c>
      <c r="Z239" s="63">
        <f>VLOOKUP($Y239,[1]Edades!$A$3:$H$153,4,FALSE)</f>
        <v>6</v>
      </c>
      <c r="AA239" s="63" t="str">
        <f>VLOOKUP($Y239,[1]Edades!$A$3:$H$153,6,FALSE)</f>
        <v>6 - Persona mayor</v>
      </c>
      <c r="AB239" s="63">
        <f>VLOOKUP($Y239,[1]Edades!$A$3:$H$153,7,FALSE)</f>
        <v>13</v>
      </c>
      <c r="AC239" s="63" t="str">
        <f>VLOOKUP($Y239,[1]Edades!$A$3:$H$153,8,FALSE)</f>
        <v>60-64</v>
      </c>
      <c r="AD239" s="91" t="s">
        <v>1590</v>
      </c>
      <c r="AE239" s="85">
        <v>2</v>
      </c>
      <c r="AF239" s="85" t="s">
        <v>807</v>
      </c>
      <c r="AG239" s="86" t="s">
        <v>1777</v>
      </c>
      <c r="AH239" s="85" t="s">
        <v>807</v>
      </c>
      <c r="AI239" s="85" t="s">
        <v>807</v>
      </c>
      <c r="AJ239" s="85" t="s">
        <v>807</v>
      </c>
      <c r="AK239" s="86" t="s">
        <v>1775</v>
      </c>
      <c r="AL239" s="86" t="s">
        <v>1600</v>
      </c>
      <c r="AM239" s="85" t="s">
        <v>1786</v>
      </c>
      <c r="AN239" s="85" t="s">
        <v>131</v>
      </c>
      <c r="AO239" s="85" t="s">
        <v>131</v>
      </c>
      <c r="AP239" s="85" t="s">
        <v>131</v>
      </c>
      <c r="AQ239" s="75" t="s">
        <v>1841</v>
      </c>
      <c r="AR239" s="53" t="str">
        <f t="shared" si="154"/>
        <v>86001 - Mocoa</v>
      </c>
      <c r="AS239" s="85" t="s">
        <v>1586</v>
      </c>
      <c r="AT239" s="85">
        <v>3124519820</v>
      </c>
      <c r="AU239" s="85" t="s">
        <v>1219</v>
      </c>
      <c r="AV239" s="85"/>
      <c r="AW239" s="85"/>
      <c r="AX239" s="85"/>
      <c r="AY239" s="85"/>
      <c r="AZ239" s="85"/>
      <c r="BA239" s="85">
        <v>86</v>
      </c>
      <c r="BB239" s="85" t="s">
        <v>1778</v>
      </c>
      <c r="BC239" s="85">
        <v>86001</v>
      </c>
      <c r="BD239" s="85" t="s">
        <v>1586</v>
      </c>
      <c r="BE239" s="89">
        <v>860010017201</v>
      </c>
      <c r="BF239" s="49" t="s">
        <v>1079</v>
      </c>
      <c r="BG239" s="85" t="s">
        <v>1779</v>
      </c>
      <c r="BH239" s="85" t="s">
        <v>1780</v>
      </c>
      <c r="BI239" s="85">
        <v>4201616</v>
      </c>
      <c r="BJ239" s="85"/>
      <c r="BK239" s="85"/>
      <c r="BL239" s="85" t="s">
        <v>807</v>
      </c>
      <c r="BM239" s="85" t="s">
        <v>130</v>
      </c>
      <c r="BN239" s="85" t="s">
        <v>132</v>
      </c>
      <c r="BO239" s="85">
        <v>0</v>
      </c>
      <c r="BP239" s="85" t="s">
        <v>132</v>
      </c>
      <c r="BQ239" s="85" t="s">
        <v>132</v>
      </c>
      <c r="BR239" s="85" t="s">
        <v>1676</v>
      </c>
      <c r="BS239" s="85" t="s">
        <v>130</v>
      </c>
      <c r="BT239" s="90">
        <v>44853</v>
      </c>
      <c r="BU239" s="85" t="s">
        <v>1677</v>
      </c>
      <c r="BV239" s="85" t="s">
        <v>130</v>
      </c>
      <c r="BW239" s="91" t="s">
        <v>1788</v>
      </c>
      <c r="BX239" s="85" t="s">
        <v>1967</v>
      </c>
      <c r="BY239" s="85" t="s">
        <v>132</v>
      </c>
      <c r="BZ239" s="85" t="s">
        <v>807</v>
      </c>
      <c r="CA239" s="85" t="s">
        <v>807</v>
      </c>
      <c r="CB239" s="85"/>
      <c r="CC239" s="85"/>
      <c r="CD239" s="85" t="s">
        <v>131</v>
      </c>
      <c r="CE239" s="88" t="s">
        <v>1681</v>
      </c>
      <c r="CF239" s="80" t="str">
        <f t="shared" ref="CF239:CF241" si="179">E239</f>
        <v>HTA</v>
      </c>
      <c r="CG239" s="109">
        <v>58</v>
      </c>
      <c r="CH239" s="95">
        <v>160</v>
      </c>
      <c r="CI239" s="50">
        <f t="shared" si="138"/>
        <v>22.656249999999996</v>
      </c>
      <c r="CJ239" s="18" t="str">
        <f t="shared" si="139"/>
        <v>NORMAL</v>
      </c>
      <c r="CK239" s="95">
        <f>Hoja1!L241</f>
        <v>10</v>
      </c>
      <c r="CL239" s="10" t="s">
        <v>1112</v>
      </c>
      <c r="CM239" s="114">
        <v>43410</v>
      </c>
      <c r="CN239" s="92"/>
      <c r="CO239" s="75">
        <v>1</v>
      </c>
      <c r="CP239" s="119">
        <f t="shared" si="178"/>
        <v>43410</v>
      </c>
      <c r="CQ239" s="75">
        <v>2</v>
      </c>
      <c r="CR239" s="65" t="s">
        <v>1222</v>
      </c>
      <c r="CS239" s="75">
        <v>0</v>
      </c>
      <c r="CT239" s="110" t="s">
        <v>131</v>
      </c>
      <c r="CU239" s="93" t="s">
        <v>807</v>
      </c>
      <c r="CV239" s="92"/>
      <c r="CW239" s="102">
        <v>120</v>
      </c>
      <c r="CX239" s="102">
        <v>60</v>
      </c>
      <c r="CY239" s="93" t="s">
        <v>131</v>
      </c>
      <c r="CZ239" s="92" t="s">
        <v>132</v>
      </c>
      <c r="DA239" s="75" t="s">
        <v>807</v>
      </c>
      <c r="DB239" s="92">
        <v>0</v>
      </c>
      <c r="DC239" s="75" t="str">
        <f t="shared" si="140"/>
        <v/>
      </c>
      <c r="DD239" s="16" t="str">
        <f t="shared" si="141"/>
        <v/>
      </c>
      <c r="DE239" s="16" t="str">
        <f t="shared" si="142"/>
        <v/>
      </c>
      <c r="DF239" s="16" t="str">
        <f t="shared" si="143"/>
        <v>HDL ALTO</v>
      </c>
      <c r="DG239" s="16" t="str">
        <f t="shared" si="155"/>
        <v xml:space="preserve"> +  +  + HDL ALTO</v>
      </c>
      <c r="DH239" s="16" t="str">
        <f>VLOOKUP(DG239,Hoja3!$A$19:$B$41,2,FALSE)</f>
        <v>HDL ALTO</v>
      </c>
      <c r="DI239" s="98"/>
      <c r="DJ239" s="75" t="str">
        <f t="shared" si="144"/>
        <v>NO</v>
      </c>
      <c r="DL239" s="98"/>
      <c r="DM239" s="98">
        <v>44838</v>
      </c>
      <c r="DN239" s="75" t="str">
        <f t="shared" si="145"/>
        <v>SI</v>
      </c>
      <c r="DO239" s="98"/>
      <c r="DP239" s="75" t="str">
        <f t="shared" si="146"/>
        <v>NO</v>
      </c>
      <c r="DQ239" s="98"/>
      <c r="DR239" s="75" t="str">
        <f t="shared" si="147"/>
        <v>NO</v>
      </c>
      <c r="DS239" s="98"/>
      <c r="DT239" s="75" t="str">
        <f t="shared" si="148"/>
        <v>NO</v>
      </c>
      <c r="DU239" s="98"/>
      <c r="DV239" s="75" t="str">
        <f t="shared" si="149"/>
        <v>NO</v>
      </c>
      <c r="DW239" s="98">
        <v>44677</v>
      </c>
      <c r="DX239" s="75" t="str">
        <f t="shared" si="150"/>
        <v>SI</v>
      </c>
      <c r="DY239" s="98"/>
      <c r="DZ239" s="75" t="str">
        <f t="shared" si="151"/>
        <v>NO</v>
      </c>
      <c r="EA239" s="98"/>
      <c r="EB239" s="75" t="str">
        <f t="shared" si="152"/>
        <v>NO</v>
      </c>
      <c r="EC239" s="98" t="s">
        <v>807</v>
      </c>
      <c r="ED239" s="92" t="s">
        <v>1530</v>
      </c>
      <c r="EE239" s="92"/>
      <c r="EF239" s="98" t="s">
        <v>807</v>
      </c>
      <c r="EG239" s="94"/>
      <c r="EH239" s="92" t="s">
        <v>1793</v>
      </c>
      <c r="EI239" s="99" t="s">
        <v>807</v>
      </c>
      <c r="EJ239" s="99"/>
      <c r="EK239" s="153">
        <v>44841</v>
      </c>
      <c r="EL239" s="92">
        <v>1.72</v>
      </c>
      <c r="EM239" s="154">
        <v>44841</v>
      </c>
      <c r="EN239" s="102">
        <v>98</v>
      </c>
      <c r="EO239" s="153">
        <v>44841</v>
      </c>
      <c r="EP239" s="92">
        <v>185</v>
      </c>
      <c r="EQ239" s="153">
        <v>44841</v>
      </c>
      <c r="ER239" s="99">
        <v>90.8</v>
      </c>
      <c r="ES239" s="153">
        <v>44841</v>
      </c>
      <c r="ET239" s="192">
        <v>77</v>
      </c>
      <c r="EU239" s="153">
        <v>44841</v>
      </c>
      <c r="EV239" s="92">
        <v>86</v>
      </c>
      <c r="EW239" s="139">
        <v>44841</v>
      </c>
      <c r="EX239" s="92"/>
      <c r="EY239" s="103"/>
      <c r="EZ239" s="92"/>
      <c r="FA239" s="102"/>
      <c r="FB239" s="102"/>
      <c r="FC239" s="92"/>
      <c r="FD239" s="92"/>
      <c r="FE239" s="154">
        <v>44841</v>
      </c>
      <c r="FF239" s="155">
        <v>64</v>
      </c>
      <c r="FG239" s="139">
        <v>44841</v>
      </c>
      <c r="FH239" s="155">
        <v>68</v>
      </c>
      <c r="FI239" s="92"/>
      <c r="FJ239" s="94"/>
      <c r="FK239" s="92"/>
      <c r="FL239" s="97">
        <v>44853</v>
      </c>
      <c r="FM239" s="98" t="s">
        <v>1530</v>
      </c>
      <c r="FN239" s="97">
        <v>44945</v>
      </c>
      <c r="FO239" s="107"/>
      <c r="FP239" s="92" t="s">
        <v>132</v>
      </c>
      <c r="FQ239" s="92" t="s">
        <v>132</v>
      </c>
      <c r="FR239" s="92" t="s">
        <v>132</v>
      </c>
      <c r="FS239" s="92" t="s">
        <v>807</v>
      </c>
      <c r="FT239" s="92" t="s">
        <v>130</v>
      </c>
      <c r="FU239" s="92"/>
      <c r="GM239" s="102"/>
    </row>
    <row r="240" spans="1:195" s="75" customFormat="1" x14ac:dyDescent="0.25">
      <c r="A240" s="85">
        <v>2022</v>
      </c>
      <c r="B240" s="76">
        <v>44926</v>
      </c>
      <c r="C240" s="85" t="s">
        <v>121</v>
      </c>
      <c r="D240" s="85" t="s">
        <v>122</v>
      </c>
      <c r="E240" s="85" t="s">
        <v>123</v>
      </c>
      <c r="F240" s="77">
        <f t="shared" si="156"/>
        <v>239</v>
      </c>
      <c r="G240" s="85" t="s">
        <v>1586</v>
      </c>
      <c r="H240" s="85">
        <v>86</v>
      </c>
      <c r="I240" s="85" t="s">
        <v>797</v>
      </c>
      <c r="J240" s="217" t="s">
        <v>800</v>
      </c>
      <c r="K240" s="77" t="str">
        <f>VLOOKUP(J240,[1]CodMpios!$B$1075:$E$1087,4,FALSE)</f>
        <v>86001 - Mocoa</v>
      </c>
      <c r="L240" s="77" t="str">
        <f>VLOOKUP($J240,[1]Coord_Mpios_X_Y!$B$102:$K$114,9,FALSE)</f>
        <v>1,228574994655</v>
      </c>
      <c r="M240" s="77" t="str">
        <f>VLOOKUP($J240,[1]Coord_Mpios_X_Y!$B$102:$K$114,10,FALSE)</f>
        <v>-76,684362183288</v>
      </c>
      <c r="N240" s="86" t="s">
        <v>1775</v>
      </c>
      <c r="O240" s="86" t="s">
        <v>1776</v>
      </c>
      <c r="P240" s="218"/>
      <c r="Q240" s="85" t="s">
        <v>126</v>
      </c>
      <c r="R240" s="108">
        <v>18123502</v>
      </c>
      <c r="S240" s="62" t="str">
        <f t="shared" si="136"/>
        <v>CC18123502</v>
      </c>
      <c r="T240" s="91" t="s">
        <v>1295</v>
      </c>
      <c r="U240" s="85" t="s">
        <v>530</v>
      </c>
      <c r="V240" s="91" t="s">
        <v>223</v>
      </c>
      <c r="W240" s="85" t="s">
        <v>1195</v>
      </c>
      <c r="X240" s="87">
        <v>21939</v>
      </c>
      <c r="Y240" s="89">
        <f t="shared" si="153"/>
        <v>60</v>
      </c>
      <c r="Z240" s="63">
        <f>VLOOKUP($Y240,[1]Edades!$A$3:$H$153,4,FALSE)</f>
        <v>6</v>
      </c>
      <c r="AA240" s="63" t="str">
        <f>VLOOKUP($Y240,[1]Edades!$A$3:$H$153,6,FALSE)</f>
        <v>6 - Persona mayor</v>
      </c>
      <c r="AB240" s="63">
        <f>VLOOKUP($Y240,[1]Edades!$A$3:$H$153,7,FALSE)</f>
        <v>13</v>
      </c>
      <c r="AC240" s="63" t="str">
        <f>VLOOKUP($Y240,[1]Edades!$A$3:$H$153,8,FALSE)</f>
        <v>60-64</v>
      </c>
      <c r="AD240" s="91" t="s">
        <v>1589</v>
      </c>
      <c r="AE240" s="85">
        <v>1</v>
      </c>
      <c r="AF240" s="85" t="s">
        <v>807</v>
      </c>
      <c r="AG240" s="86" t="s">
        <v>1777</v>
      </c>
      <c r="AH240" s="85" t="s">
        <v>807</v>
      </c>
      <c r="AI240" s="85" t="s">
        <v>807</v>
      </c>
      <c r="AJ240" s="85" t="s">
        <v>807</v>
      </c>
      <c r="AK240" s="86" t="s">
        <v>1775</v>
      </c>
      <c r="AL240" s="85" t="s">
        <v>807</v>
      </c>
      <c r="AM240" s="85" t="s">
        <v>1786</v>
      </c>
      <c r="AN240" s="85" t="s">
        <v>131</v>
      </c>
      <c r="AO240" s="85" t="s">
        <v>131</v>
      </c>
      <c r="AP240" s="85" t="s">
        <v>131</v>
      </c>
      <c r="AQ240" s="75" t="s">
        <v>1841</v>
      </c>
      <c r="AR240" s="53" t="str">
        <f t="shared" si="154"/>
        <v>86001 - Mocoa</v>
      </c>
      <c r="AS240" s="85" t="s">
        <v>1586</v>
      </c>
      <c r="AT240" s="85">
        <v>3208377516</v>
      </c>
      <c r="AU240" s="85" t="s">
        <v>1219</v>
      </c>
      <c r="AV240" s="85"/>
      <c r="AW240" s="85"/>
      <c r="AX240" s="85"/>
      <c r="AY240" s="85"/>
      <c r="AZ240" s="85"/>
      <c r="BA240" s="85">
        <v>86</v>
      </c>
      <c r="BB240" s="85" t="s">
        <v>1778</v>
      </c>
      <c r="BC240" s="85">
        <v>86001</v>
      </c>
      <c r="BD240" s="85" t="s">
        <v>1586</v>
      </c>
      <c r="BE240" s="89">
        <v>860010017201</v>
      </c>
      <c r="BF240" s="49" t="s">
        <v>1079</v>
      </c>
      <c r="BG240" s="85" t="s">
        <v>1779</v>
      </c>
      <c r="BH240" s="85" t="s">
        <v>1780</v>
      </c>
      <c r="BI240" s="85">
        <v>4201616</v>
      </c>
      <c r="BJ240" s="85"/>
      <c r="BK240" s="85"/>
      <c r="BL240" s="85" t="s">
        <v>807</v>
      </c>
      <c r="BM240" s="85" t="s">
        <v>130</v>
      </c>
      <c r="BN240" s="85" t="s">
        <v>132</v>
      </c>
      <c r="BO240" s="85">
        <v>0</v>
      </c>
      <c r="BP240" s="85" t="s">
        <v>132</v>
      </c>
      <c r="BQ240" s="85" t="s">
        <v>132</v>
      </c>
      <c r="BR240" s="85" t="s">
        <v>807</v>
      </c>
      <c r="BS240" s="85" t="s">
        <v>807</v>
      </c>
      <c r="BT240" s="90">
        <v>44678</v>
      </c>
      <c r="BU240" s="85" t="s">
        <v>1677</v>
      </c>
      <c r="BV240" s="85" t="s">
        <v>130</v>
      </c>
      <c r="BW240" s="91" t="s">
        <v>1808</v>
      </c>
      <c r="BX240" s="85"/>
      <c r="BY240" s="85" t="s">
        <v>132</v>
      </c>
      <c r="BZ240" s="85" t="s">
        <v>807</v>
      </c>
      <c r="CA240" s="85" t="s">
        <v>807</v>
      </c>
      <c r="CB240" s="85"/>
      <c r="CC240" s="85"/>
      <c r="CD240" s="85" t="s">
        <v>131</v>
      </c>
      <c r="CE240" s="88" t="s">
        <v>1681</v>
      </c>
      <c r="CF240" s="80" t="str">
        <f t="shared" si="179"/>
        <v>HTA</v>
      </c>
      <c r="CG240" s="109">
        <v>85</v>
      </c>
      <c r="CH240" s="95">
        <v>170</v>
      </c>
      <c r="CI240" s="50">
        <f t="shared" si="138"/>
        <v>29.411764705882355</v>
      </c>
      <c r="CJ240" s="18" t="str">
        <f t="shared" si="139"/>
        <v>SOBREPESO</v>
      </c>
      <c r="CK240" s="95">
        <f>Hoja1!L242</f>
        <v>6</v>
      </c>
      <c r="CL240" s="10" t="s">
        <v>1112</v>
      </c>
      <c r="CM240" s="114">
        <v>43411</v>
      </c>
      <c r="CN240" s="92"/>
      <c r="CO240" s="75">
        <v>1</v>
      </c>
      <c r="CP240" s="119">
        <f t="shared" si="178"/>
        <v>43411</v>
      </c>
      <c r="CQ240" s="75">
        <v>2</v>
      </c>
      <c r="CR240" s="65" t="s">
        <v>1222</v>
      </c>
      <c r="CS240" s="75">
        <v>0</v>
      </c>
      <c r="CT240" s="110" t="s">
        <v>131</v>
      </c>
      <c r="CU240" s="93" t="s">
        <v>807</v>
      </c>
      <c r="CV240" s="92"/>
      <c r="CW240" s="102">
        <v>120</v>
      </c>
      <c r="CX240" s="102">
        <v>80</v>
      </c>
      <c r="CY240" s="93" t="s">
        <v>807</v>
      </c>
      <c r="CZ240" s="92" t="s">
        <v>132</v>
      </c>
      <c r="DA240" s="75" t="s">
        <v>807</v>
      </c>
      <c r="DB240" s="92">
        <v>0</v>
      </c>
      <c r="DC240" s="75" t="str">
        <f t="shared" si="140"/>
        <v/>
      </c>
      <c r="DD240" s="16" t="str">
        <f t="shared" si="141"/>
        <v/>
      </c>
      <c r="DE240" s="16" t="str">
        <f t="shared" si="142"/>
        <v/>
      </c>
      <c r="DF240" s="16" t="str">
        <f t="shared" si="143"/>
        <v/>
      </c>
      <c r="DG240" s="16" t="str">
        <f t="shared" si="155"/>
        <v xml:space="preserve"> +  +  + </v>
      </c>
      <c r="DH240" s="16" t="str">
        <f>E240</f>
        <v>HTA</v>
      </c>
      <c r="DI240" s="98"/>
      <c r="DJ240" s="75" t="str">
        <f t="shared" si="144"/>
        <v>NO</v>
      </c>
      <c r="DL240" s="98"/>
      <c r="DM240" s="98"/>
      <c r="DN240" s="75" t="str">
        <f t="shared" si="145"/>
        <v>NO</v>
      </c>
      <c r="DO240" s="98"/>
      <c r="DP240" s="75" t="str">
        <f t="shared" si="146"/>
        <v>NO</v>
      </c>
      <c r="DQ240" s="98"/>
      <c r="DR240" s="75" t="str">
        <f t="shared" si="147"/>
        <v>NO</v>
      </c>
      <c r="DS240" s="98"/>
      <c r="DT240" s="75" t="str">
        <f t="shared" si="148"/>
        <v>NO</v>
      </c>
      <c r="DU240" s="98"/>
      <c r="DV240" s="75" t="str">
        <f t="shared" si="149"/>
        <v>NO</v>
      </c>
      <c r="DW240" s="98"/>
      <c r="DX240" s="75" t="str">
        <f t="shared" si="150"/>
        <v>NO</v>
      </c>
      <c r="DY240" s="97">
        <v>44622</v>
      </c>
      <c r="DZ240" s="75" t="str">
        <f t="shared" si="151"/>
        <v>SI</v>
      </c>
      <c r="EA240" s="98"/>
      <c r="EB240" s="75" t="str">
        <f t="shared" si="152"/>
        <v>NO</v>
      </c>
      <c r="EC240" s="98" t="s">
        <v>807</v>
      </c>
      <c r="ED240" s="92" t="s">
        <v>1530</v>
      </c>
      <c r="EE240" s="92"/>
      <c r="EF240" s="98" t="s">
        <v>807</v>
      </c>
      <c r="EG240" s="94"/>
      <c r="EH240" s="99" t="s">
        <v>131</v>
      </c>
      <c r="EI240" s="99" t="s">
        <v>807</v>
      </c>
      <c r="EJ240" s="99"/>
      <c r="EK240" s="111">
        <v>44622</v>
      </c>
      <c r="EL240" s="92">
        <v>1</v>
      </c>
      <c r="EM240" s="112">
        <v>44622</v>
      </c>
      <c r="EN240" s="102">
        <v>87</v>
      </c>
      <c r="EO240" s="111">
        <v>44622</v>
      </c>
      <c r="EP240" s="92">
        <v>121.8</v>
      </c>
      <c r="EQ240" s="111">
        <v>44622</v>
      </c>
      <c r="ER240" s="99">
        <v>60.319999999999993</v>
      </c>
      <c r="ES240" s="111">
        <v>44622</v>
      </c>
      <c r="ET240" s="192">
        <v>45.6</v>
      </c>
      <c r="EU240" s="111">
        <v>44622</v>
      </c>
      <c r="EV240" s="92">
        <v>79.400000000000006</v>
      </c>
      <c r="EW240" s="111">
        <v>44622</v>
      </c>
      <c r="EX240" s="92"/>
      <c r="EY240" s="103"/>
      <c r="EZ240" s="92"/>
      <c r="FA240" s="102"/>
      <c r="FB240" s="102"/>
      <c r="FC240" s="92"/>
      <c r="FD240" s="92"/>
      <c r="FE240" s="112">
        <v>44622</v>
      </c>
      <c r="FF240" s="125">
        <v>34.6</v>
      </c>
      <c r="FG240" s="111">
        <v>44622</v>
      </c>
      <c r="FH240" s="125">
        <v>90.4</v>
      </c>
      <c r="FI240" s="92"/>
      <c r="FJ240" s="94"/>
      <c r="FK240" s="92"/>
      <c r="FL240" s="97">
        <v>44678</v>
      </c>
      <c r="FM240" s="98" t="s">
        <v>1530</v>
      </c>
      <c r="FN240" s="97">
        <v>44769</v>
      </c>
      <c r="FO240" s="107" t="s">
        <v>807</v>
      </c>
      <c r="FP240" s="92" t="s">
        <v>132</v>
      </c>
      <c r="FQ240" s="92" t="s">
        <v>132</v>
      </c>
      <c r="FR240" s="92" t="s">
        <v>132</v>
      </c>
      <c r="FS240" s="107" t="s">
        <v>807</v>
      </c>
      <c r="FT240" s="92" t="s">
        <v>132</v>
      </c>
      <c r="FU240" s="92"/>
      <c r="GM240" s="102"/>
    </row>
    <row r="241" spans="1:195" s="75" customFormat="1" x14ac:dyDescent="0.25">
      <c r="A241" s="85">
        <v>2022</v>
      </c>
      <c r="B241" s="76">
        <v>44926</v>
      </c>
      <c r="C241" s="85" t="s">
        <v>121</v>
      </c>
      <c r="D241" s="85" t="s">
        <v>122</v>
      </c>
      <c r="E241" s="85" t="s">
        <v>123</v>
      </c>
      <c r="F241" s="77">
        <f t="shared" si="156"/>
        <v>240</v>
      </c>
      <c r="G241" s="85" t="s">
        <v>1586</v>
      </c>
      <c r="H241" s="85">
        <v>86</v>
      </c>
      <c r="I241" s="85" t="s">
        <v>797</v>
      </c>
      <c r="J241" s="217" t="s">
        <v>983</v>
      </c>
      <c r="K241" s="77" t="str">
        <f>VLOOKUP(J241,[1]CodMpios!$B$1075:$E$1087,4,FALSE)</f>
        <v>86749 - Sibundoy</v>
      </c>
      <c r="L241" s="77" t="str">
        <f>VLOOKUP($J241,[1]Coord_Mpios_X_Y!$B$102:$K$114,9,FALSE)</f>
        <v>1,228746922448</v>
      </c>
      <c r="M241" s="77" t="str">
        <f>VLOOKUP($J241,[1]Coord_Mpios_X_Y!$B$102:$K$114,10,FALSE)</f>
        <v>-76,913075853547</v>
      </c>
      <c r="N241" s="86" t="s">
        <v>1784</v>
      </c>
      <c r="O241" s="86" t="s">
        <v>1776</v>
      </c>
      <c r="P241" s="218"/>
      <c r="Q241" s="85" t="s">
        <v>126</v>
      </c>
      <c r="R241" s="85">
        <v>27472597</v>
      </c>
      <c r="S241" s="62" t="str">
        <f t="shared" si="136"/>
        <v>CC27472597</v>
      </c>
      <c r="T241" s="85" t="s">
        <v>744</v>
      </c>
      <c r="U241" s="85" t="s">
        <v>351</v>
      </c>
      <c r="V241" s="85" t="s">
        <v>158</v>
      </c>
      <c r="W241" s="85" t="s">
        <v>420</v>
      </c>
      <c r="X241" s="87">
        <v>22967</v>
      </c>
      <c r="Y241" s="89">
        <f t="shared" si="153"/>
        <v>62</v>
      </c>
      <c r="Z241" s="63">
        <f>VLOOKUP($Y241,[1]Edades!$A$3:$H$153,4,FALSE)</f>
        <v>6</v>
      </c>
      <c r="AA241" s="63" t="str">
        <f>VLOOKUP($Y241,[1]Edades!$A$3:$H$153,6,FALSE)</f>
        <v>6 - Persona mayor</v>
      </c>
      <c r="AB241" s="63">
        <f>VLOOKUP($Y241,[1]Edades!$A$3:$H$153,7,FALSE)</f>
        <v>13</v>
      </c>
      <c r="AC241" s="63" t="str">
        <f>VLOOKUP($Y241,[1]Edades!$A$3:$H$153,8,FALSE)</f>
        <v>60-64</v>
      </c>
      <c r="AD241" s="91" t="s">
        <v>1589</v>
      </c>
      <c r="AE241" s="85">
        <v>1</v>
      </c>
      <c r="AF241" s="85" t="s">
        <v>807</v>
      </c>
      <c r="AG241" s="86" t="s">
        <v>1777</v>
      </c>
      <c r="AH241" s="85" t="s">
        <v>807</v>
      </c>
      <c r="AI241" s="85" t="s">
        <v>807</v>
      </c>
      <c r="AJ241" s="85" t="s">
        <v>807</v>
      </c>
      <c r="AK241" s="86" t="s">
        <v>1784</v>
      </c>
      <c r="AL241" s="86" t="s">
        <v>1600</v>
      </c>
      <c r="AM241" s="85" t="s">
        <v>1786</v>
      </c>
      <c r="AN241" s="85" t="s">
        <v>131</v>
      </c>
      <c r="AO241" s="85" t="s">
        <v>131</v>
      </c>
      <c r="AP241" s="85" t="s">
        <v>131</v>
      </c>
      <c r="AQ241" s="75" t="s">
        <v>1841</v>
      </c>
      <c r="AR241" s="53" t="str">
        <f t="shared" si="154"/>
        <v>86749 - Sibundoy</v>
      </c>
      <c r="AS241" s="85" t="s">
        <v>1669</v>
      </c>
      <c r="AT241" s="85">
        <v>3132949278</v>
      </c>
      <c r="AU241" s="85" t="s">
        <v>1219</v>
      </c>
      <c r="AV241" s="85"/>
      <c r="AW241" s="85"/>
      <c r="AX241" s="85"/>
      <c r="AY241" s="85"/>
      <c r="AZ241" s="85"/>
      <c r="BA241" s="85">
        <v>86</v>
      </c>
      <c r="BB241" s="85" t="s">
        <v>1778</v>
      </c>
      <c r="BC241" s="85">
        <v>86749</v>
      </c>
      <c r="BD241" s="85" t="s">
        <v>1669</v>
      </c>
      <c r="BE241" s="89">
        <v>860010017201</v>
      </c>
      <c r="BF241" s="49" t="s">
        <v>1080</v>
      </c>
      <c r="BG241" s="85" t="s">
        <v>1779</v>
      </c>
      <c r="BH241" s="85" t="s">
        <v>1780</v>
      </c>
      <c r="BI241" s="85">
        <v>4201616</v>
      </c>
      <c r="BJ241" s="85"/>
      <c r="BK241" s="85"/>
      <c r="BL241" s="85" t="s">
        <v>807</v>
      </c>
      <c r="BM241" s="85" t="s">
        <v>130</v>
      </c>
      <c r="BN241" s="85" t="s">
        <v>132</v>
      </c>
      <c r="BO241" s="85">
        <v>0</v>
      </c>
      <c r="BP241" s="85" t="s">
        <v>132</v>
      </c>
      <c r="BQ241" s="85" t="s">
        <v>132</v>
      </c>
      <c r="BR241" s="85" t="s">
        <v>807</v>
      </c>
      <c r="BS241" s="85" t="s">
        <v>807</v>
      </c>
      <c r="BT241" s="90">
        <v>44385</v>
      </c>
      <c r="BU241" s="85" t="s">
        <v>1677</v>
      </c>
      <c r="BV241" s="85" t="s">
        <v>130</v>
      </c>
      <c r="BW241" s="91" t="s">
        <v>1808</v>
      </c>
      <c r="BX241" s="85"/>
      <c r="BY241" s="85" t="s">
        <v>131</v>
      </c>
      <c r="BZ241" s="85" t="s">
        <v>807</v>
      </c>
      <c r="CA241" s="85" t="s">
        <v>807</v>
      </c>
      <c r="CB241" s="85"/>
      <c r="CC241" s="85"/>
      <c r="CD241" s="85" t="s">
        <v>131</v>
      </c>
      <c r="CE241" s="88" t="s">
        <v>1681</v>
      </c>
      <c r="CF241" s="80" t="str">
        <f t="shared" si="179"/>
        <v>HTA</v>
      </c>
      <c r="CG241" s="93">
        <v>110</v>
      </c>
      <c r="CH241" s="93">
        <v>170</v>
      </c>
      <c r="CI241" s="50">
        <f t="shared" si="138"/>
        <v>38.062283737024224</v>
      </c>
      <c r="CJ241" s="18" t="str">
        <f t="shared" si="139"/>
        <v>OBESIDAD</v>
      </c>
      <c r="CK241" s="95">
        <f>Hoja1!L243</f>
        <v>8</v>
      </c>
      <c r="CL241" s="10" t="s">
        <v>1112</v>
      </c>
      <c r="CM241" s="97">
        <v>43411</v>
      </c>
      <c r="CN241" s="92"/>
      <c r="CO241" s="75">
        <v>1</v>
      </c>
      <c r="CP241" s="97">
        <v>43411</v>
      </c>
      <c r="CQ241" s="75">
        <v>2</v>
      </c>
      <c r="CR241" s="65" t="s">
        <v>1222</v>
      </c>
      <c r="CS241" s="75">
        <v>0</v>
      </c>
      <c r="CT241" s="110" t="s">
        <v>131</v>
      </c>
      <c r="CU241" s="93" t="s">
        <v>807</v>
      </c>
      <c r="CV241" s="92"/>
      <c r="CW241" s="93">
        <v>130</v>
      </c>
      <c r="CX241" s="92">
        <v>80</v>
      </c>
      <c r="CY241" s="93" t="s">
        <v>807</v>
      </c>
      <c r="CZ241" s="92" t="s">
        <v>132</v>
      </c>
      <c r="DA241" s="75" t="s">
        <v>807</v>
      </c>
      <c r="DB241" s="92">
        <v>0</v>
      </c>
      <c r="DC241" s="75" t="str">
        <f t="shared" si="140"/>
        <v/>
      </c>
      <c r="DD241" s="16" t="str">
        <f t="shared" si="141"/>
        <v/>
      </c>
      <c r="DE241" s="16" t="str">
        <f t="shared" si="142"/>
        <v/>
      </c>
      <c r="DF241" s="16" t="str">
        <f t="shared" si="143"/>
        <v>HDL ALTO</v>
      </c>
      <c r="DG241" s="16" t="str">
        <f t="shared" si="155"/>
        <v xml:space="preserve"> +  +  + HDL ALTO</v>
      </c>
      <c r="DH241" s="16" t="str">
        <f>VLOOKUP(DG241,Hoja3!$A$19:$B$41,2,FALSE)</f>
        <v>HDL ALTO</v>
      </c>
      <c r="DI241" s="98"/>
      <c r="DJ241" s="75" t="str">
        <f t="shared" si="144"/>
        <v>NO</v>
      </c>
      <c r="DL241" s="98"/>
      <c r="DM241" s="98"/>
      <c r="DN241" s="75" t="str">
        <f t="shared" si="145"/>
        <v>NO</v>
      </c>
      <c r="DO241" s="98"/>
      <c r="DP241" s="75" t="str">
        <f t="shared" si="146"/>
        <v>NO</v>
      </c>
      <c r="DQ241" s="98"/>
      <c r="DR241" s="75" t="str">
        <f t="shared" si="147"/>
        <v>NO</v>
      </c>
      <c r="DS241" s="98"/>
      <c r="DT241" s="75" t="str">
        <f t="shared" si="148"/>
        <v>NO</v>
      </c>
      <c r="DU241" s="98"/>
      <c r="DV241" s="75" t="str">
        <f t="shared" si="149"/>
        <v>NO</v>
      </c>
      <c r="DW241" s="98"/>
      <c r="DX241" s="75" t="str">
        <f t="shared" si="150"/>
        <v>NO</v>
      </c>
      <c r="DY241" s="98"/>
      <c r="DZ241" s="75" t="str">
        <f t="shared" si="151"/>
        <v>NO</v>
      </c>
      <c r="EA241" s="98"/>
      <c r="EB241" s="75" t="str">
        <f t="shared" si="152"/>
        <v>NO</v>
      </c>
      <c r="EC241" s="98" t="s">
        <v>807</v>
      </c>
      <c r="ED241" s="92" t="s">
        <v>1530</v>
      </c>
      <c r="EE241" s="92"/>
      <c r="EF241" s="98" t="s">
        <v>807</v>
      </c>
      <c r="EG241" s="94"/>
      <c r="EH241" s="99" t="s">
        <v>131</v>
      </c>
      <c r="EI241" s="99" t="s">
        <v>807</v>
      </c>
      <c r="EJ241" s="99"/>
      <c r="EK241" s="122">
        <v>44602</v>
      </c>
      <c r="EL241" s="92">
        <v>0.5</v>
      </c>
      <c r="EM241" s="123">
        <v>44602</v>
      </c>
      <c r="EN241" s="102">
        <v>128</v>
      </c>
      <c r="EO241" s="122">
        <v>44602</v>
      </c>
      <c r="EP241" s="92">
        <v>187</v>
      </c>
      <c r="EQ241" s="122">
        <v>44602</v>
      </c>
      <c r="ER241" s="99">
        <v>98.2</v>
      </c>
      <c r="ES241" s="122">
        <v>44602</v>
      </c>
      <c r="ET241" s="192">
        <v>62</v>
      </c>
      <c r="EU241" s="122">
        <v>44602</v>
      </c>
      <c r="EV241" s="92">
        <v>134</v>
      </c>
      <c r="EW241" s="101" t="s">
        <v>1940</v>
      </c>
      <c r="EX241" s="92"/>
      <c r="EY241" s="103" t="s">
        <v>1836</v>
      </c>
      <c r="EZ241" s="92">
        <v>98</v>
      </c>
      <c r="FA241" s="102"/>
      <c r="FB241" s="102"/>
      <c r="FC241" s="92"/>
      <c r="FD241" s="92"/>
      <c r="FE241" s="123">
        <v>44602</v>
      </c>
      <c r="FF241" s="104" t="s">
        <v>1968</v>
      </c>
      <c r="FG241" s="122">
        <v>44602</v>
      </c>
      <c r="FH241" s="105">
        <v>45</v>
      </c>
      <c r="FI241" s="92"/>
      <c r="FJ241" s="94"/>
      <c r="FK241" s="92"/>
      <c r="FL241" s="97">
        <v>44385</v>
      </c>
      <c r="FM241" s="98" t="s">
        <v>1530</v>
      </c>
      <c r="FN241" s="97">
        <v>44477</v>
      </c>
      <c r="FO241" s="107" t="s">
        <v>807</v>
      </c>
      <c r="FP241" s="92" t="s">
        <v>132</v>
      </c>
      <c r="FQ241" s="92" t="s">
        <v>132</v>
      </c>
      <c r="FR241" s="92" t="s">
        <v>132</v>
      </c>
      <c r="FS241" s="107" t="s">
        <v>807</v>
      </c>
      <c r="FT241" s="92" t="s">
        <v>132</v>
      </c>
      <c r="FU241" s="92"/>
      <c r="GM241" s="102"/>
    </row>
    <row r="242" spans="1:195" s="75" customFormat="1" x14ac:dyDescent="0.25">
      <c r="A242" s="85">
        <v>2022</v>
      </c>
      <c r="B242" s="76">
        <v>44926</v>
      </c>
      <c r="C242" s="85" t="s">
        <v>121</v>
      </c>
      <c r="D242" s="85" t="s">
        <v>122</v>
      </c>
      <c r="E242" s="85" t="s">
        <v>123</v>
      </c>
      <c r="F242" s="77">
        <f t="shared" si="156"/>
        <v>241</v>
      </c>
      <c r="G242" s="85" t="s">
        <v>1586</v>
      </c>
      <c r="H242" s="85">
        <v>86</v>
      </c>
      <c r="I242" s="85" t="s">
        <v>797</v>
      </c>
      <c r="J242" s="217" t="s">
        <v>800</v>
      </c>
      <c r="K242" s="77" t="str">
        <f>VLOOKUP(J242,[1]CodMpios!$B$1075:$E$1087,4,FALSE)</f>
        <v>86001 - Mocoa</v>
      </c>
      <c r="L242" s="77" t="str">
        <f>VLOOKUP($J242,[1]Coord_Mpios_X_Y!$B$102:$K$114,9,FALSE)</f>
        <v>1,228574994655</v>
      </c>
      <c r="M242" s="77" t="str">
        <f>VLOOKUP($J242,[1]Coord_Mpios_X_Y!$B$102:$K$114,10,FALSE)</f>
        <v>-76,684362183288</v>
      </c>
      <c r="N242" s="86" t="s">
        <v>1775</v>
      </c>
      <c r="O242" s="86" t="s">
        <v>1776</v>
      </c>
      <c r="P242" s="218"/>
      <c r="Q242" s="85" t="s">
        <v>126</v>
      </c>
      <c r="R242" s="108">
        <v>5349421</v>
      </c>
      <c r="S242" s="62" t="str">
        <f t="shared" si="136"/>
        <v>CC5349421</v>
      </c>
      <c r="T242" s="91" t="s">
        <v>308</v>
      </c>
      <c r="U242" s="85" t="s">
        <v>385</v>
      </c>
      <c r="V242" s="91" t="s">
        <v>562</v>
      </c>
      <c r="W242" s="85" t="s">
        <v>804</v>
      </c>
      <c r="X242" s="87">
        <v>21086</v>
      </c>
      <c r="Y242" s="89">
        <f t="shared" si="153"/>
        <v>57</v>
      </c>
      <c r="Z242" s="63">
        <f>VLOOKUP($Y242,[1]Edades!$A$3:$H$153,4,FALSE)</f>
        <v>5</v>
      </c>
      <c r="AA242" s="63" t="str">
        <f>VLOOKUP($Y242,[1]Edades!$A$3:$H$153,6,FALSE)</f>
        <v>5 - Adultez</v>
      </c>
      <c r="AB242" s="63">
        <f>VLOOKUP($Y242,[1]Edades!$A$3:$H$153,7,FALSE)</f>
        <v>12</v>
      </c>
      <c r="AC242" s="63" t="str">
        <f>VLOOKUP($Y242,[1]Edades!$A$3:$H$153,8,FALSE)</f>
        <v>55-59</v>
      </c>
      <c r="AD242" s="91" t="s">
        <v>1589</v>
      </c>
      <c r="AE242" s="85">
        <v>1</v>
      </c>
      <c r="AF242" s="85" t="s">
        <v>807</v>
      </c>
      <c r="AG242" s="127" t="s">
        <v>698</v>
      </c>
      <c r="AH242" s="127" t="s">
        <v>130</v>
      </c>
      <c r="AI242" s="127" t="s">
        <v>1595</v>
      </c>
      <c r="AJ242" s="127" t="s">
        <v>1591</v>
      </c>
      <c r="AK242" s="127" t="s">
        <v>807</v>
      </c>
      <c r="AL242" s="127" t="s">
        <v>1600</v>
      </c>
      <c r="AM242" s="85" t="s">
        <v>1786</v>
      </c>
      <c r="AN242" s="85" t="s">
        <v>131</v>
      </c>
      <c r="AO242" s="85" t="s">
        <v>131</v>
      </c>
      <c r="AP242" s="85" t="s">
        <v>131</v>
      </c>
      <c r="AQ242" s="127" t="s">
        <v>1841</v>
      </c>
      <c r="AR242" s="53" t="str">
        <f t="shared" si="154"/>
        <v>86001 - Mocoa</v>
      </c>
      <c r="AS242" s="85" t="s">
        <v>1586</v>
      </c>
      <c r="AT242" s="85">
        <v>3202361438</v>
      </c>
      <c r="AU242" s="85" t="s">
        <v>1219</v>
      </c>
      <c r="AV242" s="85"/>
      <c r="AW242" s="85"/>
      <c r="AX242" s="85"/>
      <c r="AY242" s="85"/>
      <c r="AZ242" s="85"/>
      <c r="BA242" s="85">
        <v>86</v>
      </c>
      <c r="BB242" s="85" t="s">
        <v>1778</v>
      </c>
      <c r="BC242" s="85">
        <v>86001</v>
      </c>
      <c r="BD242" s="85" t="s">
        <v>1586</v>
      </c>
      <c r="BE242" s="89">
        <v>860010017201</v>
      </c>
      <c r="BF242" s="49" t="s">
        <v>1079</v>
      </c>
      <c r="BG242" s="85" t="s">
        <v>1779</v>
      </c>
      <c r="BH242" s="85" t="s">
        <v>1780</v>
      </c>
      <c r="BI242" s="85">
        <v>4201616</v>
      </c>
      <c r="BJ242" s="85"/>
      <c r="BK242" s="85"/>
      <c r="BL242" s="85" t="s">
        <v>807</v>
      </c>
      <c r="BM242" s="127" t="s">
        <v>132</v>
      </c>
      <c r="BN242" s="127" t="s">
        <v>132</v>
      </c>
      <c r="BO242" s="85">
        <v>0</v>
      </c>
      <c r="BP242" s="127" t="s">
        <v>132</v>
      </c>
      <c r="BQ242" s="127" t="s">
        <v>132</v>
      </c>
      <c r="BR242" s="127" t="s">
        <v>2241</v>
      </c>
      <c r="BS242" s="127" t="s">
        <v>132</v>
      </c>
      <c r="BT242" s="111">
        <v>44902</v>
      </c>
      <c r="BU242" s="127" t="s">
        <v>1677</v>
      </c>
      <c r="BV242" s="127" t="s">
        <v>130</v>
      </c>
      <c r="BW242" s="91" t="s">
        <v>1808</v>
      </c>
      <c r="BX242" s="127" t="s">
        <v>132</v>
      </c>
      <c r="BY242" s="125" t="s">
        <v>130</v>
      </c>
      <c r="BZ242" s="127" t="s">
        <v>132</v>
      </c>
      <c r="CA242" s="127" t="s">
        <v>130</v>
      </c>
      <c r="CB242" s="127" t="s">
        <v>132</v>
      </c>
      <c r="CC242" s="127" t="s">
        <v>132</v>
      </c>
      <c r="CD242" s="127" t="s">
        <v>131</v>
      </c>
      <c r="CE242" s="127" t="s">
        <v>1681</v>
      </c>
      <c r="CF242" s="127" t="s">
        <v>1932</v>
      </c>
      <c r="CG242" s="130">
        <v>77</v>
      </c>
      <c r="CH242" s="131">
        <v>168</v>
      </c>
      <c r="CI242" s="50">
        <f t="shared" si="138"/>
        <v>27.281746031746035</v>
      </c>
      <c r="CJ242" s="18" t="str">
        <f t="shared" si="139"/>
        <v>SOBREPESO</v>
      </c>
      <c r="CK242" s="95">
        <f>Hoja1!L244</f>
        <v>11</v>
      </c>
      <c r="CL242" s="10" t="s">
        <v>1113</v>
      </c>
      <c r="CM242" s="150">
        <v>43417</v>
      </c>
      <c r="CN242" s="127"/>
      <c r="CO242" s="75">
        <v>1</v>
      </c>
      <c r="CP242" s="150">
        <v>43417</v>
      </c>
      <c r="CQ242" s="75">
        <v>2</v>
      </c>
      <c r="CR242" s="65" t="s">
        <v>1222</v>
      </c>
      <c r="CS242" s="75">
        <v>0</v>
      </c>
      <c r="CT242" s="127" t="s">
        <v>131</v>
      </c>
      <c r="CU242" s="127" t="s">
        <v>130</v>
      </c>
      <c r="CV242" s="92" t="s">
        <v>1221</v>
      </c>
      <c r="CW242" s="133">
        <v>140</v>
      </c>
      <c r="CX242" s="125">
        <v>80</v>
      </c>
      <c r="CY242" s="127" t="s">
        <v>132</v>
      </c>
      <c r="CZ242" s="127" t="s">
        <v>130</v>
      </c>
      <c r="DA242" s="127" t="s">
        <v>132</v>
      </c>
      <c r="DB242" s="92">
        <v>0</v>
      </c>
      <c r="DC242" s="75" t="str">
        <f t="shared" si="140"/>
        <v/>
      </c>
      <c r="DD242" s="16" t="str">
        <f t="shared" si="141"/>
        <v/>
      </c>
      <c r="DE242" s="16" t="str">
        <f t="shared" si="142"/>
        <v/>
      </c>
      <c r="DF242" s="16" t="str">
        <f t="shared" si="143"/>
        <v>HDL ALTO</v>
      </c>
      <c r="DG242" s="16" t="str">
        <f t="shared" si="155"/>
        <v xml:space="preserve"> +  +  + HDL ALTO</v>
      </c>
      <c r="DH242" s="16" t="str">
        <f>VLOOKUP(DG242,Hoja3!$A$19:$B$41,2,FALSE)</f>
        <v>HDL ALTO</v>
      </c>
      <c r="DI242" s="127"/>
      <c r="DJ242" s="75" t="str">
        <f t="shared" si="144"/>
        <v>NO</v>
      </c>
      <c r="DL242" s="127"/>
      <c r="DM242" s="149">
        <v>43559</v>
      </c>
      <c r="DN242" s="75" t="str">
        <f t="shared" si="145"/>
        <v>SI</v>
      </c>
      <c r="DO242" s="134"/>
      <c r="DP242" s="75" t="str">
        <f t="shared" si="146"/>
        <v>NO</v>
      </c>
      <c r="DQ242" s="98"/>
      <c r="DR242" s="75" t="str">
        <f t="shared" si="147"/>
        <v>NO</v>
      </c>
      <c r="DS242" s="144"/>
      <c r="DT242" s="75" t="str">
        <f t="shared" si="148"/>
        <v>NO</v>
      </c>
      <c r="DU242" s="144"/>
      <c r="DV242" s="75" t="str">
        <f t="shared" si="149"/>
        <v>NO</v>
      </c>
      <c r="DW242" s="134"/>
      <c r="DX242" s="75" t="str">
        <f t="shared" si="150"/>
        <v>NO</v>
      </c>
      <c r="DY242" s="145"/>
      <c r="DZ242" s="75" t="str">
        <f t="shared" si="151"/>
        <v>NO</v>
      </c>
      <c r="EA242" s="144"/>
      <c r="EB242" s="75" t="str">
        <f t="shared" si="152"/>
        <v>NO</v>
      </c>
      <c r="EC242" s="127" t="s">
        <v>132</v>
      </c>
      <c r="ED242" s="127" t="s">
        <v>1530</v>
      </c>
      <c r="EE242" s="127" t="s">
        <v>1814</v>
      </c>
      <c r="EF242" s="127" t="s">
        <v>1814</v>
      </c>
      <c r="EG242" s="147">
        <v>67</v>
      </c>
      <c r="EH242" s="127" t="s">
        <v>131</v>
      </c>
      <c r="EI242" s="135">
        <v>2</v>
      </c>
      <c r="EJ242" s="135"/>
      <c r="EK242" s="150">
        <v>44582</v>
      </c>
      <c r="EL242" s="135">
        <v>1.1299999999999999</v>
      </c>
      <c r="EM242" s="159">
        <v>44582</v>
      </c>
      <c r="EN242" s="133">
        <v>102</v>
      </c>
      <c r="EO242" s="150">
        <v>44582</v>
      </c>
      <c r="EP242" s="135">
        <v>213.1</v>
      </c>
      <c r="EQ242" s="150">
        <v>44582</v>
      </c>
      <c r="ER242" s="99">
        <v>124.67999999999999</v>
      </c>
      <c r="ES242" s="150">
        <v>44582</v>
      </c>
      <c r="ET242" s="225">
        <v>53</v>
      </c>
      <c r="EU242" s="150">
        <v>44582</v>
      </c>
      <c r="EV242" s="135">
        <v>177.1</v>
      </c>
      <c r="EW242" s="150">
        <v>44582</v>
      </c>
      <c r="EX242" s="127" t="s">
        <v>1970</v>
      </c>
      <c r="EY242" s="127"/>
      <c r="EZ242" s="135"/>
      <c r="FA242" s="150">
        <v>44582</v>
      </c>
      <c r="FB242" s="127" t="s">
        <v>1799</v>
      </c>
      <c r="FC242" s="159">
        <v>44582</v>
      </c>
      <c r="FD242" s="138">
        <v>4.5</v>
      </c>
      <c r="FE242" s="150">
        <v>44582</v>
      </c>
      <c r="FF242" s="127" t="s">
        <v>1969</v>
      </c>
      <c r="FG242" s="150">
        <v>44582</v>
      </c>
      <c r="FH242" s="138">
        <v>74.2</v>
      </c>
      <c r="FI242" s="145">
        <v>44582</v>
      </c>
      <c r="FJ242" s="134" t="s">
        <v>1712</v>
      </c>
      <c r="FK242" s="127">
        <v>96</v>
      </c>
      <c r="FL242" s="111">
        <v>44902</v>
      </c>
      <c r="FM242" s="127" t="s">
        <v>1530</v>
      </c>
      <c r="FN242" s="111">
        <v>44933</v>
      </c>
      <c r="FO242" s="138"/>
      <c r="FP242" s="127" t="s">
        <v>132</v>
      </c>
      <c r="FQ242" s="127" t="s">
        <v>132</v>
      </c>
      <c r="FR242" s="127" t="s">
        <v>132</v>
      </c>
      <c r="FS242" s="127" t="s">
        <v>132</v>
      </c>
      <c r="FT242" s="127" t="s">
        <v>132</v>
      </c>
      <c r="FU242" s="127"/>
      <c r="GM242" s="127"/>
    </row>
    <row r="243" spans="1:195" s="75" customFormat="1" x14ac:dyDescent="0.25">
      <c r="A243" s="85">
        <v>2022</v>
      </c>
      <c r="B243" s="76">
        <v>44926</v>
      </c>
      <c r="C243" s="85" t="s">
        <v>121</v>
      </c>
      <c r="D243" s="85" t="s">
        <v>122</v>
      </c>
      <c r="E243" s="85" t="s">
        <v>123</v>
      </c>
      <c r="F243" s="77">
        <f t="shared" si="156"/>
        <v>242</v>
      </c>
      <c r="G243" s="85" t="s">
        <v>1586</v>
      </c>
      <c r="H243" s="85">
        <v>86</v>
      </c>
      <c r="I243" s="85" t="s">
        <v>797</v>
      </c>
      <c r="J243" s="217" t="s">
        <v>800</v>
      </c>
      <c r="K243" s="77" t="str">
        <f>VLOOKUP(J243,[1]CodMpios!$B$1075:$E$1087,4,FALSE)</f>
        <v>86001 - Mocoa</v>
      </c>
      <c r="L243" s="77" t="str">
        <f>VLOOKUP($J243,[1]Coord_Mpios_X_Y!$B$102:$K$114,9,FALSE)</f>
        <v>1,228574994655</v>
      </c>
      <c r="M243" s="77" t="str">
        <f>VLOOKUP($J243,[1]Coord_Mpios_X_Y!$B$102:$K$114,10,FALSE)</f>
        <v>-76,684362183288</v>
      </c>
      <c r="N243" s="86" t="s">
        <v>1775</v>
      </c>
      <c r="O243" s="86" t="s">
        <v>1776</v>
      </c>
      <c r="P243" s="218"/>
      <c r="Q243" s="85" t="s">
        <v>126</v>
      </c>
      <c r="R243" s="108">
        <v>4763603</v>
      </c>
      <c r="S243" s="62" t="str">
        <f t="shared" si="136"/>
        <v>CC4763603</v>
      </c>
      <c r="T243" s="91" t="s">
        <v>302</v>
      </c>
      <c r="U243" s="85" t="s">
        <v>530</v>
      </c>
      <c r="V243" s="91" t="s">
        <v>540</v>
      </c>
      <c r="W243" s="85" t="s">
        <v>558</v>
      </c>
      <c r="X243" s="87">
        <v>23427</v>
      </c>
      <c r="Y243" s="89">
        <f t="shared" si="153"/>
        <v>64</v>
      </c>
      <c r="Z243" s="63">
        <f>VLOOKUP($Y243,[1]Edades!$A$3:$H$153,4,FALSE)</f>
        <v>6</v>
      </c>
      <c r="AA243" s="63" t="str">
        <f>VLOOKUP($Y243,[1]Edades!$A$3:$H$153,6,FALSE)</f>
        <v>6 - Persona mayor</v>
      </c>
      <c r="AB243" s="63">
        <f>VLOOKUP($Y243,[1]Edades!$A$3:$H$153,7,FALSE)</f>
        <v>13</v>
      </c>
      <c r="AC243" s="63" t="str">
        <f>VLOOKUP($Y243,[1]Edades!$A$3:$H$153,8,FALSE)</f>
        <v>60-64</v>
      </c>
      <c r="AD243" s="91" t="s">
        <v>1589</v>
      </c>
      <c r="AE243" s="85">
        <v>1</v>
      </c>
      <c r="AF243" s="85" t="s">
        <v>807</v>
      </c>
      <c r="AG243" s="86" t="s">
        <v>156</v>
      </c>
      <c r="AH243" s="86" t="s">
        <v>130</v>
      </c>
      <c r="AI243" s="85" t="s">
        <v>1595</v>
      </c>
      <c r="AJ243" s="85" t="s">
        <v>1591</v>
      </c>
      <c r="AK243" s="86" t="s">
        <v>1775</v>
      </c>
      <c r="AL243" s="86" t="s">
        <v>1600</v>
      </c>
      <c r="AM243" s="85" t="s">
        <v>1786</v>
      </c>
      <c r="AN243" s="85" t="s">
        <v>131</v>
      </c>
      <c r="AO243" s="85" t="s">
        <v>131</v>
      </c>
      <c r="AP243" s="85" t="s">
        <v>131</v>
      </c>
      <c r="AQ243" s="75" t="s">
        <v>1841</v>
      </c>
      <c r="AR243" s="53" t="str">
        <f t="shared" si="154"/>
        <v>86001 - Mocoa</v>
      </c>
      <c r="AS243" s="85" t="s">
        <v>1635</v>
      </c>
      <c r="AT243" s="85">
        <v>3146311021</v>
      </c>
      <c r="AU243" s="85" t="s">
        <v>1219</v>
      </c>
      <c r="AV243" s="85"/>
      <c r="AW243" s="85"/>
      <c r="AX243" s="85"/>
      <c r="AY243" s="85"/>
      <c r="AZ243" s="85"/>
      <c r="BA243" s="85">
        <v>86</v>
      </c>
      <c r="BB243" s="85" t="s">
        <v>1778</v>
      </c>
      <c r="BC243" s="85">
        <v>86001</v>
      </c>
      <c r="BD243" s="85" t="s">
        <v>1586</v>
      </c>
      <c r="BE243" s="89">
        <v>860010017201</v>
      </c>
      <c r="BF243" s="49" t="s">
        <v>1079</v>
      </c>
      <c r="BG243" s="85" t="s">
        <v>1779</v>
      </c>
      <c r="BH243" s="85" t="s">
        <v>1780</v>
      </c>
      <c r="BI243" s="85">
        <v>4201616</v>
      </c>
      <c r="BJ243" s="85"/>
      <c r="BK243" s="85"/>
      <c r="BL243" s="85" t="s">
        <v>807</v>
      </c>
      <c r="BM243" s="88" t="s">
        <v>132</v>
      </c>
      <c r="BN243" s="85" t="s">
        <v>132</v>
      </c>
      <c r="BO243" s="85">
        <v>0</v>
      </c>
      <c r="BP243" s="85" t="s">
        <v>132</v>
      </c>
      <c r="BQ243" s="85" t="s">
        <v>132</v>
      </c>
      <c r="BR243" s="127" t="s">
        <v>2241</v>
      </c>
      <c r="BS243" s="85" t="s">
        <v>132</v>
      </c>
      <c r="BT243" s="90">
        <v>44866</v>
      </c>
      <c r="BU243" s="85" t="s">
        <v>1677</v>
      </c>
      <c r="BV243" s="85" t="s">
        <v>130</v>
      </c>
      <c r="BW243" s="91" t="s">
        <v>1678</v>
      </c>
      <c r="BX243" s="85" t="s">
        <v>132</v>
      </c>
      <c r="BY243" s="88" t="s">
        <v>130</v>
      </c>
      <c r="BZ243" s="85" t="s">
        <v>132</v>
      </c>
      <c r="CA243" s="85" t="s">
        <v>132</v>
      </c>
      <c r="CB243" s="85" t="s">
        <v>132</v>
      </c>
      <c r="CC243" s="85" t="s">
        <v>132</v>
      </c>
      <c r="CD243" s="85" t="s">
        <v>131</v>
      </c>
      <c r="CE243" s="85" t="s">
        <v>1681</v>
      </c>
      <c r="CF243" s="85" t="s">
        <v>132</v>
      </c>
      <c r="CG243" s="109">
        <v>92</v>
      </c>
      <c r="CH243" s="95">
        <v>170</v>
      </c>
      <c r="CI243" s="50">
        <f t="shared" si="138"/>
        <v>31.833910034602081</v>
      </c>
      <c r="CJ243" s="18" t="str">
        <f t="shared" si="139"/>
        <v>OBESIDAD</v>
      </c>
      <c r="CK243" s="95">
        <f>Hoja1!L245</f>
        <v>17</v>
      </c>
      <c r="CL243" s="10" t="s">
        <v>1113</v>
      </c>
      <c r="CM243" s="114">
        <v>43419</v>
      </c>
      <c r="CN243" s="92"/>
      <c r="CO243" s="75">
        <v>1</v>
      </c>
      <c r="CP243" s="98">
        <v>42370</v>
      </c>
      <c r="CQ243" s="75">
        <v>2</v>
      </c>
      <c r="CR243" s="65" t="s">
        <v>1222</v>
      </c>
      <c r="CS243" s="75">
        <v>0</v>
      </c>
      <c r="CT243" s="92" t="s">
        <v>131</v>
      </c>
      <c r="CU243" s="92" t="s">
        <v>132</v>
      </c>
      <c r="CV243" s="92"/>
      <c r="CW243" s="102">
        <v>110</v>
      </c>
      <c r="CX243" s="102">
        <v>80</v>
      </c>
      <c r="CY243" s="93" t="s">
        <v>807</v>
      </c>
      <c r="CZ243" s="92" t="s">
        <v>132</v>
      </c>
      <c r="DA243" s="92" t="s">
        <v>130</v>
      </c>
      <c r="DB243" s="92">
        <v>1</v>
      </c>
      <c r="DC243" s="75" t="str">
        <f t="shared" si="140"/>
        <v/>
      </c>
      <c r="DD243" s="16" t="str">
        <f t="shared" si="141"/>
        <v/>
      </c>
      <c r="DE243" s="16" t="str">
        <f t="shared" si="142"/>
        <v/>
      </c>
      <c r="DF243" s="16" t="str">
        <f t="shared" si="143"/>
        <v/>
      </c>
      <c r="DG243" s="16" t="str">
        <f t="shared" si="155"/>
        <v xml:space="preserve"> +  +  + </v>
      </c>
      <c r="DH243" s="16" t="str">
        <f>E243</f>
        <v>HTA</v>
      </c>
      <c r="DI243" s="98"/>
      <c r="DJ243" s="75" t="str">
        <f t="shared" si="144"/>
        <v>NO</v>
      </c>
      <c r="DL243" s="98"/>
      <c r="DM243" s="98">
        <v>43419</v>
      </c>
      <c r="DN243" s="75" t="str">
        <f t="shared" si="145"/>
        <v>SI</v>
      </c>
      <c r="DO243" s="98"/>
      <c r="DP243" s="75" t="str">
        <f t="shared" si="146"/>
        <v>NO</v>
      </c>
      <c r="DQ243" s="98"/>
      <c r="DR243" s="75" t="str">
        <f t="shared" si="147"/>
        <v>NO</v>
      </c>
      <c r="DS243" s="98"/>
      <c r="DT243" s="75" t="str">
        <f t="shared" si="148"/>
        <v>NO</v>
      </c>
      <c r="DU243" s="98"/>
      <c r="DV243" s="75" t="str">
        <f t="shared" si="149"/>
        <v>NO</v>
      </c>
      <c r="DW243" s="98"/>
      <c r="DX243" s="75" t="str">
        <f t="shared" si="150"/>
        <v>NO</v>
      </c>
      <c r="DY243" s="97">
        <v>44855</v>
      </c>
      <c r="DZ243" s="75" t="str">
        <f t="shared" si="151"/>
        <v>SI</v>
      </c>
      <c r="EA243" s="98"/>
      <c r="EB243" s="75" t="str">
        <f t="shared" si="152"/>
        <v>NO</v>
      </c>
      <c r="EC243" s="98" t="s">
        <v>132</v>
      </c>
      <c r="ED243" s="92" t="s">
        <v>1530</v>
      </c>
      <c r="EE243" s="92" t="s">
        <v>807</v>
      </c>
      <c r="EF243" s="92" t="s">
        <v>1814</v>
      </c>
      <c r="EG243" s="94"/>
      <c r="EH243" s="99" t="s">
        <v>131</v>
      </c>
      <c r="EI243" s="92">
        <v>2</v>
      </c>
      <c r="EJ243" s="92"/>
      <c r="EK243" s="111">
        <v>44355</v>
      </c>
      <c r="EL243" s="92">
        <v>1.27</v>
      </c>
      <c r="EM243" s="112">
        <v>44355</v>
      </c>
      <c r="EN243" s="102">
        <v>97</v>
      </c>
      <c r="EO243" s="111">
        <v>44355</v>
      </c>
      <c r="EP243" s="92">
        <v>129.44</v>
      </c>
      <c r="EQ243" s="111">
        <v>44355</v>
      </c>
      <c r="ER243" s="99">
        <v>65.19</v>
      </c>
      <c r="ES243" s="111">
        <v>44355</v>
      </c>
      <c r="ET243" s="192">
        <v>46.1</v>
      </c>
      <c r="EU243" s="111">
        <v>44355</v>
      </c>
      <c r="EV243" s="92">
        <v>90.75</v>
      </c>
      <c r="EW243" s="111">
        <v>44355</v>
      </c>
      <c r="EX243" s="92" t="s">
        <v>1741</v>
      </c>
      <c r="EY243" s="112">
        <v>44355</v>
      </c>
      <c r="EZ243" s="92">
        <v>5.3</v>
      </c>
      <c r="FA243" s="102"/>
      <c r="FB243" s="102"/>
      <c r="FC243" s="92"/>
      <c r="FD243" s="92"/>
      <c r="FE243" s="103"/>
      <c r="FF243" s="105"/>
      <c r="FG243" s="111">
        <v>44355</v>
      </c>
      <c r="FH243" s="125">
        <v>120.9</v>
      </c>
      <c r="FI243" s="92" t="s">
        <v>1221</v>
      </c>
      <c r="FJ243" s="92" t="s">
        <v>1712</v>
      </c>
      <c r="FK243" s="94"/>
      <c r="FL243" s="97">
        <v>44866</v>
      </c>
      <c r="FM243" s="98" t="s">
        <v>1530</v>
      </c>
      <c r="FN243" s="97">
        <v>44958</v>
      </c>
      <c r="FO243" s="107"/>
      <c r="FP243" s="92" t="s">
        <v>132</v>
      </c>
      <c r="FQ243" s="92" t="s">
        <v>132</v>
      </c>
      <c r="FR243" s="92" t="s">
        <v>132</v>
      </c>
      <c r="FS243" s="107" t="s">
        <v>132</v>
      </c>
      <c r="FT243" s="92" t="s">
        <v>132</v>
      </c>
      <c r="FU243" s="92"/>
      <c r="GM243" s="102"/>
    </row>
    <row r="244" spans="1:195" s="75" customFormat="1" x14ac:dyDescent="0.25">
      <c r="A244" s="85">
        <v>2022</v>
      </c>
      <c r="B244" s="76">
        <v>44926</v>
      </c>
      <c r="C244" s="85" t="s">
        <v>121</v>
      </c>
      <c r="D244" s="85" t="s">
        <v>122</v>
      </c>
      <c r="E244" s="85" t="s">
        <v>123</v>
      </c>
      <c r="F244" s="77">
        <f t="shared" si="156"/>
        <v>243</v>
      </c>
      <c r="G244" s="85" t="s">
        <v>1586</v>
      </c>
      <c r="H244" s="85">
        <v>86</v>
      </c>
      <c r="I244" s="85" t="s">
        <v>797</v>
      </c>
      <c r="J244" s="217" t="s">
        <v>800</v>
      </c>
      <c r="K244" s="77" t="str">
        <f>VLOOKUP(J244,[1]CodMpios!$B$1075:$E$1087,4,FALSE)</f>
        <v>86001 - Mocoa</v>
      </c>
      <c r="L244" s="77" t="str">
        <f>VLOOKUP($J244,[1]Coord_Mpios_X_Y!$B$102:$K$114,9,FALSE)</f>
        <v>1,228574994655</v>
      </c>
      <c r="M244" s="77" t="str">
        <f>VLOOKUP($J244,[1]Coord_Mpios_X_Y!$B$102:$K$114,10,FALSE)</f>
        <v>-76,684362183288</v>
      </c>
      <c r="N244" s="86" t="s">
        <v>1775</v>
      </c>
      <c r="O244" s="86" t="s">
        <v>1776</v>
      </c>
      <c r="P244" s="218"/>
      <c r="Q244" s="85" t="s">
        <v>126</v>
      </c>
      <c r="R244" s="108">
        <v>27469565</v>
      </c>
      <c r="S244" s="62" t="str">
        <f t="shared" si="136"/>
        <v>CC27469565</v>
      </c>
      <c r="T244" s="91" t="s">
        <v>481</v>
      </c>
      <c r="U244" s="85" t="s">
        <v>235</v>
      </c>
      <c r="V244" s="91" t="s">
        <v>455</v>
      </c>
      <c r="W244" s="85" t="s">
        <v>256</v>
      </c>
      <c r="X244" s="87">
        <v>19638</v>
      </c>
      <c r="Y244" s="89">
        <f t="shared" si="153"/>
        <v>53</v>
      </c>
      <c r="Z244" s="63">
        <f>VLOOKUP($Y244,[1]Edades!$A$3:$H$153,4,FALSE)</f>
        <v>5</v>
      </c>
      <c r="AA244" s="63" t="str">
        <f>VLOOKUP($Y244,[1]Edades!$A$3:$H$153,6,FALSE)</f>
        <v>5 - Adultez</v>
      </c>
      <c r="AB244" s="63">
        <f>VLOOKUP($Y244,[1]Edades!$A$3:$H$153,7,FALSE)</f>
        <v>11</v>
      </c>
      <c r="AC244" s="63" t="str">
        <f>VLOOKUP($Y244,[1]Edades!$A$3:$H$153,8,FALSE)</f>
        <v>50-54</v>
      </c>
      <c r="AD244" s="91" t="s">
        <v>1590</v>
      </c>
      <c r="AE244" s="85">
        <v>2</v>
      </c>
      <c r="AF244" s="85" t="s">
        <v>807</v>
      </c>
      <c r="AG244" s="86" t="s">
        <v>1777</v>
      </c>
      <c r="AH244" s="85" t="s">
        <v>807</v>
      </c>
      <c r="AI244" s="85" t="s">
        <v>807</v>
      </c>
      <c r="AJ244" s="85" t="s">
        <v>807</v>
      </c>
      <c r="AK244" s="86" t="s">
        <v>1775</v>
      </c>
      <c r="AL244" s="85" t="s">
        <v>807</v>
      </c>
      <c r="AM244" s="85" t="s">
        <v>1786</v>
      </c>
      <c r="AN244" s="85" t="s">
        <v>131</v>
      </c>
      <c r="AO244" s="85" t="s">
        <v>131</v>
      </c>
      <c r="AP244" s="85" t="s">
        <v>131</v>
      </c>
      <c r="AQ244" s="75" t="s">
        <v>1841</v>
      </c>
      <c r="AR244" s="53" t="str">
        <f t="shared" si="154"/>
        <v>86001 - Mocoa</v>
      </c>
      <c r="AS244" s="85" t="s">
        <v>1586</v>
      </c>
      <c r="AT244" s="85">
        <v>3124465325</v>
      </c>
      <c r="AU244" s="85" t="s">
        <v>1219</v>
      </c>
      <c r="AV244" s="85"/>
      <c r="AW244" s="85"/>
      <c r="AX244" s="85"/>
      <c r="AY244" s="85"/>
      <c r="AZ244" s="85"/>
      <c r="BA244" s="85">
        <v>86</v>
      </c>
      <c r="BB244" s="85" t="s">
        <v>1778</v>
      </c>
      <c r="BC244" s="85">
        <v>86001</v>
      </c>
      <c r="BD244" s="85" t="s">
        <v>1586</v>
      </c>
      <c r="BE244" s="89">
        <v>860010017201</v>
      </c>
      <c r="BF244" s="49" t="s">
        <v>1079</v>
      </c>
      <c r="BG244" s="85" t="s">
        <v>1779</v>
      </c>
      <c r="BH244" s="85" t="s">
        <v>1780</v>
      </c>
      <c r="BI244" s="85">
        <v>4201616</v>
      </c>
      <c r="BJ244" s="85"/>
      <c r="BK244" s="85"/>
      <c r="BL244" s="85" t="s">
        <v>807</v>
      </c>
      <c r="BM244" s="85" t="s">
        <v>130</v>
      </c>
      <c r="BN244" s="85" t="s">
        <v>132</v>
      </c>
      <c r="BO244" s="85">
        <v>0</v>
      </c>
      <c r="BP244" s="85" t="s">
        <v>132</v>
      </c>
      <c r="BQ244" s="85" t="s">
        <v>132</v>
      </c>
      <c r="BR244" s="85" t="s">
        <v>807</v>
      </c>
      <c r="BS244" s="85" t="s">
        <v>807</v>
      </c>
      <c r="BT244" s="90">
        <v>44864</v>
      </c>
      <c r="BU244" s="85" t="s">
        <v>1677</v>
      </c>
      <c r="BV244" s="85" t="s">
        <v>130</v>
      </c>
      <c r="BW244" s="91" t="s">
        <v>1678</v>
      </c>
      <c r="BX244" s="85"/>
      <c r="BY244" s="85" t="s">
        <v>132</v>
      </c>
      <c r="BZ244" s="85" t="s">
        <v>807</v>
      </c>
      <c r="CA244" s="85" t="s">
        <v>807</v>
      </c>
      <c r="CB244" s="85"/>
      <c r="CC244" s="85"/>
      <c r="CD244" s="85" t="s">
        <v>131</v>
      </c>
      <c r="CE244" s="88" t="s">
        <v>1681</v>
      </c>
      <c r="CF244" s="80" t="str">
        <f t="shared" ref="CF244:CF251" si="180">E244</f>
        <v>HTA</v>
      </c>
      <c r="CG244" s="109">
        <v>68</v>
      </c>
      <c r="CH244" s="95">
        <v>154</v>
      </c>
      <c r="CI244" s="50">
        <f t="shared" si="138"/>
        <v>28.67262607522348</v>
      </c>
      <c r="CJ244" s="18" t="str">
        <f t="shared" si="139"/>
        <v>SOBREPESO</v>
      </c>
      <c r="CK244" s="95">
        <f>Hoja1!L246</f>
        <v>12</v>
      </c>
      <c r="CL244" s="10" t="s">
        <v>1113</v>
      </c>
      <c r="CM244" s="114">
        <v>43419</v>
      </c>
      <c r="CN244" s="92"/>
      <c r="CO244" s="75">
        <v>1</v>
      </c>
      <c r="CP244" s="119">
        <f t="shared" ref="CP244:CP247" si="181">CM244</f>
        <v>43419</v>
      </c>
      <c r="CQ244" s="75">
        <v>2</v>
      </c>
      <c r="CR244" s="65" t="s">
        <v>1222</v>
      </c>
      <c r="CS244" s="75">
        <v>0</v>
      </c>
      <c r="CT244" s="110" t="s">
        <v>131</v>
      </c>
      <c r="CU244" s="93" t="s">
        <v>807</v>
      </c>
      <c r="CV244" s="92"/>
      <c r="CW244" s="102">
        <v>120</v>
      </c>
      <c r="CX244" s="102">
        <v>80</v>
      </c>
      <c r="CY244" s="93" t="s">
        <v>807</v>
      </c>
      <c r="CZ244" s="92" t="s">
        <v>130</v>
      </c>
      <c r="DA244" s="75" t="s">
        <v>807</v>
      </c>
      <c r="DB244" s="92">
        <v>0</v>
      </c>
      <c r="DC244" s="75" t="str">
        <f t="shared" si="140"/>
        <v/>
      </c>
      <c r="DD244" s="16" t="str">
        <f t="shared" si="141"/>
        <v/>
      </c>
      <c r="DE244" s="16" t="str">
        <f t="shared" si="142"/>
        <v/>
      </c>
      <c r="DF244" s="16" t="str">
        <f t="shared" si="143"/>
        <v/>
      </c>
      <c r="DG244" s="16" t="str">
        <f t="shared" si="155"/>
        <v xml:space="preserve"> +  +  + </v>
      </c>
      <c r="DH244" s="16" t="str">
        <f t="shared" ref="DH244:DH246" si="182">E244</f>
        <v>HTA</v>
      </c>
      <c r="DI244" s="98"/>
      <c r="DJ244" s="75" t="str">
        <f t="shared" si="144"/>
        <v>NO</v>
      </c>
      <c r="DL244" s="98"/>
      <c r="DM244" s="98">
        <v>43117</v>
      </c>
      <c r="DN244" s="75" t="str">
        <f t="shared" si="145"/>
        <v>SI</v>
      </c>
      <c r="DO244" s="98"/>
      <c r="DP244" s="75" t="str">
        <f t="shared" si="146"/>
        <v>NO</v>
      </c>
      <c r="DQ244" s="98"/>
      <c r="DR244" s="75" t="str">
        <f t="shared" si="147"/>
        <v>NO</v>
      </c>
      <c r="DS244" s="98"/>
      <c r="DT244" s="75" t="str">
        <f t="shared" si="148"/>
        <v>NO</v>
      </c>
      <c r="DU244" s="98"/>
      <c r="DV244" s="75" t="str">
        <f t="shared" si="149"/>
        <v>NO</v>
      </c>
      <c r="DW244" s="98"/>
      <c r="DX244" s="75" t="str">
        <f t="shared" si="150"/>
        <v>NO</v>
      </c>
      <c r="DY244" s="97">
        <v>44586</v>
      </c>
      <c r="DZ244" s="75" t="str">
        <f t="shared" si="151"/>
        <v>SI</v>
      </c>
      <c r="EA244" s="98"/>
      <c r="EB244" s="75" t="str">
        <f t="shared" si="152"/>
        <v>NO</v>
      </c>
      <c r="EC244" s="98" t="s">
        <v>807</v>
      </c>
      <c r="ED244" s="92" t="s">
        <v>1530</v>
      </c>
      <c r="EE244" s="92"/>
      <c r="EF244" s="98" t="s">
        <v>807</v>
      </c>
      <c r="EG244" s="94"/>
      <c r="EH244" s="99" t="s">
        <v>131</v>
      </c>
      <c r="EI244" s="99" t="s">
        <v>807</v>
      </c>
      <c r="EJ244" s="99"/>
      <c r="EK244" s="111">
        <v>44586</v>
      </c>
      <c r="EL244" s="92">
        <v>0.84</v>
      </c>
      <c r="EM244" s="112">
        <v>44586</v>
      </c>
      <c r="EN244" s="102">
        <v>98</v>
      </c>
      <c r="EO244" s="111">
        <v>44586</v>
      </c>
      <c r="EP244" s="92">
        <v>227.7</v>
      </c>
      <c r="EQ244" s="111">
        <v>44586</v>
      </c>
      <c r="ER244" s="99">
        <v>141.85999999999999</v>
      </c>
      <c r="ES244" s="111">
        <v>44586</v>
      </c>
      <c r="ET244" s="192">
        <v>50</v>
      </c>
      <c r="EU244" s="111">
        <v>44586</v>
      </c>
      <c r="EV244" s="92">
        <v>179.2</v>
      </c>
      <c r="EW244" s="111">
        <v>44586</v>
      </c>
      <c r="EX244" s="92"/>
      <c r="EY244" s="103"/>
      <c r="EZ244" s="92"/>
      <c r="FA244" s="102"/>
      <c r="FB244" s="102"/>
      <c r="FC244" s="92"/>
      <c r="FD244" s="92"/>
      <c r="FE244" s="112">
        <v>44586</v>
      </c>
      <c r="FF244" s="125">
        <v>12.5</v>
      </c>
      <c r="FG244" s="111">
        <v>44586</v>
      </c>
      <c r="FH244" s="125">
        <v>132</v>
      </c>
      <c r="FI244" s="92"/>
      <c r="FJ244" s="94"/>
      <c r="FK244" s="92"/>
      <c r="FL244" s="97">
        <v>44864</v>
      </c>
      <c r="FM244" s="98" t="s">
        <v>1530</v>
      </c>
      <c r="FN244" s="97">
        <v>44956</v>
      </c>
      <c r="FO244" s="107"/>
      <c r="FP244" s="92" t="s">
        <v>132</v>
      </c>
      <c r="FQ244" s="92" t="s">
        <v>132</v>
      </c>
      <c r="FR244" s="92" t="s">
        <v>132</v>
      </c>
      <c r="FS244" s="107" t="s">
        <v>807</v>
      </c>
      <c r="FT244" s="92" t="s">
        <v>132</v>
      </c>
      <c r="FU244" s="92"/>
      <c r="GM244" s="102"/>
    </row>
    <row r="245" spans="1:195" s="75" customFormat="1" x14ac:dyDescent="0.25">
      <c r="A245" s="85">
        <v>2022</v>
      </c>
      <c r="B245" s="76">
        <v>44926</v>
      </c>
      <c r="C245" s="85" t="s">
        <v>121</v>
      </c>
      <c r="D245" s="85" t="s">
        <v>122</v>
      </c>
      <c r="E245" s="85" t="s">
        <v>123</v>
      </c>
      <c r="F245" s="77">
        <f t="shared" si="156"/>
        <v>244</v>
      </c>
      <c r="G245" s="85" t="s">
        <v>1586</v>
      </c>
      <c r="H245" s="85">
        <v>86</v>
      </c>
      <c r="I245" s="85" t="s">
        <v>797</v>
      </c>
      <c r="J245" s="217" t="s">
        <v>800</v>
      </c>
      <c r="K245" s="77" t="str">
        <f>VLOOKUP(J245,[1]CodMpios!$B$1075:$E$1087,4,FALSE)</f>
        <v>86001 - Mocoa</v>
      </c>
      <c r="L245" s="77" t="str">
        <f>VLOOKUP($J245,[1]Coord_Mpios_X_Y!$B$102:$K$114,9,FALSE)</f>
        <v>1,228574994655</v>
      </c>
      <c r="M245" s="77" t="str">
        <f>VLOOKUP($J245,[1]Coord_Mpios_X_Y!$B$102:$K$114,10,FALSE)</f>
        <v>-76,684362183288</v>
      </c>
      <c r="N245" s="86" t="s">
        <v>1784</v>
      </c>
      <c r="O245" s="86" t="s">
        <v>1776</v>
      </c>
      <c r="P245" s="218"/>
      <c r="Q245" s="85" t="s">
        <v>126</v>
      </c>
      <c r="R245" s="108">
        <v>12962392</v>
      </c>
      <c r="S245" s="62" t="str">
        <f t="shared" si="136"/>
        <v>CC12962392</v>
      </c>
      <c r="T245" s="91" t="s">
        <v>568</v>
      </c>
      <c r="U245" s="85" t="s">
        <v>530</v>
      </c>
      <c r="V245" s="91" t="s">
        <v>265</v>
      </c>
      <c r="W245" s="85" t="s">
        <v>135</v>
      </c>
      <c r="X245" s="87">
        <v>20841</v>
      </c>
      <c r="Y245" s="89">
        <f t="shared" si="153"/>
        <v>57</v>
      </c>
      <c r="Z245" s="63">
        <f>VLOOKUP($Y245,[1]Edades!$A$3:$H$153,4,FALSE)</f>
        <v>5</v>
      </c>
      <c r="AA245" s="63" t="str">
        <f>VLOOKUP($Y245,[1]Edades!$A$3:$H$153,6,FALSE)</f>
        <v>5 - Adultez</v>
      </c>
      <c r="AB245" s="63">
        <f>VLOOKUP($Y245,[1]Edades!$A$3:$H$153,7,FALSE)</f>
        <v>12</v>
      </c>
      <c r="AC245" s="63" t="str">
        <f>VLOOKUP($Y245,[1]Edades!$A$3:$H$153,8,FALSE)</f>
        <v>55-59</v>
      </c>
      <c r="AD245" s="91" t="s">
        <v>1589</v>
      </c>
      <c r="AE245" s="85">
        <v>1</v>
      </c>
      <c r="AF245" s="85" t="s">
        <v>807</v>
      </c>
      <c r="AG245" s="86" t="s">
        <v>1777</v>
      </c>
      <c r="AH245" s="85" t="s">
        <v>807</v>
      </c>
      <c r="AI245" s="85" t="s">
        <v>807</v>
      </c>
      <c r="AJ245" s="85" t="s">
        <v>807</v>
      </c>
      <c r="AK245" s="86" t="s">
        <v>1784</v>
      </c>
      <c r="AL245" s="86" t="s">
        <v>1600</v>
      </c>
      <c r="AM245" s="85" t="s">
        <v>1786</v>
      </c>
      <c r="AN245" s="85" t="s">
        <v>131</v>
      </c>
      <c r="AO245" s="85" t="s">
        <v>131</v>
      </c>
      <c r="AP245" s="85" t="s">
        <v>131</v>
      </c>
      <c r="AQ245" s="75" t="s">
        <v>1841</v>
      </c>
      <c r="AR245" s="53" t="str">
        <f t="shared" si="154"/>
        <v>86001 - Mocoa</v>
      </c>
      <c r="AS245" s="85" t="s">
        <v>1586</v>
      </c>
      <c r="AT245" s="85">
        <v>3112371930</v>
      </c>
      <c r="AU245" s="85" t="s">
        <v>1219</v>
      </c>
      <c r="AV245" s="85"/>
      <c r="AW245" s="85"/>
      <c r="AX245" s="85"/>
      <c r="AY245" s="85"/>
      <c r="AZ245" s="85"/>
      <c r="BA245" s="85">
        <v>86</v>
      </c>
      <c r="BB245" s="85" t="s">
        <v>1778</v>
      </c>
      <c r="BC245" s="85">
        <v>86001</v>
      </c>
      <c r="BD245" s="85" t="s">
        <v>1586</v>
      </c>
      <c r="BE245" s="89">
        <v>860010017201</v>
      </c>
      <c r="BF245" s="49" t="s">
        <v>1079</v>
      </c>
      <c r="BG245" s="85" t="s">
        <v>1779</v>
      </c>
      <c r="BH245" s="85" t="s">
        <v>1780</v>
      </c>
      <c r="BI245" s="85">
        <v>4201616</v>
      </c>
      <c r="BJ245" s="85"/>
      <c r="BK245" s="85"/>
      <c r="BL245" s="85" t="s">
        <v>807</v>
      </c>
      <c r="BM245" s="85" t="s">
        <v>130</v>
      </c>
      <c r="BN245" s="85" t="s">
        <v>132</v>
      </c>
      <c r="BO245" s="85">
        <v>0</v>
      </c>
      <c r="BP245" s="85" t="s">
        <v>132</v>
      </c>
      <c r="BQ245" s="85" t="s">
        <v>132</v>
      </c>
      <c r="BR245" s="85" t="s">
        <v>807</v>
      </c>
      <c r="BS245" s="85" t="s">
        <v>807</v>
      </c>
      <c r="BT245" s="90">
        <v>44714</v>
      </c>
      <c r="BU245" s="85" t="s">
        <v>1677</v>
      </c>
      <c r="BV245" s="85" t="s">
        <v>130</v>
      </c>
      <c r="BW245" s="91" t="s">
        <v>1808</v>
      </c>
      <c r="BX245" s="85"/>
      <c r="BY245" s="88" t="s">
        <v>130</v>
      </c>
      <c r="BZ245" s="85" t="s">
        <v>807</v>
      </c>
      <c r="CA245" s="85" t="s">
        <v>807</v>
      </c>
      <c r="CB245" s="85"/>
      <c r="CC245" s="85"/>
      <c r="CD245" s="85" t="s">
        <v>131</v>
      </c>
      <c r="CE245" s="88" t="s">
        <v>1681</v>
      </c>
      <c r="CF245" s="80" t="str">
        <f t="shared" si="180"/>
        <v>HTA</v>
      </c>
      <c r="CG245" s="109">
        <v>102</v>
      </c>
      <c r="CH245" s="95">
        <v>169</v>
      </c>
      <c r="CI245" s="50">
        <f t="shared" si="138"/>
        <v>35.71303525786913</v>
      </c>
      <c r="CJ245" s="18" t="str">
        <f t="shared" si="139"/>
        <v>OBESIDAD</v>
      </c>
      <c r="CK245" s="95">
        <f>Hoja1!L247</f>
        <v>5</v>
      </c>
      <c r="CL245" s="10" t="s">
        <v>1112</v>
      </c>
      <c r="CM245" s="114">
        <v>43420</v>
      </c>
      <c r="CN245" s="92"/>
      <c r="CO245" s="75">
        <v>1</v>
      </c>
      <c r="CP245" s="119">
        <f t="shared" si="181"/>
        <v>43420</v>
      </c>
      <c r="CQ245" s="75">
        <v>2</v>
      </c>
      <c r="CR245" s="65" t="s">
        <v>1222</v>
      </c>
      <c r="CS245" s="75">
        <v>0</v>
      </c>
      <c r="CT245" s="110" t="s">
        <v>131</v>
      </c>
      <c r="CU245" s="93" t="s">
        <v>807</v>
      </c>
      <c r="CV245" s="92"/>
      <c r="CW245" s="102">
        <v>110</v>
      </c>
      <c r="CX245" s="102">
        <v>70</v>
      </c>
      <c r="CY245" s="93" t="s">
        <v>807</v>
      </c>
      <c r="CZ245" s="92" t="s">
        <v>132</v>
      </c>
      <c r="DA245" s="75" t="s">
        <v>807</v>
      </c>
      <c r="DB245" s="92">
        <v>0</v>
      </c>
      <c r="DC245" s="75" t="str">
        <f t="shared" si="140"/>
        <v/>
      </c>
      <c r="DD245" s="16" t="str">
        <f t="shared" si="141"/>
        <v/>
      </c>
      <c r="DE245" s="16" t="str">
        <f t="shared" si="142"/>
        <v/>
      </c>
      <c r="DF245" s="16" t="str">
        <f t="shared" si="143"/>
        <v/>
      </c>
      <c r="DG245" s="16" t="str">
        <f t="shared" si="155"/>
        <v xml:space="preserve"> +  +  + </v>
      </c>
      <c r="DH245" s="16" t="str">
        <f t="shared" si="182"/>
        <v>HTA</v>
      </c>
      <c r="DI245" s="98">
        <v>44356</v>
      </c>
      <c r="DJ245" s="75" t="str">
        <f t="shared" si="144"/>
        <v>SI</v>
      </c>
      <c r="DL245" s="98"/>
      <c r="DM245" s="98">
        <v>44603</v>
      </c>
      <c r="DN245" s="75" t="str">
        <f t="shared" si="145"/>
        <v>SI</v>
      </c>
      <c r="DO245" s="98"/>
      <c r="DP245" s="75" t="str">
        <f t="shared" si="146"/>
        <v>NO</v>
      </c>
      <c r="DQ245" s="98"/>
      <c r="DR245" s="75" t="str">
        <f t="shared" si="147"/>
        <v>NO</v>
      </c>
      <c r="DS245" s="98"/>
      <c r="DT245" s="75" t="str">
        <f t="shared" si="148"/>
        <v>NO</v>
      </c>
      <c r="DU245" s="98"/>
      <c r="DV245" s="75" t="str">
        <f t="shared" si="149"/>
        <v>NO</v>
      </c>
      <c r="DW245" s="98"/>
      <c r="DX245" s="75" t="str">
        <f t="shared" si="150"/>
        <v>NO</v>
      </c>
      <c r="DY245" s="97">
        <v>44589</v>
      </c>
      <c r="DZ245" s="75" t="str">
        <f t="shared" si="151"/>
        <v>SI</v>
      </c>
      <c r="EA245" s="98"/>
      <c r="EB245" s="75" t="str">
        <f t="shared" si="152"/>
        <v>NO</v>
      </c>
      <c r="EC245" s="98" t="s">
        <v>807</v>
      </c>
      <c r="ED245" s="92" t="s">
        <v>1530</v>
      </c>
      <c r="EE245" s="92"/>
      <c r="EF245" s="98" t="s">
        <v>807</v>
      </c>
      <c r="EG245" s="94"/>
      <c r="EH245" s="99" t="s">
        <v>131</v>
      </c>
      <c r="EI245" s="99" t="s">
        <v>807</v>
      </c>
      <c r="EJ245" s="99"/>
      <c r="EK245" s="111">
        <v>44589</v>
      </c>
      <c r="EL245" s="92">
        <v>1.1599999999999999</v>
      </c>
      <c r="EM245" s="112">
        <v>44589</v>
      </c>
      <c r="EN245" s="102">
        <v>92</v>
      </c>
      <c r="EO245" s="111">
        <v>44589</v>
      </c>
      <c r="EP245" s="92">
        <v>162.69999999999999</v>
      </c>
      <c r="EQ245" s="111">
        <v>44589</v>
      </c>
      <c r="ER245" s="99">
        <v>84.88</v>
      </c>
      <c r="ES245" s="111">
        <v>44589</v>
      </c>
      <c r="ET245" s="192">
        <v>53</v>
      </c>
      <c r="EU245" s="111">
        <v>44589</v>
      </c>
      <c r="EV245" s="92">
        <v>124.1</v>
      </c>
      <c r="EW245" s="111">
        <v>44589</v>
      </c>
      <c r="EX245" s="92"/>
      <c r="EY245" s="103"/>
      <c r="EZ245" s="92"/>
      <c r="FA245" s="102"/>
      <c r="FB245" s="102"/>
      <c r="FC245" s="92"/>
      <c r="FD245" s="92"/>
      <c r="FE245" s="112">
        <v>44589</v>
      </c>
      <c r="FF245" s="125">
        <v>13</v>
      </c>
      <c r="FG245" s="111">
        <v>44589</v>
      </c>
      <c r="FH245" s="125">
        <v>108.5</v>
      </c>
      <c r="FI245" s="92"/>
      <c r="FJ245" s="94"/>
      <c r="FK245" s="92"/>
      <c r="FL245" s="97">
        <v>44714</v>
      </c>
      <c r="FM245" s="98" t="s">
        <v>1530</v>
      </c>
      <c r="FN245" s="97">
        <v>44806</v>
      </c>
      <c r="FO245" s="107" t="s">
        <v>807</v>
      </c>
      <c r="FP245" s="92" t="s">
        <v>132</v>
      </c>
      <c r="FQ245" s="92" t="s">
        <v>132</v>
      </c>
      <c r="FR245" s="92" t="s">
        <v>132</v>
      </c>
      <c r="FS245" s="107" t="s">
        <v>807</v>
      </c>
      <c r="FT245" s="92" t="s">
        <v>132</v>
      </c>
      <c r="FU245" s="92"/>
      <c r="GM245" s="102"/>
    </row>
    <row r="246" spans="1:195" s="75" customFormat="1" x14ac:dyDescent="0.25">
      <c r="A246" s="85">
        <v>2022</v>
      </c>
      <c r="B246" s="76">
        <v>44926</v>
      </c>
      <c r="C246" s="85" t="s">
        <v>121</v>
      </c>
      <c r="D246" s="85" t="s">
        <v>122</v>
      </c>
      <c r="E246" s="85" t="s">
        <v>123</v>
      </c>
      <c r="F246" s="77">
        <f t="shared" si="156"/>
        <v>245</v>
      </c>
      <c r="G246" s="85" t="s">
        <v>1586</v>
      </c>
      <c r="H246" s="85">
        <v>86</v>
      </c>
      <c r="I246" s="85" t="s">
        <v>797</v>
      </c>
      <c r="J246" s="217" t="s">
        <v>800</v>
      </c>
      <c r="K246" s="77" t="str">
        <f>VLOOKUP(J246,[1]CodMpios!$B$1075:$E$1087,4,FALSE)</f>
        <v>86001 - Mocoa</v>
      </c>
      <c r="L246" s="77" t="str">
        <f>VLOOKUP($J246,[1]Coord_Mpios_X_Y!$B$102:$K$114,9,FALSE)</f>
        <v>1,228574994655</v>
      </c>
      <c r="M246" s="77" t="str">
        <f>VLOOKUP($J246,[1]Coord_Mpios_X_Y!$B$102:$K$114,10,FALSE)</f>
        <v>-76,684362183288</v>
      </c>
      <c r="N246" s="86" t="s">
        <v>1592</v>
      </c>
      <c r="O246" s="86" t="s">
        <v>1776</v>
      </c>
      <c r="P246" s="218"/>
      <c r="Q246" s="85" t="s">
        <v>126</v>
      </c>
      <c r="R246" s="108">
        <v>18100124</v>
      </c>
      <c r="S246" s="62" t="str">
        <f t="shared" si="136"/>
        <v>CC18100124</v>
      </c>
      <c r="T246" s="91" t="s">
        <v>423</v>
      </c>
      <c r="U246" s="85" t="s">
        <v>142</v>
      </c>
      <c r="V246" s="91" t="s">
        <v>338</v>
      </c>
      <c r="W246" s="85" t="s">
        <v>259</v>
      </c>
      <c r="X246" s="87">
        <v>15504</v>
      </c>
      <c r="Y246" s="89">
        <f t="shared" si="153"/>
        <v>42</v>
      </c>
      <c r="Z246" s="63">
        <f>VLOOKUP($Y246,[1]Edades!$A$3:$H$153,4,FALSE)</f>
        <v>5</v>
      </c>
      <c r="AA246" s="63" t="str">
        <f>VLOOKUP($Y246,[1]Edades!$A$3:$H$153,6,FALSE)</f>
        <v>5 - Adultez</v>
      </c>
      <c r="AB246" s="63">
        <f>VLOOKUP($Y246,[1]Edades!$A$3:$H$153,7,FALSE)</f>
        <v>9</v>
      </c>
      <c r="AC246" s="63" t="str">
        <f>VLOOKUP($Y246,[1]Edades!$A$3:$H$153,8,FALSE)</f>
        <v>40-44</v>
      </c>
      <c r="AD246" s="91" t="s">
        <v>1589</v>
      </c>
      <c r="AE246" s="85">
        <v>1</v>
      </c>
      <c r="AF246" s="85" t="s">
        <v>807</v>
      </c>
      <c r="AG246" s="86" t="s">
        <v>1777</v>
      </c>
      <c r="AH246" s="85" t="s">
        <v>807</v>
      </c>
      <c r="AI246" s="85" t="s">
        <v>807</v>
      </c>
      <c r="AJ246" s="85" t="s">
        <v>807</v>
      </c>
      <c r="AK246" s="86" t="s">
        <v>1592</v>
      </c>
      <c r="AL246" s="86" t="s">
        <v>1602</v>
      </c>
      <c r="AM246" s="85" t="s">
        <v>1786</v>
      </c>
      <c r="AN246" s="85" t="s">
        <v>131</v>
      </c>
      <c r="AO246" s="85" t="s">
        <v>131</v>
      </c>
      <c r="AP246" s="85" t="s">
        <v>131</v>
      </c>
      <c r="AQ246" s="75" t="s">
        <v>1841</v>
      </c>
      <c r="AR246" s="53" t="str">
        <f t="shared" si="154"/>
        <v>86001 - Mocoa</v>
      </c>
      <c r="AS246" s="85" t="s">
        <v>1586</v>
      </c>
      <c r="AT246" s="85">
        <v>3115894454</v>
      </c>
      <c r="AU246" s="85" t="s">
        <v>1219</v>
      </c>
      <c r="AV246" s="85"/>
      <c r="AW246" s="85"/>
      <c r="AX246" s="85"/>
      <c r="AY246" s="85"/>
      <c r="AZ246" s="85"/>
      <c r="BA246" s="85">
        <v>86</v>
      </c>
      <c r="BB246" s="85" t="s">
        <v>1778</v>
      </c>
      <c r="BC246" s="85">
        <v>86001</v>
      </c>
      <c r="BD246" s="85" t="s">
        <v>1586</v>
      </c>
      <c r="BE246" s="89">
        <v>860010017201</v>
      </c>
      <c r="BF246" s="49" t="s">
        <v>1079</v>
      </c>
      <c r="BG246" s="85" t="s">
        <v>1779</v>
      </c>
      <c r="BH246" s="85" t="s">
        <v>1780</v>
      </c>
      <c r="BI246" s="85">
        <v>4201616</v>
      </c>
      <c r="BJ246" s="85"/>
      <c r="BK246" s="85"/>
      <c r="BL246" s="85" t="s">
        <v>807</v>
      </c>
      <c r="BM246" s="88" t="s">
        <v>132</v>
      </c>
      <c r="BN246" s="85" t="s">
        <v>132</v>
      </c>
      <c r="BO246" s="85">
        <v>0</v>
      </c>
      <c r="BP246" s="85" t="s">
        <v>132</v>
      </c>
      <c r="BQ246" s="85" t="s">
        <v>132</v>
      </c>
      <c r="BR246" s="85" t="s">
        <v>1676</v>
      </c>
      <c r="BS246" s="85" t="s">
        <v>132</v>
      </c>
      <c r="BT246" s="142">
        <v>44859</v>
      </c>
      <c r="BU246" s="85" t="s">
        <v>1677</v>
      </c>
      <c r="BV246" s="85" t="s">
        <v>130</v>
      </c>
      <c r="BW246" s="91" t="s">
        <v>1812</v>
      </c>
      <c r="BX246" s="85" t="s">
        <v>1971</v>
      </c>
      <c r="BY246" s="85" t="s">
        <v>132</v>
      </c>
      <c r="BZ246" s="85" t="s">
        <v>132</v>
      </c>
      <c r="CA246" s="85" t="s">
        <v>130</v>
      </c>
      <c r="CB246" s="85"/>
      <c r="CC246" s="85"/>
      <c r="CD246" s="85" t="s">
        <v>1936</v>
      </c>
      <c r="CE246" s="88" t="s">
        <v>1681</v>
      </c>
      <c r="CF246" s="80" t="str">
        <f t="shared" si="180"/>
        <v>HTA</v>
      </c>
      <c r="CG246" s="109">
        <v>71</v>
      </c>
      <c r="CH246" s="95">
        <v>170</v>
      </c>
      <c r="CI246" s="50">
        <f t="shared" si="138"/>
        <v>24.567474048442911</v>
      </c>
      <c r="CJ246" s="18" t="str">
        <f t="shared" si="139"/>
        <v>NORMAL</v>
      </c>
      <c r="CK246" s="95">
        <f>Hoja1!L248</f>
        <v>3</v>
      </c>
      <c r="CL246" s="10" t="s">
        <v>1112</v>
      </c>
      <c r="CM246" s="114">
        <v>43420</v>
      </c>
      <c r="CN246" s="92"/>
      <c r="CO246" s="75">
        <v>1</v>
      </c>
      <c r="CP246" s="119">
        <f t="shared" si="181"/>
        <v>43420</v>
      </c>
      <c r="CQ246" s="75">
        <v>2</v>
      </c>
      <c r="CR246" s="65" t="s">
        <v>1222</v>
      </c>
      <c r="CS246" s="75">
        <v>0</v>
      </c>
      <c r="CT246" s="110" t="s">
        <v>131</v>
      </c>
      <c r="CU246" s="93" t="s">
        <v>807</v>
      </c>
      <c r="CV246" s="92"/>
      <c r="CW246" s="102">
        <v>120</v>
      </c>
      <c r="CX246" s="102">
        <v>68</v>
      </c>
      <c r="CY246" s="93" t="s">
        <v>131</v>
      </c>
      <c r="CZ246" s="92" t="s">
        <v>130</v>
      </c>
      <c r="DA246" s="75" t="s">
        <v>807</v>
      </c>
      <c r="DB246" s="92">
        <v>0</v>
      </c>
      <c r="DC246" s="75" t="str">
        <f t="shared" si="140"/>
        <v/>
      </c>
      <c r="DD246" s="16" t="str">
        <f t="shared" si="141"/>
        <v/>
      </c>
      <c r="DE246" s="16" t="str">
        <f t="shared" si="142"/>
        <v/>
      </c>
      <c r="DF246" s="16" t="str">
        <f t="shared" si="143"/>
        <v/>
      </c>
      <c r="DG246" s="16" t="str">
        <f t="shared" si="155"/>
        <v xml:space="preserve"> +  +  + </v>
      </c>
      <c r="DH246" s="16" t="str">
        <f t="shared" si="182"/>
        <v>HTA</v>
      </c>
      <c r="DI246" s="98"/>
      <c r="DJ246" s="75" t="str">
        <f t="shared" si="144"/>
        <v>NO</v>
      </c>
      <c r="DL246" s="98"/>
      <c r="DM246" s="98"/>
      <c r="DN246" s="75" t="str">
        <f t="shared" si="145"/>
        <v>NO</v>
      </c>
      <c r="DO246" s="98"/>
      <c r="DP246" s="75" t="str">
        <f t="shared" si="146"/>
        <v>NO</v>
      </c>
      <c r="DQ246" s="98"/>
      <c r="DR246" s="75" t="str">
        <f t="shared" si="147"/>
        <v>NO</v>
      </c>
      <c r="DS246" s="98"/>
      <c r="DT246" s="75" t="str">
        <f t="shared" si="148"/>
        <v>NO</v>
      </c>
      <c r="DU246" s="98"/>
      <c r="DV246" s="75" t="str">
        <f t="shared" si="149"/>
        <v>NO</v>
      </c>
      <c r="DW246" s="98"/>
      <c r="DX246" s="75" t="str">
        <f t="shared" si="150"/>
        <v>NO</v>
      </c>
      <c r="DY246" s="98">
        <v>43389</v>
      </c>
      <c r="DZ246" s="75" t="str">
        <f t="shared" si="151"/>
        <v>SI</v>
      </c>
      <c r="EA246" s="98"/>
      <c r="EB246" s="75" t="str">
        <f t="shared" si="152"/>
        <v>NO</v>
      </c>
      <c r="EC246" s="98" t="s">
        <v>807</v>
      </c>
      <c r="ED246" s="92" t="s">
        <v>1530</v>
      </c>
      <c r="EE246" s="92"/>
      <c r="EF246" s="98" t="s">
        <v>807</v>
      </c>
      <c r="EG246" s="94"/>
      <c r="EH246" s="99" t="s">
        <v>131</v>
      </c>
      <c r="EI246" s="99" t="s">
        <v>807</v>
      </c>
      <c r="EJ246" s="99"/>
      <c r="EK246" s="153">
        <v>44802</v>
      </c>
      <c r="EL246" s="92">
        <v>0.78</v>
      </c>
      <c r="EM246" s="154">
        <v>44802</v>
      </c>
      <c r="EN246" s="102">
        <v>104</v>
      </c>
      <c r="EO246" s="153">
        <v>44802</v>
      </c>
      <c r="EP246" s="92">
        <v>182</v>
      </c>
      <c r="EQ246" s="153">
        <v>44802</v>
      </c>
      <c r="ER246" s="99">
        <v>106.212</v>
      </c>
      <c r="ES246" s="153">
        <v>44802</v>
      </c>
      <c r="ET246" s="192">
        <v>48.9</v>
      </c>
      <c r="EU246" s="153">
        <v>44802</v>
      </c>
      <c r="EV246" s="92">
        <v>134.44</v>
      </c>
      <c r="EW246" s="153">
        <v>44802</v>
      </c>
      <c r="EX246" s="92"/>
      <c r="EY246" s="103"/>
      <c r="EZ246" s="92"/>
      <c r="FA246" s="102"/>
      <c r="FB246" s="102"/>
      <c r="FC246" s="92"/>
      <c r="FD246" s="92"/>
      <c r="FE246" s="154">
        <v>44802</v>
      </c>
      <c r="FF246" s="155">
        <v>5</v>
      </c>
      <c r="FG246" s="153">
        <v>44802</v>
      </c>
      <c r="FH246" s="155">
        <v>55.88</v>
      </c>
      <c r="FI246" s="92"/>
      <c r="FJ246" s="94"/>
      <c r="FK246" s="92"/>
      <c r="FL246" s="114">
        <v>44859</v>
      </c>
      <c r="FM246" s="98" t="s">
        <v>1530</v>
      </c>
      <c r="FN246" s="114">
        <v>44951</v>
      </c>
      <c r="FO246" s="107"/>
      <c r="FP246" s="92" t="s">
        <v>132</v>
      </c>
      <c r="FQ246" s="92" t="s">
        <v>132</v>
      </c>
      <c r="FR246" s="92" t="s">
        <v>132</v>
      </c>
      <c r="FS246" s="107" t="s">
        <v>807</v>
      </c>
      <c r="FT246" s="92" t="s">
        <v>132</v>
      </c>
      <c r="FU246" s="92"/>
      <c r="GM246" s="102"/>
    </row>
    <row r="247" spans="1:195" s="75" customFormat="1" x14ac:dyDescent="0.25">
      <c r="A247" s="85">
        <v>2022</v>
      </c>
      <c r="B247" s="76">
        <v>44926</v>
      </c>
      <c r="C247" s="85" t="s">
        <v>121</v>
      </c>
      <c r="D247" s="85" t="s">
        <v>122</v>
      </c>
      <c r="E247" s="85" t="s">
        <v>1475</v>
      </c>
      <c r="F247" s="77">
        <f t="shared" si="156"/>
        <v>246</v>
      </c>
      <c r="G247" s="85" t="s">
        <v>1586</v>
      </c>
      <c r="H247" s="85">
        <v>86</v>
      </c>
      <c r="I247" s="85" t="s">
        <v>797</v>
      </c>
      <c r="J247" s="217" t="s">
        <v>800</v>
      </c>
      <c r="K247" s="77" t="str">
        <f>VLOOKUP(J247,[1]CodMpios!$B$1075:$E$1087,4,FALSE)</f>
        <v>86001 - Mocoa</v>
      </c>
      <c r="L247" s="77" t="str">
        <f>VLOOKUP($J247,[1]Coord_Mpios_X_Y!$B$102:$K$114,9,FALSE)</f>
        <v>1,228574994655</v>
      </c>
      <c r="M247" s="77" t="str">
        <f>VLOOKUP($J247,[1]Coord_Mpios_X_Y!$B$102:$K$114,10,FALSE)</f>
        <v>-76,684362183288</v>
      </c>
      <c r="N247" s="86" t="s">
        <v>1775</v>
      </c>
      <c r="O247" s="86" t="s">
        <v>1776</v>
      </c>
      <c r="P247" s="218"/>
      <c r="Q247" s="85" t="s">
        <v>126</v>
      </c>
      <c r="R247" s="108">
        <v>18122395</v>
      </c>
      <c r="S247" s="62" t="str">
        <f t="shared" si="136"/>
        <v>CC18122395</v>
      </c>
      <c r="T247" s="91" t="s">
        <v>180</v>
      </c>
      <c r="U247" s="85" t="s">
        <v>385</v>
      </c>
      <c r="V247" s="91" t="s">
        <v>226</v>
      </c>
      <c r="W247" s="85" t="s">
        <v>815</v>
      </c>
      <c r="X247" s="87">
        <v>20921</v>
      </c>
      <c r="Y247" s="89">
        <f t="shared" si="153"/>
        <v>57</v>
      </c>
      <c r="Z247" s="63">
        <f>VLOOKUP($Y247,[1]Edades!$A$3:$H$153,4,FALSE)</f>
        <v>5</v>
      </c>
      <c r="AA247" s="63" t="str">
        <f>VLOOKUP($Y247,[1]Edades!$A$3:$H$153,6,FALSE)</f>
        <v>5 - Adultez</v>
      </c>
      <c r="AB247" s="63">
        <f>VLOOKUP($Y247,[1]Edades!$A$3:$H$153,7,FALSE)</f>
        <v>12</v>
      </c>
      <c r="AC247" s="63" t="str">
        <f>VLOOKUP($Y247,[1]Edades!$A$3:$H$153,8,FALSE)</f>
        <v>55-59</v>
      </c>
      <c r="AD247" s="91" t="s">
        <v>1589</v>
      </c>
      <c r="AE247" s="85">
        <v>1</v>
      </c>
      <c r="AF247" s="85" t="s">
        <v>807</v>
      </c>
      <c r="AG247" s="86" t="s">
        <v>1777</v>
      </c>
      <c r="AH247" s="85" t="s">
        <v>807</v>
      </c>
      <c r="AI247" s="85" t="s">
        <v>807</v>
      </c>
      <c r="AJ247" s="85" t="s">
        <v>807</v>
      </c>
      <c r="AK247" s="86" t="s">
        <v>1775</v>
      </c>
      <c r="AL247" s="85" t="s">
        <v>807</v>
      </c>
      <c r="AM247" s="85" t="s">
        <v>1786</v>
      </c>
      <c r="AN247" s="85" t="s">
        <v>131</v>
      </c>
      <c r="AO247" s="85" t="s">
        <v>131</v>
      </c>
      <c r="AP247" s="85" t="s">
        <v>131</v>
      </c>
      <c r="AQ247" s="75" t="s">
        <v>1841</v>
      </c>
      <c r="AR247" s="53" t="str">
        <f t="shared" si="154"/>
        <v>86001 - Mocoa</v>
      </c>
      <c r="AS247" s="85" t="s">
        <v>1586</v>
      </c>
      <c r="AT247" s="85">
        <v>3112578421</v>
      </c>
      <c r="AU247" s="85" t="s">
        <v>1219</v>
      </c>
      <c r="AV247" s="85"/>
      <c r="AW247" s="85"/>
      <c r="AX247" s="85"/>
      <c r="AY247" s="85"/>
      <c r="AZ247" s="85"/>
      <c r="BA247" s="85">
        <v>86</v>
      </c>
      <c r="BB247" s="85" t="s">
        <v>1778</v>
      </c>
      <c r="BC247" s="85">
        <v>86001</v>
      </c>
      <c r="BD247" s="85" t="s">
        <v>1586</v>
      </c>
      <c r="BE247" s="89">
        <v>860010017201</v>
      </c>
      <c r="BF247" s="49" t="s">
        <v>1079</v>
      </c>
      <c r="BG247" s="85" t="s">
        <v>1779</v>
      </c>
      <c r="BH247" s="85" t="s">
        <v>1780</v>
      </c>
      <c r="BI247" s="85">
        <v>4201616</v>
      </c>
      <c r="BJ247" s="85"/>
      <c r="BK247" s="85"/>
      <c r="BL247" s="85" t="s">
        <v>807</v>
      </c>
      <c r="BM247" s="85" t="s">
        <v>130</v>
      </c>
      <c r="BN247" s="85" t="s">
        <v>132</v>
      </c>
      <c r="BO247" s="85">
        <v>0</v>
      </c>
      <c r="BP247" s="85" t="s">
        <v>132</v>
      </c>
      <c r="BQ247" s="85" t="s">
        <v>132</v>
      </c>
      <c r="BR247" s="85" t="s">
        <v>807</v>
      </c>
      <c r="BS247" s="85" t="s">
        <v>807</v>
      </c>
      <c r="BT247" s="90">
        <v>44676</v>
      </c>
      <c r="BU247" s="85" t="s">
        <v>1677</v>
      </c>
      <c r="BV247" s="85" t="s">
        <v>130</v>
      </c>
      <c r="BW247" s="91" t="s">
        <v>1530</v>
      </c>
      <c r="BX247" s="85"/>
      <c r="BY247" s="85" t="s">
        <v>132</v>
      </c>
      <c r="BZ247" s="85" t="s">
        <v>807</v>
      </c>
      <c r="CA247" s="85" t="s">
        <v>807</v>
      </c>
      <c r="CB247" s="85"/>
      <c r="CC247" s="85"/>
      <c r="CD247" s="85" t="s">
        <v>131</v>
      </c>
      <c r="CE247" s="88" t="s">
        <v>1681</v>
      </c>
      <c r="CF247" s="80" t="str">
        <f t="shared" si="180"/>
        <v>HTA + DM</v>
      </c>
      <c r="CG247" s="109">
        <v>77</v>
      </c>
      <c r="CH247" s="95">
        <v>167</v>
      </c>
      <c r="CI247" s="50">
        <f t="shared" si="138"/>
        <v>27.609451755172291</v>
      </c>
      <c r="CJ247" s="18" t="str">
        <f t="shared" si="139"/>
        <v>SOBREPESO</v>
      </c>
      <c r="CK247" s="95">
        <f>Hoja1!L249</f>
        <v>8</v>
      </c>
      <c r="CL247" s="10" t="s">
        <v>1112</v>
      </c>
      <c r="CM247" s="114">
        <v>43420</v>
      </c>
      <c r="CN247" s="92"/>
      <c r="CO247" s="75">
        <v>1</v>
      </c>
      <c r="CP247" s="119">
        <f t="shared" si="181"/>
        <v>43420</v>
      </c>
      <c r="CQ247" s="75">
        <v>1</v>
      </c>
      <c r="CR247" s="94" t="s">
        <v>1221</v>
      </c>
      <c r="CS247" s="75">
        <v>1</v>
      </c>
      <c r="CT247" s="110" t="s">
        <v>1707</v>
      </c>
      <c r="CU247" s="93" t="s">
        <v>807</v>
      </c>
      <c r="CV247" s="92"/>
      <c r="CW247" s="102">
        <v>130</v>
      </c>
      <c r="CX247" s="102">
        <v>80</v>
      </c>
      <c r="CY247" s="93" t="s">
        <v>807</v>
      </c>
      <c r="CZ247" s="92" t="s">
        <v>132</v>
      </c>
      <c r="DA247" s="75" t="s">
        <v>807</v>
      </c>
      <c r="DB247" s="92">
        <v>0</v>
      </c>
      <c r="DC247" s="75" t="str">
        <f t="shared" si="140"/>
        <v/>
      </c>
      <c r="DD247" s="16" t="str">
        <f t="shared" si="141"/>
        <v/>
      </c>
      <c r="DE247" s="16" t="str">
        <f t="shared" si="142"/>
        <v/>
      </c>
      <c r="DF247" s="16" t="str">
        <f t="shared" si="143"/>
        <v>HDL ALTO</v>
      </c>
      <c r="DG247" s="16" t="str">
        <f t="shared" si="155"/>
        <v xml:space="preserve"> +  +  + HDL ALTO</v>
      </c>
      <c r="DH247" s="16" t="str">
        <f>VLOOKUP(DG247,Hoja3!$A$19:$B$41,2,FALSE)</f>
        <v>HDL ALTO</v>
      </c>
      <c r="DI247" s="98">
        <v>43439</v>
      </c>
      <c r="DJ247" s="75" t="str">
        <f t="shared" si="144"/>
        <v>SI</v>
      </c>
      <c r="DL247" s="98"/>
      <c r="DM247" s="98">
        <v>44476</v>
      </c>
      <c r="DN247" s="75" t="str">
        <f t="shared" si="145"/>
        <v>SI</v>
      </c>
      <c r="DO247" s="98"/>
      <c r="DP247" s="75" t="str">
        <f t="shared" si="146"/>
        <v>NO</v>
      </c>
      <c r="DQ247" s="98"/>
      <c r="DR247" s="75" t="str">
        <f t="shared" si="147"/>
        <v>NO</v>
      </c>
      <c r="DS247" s="98"/>
      <c r="DT247" s="75" t="str">
        <f t="shared" si="148"/>
        <v>NO</v>
      </c>
      <c r="DU247" s="98"/>
      <c r="DV247" s="75" t="str">
        <f t="shared" si="149"/>
        <v>NO</v>
      </c>
      <c r="DW247" s="98"/>
      <c r="DX247" s="75" t="str">
        <f t="shared" si="150"/>
        <v>NO</v>
      </c>
      <c r="DY247" s="98">
        <v>43368</v>
      </c>
      <c r="DZ247" s="75" t="str">
        <f t="shared" si="151"/>
        <v>SI</v>
      </c>
      <c r="EA247" s="98"/>
      <c r="EB247" s="75" t="str">
        <f t="shared" si="152"/>
        <v>NO</v>
      </c>
      <c r="EC247" s="98" t="s">
        <v>807</v>
      </c>
      <c r="ED247" s="92" t="s">
        <v>1530</v>
      </c>
      <c r="EE247" s="92"/>
      <c r="EF247" s="98" t="s">
        <v>807</v>
      </c>
      <c r="EG247" s="94"/>
      <c r="EH247" s="92" t="s">
        <v>1793</v>
      </c>
      <c r="EI247" s="99" t="s">
        <v>807</v>
      </c>
      <c r="EJ247" s="99"/>
      <c r="EK247" s="111">
        <v>44477</v>
      </c>
      <c r="EL247" s="92">
        <v>1.38</v>
      </c>
      <c r="EM247" s="112">
        <v>44656</v>
      </c>
      <c r="EN247" s="102">
        <v>167</v>
      </c>
      <c r="EO247" s="111">
        <v>44477</v>
      </c>
      <c r="EP247" s="92">
        <v>96</v>
      </c>
      <c r="EQ247" s="111">
        <v>44477</v>
      </c>
      <c r="ER247" s="99">
        <v>41.6</v>
      </c>
      <c r="ES247" s="111">
        <v>44477</v>
      </c>
      <c r="ET247" s="192">
        <v>37</v>
      </c>
      <c r="EU247" s="111">
        <v>44477</v>
      </c>
      <c r="EV247" s="92">
        <v>87</v>
      </c>
      <c r="EW247" s="111">
        <v>44260</v>
      </c>
      <c r="EX247" s="92"/>
      <c r="EY247" s="112">
        <v>44656</v>
      </c>
      <c r="EZ247" s="92">
        <v>7.8</v>
      </c>
      <c r="FA247" s="102"/>
      <c r="FB247" s="102"/>
      <c r="FC247" s="92"/>
      <c r="FD247" s="92"/>
      <c r="FE247" s="112">
        <v>44477</v>
      </c>
      <c r="FF247" s="125">
        <v>86.5</v>
      </c>
      <c r="FG247" s="111">
        <v>44260</v>
      </c>
      <c r="FH247" s="125">
        <v>100.2</v>
      </c>
      <c r="FI247" s="92"/>
      <c r="FJ247" s="94"/>
      <c r="FK247" s="92"/>
      <c r="FL247" s="97">
        <v>44676</v>
      </c>
      <c r="FM247" s="98" t="s">
        <v>1530</v>
      </c>
      <c r="FN247" s="97">
        <v>44767</v>
      </c>
      <c r="FO247" s="107" t="s">
        <v>807</v>
      </c>
      <c r="FP247" s="92" t="s">
        <v>132</v>
      </c>
      <c r="FQ247" s="92" t="s">
        <v>132</v>
      </c>
      <c r="FR247" s="92" t="s">
        <v>132</v>
      </c>
      <c r="FS247" s="107" t="s">
        <v>807</v>
      </c>
      <c r="FT247" s="92" t="s">
        <v>132</v>
      </c>
      <c r="FU247" s="92"/>
      <c r="GM247" s="102"/>
    </row>
    <row r="248" spans="1:195" s="75" customFormat="1" x14ac:dyDescent="0.25">
      <c r="A248" s="85">
        <v>2022</v>
      </c>
      <c r="B248" s="76">
        <v>44926</v>
      </c>
      <c r="C248" s="85" t="s">
        <v>121</v>
      </c>
      <c r="D248" s="85" t="s">
        <v>122</v>
      </c>
      <c r="E248" s="85" t="s">
        <v>123</v>
      </c>
      <c r="F248" s="77">
        <f t="shared" si="156"/>
        <v>247</v>
      </c>
      <c r="G248" s="85" t="s">
        <v>1586</v>
      </c>
      <c r="H248" s="85">
        <v>86</v>
      </c>
      <c r="I248" s="85" t="s">
        <v>797</v>
      </c>
      <c r="J248" s="217" t="s">
        <v>800</v>
      </c>
      <c r="K248" s="77" t="str">
        <f>VLOOKUP(J248,[1]CodMpios!$B$1075:$E$1087,4,FALSE)</f>
        <v>86001 - Mocoa</v>
      </c>
      <c r="L248" s="77" t="str">
        <f>VLOOKUP($J248,[1]Coord_Mpios_X_Y!$B$102:$K$114,9,FALSE)</f>
        <v>1,228574994655</v>
      </c>
      <c r="M248" s="77" t="str">
        <f>VLOOKUP($J248,[1]Coord_Mpios_X_Y!$B$102:$K$114,10,FALSE)</f>
        <v>-76,684362183288</v>
      </c>
      <c r="N248" s="86" t="s">
        <v>1784</v>
      </c>
      <c r="O248" s="86" t="s">
        <v>1776</v>
      </c>
      <c r="P248" s="218"/>
      <c r="Q248" s="85" t="s">
        <v>126</v>
      </c>
      <c r="R248" s="108">
        <v>98472158</v>
      </c>
      <c r="S248" s="62" t="str">
        <f t="shared" si="136"/>
        <v>CC98472158</v>
      </c>
      <c r="T248" s="91" t="s">
        <v>147</v>
      </c>
      <c r="U248" s="85" t="s">
        <v>707</v>
      </c>
      <c r="V248" s="91" t="s">
        <v>371</v>
      </c>
      <c r="W248" s="85" t="s">
        <v>815</v>
      </c>
      <c r="X248" s="87">
        <v>27166</v>
      </c>
      <c r="Y248" s="89">
        <f t="shared" si="153"/>
        <v>74</v>
      </c>
      <c r="Z248" s="63">
        <f>VLOOKUP($Y248,[1]Edades!$A$3:$H$153,4,FALSE)</f>
        <v>6</v>
      </c>
      <c r="AA248" s="63" t="str">
        <f>VLOOKUP($Y248,[1]Edades!$A$3:$H$153,6,FALSE)</f>
        <v>6 - Persona mayor</v>
      </c>
      <c r="AB248" s="63">
        <f>VLOOKUP($Y248,[1]Edades!$A$3:$H$153,7,FALSE)</f>
        <v>15</v>
      </c>
      <c r="AC248" s="63" t="str">
        <f>VLOOKUP($Y248,[1]Edades!$A$3:$H$153,8,FALSE)</f>
        <v>70-74</v>
      </c>
      <c r="AD248" s="91" t="s">
        <v>1589</v>
      </c>
      <c r="AE248" s="85">
        <v>1</v>
      </c>
      <c r="AF248" s="85" t="s">
        <v>807</v>
      </c>
      <c r="AG248" s="86" t="s">
        <v>1777</v>
      </c>
      <c r="AH248" s="85" t="s">
        <v>807</v>
      </c>
      <c r="AI248" s="85" t="s">
        <v>807</v>
      </c>
      <c r="AJ248" s="85" t="s">
        <v>807</v>
      </c>
      <c r="AK248" s="86" t="s">
        <v>1784</v>
      </c>
      <c r="AL248" s="85" t="s">
        <v>807</v>
      </c>
      <c r="AM248" s="85" t="s">
        <v>1786</v>
      </c>
      <c r="AN248" s="85" t="s">
        <v>131</v>
      </c>
      <c r="AO248" s="85" t="s">
        <v>131</v>
      </c>
      <c r="AP248" s="85" t="s">
        <v>131</v>
      </c>
      <c r="AQ248" s="75" t="s">
        <v>1841</v>
      </c>
      <c r="AR248" s="53" t="str">
        <f t="shared" si="154"/>
        <v>86001 - Mocoa</v>
      </c>
      <c r="AS248" s="85" t="s">
        <v>1586</v>
      </c>
      <c r="AT248" s="85">
        <v>3114409239</v>
      </c>
      <c r="AU248" s="85" t="s">
        <v>1219</v>
      </c>
      <c r="AV248" s="85"/>
      <c r="AW248" s="85"/>
      <c r="AX248" s="85"/>
      <c r="AY248" s="85"/>
      <c r="AZ248" s="85"/>
      <c r="BA248" s="85">
        <v>86</v>
      </c>
      <c r="BB248" s="85" t="s">
        <v>1778</v>
      </c>
      <c r="BC248" s="85">
        <v>86001</v>
      </c>
      <c r="BD248" s="85" t="s">
        <v>1586</v>
      </c>
      <c r="BE248" s="89">
        <v>860010017201</v>
      </c>
      <c r="BF248" s="49" t="s">
        <v>1079</v>
      </c>
      <c r="BG248" s="85" t="s">
        <v>1779</v>
      </c>
      <c r="BH248" s="85" t="s">
        <v>1780</v>
      </c>
      <c r="BI248" s="85">
        <v>4201616</v>
      </c>
      <c r="BJ248" s="85"/>
      <c r="BK248" s="85"/>
      <c r="BL248" s="85" t="s">
        <v>807</v>
      </c>
      <c r="BM248" s="85" t="s">
        <v>130</v>
      </c>
      <c r="BN248" s="85" t="s">
        <v>132</v>
      </c>
      <c r="BO248" s="85">
        <v>0</v>
      </c>
      <c r="BP248" s="85" t="s">
        <v>132</v>
      </c>
      <c r="BQ248" s="85" t="s">
        <v>132</v>
      </c>
      <c r="BR248" s="85" t="s">
        <v>807</v>
      </c>
      <c r="BS248" s="85" t="s">
        <v>807</v>
      </c>
      <c r="BT248" s="142">
        <v>44861</v>
      </c>
      <c r="BU248" s="85" t="s">
        <v>1677</v>
      </c>
      <c r="BV248" s="85" t="s">
        <v>130</v>
      </c>
      <c r="BW248" s="91" t="s">
        <v>1678</v>
      </c>
      <c r="BX248" s="85"/>
      <c r="BY248" s="85" t="s">
        <v>132</v>
      </c>
      <c r="BZ248" s="85" t="s">
        <v>807</v>
      </c>
      <c r="CA248" s="85" t="s">
        <v>807</v>
      </c>
      <c r="CB248" s="85"/>
      <c r="CC248" s="85"/>
      <c r="CD248" s="85" t="s">
        <v>131</v>
      </c>
      <c r="CE248" s="88" t="s">
        <v>1681</v>
      </c>
      <c r="CF248" s="80" t="str">
        <f t="shared" si="180"/>
        <v>HTA</v>
      </c>
      <c r="CG248" s="109">
        <v>85</v>
      </c>
      <c r="CH248" s="95">
        <v>170</v>
      </c>
      <c r="CI248" s="50">
        <f t="shared" si="138"/>
        <v>29.411764705882355</v>
      </c>
      <c r="CJ248" s="18" t="str">
        <f t="shared" si="139"/>
        <v>SOBREPESO</v>
      </c>
      <c r="CK248" s="95">
        <f>Hoja1!L250</f>
        <v>13</v>
      </c>
      <c r="CL248" s="10" t="s">
        <v>1113</v>
      </c>
      <c r="CM248" s="114">
        <v>43420</v>
      </c>
      <c r="CN248" s="92"/>
      <c r="CO248" s="75">
        <v>1</v>
      </c>
      <c r="CP248" s="98">
        <v>43012</v>
      </c>
      <c r="CQ248" s="75">
        <v>2</v>
      </c>
      <c r="CR248" s="65" t="s">
        <v>1222</v>
      </c>
      <c r="CS248" s="75">
        <v>0</v>
      </c>
      <c r="CT248" s="110" t="s">
        <v>131</v>
      </c>
      <c r="CU248" s="93" t="s">
        <v>807</v>
      </c>
      <c r="CV248" s="92"/>
      <c r="CW248" s="102">
        <v>120</v>
      </c>
      <c r="CX248" s="102">
        <v>80</v>
      </c>
      <c r="CY248" s="93" t="s">
        <v>807</v>
      </c>
      <c r="CZ248" s="92" t="s">
        <v>130</v>
      </c>
      <c r="DA248" s="75" t="s">
        <v>807</v>
      </c>
      <c r="DB248" s="92">
        <v>0</v>
      </c>
      <c r="DC248" s="75" t="str">
        <f t="shared" si="140"/>
        <v/>
      </c>
      <c r="DD248" s="16" t="str">
        <f t="shared" si="141"/>
        <v/>
      </c>
      <c r="DE248" s="16" t="str">
        <f t="shared" si="142"/>
        <v/>
      </c>
      <c r="DF248" s="16" t="str">
        <f t="shared" si="143"/>
        <v/>
      </c>
      <c r="DG248" s="16" t="str">
        <f t="shared" si="155"/>
        <v xml:space="preserve"> +  +  + </v>
      </c>
      <c r="DH248" s="16" t="str">
        <f>E248</f>
        <v>HTA</v>
      </c>
      <c r="DI248" s="98"/>
      <c r="DJ248" s="75" t="str">
        <f t="shared" si="144"/>
        <v>NO</v>
      </c>
      <c r="DL248" s="98"/>
      <c r="DM248" s="98">
        <v>43258</v>
      </c>
      <c r="DN248" s="75" t="str">
        <f t="shared" si="145"/>
        <v>SI</v>
      </c>
      <c r="DO248" s="98"/>
      <c r="DP248" s="75" t="str">
        <f t="shared" si="146"/>
        <v>NO</v>
      </c>
      <c r="DQ248" s="98"/>
      <c r="DR248" s="75" t="str">
        <f t="shared" si="147"/>
        <v>NO</v>
      </c>
      <c r="DS248" s="98"/>
      <c r="DT248" s="75" t="str">
        <f t="shared" si="148"/>
        <v>NO</v>
      </c>
      <c r="DU248" s="98"/>
      <c r="DV248" s="75" t="str">
        <f t="shared" si="149"/>
        <v>NO</v>
      </c>
      <c r="DW248" s="98"/>
      <c r="DX248" s="75" t="str">
        <f t="shared" si="150"/>
        <v>NO</v>
      </c>
      <c r="DY248" s="97">
        <v>44683</v>
      </c>
      <c r="DZ248" s="75" t="str">
        <f t="shared" si="151"/>
        <v>SI</v>
      </c>
      <c r="EA248" s="98"/>
      <c r="EB248" s="75" t="str">
        <f t="shared" si="152"/>
        <v>NO</v>
      </c>
      <c r="EC248" s="98" t="s">
        <v>807</v>
      </c>
      <c r="ED248" s="92" t="s">
        <v>1530</v>
      </c>
      <c r="EE248" s="92"/>
      <c r="EF248" s="98" t="s">
        <v>807</v>
      </c>
      <c r="EG248" s="94"/>
      <c r="EH248" s="99" t="s">
        <v>131</v>
      </c>
      <c r="EI248" s="99" t="s">
        <v>807</v>
      </c>
      <c r="EJ248" s="99"/>
      <c r="EK248" s="111">
        <v>44683</v>
      </c>
      <c r="EL248" s="92">
        <v>0.97</v>
      </c>
      <c r="EM248" s="112">
        <v>44683</v>
      </c>
      <c r="EN248" s="102">
        <v>128</v>
      </c>
      <c r="EO248" s="111">
        <v>44683</v>
      </c>
      <c r="EP248" s="92">
        <v>147.02000000000001</v>
      </c>
      <c r="EQ248" s="111">
        <v>44683</v>
      </c>
      <c r="ER248" s="99">
        <v>45.930000000000007</v>
      </c>
      <c r="ES248" s="111">
        <v>44683</v>
      </c>
      <c r="ET248" s="192">
        <v>45.05</v>
      </c>
      <c r="EU248" s="111">
        <v>44683</v>
      </c>
      <c r="EV248" s="92">
        <v>280.2</v>
      </c>
      <c r="EW248" s="111">
        <v>44683</v>
      </c>
      <c r="EX248" s="92"/>
      <c r="EY248" s="103"/>
      <c r="EZ248" s="92"/>
      <c r="FA248" s="102"/>
      <c r="FB248" s="102"/>
      <c r="FC248" s="92"/>
      <c r="FD248" s="92"/>
      <c r="FE248" s="112">
        <v>44683</v>
      </c>
      <c r="FF248" s="125">
        <v>22.1</v>
      </c>
      <c r="FG248" s="111">
        <v>44683</v>
      </c>
      <c r="FH248" s="125">
        <v>74.599999999999994</v>
      </c>
      <c r="FI248" s="92"/>
      <c r="FJ248" s="94"/>
      <c r="FK248" s="92"/>
      <c r="FL248" s="114">
        <v>44861</v>
      </c>
      <c r="FM248" s="98" t="s">
        <v>1530</v>
      </c>
      <c r="FN248" s="114">
        <v>44953</v>
      </c>
      <c r="FO248" s="107"/>
      <c r="FP248" s="92" t="s">
        <v>132</v>
      </c>
      <c r="FQ248" s="92" t="s">
        <v>132</v>
      </c>
      <c r="FR248" s="92" t="s">
        <v>132</v>
      </c>
      <c r="FS248" s="107" t="s">
        <v>807</v>
      </c>
      <c r="FT248" s="92" t="s">
        <v>132</v>
      </c>
      <c r="FU248" s="92"/>
      <c r="GM248" s="102"/>
    </row>
    <row r="249" spans="1:195" s="75" customFormat="1" x14ac:dyDescent="0.25">
      <c r="A249" s="85">
        <v>2022</v>
      </c>
      <c r="B249" s="76">
        <v>44926</v>
      </c>
      <c r="C249" s="85" t="s">
        <v>121</v>
      </c>
      <c r="D249" s="85" t="s">
        <v>122</v>
      </c>
      <c r="E249" s="85" t="s">
        <v>123</v>
      </c>
      <c r="F249" s="77">
        <f t="shared" si="156"/>
        <v>248</v>
      </c>
      <c r="G249" s="85" t="s">
        <v>1586</v>
      </c>
      <c r="H249" s="85">
        <v>86</v>
      </c>
      <c r="I249" s="85" t="s">
        <v>797</v>
      </c>
      <c r="J249" s="217" t="s">
        <v>983</v>
      </c>
      <c r="K249" s="77" t="str">
        <f>VLOOKUP(J249,[1]CodMpios!$B$1075:$E$1087,4,FALSE)</f>
        <v>86749 - Sibundoy</v>
      </c>
      <c r="L249" s="77" t="str">
        <f>VLOOKUP($J249,[1]Coord_Mpios_X_Y!$B$102:$K$114,9,FALSE)</f>
        <v>1,228746922448</v>
      </c>
      <c r="M249" s="77" t="str">
        <f>VLOOKUP($J249,[1]Coord_Mpios_X_Y!$B$102:$K$114,10,FALSE)</f>
        <v>-76,913075853547</v>
      </c>
      <c r="N249" s="86" t="s">
        <v>1784</v>
      </c>
      <c r="O249" s="86" t="s">
        <v>1776</v>
      </c>
      <c r="P249" s="218"/>
      <c r="Q249" s="85" t="s">
        <v>126</v>
      </c>
      <c r="R249" s="108">
        <v>27475922</v>
      </c>
      <c r="S249" s="62" t="str">
        <f t="shared" si="136"/>
        <v>CC27475922</v>
      </c>
      <c r="T249" s="91" t="s">
        <v>656</v>
      </c>
      <c r="U249" s="85" t="s">
        <v>530</v>
      </c>
      <c r="V249" s="91" t="s">
        <v>535</v>
      </c>
      <c r="W249" s="85" t="s">
        <v>991</v>
      </c>
      <c r="X249" s="87">
        <v>14796</v>
      </c>
      <c r="Y249" s="89">
        <f t="shared" si="153"/>
        <v>40</v>
      </c>
      <c r="Z249" s="63">
        <f>VLOOKUP($Y249,[1]Edades!$A$3:$H$153,4,FALSE)</f>
        <v>5</v>
      </c>
      <c r="AA249" s="63" t="str">
        <f>VLOOKUP($Y249,[1]Edades!$A$3:$H$153,6,FALSE)</f>
        <v>5 - Adultez</v>
      </c>
      <c r="AB249" s="63">
        <f>VLOOKUP($Y249,[1]Edades!$A$3:$H$153,7,FALSE)</f>
        <v>9</v>
      </c>
      <c r="AC249" s="63" t="str">
        <f>VLOOKUP($Y249,[1]Edades!$A$3:$H$153,8,FALSE)</f>
        <v>40-44</v>
      </c>
      <c r="AD249" s="91" t="s">
        <v>1589</v>
      </c>
      <c r="AE249" s="85">
        <v>1</v>
      </c>
      <c r="AF249" s="85" t="s">
        <v>807</v>
      </c>
      <c r="AG249" s="86" t="s">
        <v>1777</v>
      </c>
      <c r="AH249" s="85" t="s">
        <v>807</v>
      </c>
      <c r="AI249" s="85" t="s">
        <v>807</v>
      </c>
      <c r="AJ249" s="85" t="s">
        <v>807</v>
      </c>
      <c r="AK249" s="86" t="s">
        <v>1784</v>
      </c>
      <c r="AL249" s="86" t="s">
        <v>1601</v>
      </c>
      <c r="AM249" s="85" t="s">
        <v>1786</v>
      </c>
      <c r="AN249" s="85" t="s">
        <v>131</v>
      </c>
      <c r="AO249" s="85" t="s">
        <v>131</v>
      </c>
      <c r="AP249" s="85" t="s">
        <v>131</v>
      </c>
      <c r="AQ249" s="75" t="s">
        <v>1841</v>
      </c>
      <c r="AR249" s="53" t="str">
        <f t="shared" si="154"/>
        <v>86749 - Sibundoy</v>
      </c>
      <c r="AS249" s="85" t="s">
        <v>1669</v>
      </c>
      <c r="AT249" s="88">
        <v>3202950899</v>
      </c>
      <c r="AU249" s="85" t="s">
        <v>1219</v>
      </c>
      <c r="AV249" s="85"/>
      <c r="AW249" s="85"/>
      <c r="AX249" s="85"/>
      <c r="AY249" s="85"/>
      <c r="AZ249" s="85"/>
      <c r="BA249" s="85">
        <v>86</v>
      </c>
      <c r="BB249" s="85" t="s">
        <v>1778</v>
      </c>
      <c r="BC249" s="85">
        <v>86749</v>
      </c>
      <c r="BD249" s="85" t="s">
        <v>1669</v>
      </c>
      <c r="BE249" s="89">
        <v>860010017201</v>
      </c>
      <c r="BF249" s="49" t="s">
        <v>1080</v>
      </c>
      <c r="BG249" s="85" t="s">
        <v>1779</v>
      </c>
      <c r="BH249" s="85" t="s">
        <v>1780</v>
      </c>
      <c r="BI249" s="85">
        <v>4201616</v>
      </c>
      <c r="BJ249" s="85"/>
      <c r="BK249" s="85"/>
      <c r="BL249" s="85" t="s">
        <v>807</v>
      </c>
      <c r="BM249" s="85" t="s">
        <v>130</v>
      </c>
      <c r="BN249" s="85" t="s">
        <v>132</v>
      </c>
      <c r="BO249" s="85">
        <v>0</v>
      </c>
      <c r="BP249" s="85" t="s">
        <v>132</v>
      </c>
      <c r="BQ249" s="85" t="s">
        <v>132</v>
      </c>
      <c r="BR249" s="85" t="s">
        <v>807</v>
      </c>
      <c r="BS249" s="85" t="s">
        <v>807</v>
      </c>
      <c r="BT249" s="90">
        <v>43423</v>
      </c>
      <c r="BU249" s="85" t="s">
        <v>1677</v>
      </c>
      <c r="BV249" s="85" t="s">
        <v>130</v>
      </c>
      <c r="BW249" s="91" t="s">
        <v>1808</v>
      </c>
      <c r="BX249" s="85"/>
      <c r="BY249" s="85" t="s">
        <v>132</v>
      </c>
      <c r="BZ249" s="85" t="s">
        <v>807</v>
      </c>
      <c r="CA249" s="85" t="s">
        <v>807</v>
      </c>
      <c r="CB249" s="85"/>
      <c r="CC249" s="85"/>
      <c r="CD249" s="85" t="s">
        <v>131</v>
      </c>
      <c r="CE249" s="88" t="s">
        <v>1681</v>
      </c>
      <c r="CF249" s="80" t="str">
        <f t="shared" si="180"/>
        <v>HTA</v>
      </c>
      <c r="CG249" s="109">
        <v>80</v>
      </c>
      <c r="CH249" s="93">
        <v>165</v>
      </c>
      <c r="CI249" s="50">
        <f t="shared" si="138"/>
        <v>29.384756657483933</v>
      </c>
      <c r="CJ249" s="18" t="str">
        <f t="shared" si="139"/>
        <v>SOBREPESO</v>
      </c>
      <c r="CK249" s="95">
        <f>Hoja1!L251</f>
        <v>3</v>
      </c>
      <c r="CL249" s="10" t="s">
        <v>1112</v>
      </c>
      <c r="CM249" s="97">
        <v>43423</v>
      </c>
      <c r="CN249" s="92"/>
      <c r="CO249" s="75">
        <v>1</v>
      </c>
      <c r="CP249" s="97">
        <v>43423</v>
      </c>
      <c r="CQ249" s="75">
        <v>2</v>
      </c>
      <c r="CR249" s="65" t="s">
        <v>1222</v>
      </c>
      <c r="CS249" s="75">
        <v>0</v>
      </c>
      <c r="CT249" s="110" t="s">
        <v>131</v>
      </c>
      <c r="CU249" s="93" t="s">
        <v>807</v>
      </c>
      <c r="CV249" s="92"/>
      <c r="CW249" s="93">
        <v>120</v>
      </c>
      <c r="CX249" s="92">
        <v>80</v>
      </c>
      <c r="CY249" s="93" t="s">
        <v>807</v>
      </c>
      <c r="CZ249" s="92" t="s">
        <v>132</v>
      </c>
      <c r="DA249" s="75" t="s">
        <v>807</v>
      </c>
      <c r="DB249" s="92">
        <v>0</v>
      </c>
      <c r="DC249" s="75" t="str">
        <f t="shared" si="140"/>
        <v/>
      </c>
      <c r="DD249" s="16" t="str">
        <f t="shared" si="141"/>
        <v/>
      </c>
      <c r="DE249" s="16" t="str">
        <f t="shared" si="142"/>
        <v/>
      </c>
      <c r="DF249" s="16" t="str">
        <f t="shared" si="143"/>
        <v>HDL ALTO</v>
      </c>
      <c r="DG249" s="16" t="str">
        <f t="shared" si="155"/>
        <v xml:space="preserve"> +  +  + HDL ALTO</v>
      </c>
      <c r="DH249" s="16" t="str">
        <f>VLOOKUP(DG249,Hoja3!$A$19:$B$41,2,FALSE)</f>
        <v>HDL ALTO</v>
      </c>
      <c r="DI249" s="98"/>
      <c r="DJ249" s="75" t="str">
        <f t="shared" si="144"/>
        <v>NO</v>
      </c>
      <c r="DL249" s="98"/>
      <c r="DM249" s="98">
        <v>43173</v>
      </c>
      <c r="DN249" s="75" t="str">
        <f t="shared" si="145"/>
        <v>SI</v>
      </c>
      <c r="DO249" s="98"/>
      <c r="DP249" s="75" t="str">
        <f t="shared" si="146"/>
        <v>NO</v>
      </c>
      <c r="DQ249" s="98"/>
      <c r="DR249" s="75" t="str">
        <f t="shared" si="147"/>
        <v>NO</v>
      </c>
      <c r="DS249" s="98"/>
      <c r="DT249" s="75" t="str">
        <f t="shared" si="148"/>
        <v>NO</v>
      </c>
      <c r="DU249" s="98"/>
      <c r="DV249" s="75" t="str">
        <f t="shared" si="149"/>
        <v>NO</v>
      </c>
      <c r="DW249" s="98"/>
      <c r="DX249" s="75" t="str">
        <f t="shared" si="150"/>
        <v>NO</v>
      </c>
      <c r="DY249" s="98">
        <v>43405</v>
      </c>
      <c r="DZ249" s="75" t="str">
        <f t="shared" si="151"/>
        <v>SI</v>
      </c>
      <c r="EA249" s="98"/>
      <c r="EB249" s="75" t="str">
        <f t="shared" si="152"/>
        <v>NO</v>
      </c>
      <c r="EC249" s="98" t="s">
        <v>807</v>
      </c>
      <c r="ED249" s="92" t="s">
        <v>1530</v>
      </c>
      <c r="EE249" s="92"/>
      <c r="EF249" s="98" t="s">
        <v>807</v>
      </c>
      <c r="EG249" s="94"/>
      <c r="EH249" s="99" t="s">
        <v>1711</v>
      </c>
      <c r="EI249" s="99" t="s">
        <v>807</v>
      </c>
      <c r="EJ249" s="99"/>
      <c r="EK249" s="101">
        <v>43405</v>
      </c>
      <c r="EL249" s="92">
        <v>1.1000000000000001</v>
      </c>
      <c r="EM249" s="103">
        <v>43405</v>
      </c>
      <c r="EN249" s="102">
        <v>88</v>
      </c>
      <c r="EO249" s="101">
        <v>43405</v>
      </c>
      <c r="EP249" s="92">
        <v>212</v>
      </c>
      <c r="EQ249" s="101">
        <v>43405</v>
      </c>
      <c r="ER249" s="99">
        <v>119.2</v>
      </c>
      <c r="ES249" s="101">
        <v>43405</v>
      </c>
      <c r="ET249" s="192">
        <v>50</v>
      </c>
      <c r="EU249" s="101">
        <v>43405</v>
      </c>
      <c r="EV249" s="92">
        <v>214</v>
      </c>
      <c r="EW249" s="101" t="s">
        <v>1940</v>
      </c>
      <c r="EX249" s="92"/>
      <c r="EY249" s="103" t="s">
        <v>1836</v>
      </c>
      <c r="EZ249" s="92">
        <v>98</v>
      </c>
      <c r="FA249" s="102"/>
      <c r="FB249" s="102"/>
      <c r="FC249" s="92"/>
      <c r="FD249" s="92"/>
      <c r="FE249" s="103" t="s">
        <v>1836</v>
      </c>
      <c r="FF249" s="104" t="s">
        <v>1939</v>
      </c>
      <c r="FG249" s="101" t="s">
        <v>1836</v>
      </c>
      <c r="FH249" s="105">
        <v>99</v>
      </c>
      <c r="FI249" s="92"/>
      <c r="FJ249" s="94"/>
      <c r="FK249" s="92"/>
      <c r="FL249" s="97">
        <v>43423</v>
      </c>
      <c r="FM249" s="98" t="s">
        <v>1530</v>
      </c>
      <c r="FN249" s="97">
        <v>43586</v>
      </c>
      <c r="FO249" s="107" t="s">
        <v>807</v>
      </c>
      <c r="FP249" s="92" t="s">
        <v>132</v>
      </c>
      <c r="FQ249" s="92" t="s">
        <v>132</v>
      </c>
      <c r="FR249" s="92" t="s">
        <v>132</v>
      </c>
      <c r="FS249" s="107" t="s">
        <v>807</v>
      </c>
      <c r="FT249" s="92" t="s">
        <v>132</v>
      </c>
      <c r="FU249" s="92"/>
      <c r="GM249" s="102"/>
    </row>
    <row r="250" spans="1:195" s="75" customFormat="1" x14ac:dyDescent="0.25">
      <c r="A250" s="85">
        <v>2022</v>
      </c>
      <c r="B250" s="76">
        <v>44926</v>
      </c>
      <c r="C250" s="85" t="s">
        <v>121</v>
      </c>
      <c r="D250" s="85" t="s">
        <v>122</v>
      </c>
      <c r="E250" s="85" t="s">
        <v>123</v>
      </c>
      <c r="F250" s="77">
        <f t="shared" si="156"/>
        <v>249</v>
      </c>
      <c r="G250" s="85" t="s">
        <v>1586</v>
      </c>
      <c r="H250" s="85">
        <v>86</v>
      </c>
      <c r="I250" s="85" t="s">
        <v>797</v>
      </c>
      <c r="J250" s="217" t="s">
        <v>800</v>
      </c>
      <c r="K250" s="77" t="str">
        <f>VLOOKUP(J250,[1]CodMpios!$B$1075:$E$1087,4,FALSE)</f>
        <v>86001 - Mocoa</v>
      </c>
      <c r="L250" s="77" t="str">
        <f>VLOOKUP($J250,[1]Coord_Mpios_X_Y!$B$102:$K$114,9,FALSE)</f>
        <v>1,228574994655</v>
      </c>
      <c r="M250" s="77" t="str">
        <f>VLOOKUP($J250,[1]Coord_Mpios_X_Y!$B$102:$K$114,10,FALSE)</f>
        <v>-76,684362183288</v>
      </c>
      <c r="N250" s="86" t="s">
        <v>1775</v>
      </c>
      <c r="O250" s="86" t="s">
        <v>1776</v>
      </c>
      <c r="P250" s="218"/>
      <c r="Q250" s="85" t="s">
        <v>126</v>
      </c>
      <c r="R250" s="108">
        <v>29814150</v>
      </c>
      <c r="S250" s="62" t="str">
        <f t="shared" si="136"/>
        <v>CC29814150</v>
      </c>
      <c r="T250" s="91" t="s">
        <v>509</v>
      </c>
      <c r="U250" s="85" t="s">
        <v>530</v>
      </c>
      <c r="V250" s="91" t="s">
        <v>450</v>
      </c>
      <c r="W250" s="85" t="s">
        <v>586</v>
      </c>
      <c r="X250" s="87">
        <v>24176</v>
      </c>
      <c r="Y250" s="89">
        <f t="shared" si="153"/>
        <v>66</v>
      </c>
      <c r="Z250" s="63">
        <f>VLOOKUP($Y250,[1]Edades!$A$3:$H$153,4,FALSE)</f>
        <v>6</v>
      </c>
      <c r="AA250" s="63" t="str">
        <f>VLOOKUP($Y250,[1]Edades!$A$3:$H$153,6,FALSE)</f>
        <v>6 - Persona mayor</v>
      </c>
      <c r="AB250" s="63">
        <f>VLOOKUP($Y250,[1]Edades!$A$3:$H$153,7,FALSE)</f>
        <v>14</v>
      </c>
      <c r="AC250" s="63" t="str">
        <f>VLOOKUP($Y250,[1]Edades!$A$3:$H$153,8,FALSE)</f>
        <v>65-69</v>
      </c>
      <c r="AD250" s="91" t="s">
        <v>1590</v>
      </c>
      <c r="AE250" s="85">
        <v>2</v>
      </c>
      <c r="AF250" s="85" t="s">
        <v>807</v>
      </c>
      <c r="AG250" s="86" t="s">
        <v>1777</v>
      </c>
      <c r="AH250" s="85" t="s">
        <v>807</v>
      </c>
      <c r="AI250" s="85" t="s">
        <v>807</v>
      </c>
      <c r="AJ250" s="85" t="s">
        <v>807</v>
      </c>
      <c r="AK250" s="86" t="s">
        <v>1775</v>
      </c>
      <c r="AL250" s="86" t="s">
        <v>1601</v>
      </c>
      <c r="AM250" s="85" t="s">
        <v>1786</v>
      </c>
      <c r="AN250" s="85" t="s">
        <v>131</v>
      </c>
      <c r="AO250" s="85" t="s">
        <v>131</v>
      </c>
      <c r="AP250" s="85" t="s">
        <v>131</v>
      </c>
      <c r="AQ250" s="75" t="s">
        <v>1841</v>
      </c>
      <c r="AR250" s="53" t="str">
        <f t="shared" si="154"/>
        <v>86001 - Mocoa</v>
      </c>
      <c r="AS250" s="85" t="s">
        <v>1586</v>
      </c>
      <c r="AT250" s="85">
        <v>3202871265</v>
      </c>
      <c r="AU250" s="85" t="s">
        <v>1219</v>
      </c>
      <c r="AV250" s="85"/>
      <c r="AW250" s="85"/>
      <c r="AX250" s="85"/>
      <c r="AY250" s="85"/>
      <c r="AZ250" s="85"/>
      <c r="BA250" s="85">
        <v>86</v>
      </c>
      <c r="BB250" s="85" t="s">
        <v>1778</v>
      </c>
      <c r="BC250" s="85">
        <v>86001</v>
      </c>
      <c r="BD250" s="85" t="s">
        <v>1586</v>
      </c>
      <c r="BE250" s="89">
        <v>860010017201</v>
      </c>
      <c r="BF250" s="49" t="s">
        <v>1079</v>
      </c>
      <c r="BG250" s="85" t="s">
        <v>1779</v>
      </c>
      <c r="BH250" s="85" t="s">
        <v>1780</v>
      </c>
      <c r="BI250" s="85">
        <v>4201616</v>
      </c>
      <c r="BJ250" s="85"/>
      <c r="BK250" s="85"/>
      <c r="BL250" s="85" t="s">
        <v>807</v>
      </c>
      <c r="BM250" s="85" t="s">
        <v>130</v>
      </c>
      <c r="BN250" s="85" t="s">
        <v>132</v>
      </c>
      <c r="BO250" s="85">
        <v>0</v>
      </c>
      <c r="BP250" s="85" t="s">
        <v>132</v>
      </c>
      <c r="BQ250" s="85" t="s">
        <v>132</v>
      </c>
      <c r="BR250" s="85" t="s">
        <v>807</v>
      </c>
      <c r="BS250" s="85" t="s">
        <v>807</v>
      </c>
      <c r="BT250" s="90">
        <v>44673</v>
      </c>
      <c r="BU250" s="85" t="s">
        <v>1677</v>
      </c>
      <c r="BV250" s="85" t="s">
        <v>130</v>
      </c>
      <c r="BW250" s="91" t="s">
        <v>1678</v>
      </c>
      <c r="BX250" s="85"/>
      <c r="BY250" s="88" t="s">
        <v>130</v>
      </c>
      <c r="BZ250" s="85" t="s">
        <v>807</v>
      </c>
      <c r="CA250" s="85" t="s">
        <v>807</v>
      </c>
      <c r="CB250" s="85"/>
      <c r="CC250" s="85"/>
      <c r="CD250" s="85" t="s">
        <v>131</v>
      </c>
      <c r="CE250" s="88" t="s">
        <v>1681</v>
      </c>
      <c r="CF250" s="80" t="str">
        <f t="shared" si="180"/>
        <v>HTA</v>
      </c>
      <c r="CG250" s="109">
        <v>85</v>
      </c>
      <c r="CH250" s="95">
        <v>155</v>
      </c>
      <c r="CI250" s="50">
        <f t="shared" si="138"/>
        <v>35.379812695109258</v>
      </c>
      <c r="CJ250" s="18" t="str">
        <f t="shared" si="139"/>
        <v>OBESIDAD</v>
      </c>
      <c r="CK250" s="95">
        <f>Hoja1!L252</f>
        <v>21</v>
      </c>
      <c r="CL250" s="10" t="s">
        <v>1114</v>
      </c>
      <c r="CM250" s="114">
        <v>43423</v>
      </c>
      <c r="CN250" s="92"/>
      <c r="CO250" s="75">
        <v>1</v>
      </c>
      <c r="CP250" s="98">
        <v>43423</v>
      </c>
      <c r="CQ250" s="75">
        <v>2</v>
      </c>
      <c r="CR250" s="65" t="s">
        <v>1222</v>
      </c>
      <c r="CS250" s="75">
        <v>0</v>
      </c>
      <c r="CT250" s="110" t="s">
        <v>131</v>
      </c>
      <c r="CU250" s="93" t="s">
        <v>807</v>
      </c>
      <c r="CV250" s="92"/>
      <c r="CW250" s="102">
        <v>127</v>
      </c>
      <c r="CX250" s="102">
        <v>80</v>
      </c>
      <c r="CY250" s="93" t="s">
        <v>807</v>
      </c>
      <c r="CZ250" s="92" t="s">
        <v>132</v>
      </c>
      <c r="DA250" s="75" t="s">
        <v>807</v>
      </c>
      <c r="DB250" s="92">
        <v>0</v>
      </c>
      <c r="DC250" s="75" t="str">
        <f t="shared" si="140"/>
        <v/>
      </c>
      <c r="DD250" s="16" t="str">
        <f t="shared" si="141"/>
        <v/>
      </c>
      <c r="DE250" s="16" t="str">
        <f t="shared" si="142"/>
        <v/>
      </c>
      <c r="DF250" s="16" t="str">
        <f t="shared" si="143"/>
        <v/>
      </c>
      <c r="DG250" s="16" t="str">
        <f t="shared" si="155"/>
        <v xml:space="preserve"> +  +  + </v>
      </c>
      <c r="DH250" s="16" t="str">
        <f>E250</f>
        <v>HTA</v>
      </c>
      <c r="DI250" s="98"/>
      <c r="DJ250" s="75" t="str">
        <f t="shared" si="144"/>
        <v>NO</v>
      </c>
      <c r="DL250" s="98"/>
      <c r="DM250" s="98"/>
      <c r="DN250" s="75" t="str">
        <f t="shared" si="145"/>
        <v>NO</v>
      </c>
      <c r="DO250" s="98"/>
      <c r="DP250" s="75" t="str">
        <f t="shared" si="146"/>
        <v>NO</v>
      </c>
      <c r="DQ250" s="98"/>
      <c r="DR250" s="75" t="str">
        <f t="shared" si="147"/>
        <v>NO</v>
      </c>
      <c r="DS250" s="98"/>
      <c r="DT250" s="75" t="str">
        <f t="shared" si="148"/>
        <v>NO</v>
      </c>
      <c r="DU250" s="98"/>
      <c r="DV250" s="75" t="str">
        <f t="shared" si="149"/>
        <v>NO</v>
      </c>
      <c r="DW250" s="98"/>
      <c r="DX250" s="75" t="str">
        <f t="shared" si="150"/>
        <v>NO</v>
      </c>
      <c r="DY250" s="97">
        <v>44643</v>
      </c>
      <c r="DZ250" s="75" t="str">
        <f t="shared" si="151"/>
        <v>SI</v>
      </c>
      <c r="EA250" s="98"/>
      <c r="EB250" s="75" t="str">
        <f t="shared" si="152"/>
        <v>NO</v>
      </c>
      <c r="EC250" s="98" t="s">
        <v>807</v>
      </c>
      <c r="ED250" s="92" t="s">
        <v>1530</v>
      </c>
      <c r="EE250" s="92"/>
      <c r="EF250" s="98" t="s">
        <v>807</v>
      </c>
      <c r="EG250" s="94"/>
      <c r="EH250" s="99" t="s">
        <v>131</v>
      </c>
      <c r="EI250" s="99" t="s">
        <v>807</v>
      </c>
      <c r="EJ250" s="99"/>
      <c r="EK250" s="111">
        <v>43400</v>
      </c>
      <c r="EL250" s="92">
        <v>0.88</v>
      </c>
      <c r="EM250" s="112">
        <v>43400</v>
      </c>
      <c r="EN250" s="102">
        <v>101</v>
      </c>
      <c r="EO250" s="111">
        <v>43623</v>
      </c>
      <c r="EP250" s="92">
        <v>255</v>
      </c>
      <c r="EQ250" s="111">
        <v>43623</v>
      </c>
      <c r="ER250" s="99">
        <v>165.04000000000002</v>
      </c>
      <c r="ES250" s="111">
        <v>43623</v>
      </c>
      <c r="ET250" s="192">
        <v>70.099999999999994</v>
      </c>
      <c r="EU250" s="111">
        <v>43623</v>
      </c>
      <c r="EV250" s="92">
        <v>99.3</v>
      </c>
      <c r="EW250" s="111">
        <v>43400</v>
      </c>
      <c r="EX250" s="92"/>
      <c r="EY250" s="112">
        <v>44643</v>
      </c>
      <c r="EZ250" s="92">
        <v>5.9</v>
      </c>
      <c r="FA250" s="102"/>
      <c r="FB250" s="102"/>
      <c r="FC250" s="92"/>
      <c r="FD250" s="92"/>
      <c r="FE250" s="103"/>
      <c r="FF250" s="105"/>
      <c r="FG250" s="101"/>
      <c r="FH250" s="105"/>
      <c r="FI250" s="92"/>
      <c r="FJ250" s="94"/>
      <c r="FK250" s="92"/>
      <c r="FL250" s="97">
        <v>44673</v>
      </c>
      <c r="FM250" s="98" t="s">
        <v>1530</v>
      </c>
      <c r="FN250" s="97">
        <v>44764</v>
      </c>
      <c r="FO250" s="107" t="s">
        <v>807</v>
      </c>
      <c r="FP250" s="92" t="s">
        <v>132</v>
      </c>
      <c r="FQ250" s="92" t="s">
        <v>132</v>
      </c>
      <c r="FR250" s="92" t="s">
        <v>132</v>
      </c>
      <c r="FS250" s="107" t="s">
        <v>807</v>
      </c>
      <c r="FT250" s="92" t="s">
        <v>132</v>
      </c>
      <c r="FU250" s="92"/>
      <c r="GM250" s="102"/>
    </row>
    <row r="251" spans="1:195" s="75" customFormat="1" x14ac:dyDescent="0.25">
      <c r="A251" s="85">
        <v>2022</v>
      </c>
      <c r="B251" s="76">
        <v>44926</v>
      </c>
      <c r="C251" s="85" t="s">
        <v>121</v>
      </c>
      <c r="D251" s="85" t="s">
        <v>122</v>
      </c>
      <c r="E251" s="85" t="s">
        <v>123</v>
      </c>
      <c r="F251" s="77">
        <f t="shared" si="156"/>
        <v>250</v>
      </c>
      <c r="G251" s="85" t="s">
        <v>1586</v>
      </c>
      <c r="H251" s="85">
        <v>86</v>
      </c>
      <c r="I251" s="85" t="s">
        <v>797</v>
      </c>
      <c r="J251" s="217" t="s">
        <v>800</v>
      </c>
      <c r="K251" s="77" t="str">
        <f>VLOOKUP(J251,[1]CodMpios!$B$1075:$E$1087,4,FALSE)</f>
        <v>86001 - Mocoa</v>
      </c>
      <c r="L251" s="77" t="str">
        <f>VLOOKUP($J251,[1]Coord_Mpios_X_Y!$B$102:$K$114,9,FALSE)</f>
        <v>1,228574994655</v>
      </c>
      <c r="M251" s="77" t="str">
        <f>VLOOKUP($J251,[1]Coord_Mpios_X_Y!$B$102:$K$114,10,FALSE)</f>
        <v>-76,684362183288</v>
      </c>
      <c r="N251" s="86" t="s">
        <v>1775</v>
      </c>
      <c r="O251" s="86" t="s">
        <v>1776</v>
      </c>
      <c r="P251" s="218"/>
      <c r="Q251" s="85" t="s">
        <v>126</v>
      </c>
      <c r="R251" s="108">
        <v>40778717</v>
      </c>
      <c r="S251" s="62" t="str">
        <f t="shared" si="136"/>
        <v>CC40778717</v>
      </c>
      <c r="T251" s="91" t="s">
        <v>684</v>
      </c>
      <c r="U251" s="85" t="s">
        <v>1311</v>
      </c>
      <c r="V251" s="91" t="s">
        <v>234</v>
      </c>
      <c r="W251" s="85" t="s">
        <v>852</v>
      </c>
      <c r="X251" s="87">
        <v>27354</v>
      </c>
      <c r="Y251" s="89">
        <f t="shared" si="153"/>
        <v>74</v>
      </c>
      <c r="Z251" s="63">
        <f>VLOOKUP($Y251,[1]Edades!$A$3:$H$153,4,FALSE)</f>
        <v>6</v>
      </c>
      <c r="AA251" s="63" t="str">
        <f>VLOOKUP($Y251,[1]Edades!$A$3:$H$153,6,FALSE)</f>
        <v>6 - Persona mayor</v>
      </c>
      <c r="AB251" s="63">
        <f>VLOOKUP($Y251,[1]Edades!$A$3:$H$153,7,FALSE)</f>
        <v>15</v>
      </c>
      <c r="AC251" s="63" t="str">
        <f>VLOOKUP($Y251,[1]Edades!$A$3:$H$153,8,FALSE)</f>
        <v>70-74</v>
      </c>
      <c r="AD251" s="91" t="s">
        <v>1590</v>
      </c>
      <c r="AE251" s="85">
        <v>2</v>
      </c>
      <c r="AF251" s="85" t="s">
        <v>807</v>
      </c>
      <c r="AG251" s="86" t="s">
        <v>212</v>
      </c>
      <c r="AH251" s="86" t="s">
        <v>130</v>
      </c>
      <c r="AI251" s="85" t="s">
        <v>807</v>
      </c>
      <c r="AJ251" s="85" t="s">
        <v>807</v>
      </c>
      <c r="AK251" s="86" t="s">
        <v>1775</v>
      </c>
      <c r="AL251" s="86" t="s">
        <v>1600</v>
      </c>
      <c r="AM251" s="85" t="s">
        <v>1786</v>
      </c>
      <c r="AN251" s="85" t="s">
        <v>131</v>
      </c>
      <c r="AO251" s="85" t="s">
        <v>131</v>
      </c>
      <c r="AP251" s="85" t="s">
        <v>131</v>
      </c>
      <c r="AQ251" s="75" t="s">
        <v>1841</v>
      </c>
      <c r="AR251" s="53" t="str">
        <f t="shared" si="154"/>
        <v>86001 - Mocoa</v>
      </c>
      <c r="AS251" s="85" t="s">
        <v>1586</v>
      </c>
      <c r="AT251" s="85">
        <v>3176660696</v>
      </c>
      <c r="AU251" s="85" t="s">
        <v>1219</v>
      </c>
      <c r="AV251" s="85"/>
      <c r="AW251" s="85"/>
      <c r="AX251" s="85"/>
      <c r="AY251" s="85"/>
      <c r="AZ251" s="85"/>
      <c r="BA251" s="85">
        <v>86</v>
      </c>
      <c r="BB251" s="85" t="s">
        <v>1778</v>
      </c>
      <c r="BC251" s="85">
        <v>86001</v>
      </c>
      <c r="BD251" s="85" t="s">
        <v>1586</v>
      </c>
      <c r="BE251" s="89">
        <v>860010017201</v>
      </c>
      <c r="BF251" s="49" t="s">
        <v>1079</v>
      </c>
      <c r="BG251" s="85" t="s">
        <v>1779</v>
      </c>
      <c r="BH251" s="85" t="s">
        <v>1780</v>
      </c>
      <c r="BI251" s="85">
        <v>4201616</v>
      </c>
      <c r="BJ251" s="85"/>
      <c r="BK251" s="85"/>
      <c r="BL251" s="85" t="s">
        <v>807</v>
      </c>
      <c r="BM251" s="85" t="s">
        <v>130</v>
      </c>
      <c r="BN251" s="85" t="s">
        <v>132</v>
      </c>
      <c r="BO251" s="85">
        <v>0</v>
      </c>
      <c r="BP251" s="85" t="s">
        <v>132</v>
      </c>
      <c r="BQ251" s="85" t="s">
        <v>132</v>
      </c>
      <c r="BR251" s="85" t="s">
        <v>807</v>
      </c>
      <c r="BS251" s="85" t="s">
        <v>807</v>
      </c>
      <c r="BT251" s="142">
        <v>44589</v>
      </c>
      <c r="BU251" s="85" t="s">
        <v>1677</v>
      </c>
      <c r="BV251" s="85" t="s">
        <v>130</v>
      </c>
      <c r="BW251" s="91" t="s">
        <v>1808</v>
      </c>
      <c r="BX251" s="85"/>
      <c r="BY251" s="85" t="s">
        <v>132</v>
      </c>
      <c r="BZ251" s="85" t="s">
        <v>807</v>
      </c>
      <c r="CA251" s="85" t="s">
        <v>807</v>
      </c>
      <c r="CB251" s="85"/>
      <c r="CC251" s="85"/>
      <c r="CD251" s="85" t="s">
        <v>131</v>
      </c>
      <c r="CE251" s="88" t="s">
        <v>1681</v>
      </c>
      <c r="CF251" s="80" t="str">
        <f t="shared" si="180"/>
        <v>HTA</v>
      </c>
      <c r="CG251" s="109">
        <v>106</v>
      </c>
      <c r="CH251" s="95">
        <v>163</v>
      </c>
      <c r="CI251" s="50">
        <f t="shared" si="138"/>
        <v>39.896119537807223</v>
      </c>
      <c r="CJ251" s="18" t="str">
        <f t="shared" si="139"/>
        <v>OBESIDAD</v>
      </c>
      <c r="CK251" s="95">
        <f>Hoja1!L253</f>
        <v>29</v>
      </c>
      <c r="CL251" s="10" t="s">
        <v>1115</v>
      </c>
      <c r="CM251" s="114">
        <v>43423</v>
      </c>
      <c r="CN251" s="92"/>
      <c r="CO251" s="75">
        <v>1</v>
      </c>
      <c r="CP251" s="119">
        <f t="shared" ref="CP251:CP253" si="183">CM251</f>
        <v>43423</v>
      </c>
      <c r="CQ251" s="75">
        <v>2</v>
      </c>
      <c r="CR251" s="65" t="s">
        <v>1222</v>
      </c>
      <c r="CS251" s="75">
        <v>0</v>
      </c>
      <c r="CT251" s="110" t="s">
        <v>131</v>
      </c>
      <c r="CU251" s="93" t="s">
        <v>807</v>
      </c>
      <c r="CV251" s="92"/>
      <c r="CW251" s="102">
        <v>120</v>
      </c>
      <c r="CX251" s="102">
        <v>80</v>
      </c>
      <c r="CY251" s="93" t="s">
        <v>807</v>
      </c>
      <c r="CZ251" s="92" t="s">
        <v>132</v>
      </c>
      <c r="DA251" s="75" t="s">
        <v>807</v>
      </c>
      <c r="DB251" s="92">
        <v>0</v>
      </c>
      <c r="DC251" s="75" t="str">
        <f t="shared" si="140"/>
        <v/>
      </c>
      <c r="DD251" s="16" t="str">
        <f t="shared" si="141"/>
        <v/>
      </c>
      <c r="DE251" s="16" t="str">
        <f t="shared" si="142"/>
        <v/>
      </c>
      <c r="DF251" s="16" t="str">
        <f t="shared" si="143"/>
        <v/>
      </c>
      <c r="DG251" s="16" t="str">
        <f t="shared" si="155"/>
        <v xml:space="preserve"> +  +  + </v>
      </c>
      <c r="DH251" s="16" t="str">
        <f t="shared" ref="DH251:DH253" si="184">E251</f>
        <v>HTA</v>
      </c>
      <c r="DI251" s="98">
        <v>44589</v>
      </c>
      <c r="DJ251" s="75" t="str">
        <f t="shared" si="144"/>
        <v>SI</v>
      </c>
      <c r="DL251" s="98"/>
      <c r="DM251" s="98">
        <v>44245</v>
      </c>
      <c r="DN251" s="75" t="str">
        <f t="shared" si="145"/>
        <v>SI</v>
      </c>
      <c r="DO251" s="98"/>
      <c r="DP251" s="75" t="str">
        <f t="shared" si="146"/>
        <v>NO</v>
      </c>
      <c r="DQ251" s="98"/>
      <c r="DR251" s="75" t="str">
        <f t="shared" si="147"/>
        <v>NO</v>
      </c>
      <c r="DS251" s="98"/>
      <c r="DT251" s="75" t="str">
        <f t="shared" si="148"/>
        <v>NO</v>
      </c>
      <c r="DU251" s="98"/>
      <c r="DV251" s="75" t="str">
        <f t="shared" si="149"/>
        <v>NO</v>
      </c>
      <c r="DW251" s="98"/>
      <c r="DX251" s="75" t="str">
        <f t="shared" si="150"/>
        <v>NO</v>
      </c>
      <c r="DY251" s="97">
        <v>44343</v>
      </c>
      <c r="DZ251" s="75" t="str">
        <f t="shared" si="151"/>
        <v>SI</v>
      </c>
      <c r="EA251" s="98"/>
      <c r="EB251" s="75" t="str">
        <f t="shared" si="152"/>
        <v>NO</v>
      </c>
      <c r="EC251" s="98" t="s">
        <v>807</v>
      </c>
      <c r="ED251" s="92" t="s">
        <v>1530</v>
      </c>
      <c r="EE251" s="92"/>
      <c r="EF251" s="98" t="s">
        <v>807</v>
      </c>
      <c r="EG251" s="94"/>
      <c r="EH251" s="99" t="s">
        <v>131</v>
      </c>
      <c r="EI251" s="99" t="s">
        <v>807</v>
      </c>
      <c r="EJ251" s="99"/>
      <c r="EK251" s="111">
        <v>44343</v>
      </c>
      <c r="EL251" s="92">
        <v>0.98</v>
      </c>
      <c r="EM251" s="112">
        <v>44343</v>
      </c>
      <c r="EN251" s="102">
        <v>118</v>
      </c>
      <c r="EO251" s="111">
        <v>44343</v>
      </c>
      <c r="EP251" s="92">
        <v>223</v>
      </c>
      <c r="EQ251" s="111">
        <v>44343</v>
      </c>
      <c r="ER251" s="99">
        <v>143</v>
      </c>
      <c r="ES251" s="111">
        <v>44343</v>
      </c>
      <c r="ET251" s="192">
        <v>61</v>
      </c>
      <c r="EU251" s="111">
        <v>44343</v>
      </c>
      <c r="EV251" s="92">
        <v>95</v>
      </c>
      <c r="EW251" s="111">
        <v>44343</v>
      </c>
      <c r="EX251" s="92"/>
      <c r="EY251" s="103"/>
      <c r="EZ251" s="92"/>
      <c r="FA251" s="102"/>
      <c r="FB251" s="102"/>
      <c r="FC251" s="92"/>
      <c r="FD251" s="92"/>
      <c r="FE251" s="112">
        <v>44343</v>
      </c>
      <c r="FF251" s="125">
        <v>0.7</v>
      </c>
      <c r="FG251" s="111">
        <v>44343</v>
      </c>
      <c r="FH251" s="125">
        <v>68.3</v>
      </c>
      <c r="FI251" s="92"/>
      <c r="FJ251" s="94"/>
      <c r="FK251" s="92"/>
      <c r="FL251" s="114">
        <v>44589</v>
      </c>
      <c r="FM251" s="98" t="s">
        <v>1530</v>
      </c>
      <c r="FN251" s="114">
        <v>44648</v>
      </c>
      <c r="FO251" s="107" t="s">
        <v>1972</v>
      </c>
      <c r="FP251" s="92" t="s">
        <v>132</v>
      </c>
      <c r="FQ251" s="92" t="s">
        <v>132</v>
      </c>
      <c r="FR251" s="92" t="s">
        <v>132</v>
      </c>
      <c r="FS251" s="107" t="s">
        <v>132</v>
      </c>
      <c r="FT251" s="92" t="s">
        <v>132</v>
      </c>
      <c r="FU251" s="92" t="s">
        <v>1973</v>
      </c>
      <c r="GM251" s="102"/>
    </row>
    <row r="252" spans="1:195" s="75" customFormat="1" x14ac:dyDescent="0.25">
      <c r="A252" s="85">
        <v>2022</v>
      </c>
      <c r="B252" s="76">
        <v>44926</v>
      </c>
      <c r="C252" s="85" t="s">
        <v>121</v>
      </c>
      <c r="D252" s="85" t="s">
        <v>122</v>
      </c>
      <c r="E252" s="85" t="s">
        <v>123</v>
      </c>
      <c r="F252" s="77">
        <f t="shared" si="156"/>
        <v>251</v>
      </c>
      <c r="G252" s="85" t="s">
        <v>1586</v>
      </c>
      <c r="H252" s="85">
        <v>86</v>
      </c>
      <c r="I252" s="85" t="s">
        <v>797</v>
      </c>
      <c r="J252" s="217" t="s">
        <v>800</v>
      </c>
      <c r="K252" s="77" t="str">
        <f>VLOOKUP(J252,[1]CodMpios!$B$1075:$E$1087,4,FALSE)</f>
        <v>86001 - Mocoa</v>
      </c>
      <c r="L252" s="77" t="str">
        <f>VLOOKUP($J252,[1]Coord_Mpios_X_Y!$B$102:$K$114,9,FALSE)</f>
        <v>1,228574994655</v>
      </c>
      <c r="M252" s="77" t="str">
        <f>VLOOKUP($J252,[1]Coord_Mpios_X_Y!$B$102:$K$114,10,FALSE)</f>
        <v>-76,684362183288</v>
      </c>
      <c r="N252" s="86" t="s">
        <v>1592</v>
      </c>
      <c r="O252" s="86" t="s">
        <v>1776</v>
      </c>
      <c r="P252" s="218"/>
      <c r="Q252" s="85" t="s">
        <v>126</v>
      </c>
      <c r="R252" s="108">
        <v>27476246</v>
      </c>
      <c r="S252" s="62" t="str">
        <f t="shared" si="136"/>
        <v>CC27476246</v>
      </c>
      <c r="T252" s="91" t="s">
        <v>294</v>
      </c>
      <c r="U252" s="85" t="s">
        <v>133</v>
      </c>
      <c r="V252" s="91" t="s">
        <v>217</v>
      </c>
      <c r="W252" s="85" t="s">
        <v>1312</v>
      </c>
      <c r="X252" s="87">
        <v>18991</v>
      </c>
      <c r="Y252" s="89">
        <f t="shared" si="153"/>
        <v>51</v>
      </c>
      <c r="Z252" s="63">
        <f>VLOOKUP($Y252,[1]Edades!$A$3:$H$153,4,FALSE)</f>
        <v>5</v>
      </c>
      <c r="AA252" s="63" t="str">
        <f>VLOOKUP($Y252,[1]Edades!$A$3:$H$153,6,FALSE)</f>
        <v>5 - Adultez</v>
      </c>
      <c r="AB252" s="63">
        <f>VLOOKUP($Y252,[1]Edades!$A$3:$H$153,7,FALSE)</f>
        <v>11</v>
      </c>
      <c r="AC252" s="63" t="str">
        <f>VLOOKUP($Y252,[1]Edades!$A$3:$H$153,8,FALSE)</f>
        <v>50-54</v>
      </c>
      <c r="AD252" s="91" t="s">
        <v>1590</v>
      </c>
      <c r="AE252" s="85">
        <v>2</v>
      </c>
      <c r="AF252" s="85" t="s">
        <v>807</v>
      </c>
      <c r="AG252" s="86" t="s">
        <v>1777</v>
      </c>
      <c r="AH252" s="85" t="s">
        <v>807</v>
      </c>
      <c r="AI252" s="85" t="s">
        <v>1596</v>
      </c>
      <c r="AJ252" s="85" t="s">
        <v>807</v>
      </c>
      <c r="AK252" s="86" t="s">
        <v>1592</v>
      </c>
      <c r="AL252" s="86" t="s">
        <v>1602</v>
      </c>
      <c r="AM252" s="85" t="s">
        <v>1786</v>
      </c>
      <c r="AN252" s="85" t="s">
        <v>131</v>
      </c>
      <c r="AO252" s="85" t="s">
        <v>131</v>
      </c>
      <c r="AP252" s="85" t="s">
        <v>131</v>
      </c>
      <c r="AQ252" s="75" t="s">
        <v>1841</v>
      </c>
      <c r="AR252" s="53" t="str">
        <f t="shared" si="154"/>
        <v>86001 - Mocoa</v>
      </c>
      <c r="AS252" s="85" t="s">
        <v>1636</v>
      </c>
      <c r="AT252" s="85">
        <v>3208348532</v>
      </c>
      <c r="AU252" s="85" t="s">
        <v>1219</v>
      </c>
      <c r="AV252" s="85"/>
      <c r="AW252" s="85"/>
      <c r="AX252" s="85"/>
      <c r="AY252" s="85"/>
      <c r="AZ252" s="85"/>
      <c r="BA252" s="85">
        <v>86</v>
      </c>
      <c r="BB252" s="85" t="s">
        <v>1778</v>
      </c>
      <c r="BC252" s="85">
        <v>86001</v>
      </c>
      <c r="BD252" s="85" t="s">
        <v>1586</v>
      </c>
      <c r="BE252" s="89">
        <v>860010017201</v>
      </c>
      <c r="BF252" s="49" t="s">
        <v>1079</v>
      </c>
      <c r="BG252" s="85" t="s">
        <v>1779</v>
      </c>
      <c r="BH252" s="85" t="s">
        <v>1780</v>
      </c>
      <c r="BI252" s="85">
        <v>4201616</v>
      </c>
      <c r="BJ252" s="85"/>
      <c r="BK252" s="85"/>
      <c r="BL252" s="85" t="s">
        <v>807</v>
      </c>
      <c r="BM252" s="85" t="s">
        <v>130</v>
      </c>
      <c r="BN252" s="85" t="s">
        <v>132</v>
      </c>
      <c r="BO252" s="85">
        <v>0</v>
      </c>
      <c r="BP252" s="85" t="s">
        <v>132</v>
      </c>
      <c r="BQ252" s="85" t="s">
        <v>132</v>
      </c>
      <c r="BR252" s="85" t="s">
        <v>1676</v>
      </c>
      <c r="BS252" s="85" t="s">
        <v>132</v>
      </c>
      <c r="BT252" s="142">
        <v>44874</v>
      </c>
      <c r="BU252" s="85" t="s">
        <v>1677</v>
      </c>
      <c r="BV252" s="85" t="s">
        <v>130</v>
      </c>
      <c r="BW252" s="91" t="s">
        <v>1808</v>
      </c>
      <c r="BX252" s="85" t="s">
        <v>132</v>
      </c>
      <c r="BY252" s="85" t="s">
        <v>132</v>
      </c>
      <c r="BZ252" s="85" t="s">
        <v>130</v>
      </c>
      <c r="CA252" s="85" t="s">
        <v>132</v>
      </c>
      <c r="CB252" s="85" t="s">
        <v>132</v>
      </c>
      <c r="CC252" s="85" t="s">
        <v>132</v>
      </c>
      <c r="CD252" s="85" t="s">
        <v>131</v>
      </c>
      <c r="CE252" s="85" t="s">
        <v>1681</v>
      </c>
      <c r="CF252" s="85" t="s">
        <v>1842</v>
      </c>
      <c r="CG252" s="109">
        <v>82</v>
      </c>
      <c r="CH252" s="95">
        <v>160</v>
      </c>
      <c r="CI252" s="50">
        <f t="shared" si="138"/>
        <v>32.031249999999993</v>
      </c>
      <c r="CJ252" s="18" t="str">
        <f t="shared" si="139"/>
        <v>OBESIDAD</v>
      </c>
      <c r="CK252" s="95">
        <f>Hoja1!L254</f>
        <v>3</v>
      </c>
      <c r="CL252" s="10" t="s">
        <v>1112</v>
      </c>
      <c r="CM252" s="114">
        <v>43424</v>
      </c>
      <c r="CN252" s="92"/>
      <c r="CO252" s="75">
        <v>1</v>
      </c>
      <c r="CP252" s="119">
        <f t="shared" si="183"/>
        <v>43424</v>
      </c>
      <c r="CQ252" s="75">
        <v>2</v>
      </c>
      <c r="CR252" s="65" t="s">
        <v>1222</v>
      </c>
      <c r="CS252" s="75">
        <v>0</v>
      </c>
      <c r="CT252" s="110" t="s">
        <v>131</v>
      </c>
      <c r="CU252" s="92" t="s">
        <v>130</v>
      </c>
      <c r="CV252" s="92" t="s">
        <v>1221</v>
      </c>
      <c r="CW252" s="102">
        <v>126</v>
      </c>
      <c r="CX252" s="102">
        <v>70</v>
      </c>
      <c r="CY252" s="93" t="s">
        <v>131</v>
      </c>
      <c r="CZ252" s="92" t="s">
        <v>132</v>
      </c>
      <c r="DA252" s="92" t="s">
        <v>132</v>
      </c>
      <c r="DB252" s="92">
        <v>0</v>
      </c>
      <c r="DC252" s="75" t="str">
        <f t="shared" si="140"/>
        <v/>
      </c>
      <c r="DD252" s="16" t="str">
        <f t="shared" si="141"/>
        <v/>
      </c>
      <c r="DE252" s="16" t="str">
        <f t="shared" si="142"/>
        <v/>
      </c>
      <c r="DF252" s="16" t="str">
        <f t="shared" si="143"/>
        <v/>
      </c>
      <c r="DG252" s="16" t="str">
        <f t="shared" si="155"/>
        <v xml:space="preserve"> +  +  + </v>
      </c>
      <c r="DH252" s="16" t="str">
        <f t="shared" si="184"/>
        <v>HTA</v>
      </c>
      <c r="DI252" s="98"/>
      <c r="DJ252" s="75" t="str">
        <f t="shared" si="144"/>
        <v>NO</v>
      </c>
      <c r="DL252" s="98"/>
      <c r="DM252" s="98">
        <v>43522</v>
      </c>
      <c r="DN252" s="75" t="str">
        <f t="shared" si="145"/>
        <v>SI</v>
      </c>
      <c r="DO252" s="98"/>
      <c r="DP252" s="75" t="str">
        <f t="shared" si="146"/>
        <v>NO</v>
      </c>
      <c r="DQ252" s="98"/>
      <c r="DR252" s="75" t="str">
        <f t="shared" si="147"/>
        <v>NO</v>
      </c>
      <c r="DS252" s="98"/>
      <c r="DT252" s="75" t="str">
        <f t="shared" si="148"/>
        <v>NO</v>
      </c>
      <c r="DU252" s="98"/>
      <c r="DV252" s="75" t="str">
        <f t="shared" si="149"/>
        <v>NO</v>
      </c>
      <c r="DW252" s="98"/>
      <c r="DX252" s="75" t="str">
        <f t="shared" si="150"/>
        <v>NO</v>
      </c>
      <c r="DY252" s="98">
        <v>43417</v>
      </c>
      <c r="DZ252" s="75" t="str">
        <f t="shared" si="151"/>
        <v>SI</v>
      </c>
      <c r="EA252" s="98"/>
      <c r="EB252" s="75" t="str">
        <f t="shared" si="152"/>
        <v>NO</v>
      </c>
      <c r="EC252" s="98" t="s">
        <v>132</v>
      </c>
      <c r="ED252" s="92" t="s">
        <v>1530</v>
      </c>
      <c r="EE252" s="92" t="s">
        <v>807</v>
      </c>
      <c r="EF252" s="92" t="s">
        <v>1814</v>
      </c>
      <c r="EG252" s="94"/>
      <c r="EH252" s="99" t="s">
        <v>131</v>
      </c>
      <c r="EI252" s="92">
        <v>2</v>
      </c>
      <c r="EJ252" s="92"/>
      <c r="EK252" s="111">
        <v>44319</v>
      </c>
      <c r="EL252" s="92">
        <v>1</v>
      </c>
      <c r="EM252" s="112">
        <v>44319</v>
      </c>
      <c r="EN252" s="102">
        <v>89</v>
      </c>
      <c r="EO252" s="111">
        <v>44319</v>
      </c>
      <c r="EP252" s="92">
        <v>138</v>
      </c>
      <c r="EQ252" s="111">
        <v>43516</v>
      </c>
      <c r="ER252" s="99">
        <v>-31.199999999999989</v>
      </c>
      <c r="ES252" s="111">
        <v>43516</v>
      </c>
      <c r="ET252" s="192">
        <v>79.400000000000006</v>
      </c>
      <c r="EU252" s="111">
        <v>43516</v>
      </c>
      <c r="EV252" s="92">
        <v>449</v>
      </c>
      <c r="EW252" s="111">
        <v>43518</v>
      </c>
      <c r="EX252" s="92" t="s">
        <v>1742</v>
      </c>
      <c r="EY252" s="103"/>
      <c r="EZ252" s="92"/>
      <c r="FA252" s="102"/>
      <c r="FB252" s="102"/>
      <c r="FC252" s="92"/>
      <c r="FD252" s="92"/>
      <c r="FE252" s="112">
        <v>43518</v>
      </c>
      <c r="FF252" s="125">
        <v>3.6</v>
      </c>
      <c r="FG252" s="111">
        <v>43518</v>
      </c>
      <c r="FH252" s="125">
        <v>70.099999999999994</v>
      </c>
      <c r="FI252" s="92"/>
      <c r="FJ252" s="94"/>
      <c r="FK252" s="92">
        <v>100</v>
      </c>
      <c r="FL252" s="114">
        <v>44874</v>
      </c>
      <c r="FM252" s="98" t="s">
        <v>1530</v>
      </c>
      <c r="FN252" s="114">
        <v>44966</v>
      </c>
      <c r="FO252" s="107"/>
      <c r="FP252" s="92" t="s">
        <v>132</v>
      </c>
      <c r="FQ252" s="92" t="s">
        <v>132</v>
      </c>
      <c r="FR252" s="92" t="s">
        <v>132</v>
      </c>
      <c r="FS252" s="107" t="s">
        <v>132</v>
      </c>
      <c r="FT252" s="92" t="s">
        <v>132</v>
      </c>
      <c r="FU252" s="92"/>
      <c r="GM252" s="102"/>
    </row>
    <row r="253" spans="1:195" s="75" customFormat="1" x14ac:dyDescent="0.25">
      <c r="A253" s="85">
        <v>2022</v>
      </c>
      <c r="B253" s="76">
        <v>44926</v>
      </c>
      <c r="C253" s="85" t="s">
        <v>121</v>
      </c>
      <c r="D253" s="85" t="s">
        <v>122</v>
      </c>
      <c r="E253" s="85" t="s">
        <v>123</v>
      </c>
      <c r="F253" s="77">
        <f t="shared" si="156"/>
        <v>252</v>
      </c>
      <c r="G253" s="85" t="s">
        <v>1586</v>
      </c>
      <c r="H253" s="85">
        <v>86</v>
      </c>
      <c r="I253" s="85" t="s">
        <v>797</v>
      </c>
      <c r="J253" s="217" t="s">
        <v>800</v>
      </c>
      <c r="K253" s="77" t="str">
        <f>VLOOKUP(J253,[1]CodMpios!$B$1075:$E$1087,4,FALSE)</f>
        <v>86001 - Mocoa</v>
      </c>
      <c r="L253" s="77" t="str">
        <f>VLOOKUP($J253,[1]Coord_Mpios_X_Y!$B$102:$K$114,9,FALSE)</f>
        <v>1,228574994655</v>
      </c>
      <c r="M253" s="77" t="str">
        <f>VLOOKUP($J253,[1]Coord_Mpios_X_Y!$B$102:$K$114,10,FALSE)</f>
        <v>-76,684362183288</v>
      </c>
      <c r="N253" s="86" t="s">
        <v>1775</v>
      </c>
      <c r="O253" s="86" t="s">
        <v>1776</v>
      </c>
      <c r="P253" s="218"/>
      <c r="Q253" s="85" t="s">
        <v>126</v>
      </c>
      <c r="R253" s="108">
        <v>82360801</v>
      </c>
      <c r="S253" s="62" t="str">
        <f t="shared" si="136"/>
        <v>CC82360801</v>
      </c>
      <c r="T253" s="91" t="s">
        <v>831</v>
      </c>
      <c r="U253" s="85" t="s">
        <v>530</v>
      </c>
      <c r="V253" s="91" t="s">
        <v>646</v>
      </c>
      <c r="W253" s="85" t="s">
        <v>646</v>
      </c>
      <c r="X253" s="87">
        <v>25036</v>
      </c>
      <c r="Y253" s="89">
        <f t="shared" si="153"/>
        <v>68</v>
      </c>
      <c r="Z253" s="63">
        <f>VLOOKUP($Y253,[1]Edades!$A$3:$H$153,4,FALSE)</f>
        <v>6</v>
      </c>
      <c r="AA253" s="63" t="str">
        <f>VLOOKUP($Y253,[1]Edades!$A$3:$H$153,6,FALSE)</f>
        <v>6 - Persona mayor</v>
      </c>
      <c r="AB253" s="63">
        <f>VLOOKUP($Y253,[1]Edades!$A$3:$H$153,7,FALSE)</f>
        <v>14</v>
      </c>
      <c r="AC253" s="63" t="str">
        <f>VLOOKUP($Y253,[1]Edades!$A$3:$H$153,8,FALSE)</f>
        <v>65-69</v>
      </c>
      <c r="AD253" s="91" t="s">
        <v>1589</v>
      </c>
      <c r="AE253" s="85">
        <v>1</v>
      </c>
      <c r="AF253" s="85" t="s">
        <v>807</v>
      </c>
      <c r="AG253" s="86" t="s">
        <v>1777</v>
      </c>
      <c r="AH253" s="85" t="s">
        <v>807</v>
      </c>
      <c r="AI253" s="85" t="s">
        <v>807</v>
      </c>
      <c r="AJ253" s="85" t="s">
        <v>807</v>
      </c>
      <c r="AK253" s="86" t="s">
        <v>1775</v>
      </c>
      <c r="AL253" s="85" t="s">
        <v>807</v>
      </c>
      <c r="AM253" s="85" t="s">
        <v>1786</v>
      </c>
      <c r="AN253" s="85" t="s">
        <v>131</v>
      </c>
      <c r="AO253" s="85" t="s">
        <v>131</v>
      </c>
      <c r="AP253" s="85" t="s">
        <v>131</v>
      </c>
      <c r="AQ253" s="75" t="s">
        <v>1841</v>
      </c>
      <c r="AR253" s="53" t="str">
        <f t="shared" si="154"/>
        <v>86001 - Mocoa</v>
      </c>
      <c r="AS253" s="85" t="s">
        <v>1586</v>
      </c>
      <c r="AT253" s="85">
        <v>3115655300</v>
      </c>
      <c r="AU253" s="85" t="s">
        <v>1219</v>
      </c>
      <c r="AV253" s="85"/>
      <c r="AW253" s="85"/>
      <c r="AX253" s="85"/>
      <c r="AY253" s="85"/>
      <c r="AZ253" s="85"/>
      <c r="BA253" s="85">
        <v>86</v>
      </c>
      <c r="BB253" s="85" t="s">
        <v>1778</v>
      </c>
      <c r="BC253" s="85">
        <v>86001</v>
      </c>
      <c r="BD253" s="85" t="s">
        <v>1586</v>
      </c>
      <c r="BE253" s="89">
        <v>860010017201</v>
      </c>
      <c r="BF253" s="49" t="s">
        <v>1079</v>
      </c>
      <c r="BG253" s="85" t="s">
        <v>1779</v>
      </c>
      <c r="BH253" s="85" t="s">
        <v>1780</v>
      </c>
      <c r="BI253" s="85">
        <v>4201616</v>
      </c>
      <c r="BJ253" s="85"/>
      <c r="BK253" s="85"/>
      <c r="BL253" s="85" t="s">
        <v>807</v>
      </c>
      <c r="BM253" s="88" t="s">
        <v>132</v>
      </c>
      <c r="BN253" s="85" t="s">
        <v>132</v>
      </c>
      <c r="BO253" s="85">
        <v>0</v>
      </c>
      <c r="BP253" s="85" t="s">
        <v>132</v>
      </c>
      <c r="BQ253" s="85" t="s">
        <v>132</v>
      </c>
      <c r="BR253" s="85" t="s">
        <v>1676</v>
      </c>
      <c r="BS253" s="85" t="s">
        <v>132</v>
      </c>
      <c r="BT253" s="90">
        <v>44914</v>
      </c>
      <c r="BU253" s="85" t="s">
        <v>1677</v>
      </c>
      <c r="BV253" s="85" t="s">
        <v>130</v>
      </c>
      <c r="BW253" s="91" t="s">
        <v>1850</v>
      </c>
      <c r="BX253" s="85" t="s">
        <v>1974</v>
      </c>
      <c r="BY253" s="85" t="s">
        <v>132</v>
      </c>
      <c r="BZ253" s="85" t="s">
        <v>130</v>
      </c>
      <c r="CA253" s="85" t="s">
        <v>132</v>
      </c>
      <c r="CB253" s="85"/>
      <c r="CC253" s="85"/>
      <c r="CD253" s="85" t="s">
        <v>131</v>
      </c>
      <c r="CE253" s="88" t="s">
        <v>1681</v>
      </c>
      <c r="CF253" s="80" t="str">
        <f t="shared" ref="CF253:CF256" si="185">E253</f>
        <v>HTA</v>
      </c>
      <c r="CG253" s="109">
        <v>98</v>
      </c>
      <c r="CH253" s="95">
        <v>175</v>
      </c>
      <c r="CI253" s="50">
        <f t="shared" si="138"/>
        <v>32</v>
      </c>
      <c r="CJ253" s="18" t="str">
        <f t="shared" si="139"/>
        <v>OBESIDAD</v>
      </c>
      <c r="CK253" s="95">
        <f>Hoja1!L255</f>
        <v>7</v>
      </c>
      <c r="CL253" s="10" t="s">
        <v>1112</v>
      </c>
      <c r="CM253" s="114">
        <v>43424</v>
      </c>
      <c r="CN253" s="92"/>
      <c r="CO253" s="75">
        <v>1</v>
      </c>
      <c r="CP253" s="119">
        <f t="shared" si="183"/>
        <v>43424</v>
      </c>
      <c r="CQ253" s="75">
        <v>2</v>
      </c>
      <c r="CR253" s="65" t="s">
        <v>1222</v>
      </c>
      <c r="CS253" s="75">
        <v>0</v>
      </c>
      <c r="CT253" s="110" t="s">
        <v>131</v>
      </c>
      <c r="CU253" s="93" t="s">
        <v>807</v>
      </c>
      <c r="CV253" s="92"/>
      <c r="CW253" s="102">
        <v>100</v>
      </c>
      <c r="CX253" s="102">
        <v>70</v>
      </c>
      <c r="CY253" s="93" t="s">
        <v>131</v>
      </c>
      <c r="CZ253" s="92" t="s">
        <v>132</v>
      </c>
      <c r="DA253" s="75" t="s">
        <v>807</v>
      </c>
      <c r="DB253" s="92">
        <v>0</v>
      </c>
      <c r="DC253" s="75" t="str">
        <f t="shared" si="140"/>
        <v/>
      </c>
      <c r="DD253" s="16" t="str">
        <f t="shared" si="141"/>
        <v/>
      </c>
      <c r="DE253" s="16" t="str">
        <f t="shared" si="142"/>
        <v/>
      </c>
      <c r="DF253" s="16" t="str">
        <f t="shared" si="143"/>
        <v/>
      </c>
      <c r="DG253" s="16" t="str">
        <f t="shared" si="155"/>
        <v xml:space="preserve"> +  +  + </v>
      </c>
      <c r="DH253" s="16" t="str">
        <f t="shared" si="184"/>
        <v>HTA</v>
      </c>
      <c r="DI253" s="98"/>
      <c r="DJ253" s="75" t="str">
        <f t="shared" si="144"/>
        <v>NO</v>
      </c>
      <c r="DL253" s="98"/>
      <c r="DM253" s="98">
        <v>44876</v>
      </c>
      <c r="DN253" s="75" t="str">
        <f t="shared" si="145"/>
        <v>SI</v>
      </c>
      <c r="DO253" s="98">
        <v>43308</v>
      </c>
      <c r="DP253" s="75" t="str">
        <f t="shared" si="146"/>
        <v>SI</v>
      </c>
      <c r="DQ253" s="98"/>
      <c r="DR253" s="75" t="str">
        <f t="shared" si="147"/>
        <v>NO</v>
      </c>
      <c r="DS253" s="98"/>
      <c r="DT253" s="75" t="str">
        <f t="shared" si="148"/>
        <v>NO</v>
      </c>
      <c r="DU253" s="98"/>
      <c r="DV253" s="75" t="str">
        <f t="shared" si="149"/>
        <v>NO</v>
      </c>
      <c r="DW253" s="98"/>
      <c r="DX253" s="75" t="str">
        <f t="shared" si="150"/>
        <v>NO</v>
      </c>
      <c r="DY253" s="97">
        <v>44713</v>
      </c>
      <c r="DZ253" s="75" t="str">
        <f t="shared" si="151"/>
        <v>SI</v>
      </c>
      <c r="EA253" s="98"/>
      <c r="EB253" s="75" t="str">
        <f t="shared" si="152"/>
        <v>NO</v>
      </c>
      <c r="EC253" s="98" t="s">
        <v>807</v>
      </c>
      <c r="ED253" s="92" t="s">
        <v>1530</v>
      </c>
      <c r="EE253" s="92"/>
      <c r="EF253" s="98" t="s">
        <v>807</v>
      </c>
      <c r="EG253" s="94"/>
      <c r="EH253" s="99" t="s">
        <v>131</v>
      </c>
      <c r="EI253" s="99" t="s">
        <v>807</v>
      </c>
      <c r="EJ253" s="99"/>
      <c r="EK253" s="111">
        <v>44713</v>
      </c>
      <c r="EL253" s="92">
        <v>1.1299999999999999</v>
      </c>
      <c r="EM253" s="112">
        <v>44713</v>
      </c>
      <c r="EN253" s="102">
        <v>93</v>
      </c>
      <c r="EO253" s="111">
        <v>44713</v>
      </c>
      <c r="EP253" s="92">
        <v>141.1</v>
      </c>
      <c r="EQ253" s="111">
        <v>44713</v>
      </c>
      <c r="ER253" s="99">
        <v>47.06</v>
      </c>
      <c r="ES253" s="111">
        <v>44713</v>
      </c>
      <c r="ET253" s="192">
        <v>45.4</v>
      </c>
      <c r="EU253" s="111">
        <v>44713</v>
      </c>
      <c r="EV253" s="92">
        <v>243.2</v>
      </c>
      <c r="EW253" s="111">
        <v>44713</v>
      </c>
      <c r="EX253" s="92"/>
      <c r="EY253" s="103"/>
      <c r="EZ253" s="92"/>
      <c r="FA253" s="102"/>
      <c r="FB253" s="102"/>
      <c r="FC253" s="92"/>
      <c r="FD253" s="92"/>
      <c r="FE253" s="112">
        <v>44713</v>
      </c>
      <c r="FF253" s="125">
        <v>19.600000000000001</v>
      </c>
      <c r="FG253" s="111">
        <v>44713</v>
      </c>
      <c r="FH253" s="125">
        <v>40.4</v>
      </c>
      <c r="FI253" s="92"/>
      <c r="FJ253" s="94"/>
      <c r="FK253" s="92"/>
      <c r="FL253" s="97">
        <v>44876</v>
      </c>
      <c r="FM253" s="98" t="s">
        <v>1530</v>
      </c>
      <c r="FN253" s="97">
        <v>44968</v>
      </c>
      <c r="FO253" s="107"/>
      <c r="FP253" s="92" t="s">
        <v>132</v>
      </c>
      <c r="FQ253" s="92" t="s">
        <v>132</v>
      </c>
      <c r="FR253" s="92" t="s">
        <v>132</v>
      </c>
      <c r="FS253" s="107" t="s">
        <v>807</v>
      </c>
      <c r="FT253" s="92" t="s">
        <v>132</v>
      </c>
      <c r="FU253" s="92"/>
      <c r="GM253" s="102"/>
    </row>
    <row r="254" spans="1:195" s="75" customFormat="1" x14ac:dyDescent="0.25">
      <c r="A254" s="85">
        <v>2022</v>
      </c>
      <c r="B254" s="76">
        <v>44926</v>
      </c>
      <c r="C254" s="85" t="s">
        <v>121</v>
      </c>
      <c r="D254" s="85" t="s">
        <v>122</v>
      </c>
      <c r="E254" s="85" t="s">
        <v>123</v>
      </c>
      <c r="F254" s="77">
        <f t="shared" si="156"/>
        <v>253</v>
      </c>
      <c r="G254" s="85" t="s">
        <v>1586</v>
      </c>
      <c r="H254" s="85">
        <v>86</v>
      </c>
      <c r="I254" s="85" t="s">
        <v>797</v>
      </c>
      <c r="J254" s="217" t="s">
        <v>980</v>
      </c>
      <c r="K254" s="77" t="str">
        <f>VLOOKUP(J254,[1]CodMpios!$B$1075:$E$1087,4,FALSE)</f>
        <v>86755 - San Francisco</v>
      </c>
      <c r="L254" s="77" t="str">
        <f>VLOOKUP($J254,[1]Coord_Mpios_X_Y!$B$102:$K$114,9,FALSE)</f>
        <v>1,136071096046</v>
      </c>
      <c r="M254" s="77" t="str">
        <f>VLOOKUP($J254,[1]Coord_Mpios_X_Y!$B$102:$K$114,10,FALSE)</f>
        <v>-76,847266605795</v>
      </c>
      <c r="N254" s="86" t="s">
        <v>1784</v>
      </c>
      <c r="O254" s="86" t="s">
        <v>1794</v>
      </c>
      <c r="P254" s="218">
        <v>44614</v>
      </c>
      <c r="Q254" s="85" t="s">
        <v>126</v>
      </c>
      <c r="R254" s="85">
        <v>1909173</v>
      </c>
      <c r="S254" s="62" t="str">
        <f t="shared" si="136"/>
        <v>CC1909173</v>
      </c>
      <c r="T254" s="85" t="s">
        <v>192</v>
      </c>
      <c r="U254" s="85" t="s">
        <v>154</v>
      </c>
      <c r="V254" s="85" t="s">
        <v>332</v>
      </c>
      <c r="W254" s="85" t="s">
        <v>174</v>
      </c>
      <c r="X254" s="87">
        <v>11904</v>
      </c>
      <c r="Y254" s="89">
        <f t="shared" si="153"/>
        <v>32</v>
      </c>
      <c r="Z254" s="63">
        <f>VLOOKUP($Y254,[1]Edades!$A$3:$H$153,4,FALSE)</f>
        <v>5</v>
      </c>
      <c r="AA254" s="63" t="str">
        <f>VLOOKUP($Y254,[1]Edades!$A$3:$H$153,6,FALSE)</f>
        <v>5 - Adultez</v>
      </c>
      <c r="AB254" s="63">
        <f>VLOOKUP($Y254,[1]Edades!$A$3:$H$153,7,FALSE)</f>
        <v>7</v>
      </c>
      <c r="AC254" s="63" t="str">
        <f>VLOOKUP($Y254,[1]Edades!$A$3:$H$153,8,FALSE)</f>
        <v>30-34</v>
      </c>
      <c r="AD254" s="91" t="s">
        <v>1590</v>
      </c>
      <c r="AE254" s="85">
        <v>2</v>
      </c>
      <c r="AF254" s="85" t="s">
        <v>807</v>
      </c>
      <c r="AG254" s="86" t="s">
        <v>1777</v>
      </c>
      <c r="AH254" s="85" t="s">
        <v>807</v>
      </c>
      <c r="AI254" s="85" t="s">
        <v>807</v>
      </c>
      <c r="AJ254" s="85" t="s">
        <v>807</v>
      </c>
      <c r="AK254" s="86" t="s">
        <v>1784</v>
      </c>
      <c r="AL254" s="85" t="s">
        <v>807</v>
      </c>
      <c r="AM254" s="85" t="s">
        <v>1786</v>
      </c>
      <c r="AN254" s="85" t="s">
        <v>131</v>
      </c>
      <c r="AO254" s="85" t="s">
        <v>131</v>
      </c>
      <c r="AP254" s="85" t="s">
        <v>131</v>
      </c>
      <c r="AQ254" s="75" t="s">
        <v>1841</v>
      </c>
      <c r="AR254" s="53" t="str">
        <f t="shared" si="154"/>
        <v>86755 - San Francisco</v>
      </c>
      <c r="AS254" s="85" t="s">
        <v>1938</v>
      </c>
      <c r="AT254" s="85">
        <v>3127883597</v>
      </c>
      <c r="AU254" s="85" t="s">
        <v>1219</v>
      </c>
      <c r="AV254" s="85"/>
      <c r="AW254" s="85"/>
      <c r="AX254" s="85"/>
      <c r="AY254" s="85"/>
      <c r="AZ254" s="85"/>
      <c r="BA254" s="85">
        <v>86</v>
      </c>
      <c r="BB254" s="85" t="s">
        <v>1778</v>
      </c>
      <c r="BC254" s="85">
        <v>86755</v>
      </c>
      <c r="BD254" s="85" t="s">
        <v>1938</v>
      </c>
      <c r="BE254" s="89">
        <v>860010017201</v>
      </c>
      <c r="BF254" t="s">
        <v>1079</v>
      </c>
      <c r="BG254" s="85" t="s">
        <v>1779</v>
      </c>
      <c r="BH254" s="85" t="s">
        <v>1780</v>
      </c>
      <c r="BI254" s="85">
        <v>4201616</v>
      </c>
      <c r="BJ254" s="85"/>
      <c r="BK254" s="85"/>
      <c r="BL254" s="85" t="s">
        <v>807</v>
      </c>
      <c r="BM254" s="85" t="s">
        <v>130</v>
      </c>
      <c r="BN254" s="85" t="s">
        <v>132</v>
      </c>
      <c r="BO254" s="85">
        <v>0</v>
      </c>
      <c r="BP254" s="85" t="s">
        <v>132</v>
      </c>
      <c r="BQ254" s="85" t="s">
        <v>132</v>
      </c>
      <c r="BR254" s="85" t="s">
        <v>807</v>
      </c>
      <c r="BS254" s="85" t="s">
        <v>807</v>
      </c>
      <c r="BT254" s="90">
        <v>43425</v>
      </c>
      <c r="BU254" s="85" t="s">
        <v>1677</v>
      </c>
      <c r="BV254" s="85" t="s">
        <v>130</v>
      </c>
      <c r="BW254" s="91" t="s">
        <v>1808</v>
      </c>
      <c r="BX254" s="85"/>
      <c r="BY254" s="85" t="s">
        <v>131</v>
      </c>
      <c r="BZ254" s="85" t="s">
        <v>807</v>
      </c>
      <c r="CA254" s="85" t="s">
        <v>807</v>
      </c>
      <c r="CB254" s="85"/>
      <c r="CC254" s="85"/>
      <c r="CD254" s="85" t="s">
        <v>131</v>
      </c>
      <c r="CE254" s="88" t="s">
        <v>1681</v>
      </c>
      <c r="CF254" s="80" t="str">
        <f t="shared" si="185"/>
        <v>HTA</v>
      </c>
      <c r="CG254" s="92">
        <v>60</v>
      </c>
      <c r="CH254" s="93">
        <v>162</v>
      </c>
      <c r="CI254" s="50">
        <f t="shared" si="138"/>
        <v>22.862368541380881</v>
      </c>
      <c r="CJ254" s="18" t="str">
        <f t="shared" si="139"/>
        <v>NORMAL</v>
      </c>
      <c r="CK254" s="95">
        <f>Hoja1!L256</f>
        <v>7</v>
      </c>
      <c r="CL254" s="10" t="s">
        <v>1112</v>
      </c>
      <c r="CM254" s="97">
        <v>43425</v>
      </c>
      <c r="CN254" s="92"/>
      <c r="CO254" s="75">
        <v>1</v>
      </c>
      <c r="CP254" s="97">
        <v>43425</v>
      </c>
      <c r="CQ254" s="75">
        <v>2</v>
      </c>
      <c r="CR254" s="65" t="s">
        <v>1222</v>
      </c>
      <c r="CS254" s="75">
        <v>0</v>
      </c>
      <c r="CT254" s="110" t="s">
        <v>131</v>
      </c>
      <c r="CU254" s="93" t="s">
        <v>807</v>
      </c>
      <c r="CV254" s="92"/>
      <c r="CW254" s="93">
        <v>160</v>
      </c>
      <c r="CX254" s="92">
        <v>80</v>
      </c>
      <c r="CY254" s="93" t="s">
        <v>807</v>
      </c>
      <c r="CZ254" s="92" t="s">
        <v>132</v>
      </c>
      <c r="DA254" s="75" t="s">
        <v>807</v>
      </c>
      <c r="DB254" s="92">
        <v>0</v>
      </c>
      <c r="DC254" s="75" t="str">
        <f t="shared" si="140"/>
        <v/>
      </c>
      <c r="DD254" s="16" t="str">
        <f t="shared" si="141"/>
        <v/>
      </c>
      <c r="DE254" s="16" t="str">
        <f t="shared" si="142"/>
        <v/>
      </c>
      <c r="DF254" s="16" t="str">
        <f t="shared" si="143"/>
        <v>HDL ALTO</v>
      </c>
      <c r="DG254" s="16" t="str">
        <f t="shared" si="155"/>
        <v xml:space="preserve"> +  +  + HDL ALTO</v>
      </c>
      <c r="DH254" s="16" t="str">
        <f>VLOOKUP(DG254,Hoja3!$A$19:$B$41,2,FALSE)</f>
        <v>HDL ALTO</v>
      </c>
      <c r="DI254" s="98"/>
      <c r="DJ254" s="75" t="str">
        <f t="shared" si="144"/>
        <v>NO</v>
      </c>
      <c r="DL254" s="98"/>
      <c r="DM254" s="98"/>
      <c r="DN254" s="75" t="str">
        <f t="shared" si="145"/>
        <v>NO</v>
      </c>
      <c r="DO254" s="98"/>
      <c r="DP254" s="75" t="str">
        <f t="shared" si="146"/>
        <v>NO</v>
      </c>
      <c r="DQ254" s="98"/>
      <c r="DR254" s="75" t="str">
        <f t="shared" si="147"/>
        <v>NO</v>
      </c>
      <c r="DS254" s="98"/>
      <c r="DT254" s="75" t="str">
        <f t="shared" si="148"/>
        <v>NO</v>
      </c>
      <c r="DU254" s="98"/>
      <c r="DV254" s="75" t="str">
        <f t="shared" si="149"/>
        <v>NO</v>
      </c>
      <c r="DW254" s="98"/>
      <c r="DX254" s="75" t="str">
        <f t="shared" si="150"/>
        <v>NO</v>
      </c>
      <c r="DY254" s="98">
        <v>43350</v>
      </c>
      <c r="DZ254" s="75" t="str">
        <f t="shared" si="151"/>
        <v>SI</v>
      </c>
      <c r="EA254" s="98"/>
      <c r="EB254" s="75" t="str">
        <f t="shared" si="152"/>
        <v>NO</v>
      </c>
      <c r="EC254" s="98" t="s">
        <v>807</v>
      </c>
      <c r="ED254" s="92" t="s">
        <v>1530</v>
      </c>
      <c r="EE254" s="92"/>
      <c r="EF254" s="98" t="s">
        <v>807</v>
      </c>
      <c r="EG254" s="94"/>
      <c r="EH254" s="92" t="s">
        <v>1793</v>
      </c>
      <c r="EI254" s="99" t="s">
        <v>807</v>
      </c>
      <c r="EJ254" s="99"/>
      <c r="EK254" s="101">
        <v>43403</v>
      </c>
      <c r="EL254" s="92">
        <v>0.9</v>
      </c>
      <c r="EM254" s="103">
        <v>43403</v>
      </c>
      <c r="EN254" s="102">
        <v>100</v>
      </c>
      <c r="EO254" s="101">
        <v>43403</v>
      </c>
      <c r="EP254" s="92">
        <v>193</v>
      </c>
      <c r="EQ254" s="101">
        <v>43403</v>
      </c>
      <c r="ER254" s="99">
        <v>117.4</v>
      </c>
      <c r="ES254" s="101">
        <v>43403</v>
      </c>
      <c r="ET254" s="192">
        <v>56</v>
      </c>
      <c r="EU254" s="101">
        <v>43403</v>
      </c>
      <c r="EV254" s="92">
        <v>98</v>
      </c>
      <c r="EW254" s="101" t="s">
        <v>1940</v>
      </c>
      <c r="EX254" s="92"/>
      <c r="EY254" s="103" t="s">
        <v>1836</v>
      </c>
      <c r="EZ254" s="92">
        <v>98</v>
      </c>
      <c r="FA254" s="102"/>
      <c r="FB254" s="102"/>
      <c r="FC254" s="92"/>
      <c r="FD254" s="92"/>
      <c r="FE254" s="103" t="s">
        <v>1836</v>
      </c>
      <c r="FF254" s="104" t="s">
        <v>1939</v>
      </c>
      <c r="FG254" s="101" t="s">
        <v>1836</v>
      </c>
      <c r="FH254" s="105">
        <v>99</v>
      </c>
      <c r="FI254" s="92"/>
      <c r="FJ254" s="94"/>
      <c r="FK254" s="92"/>
      <c r="FL254" s="97">
        <v>43425</v>
      </c>
      <c r="FM254" s="98" t="s">
        <v>1530</v>
      </c>
      <c r="FN254" s="97"/>
      <c r="FO254" s="107" t="s">
        <v>1794</v>
      </c>
      <c r="FP254" s="92" t="s">
        <v>132</v>
      </c>
      <c r="FQ254" s="92" t="s">
        <v>132</v>
      </c>
      <c r="FR254" s="92" t="s">
        <v>132</v>
      </c>
      <c r="FS254" s="107" t="s">
        <v>807</v>
      </c>
      <c r="FT254" s="92" t="s">
        <v>132</v>
      </c>
      <c r="FU254" s="107" t="s">
        <v>1794</v>
      </c>
      <c r="GM254" s="102"/>
    </row>
    <row r="255" spans="1:195" s="75" customFormat="1" x14ac:dyDescent="0.25">
      <c r="A255" s="85">
        <v>2022</v>
      </c>
      <c r="B255" s="76">
        <v>44926</v>
      </c>
      <c r="C255" s="85" t="s">
        <v>121</v>
      </c>
      <c r="D255" s="85" t="s">
        <v>122</v>
      </c>
      <c r="E255" s="85" t="s">
        <v>123</v>
      </c>
      <c r="F255" s="77">
        <f t="shared" si="156"/>
        <v>254</v>
      </c>
      <c r="G255" s="85" t="s">
        <v>1586</v>
      </c>
      <c r="H255" s="85">
        <v>86</v>
      </c>
      <c r="I255" s="85" t="s">
        <v>797</v>
      </c>
      <c r="J255" s="217" t="s">
        <v>980</v>
      </c>
      <c r="K255" s="77" t="str">
        <f>VLOOKUP(J255,[1]CodMpios!$B$1075:$E$1087,4,FALSE)</f>
        <v>86755 - San Francisco</v>
      </c>
      <c r="L255" s="77" t="str">
        <f>VLOOKUP($J255,[1]Coord_Mpios_X_Y!$B$102:$K$114,9,FALSE)</f>
        <v>1,136071096046</v>
      </c>
      <c r="M255" s="77" t="str">
        <f>VLOOKUP($J255,[1]Coord_Mpios_X_Y!$B$102:$K$114,10,FALSE)</f>
        <v>-76,847266605795</v>
      </c>
      <c r="N255" s="86" t="s">
        <v>1784</v>
      </c>
      <c r="O255" s="86" t="s">
        <v>1790</v>
      </c>
      <c r="P255" s="218">
        <v>43886</v>
      </c>
      <c r="Q255" s="85" t="s">
        <v>126</v>
      </c>
      <c r="R255" s="108">
        <v>27473633</v>
      </c>
      <c r="S255" s="62" t="str">
        <f t="shared" si="136"/>
        <v>CC27473633</v>
      </c>
      <c r="T255" s="85" t="s">
        <v>990</v>
      </c>
      <c r="U255" s="91" t="s">
        <v>613</v>
      </c>
      <c r="V255" s="85" t="s">
        <v>191</v>
      </c>
      <c r="W255" s="85" t="s">
        <v>792</v>
      </c>
      <c r="X255" s="87">
        <v>12929</v>
      </c>
      <c r="Y255" s="89">
        <f t="shared" si="153"/>
        <v>35</v>
      </c>
      <c r="Z255" s="63">
        <f>VLOOKUP($Y255,[1]Edades!$A$3:$H$153,4,FALSE)</f>
        <v>5</v>
      </c>
      <c r="AA255" s="63" t="str">
        <f>VLOOKUP($Y255,[1]Edades!$A$3:$H$153,6,FALSE)</f>
        <v>5 - Adultez</v>
      </c>
      <c r="AB255" s="63">
        <f>VLOOKUP($Y255,[1]Edades!$A$3:$H$153,7,FALSE)</f>
        <v>8</v>
      </c>
      <c r="AC255" s="63" t="str">
        <f>VLOOKUP($Y255,[1]Edades!$A$3:$H$153,8,FALSE)</f>
        <v>35-39</v>
      </c>
      <c r="AD255" s="91" t="s">
        <v>1590</v>
      </c>
      <c r="AE255" s="85">
        <v>2</v>
      </c>
      <c r="AF255" s="85" t="s">
        <v>807</v>
      </c>
      <c r="AG255" s="86" t="s">
        <v>1777</v>
      </c>
      <c r="AH255" s="85" t="s">
        <v>807</v>
      </c>
      <c r="AI255" s="85" t="s">
        <v>807</v>
      </c>
      <c r="AJ255" s="85" t="s">
        <v>807</v>
      </c>
      <c r="AK255" s="86" t="s">
        <v>1784</v>
      </c>
      <c r="AL255" s="86" t="s">
        <v>1600</v>
      </c>
      <c r="AM255" s="85" t="s">
        <v>1786</v>
      </c>
      <c r="AN255" s="85" t="s">
        <v>131</v>
      </c>
      <c r="AO255" s="85" t="s">
        <v>131</v>
      </c>
      <c r="AP255" s="85" t="s">
        <v>131</v>
      </c>
      <c r="AQ255" s="75" t="s">
        <v>1841</v>
      </c>
      <c r="AR255" s="53" t="str">
        <f t="shared" si="154"/>
        <v>86755 - San Francisco</v>
      </c>
      <c r="AS255" s="85" t="s">
        <v>1938</v>
      </c>
      <c r="AT255" s="85">
        <v>3127883597</v>
      </c>
      <c r="AU255" s="85" t="s">
        <v>1219</v>
      </c>
      <c r="AV255" s="85"/>
      <c r="AW255" s="85"/>
      <c r="AX255" s="85"/>
      <c r="AY255" s="85"/>
      <c r="AZ255" s="85"/>
      <c r="BA255" s="85">
        <v>86</v>
      </c>
      <c r="BB255" s="85" t="s">
        <v>1778</v>
      </c>
      <c r="BC255" s="85">
        <v>86755</v>
      </c>
      <c r="BD255" s="85" t="s">
        <v>1938</v>
      </c>
      <c r="BE255" s="89">
        <v>860010017201</v>
      </c>
      <c r="BF255" t="s">
        <v>1079</v>
      </c>
      <c r="BG255" s="85" t="s">
        <v>1779</v>
      </c>
      <c r="BH255" s="85" t="s">
        <v>1780</v>
      </c>
      <c r="BI255" s="85">
        <v>4201616</v>
      </c>
      <c r="BJ255" s="85"/>
      <c r="BK255" s="85"/>
      <c r="BL255" s="85" t="s">
        <v>807</v>
      </c>
      <c r="BM255" s="85" t="s">
        <v>130</v>
      </c>
      <c r="BN255" s="85" t="s">
        <v>132</v>
      </c>
      <c r="BO255" s="85">
        <v>0</v>
      </c>
      <c r="BP255" s="85" t="s">
        <v>132</v>
      </c>
      <c r="BQ255" s="85" t="s">
        <v>132</v>
      </c>
      <c r="BR255" s="85" t="s">
        <v>807</v>
      </c>
      <c r="BS255" s="85" t="s">
        <v>807</v>
      </c>
      <c r="BT255" s="90">
        <v>43425</v>
      </c>
      <c r="BU255" s="85" t="s">
        <v>1677</v>
      </c>
      <c r="BV255" s="85" t="s">
        <v>130</v>
      </c>
      <c r="BW255" s="91" t="s">
        <v>1792</v>
      </c>
      <c r="BX255" s="85"/>
      <c r="BY255" s="85" t="s">
        <v>132</v>
      </c>
      <c r="BZ255" s="85" t="s">
        <v>807</v>
      </c>
      <c r="CA255" s="85" t="s">
        <v>807</v>
      </c>
      <c r="CB255" s="85"/>
      <c r="CC255" s="85"/>
      <c r="CD255" s="85" t="s">
        <v>131</v>
      </c>
      <c r="CE255" s="88" t="s">
        <v>1681</v>
      </c>
      <c r="CF255" s="80" t="str">
        <f t="shared" si="185"/>
        <v>HTA</v>
      </c>
      <c r="CG255" s="109">
        <v>53</v>
      </c>
      <c r="CH255" s="95">
        <v>150</v>
      </c>
      <c r="CI255" s="50">
        <f t="shared" si="138"/>
        <v>23.555555555555557</v>
      </c>
      <c r="CJ255" s="18" t="str">
        <f t="shared" si="139"/>
        <v>NORMAL</v>
      </c>
      <c r="CK255" s="95">
        <f>Hoja1!L257</f>
        <v>8</v>
      </c>
      <c r="CL255" s="10" t="s">
        <v>1112</v>
      </c>
      <c r="CM255" s="97">
        <v>43425</v>
      </c>
      <c r="CN255" s="92"/>
      <c r="CO255" s="75">
        <v>1</v>
      </c>
      <c r="CP255" s="97">
        <v>43425</v>
      </c>
      <c r="CQ255" s="75">
        <v>2</v>
      </c>
      <c r="CR255" s="65" t="s">
        <v>1222</v>
      </c>
      <c r="CS255" s="75">
        <v>0</v>
      </c>
      <c r="CT255" s="110" t="s">
        <v>131</v>
      </c>
      <c r="CU255" s="93" t="s">
        <v>807</v>
      </c>
      <c r="CV255" s="92"/>
      <c r="CW255" s="102">
        <v>150</v>
      </c>
      <c r="CX255" s="102">
        <v>90</v>
      </c>
      <c r="CY255" s="93" t="s">
        <v>807</v>
      </c>
      <c r="CZ255" s="92" t="s">
        <v>132</v>
      </c>
      <c r="DA255" s="75" t="s">
        <v>807</v>
      </c>
      <c r="DB255" s="92">
        <v>0</v>
      </c>
      <c r="DC255" s="75" t="str">
        <f t="shared" si="140"/>
        <v/>
      </c>
      <c r="DD255" s="16" t="str">
        <f t="shared" si="141"/>
        <v>PRESION ALTA</v>
      </c>
      <c r="DE255" s="16" t="str">
        <f t="shared" si="142"/>
        <v/>
      </c>
      <c r="DF255" s="16" t="str">
        <f t="shared" si="143"/>
        <v>HDL ALTO</v>
      </c>
      <c r="DG255" s="16" t="str">
        <f t="shared" si="155"/>
        <v xml:space="preserve"> + PRESION ALTA +  + HDL ALTO</v>
      </c>
      <c r="DH255" s="16" t="str">
        <f>VLOOKUP(DG255,Hoja3!$A$19:$B$41,2,FALSE)</f>
        <v>PRESION ALTA + HDL ALTO</v>
      </c>
      <c r="DI255" s="98"/>
      <c r="DJ255" s="75" t="str">
        <f t="shared" si="144"/>
        <v>NO</v>
      </c>
      <c r="DL255" s="98"/>
      <c r="DM255" s="98"/>
      <c r="DN255" s="75" t="str">
        <f t="shared" si="145"/>
        <v>NO</v>
      </c>
      <c r="DO255" s="98"/>
      <c r="DP255" s="75" t="str">
        <f t="shared" si="146"/>
        <v>NO</v>
      </c>
      <c r="DQ255" s="98"/>
      <c r="DR255" s="75" t="str">
        <f t="shared" si="147"/>
        <v>NO</v>
      </c>
      <c r="DS255" s="98"/>
      <c r="DT255" s="75" t="str">
        <f t="shared" si="148"/>
        <v>NO</v>
      </c>
      <c r="DU255" s="98"/>
      <c r="DV255" s="75" t="str">
        <f t="shared" si="149"/>
        <v>NO</v>
      </c>
      <c r="DW255" s="98"/>
      <c r="DX255" s="75" t="str">
        <f t="shared" si="150"/>
        <v>NO</v>
      </c>
      <c r="DY255" s="98">
        <v>43403</v>
      </c>
      <c r="DZ255" s="75" t="str">
        <f t="shared" si="151"/>
        <v>SI</v>
      </c>
      <c r="EA255" s="98"/>
      <c r="EB255" s="75" t="str">
        <f t="shared" si="152"/>
        <v>NO</v>
      </c>
      <c r="EC255" s="98" t="s">
        <v>807</v>
      </c>
      <c r="ED255" s="92" t="s">
        <v>1530</v>
      </c>
      <c r="EE255" s="92"/>
      <c r="EF255" s="98" t="s">
        <v>807</v>
      </c>
      <c r="EG255" s="94"/>
      <c r="EH255" s="92" t="s">
        <v>1793</v>
      </c>
      <c r="EI255" s="99" t="s">
        <v>807</v>
      </c>
      <c r="EJ255" s="99"/>
      <c r="EK255" s="101">
        <v>43403</v>
      </c>
      <c r="EL255" s="92">
        <v>1.1000000000000001</v>
      </c>
      <c r="EM255" s="103">
        <v>43403</v>
      </c>
      <c r="EN255" s="102">
        <v>85</v>
      </c>
      <c r="EO255" s="101">
        <v>43403</v>
      </c>
      <c r="EP255" s="92">
        <v>226</v>
      </c>
      <c r="EQ255" s="101">
        <v>43403</v>
      </c>
      <c r="ER255" s="99">
        <v>133.19999999999999</v>
      </c>
      <c r="ES255" s="101">
        <v>43403</v>
      </c>
      <c r="ET255" s="192">
        <v>52</v>
      </c>
      <c r="EU255" s="101">
        <v>43403</v>
      </c>
      <c r="EV255" s="92">
        <v>204</v>
      </c>
      <c r="EW255" s="101" t="s">
        <v>1940</v>
      </c>
      <c r="EX255" s="92"/>
      <c r="EY255" s="103" t="s">
        <v>1836</v>
      </c>
      <c r="EZ255" s="92">
        <v>98</v>
      </c>
      <c r="FA255" s="102"/>
      <c r="FB255" s="102"/>
      <c r="FC255" s="92"/>
      <c r="FD255" s="92"/>
      <c r="FE255" s="103" t="s">
        <v>1836</v>
      </c>
      <c r="FF255" s="104" t="s">
        <v>1939</v>
      </c>
      <c r="FG255" s="101" t="s">
        <v>1836</v>
      </c>
      <c r="FH255" s="105">
        <v>99</v>
      </c>
      <c r="FI255" s="92"/>
      <c r="FJ255" s="94"/>
      <c r="FK255" s="92"/>
      <c r="FL255" s="97">
        <v>43425</v>
      </c>
      <c r="FM255" s="98" t="s">
        <v>1530</v>
      </c>
      <c r="FN255" s="97"/>
      <c r="FO255" s="107" t="s">
        <v>1830</v>
      </c>
      <c r="FP255" s="92" t="s">
        <v>132</v>
      </c>
      <c r="FQ255" s="92" t="s">
        <v>132</v>
      </c>
      <c r="FR255" s="92" t="s">
        <v>132</v>
      </c>
      <c r="FS255" s="107" t="s">
        <v>807</v>
      </c>
      <c r="FT255" s="92" t="s">
        <v>132</v>
      </c>
      <c r="FU255" s="92"/>
      <c r="GM255" s="102"/>
    </row>
    <row r="256" spans="1:195" s="75" customFormat="1" x14ac:dyDescent="0.25">
      <c r="A256" s="85">
        <v>2022</v>
      </c>
      <c r="B256" s="76">
        <v>44926</v>
      </c>
      <c r="C256" s="85" t="s">
        <v>121</v>
      </c>
      <c r="D256" s="85" t="s">
        <v>122</v>
      </c>
      <c r="E256" s="85" t="s">
        <v>123</v>
      </c>
      <c r="F256" s="77">
        <f t="shared" si="156"/>
        <v>255</v>
      </c>
      <c r="G256" s="85" t="s">
        <v>1586</v>
      </c>
      <c r="H256" s="85">
        <v>86</v>
      </c>
      <c r="I256" s="85" t="s">
        <v>797</v>
      </c>
      <c r="J256" s="217" t="s">
        <v>980</v>
      </c>
      <c r="K256" s="77" t="str">
        <f>VLOOKUP(J256,[1]CodMpios!$B$1075:$E$1087,4,FALSE)</f>
        <v>86755 - San Francisco</v>
      </c>
      <c r="L256" s="77" t="str">
        <f>VLOOKUP($J256,[1]Coord_Mpios_X_Y!$B$102:$K$114,9,FALSE)</f>
        <v>1,136071096046</v>
      </c>
      <c r="M256" s="77" t="str">
        <f>VLOOKUP($J256,[1]Coord_Mpios_X_Y!$B$102:$K$114,10,FALSE)</f>
        <v>-76,847266605795</v>
      </c>
      <c r="N256" s="86" t="s">
        <v>1592</v>
      </c>
      <c r="O256" s="86" t="s">
        <v>1776</v>
      </c>
      <c r="P256" s="218"/>
      <c r="Q256" s="85" t="s">
        <v>126</v>
      </c>
      <c r="R256" s="85">
        <v>31216777</v>
      </c>
      <c r="S256" s="62" t="str">
        <f t="shared" si="136"/>
        <v>CC31216777</v>
      </c>
      <c r="T256" s="85" t="s">
        <v>367</v>
      </c>
      <c r="U256" s="85" t="s">
        <v>530</v>
      </c>
      <c r="V256" s="85" t="s">
        <v>989</v>
      </c>
      <c r="W256" s="85" t="s">
        <v>360</v>
      </c>
      <c r="X256" s="87">
        <v>18384</v>
      </c>
      <c r="Y256" s="89">
        <f t="shared" si="153"/>
        <v>50</v>
      </c>
      <c r="Z256" s="63">
        <f>VLOOKUP($Y256,[1]Edades!$A$3:$H$153,4,FALSE)</f>
        <v>5</v>
      </c>
      <c r="AA256" s="63" t="str">
        <f>VLOOKUP($Y256,[1]Edades!$A$3:$H$153,6,FALSE)</f>
        <v>5 - Adultez</v>
      </c>
      <c r="AB256" s="63">
        <f>VLOOKUP($Y256,[1]Edades!$A$3:$H$153,7,FALSE)</f>
        <v>11</v>
      </c>
      <c r="AC256" s="63" t="str">
        <f>VLOOKUP($Y256,[1]Edades!$A$3:$H$153,8,FALSE)</f>
        <v>50-54</v>
      </c>
      <c r="AD256" s="91" t="s">
        <v>1590</v>
      </c>
      <c r="AE256" s="85">
        <v>2</v>
      </c>
      <c r="AF256" s="85" t="s">
        <v>807</v>
      </c>
      <c r="AG256" s="86" t="s">
        <v>212</v>
      </c>
      <c r="AH256" s="86" t="s">
        <v>130</v>
      </c>
      <c r="AI256" s="85" t="s">
        <v>807</v>
      </c>
      <c r="AJ256" s="85" t="s">
        <v>807</v>
      </c>
      <c r="AK256" s="86" t="s">
        <v>1592</v>
      </c>
      <c r="AL256" s="86" t="s">
        <v>1600</v>
      </c>
      <c r="AM256" s="85" t="s">
        <v>1786</v>
      </c>
      <c r="AN256" s="85" t="s">
        <v>131</v>
      </c>
      <c r="AO256" s="85" t="s">
        <v>131</v>
      </c>
      <c r="AP256" s="85" t="s">
        <v>131</v>
      </c>
      <c r="AQ256" s="75" t="s">
        <v>1841</v>
      </c>
      <c r="AR256" s="53" t="str">
        <f t="shared" si="154"/>
        <v>86755 - San Francisco</v>
      </c>
      <c r="AS256" s="85" t="s">
        <v>1938</v>
      </c>
      <c r="AT256" s="85">
        <v>3132921286</v>
      </c>
      <c r="AU256" s="85" t="s">
        <v>1219</v>
      </c>
      <c r="AV256" s="85"/>
      <c r="AW256" s="85"/>
      <c r="AX256" s="85"/>
      <c r="AY256" s="85"/>
      <c r="AZ256" s="85"/>
      <c r="BA256" s="85">
        <v>86</v>
      </c>
      <c r="BB256" s="85" t="s">
        <v>1778</v>
      </c>
      <c r="BC256" s="85">
        <v>86755</v>
      </c>
      <c r="BD256" s="85" t="s">
        <v>1938</v>
      </c>
      <c r="BE256" s="89">
        <v>860010017201</v>
      </c>
      <c r="BF256" t="s">
        <v>1079</v>
      </c>
      <c r="BG256" s="85" t="s">
        <v>1779</v>
      </c>
      <c r="BH256" s="85" t="s">
        <v>1780</v>
      </c>
      <c r="BI256" s="85">
        <v>4201616</v>
      </c>
      <c r="BJ256" s="85"/>
      <c r="BK256" s="85"/>
      <c r="BL256" s="85" t="s">
        <v>807</v>
      </c>
      <c r="BM256" s="85" t="s">
        <v>130</v>
      </c>
      <c r="BN256" s="85" t="s">
        <v>132</v>
      </c>
      <c r="BO256" s="85">
        <v>0</v>
      </c>
      <c r="BP256" s="85" t="s">
        <v>132</v>
      </c>
      <c r="BQ256" s="85" t="s">
        <v>132</v>
      </c>
      <c r="BR256" s="85" t="s">
        <v>807</v>
      </c>
      <c r="BS256" s="85" t="s">
        <v>807</v>
      </c>
      <c r="BT256" s="90">
        <v>44655</v>
      </c>
      <c r="BU256" s="85" t="s">
        <v>1677</v>
      </c>
      <c r="BV256" s="85" t="s">
        <v>130</v>
      </c>
      <c r="BW256" s="91" t="s">
        <v>1678</v>
      </c>
      <c r="BX256" s="85"/>
      <c r="BY256" s="85" t="s">
        <v>131</v>
      </c>
      <c r="BZ256" s="85" t="s">
        <v>807</v>
      </c>
      <c r="CA256" s="85" t="s">
        <v>807</v>
      </c>
      <c r="CB256" s="85"/>
      <c r="CC256" s="85"/>
      <c r="CD256" s="85" t="s">
        <v>131</v>
      </c>
      <c r="CE256" s="88" t="s">
        <v>1681</v>
      </c>
      <c r="CF256" s="80" t="str">
        <f t="shared" si="185"/>
        <v>HTA</v>
      </c>
      <c r="CG256" s="93">
        <v>74</v>
      </c>
      <c r="CH256" s="93">
        <v>156</v>
      </c>
      <c r="CI256" s="50">
        <f t="shared" si="138"/>
        <v>30.407626561472714</v>
      </c>
      <c r="CJ256" s="18" t="str">
        <f t="shared" si="139"/>
        <v>OBESIDAD</v>
      </c>
      <c r="CK256" s="95">
        <f>Hoja1!L258</f>
        <v>13</v>
      </c>
      <c r="CL256" s="10" t="s">
        <v>1113</v>
      </c>
      <c r="CM256" s="97">
        <v>43425</v>
      </c>
      <c r="CN256" s="92"/>
      <c r="CO256" s="75">
        <v>1</v>
      </c>
      <c r="CP256" s="97">
        <v>43425</v>
      </c>
      <c r="CQ256" s="75">
        <v>2</v>
      </c>
      <c r="CR256" s="65" t="s">
        <v>1222</v>
      </c>
      <c r="CS256" s="75">
        <v>0</v>
      </c>
      <c r="CT256" s="110" t="s">
        <v>131</v>
      </c>
      <c r="CU256" s="93" t="s">
        <v>807</v>
      </c>
      <c r="CV256" s="92"/>
      <c r="CW256" s="93">
        <v>130</v>
      </c>
      <c r="CX256" s="92">
        <v>80</v>
      </c>
      <c r="CY256" s="93" t="s">
        <v>807</v>
      </c>
      <c r="CZ256" s="92" t="s">
        <v>132</v>
      </c>
      <c r="DA256" s="75" t="s">
        <v>807</v>
      </c>
      <c r="DB256" s="92">
        <v>0</v>
      </c>
      <c r="DC256" s="75" t="str">
        <f t="shared" si="140"/>
        <v/>
      </c>
      <c r="DD256" s="16" t="str">
        <f t="shared" si="141"/>
        <v/>
      </c>
      <c r="DE256" s="16" t="str">
        <f t="shared" si="142"/>
        <v/>
      </c>
      <c r="DF256" s="16" t="str">
        <f t="shared" si="143"/>
        <v>HDL ALTO</v>
      </c>
      <c r="DG256" s="16" t="str">
        <f t="shared" si="155"/>
        <v xml:space="preserve"> +  +  + HDL ALTO</v>
      </c>
      <c r="DH256" s="16" t="str">
        <f>VLOOKUP(DG256,Hoja3!$A$19:$B$41,2,FALSE)</f>
        <v>HDL ALTO</v>
      </c>
      <c r="DI256" s="98"/>
      <c r="DJ256" s="75" t="str">
        <f t="shared" si="144"/>
        <v>NO</v>
      </c>
      <c r="DL256" s="98"/>
      <c r="DM256" s="98"/>
      <c r="DN256" s="75" t="str">
        <f t="shared" si="145"/>
        <v>NO</v>
      </c>
      <c r="DO256" s="98"/>
      <c r="DP256" s="75" t="str">
        <f t="shared" si="146"/>
        <v>NO</v>
      </c>
      <c r="DQ256" s="98"/>
      <c r="DR256" s="75" t="str">
        <f t="shared" si="147"/>
        <v>NO</v>
      </c>
      <c r="DS256" s="98"/>
      <c r="DT256" s="75" t="str">
        <f t="shared" si="148"/>
        <v>NO</v>
      </c>
      <c r="DU256" s="98"/>
      <c r="DV256" s="75" t="str">
        <f t="shared" si="149"/>
        <v>NO</v>
      </c>
      <c r="DW256" s="98"/>
      <c r="DX256" s="75" t="str">
        <f t="shared" si="150"/>
        <v>NO</v>
      </c>
      <c r="DY256" s="98">
        <v>43356</v>
      </c>
      <c r="DZ256" s="75" t="str">
        <f t="shared" si="151"/>
        <v>SI</v>
      </c>
      <c r="EA256" s="98"/>
      <c r="EB256" s="75" t="str">
        <f t="shared" si="152"/>
        <v>NO</v>
      </c>
      <c r="EC256" s="98" t="s">
        <v>807</v>
      </c>
      <c r="ED256" s="92" t="s">
        <v>1530</v>
      </c>
      <c r="EE256" s="92"/>
      <c r="EF256" s="98" t="s">
        <v>807</v>
      </c>
      <c r="EG256" s="94"/>
      <c r="EH256" s="99" t="s">
        <v>1711</v>
      </c>
      <c r="EI256" s="99" t="s">
        <v>807</v>
      </c>
      <c r="EJ256" s="99"/>
      <c r="EK256" s="101">
        <v>43362</v>
      </c>
      <c r="EL256" s="92">
        <v>1</v>
      </c>
      <c r="EM256" s="103">
        <v>43362</v>
      </c>
      <c r="EN256" s="102">
        <v>77</v>
      </c>
      <c r="EO256" s="101">
        <v>43362</v>
      </c>
      <c r="EP256" s="92">
        <v>167</v>
      </c>
      <c r="EQ256" s="101">
        <v>43362</v>
      </c>
      <c r="ER256" s="99">
        <v>103.8</v>
      </c>
      <c r="ES256" s="101">
        <v>43362</v>
      </c>
      <c r="ET256" s="192">
        <v>33</v>
      </c>
      <c r="EU256" s="101">
        <v>43362</v>
      </c>
      <c r="EV256" s="92">
        <v>151</v>
      </c>
      <c r="EW256" s="101" t="s">
        <v>1940</v>
      </c>
      <c r="EX256" s="92"/>
      <c r="EY256" s="103" t="s">
        <v>1836</v>
      </c>
      <c r="EZ256" s="92">
        <v>98</v>
      </c>
      <c r="FA256" s="102"/>
      <c r="FB256" s="102"/>
      <c r="FC256" s="92"/>
      <c r="FD256" s="92"/>
      <c r="FE256" s="103">
        <v>43362</v>
      </c>
      <c r="FF256" s="104" t="s">
        <v>1975</v>
      </c>
      <c r="FG256" s="101" t="s">
        <v>1836</v>
      </c>
      <c r="FH256" s="105">
        <v>99</v>
      </c>
      <c r="FI256" s="92"/>
      <c r="FJ256" s="94"/>
      <c r="FK256" s="92"/>
      <c r="FL256" s="97">
        <v>44655</v>
      </c>
      <c r="FM256" s="98" t="s">
        <v>1530</v>
      </c>
      <c r="FN256" s="97">
        <v>44746</v>
      </c>
      <c r="FO256" s="107" t="s">
        <v>807</v>
      </c>
      <c r="FP256" s="92" t="s">
        <v>132</v>
      </c>
      <c r="FQ256" s="92" t="s">
        <v>132</v>
      </c>
      <c r="FR256" s="92" t="s">
        <v>132</v>
      </c>
      <c r="FS256" s="107" t="s">
        <v>807</v>
      </c>
      <c r="FT256" s="92" t="s">
        <v>132</v>
      </c>
      <c r="FU256" s="92"/>
      <c r="GM256" s="102"/>
    </row>
    <row r="257" spans="1:195" s="75" customFormat="1" x14ac:dyDescent="0.25">
      <c r="A257" s="85">
        <v>2022</v>
      </c>
      <c r="B257" s="76">
        <v>44926</v>
      </c>
      <c r="C257" s="85" t="s">
        <v>121</v>
      </c>
      <c r="D257" s="85" t="s">
        <v>122</v>
      </c>
      <c r="E257" s="85" t="s">
        <v>123</v>
      </c>
      <c r="F257" s="77">
        <f t="shared" si="156"/>
        <v>256</v>
      </c>
      <c r="G257" s="85" t="s">
        <v>1586</v>
      </c>
      <c r="H257" s="85">
        <v>86</v>
      </c>
      <c r="I257" s="85" t="s">
        <v>797</v>
      </c>
      <c r="J257" s="217" t="s">
        <v>800</v>
      </c>
      <c r="K257" s="77" t="str">
        <f>VLOOKUP(J257,[1]CodMpios!$B$1075:$E$1087,4,FALSE)</f>
        <v>86001 - Mocoa</v>
      </c>
      <c r="L257" s="77" t="str">
        <f>VLOOKUP($J257,[1]Coord_Mpios_X_Y!$B$102:$K$114,9,FALSE)</f>
        <v>1,228574994655</v>
      </c>
      <c r="M257" s="77" t="str">
        <f>VLOOKUP($J257,[1]Coord_Mpios_X_Y!$B$102:$K$114,10,FALSE)</f>
        <v>-76,684362183288</v>
      </c>
      <c r="N257" s="86" t="s">
        <v>1775</v>
      </c>
      <c r="O257" s="86" t="s">
        <v>1776</v>
      </c>
      <c r="P257" s="218"/>
      <c r="Q257" s="85" t="s">
        <v>126</v>
      </c>
      <c r="R257" s="108">
        <v>97470026</v>
      </c>
      <c r="S257" s="62" t="str">
        <f t="shared" si="136"/>
        <v>CC97470026</v>
      </c>
      <c r="T257" s="91" t="s">
        <v>1208</v>
      </c>
      <c r="U257" s="85" t="s">
        <v>178</v>
      </c>
      <c r="V257" s="91" t="s">
        <v>222</v>
      </c>
      <c r="W257" s="85" t="s">
        <v>578</v>
      </c>
      <c r="X257" s="87">
        <v>21073</v>
      </c>
      <c r="Y257" s="89">
        <f t="shared" si="153"/>
        <v>57</v>
      </c>
      <c r="Z257" s="63">
        <f>VLOOKUP($Y257,[1]Edades!$A$3:$H$153,4,FALSE)</f>
        <v>5</v>
      </c>
      <c r="AA257" s="63" t="str">
        <f>VLOOKUP($Y257,[1]Edades!$A$3:$H$153,6,FALSE)</f>
        <v>5 - Adultez</v>
      </c>
      <c r="AB257" s="63">
        <f>VLOOKUP($Y257,[1]Edades!$A$3:$H$153,7,FALSE)</f>
        <v>12</v>
      </c>
      <c r="AC257" s="63" t="str">
        <f>VLOOKUP($Y257,[1]Edades!$A$3:$H$153,8,FALSE)</f>
        <v>55-59</v>
      </c>
      <c r="AD257" s="91" t="s">
        <v>1589</v>
      </c>
      <c r="AE257" s="85">
        <v>1</v>
      </c>
      <c r="AF257" s="85" t="s">
        <v>807</v>
      </c>
      <c r="AG257" s="128" t="s">
        <v>132</v>
      </c>
      <c r="AH257" s="128" t="s">
        <v>132</v>
      </c>
      <c r="AI257" s="127" t="s">
        <v>1595</v>
      </c>
      <c r="AJ257" s="127" t="s">
        <v>1591</v>
      </c>
      <c r="AK257" s="127" t="s">
        <v>1775</v>
      </c>
      <c r="AL257" s="128" t="s">
        <v>1600</v>
      </c>
      <c r="AM257" s="85" t="s">
        <v>1786</v>
      </c>
      <c r="AN257" s="85" t="s">
        <v>131</v>
      </c>
      <c r="AO257" s="85" t="s">
        <v>131</v>
      </c>
      <c r="AP257" s="85" t="s">
        <v>131</v>
      </c>
      <c r="AQ257" s="128" t="s">
        <v>1841</v>
      </c>
      <c r="AR257" s="53" t="str">
        <f t="shared" si="154"/>
        <v>86001 - Mocoa</v>
      </c>
      <c r="AS257" s="85" t="s">
        <v>1586</v>
      </c>
      <c r="AT257" s="85">
        <v>3208333098</v>
      </c>
      <c r="AU257" s="85" t="s">
        <v>1219</v>
      </c>
      <c r="AV257" s="85"/>
      <c r="AW257" s="85"/>
      <c r="AX257" s="85"/>
      <c r="AY257" s="85"/>
      <c r="AZ257" s="85"/>
      <c r="BA257" s="85">
        <v>86</v>
      </c>
      <c r="BB257" s="85" t="s">
        <v>1778</v>
      </c>
      <c r="BC257" s="85">
        <v>86001</v>
      </c>
      <c r="BD257" s="85" t="s">
        <v>1586</v>
      </c>
      <c r="BE257" s="89">
        <v>860010017201</v>
      </c>
      <c r="BF257" s="49" t="s">
        <v>1079</v>
      </c>
      <c r="BG257" s="85" t="s">
        <v>1779</v>
      </c>
      <c r="BH257" s="85" t="s">
        <v>1780</v>
      </c>
      <c r="BI257" s="85">
        <v>4201616</v>
      </c>
      <c r="BJ257" s="85"/>
      <c r="BK257" s="85"/>
      <c r="BL257" s="85" t="s">
        <v>807</v>
      </c>
      <c r="BM257" s="127" t="s">
        <v>130</v>
      </c>
      <c r="BN257" s="127" t="s">
        <v>132</v>
      </c>
      <c r="BO257" s="85">
        <v>0</v>
      </c>
      <c r="BP257" s="127" t="s">
        <v>132</v>
      </c>
      <c r="BQ257" s="127" t="s">
        <v>132</v>
      </c>
      <c r="BR257" s="85" t="s">
        <v>1676</v>
      </c>
      <c r="BS257" s="127" t="s">
        <v>132</v>
      </c>
      <c r="BT257" s="111">
        <v>44921</v>
      </c>
      <c r="BU257" s="127" t="s">
        <v>1677</v>
      </c>
      <c r="BV257" s="127" t="s">
        <v>130</v>
      </c>
      <c r="BW257" s="91" t="s">
        <v>1808</v>
      </c>
      <c r="BX257" s="127" t="s">
        <v>132</v>
      </c>
      <c r="BY257" s="127" t="s">
        <v>132</v>
      </c>
      <c r="BZ257" s="127" t="s">
        <v>130</v>
      </c>
      <c r="CA257" s="127" t="s">
        <v>130</v>
      </c>
      <c r="CB257" s="85" t="s">
        <v>1530</v>
      </c>
      <c r="CC257" s="127" t="s">
        <v>132</v>
      </c>
      <c r="CD257" s="127" t="s">
        <v>132</v>
      </c>
      <c r="CE257" s="127" t="s">
        <v>1681</v>
      </c>
      <c r="CF257" s="127" t="s">
        <v>1842</v>
      </c>
      <c r="CG257" s="130">
        <v>77</v>
      </c>
      <c r="CH257" s="131">
        <v>166</v>
      </c>
      <c r="CI257" s="50">
        <f t="shared" si="138"/>
        <v>27.94309769197271</v>
      </c>
      <c r="CJ257" s="18" t="str">
        <f t="shared" si="139"/>
        <v>SOBREPESO</v>
      </c>
      <c r="CK257" s="95">
        <f>Hoja1!L259</f>
        <v>27</v>
      </c>
      <c r="CL257" s="10" t="s">
        <v>1115</v>
      </c>
      <c r="CM257" s="146">
        <v>43425</v>
      </c>
      <c r="CN257" s="127"/>
      <c r="CO257" s="75">
        <v>1</v>
      </c>
      <c r="CP257" s="146">
        <v>43425</v>
      </c>
      <c r="CQ257" s="75">
        <v>2</v>
      </c>
      <c r="CR257" s="65" t="s">
        <v>1222</v>
      </c>
      <c r="CS257" s="75">
        <v>0</v>
      </c>
      <c r="CT257" s="143" t="s">
        <v>131</v>
      </c>
      <c r="CU257" s="127" t="s">
        <v>130</v>
      </c>
      <c r="CV257" s="92" t="s">
        <v>1221</v>
      </c>
      <c r="CW257" s="133">
        <v>114</v>
      </c>
      <c r="CX257" s="133">
        <v>70</v>
      </c>
      <c r="CY257" s="125" t="s">
        <v>807</v>
      </c>
      <c r="CZ257" s="127" t="s">
        <v>130</v>
      </c>
      <c r="DA257" s="127" t="s">
        <v>130</v>
      </c>
      <c r="DB257" s="92">
        <v>1</v>
      </c>
      <c r="DC257" s="75" t="str">
        <f t="shared" si="140"/>
        <v/>
      </c>
      <c r="DD257" s="16" t="str">
        <f t="shared" si="141"/>
        <v/>
      </c>
      <c r="DE257" s="16" t="str">
        <f t="shared" si="142"/>
        <v/>
      </c>
      <c r="DF257" s="16" t="str">
        <f t="shared" si="143"/>
        <v/>
      </c>
      <c r="DG257" s="16" t="str">
        <f t="shared" si="155"/>
        <v xml:space="preserve"> +  +  + </v>
      </c>
      <c r="DH257" s="16" t="str">
        <f t="shared" ref="DH257:DH262" si="186">E257</f>
        <v>HTA</v>
      </c>
      <c r="DI257" s="127"/>
      <c r="DJ257" s="75" t="str">
        <f t="shared" si="144"/>
        <v>NO</v>
      </c>
      <c r="DL257" s="127"/>
      <c r="DM257" s="149">
        <v>44821</v>
      </c>
      <c r="DN257" s="75" t="str">
        <f t="shared" si="145"/>
        <v>SI</v>
      </c>
      <c r="DO257" s="134"/>
      <c r="DP257" s="75" t="str">
        <f t="shared" si="146"/>
        <v>NO</v>
      </c>
      <c r="DQ257" s="98"/>
      <c r="DR257" s="75" t="str">
        <f t="shared" si="147"/>
        <v>NO</v>
      </c>
      <c r="DS257" s="144"/>
      <c r="DT257" s="75" t="str">
        <f t="shared" si="148"/>
        <v>NO</v>
      </c>
      <c r="DU257" s="144"/>
      <c r="DV257" s="75" t="str">
        <f t="shared" si="149"/>
        <v>NO</v>
      </c>
      <c r="DW257" s="144"/>
      <c r="DX257" s="75" t="str">
        <f t="shared" si="150"/>
        <v>NO</v>
      </c>
      <c r="DY257" s="111">
        <v>44798</v>
      </c>
      <c r="DZ257" s="75" t="str">
        <f t="shared" si="151"/>
        <v>SI</v>
      </c>
      <c r="EA257" s="144" t="s">
        <v>1221</v>
      </c>
      <c r="EB257" s="75" t="str">
        <f t="shared" si="152"/>
        <v>SI</v>
      </c>
      <c r="EC257" s="134" t="s">
        <v>132</v>
      </c>
      <c r="ED257" s="127" t="s">
        <v>1530</v>
      </c>
      <c r="EE257" s="127" t="s">
        <v>807</v>
      </c>
      <c r="EF257" s="127" t="s">
        <v>1845</v>
      </c>
      <c r="EG257" s="127">
        <v>52</v>
      </c>
      <c r="EH257" s="127" t="s">
        <v>1793</v>
      </c>
      <c r="EI257" s="92">
        <v>3</v>
      </c>
      <c r="EJ257" s="92"/>
      <c r="EK257" s="145">
        <v>44917</v>
      </c>
      <c r="EL257" s="135">
        <v>1.54</v>
      </c>
      <c r="EM257" s="152">
        <v>44798</v>
      </c>
      <c r="EN257" s="133">
        <v>97</v>
      </c>
      <c r="EO257" s="150">
        <v>44917</v>
      </c>
      <c r="EP257" s="135">
        <v>250</v>
      </c>
      <c r="EQ257" s="150">
        <v>44917</v>
      </c>
      <c r="ER257" s="99">
        <v>163.9</v>
      </c>
      <c r="ES257" s="150">
        <v>44917</v>
      </c>
      <c r="ET257" s="225">
        <v>44.6</v>
      </c>
      <c r="EU257" s="149">
        <v>44917</v>
      </c>
      <c r="EV257" s="135">
        <v>207.5</v>
      </c>
      <c r="EW257" s="149">
        <v>44798</v>
      </c>
      <c r="EX257" s="127">
        <v>7.8</v>
      </c>
      <c r="EY257" s="127"/>
      <c r="EZ257" s="135"/>
      <c r="FA257" s="150">
        <v>44798</v>
      </c>
      <c r="FB257" s="133" t="s">
        <v>1799</v>
      </c>
      <c r="FC257" s="152">
        <v>44798</v>
      </c>
      <c r="FD257" s="135">
        <v>4</v>
      </c>
      <c r="FE257" s="149">
        <v>44798</v>
      </c>
      <c r="FF257" s="135">
        <v>5</v>
      </c>
      <c r="FG257" s="149">
        <v>44798</v>
      </c>
      <c r="FH257" s="135">
        <v>64</v>
      </c>
      <c r="FI257" s="145">
        <v>44727</v>
      </c>
      <c r="FJ257" s="132" t="s">
        <v>1799</v>
      </c>
      <c r="FK257" s="127"/>
      <c r="FL257" s="111">
        <v>44921</v>
      </c>
      <c r="FM257" s="134" t="s">
        <v>1530</v>
      </c>
      <c r="FN257" s="111">
        <v>45011</v>
      </c>
      <c r="FO257" s="138"/>
      <c r="FP257" s="127" t="s">
        <v>132</v>
      </c>
      <c r="FQ257" s="127" t="s">
        <v>132</v>
      </c>
      <c r="FR257" s="127" t="s">
        <v>132</v>
      </c>
      <c r="FS257" s="127" t="s">
        <v>132</v>
      </c>
      <c r="FT257" s="127" t="s">
        <v>130</v>
      </c>
      <c r="FU257" s="127"/>
      <c r="GM257" s="133"/>
    </row>
    <row r="258" spans="1:195" s="75" customFormat="1" x14ac:dyDescent="0.25">
      <c r="A258" s="85">
        <v>2022</v>
      </c>
      <c r="B258" s="76">
        <v>44926</v>
      </c>
      <c r="C258" s="85" t="s">
        <v>121</v>
      </c>
      <c r="D258" s="85" t="s">
        <v>122</v>
      </c>
      <c r="E258" s="85" t="s">
        <v>123</v>
      </c>
      <c r="F258" s="77">
        <f t="shared" si="156"/>
        <v>257</v>
      </c>
      <c r="G258" s="85" t="s">
        <v>1586</v>
      </c>
      <c r="H258" s="85">
        <v>86</v>
      </c>
      <c r="I258" s="85" t="s">
        <v>797</v>
      </c>
      <c r="J258" s="217" t="s">
        <v>800</v>
      </c>
      <c r="K258" s="77" t="str">
        <f>VLOOKUP(J258,[1]CodMpios!$B$1075:$E$1087,4,FALSE)</f>
        <v>86001 - Mocoa</v>
      </c>
      <c r="L258" s="77" t="str">
        <f>VLOOKUP($J258,[1]Coord_Mpios_X_Y!$B$102:$K$114,9,FALSE)</f>
        <v>1,228574994655</v>
      </c>
      <c r="M258" s="77" t="str">
        <f>VLOOKUP($J258,[1]Coord_Mpios_X_Y!$B$102:$K$114,10,FALSE)</f>
        <v>-76,684362183288</v>
      </c>
      <c r="N258" s="86" t="s">
        <v>1592</v>
      </c>
      <c r="O258" s="86" t="s">
        <v>1776</v>
      </c>
      <c r="P258" s="218"/>
      <c r="Q258" s="85" t="s">
        <v>126</v>
      </c>
      <c r="R258" s="108">
        <v>27353028</v>
      </c>
      <c r="S258" s="62" t="str">
        <f t="shared" ref="S258:S321" si="187">CONCATENATE(Q258,R258)</f>
        <v>CC27353028</v>
      </c>
      <c r="T258" s="91" t="s">
        <v>368</v>
      </c>
      <c r="U258" s="85" t="s">
        <v>601</v>
      </c>
      <c r="V258" s="91" t="s">
        <v>1314</v>
      </c>
      <c r="W258" s="85" t="s">
        <v>743</v>
      </c>
      <c r="X258" s="87">
        <v>15532</v>
      </c>
      <c r="Y258" s="89">
        <f t="shared" si="153"/>
        <v>42</v>
      </c>
      <c r="Z258" s="63">
        <f>VLOOKUP($Y258,[1]Edades!$A$3:$H$153,4,FALSE)</f>
        <v>5</v>
      </c>
      <c r="AA258" s="63" t="str">
        <f>VLOOKUP($Y258,[1]Edades!$A$3:$H$153,6,FALSE)</f>
        <v>5 - Adultez</v>
      </c>
      <c r="AB258" s="63">
        <f>VLOOKUP($Y258,[1]Edades!$A$3:$H$153,7,FALSE)</f>
        <v>9</v>
      </c>
      <c r="AC258" s="63" t="str">
        <f>VLOOKUP($Y258,[1]Edades!$A$3:$H$153,8,FALSE)</f>
        <v>40-44</v>
      </c>
      <c r="AD258" s="91" t="s">
        <v>1590</v>
      </c>
      <c r="AE258" s="85">
        <v>2</v>
      </c>
      <c r="AF258" s="85" t="s">
        <v>807</v>
      </c>
      <c r="AG258" s="86" t="s">
        <v>1777</v>
      </c>
      <c r="AH258" s="85" t="s">
        <v>807</v>
      </c>
      <c r="AI258" s="85" t="s">
        <v>1595</v>
      </c>
      <c r="AJ258" s="85" t="s">
        <v>807</v>
      </c>
      <c r="AK258" s="86" t="s">
        <v>1592</v>
      </c>
      <c r="AL258" s="86" t="s">
        <v>1600</v>
      </c>
      <c r="AM258" s="85" t="s">
        <v>1786</v>
      </c>
      <c r="AN258" s="85" t="s">
        <v>131</v>
      </c>
      <c r="AO258" s="85" t="s">
        <v>131</v>
      </c>
      <c r="AP258" s="85" t="s">
        <v>131</v>
      </c>
      <c r="AQ258" s="75" t="s">
        <v>1841</v>
      </c>
      <c r="AR258" s="53" t="str">
        <f t="shared" si="154"/>
        <v>86001 - Mocoa</v>
      </c>
      <c r="AS258" s="85" t="s">
        <v>1637</v>
      </c>
      <c r="AT258" s="85">
        <v>3113229889</v>
      </c>
      <c r="AU258" s="85" t="s">
        <v>1219</v>
      </c>
      <c r="AV258" s="85"/>
      <c r="AW258" s="85"/>
      <c r="AX258" s="85"/>
      <c r="AY258" s="85"/>
      <c r="AZ258" s="85"/>
      <c r="BA258" s="85">
        <v>86</v>
      </c>
      <c r="BB258" s="85" t="s">
        <v>1778</v>
      </c>
      <c r="BC258" s="85">
        <v>86001</v>
      </c>
      <c r="BD258" s="85" t="s">
        <v>1586</v>
      </c>
      <c r="BE258" s="89">
        <v>860010017201</v>
      </c>
      <c r="BF258" s="49" t="s">
        <v>1079</v>
      </c>
      <c r="BG258" s="85" t="s">
        <v>1779</v>
      </c>
      <c r="BH258" s="85" t="s">
        <v>1780</v>
      </c>
      <c r="BI258" s="85">
        <v>4201616</v>
      </c>
      <c r="BJ258" s="85"/>
      <c r="BK258" s="85"/>
      <c r="BL258" s="85" t="s">
        <v>807</v>
      </c>
      <c r="BM258" s="88" t="s">
        <v>130</v>
      </c>
      <c r="BN258" s="85" t="s">
        <v>132</v>
      </c>
      <c r="BO258" s="85">
        <v>0</v>
      </c>
      <c r="BP258" s="85" t="s">
        <v>132</v>
      </c>
      <c r="BQ258" s="85" t="s">
        <v>132</v>
      </c>
      <c r="BR258" s="127" t="s">
        <v>2241</v>
      </c>
      <c r="BS258" s="85" t="s">
        <v>132</v>
      </c>
      <c r="BT258" s="142">
        <v>44876</v>
      </c>
      <c r="BU258" s="85" t="s">
        <v>1677</v>
      </c>
      <c r="BV258" s="85" t="s">
        <v>130</v>
      </c>
      <c r="BW258" s="91" t="s">
        <v>1808</v>
      </c>
      <c r="BX258" s="85" t="s">
        <v>1531</v>
      </c>
      <c r="BY258" s="85" t="s">
        <v>132</v>
      </c>
      <c r="BZ258" s="85" t="s">
        <v>130</v>
      </c>
      <c r="CA258" s="85" t="s">
        <v>132</v>
      </c>
      <c r="CB258" s="85" t="s">
        <v>132</v>
      </c>
      <c r="CC258" s="85" t="s">
        <v>132</v>
      </c>
      <c r="CD258" s="85" t="s">
        <v>131</v>
      </c>
      <c r="CE258" s="85" t="s">
        <v>1681</v>
      </c>
      <c r="CF258" s="85" t="s">
        <v>1976</v>
      </c>
      <c r="CG258" s="109">
        <v>59</v>
      </c>
      <c r="CH258" s="95">
        <v>165</v>
      </c>
      <c r="CI258" s="50">
        <f t="shared" ref="CI258:CI321" si="188">(CG258/((CH258/100)*(CH258/100)))</f>
        <v>21.6712580348944</v>
      </c>
      <c r="CJ258" s="18" t="str">
        <f t="shared" ref="CJ258:CJ321" si="189">IFERROR(IF(CI258&lt;=18.5,"BAJO PESO",IF(AND(CI258&gt;18.5,CI258&lt;25),"NORMAL",IF(AND(CI258&gt;=25,CI258&lt;=30),"SOBREPESO","OBESIDAD"))),"SIN DATO")</f>
        <v>NORMAL</v>
      </c>
      <c r="CK258" s="95">
        <f>Hoja1!L260</f>
        <v>5</v>
      </c>
      <c r="CL258" s="10" t="s">
        <v>1112</v>
      </c>
      <c r="CM258" s="114">
        <v>43426</v>
      </c>
      <c r="CN258" s="92"/>
      <c r="CO258" s="75">
        <v>1</v>
      </c>
      <c r="CP258" s="119">
        <f t="shared" ref="CP258:CP259" si="190">CM258</f>
        <v>43426</v>
      </c>
      <c r="CQ258" s="75">
        <v>2</v>
      </c>
      <c r="CR258" s="65" t="s">
        <v>1222</v>
      </c>
      <c r="CS258" s="75">
        <v>0</v>
      </c>
      <c r="CT258" s="110" t="s">
        <v>131</v>
      </c>
      <c r="CU258" s="92" t="s">
        <v>132</v>
      </c>
      <c r="CV258" s="92"/>
      <c r="CW258" s="102">
        <v>120</v>
      </c>
      <c r="CX258" s="102">
        <v>60</v>
      </c>
      <c r="CY258" s="93" t="s">
        <v>131</v>
      </c>
      <c r="CZ258" s="92" t="s">
        <v>132</v>
      </c>
      <c r="DA258" s="92" t="s">
        <v>132</v>
      </c>
      <c r="DB258" s="92">
        <v>0</v>
      </c>
      <c r="DC258" s="75" t="str">
        <f t="shared" ref="DC258:DC321" si="191">IF(BN258="SI","TABAQUISMO",IF(BN258="NO","",""))</f>
        <v/>
      </c>
      <c r="DD258" s="16" t="str">
        <f t="shared" ref="DD258:DD321" si="192">IF(AND(CW258&gt;=140,CX258&gt;=90),"PRESION ALTA","")</f>
        <v/>
      </c>
      <c r="DE258" s="16" t="str">
        <f t="shared" ref="DE258:DE321" si="193">IF(FD258&gt;=200,"COLESTEROL ALTO","")</f>
        <v/>
      </c>
      <c r="DF258" s="16" t="str">
        <f t="shared" ref="DF258:DF321" si="194">IF(AND(AE258=2,FF258&gt;=50),"HDL ALTO",IF(AND(AE258=1,FF258&gt;=40),"HDL ALTO",""))</f>
        <v/>
      </c>
      <c r="DG258" s="16" t="str">
        <f t="shared" si="155"/>
        <v xml:space="preserve"> +  +  + </v>
      </c>
      <c r="DH258" s="16" t="str">
        <f t="shared" si="186"/>
        <v>HTA</v>
      </c>
      <c r="DI258" s="98"/>
      <c r="DJ258" s="75" t="str">
        <f t="shared" ref="DJ258:DJ321" si="195">IF(DI258="","NO","SI")</f>
        <v>NO</v>
      </c>
      <c r="DK258" s="75" t="s">
        <v>1221</v>
      </c>
      <c r="DL258" s="98" t="s">
        <v>130</v>
      </c>
      <c r="DM258" s="98">
        <v>44876</v>
      </c>
      <c r="DN258" s="75" t="str">
        <f t="shared" ref="DN258:DN321" si="196">IF(DM258="","NO","SI")</f>
        <v>SI</v>
      </c>
      <c r="DO258" s="98"/>
      <c r="DP258" s="75" t="str">
        <f t="shared" ref="DP258:DP321" si="197">IF(DO258="","NO","SI")</f>
        <v>NO</v>
      </c>
      <c r="DQ258" s="98"/>
      <c r="DR258" s="75" t="str">
        <f t="shared" ref="DR258:DR321" si="198">IF(DQ258="","NO","SI")</f>
        <v>NO</v>
      </c>
      <c r="DS258" s="98"/>
      <c r="DT258" s="75" t="str">
        <f t="shared" ref="DT258:DT321" si="199">IF(DS258="","NO","SI")</f>
        <v>NO</v>
      </c>
      <c r="DU258" s="98"/>
      <c r="DV258" s="75" t="str">
        <f t="shared" ref="DV258:DV321" si="200">IF(DU258="","NO","SI")</f>
        <v>NO</v>
      </c>
      <c r="DW258" s="98"/>
      <c r="DX258" s="75" t="str">
        <f t="shared" ref="DX258:DX321" si="201">IF(DW258="","NO","SI")</f>
        <v>NO</v>
      </c>
      <c r="DY258" s="97">
        <v>44784</v>
      </c>
      <c r="DZ258" s="75" t="str">
        <f t="shared" ref="DZ258:DZ321" si="202">IF(DY258="","NO","SI")</f>
        <v>SI</v>
      </c>
      <c r="EA258" s="98"/>
      <c r="EB258" s="75" t="str">
        <f t="shared" ref="EB258:EB321" si="203">IF(EA258="","NO","SI")</f>
        <v>NO</v>
      </c>
      <c r="EC258" s="98" t="s">
        <v>132</v>
      </c>
      <c r="ED258" s="92" t="s">
        <v>1530</v>
      </c>
      <c r="EE258" s="92" t="s">
        <v>807</v>
      </c>
      <c r="EF258" s="92" t="s">
        <v>1814</v>
      </c>
      <c r="EG258" s="94"/>
      <c r="EH258" s="92" t="s">
        <v>1793</v>
      </c>
      <c r="EI258" s="92">
        <v>3</v>
      </c>
      <c r="EJ258" s="92"/>
      <c r="EK258" s="111">
        <v>44295</v>
      </c>
      <c r="EL258" s="92">
        <v>0.69</v>
      </c>
      <c r="EM258" s="112">
        <v>44295</v>
      </c>
      <c r="EN258" s="102">
        <v>87</v>
      </c>
      <c r="EO258" s="111">
        <v>44522</v>
      </c>
      <c r="EP258" s="92">
        <v>222</v>
      </c>
      <c r="EQ258" s="111">
        <v>44522</v>
      </c>
      <c r="ER258" s="99">
        <v>128.19999999999999</v>
      </c>
      <c r="ES258" s="111">
        <v>44522</v>
      </c>
      <c r="ET258" s="192">
        <v>64</v>
      </c>
      <c r="EU258" s="111">
        <v>44522</v>
      </c>
      <c r="EV258" s="92">
        <v>149</v>
      </c>
      <c r="EW258" s="111">
        <v>44295</v>
      </c>
      <c r="EX258" s="92" t="s">
        <v>1743</v>
      </c>
      <c r="EY258" s="103"/>
      <c r="EZ258" s="92"/>
      <c r="FA258" s="102"/>
      <c r="FB258" s="102"/>
      <c r="FC258" s="92"/>
      <c r="FD258" s="92"/>
      <c r="FE258" s="112">
        <v>44295</v>
      </c>
      <c r="FF258" s="125">
        <v>2.9</v>
      </c>
      <c r="FG258" s="111">
        <v>44295</v>
      </c>
      <c r="FH258" s="125">
        <v>38</v>
      </c>
      <c r="FI258" s="98">
        <v>44890</v>
      </c>
      <c r="FJ258" s="94" t="s">
        <v>1712</v>
      </c>
      <c r="FK258" s="92">
        <v>95</v>
      </c>
      <c r="FL258" s="114">
        <v>44890</v>
      </c>
      <c r="FM258" s="98" t="s">
        <v>1530</v>
      </c>
      <c r="FN258" s="114">
        <v>44969</v>
      </c>
      <c r="FO258" s="107"/>
      <c r="FP258" s="92" t="s">
        <v>132</v>
      </c>
      <c r="FQ258" s="92" t="s">
        <v>132</v>
      </c>
      <c r="FR258" s="92" t="s">
        <v>132</v>
      </c>
      <c r="FS258" s="107" t="s">
        <v>132</v>
      </c>
      <c r="FT258" s="92" t="s">
        <v>132</v>
      </c>
      <c r="FU258" s="92"/>
      <c r="GM258" s="102"/>
    </row>
    <row r="259" spans="1:195" s="75" customFormat="1" x14ac:dyDescent="0.25">
      <c r="A259" s="85">
        <v>2022</v>
      </c>
      <c r="B259" s="76">
        <v>44926</v>
      </c>
      <c r="C259" s="85" t="s">
        <v>121</v>
      </c>
      <c r="D259" s="85" t="s">
        <v>122</v>
      </c>
      <c r="E259" s="85" t="s">
        <v>123</v>
      </c>
      <c r="F259" s="77">
        <f t="shared" si="156"/>
        <v>258</v>
      </c>
      <c r="G259" s="85" t="s">
        <v>1586</v>
      </c>
      <c r="H259" s="85">
        <v>86</v>
      </c>
      <c r="I259" s="85" t="s">
        <v>797</v>
      </c>
      <c r="J259" s="217" t="s">
        <v>800</v>
      </c>
      <c r="K259" s="77" t="str">
        <f>VLOOKUP(J259,[1]CodMpios!$B$1075:$E$1087,4,FALSE)</f>
        <v>86001 - Mocoa</v>
      </c>
      <c r="L259" s="77" t="str">
        <f>VLOOKUP($J259,[1]Coord_Mpios_X_Y!$B$102:$K$114,9,FALSE)</f>
        <v>1,228574994655</v>
      </c>
      <c r="M259" s="77" t="str">
        <f>VLOOKUP($J259,[1]Coord_Mpios_X_Y!$B$102:$K$114,10,FALSE)</f>
        <v>-76,684362183288</v>
      </c>
      <c r="N259" s="86" t="s">
        <v>1592</v>
      </c>
      <c r="O259" s="86" t="s">
        <v>1794</v>
      </c>
      <c r="P259" s="218">
        <v>44834</v>
      </c>
      <c r="Q259" s="85" t="s">
        <v>126</v>
      </c>
      <c r="R259" s="108">
        <v>26616014</v>
      </c>
      <c r="S259" s="62" t="str">
        <f t="shared" si="187"/>
        <v>CC26616014</v>
      </c>
      <c r="T259" s="91" t="s">
        <v>133</v>
      </c>
      <c r="U259" s="85" t="s">
        <v>702</v>
      </c>
      <c r="V259" s="91" t="s">
        <v>1315</v>
      </c>
      <c r="W259" s="85" t="s">
        <v>1316</v>
      </c>
      <c r="X259" s="87">
        <v>18099</v>
      </c>
      <c r="Y259" s="89">
        <f t="shared" ref="Y259:Y322" si="204">YEAR(X259)-YEAR(31/12/2022)</f>
        <v>49</v>
      </c>
      <c r="Z259" s="63">
        <f>VLOOKUP($Y259,[1]Edades!$A$3:$H$153,4,FALSE)</f>
        <v>5</v>
      </c>
      <c r="AA259" s="63" t="str">
        <f>VLOOKUP($Y259,[1]Edades!$A$3:$H$153,6,FALSE)</f>
        <v>5 - Adultez</v>
      </c>
      <c r="AB259" s="63">
        <f>VLOOKUP($Y259,[1]Edades!$A$3:$H$153,7,FALSE)</f>
        <v>10</v>
      </c>
      <c r="AC259" s="63" t="str">
        <f>VLOOKUP($Y259,[1]Edades!$A$3:$H$153,8,FALSE)</f>
        <v>45-49</v>
      </c>
      <c r="AD259" s="91" t="s">
        <v>1590</v>
      </c>
      <c r="AE259" s="85">
        <v>2</v>
      </c>
      <c r="AF259" s="85" t="s">
        <v>807</v>
      </c>
      <c r="AG259" s="86" t="s">
        <v>1777</v>
      </c>
      <c r="AH259" s="85" t="s">
        <v>807</v>
      </c>
      <c r="AI259" s="85" t="s">
        <v>807</v>
      </c>
      <c r="AJ259" s="85" t="s">
        <v>807</v>
      </c>
      <c r="AK259" s="86" t="s">
        <v>1592</v>
      </c>
      <c r="AL259" s="86" t="s">
        <v>1600</v>
      </c>
      <c r="AM259" s="85" t="s">
        <v>1786</v>
      </c>
      <c r="AN259" s="85" t="s">
        <v>131</v>
      </c>
      <c r="AO259" s="85" t="s">
        <v>131</v>
      </c>
      <c r="AP259" s="85" t="s">
        <v>131</v>
      </c>
      <c r="AQ259" s="75" t="s">
        <v>1841</v>
      </c>
      <c r="AR259" s="53" t="str">
        <f t="shared" ref="AR259:AR322" si="205">K259</f>
        <v>86001 - Mocoa</v>
      </c>
      <c r="AS259" s="85" t="s">
        <v>1586</v>
      </c>
      <c r="AT259" s="85">
        <v>3115051154</v>
      </c>
      <c r="AU259" s="85" t="s">
        <v>1219</v>
      </c>
      <c r="AV259" s="85"/>
      <c r="AW259" s="85"/>
      <c r="AX259" s="85"/>
      <c r="AY259" s="85"/>
      <c r="AZ259" s="85"/>
      <c r="BA259" s="85">
        <v>86</v>
      </c>
      <c r="BB259" s="85" t="s">
        <v>1778</v>
      </c>
      <c r="BC259" s="85">
        <v>86001</v>
      </c>
      <c r="BD259" s="85" t="s">
        <v>1586</v>
      </c>
      <c r="BE259" s="89">
        <v>860010017201</v>
      </c>
      <c r="BF259" s="49" t="s">
        <v>1079</v>
      </c>
      <c r="BG259" s="85" t="s">
        <v>1779</v>
      </c>
      <c r="BH259" s="85" t="s">
        <v>1780</v>
      </c>
      <c r="BI259" s="85">
        <v>4201616</v>
      </c>
      <c r="BJ259" s="85"/>
      <c r="BK259" s="85"/>
      <c r="BL259" s="85" t="s">
        <v>807</v>
      </c>
      <c r="BM259" s="85" t="s">
        <v>130</v>
      </c>
      <c r="BN259" s="85" t="s">
        <v>132</v>
      </c>
      <c r="BO259" s="85">
        <v>0</v>
      </c>
      <c r="BP259" s="85" t="s">
        <v>132</v>
      </c>
      <c r="BQ259" s="85" t="s">
        <v>132</v>
      </c>
      <c r="BR259" s="85" t="s">
        <v>807</v>
      </c>
      <c r="BS259" s="85" t="s">
        <v>807</v>
      </c>
      <c r="BT259" s="90">
        <v>44525</v>
      </c>
      <c r="BU259" s="85" t="s">
        <v>1677</v>
      </c>
      <c r="BV259" s="85" t="s">
        <v>130</v>
      </c>
      <c r="BW259" s="91" t="s">
        <v>1700</v>
      </c>
      <c r="BX259" s="85"/>
      <c r="BY259" s="85" t="s">
        <v>132</v>
      </c>
      <c r="BZ259" s="85" t="s">
        <v>807</v>
      </c>
      <c r="CA259" s="85" t="s">
        <v>807</v>
      </c>
      <c r="CB259" s="85"/>
      <c r="CC259" s="85"/>
      <c r="CD259" s="85" t="s">
        <v>131</v>
      </c>
      <c r="CE259" s="88" t="s">
        <v>1681</v>
      </c>
      <c r="CF259" s="80" t="str">
        <f t="shared" ref="CF259:CF260" si="206">E259</f>
        <v>HTA</v>
      </c>
      <c r="CG259" s="109">
        <v>52</v>
      </c>
      <c r="CH259" s="95">
        <v>150</v>
      </c>
      <c r="CI259" s="50">
        <f t="shared" si="188"/>
        <v>23.111111111111111</v>
      </c>
      <c r="CJ259" s="18" t="str">
        <f t="shared" si="189"/>
        <v>NORMAL</v>
      </c>
      <c r="CK259" s="95">
        <f>Hoja1!L261</f>
        <v>5</v>
      </c>
      <c r="CL259" s="10" t="s">
        <v>1112</v>
      </c>
      <c r="CM259" s="114">
        <v>43427</v>
      </c>
      <c r="CN259" s="92"/>
      <c r="CO259" s="75">
        <v>1</v>
      </c>
      <c r="CP259" s="119">
        <f t="shared" si="190"/>
        <v>43427</v>
      </c>
      <c r="CQ259" s="75">
        <v>2</v>
      </c>
      <c r="CR259" s="65" t="s">
        <v>1222</v>
      </c>
      <c r="CS259" s="75">
        <v>0</v>
      </c>
      <c r="CT259" s="110" t="s">
        <v>131</v>
      </c>
      <c r="CU259" s="93" t="s">
        <v>807</v>
      </c>
      <c r="CV259" s="92"/>
      <c r="CW259" s="102">
        <v>110</v>
      </c>
      <c r="CX259" s="102">
        <v>70</v>
      </c>
      <c r="CY259" s="93" t="s">
        <v>807</v>
      </c>
      <c r="CZ259" s="92" t="s">
        <v>130</v>
      </c>
      <c r="DA259" s="75" t="s">
        <v>807</v>
      </c>
      <c r="DB259" s="92">
        <v>0</v>
      </c>
      <c r="DC259" s="75" t="str">
        <f t="shared" si="191"/>
        <v/>
      </c>
      <c r="DD259" s="16" t="str">
        <f t="shared" si="192"/>
        <v/>
      </c>
      <c r="DE259" s="16" t="str">
        <f t="shared" si="193"/>
        <v/>
      </c>
      <c r="DF259" s="16" t="str">
        <f t="shared" si="194"/>
        <v/>
      </c>
      <c r="DG259" s="16" t="str">
        <f t="shared" ref="DG259:DG322" si="207">CONCATENATE(DC259," + ",DD259," + ",DE259," + ",DF259)</f>
        <v xml:space="preserve"> +  +  + </v>
      </c>
      <c r="DH259" s="16" t="str">
        <f t="shared" si="186"/>
        <v>HTA</v>
      </c>
      <c r="DI259" s="98"/>
      <c r="DJ259" s="75" t="str">
        <f t="shared" si="195"/>
        <v>NO</v>
      </c>
      <c r="DL259" s="98"/>
      <c r="DM259" s="98">
        <v>44046</v>
      </c>
      <c r="DN259" s="75" t="str">
        <f t="shared" si="196"/>
        <v>SI</v>
      </c>
      <c r="DO259" s="98"/>
      <c r="DP259" s="75" t="str">
        <f t="shared" si="197"/>
        <v>NO</v>
      </c>
      <c r="DQ259" s="98"/>
      <c r="DR259" s="75" t="str">
        <f t="shared" si="198"/>
        <v>NO</v>
      </c>
      <c r="DS259" s="98"/>
      <c r="DT259" s="75" t="str">
        <f t="shared" si="199"/>
        <v>NO</v>
      </c>
      <c r="DU259" s="98"/>
      <c r="DV259" s="75" t="str">
        <f t="shared" si="200"/>
        <v>NO</v>
      </c>
      <c r="DW259" s="98"/>
      <c r="DX259" s="75" t="str">
        <f t="shared" si="201"/>
        <v>NO</v>
      </c>
      <c r="DY259" s="97">
        <v>44414</v>
      </c>
      <c r="DZ259" s="75" t="str">
        <f t="shared" si="202"/>
        <v>SI</v>
      </c>
      <c r="EA259" s="98"/>
      <c r="EB259" s="75" t="str">
        <f t="shared" si="203"/>
        <v>NO</v>
      </c>
      <c r="EC259" s="98" t="s">
        <v>807</v>
      </c>
      <c r="ED259" s="92" t="s">
        <v>1530</v>
      </c>
      <c r="EE259" s="92"/>
      <c r="EF259" s="98" t="s">
        <v>807</v>
      </c>
      <c r="EG259" s="94"/>
      <c r="EH259" s="92" t="s">
        <v>1793</v>
      </c>
      <c r="EI259" s="99" t="s">
        <v>807</v>
      </c>
      <c r="EJ259" s="99"/>
      <c r="EK259" s="111">
        <v>44414</v>
      </c>
      <c r="EL259" s="92">
        <v>0.82</v>
      </c>
      <c r="EM259" s="112">
        <v>44414</v>
      </c>
      <c r="EN259" s="102">
        <v>112.6</v>
      </c>
      <c r="EO259" s="111">
        <v>44414</v>
      </c>
      <c r="EP259" s="92">
        <v>181.2</v>
      </c>
      <c r="EQ259" s="111">
        <v>44414</v>
      </c>
      <c r="ER259" s="99">
        <v>106.29999999999998</v>
      </c>
      <c r="ES259" s="111">
        <v>44414</v>
      </c>
      <c r="ET259" s="192">
        <v>59.5</v>
      </c>
      <c r="EU259" s="111">
        <v>44414</v>
      </c>
      <c r="EV259" s="92">
        <v>77</v>
      </c>
      <c r="EW259" s="111">
        <v>44414</v>
      </c>
      <c r="EX259" s="92"/>
      <c r="EY259" s="103"/>
      <c r="EZ259" s="92"/>
      <c r="FA259" s="102"/>
      <c r="FB259" s="102"/>
      <c r="FC259" s="92"/>
      <c r="FD259" s="92"/>
      <c r="FE259" s="112">
        <v>44414</v>
      </c>
      <c r="FF259" s="125">
        <v>5</v>
      </c>
      <c r="FG259" s="111">
        <v>44414</v>
      </c>
      <c r="FH259" s="125">
        <v>82.8</v>
      </c>
      <c r="FI259" s="92"/>
      <c r="FJ259" s="94"/>
      <c r="FK259" s="92"/>
      <c r="FL259" s="97">
        <v>44525</v>
      </c>
      <c r="FM259" s="98" t="s">
        <v>1530</v>
      </c>
      <c r="FN259" s="97"/>
      <c r="FO259" s="107" t="s">
        <v>1794</v>
      </c>
      <c r="FP259" s="92" t="s">
        <v>132</v>
      </c>
      <c r="FQ259" s="92" t="s">
        <v>132</v>
      </c>
      <c r="FR259" s="92" t="s">
        <v>132</v>
      </c>
      <c r="FS259" s="107" t="s">
        <v>807</v>
      </c>
      <c r="FT259" s="92" t="s">
        <v>132</v>
      </c>
      <c r="FU259" s="107" t="s">
        <v>1794</v>
      </c>
      <c r="GM259" s="102"/>
    </row>
    <row r="260" spans="1:195" s="75" customFormat="1" x14ac:dyDescent="0.25">
      <c r="A260" s="85">
        <v>2022</v>
      </c>
      <c r="B260" s="76">
        <v>44926</v>
      </c>
      <c r="C260" s="85" t="s">
        <v>121</v>
      </c>
      <c r="D260" s="85" t="s">
        <v>122</v>
      </c>
      <c r="E260" s="85" t="s">
        <v>123</v>
      </c>
      <c r="F260" s="77">
        <f t="shared" ref="F260:F323" si="208">F259+1</f>
        <v>259</v>
      </c>
      <c r="G260" s="85" t="s">
        <v>1586</v>
      </c>
      <c r="H260" s="85">
        <v>86</v>
      </c>
      <c r="I260" s="85" t="s">
        <v>797</v>
      </c>
      <c r="J260" s="217" t="s">
        <v>911</v>
      </c>
      <c r="K260" s="77" t="str">
        <f>VLOOKUP(J260,[1]CodMpios!$B$1075:$E$1087,4,FALSE)</f>
        <v>86568 - Puerto Asís</v>
      </c>
      <c r="L260" s="77" t="str">
        <f>VLOOKUP($J260,[1]Coord_Mpios_X_Y!$B$102:$K$114,9,FALSE)</f>
        <v>0,478611463602</v>
      </c>
      <c r="M260" s="77" t="str">
        <f>VLOOKUP($J260,[1]Coord_Mpios_X_Y!$B$102:$K$114,10,FALSE)</f>
        <v>-76,328200149562</v>
      </c>
      <c r="N260" s="86" t="s">
        <v>1775</v>
      </c>
      <c r="O260" s="86" t="s">
        <v>1776</v>
      </c>
      <c r="P260" s="218"/>
      <c r="Q260" s="85" t="s">
        <v>126</v>
      </c>
      <c r="R260" s="108">
        <v>18107556</v>
      </c>
      <c r="S260" s="62" t="str">
        <f t="shared" si="187"/>
        <v>CC18107556</v>
      </c>
      <c r="T260" s="91" t="s">
        <v>539</v>
      </c>
      <c r="U260" s="85" t="s">
        <v>159</v>
      </c>
      <c r="V260" s="91" t="s">
        <v>225</v>
      </c>
      <c r="W260" s="85" t="s">
        <v>134</v>
      </c>
      <c r="X260" s="87">
        <v>20808</v>
      </c>
      <c r="Y260" s="89">
        <f t="shared" si="204"/>
        <v>56</v>
      </c>
      <c r="Z260" s="63">
        <f>VLOOKUP($Y260,[1]Edades!$A$3:$H$153,4,FALSE)</f>
        <v>5</v>
      </c>
      <c r="AA260" s="63" t="str">
        <f>VLOOKUP($Y260,[1]Edades!$A$3:$H$153,6,FALSE)</f>
        <v>5 - Adultez</v>
      </c>
      <c r="AB260" s="63">
        <f>VLOOKUP($Y260,[1]Edades!$A$3:$H$153,7,FALSE)</f>
        <v>12</v>
      </c>
      <c r="AC260" s="63" t="str">
        <f>VLOOKUP($Y260,[1]Edades!$A$3:$H$153,8,FALSE)</f>
        <v>55-59</v>
      </c>
      <c r="AD260" s="91" t="s">
        <v>1589</v>
      </c>
      <c r="AE260" s="85">
        <v>1</v>
      </c>
      <c r="AF260" s="85" t="s">
        <v>807</v>
      </c>
      <c r="AG260" s="86" t="s">
        <v>1777</v>
      </c>
      <c r="AH260" s="85" t="s">
        <v>807</v>
      </c>
      <c r="AI260" s="85" t="s">
        <v>807</v>
      </c>
      <c r="AJ260" s="85" t="s">
        <v>807</v>
      </c>
      <c r="AK260" s="86" t="s">
        <v>1775</v>
      </c>
      <c r="AL260" s="85" t="s">
        <v>807</v>
      </c>
      <c r="AM260" s="85" t="s">
        <v>1786</v>
      </c>
      <c r="AN260" s="85" t="s">
        <v>131</v>
      </c>
      <c r="AO260" s="85" t="s">
        <v>131</v>
      </c>
      <c r="AP260" s="85" t="s">
        <v>131</v>
      </c>
      <c r="AQ260" s="75" t="s">
        <v>1841</v>
      </c>
      <c r="AR260" s="53" t="str">
        <f t="shared" si="205"/>
        <v>86568 - Puerto Asís</v>
      </c>
      <c r="AS260" s="85" t="s">
        <v>1655</v>
      </c>
      <c r="AT260" s="88">
        <v>3108667658</v>
      </c>
      <c r="AU260" s="85" t="s">
        <v>1219</v>
      </c>
      <c r="AV260" s="85"/>
      <c r="AW260" s="85"/>
      <c r="AX260" s="85"/>
      <c r="AY260" s="85"/>
      <c r="AZ260" s="85"/>
      <c r="BA260" s="85">
        <v>86</v>
      </c>
      <c r="BB260" s="85" t="s">
        <v>1778</v>
      </c>
      <c r="BC260" s="85">
        <v>86568</v>
      </c>
      <c r="BD260" s="85" t="s">
        <v>1655</v>
      </c>
      <c r="BE260" s="89">
        <v>860010017201</v>
      </c>
      <c r="BF260" s="49" t="s">
        <v>1081</v>
      </c>
      <c r="BG260" s="85" t="s">
        <v>1779</v>
      </c>
      <c r="BH260" s="85" t="s">
        <v>1780</v>
      </c>
      <c r="BI260" s="85">
        <v>4201616</v>
      </c>
      <c r="BJ260" s="85"/>
      <c r="BK260" s="85"/>
      <c r="BL260" s="85" t="s">
        <v>807</v>
      </c>
      <c r="BM260" s="85" t="s">
        <v>130</v>
      </c>
      <c r="BN260" s="85" t="s">
        <v>132</v>
      </c>
      <c r="BO260" s="85">
        <v>0</v>
      </c>
      <c r="BP260" s="85" t="s">
        <v>132</v>
      </c>
      <c r="BQ260" s="85" t="s">
        <v>132</v>
      </c>
      <c r="BR260" s="85" t="s">
        <v>807</v>
      </c>
      <c r="BS260" s="85" t="s">
        <v>807</v>
      </c>
      <c r="BT260" s="90">
        <v>44663</v>
      </c>
      <c r="BU260" s="85" t="s">
        <v>1677</v>
      </c>
      <c r="BV260" s="85" t="s">
        <v>130</v>
      </c>
      <c r="BW260" s="85" t="s">
        <v>807</v>
      </c>
      <c r="BX260" s="85"/>
      <c r="BY260" s="85" t="s">
        <v>132</v>
      </c>
      <c r="BZ260" s="85" t="s">
        <v>807</v>
      </c>
      <c r="CA260" s="85" t="s">
        <v>807</v>
      </c>
      <c r="CB260" s="85"/>
      <c r="CC260" s="85"/>
      <c r="CD260" s="85" t="s">
        <v>131</v>
      </c>
      <c r="CE260" s="88" t="s">
        <v>1681</v>
      </c>
      <c r="CF260" s="80" t="str">
        <f t="shared" si="206"/>
        <v>HTA</v>
      </c>
      <c r="CG260" s="109">
        <v>76</v>
      </c>
      <c r="CH260" s="95">
        <v>170</v>
      </c>
      <c r="CI260" s="50">
        <f t="shared" si="188"/>
        <v>26.297577854671282</v>
      </c>
      <c r="CJ260" s="18" t="str">
        <f t="shared" si="189"/>
        <v>SOBREPESO</v>
      </c>
      <c r="CK260" s="95">
        <f>Hoja1!L262</f>
        <v>12</v>
      </c>
      <c r="CL260" s="10" t="s">
        <v>1113</v>
      </c>
      <c r="CM260" s="97">
        <v>43427</v>
      </c>
      <c r="CN260" s="92"/>
      <c r="CO260" s="75">
        <v>1</v>
      </c>
      <c r="CP260" s="98">
        <v>43101</v>
      </c>
      <c r="CQ260" s="75">
        <v>2</v>
      </c>
      <c r="CR260" s="65" t="s">
        <v>1222</v>
      </c>
      <c r="CS260" s="75">
        <v>0</v>
      </c>
      <c r="CT260" s="110" t="s">
        <v>131</v>
      </c>
      <c r="CU260" s="93" t="s">
        <v>807</v>
      </c>
      <c r="CV260" s="92"/>
      <c r="CW260" s="102">
        <v>120</v>
      </c>
      <c r="CX260" s="102">
        <v>70</v>
      </c>
      <c r="CY260" s="93" t="s">
        <v>807</v>
      </c>
      <c r="CZ260" s="92" t="s">
        <v>130</v>
      </c>
      <c r="DA260" s="75" t="s">
        <v>807</v>
      </c>
      <c r="DB260" s="92">
        <v>0</v>
      </c>
      <c r="DC260" s="75" t="str">
        <f t="shared" si="191"/>
        <v/>
      </c>
      <c r="DD260" s="16" t="str">
        <f t="shared" si="192"/>
        <v/>
      </c>
      <c r="DE260" s="16" t="str">
        <f t="shared" si="193"/>
        <v/>
      </c>
      <c r="DF260" s="16" t="str">
        <f t="shared" si="194"/>
        <v/>
      </c>
      <c r="DG260" s="16" t="str">
        <f t="shared" si="207"/>
        <v xml:space="preserve"> +  +  + </v>
      </c>
      <c r="DH260" s="16" t="str">
        <f t="shared" si="186"/>
        <v>HTA</v>
      </c>
      <c r="DI260" s="98">
        <v>43365</v>
      </c>
      <c r="DJ260" s="75" t="str">
        <f t="shared" si="195"/>
        <v>SI</v>
      </c>
      <c r="DL260" s="98"/>
      <c r="DM260" s="98">
        <v>43393</v>
      </c>
      <c r="DN260" s="75" t="str">
        <f t="shared" si="196"/>
        <v>SI</v>
      </c>
      <c r="DO260" s="98"/>
      <c r="DP260" s="75" t="str">
        <f t="shared" si="197"/>
        <v>NO</v>
      </c>
      <c r="DQ260" s="98"/>
      <c r="DR260" s="75" t="str">
        <f t="shared" si="198"/>
        <v>NO</v>
      </c>
      <c r="DS260" s="98"/>
      <c r="DT260" s="75" t="str">
        <f t="shared" si="199"/>
        <v>NO</v>
      </c>
      <c r="DU260" s="98"/>
      <c r="DV260" s="75" t="str">
        <f t="shared" si="200"/>
        <v>NO</v>
      </c>
      <c r="DW260" s="98"/>
      <c r="DX260" s="75" t="str">
        <f t="shared" si="201"/>
        <v>NO</v>
      </c>
      <c r="DY260" s="98">
        <v>43469</v>
      </c>
      <c r="DZ260" s="75" t="str">
        <f t="shared" si="202"/>
        <v>SI</v>
      </c>
      <c r="EA260" s="98"/>
      <c r="EB260" s="75" t="str">
        <f t="shared" si="203"/>
        <v>NO</v>
      </c>
      <c r="EC260" s="98" t="s">
        <v>807</v>
      </c>
      <c r="ED260" s="92" t="s">
        <v>1530</v>
      </c>
      <c r="EE260" s="92"/>
      <c r="EF260" s="98" t="s">
        <v>807</v>
      </c>
      <c r="EG260" s="94"/>
      <c r="EH260" s="99"/>
      <c r="EI260" s="99" t="s">
        <v>807</v>
      </c>
      <c r="EJ260" s="99"/>
      <c r="EK260" s="101">
        <v>43477</v>
      </c>
      <c r="EL260" s="92">
        <v>1.1399999999999999</v>
      </c>
      <c r="EM260" s="103">
        <v>43477</v>
      </c>
      <c r="EN260" s="102">
        <v>87</v>
      </c>
      <c r="EO260" s="101">
        <v>43477</v>
      </c>
      <c r="EP260" s="92">
        <v>217</v>
      </c>
      <c r="EQ260" s="101">
        <v>43477</v>
      </c>
      <c r="ER260" s="99">
        <v>128.80000000000001</v>
      </c>
      <c r="ES260" s="101">
        <v>43477</v>
      </c>
      <c r="ET260" s="192">
        <v>41</v>
      </c>
      <c r="EU260" s="101">
        <v>43477</v>
      </c>
      <c r="EV260" s="92">
        <v>236</v>
      </c>
      <c r="EW260" s="101">
        <v>44525</v>
      </c>
      <c r="EX260" s="92"/>
      <c r="EY260" s="103"/>
      <c r="EZ260" s="92"/>
      <c r="FA260" s="102"/>
      <c r="FB260" s="102"/>
      <c r="FC260" s="92"/>
      <c r="FD260" s="92"/>
      <c r="FE260" s="103">
        <v>43480</v>
      </c>
      <c r="FF260" s="105">
        <v>15</v>
      </c>
      <c r="FG260" s="101">
        <v>43477</v>
      </c>
      <c r="FH260" s="104" t="s">
        <v>1977</v>
      </c>
      <c r="FI260" s="92"/>
      <c r="FJ260" s="94"/>
      <c r="FK260" s="92"/>
      <c r="FL260" s="97">
        <v>44663</v>
      </c>
      <c r="FM260" s="98" t="s">
        <v>1530</v>
      </c>
      <c r="FN260" s="97">
        <v>44754</v>
      </c>
      <c r="FO260" s="107" t="s">
        <v>807</v>
      </c>
      <c r="FP260" s="92" t="s">
        <v>132</v>
      </c>
      <c r="FQ260" s="92" t="s">
        <v>132</v>
      </c>
      <c r="FR260" s="92" t="s">
        <v>132</v>
      </c>
      <c r="FS260" s="107" t="s">
        <v>807</v>
      </c>
      <c r="FT260" s="92" t="s">
        <v>132</v>
      </c>
      <c r="FU260" s="92"/>
      <c r="GM260" s="102"/>
    </row>
    <row r="261" spans="1:195" s="75" customFormat="1" x14ac:dyDescent="0.25">
      <c r="A261" s="85">
        <v>2022</v>
      </c>
      <c r="B261" s="76">
        <v>44926</v>
      </c>
      <c r="C261" s="85" t="s">
        <v>121</v>
      </c>
      <c r="D261" s="85" t="s">
        <v>122</v>
      </c>
      <c r="E261" s="85" t="s">
        <v>123</v>
      </c>
      <c r="F261" s="77">
        <f t="shared" si="208"/>
        <v>260</v>
      </c>
      <c r="G261" s="85" t="s">
        <v>1586</v>
      </c>
      <c r="H261" s="85">
        <v>86</v>
      </c>
      <c r="I261" s="85" t="s">
        <v>797</v>
      </c>
      <c r="J261" s="217" t="s">
        <v>800</v>
      </c>
      <c r="K261" s="77" t="str">
        <f>VLOOKUP(J261,[1]CodMpios!$B$1075:$E$1087,4,FALSE)</f>
        <v>86001 - Mocoa</v>
      </c>
      <c r="L261" s="77" t="str">
        <f>VLOOKUP($J261,[1]Coord_Mpios_X_Y!$B$102:$K$114,9,FALSE)</f>
        <v>1,228574994655</v>
      </c>
      <c r="M261" s="77" t="str">
        <f>VLOOKUP($J261,[1]Coord_Mpios_X_Y!$B$102:$K$114,10,FALSE)</f>
        <v>-76,684362183288</v>
      </c>
      <c r="N261" s="86" t="s">
        <v>1775</v>
      </c>
      <c r="O261" s="86" t="s">
        <v>1776</v>
      </c>
      <c r="P261" s="218"/>
      <c r="Q261" s="85" t="s">
        <v>126</v>
      </c>
      <c r="R261" s="108">
        <v>18145712</v>
      </c>
      <c r="S261" s="62" t="str">
        <f t="shared" si="187"/>
        <v>CC18145712</v>
      </c>
      <c r="T261" s="91" t="s">
        <v>830</v>
      </c>
      <c r="U261" s="85" t="s">
        <v>831</v>
      </c>
      <c r="V261" s="91" t="s">
        <v>832</v>
      </c>
      <c r="W261" s="85" t="s">
        <v>832</v>
      </c>
      <c r="X261" s="87">
        <v>28826</v>
      </c>
      <c r="Y261" s="89">
        <f t="shared" si="204"/>
        <v>78</v>
      </c>
      <c r="Z261" s="63">
        <f>VLOOKUP($Y261,[1]Edades!$A$3:$H$153,4,FALSE)</f>
        <v>6</v>
      </c>
      <c r="AA261" s="63" t="str">
        <f>VLOOKUP($Y261,[1]Edades!$A$3:$H$153,6,FALSE)</f>
        <v>6 - Persona mayor</v>
      </c>
      <c r="AB261" s="63">
        <f>VLOOKUP($Y261,[1]Edades!$A$3:$H$153,7,FALSE)</f>
        <v>16</v>
      </c>
      <c r="AC261" s="63" t="str">
        <f>VLOOKUP($Y261,[1]Edades!$A$3:$H$153,8,FALSE)</f>
        <v>75-79</v>
      </c>
      <c r="AD261" s="91" t="s">
        <v>1589</v>
      </c>
      <c r="AE261" s="85">
        <v>1</v>
      </c>
      <c r="AF261" s="85" t="s">
        <v>807</v>
      </c>
      <c r="AG261" s="86" t="s">
        <v>1777</v>
      </c>
      <c r="AH261" s="85" t="s">
        <v>807</v>
      </c>
      <c r="AI261" s="85" t="s">
        <v>1595</v>
      </c>
      <c r="AJ261" s="85" t="s">
        <v>1591</v>
      </c>
      <c r="AK261" s="86" t="s">
        <v>1775</v>
      </c>
      <c r="AL261" s="86" t="s">
        <v>1601</v>
      </c>
      <c r="AM261" s="85" t="s">
        <v>1786</v>
      </c>
      <c r="AN261" s="85" t="s">
        <v>131</v>
      </c>
      <c r="AO261" s="85" t="s">
        <v>131</v>
      </c>
      <c r="AP261" s="85" t="s">
        <v>131</v>
      </c>
      <c r="AQ261" s="75" t="s">
        <v>1841</v>
      </c>
      <c r="AR261" s="53" t="str">
        <f t="shared" si="205"/>
        <v>86001 - Mocoa</v>
      </c>
      <c r="AS261" s="88" t="s">
        <v>1638</v>
      </c>
      <c r="AT261" s="85">
        <v>3105719214</v>
      </c>
      <c r="AU261" s="85" t="s">
        <v>1219</v>
      </c>
      <c r="AV261" s="85"/>
      <c r="AW261" s="85"/>
      <c r="AX261" s="85"/>
      <c r="AY261" s="85"/>
      <c r="AZ261" s="85"/>
      <c r="BA261" s="85">
        <v>86</v>
      </c>
      <c r="BB261" s="85" t="s">
        <v>1778</v>
      </c>
      <c r="BC261" s="85"/>
      <c r="BD261" s="85" t="s">
        <v>1978</v>
      </c>
      <c r="BE261" s="89">
        <v>860010017201</v>
      </c>
      <c r="BF261" s="49" t="s">
        <v>1079</v>
      </c>
      <c r="BG261" s="85" t="s">
        <v>1779</v>
      </c>
      <c r="BH261" s="85" t="s">
        <v>1780</v>
      </c>
      <c r="BI261" s="85">
        <v>4201616</v>
      </c>
      <c r="BJ261" s="85"/>
      <c r="BK261" s="85"/>
      <c r="BL261" s="85" t="s">
        <v>807</v>
      </c>
      <c r="BM261" s="85" t="s">
        <v>130</v>
      </c>
      <c r="BN261" s="85" t="s">
        <v>132</v>
      </c>
      <c r="BO261" s="85">
        <v>0</v>
      </c>
      <c r="BP261" s="85" t="s">
        <v>132</v>
      </c>
      <c r="BQ261" s="85" t="s">
        <v>132</v>
      </c>
      <c r="BR261" s="85" t="s">
        <v>1676</v>
      </c>
      <c r="BS261" s="85" t="s">
        <v>132</v>
      </c>
      <c r="BT261" s="142">
        <v>44893</v>
      </c>
      <c r="BU261" s="85" t="s">
        <v>1677</v>
      </c>
      <c r="BV261" s="85" t="s">
        <v>130</v>
      </c>
      <c r="BW261" s="91" t="s">
        <v>1808</v>
      </c>
      <c r="BX261" s="85" t="s">
        <v>132</v>
      </c>
      <c r="BY261" s="85" t="s">
        <v>130</v>
      </c>
      <c r="BZ261" s="85" t="s">
        <v>132</v>
      </c>
      <c r="CA261" s="85" t="s">
        <v>132</v>
      </c>
      <c r="CB261" s="85" t="s">
        <v>132</v>
      </c>
      <c r="CC261" s="85" t="s">
        <v>132</v>
      </c>
      <c r="CD261" s="85" t="s">
        <v>131</v>
      </c>
      <c r="CE261" s="85" t="s">
        <v>1681</v>
      </c>
      <c r="CF261" s="85" t="s">
        <v>132</v>
      </c>
      <c r="CG261" s="109">
        <v>68</v>
      </c>
      <c r="CH261" s="95">
        <v>158</v>
      </c>
      <c r="CI261" s="50">
        <f t="shared" si="188"/>
        <v>27.239224483255885</v>
      </c>
      <c r="CJ261" s="18" t="str">
        <f t="shared" si="189"/>
        <v>SOBREPESO</v>
      </c>
      <c r="CK261" s="95">
        <f>Hoja1!L263</f>
        <v>15</v>
      </c>
      <c r="CL261" s="10" t="s">
        <v>1113</v>
      </c>
      <c r="CM261" s="114">
        <v>43428</v>
      </c>
      <c r="CN261" s="92"/>
      <c r="CO261" s="75">
        <v>1</v>
      </c>
      <c r="CP261" s="98">
        <v>43428</v>
      </c>
      <c r="CQ261" s="75">
        <v>2</v>
      </c>
      <c r="CR261" s="65" t="s">
        <v>1222</v>
      </c>
      <c r="CS261" s="75">
        <v>0</v>
      </c>
      <c r="CT261" s="110" t="s">
        <v>131</v>
      </c>
      <c r="CU261" s="92" t="s">
        <v>132</v>
      </c>
      <c r="CV261" s="92"/>
      <c r="CW261" s="102">
        <v>120</v>
      </c>
      <c r="CX261" s="102">
        <v>80</v>
      </c>
      <c r="CY261" s="93" t="s">
        <v>131</v>
      </c>
      <c r="CZ261" s="92" t="s">
        <v>130</v>
      </c>
      <c r="DA261" s="92" t="s">
        <v>132</v>
      </c>
      <c r="DB261" s="92">
        <v>0</v>
      </c>
      <c r="DC261" s="75" t="str">
        <f t="shared" si="191"/>
        <v/>
      </c>
      <c r="DD261" s="16" t="str">
        <f t="shared" si="192"/>
        <v/>
      </c>
      <c r="DE261" s="16" t="str">
        <f t="shared" si="193"/>
        <v/>
      </c>
      <c r="DF261" s="16" t="str">
        <f t="shared" si="194"/>
        <v/>
      </c>
      <c r="DG261" s="16" t="str">
        <f t="shared" si="207"/>
        <v xml:space="preserve"> +  +  + </v>
      </c>
      <c r="DH261" s="16" t="str">
        <f t="shared" si="186"/>
        <v>HTA</v>
      </c>
      <c r="DI261" s="98"/>
      <c r="DJ261" s="75" t="str">
        <f t="shared" si="195"/>
        <v>NO</v>
      </c>
      <c r="DL261" s="98"/>
      <c r="DM261" s="98"/>
      <c r="DN261" s="75" t="str">
        <f t="shared" si="196"/>
        <v>NO</v>
      </c>
      <c r="DO261" s="98"/>
      <c r="DP261" s="75" t="str">
        <f t="shared" si="197"/>
        <v>NO</v>
      </c>
      <c r="DQ261" s="98"/>
      <c r="DR261" s="75" t="str">
        <f t="shared" si="198"/>
        <v>NO</v>
      </c>
      <c r="DS261" s="98"/>
      <c r="DT261" s="75" t="str">
        <f t="shared" si="199"/>
        <v>NO</v>
      </c>
      <c r="DU261" s="98"/>
      <c r="DV261" s="75" t="str">
        <f t="shared" si="200"/>
        <v>NO</v>
      </c>
      <c r="DW261" s="98"/>
      <c r="DX261" s="75" t="str">
        <f t="shared" si="201"/>
        <v>NO</v>
      </c>
      <c r="DY261" s="114">
        <v>44652</v>
      </c>
      <c r="DZ261" s="75" t="str">
        <f t="shared" si="202"/>
        <v>SI</v>
      </c>
      <c r="EA261" s="98"/>
      <c r="EB261" s="75" t="str">
        <f t="shared" si="203"/>
        <v>NO</v>
      </c>
      <c r="EC261" s="98" t="s">
        <v>132</v>
      </c>
      <c r="ED261" s="92" t="s">
        <v>1530</v>
      </c>
      <c r="EE261" s="92" t="s">
        <v>807</v>
      </c>
      <c r="EF261" s="92" t="s">
        <v>1814</v>
      </c>
      <c r="EG261" s="94"/>
      <c r="EH261" s="99" t="s">
        <v>131</v>
      </c>
      <c r="EI261" s="92">
        <v>1</v>
      </c>
      <c r="EJ261" s="92"/>
      <c r="EK261" s="164">
        <v>44652</v>
      </c>
      <c r="EL261" s="92">
        <v>0.88</v>
      </c>
      <c r="EM261" s="165">
        <v>44652</v>
      </c>
      <c r="EN261" s="102">
        <v>93</v>
      </c>
      <c r="EO261" s="164">
        <v>44652</v>
      </c>
      <c r="EP261" s="92">
        <v>177.4</v>
      </c>
      <c r="EQ261" s="164">
        <v>44652</v>
      </c>
      <c r="ER261" s="99">
        <v>95.32</v>
      </c>
      <c r="ES261" s="164">
        <v>44652</v>
      </c>
      <c r="ET261" s="192">
        <v>52.2</v>
      </c>
      <c r="EU261" s="164">
        <v>44652</v>
      </c>
      <c r="EV261" s="92">
        <v>149.4</v>
      </c>
      <c r="EW261" s="164">
        <v>44652</v>
      </c>
      <c r="EX261" s="92">
        <v>61.24</v>
      </c>
      <c r="EY261" s="103"/>
      <c r="EZ261" s="92"/>
      <c r="FA261" s="102"/>
      <c r="FB261" s="102"/>
      <c r="FC261" s="92"/>
      <c r="FD261" s="92"/>
      <c r="FE261" s="165">
        <v>44652</v>
      </c>
      <c r="FF261" s="105">
        <v>32.700000000000003</v>
      </c>
      <c r="FG261" s="164">
        <v>44652</v>
      </c>
      <c r="FH261" s="105">
        <v>53.4</v>
      </c>
      <c r="FI261" s="98">
        <v>44652</v>
      </c>
      <c r="FJ261" s="94" t="s">
        <v>1712</v>
      </c>
      <c r="FK261" s="92">
        <v>89</v>
      </c>
      <c r="FL261" s="114">
        <v>44893</v>
      </c>
      <c r="FM261" s="98" t="s">
        <v>1530</v>
      </c>
      <c r="FN261" s="114">
        <v>44985</v>
      </c>
      <c r="FO261" s="107"/>
      <c r="FP261" s="92" t="s">
        <v>132</v>
      </c>
      <c r="FQ261" s="92" t="s">
        <v>132</v>
      </c>
      <c r="FR261" s="92" t="s">
        <v>132</v>
      </c>
      <c r="FS261" s="107" t="s">
        <v>132</v>
      </c>
      <c r="FT261" s="92" t="s">
        <v>132</v>
      </c>
      <c r="FU261" s="92"/>
      <c r="GM261" s="102"/>
    </row>
    <row r="262" spans="1:195" s="75" customFormat="1" x14ac:dyDescent="0.25">
      <c r="A262" s="85">
        <v>2022</v>
      </c>
      <c r="B262" s="76">
        <v>44926</v>
      </c>
      <c r="C262" s="85" t="s">
        <v>121</v>
      </c>
      <c r="D262" s="85" t="s">
        <v>122</v>
      </c>
      <c r="E262" s="85" t="s">
        <v>1474</v>
      </c>
      <c r="F262" s="77">
        <f t="shared" si="208"/>
        <v>261</v>
      </c>
      <c r="G262" s="85" t="s">
        <v>1586</v>
      </c>
      <c r="H262" s="85">
        <v>86</v>
      </c>
      <c r="I262" s="85" t="s">
        <v>797</v>
      </c>
      <c r="J262" s="217" t="s">
        <v>911</v>
      </c>
      <c r="K262" s="77" t="str">
        <f>VLOOKUP(J262,[1]CodMpios!$B$1075:$E$1087,4,FALSE)</f>
        <v>86568 - Puerto Asís</v>
      </c>
      <c r="L262" s="77" t="str">
        <f>VLOOKUP($J262,[1]Coord_Mpios_X_Y!$B$102:$K$114,9,FALSE)</f>
        <v>0,478611463602</v>
      </c>
      <c r="M262" s="77" t="str">
        <f>VLOOKUP($J262,[1]Coord_Mpios_X_Y!$B$102:$K$114,10,FALSE)</f>
        <v>-76,328200149562</v>
      </c>
      <c r="N262" s="86" t="s">
        <v>1775</v>
      </c>
      <c r="O262" s="86" t="s">
        <v>1776</v>
      </c>
      <c r="P262" s="218"/>
      <c r="Q262" s="85" t="s">
        <v>126</v>
      </c>
      <c r="R262" s="108">
        <v>69028169</v>
      </c>
      <c r="S262" s="62" t="str">
        <f t="shared" si="187"/>
        <v>CC69028169</v>
      </c>
      <c r="T262" s="91" t="s">
        <v>445</v>
      </c>
      <c r="U262" s="85" t="s">
        <v>530</v>
      </c>
      <c r="V262" s="91" t="s">
        <v>794</v>
      </c>
      <c r="W262" s="85" t="s">
        <v>1355</v>
      </c>
      <c r="X262" s="87">
        <v>28566</v>
      </c>
      <c r="Y262" s="89">
        <f t="shared" si="204"/>
        <v>78</v>
      </c>
      <c r="Z262" s="63">
        <f>VLOOKUP($Y262,[1]Edades!$A$3:$H$153,4,FALSE)</f>
        <v>6</v>
      </c>
      <c r="AA262" s="63" t="str">
        <f>VLOOKUP($Y262,[1]Edades!$A$3:$H$153,6,FALSE)</f>
        <v>6 - Persona mayor</v>
      </c>
      <c r="AB262" s="63">
        <f>VLOOKUP($Y262,[1]Edades!$A$3:$H$153,7,FALSE)</f>
        <v>16</v>
      </c>
      <c r="AC262" s="63" t="str">
        <f>VLOOKUP($Y262,[1]Edades!$A$3:$H$153,8,FALSE)</f>
        <v>75-79</v>
      </c>
      <c r="AD262" s="91" t="s">
        <v>1590</v>
      </c>
      <c r="AE262" s="85">
        <v>2</v>
      </c>
      <c r="AF262" s="85" t="s">
        <v>807</v>
      </c>
      <c r="AG262" s="117" t="s">
        <v>1777</v>
      </c>
      <c r="AH262" s="117" t="s">
        <v>132</v>
      </c>
      <c r="AI262" s="85" t="s">
        <v>1595</v>
      </c>
      <c r="AJ262" s="85" t="s">
        <v>1591</v>
      </c>
      <c r="AK262" s="117" t="s">
        <v>1775</v>
      </c>
      <c r="AL262" s="117" t="s">
        <v>1601</v>
      </c>
      <c r="AM262" s="85" t="s">
        <v>1786</v>
      </c>
      <c r="AN262" s="85" t="s">
        <v>131</v>
      </c>
      <c r="AO262" s="85" t="s">
        <v>131</v>
      </c>
      <c r="AP262" s="85" t="s">
        <v>131</v>
      </c>
      <c r="AQ262" s="86" t="s">
        <v>1787</v>
      </c>
      <c r="AR262" s="53" t="str">
        <f t="shared" si="205"/>
        <v>86568 - Puerto Asís</v>
      </c>
      <c r="AS262" s="85" t="s">
        <v>1655</v>
      </c>
      <c r="AT262" s="85">
        <v>3209131673</v>
      </c>
      <c r="AU262" s="85" t="s">
        <v>1218</v>
      </c>
      <c r="AV262" s="85"/>
      <c r="AW262" s="85"/>
      <c r="AX262" s="85"/>
      <c r="AY262" s="85"/>
      <c r="AZ262" s="85"/>
      <c r="BA262" s="85">
        <v>86</v>
      </c>
      <c r="BB262" s="85" t="s">
        <v>1778</v>
      </c>
      <c r="BC262" s="85">
        <v>86568</v>
      </c>
      <c r="BD262" s="85" t="s">
        <v>1655</v>
      </c>
      <c r="BE262" s="89">
        <v>860010017201</v>
      </c>
      <c r="BF262" s="49" t="s">
        <v>1081</v>
      </c>
      <c r="BG262" s="85" t="s">
        <v>1779</v>
      </c>
      <c r="BH262" s="85" t="s">
        <v>1780</v>
      </c>
      <c r="BI262" s="85">
        <v>4201616</v>
      </c>
      <c r="BJ262" s="85"/>
      <c r="BK262" s="85"/>
      <c r="BL262" s="85" t="s">
        <v>807</v>
      </c>
      <c r="BM262" s="85" t="s">
        <v>130</v>
      </c>
      <c r="BN262" s="85" t="s">
        <v>132</v>
      </c>
      <c r="BO262" s="85">
        <v>0</v>
      </c>
      <c r="BP262" s="85" t="s">
        <v>132</v>
      </c>
      <c r="BQ262" s="85" t="s">
        <v>132</v>
      </c>
      <c r="BR262" s="85" t="s">
        <v>1676</v>
      </c>
      <c r="BS262" s="85" t="s">
        <v>132</v>
      </c>
      <c r="BT262" s="90">
        <v>44909</v>
      </c>
      <c r="BU262" s="85" t="s">
        <v>1677</v>
      </c>
      <c r="BV262" s="85" t="s">
        <v>130</v>
      </c>
      <c r="BW262" s="91" t="s">
        <v>131</v>
      </c>
      <c r="BX262" s="85" t="s">
        <v>131</v>
      </c>
      <c r="BY262" s="85" t="s">
        <v>131</v>
      </c>
      <c r="BZ262" s="85" t="s">
        <v>132</v>
      </c>
      <c r="CA262" s="85" t="s">
        <v>132</v>
      </c>
      <c r="CB262" s="166" t="s">
        <v>1979</v>
      </c>
      <c r="CC262" s="85" t="s">
        <v>132</v>
      </c>
      <c r="CD262" s="85" t="s">
        <v>131</v>
      </c>
      <c r="CE262" s="85" t="s">
        <v>1681</v>
      </c>
      <c r="CF262" s="80" t="str">
        <f t="shared" ref="CF262:CF269" si="209">E262</f>
        <v>DM</v>
      </c>
      <c r="CG262" s="109">
        <v>74</v>
      </c>
      <c r="CH262" s="95">
        <v>152</v>
      </c>
      <c r="CI262" s="50">
        <f t="shared" si="188"/>
        <v>32.029085872576175</v>
      </c>
      <c r="CJ262" s="18" t="str">
        <f t="shared" si="189"/>
        <v>OBESIDAD</v>
      </c>
      <c r="CK262" s="95">
        <f>Hoja1!L264</f>
        <v>31</v>
      </c>
      <c r="CL262" s="10" t="s">
        <v>1115</v>
      </c>
      <c r="CM262" s="97">
        <v>43430</v>
      </c>
      <c r="CN262" s="92"/>
      <c r="CO262" s="92">
        <v>2</v>
      </c>
      <c r="CP262" s="65" t="s">
        <v>1222</v>
      </c>
      <c r="CQ262" s="75">
        <v>1</v>
      </c>
      <c r="CR262" s="97">
        <v>43430</v>
      </c>
      <c r="CS262" s="75">
        <v>1</v>
      </c>
      <c r="CT262" s="110" t="s">
        <v>1707</v>
      </c>
      <c r="CU262" s="92" t="s">
        <v>132</v>
      </c>
      <c r="CV262" s="92"/>
      <c r="CW262" s="102">
        <v>125</v>
      </c>
      <c r="CX262" s="102">
        <v>70</v>
      </c>
      <c r="CY262" s="93" t="s">
        <v>807</v>
      </c>
      <c r="CZ262" s="92" t="s">
        <v>132</v>
      </c>
      <c r="DA262" s="92" t="s">
        <v>132</v>
      </c>
      <c r="DB262" s="92">
        <v>0</v>
      </c>
      <c r="DC262" s="75" t="str">
        <f t="shared" si="191"/>
        <v/>
      </c>
      <c r="DD262" s="16" t="str">
        <f t="shared" si="192"/>
        <v/>
      </c>
      <c r="DE262" s="16" t="str">
        <f t="shared" si="193"/>
        <v/>
      </c>
      <c r="DF262" s="16" t="str">
        <f t="shared" si="194"/>
        <v/>
      </c>
      <c r="DG262" s="16" t="str">
        <f t="shared" si="207"/>
        <v xml:space="preserve"> +  +  + </v>
      </c>
      <c r="DH262" s="16" t="str">
        <f t="shared" si="186"/>
        <v>DM</v>
      </c>
      <c r="DI262" s="98">
        <v>42880</v>
      </c>
      <c r="DJ262" s="75" t="str">
        <f t="shared" si="195"/>
        <v>SI</v>
      </c>
      <c r="DL262" s="98"/>
      <c r="DM262" s="98"/>
      <c r="DN262" s="75" t="str">
        <f t="shared" si="196"/>
        <v>NO</v>
      </c>
      <c r="DO262" s="98"/>
      <c r="DP262" s="75" t="str">
        <f t="shared" si="197"/>
        <v>NO</v>
      </c>
      <c r="DQ262" s="98"/>
      <c r="DR262" s="75" t="str">
        <f t="shared" si="198"/>
        <v>NO</v>
      </c>
      <c r="DS262" s="98"/>
      <c r="DT262" s="75" t="str">
        <f t="shared" si="199"/>
        <v>NO</v>
      </c>
      <c r="DU262" s="98"/>
      <c r="DV262" s="75" t="str">
        <f t="shared" si="200"/>
        <v>NO</v>
      </c>
      <c r="DW262" s="98"/>
      <c r="DX262" s="75" t="str">
        <f t="shared" si="201"/>
        <v>NO</v>
      </c>
      <c r="DY262" s="98">
        <v>44659</v>
      </c>
      <c r="DZ262" s="75" t="str">
        <f t="shared" si="202"/>
        <v>SI</v>
      </c>
      <c r="EA262" s="98"/>
      <c r="EB262" s="75" t="str">
        <f t="shared" si="203"/>
        <v>NO</v>
      </c>
      <c r="EC262" s="98" t="s">
        <v>807</v>
      </c>
      <c r="ED262" s="92" t="s">
        <v>1530</v>
      </c>
      <c r="EE262" s="92"/>
      <c r="EF262" s="98" t="s">
        <v>807</v>
      </c>
      <c r="EG262" s="94"/>
      <c r="EH262" s="99"/>
      <c r="EI262" s="99" t="s">
        <v>807</v>
      </c>
      <c r="EJ262" s="99"/>
      <c r="EK262" s="101">
        <v>44652</v>
      </c>
      <c r="EL262" s="92">
        <v>0.47</v>
      </c>
      <c r="EM262" s="100">
        <v>44652</v>
      </c>
      <c r="EN262" s="102">
        <v>134</v>
      </c>
      <c r="EO262" s="101">
        <v>44652</v>
      </c>
      <c r="EP262" s="92">
        <v>142</v>
      </c>
      <c r="EQ262" s="101">
        <v>44652</v>
      </c>
      <c r="ER262" s="99">
        <v>61.2</v>
      </c>
      <c r="ES262" s="101">
        <v>44652</v>
      </c>
      <c r="ET262" s="192">
        <v>45</v>
      </c>
      <c r="EU262" s="101">
        <v>44652</v>
      </c>
      <c r="EV262" s="92">
        <v>179</v>
      </c>
      <c r="EW262" s="101">
        <v>44005</v>
      </c>
      <c r="EX262" s="92"/>
      <c r="EY262" s="103">
        <v>44652</v>
      </c>
      <c r="EZ262" s="92">
        <v>8.9</v>
      </c>
      <c r="FA262" s="101">
        <v>44652</v>
      </c>
      <c r="FB262" s="102" t="s">
        <v>1799</v>
      </c>
      <c r="FC262" s="92"/>
      <c r="FD262" s="92"/>
      <c r="FE262" s="103">
        <v>44652</v>
      </c>
      <c r="FF262" s="105">
        <v>7.8</v>
      </c>
      <c r="FG262" s="101">
        <v>44652</v>
      </c>
      <c r="FH262" s="104" t="s">
        <v>1980</v>
      </c>
      <c r="FI262" s="98">
        <v>44652</v>
      </c>
      <c r="FJ262" s="94" t="s">
        <v>1712</v>
      </c>
      <c r="FK262" s="92">
        <v>90</v>
      </c>
      <c r="FL262" s="97">
        <v>44907</v>
      </c>
      <c r="FM262" s="98" t="s">
        <v>1530</v>
      </c>
      <c r="FN262" s="97">
        <v>44997</v>
      </c>
      <c r="FO262" s="107"/>
      <c r="FP262" s="92" t="s">
        <v>132</v>
      </c>
      <c r="FQ262" s="92" t="s">
        <v>132</v>
      </c>
      <c r="FR262" s="92" t="s">
        <v>132</v>
      </c>
      <c r="FS262" s="107" t="s">
        <v>132</v>
      </c>
      <c r="FT262" s="92" t="s">
        <v>132</v>
      </c>
      <c r="FU262" s="92"/>
      <c r="GM262" s="102"/>
    </row>
    <row r="263" spans="1:195" s="75" customFormat="1" x14ac:dyDescent="0.25">
      <c r="A263" s="85">
        <v>2022</v>
      </c>
      <c r="B263" s="76">
        <v>44926</v>
      </c>
      <c r="C263" s="85" t="s">
        <v>121</v>
      </c>
      <c r="D263" s="85" t="s">
        <v>122</v>
      </c>
      <c r="E263" s="85" t="s">
        <v>1474</v>
      </c>
      <c r="F263" s="77">
        <f t="shared" si="208"/>
        <v>262</v>
      </c>
      <c r="G263" s="85" t="s">
        <v>1586</v>
      </c>
      <c r="H263" s="85">
        <v>86</v>
      </c>
      <c r="I263" s="85" t="s">
        <v>797</v>
      </c>
      <c r="J263" s="217" t="s">
        <v>798</v>
      </c>
      <c r="K263" s="77" t="str">
        <f>VLOOKUP(J263,[1]CodMpios!$B$1075:$E$1087,4,FALSE)</f>
        <v>86885 - Villagarzón</v>
      </c>
      <c r="L263" s="77" t="str">
        <f>VLOOKUP($J263,[1]Coord_Mpios_X_Y!$B$102:$K$114,9,FALSE)</f>
        <v>0,911149514668</v>
      </c>
      <c r="M263" s="77" t="str">
        <f>VLOOKUP($J263,[1]Coord_Mpios_X_Y!$B$102:$K$114,10,FALSE)</f>
        <v>-76,744954472991</v>
      </c>
      <c r="N263" s="86" t="s">
        <v>1592</v>
      </c>
      <c r="O263" s="86" t="s">
        <v>1981</v>
      </c>
      <c r="P263" s="218"/>
      <c r="Q263" s="85" t="s">
        <v>126</v>
      </c>
      <c r="R263" s="108">
        <v>6458776</v>
      </c>
      <c r="S263" s="62" t="str">
        <f t="shared" si="187"/>
        <v>CC6458776</v>
      </c>
      <c r="T263" s="91" t="s">
        <v>574</v>
      </c>
      <c r="U263" s="85" t="s">
        <v>530</v>
      </c>
      <c r="V263" s="91" t="s">
        <v>176</v>
      </c>
      <c r="W263" s="85" t="s">
        <v>1317</v>
      </c>
      <c r="X263" s="87">
        <v>21218</v>
      </c>
      <c r="Y263" s="89">
        <f t="shared" si="204"/>
        <v>58</v>
      </c>
      <c r="Z263" s="63">
        <f>VLOOKUP($Y263,[1]Edades!$A$3:$H$153,4,FALSE)</f>
        <v>5</v>
      </c>
      <c r="AA263" s="63" t="str">
        <f>VLOOKUP($Y263,[1]Edades!$A$3:$H$153,6,FALSE)</f>
        <v>5 - Adultez</v>
      </c>
      <c r="AB263" s="63">
        <f>VLOOKUP($Y263,[1]Edades!$A$3:$H$153,7,FALSE)</f>
        <v>12</v>
      </c>
      <c r="AC263" s="63" t="str">
        <f>VLOOKUP($Y263,[1]Edades!$A$3:$H$153,8,FALSE)</f>
        <v>55-59</v>
      </c>
      <c r="AD263" s="91" t="s">
        <v>1589</v>
      </c>
      <c r="AE263" s="85">
        <v>1</v>
      </c>
      <c r="AF263" s="85" t="s">
        <v>807</v>
      </c>
      <c r="AG263" s="86" t="s">
        <v>1777</v>
      </c>
      <c r="AH263" s="85" t="s">
        <v>807</v>
      </c>
      <c r="AI263" s="85" t="s">
        <v>807</v>
      </c>
      <c r="AJ263" s="85" t="s">
        <v>807</v>
      </c>
      <c r="AK263" s="86" t="s">
        <v>1592</v>
      </c>
      <c r="AL263" s="85" t="s">
        <v>807</v>
      </c>
      <c r="AM263" s="85" t="s">
        <v>1786</v>
      </c>
      <c r="AN263" s="85" t="s">
        <v>131</v>
      </c>
      <c r="AO263" s="85" t="s">
        <v>131</v>
      </c>
      <c r="AP263" s="85" t="s">
        <v>131</v>
      </c>
      <c r="AQ263" s="75" t="s">
        <v>1841</v>
      </c>
      <c r="AR263" s="53" t="str">
        <f t="shared" si="205"/>
        <v>86885 - Villagarzón</v>
      </c>
      <c r="AS263" s="85" t="s">
        <v>1618</v>
      </c>
      <c r="AT263" s="85">
        <v>3146239159</v>
      </c>
      <c r="AU263" s="85" t="s">
        <v>1219</v>
      </c>
      <c r="AV263" s="85"/>
      <c r="AW263" s="85"/>
      <c r="AX263" s="85"/>
      <c r="AY263" s="85"/>
      <c r="AZ263" s="85"/>
      <c r="BA263" s="85">
        <v>86</v>
      </c>
      <c r="BB263" s="85" t="s">
        <v>1778</v>
      </c>
      <c r="BC263" s="85">
        <v>86885</v>
      </c>
      <c r="BD263" s="85" t="s">
        <v>1618</v>
      </c>
      <c r="BE263" s="89">
        <v>860010017201</v>
      </c>
      <c r="BF263" s="49" t="s">
        <v>1083</v>
      </c>
      <c r="BG263" s="85" t="s">
        <v>1779</v>
      </c>
      <c r="BH263" s="85" t="s">
        <v>1780</v>
      </c>
      <c r="BI263" s="85">
        <v>4201616</v>
      </c>
      <c r="BJ263" s="85"/>
      <c r="BK263" s="85"/>
      <c r="BL263" s="85" t="s">
        <v>807</v>
      </c>
      <c r="BM263" s="85" t="s">
        <v>130</v>
      </c>
      <c r="BN263" s="85" t="s">
        <v>132</v>
      </c>
      <c r="BO263" s="85">
        <v>0</v>
      </c>
      <c r="BP263" s="85" t="s">
        <v>132</v>
      </c>
      <c r="BQ263" s="85" t="s">
        <v>132</v>
      </c>
      <c r="BR263" s="85" t="s">
        <v>807</v>
      </c>
      <c r="BS263" s="85" t="s">
        <v>807</v>
      </c>
      <c r="BT263" s="142">
        <v>43626</v>
      </c>
      <c r="BU263" s="85" t="s">
        <v>1677</v>
      </c>
      <c r="BV263" s="85" t="s">
        <v>130</v>
      </c>
      <c r="BW263" s="91" t="s">
        <v>131</v>
      </c>
      <c r="BX263" s="85"/>
      <c r="BY263" s="85" t="s">
        <v>131</v>
      </c>
      <c r="BZ263" s="85" t="s">
        <v>807</v>
      </c>
      <c r="CA263" s="85" t="s">
        <v>807</v>
      </c>
      <c r="CB263" s="85"/>
      <c r="CC263" s="85"/>
      <c r="CD263" s="85" t="s">
        <v>131</v>
      </c>
      <c r="CE263" s="88" t="s">
        <v>1681</v>
      </c>
      <c r="CF263" s="80" t="str">
        <f t="shared" si="209"/>
        <v>DM</v>
      </c>
      <c r="CG263" s="109">
        <v>80</v>
      </c>
      <c r="CH263" s="95">
        <v>169</v>
      </c>
      <c r="CI263" s="50">
        <f t="shared" si="188"/>
        <v>28.010223731662059</v>
      </c>
      <c r="CJ263" s="18" t="str">
        <f t="shared" si="189"/>
        <v>SOBREPESO</v>
      </c>
      <c r="CK263" s="95">
        <f>Hoja1!L265</f>
        <v>9</v>
      </c>
      <c r="CL263" s="10" t="s">
        <v>1112</v>
      </c>
      <c r="CM263" s="114">
        <v>43431</v>
      </c>
      <c r="CN263" s="92"/>
      <c r="CO263" s="92">
        <v>2</v>
      </c>
      <c r="CP263" s="65" t="s">
        <v>1222</v>
      </c>
      <c r="CQ263" s="75">
        <v>1</v>
      </c>
      <c r="CR263" s="98">
        <v>43399</v>
      </c>
      <c r="CS263" s="75">
        <v>1</v>
      </c>
      <c r="CT263" s="110" t="s">
        <v>1707</v>
      </c>
      <c r="CU263" s="93" t="s">
        <v>807</v>
      </c>
      <c r="CV263" s="92"/>
      <c r="CW263" s="102">
        <v>120</v>
      </c>
      <c r="CX263" s="102">
        <v>70</v>
      </c>
      <c r="CY263" s="93" t="s">
        <v>807</v>
      </c>
      <c r="CZ263" s="92" t="s">
        <v>132</v>
      </c>
      <c r="DA263" s="75" t="s">
        <v>807</v>
      </c>
      <c r="DB263" s="92">
        <v>0</v>
      </c>
      <c r="DC263" s="75" t="str">
        <f t="shared" si="191"/>
        <v/>
      </c>
      <c r="DD263" s="16" t="str">
        <f t="shared" si="192"/>
        <v/>
      </c>
      <c r="DE263" s="16" t="str">
        <f t="shared" si="193"/>
        <v/>
      </c>
      <c r="DF263" s="16" t="str">
        <f t="shared" si="194"/>
        <v/>
      </c>
      <c r="DG263" s="16" t="str">
        <f t="shared" si="207"/>
        <v xml:space="preserve"> +  +  + </v>
      </c>
      <c r="DH263" s="16" t="str">
        <f>E263</f>
        <v>DM</v>
      </c>
      <c r="DI263" s="98"/>
      <c r="DJ263" s="75" t="str">
        <f t="shared" si="195"/>
        <v>NO</v>
      </c>
      <c r="DL263" s="98"/>
      <c r="DM263" s="98"/>
      <c r="DN263" s="75" t="str">
        <f t="shared" si="196"/>
        <v>NO</v>
      </c>
      <c r="DO263" s="98"/>
      <c r="DP263" s="75" t="str">
        <f t="shared" si="197"/>
        <v>NO</v>
      </c>
      <c r="DQ263" s="98"/>
      <c r="DR263" s="75" t="str">
        <f t="shared" si="198"/>
        <v>NO</v>
      </c>
      <c r="DS263" s="98"/>
      <c r="DT263" s="75" t="str">
        <f t="shared" si="199"/>
        <v>NO</v>
      </c>
      <c r="DU263" s="98"/>
      <c r="DV263" s="75" t="str">
        <f t="shared" si="200"/>
        <v>NO</v>
      </c>
      <c r="DW263" s="98"/>
      <c r="DX263" s="75" t="str">
        <f t="shared" si="201"/>
        <v>NO</v>
      </c>
      <c r="DY263" s="98">
        <v>43426</v>
      </c>
      <c r="DZ263" s="75" t="str">
        <f t="shared" si="202"/>
        <v>SI</v>
      </c>
      <c r="EA263" s="98"/>
      <c r="EB263" s="75" t="str">
        <f t="shared" si="203"/>
        <v>NO</v>
      </c>
      <c r="EC263" s="98" t="s">
        <v>807</v>
      </c>
      <c r="ED263" s="92" t="s">
        <v>1530</v>
      </c>
      <c r="EE263" s="92"/>
      <c r="EF263" s="98" t="s">
        <v>807</v>
      </c>
      <c r="EG263" s="94"/>
      <c r="EH263" s="99" t="s">
        <v>131</v>
      </c>
      <c r="EI263" s="99" t="s">
        <v>807</v>
      </c>
      <c r="EJ263" s="99"/>
      <c r="EK263" s="111">
        <v>43426</v>
      </c>
      <c r="EL263" s="92">
        <v>0.76</v>
      </c>
      <c r="EM263" s="112">
        <v>43623</v>
      </c>
      <c r="EN263" s="102">
        <v>77.8</v>
      </c>
      <c r="EO263" s="111">
        <v>43522</v>
      </c>
      <c r="EP263" s="92">
        <v>107</v>
      </c>
      <c r="EQ263" s="111">
        <v>43522</v>
      </c>
      <c r="ER263" s="99">
        <v>54.4</v>
      </c>
      <c r="ES263" s="111">
        <v>43522</v>
      </c>
      <c r="ET263" s="192">
        <v>35</v>
      </c>
      <c r="EU263" s="111">
        <v>43522</v>
      </c>
      <c r="EV263" s="92">
        <v>88</v>
      </c>
      <c r="EW263" s="111">
        <v>43427</v>
      </c>
      <c r="EX263" s="92"/>
      <c r="EY263" s="112">
        <v>43623</v>
      </c>
      <c r="EZ263" s="92">
        <v>5.0999999999999996</v>
      </c>
      <c r="FA263" s="102"/>
      <c r="FB263" s="102"/>
      <c r="FC263" s="92"/>
      <c r="FD263" s="92"/>
      <c r="FE263" s="103"/>
      <c r="FF263" s="105"/>
      <c r="FG263" s="101"/>
      <c r="FH263" s="105"/>
      <c r="FI263" s="92"/>
      <c r="FJ263" s="94"/>
      <c r="FK263" s="92"/>
      <c r="FL263" s="114">
        <v>43626</v>
      </c>
      <c r="FM263" s="98" t="s">
        <v>1530</v>
      </c>
      <c r="FN263" s="97"/>
      <c r="FO263" s="97" t="s">
        <v>1981</v>
      </c>
      <c r="FP263" s="92" t="s">
        <v>132</v>
      </c>
      <c r="FQ263" s="92" t="s">
        <v>132</v>
      </c>
      <c r="FR263" s="92" t="s">
        <v>132</v>
      </c>
      <c r="FS263" s="107" t="s">
        <v>807</v>
      </c>
      <c r="FT263" s="92" t="s">
        <v>132</v>
      </c>
      <c r="FU263" s="97" t="s">
        <v>1981</v>
      </c>
      <c r="GM263" s="102"/>
    </row>
    <row r="264" spans="1:195" s="75" customFormat="1" x14ac:dyDescent="0.25">
      <c r="A264" s="85">
        <v>2022</v>
      </c>
      <c r="B264" s="76">
        <v>44926</v>
      </c>
      <c r="C264" s="85" t="s">
        <v>121</v>
      </c>
      <c r="D264" s="85" t="s">
        <v>122</v>
      </c>
      <c r="E264" s="85" t="s">
        <v>1475</v>
      </c>
      <c r="F264" s="77">
        <f t="shared" si="208"/>
        <v>263</v>
      </c>
      <c r="G264" s="85" t="s">
        <v>1586</v>
      </c>
      <c r="H264" s="85">
        <v>86</v>
      </c>
      <c r="I264" s="85" t="s">
        <v>797</v>
      </c>
      <c r="J264" s="217" t="s">
        <v>980</v>
      </c>
      <c r="K264" s="77" t="str">
        <f>VLOOKUP(J264,[1]CodMpios!$B$1075:$E$1087,4,FALSE)</f>
        <v>86755 - San Francisco</v>
      </c>
      <c r="L264" s="77" t="str">
        <f>VLOOKUP($J264,[1]Coord_Mpios_X_Y!$B$102:$K$114,9,FALSE)</f>
        <v>1,136071096046</v>
      </c>
      <c r="M264" s="77" t="str">
        <f>VLOOKUP($J264,[1]Coord_Mpios_X_Y!$B$102:$K$114,10,FALSE)</f>
        <v>-76,847266605795</v>
      </c>
      <c r="N264" s="86" t="s">
        <v>1784</v>
      </c>
      <c r="O264" s="86" t="s">
        <v>1776</v>
      </c>
      <c r="P264" s="218"/>
      <c r="Q264" s="85" t="s">
        <v>126</v>
      </c>
      <c r="R264" s="85">
        <v>27474403</v>
      </c>
      <c r="S264" s="62" t="str">
        <f t="shared" si="187"/>
        <v>CC27474403</v>
      </c>
      <c r="T264" s="85" t="s">
        <v>268</v>
      </c>
      <c r="U264" s="85" t="s">
        <v>981</v>
      </c>
      <c r="V264" s="85" t="s">
        <v>183</v>
      </c>
      <c r="W264" s="85" t="s">
        <v>982</v>
      </c>
      <c r="X264" s="87">
        <v>19456</v>
      </c>
      <c r="Y264" s="89">
        <f t="shared" si="204"/>
        <v>53</v>
      </c>
      <c r="Z264" s="63">
        <f>VLOOKUP($Y264,[1]Edades!$A$3:$H$153,4,FALSE)</f>
        <v>5</v>
      </c>
      <c r="AA264" s="63" t="str">
        <f>VLOOKUP($Y264,[1]Edades!$A$3:$H$153,6,FALSE)</f>
        <v>5 - Adultez</v>
      </c>
      <c r="AB264" s="63">
        <f>VLOOKUP($Y264,[1]Edades!$A$3:$H$153,7,FALSE)</f>
        <v>11</v>
      </c>
      <c r="AC264" s="63" t="str">
        <f>VLOOKUP($Y264,[1]Edades!$A$3:$H$153,8,FALSE)</f>
        <v>50-54</v>
      </c>
      <c r="AD264" s="91" t="s">
        <v>1590</v>
      </c>
      <c r="AE264" s="85">
        <v>2</v>
      </c>
      <c r="AF264" s="85" t="s">
        <v>807</v>
      </c>
      <c r="AG264" s="86" t="s">
        <v>1777</v>
      </c>
      <c r="AH264" s="85" t="s">
        <v>807</v>
      </c>
      <c r="AI264" s="85" t="s">
        <v>807</v>
      </c>
      <c r="AJ264" s="85" t="s">
        <v>807</v>
      </c>
      <c r="AK264" s="86" t="s">
        <v>1784</v>
      </c>
      <c r="AL264" s="86" t="s">
        <v>1601</v>
      </c>
      <c r="AM264" s="85" t="s">
        <v>1786</v>
      </c>
      <c r="AN264" s="85" t="s">
        <v>131</v>
      </c>
      <c r="AO264" s="85" t="s">
        <v>131</v>
      </c>
      <c r="AP264" s="85" t="s">
        <v>131</v>
      </c>
      <c r="AQ264" s="75" t="s">
        <v>1841</v>
      </c>
      <c r="AR264" s="53" t="str">
        <f t="shared" si="205"/>
        <v>86755 - San Francisco</v>
      </c>
      <c r="AS264" s="85" t="s">
        <v>1938</v>
      </c>
      <c r="AT264" s="85">
        <v>3112728561</v>
      </c>
      <c r="AU264" s="85" t="s">
        <v>1219</v>
      </c>
      <c r="AV264" s="85"/>
      <c r="AW264" s="85"/>
      <c r="AX264" s="85"/>
      <c r="AY264" s="85"/>
      <c r="AZ264" s="85"/>
      <c r="BA264" s="85">
        <v>86</v>
      </c>
      <c r="BB264" s="85" t="s">
        <v>1778</v>
      </c>
      <c r="BC264" s="85">
        <v>86755</v>
      </c>
      <c r="BD264" s="85" t="s">
        <v>1938</v>
      </c>
      <c r="BE264" s="89">
        <v>860010017201</v>
      </c>
      <c r="BF264" t="s">
        <v>1079</v>
      </c>
      <c r="BG264" s="85" t="s">
        <v>1779</v>
      </c>
      <c r="BH264" s="85" t="s">
        <v>1780</v>
      </c>
      <c r="BI264" s="85">
        <v>4201616</v>
      </c>
      <c r="BJ264" s="85"/>
      <c r="BK264" s="85"/>
      <c r="BL264" s="85" t="s">
        <v>807</v>
      </c>
      <c r="BM264" s="85" t="s">
        <v>130</v>
      </c>
      <c r="BN264" s="85" t="s">
        <v>132</v>
      </c>
      <c r="BO264" s="85">
        <v>0</v>
      </c>
      <c r="BP264" s="85" t="s">
        <v>132</v>
      </c>
      <c r="BQ264" s="85" t="s">
        <v>132</v>
      </c>
      <c r="BR264" s="85" t="s">
        <v>807</v>
      </c>
      <c r="BS264" s="85" t="s">
        <v>807</v>
      </c>
      <c r="BT264" s="90">
        <v>44594</v>
      </c>
      <c r="BU264" s="85" t="s">
        <v>1677</v>
      </c>
      <c r="BV264" s="85" t="s">
        <v>130</v>
      </c>
      <c r="BW264" s="91" t="s">
        <v>1678</v>
      </c>
      <c r="BX264" s="85"/>
      <c r="BY264" s="85" t="s">
        <v>132</v>
      </c>
      <c r="BZ264" s="85" t="s">
        <v>807</v>
      </c>
      <c r="CA264" s="85" t="s">
        <v>807</v>
      </c>
      <c r="CB264" s="85"/>
      <c r="CC264" s="85"/>
      <c r="CD264" s="85" t="s">
        <v>131</v>
      </c>
      <c r="CE264" s="88" t="s">
        <v>1681</v>
      </c>
      <c r="CF264" s="80" t="str">
        <f t="shared" si="209"/>
        <v>HTA + DM</v>
      </c>
      <c r="CG264" s="92">
        <v>68</v>
      </c>
      <c r="CH264" s="93">
        <v>160</v>
      </c>
      <c r="CI264" s="50">
        <f t="shared" si="188"/>
        <v>26.562499999999996</v>
      </c>
      <c r="CJ264" s="18" t="str">
        <f t="shared" si="189"/>
        <v>SOBREPESO</v>
      </c>
      <c r="CK264" s="95">
        <f>Hoja1!L266</f>
        <v>18</v>
      </c>
      <c r="CL264" s="10" t="s">
        <v>1113</v>
      </c>
      <c r="CM264" s="97">
        <v>43431</v>
      </c>
      <c r="CN264" s="92"/>
      <c r="CO264" s="75">
        <v>1</v>
      </c>
      <c r="CP264" s="97">
        <v>43431</v>
      </c>
      <c r="CQ264" s="75">
        <v>1</v>
      </c>
      <c r="CR264" s="94" t="s">
        <v>1221</v>
      </c>
      <c r="CS264" s="75">
        <v>1</v>
      </c>
      <c r="CT264" s="92" t="s">
        <v>1709</v>
      </c>
      <c r="CU264" s="93" t="s">
        <v>807</v>
      </c>
      <c r="CV264" s="92"/>
      <c r="CW264" s="93">
        <v>125</v>
      </c>
      <c r="CX264" s="92">
        <v>88</v>
      </c>
      <c r="CY264" s="93" t="s">
        <v>807</v>
      </c>
      <c r="CZ264" s="92" t="s">
        <v>130</v>
      </c>
      <c r="DA264" s="75" t="s">
        <v>807</v>
      </c>
      <c r="DB264" s="92">
        <v>0</v>
      </c>
      <c r="DC264" s="75" t="str">
        <f t="shared" si="191"/>
        <v/>
      </c>
      <c r="DD264" s="16" t="str">
        <f t="shared" si="192"/>
        <v/>
      </c>
      <c r="DE264" s="16" t="str">
        <f t="shared" si="193"/>
        <v/>
      </c>
      <c r="DF264" s="16" t="str">
        <f t="shared" si="194"/>
        <v>HDL ALTO</v>
      </c>
      <c r="DG264" s="16" t="str">
        <f t="shared" si="207"/>
        <v xml:space="preserve"> +  +  + HDL ALTO</v>
      </c>
      <c r="DH264" s="16" t="str">
        <f>VLOOKUP(DG264,Hoja3!$A$19:$B$41,2,FALSE)</f>
        <v>HDL ALTO</v>
      </c>
      <c r="DI264" s="98">
        <v>43313</v>
      </c>
      <c r="DJ264" s="75" t="str">
        <f t="shared" si="195"/>
        <v>SI</v>
      </c>
      <c r="DL264" s="98"/>
      <c r="DM264" s="98">
        <v>43313</v>
      </c>
      <c r="DN264" s="75" t="str">
        <f t="shared" si="196"/>
        <v>SI</v>
      </c>
      <c r="DO264" s="98"/>
      <c r="DP264" s="75" t="str">
        <f t="shared" si="197"/>
        <v>NO</v>
      </c>
      <c r="DQ264" s="98"/>
      <c r="DR264" s="75" t="str">
        <f t="shared" si="198"/>
        <v>NO</v>
      </c>
      <c r="DS264" s="98">
        <v>43374</v>
      </c>
      <c r="DT264" s="75" t="str">
        <f t="shared" si="199"/>
        <v>SI</v>
      </c>
      <c r="DU264" s="98">
        <v>43306</v>
      </c>
      <c r="DV264" s="75" t="str">
        <f t="shared" si="200"/>
        <v>SI</v>
      </c>
      <c r="DW264" s="98"/>
      <c r="DX264" s="75" t="str">
        <f t="shared" si="201"/>
        <v>NO</v>
      </c>
      <c r="DY264" s="98">
        <v>43417</v>
      </c>
      <c r="DZ264" s="75" t="str">
        <f t="shared" si="202"/>
        <v>SI</v>
      </c>
      <c r="EA264" s="98"/>
      <c r="EB264" s="75" t="str">
        <f t="shared" si="203"/>
        <v>NO</v>
      </c>
      <c r="EC264" s="98" t="s">
        <v>807</v>
      </c>
      <c r="ED264" s="92" t="s">
        <v>1530</v>
      </c>
      <c r="EE264" s="92"/>
      <c r="EF264" s="98" t="s">
        <v>807</v>
      </c>
      <c r="EG264" s="94"/>
      <c r="EH264" s="99" t="s">
        <v>131</v>
      </c>
      <c r="EI264" s="99" t="s">
        <v>807</v>
      </c>
      <c r="EJ264" s="99"/>
      <c r="EK264" s="101">
        <v>43411</v>
      </c>
      <c r="EL264" s="92">
        <v>0.7</v>
      </c>
      <c r="EM264" s="103">
        <v>43411</v>
      </c>
      <c r="EN264" s="102">
        <v>169</v>
      </c>
      <c r="EO264" s="101">
        <v>43411</v>
      </c>
      <c r="EP264" s="92">
        <v>224</v>
      </c>
      <c r="EQ264" s="101">
        <v>43411</v>
      </c>
      <c r="ER264" s="99">
        <v>169.6</v>
      </c>
      <c r="ES264" s="101">
        <v>43411</v>
      </c>
      <c r="ET264" s="192">
        <v>35</v>
      </c>
      <c r="EU264" s="101">
        <v>43411</v>
      </c>
      <c r="EV264" s="92">
        <v>97</v>
      </c>
      <c r="EW264" s="101" t="s">
        <v>1940</v>
      </c>
      <c r="EX264" s="92"/>
      <c r="EY264" s="103">
        <v>43411</v>
      </c>
      <c r="EZ264" s="92">
        <v>10.199999999999999</v>
      </c>
      <c r="FA264" s="102"/>
      <c r="FB264" s="102"/>
      <c r="FC264" s="92"/>
      <c r="FD264" s="92"/>
      <c r="FE264" s="103" t="s">
        <v>1836</v>
      </c>
      <c r="FF264" s="104" t="s">
        <v>1939</v>
      </c>
      <c r="FG264" s="101" t="s">
        <v>1836</v>
      </c>
      <c r="FH264" s="105">
        <v>99</v>
      </c>
      <c r="FI264" s="92"/>
      <c r="FJ264" s="94"/>
      <c r="FK264" s="92"/>
      <c r="FL264" s="97">
        <v>44594</v>
      </c>
      <c r="FM264" s="98" t="s">
        <v>1530</v>
      </c>
      <c r="FN264" s="97">
        <v>44683</v>
      </c>
      <c r="FO264" s="107" t="s">
        <v>807</v>
      </c>
      <c r="FP264" s="92" t="s">
        <v>132</v>
      </c>
      <c r="FQ264" s="92" t="s">
        <v>132</v>
      </c>
      <c r="FR264" s="92" t="s">
        <v>132</v>
      </c>
      <c r="FS264" s="107" t="s">
        <v>807</v>
      </c>
      <c r="FT264" s="92" t="s">
        <v>132</v>
      </c>
      <c r="FU264" s="92"/>
      <c r="GM264" s="102"/>
    </row>
    <row r="265" spans="1:195" s="75" customFormat="1" x14ac:dyDescent="0.25">
      <c r="A265" s="85">
        <v>2022</v>
      </c>
      <c r="B265" s="76">
        <v>44926</v>
      </c>
      <c r="C265" s="85" t="s">
        <v>121</v>
      </c>
      <c r="D265" s="85" t="s">
        <v>122</v>
      </c>
      <c r="E265" s="85" t="s">
        <v>123</v>
      </c>
      <c r="F265" s="77">
        <f t="shared" si="208"/>
        <v>264</v>
      </c>
      <c r="G265" s="85" t="s">
        <v>1586</v>
      </c>
      <c r="H265" s="85">
        <v>86</v>
      </c>
      <c r="I265" s="85" t="s">
        <v>797</v>
      </c>
      <c r="J265" s="217" t="s">
        <v>800</v>
      </c>
      <c r="K265" s="77" t="str">
        <f>VLOOKUP(J265,[1]CodMpios!$B$1075:$E$1087,4,FALSE)</f>
        <v>86001 - Mocoa</v>
      </c>
      <c r="L265" s="77" t="str">
        <f>VLOOKUP($J265,[1]Coord_Mpios_X_Y!$B$102:$K$114,9,FALSE)</f>
        <v>1,228574994655</v>
      </c>
      <c r="M265" s="77" t="str">
        <f>VLOOKUP($J265,[1]Coord_Mpios_X_Y!$B$102:$K$114,10,FALSE)</f>
        <v>-76,684362183288</v>
      </c>
      <c r="N265" s="86" t="s">
        <v>1775</v>
      </c>
      <c r="O265" s="86" t="s">
        <v>1776</v>
      </c>
      <c r="P265" s="218"/>
      <c r="Q265" s="85" t="s">
        <v>126</v>
      </c>
      <c r="R265" s="108">
        <v>36995854</v>
      </c>
      <c r="S265" s="62" t="str">
        <f t="shared" si="187"/>
        <v>CC36995854</v>
      </c>
      <c r="T265" s="91" t="s">
        <v>448</v>
      </c>
      <c r="U265" s="85" t="s">
        <v>440</v>
      </c>
      <c r="V265" s="91" t="s">
        <v>557</v>
      </c>
      <c r="W265" s="85" t="s">
        <v>859</v>
      </c>
      <c r="X265" s="87">
        <v>22046</v>
      </c>
      <c r="Y265" s="89">
        <f t="shared" si="204"/>
        <v>60</v>
      </c>
      <c r="Z265" s="63">
        <f>VLOOKUP($Y265,[1]Edades!$A$3:$H$153,4,FALSE)</f>
        <v>6</v>
      </c>
      <c r="AA265" s="63" t="str">
        <f>VLOOKUP($Y265,[1]Edades!$A$3:$H$153,6,FALSE)</f>
        <v>6 - Persona mayor</v>
      </c>
      <c r="AB265" s="63">
        <f>VLOOKUP($Y265,[1]Edades!$A$3:$H$153,7,FALSE)</f>
        <v>13</v>
      </c>
      <c r="AC265" s="63" t="str">
        <f>VLOOKUP($Y265,[1]Edades!$A$3:$H$153,8,FALSE)</f>
        <v>60-64</v>
      </c>
      <c r="AD265" s="91" t="s">
        <v>1590</v>
      </c>
      <c r="AE265" s="85">
        <v>2</v>
      </c>
      <c r="AF265" s="85" t="s">
        <v>807</v>
      </c>
      <c r="AG265" s="86" t="s">
        <v>1777</v>
      </c>
      <c r="AH265" s="85" t="s">
        <v>807</v>
      </c>
      <c r="AI265" s="85" t="s">
        <v>807</v>
      </c>
      <c r="AJ265" s="85" t="s">
        <v>807</v>
      </c>
      <c r="AK265" s="86" t="s">
        <v>1775</v>
      </c>
      <c r="AL265" s="86" t="s">
        <v>1601</v>
      </c>
      <c r="AM265" s="85" t="s">
        <v>1786</v>
      </c>
      <c r="AN265" s="85" t="s">
        <v>131</v>
      </c>
      <c r="AO265" s="85" t="s">
        <v>131</v>
      </c>
      <c r="AP265" s="85" t="s">
        <v>131</v>
      </c>
      <c r="AQ265" s="75" t="s">
        <v>1841</v>
      </c>
      <c r="AR265" s="53" t="str">
        <f t="shared" si="205"/>
        <v>86001 - Mocoa</v>
      </c>
      <c r="AS265" s="85" t="s">
        <v>1586</v>
      </c>
      <c r="AT265" s="85">
        <v>3113635067</v>
      </c>
      <c r="AU265" s="85" t="s">
        <v>1219</v>
      </c>
      <c r="AV265" s="85"/>
      <c r="AW265" s="85"/>
      <c r="AX265" s="85"/>
      <c r="AY265" s="85"/>
      <c r="AZ265" s="85"/>
      <c r="BA265" s="85">
        <v>86</v>
      </c>
      <c r="BB265" s="85" t="s">
        <v>1778</v>
      </c>
      <c r="BC265" s="85">
        <v>86001</v>
      </c>
      <c r="BD265" s="85" t="s">
        <v>1586</v>
      </c>
      <c r="BE265" s="89">
        <v>860010017201</v>
      </c>
      <c r="BF265" s="49" t="s">
        <v>1079</v>
      </c>
      <c r="BG265" s="85" t="s">
        <v>1779</v>
      </c>
      <c r="BH265" s="85" t="s">
        <v>1780</v>
      </c>
      <c r="BI265" s="85">
        <v>4201616</v>
      </c>
      <c r="BJ265" s="85"/>
      <c r="BK265" s="85"/>
      <c r="BL265" s="85" t="s">
        <v>807</v>
      </c>
      <c r="BM265" s="85" t="s">
        <v>130</v>
      </c>
      <c r="BN265" s="85" t="s">
        <v>132</v>
      </c>
      <c r="BO265" s="85">
        <v>0</v>
      </c>
      <c r="BP265" s="85" t="s">
        <v>132</v>
      </c>
      <c r="BQ265" s="85" t="s">
        <v>132</v>
      </c>
      <c r="BR265" s="85" t="s">
        <v>807</v>
      </c>
      <c r="BS265" s="85" t="s">
        <v>807</v>
      </c>
      <c r="BT265" s="142">
        <v>43873</v>
      </c>
      <c r="BU265" s="85" t="s">
        <v>1677</v>
      </c>
      <c r="BV265" s="85" t="s">
        <v>130</v>
      </c>
      <c r="BW265" s="91" t="s">
        <v>1678</v>
      </c>
      <c r="BX265" s="85"/>
      <c r="BY265" s="85" t="s">
        <v>132</v>
      </c>
      <c r="BZ265" s="85" t="s">
        <v>807</v>
      </c>
      <c r="CA265" s="85" t="s">
        <v>807</v>
      </c>
      <c r="CB265" s="85"/>
      <c r="CC265" s="85"/>
      <c r="CD265" s="85" t="s">
        <v>131</v>
      </c>
      <c r="CE265" s="88" t="s">
        <v>1681</v>
      </c>
      <c r="CF265" s="80" t="str">
        <f t="shared" si="209"/>
        <v>HTA</v>
      </c>
      <c r="CG265" s="109">
        <v>59</v>
      </c>
      <c r="CH265" s="95">
        <v>151</v>
      </c>
      <c r="CI265" s="50">
        <f t="shared" si="188"/>
        <v>25.876058067628612</v>
      </c>
      <c r="CJ265" s="18" t="str">
        <f t="shared" si="189"/>
        <v>SOBREPESO</v>
      </c>
      <c r="CK265" s="95">
        <f>Hoja1!L267</f>
        <v>13</v>
      </c>
      <c r="CL265" s="10" t="s">
        <v>1113</v>
      </c>
      <c r="CM265" s="114">
        <v>43431</v>
      </c>
      <c r="CN265" s="92"/>
      <c r="CO265" s="75">
        <v>1</v>
      </c>
      <c r="CP265" s="119">
        <f>CM265</f>
        <v>43431</v>
      </c>
      <c r="CQ265" s="75">
        <v>2</v>
      </c>
      <c r="CR265" s="65" t="s">
        <v>1222</v>
      </c>
      <c r="CS265" s="75">
        <v>0</v>
      </c>
      <c r="CT265" s="110" t="s">
        <v>131</v>
      </c>
      <c r="CU265" s="93" t="s">
        <v>807</v>
      </c>
      <c r="CV265" s="92"/>
      <c r="CW265" s="102">
        <v>130</v>
      </c>
      <c r="CX265" s="102">
        <v>80</v>
      </c>
      <c r="CY265" s="93" t="s">
        <v>807</v>
      </c>
      <c r="CZ265" s="92" t="s">
        <v>132</v>
      </c>
      <c r="DA265" s="75" t="s">
        <v>807</v>
      </c>
      <c r="DB265" s="92">
        <v>0</v>
      </c>
      <c r="DC265" s="75" t="str">
        <f t="shared" si="191"/>
        <v/>
      </c>
      <c r="DD265" s="16" t="str">
        <f t="shared" si="192"/>
        <v/>
      </c>
      <c r="DE265" s="16" t="str">
        <f t="shared" si="193"/>
        <v/>
      </c>
      <c r="DF265" s="16" t="str">
        <f t="shared" si="194"/>
        <v/>
      </c>
      <c r="DG265" s="16" t="str">
        <f t="shared" si="207"/>
        <v xml:space="preserve"> +  +  + </v>
      </c>
      <c r="DH265" s="16" t="str">
        <f t="shared" ref="DH265:DH267" si="210">E265</f>
        <v>HTA</v>
      </c>
      <c r="DI265" s="98"/>
      <c r="DJ265" s="75" t="str">
        <f t="shared" si="195"/>
        <v>NO</v>
      </c>
      <c r="DL265" s="98"/>
      <c r="DM265" s="98"/>
      <c r="DN265" s="75" t="str">
        <f t="shared" si="196"/>
        <v>NO</v>
      </c>
      <c r="DO265" s="98"/>
      <c r="DP265" s="75" t="str">
        <f t="shared" si="197"/>
        <v>NO</v>
      </c>
      <c r="DQ265" s="98"/>
      <c r="DR265" s="75" t="str">
        <f t="shared" si="198"/>
        <v>NO</v>
      </c>
      <c r="DS265" s="98"/>
      <c r="DT265" s="75" t="str">
        <f t="shared" si="199"/>
        <v>NO</v>
      </c>
      <c r="DU265" s="98"/>
      <c r="DV265" s="75" t="str">
        <f t="shared" si="200"/>
        <v>NO</v>
      </c>
      <c r="DW265" s="98"/>
      <c r="DX265" s="75" t="str">
        <f t="shared" si="201"/>
        <v>NO</v>
      </c>
      <c r="DY265" s="98">
        <v>43403</v>
      </c>
      <c r="DZ265" s="75" t="str">
        <f t="shared" si="202"/>
        <v>SI</v>
      </c>
      <c r="EA265" s="98"/>
      <c r="EB265" s="75" t="str">
        <f t="shared" si="203"/>
        <v>NO</v>
      </c>
      <c r="EC265" s="98" t="s">
        <v>807</v>
      </c>
      <c r="ED265" s="92" t="s">
        <v>1530</v>
      </c>
      <c r="EE265" s="92"/>
      <c r="EF265" s="98" t="s">
        <v>807</v>
      </c>
      <c r="EG265" s="94"/>
      <c r="EH265" s="99" t="s">
        <v>131</v>
      </c>
      <c r="EI265" s="99" t="s">
        <v>807</v>
      </c>
      <c r="EJ265" s="99"/>
      <c r="EK265" s="111">
        <v>43769</v>
      </c>
      <c r="EL265" s="92">
        <v>0.7</v>
      </c>
      <c r="EM265" s="112">
        <v>43769</v>
      </c>
      <c r="EN265" s="102">
        <v>112</v>
      </c>
      <c r="EO265" s="111">
        <v>43769</v>
      </c>
      <c r="EP265" s="92">
        <v>216</v>
      </c>
      <c r="EQ265" s="111">
        <v>43769</v>
      </c>
      <c r="ER265" s="99">
        <v>128.56</v>
      </c>
      <c r="ES265" s="111">
        <v>43769</v>
      </c>
      <c r="ET265" s="192">
        <v>71.099999999999994</v>
      </c>
      <c r="EU265" s="111">
        <v>43769</v>
      </c>
      <c r="EV265" s="92">
        <v>81.7</v>
      </c>
      <c r="EW265" s="111">
        <v>43769</v>
      </c>
      <c r="EX265" s="92"/>
      <c r="EY265" s="103"/>
      <c r="EZ265" s="92"/>
      <c r="FA265" s="102"/>
      <c r="FB265" s="102"/>
      <c r="FC265" s="92"/>
      <c r="FD265" s="92"/>
      <c r="FE265" s="112">
        <v>43769</v>
      </c>
      <c r="FF265" s="125">
        <v>1.5</v>
      </c>
      <c r="FG265" s="111">
        <v>43769</v>
      </c>
      <c r="FH265" s="125">
        <v>77.2</v>
      </c>
      <c r="FI265" s="92"/>
      <c r="FJ265" s="94"/>
      <c r="FK265" s="92"/>
      <c r="FL265" s="114">
        <v>43873</v>
      </c>
      <c r="FM265" s="98" t="s">
        <v>1530</v>
      </c>
      <c r="FN265" s="97">
        <v>43963</v>
      </c>
      <c r="FO265" s="107" t="s">
        <v>807</v>
      </c>
      <c r="FP265" s="92" t="s">
        <v>132</v>
      </c>
      <c r="FQ265" s="92" t="s">
        <v>132</v>
      </c>
      <c r="FR265" s="92" t="s">
        <v>132</v>
      </c>
      <c r="FS265" s="107" t="s">
        <v>807</v>
      </c>
      <c r="FT265" s="92" t="s">
        <v>132</v>
      </c>
      <c r="FU265" s="92"/>
      <c r="GM265" s="102"/>
    </row>
    <row r="266" spans="1:195" s="75" customFormat="1" x14ac:dyDescent="0.25">
      <c r="A266" s="85">
        <v>2022</v>
      </c>
      <c r="B266" s="76">
        <v>44926</v>
      </c>
      <c r="C266" s="85" t="s">
        <v>121</v>
      </c>
      <c r="D266" s="85" t="s">
        <v>122</v>
      </c>
      <c r="E266" s="85" t="s">
        <v>123</v>
      </c>
      <c r="F266" s="77">
        <f t="shared" si="208"/>
        <v>265</v>
      </c>
      <c r="G266" s="85" t="s">
        <v>1586</v>
      </c>
      <c r="H266" s="85">
        <v>86</v>
      </c>
      <c r="I266" s="85" t="s">
        <v>797</v>
      </c>
      <c r="J266" s="217" t="s">
        <v>911</v>
      </c>
      <c r="K266" s="77" t="str">
        <f>VLOOKUP(J266,[1]CodMpios!$B$1075:$E$1087,4,FALSE)</f>
        <v>86568 - Puerto Asís</v>
      </c>
      <c r="L266" s="77" t="str">
        <f>VLOOKUP($J266,[1]Coord_Mpios_X_Y!$B$102:$K$114,9,FALSE)</f>
        <v>0,478611463602</v>
      </c>
      <c r="M266" s="77" t="str">
        <f>VLOOKUP($J266,[1]Coord_Mpios_X_Y!$B$102:$K$114,10,FALSE)</f>
        <v>-76,328200149562</v>
      </c>
      <c r="N266" s="86" t="s">
        <v>1846</v>
      </c>
      <c r="O266" s="86" t="s">
        <v>1776</v>
      </c>
      <c r="P266" s="218"/>
      <c r="Q266" s="85" t="s">
        <v>126</v>
      </c>
      <c r="R266" s="108">
        <v>78587332</v>
      </c>
      <c r="S266" s="62" t="str">
        <f t="shared" si="187"/>
        <v>CC78587332</v>
      </c>
      <c r="T266" s="91" t="s">
        <v>923</v>
      </c>
      <c r="U266" s="85" t="s">
        <v>142</v>
      </c>
      <c r="V266" s="91" t="s">
        <v>400</v>
      </c>
      <c r="W266" s="85" t="s">
        <v>528</v>
      </c>
      <c r="X266" s="87">
        <v>25738</v>
      </c>
      <c r="Y266" s="89">
        <f t="shared" si="204"/>
        <v>70</v>
      </c>
      <c r="Z266" s="63">
        <f>VLOOKUP($Y266,[1]Edades!$A$3:$H$153,4,FALSE)</f>
        <v>6</v>
      </c>
      <c r="AA266" s="63" t="str">
        <f>VLOOKUP($Y266,[1]Edades!$A$3:$H$153,6,FALSE)</f>
        <v>6 - Persona mayor</v>
      </c>
      <c r="AB266" s="63">
        <f>VLOOKUP($Y266,[1]Edades!$A$3:$H$153,7,FALSE)</f>
        <v>15</v>
      </c>
      <c r="AC266" s="63" t="str">
        <f>VLOOKUP($Y266,[1]Edades!$A$3:$H$153,8,FALSE)</f>
        <v>70-74</v>
      </c>
      <c r="AD266" s="91" t="s">
        <v>1589</v>
      </c>
      <c r="AE266" s="85">
        <v>1</v>
      </c>
      <c r="AF266" s="85" t="s">
        <v>807</v>
      </c>
      <c r="AG266" s="86" t="s">
        <v>1777</v>
      </c>
      <c r="AH266" s="85" t="s">
        <v>807</v>
      </c>
      <c r="AI266" s="85" t="s">
        <v>807</v>
      </c>
      <c r="AJ266" s="85" t="s">
        <v>807</v>
      </c>
      <c r="AK266" s="86" t="s">
        <v>1846</v>
      </c>
      <c r="AL266" s="86" t="s">
        <v>1602</v>
      </c>
      <c r="AM266" s="85" t="s">
        <v>1786</v>
      </c>
      <c r="AN266" s="85" t="s">
        <v>131</v>
      </c>
      <c r="AO266" s="85" t="s">
        <v>131</v>
      </c>
      <c r="AP266" s="85" t="s">
        <v>131</v>
      </c>
      <c r="AQ266" s="75" t="s">
        <v>1841</v>
      </c>
      <c r="AR266" s="53" t="str">
        <f t="shared" si="205"/>
        <v>86568 - Puerto Asís</v>
      </c>
      <c r="AS266" s="85" t="s">
        <v>1655</v>
      </c>
      <c r="AT266" s="85">
        <v>3105882542</v>
      </c>
      <c r="AU266" s="85" t="s">
        <v>1218</v>
      </c>
      <c r="AV266" s="85"/>
      <c r="AW266" s="85"/>
      <c r="AX266" s="85"/>
      <c r="AY266" s="85"/>
      <c r="AZ266" s="85"/>
      <c r="BA266" s="85">
        <v>86</v>
      </c>
      <c r="BB266" s="85" t="s">
        <v>1778</v>
      </c>
      <c r="BC266" s="85">
        <v>86568</v>
      </c>
      <c r="BD266" s="85" t="s">
        <v>1655</v>
      </c>
      <c r="BE266" s="89">
        <v>860010017201</v>
      </c>
      <c r="BF266" s="49" t="s">
        <v>1081</v>
      </c>
      <c r="BG266" s="85" t="s">
        <v>1779</v>
      </c>
      <c r="BH266" s="85" t="s">
        <v>1780</v>
      </c>
      <c r="BI266" s="85">
        <v>4201616</v>
      </c>
      <c r="BJ266" s="85"/>
      <c r="BK266" s="85"/>
      <c r="BL266" s="85" t="s">
        <v>807</v>
      </c>
      <c r="BM266" s="85" t="s">
        <v>130</v>
      </c>
      <c r="BN266" s="85" t="s">
        <v>132</v>
      </c>
      <c r="BO266" s="85">
        <v>0</v>
      </c>
      <c r="BP266" s="85" t="s">
        <v>132</v>
      </c>
      <c r="BQ266" s="85" t="s">
        <v>132</v>
      </c>
      <c r="BR266" s="85" t="s">
        <v>807</v>
      </c>
      <c r="BS266" s="85" t="s">
        <v>807</v>
      </c>
      <c r="BT266" s="90">
        <v>44770</v>
      </c>
      <c r="BU266" s="85" t="s">
        <v>1677</v>
      </c>
      <c r="BV266" s="85" t="s">
        <v>130</v>
      </c>
      <c r="BW266" s="85" t="s">
        <v>807</v>
      </c>
      <c r="BX266" s="85"/>
      <c r="BY266" s="85" t="s">
        <v>132</v>
      </c>
      <c r="BZ266" s="85" t="s">
        <v>807</v>
      </c>
      <c r="CA266" s="85" t="s">
        <v>807</v>
      </c>
      <c r="CB266" s="85"/>
      <c r="CC266" s="85"/>
      <c r="CD266" s="85" t="s">
        <v>131</v>
      </c>
      <c r="CE266" s="88" t="s">
        <v>1681</v>
      </c>
      <c r="CF266" s="80" t="str">
        <f t="shared" si="209"/>
        <v>HTA</v>
      </c>
      <c r="CG266" s="109">
        <v>87</v>
      </c>
      <c r="CH266" s="95">
        <v>168</v>
      </c>
      <c r="CI266" s="50">
        <f t="shared" si="188"/>
        <v>30.824829931972793</v>
      </c>
      <c r="CJ266" s="18" t="str">
        <f t="shared" si="189"/>
        <v>OBESIDAD</v>
      </c>
      <c r="CK266" s="95">
        <f>Hoja1!L268</f>
        <v>11</v>
      </c>
      <c r="CL266" s="10" t="s">
        <v>1113</v>
      </c>
      <c r="CM266" s="97">
        <v>43431</v>
      </c>
      <c r="CN266" s="92"/>
      <c r="CO266" s="75">
        <v>1</v>
      </c>
      <c r="CP266" s="98">
        <v>43431</v>
      </c>
      <c r="CQ266" s="75">
        <v>2</v>
      </c>
      <c r="CR266" s="65" t="s">
        <v>1222</v>
      </c>
      <c r="CS266" s="75">
        <v>0</v>
      </c>
      <c r="CT266" s="110" t="s">
        <v>131</v>
      </c>
      <c r="CU266" s="93" t="s">
        <v>807</v>
      </c>
      <c r="CV266" s="92"/>
      <c r="CW266" s="102">
        <v>140</v>
      </c>
      <c r="CX266" s="102">
        <v>80</v>
      </c>
      <c r="CY266" s="93" t="s">
        <v>807</v>
      </c>
      <c r="CZ266" s="92" t="s">
        <v>132</v>
      </c>
      <c r="DA266" s="75" t="s">
        <v>807</v>
      </c>
      <c r="DB266" s="92">
        <v>0</v>
      </c>
      <c r="DC266" s="75" t="str">
        <f t="shared" si="191"/>
        <v/>
      </c>
      <c r="DD266" s="16" t="str">
        <f t="shared" si="192"/>
        <v/>
      </c>
      <c r="DE266" s="16" t="str">
        <f t="shared" si="193"/>
        <v/>
      </c>
      <c r="DF266" s="16" t="str">
        <f t="shared" si="194"/>
        <v/>
      </c>
      <c r="DG266" s="16" t="str">
        <f t="shared" si="207"/>
        <v xml:space="preserve"> +  +  + </v>
      </c>
      <c r="DH266" s="16" t="str">
        <f t="shared" si="210"/>
        <v>HTA</v>
      </c>
      <c r="DI266" s="98">
        <v>43798</v>
      </c>
      <c r="DJ266" s="75" t="str">
        <f t="shared" si="195"/>
        <v>SI</v>
      </c>
      <c r="DL266" s="98"/>
      <c r="DM266" s="98">
        <v>44775</v>
      </c>
      <c r="DN266" s="75" t="str">
        <f t="shared" si="196"/>
        <v>SI</v>
      </c>
      <c r="DO266" s="98"/>
      <c r="DP266" s="75" t="str">
        <f t="shared" si="197"/>
        <v>NO</v>
      </c>
      <c r="DQ266" s="98"/>
      <c r="DR266" s="75" t="str">
        <f t="shared" si="198"/>
        <v>NO</v>
      </c>
      <c r="DS266" s="98"/>
      <c r="DT266" s="75" t="str">
        <f t="shared" si="199"/>
        <v>NO</v>
      </c>
      <c r="DU266" s="98"/>
      <c r="DV266" s="75" t="str">
        <f t="shared" si="200"/>
        <v>NO</v>
      </c>
      <c r="DW266" s="98"/>
      <c r="DX266" s="75" t="str">
        <f t="shared" si="201"/>
        <v>NO</v>
      </c>
      <c r="DY266" s="98">
        <v>44740</v>
      </c>
      <c r="DZ266" s="75" t="str">
        <f t="shared" si="202"/>
        <v>SI</v>
      </c>
      <c r="EA266" s="98"/>
      <c r="EB266" s="75" t="str">
        <f t="shared" si="203"/>
        <v>NO</v>
      </c>
      <c r="EC266" s="98" t="s">
        <v>807</v>
      </c>
      <c r="ED266" s="92" t="s">
        <v>1530</v>
      </c>
      <c r="EE266" s="92"/>
      <c r="EF266" s="98" t="s">
        <v>807</v>
      </c>
      <c r="EG266" s="94"/>
      <c r="EH266" s="99"/>
      <c r="EI266" s="99" t="s">
        <v>807</v>
      </c>
      <c r="EJ266" s="99"/>
      <c r="EK266" s="101">
        <v>44730</v>
      </c>
      <c r="EL266" s="92">
        <v>0.57999999999999996</v>
      </c>
      <c r="EM266" s="103">
        <v>44730</v>
      </c>
      <c r="EN266" s="102">
        <v>87</v>
      </c>
      <c r="EO266" s="101">
        <v>44593</v>
      </c>
      <c r="EP266" s="92">
        <v>129</v>
      </c>
      <c r="EQ266" s="101">
        <v>44593</v>
      </c>
      <c r="ER266" s="99">
        <v>51.599999999999994</v>
      </c>
      <c r="ES266" s="101">
        <v>44593</v>
      </c>
      <c r="ET266" s="192">
        <v>48</v>
      </c>
      <c r="EU266" s="101">
        <v>44593</v>
      </c>
      <c r="EV266" s="92">
        <v>147</v>
      </c>
      <c r="EW266" s="101">
        <v>44652</v>
      </c>
      <c r="EX266" s="92"/>
      <c r="EY266" s="103"/>
      <c r="EZ266" s="92"/>
      <c r="FA266" s="102"/>
      <c r="FB266" s="102"/>
      <c r="FC266" s="92"/>
      <c r="FD266" s="92"/>
      <c r="FE266" s="103">
        <v>44593</v>
      </c>
      <c r="FF266" s="105">
        <v>5.8</v>
      </c>
      <c r="FG266" s="101">
        <v>44593</v>
      </c>
      <c r="FH266" s="118">
        <v>92</v>
      </c>
      <c r="FI266" s="92"/>
      <c r="FJ266" s="94"/>
      <c r="FK266" s="92"/>
      <c r="FL266" s="97">
        <v>44770</v>
      </c>
      <c r="FM266" s="98" t="s">
        <v>1530</v>
      </c>
      <c r="FN266" s="97">
        <v>44862</v>
      </c>
      <c r="FO266" s="107" t="s">
        <v>807</v>
      </c>
      <c r="FP266" s="92" t="s">
        <v>132</v>
      </c>
      <c r="FQ266" s="92" t="s">
        <v>132</v>
      </c>
      <c r="FR266" s="92" t="s">
        <v>132</v>
      </c>
      <c r="FS266" s="107" t="s">
        <v>807</v>
      </c>
      <c r="FT266" s="92" t="s">
        <v>132</v>
      </c>
      <c r="FU266" s="92"/>
      <c r="GM266" s="102"/>
    </row>
    <row r="267" spans="1:195" s="75" customFormat="1" x14ac:dyDescent="0.25">
      <c r="A267" s="85">
        <v>2022</v>
      </c>
      <c r="B267" s="76">
        <v>44926</v>
      </c>
      <c r="C267" s="85" t="s">
        <v>121</v>
      </c>
      <c r="D267" s="85" t="s">
        <v>122</v>
      </c>
      <c r="E267" s="85" t="s">
        <v>1475</v>
      </c>
      <c r="F267" s="77">
        <f t="shared" si="208"/>
        <v>266</v>
      </c>
      <c r="G267" s="85" t="s">
        <v>1586</v>
      </c>
      <c r="H267" s="85">
        <v>86</v>
      </c>
      <c r="I267" s="85" t="s">
        <v>797</v>
      </c>
      <c r="J267" s="217" t="s">
        <v>800</v>
      </c>
      <c r="K267" s="77" t="str">
        <f>VLOOKUP(J267,[1]CodMpios!$B$1075:$E$1087,4,FALSE)</f>
        <v>86001 - Mocoa</v>
      </c>
      <c r="L267" s="77" t="str">
        <f>VLOOKUP($J267,[1]Coord_Mpios_X_Y!$B$102:$K$114,9,FALSE)</f>
        <v>1,228574994655</v>
      </c>
      <c r="M267" s="77" t="str">
        <f>VLOOKUP($J267,[1]Coord_Mpios_X_Y!$B$102:$K$114,10,FALSE)</f>
        <v>-76,684362183288</v>
      </c>
      <c r="N267" s="86" t="s">
        <v>1775</v>
      </c>
      <c r="O267" s="86" t="s">
        <v>1776</v>
      </c>
      <c r="P267" s="218"/>
      <c r="Q267" s="85" t="s">
        <v>126</v>
      </c>
      <c r="R267" s="108">
        <v>97470035</v>
      </c>
      <c r="S267" s="62" t="str">
        <f t="shared" si="187"/>
        <v>CC97470035</v>
      </c>
      <c r="T267" s="91" t="s">
        <v>505</v>
      </c>
      <c r="U267" s="85" t="s">
        <v>142</v>
      </c>
      <c r="V267" s="91" t="s">
        <v>1040</v>
      </c>
      <c r="W267" s="85" t="s">
        <v>137</v>
      </c>
      <c r="X267" s="87">
        <v>21492</v>
      </c>
      <c r="Y267" s="89">
        <f t="shared" si="204"/>
        <v>58</v>
      </c>
      <c r="Z267" s="63">
        <f>VLOOKUP($Y267,[1]Edades!$A$3:$H$153,4,FALSE)</f>
        <v>5</v>
      </c>
      <c r="AA267" s="63" t="str">
        <f>VLOOKUP($Y267,[1]Edades!$A$3:$H$153,6,FALSE)</f>
        <v>5 - Adultez</v>
      </c>
      <c r="AB267" s="63">
        <f>VLOOKUP($Y267,[1]Edades!$A$3:$H$153,7,FALSE)</f>
        <v>12</v>
      </c>
      <c r="AC267" s="63" t="str">
        <f>VLOOKUP($Y267,[1]Edades!$A$3:$H$153,8,FALSE)</f>
        <v>55-59</v>
      </c>
      <c r="AD267" s="91" t="s">
        <v>1589</v>
      </c>
      <c r="AE267" s="85">
        <v>1</v>
      </c>
      <c r="AF267" s="85" t="s">
        <v>807</v>
      </c>
      <c r="AG267" s="86" t="s">
        <v>1777</v>
      </c>
      <c r="AH267" s="85" t="s">
        <v>807</v>
      </c>
      <c r="AI267" s="85" t="s">
        <v>807</v>
      </c>
      <c r="AJ267" s="85" t="s">
        <v>807</v>
      </c>
      <c r="AK267" s="86" t="s">
        <v>1775</v>
      </c>
      <c r="AL267" s="85" t="s">
        <v>807</v>
      </c>
      <c r="AM267" s="85" t="s">
        <v>1786</v>
      </c>
      <c r="AN267" s="85" t="s">
        <v>131</v>
      </c>
      <c r="AO267" s="85" t="s">
        <v>131</v>
      </c>
      <c r="AP267" s="85" t="s">
        <v>131</v>
      </c>
      <c r="AQ267" s="75" t="s">
        <v>1841</v>
      </c>
      <c r="AR267" s="53" t="str">
        <f t="shared" si="205"/>
        <v>86001 - Mocoa</v>
      </c>
      <c r="AS267" s="85" t="s">
        <v>1586</v>
      </c>
      <c r="AT267" s="85">
        <v>3115299714</v>
      </c>
      <c r="AU267" s="85" t="s">
        <v>1219</v>
      </c>
      <c r="AV267" s="85"/>
      <c r="AW267" s="85"/>
      <c r="AX267" s="85"/>
      <c r="AY267" s="85"/>
      <c r="AZ267" s="85"/>
      <c r="BA267" s="85">
        <v>86</v>
      </c>
      <c r="BB267" s="85" t="s">
        <v>1778</v>
      </c>
      <c r="BC267" s="85">
        <v>86001</v>
      </c>
      <c r="BD267" s="85" t="s">
        <v>1586</v>
      </c>
      <c r="BE267" s="89">
        <v>860010017201</v>
      </c>
      <c r="BF267" s="49" t="s">
        <v>1079</v>
      </c>
      <c r="BG267" s="85" t="s">
        <v>1779</v>
      </c>
      <c r="BH267" s="85" t="s">
        <v>1780</v>
      </c>
      <c r="BI267" s="85">
        <v>4201616</v>
      </c>
      <c r="BJ267" s="85"/>
      <c r="BK267" s="85"/>
      <c r="BL267" s="85" t="s">
        <v>807</v>
      </c>
      <c r="BM267" s="85" t="s">
        <v>130</v>
      </c>
      <c r="BN267" s="85" t="s">
        <v>132</v>
      </c>
      <c r="BO267" s="85">
        <v>0</v>
      </c>
      <c r="BP267" s="85" t="s">
        <v>132</v>
      </c>
      <c r="BQ267" s="85" t="s">
        <v>132</v>
      </c>
      <c r="BR267" s="85" t="s">
        <v>807</v>
      </c>
      <c r="BS267" s="85" t="s">
        <v>807</v>
      </c>
      <c r="BT267" s="142">
        <v>44609</v>
      </c>
      <c r="BU267" s="85" t="s">
        <v>1677</v>
      </c>
      <c r="BV267" s="85" t="s">
        <v>130</v>
      </c>
      <c r="BW267" s="91" t="s">
        <v>1678</v>
      </c>
      <c r="BX267" s="85"/>
      <c r="BY267" s="85" t="s">
        <v>132</v>
      </c>
      <c r="BZ267" s="85" t="s">
        <v>807</v>
      </c>
      <c r="CA267" s="85" t="s">
        <v>807</v>
      </c>
      <c r="CB267" s="85"/>
      <c r="CC267" s="85"/>
      <c r="CD267" s="85" t="s">
        <v>131</v>
      </c>
      <c r="CE267" s="88" t="s">
        <v>1681</v>
      </c>
      <c r="CF267" s="80" t="str">
        <f t="shared" si="209"/>
        <v>HTA + DM</v>
      </c>
      <c r="CG267" s="109">
        <v>90</v>
      </c>
      <c r="CH267" s="95">
        <v>170</v>
      </c>
      <c r="CI267" s="50">
        <f t="shared" si="188"/>
        <v>31.141868512110729</v>
      </c>
      <c r="CJ267" s="18" t="str">
        <f t="shared" si="189"/>
        <v>OBESIDAD</v>
      </c>
      <c r="CK267" s="95">
        <f>Hoja1!L269</f>
        <v>10</v>
      </c>
      <c r="CL267" s="10" t="s">
        <v>1112</v>
      </c>
      <c r="CM267" s="114">
        <v>43431</v>
      </c>
      <c r="CN267" s="92"/>
      <c r="CO267" s="75">
        <v>1</v>
      </c>
      <c r="CP267" s="119">
        <f t="shared" ref="CP267:CP268" si="211">CM267</f>
        <v>43431</v>
      </c>
      <c r="CQ267" s="75">
        <v>1</v>
      </c>
      <c r="CR267" s="94" t="s">
        <v>1221</v>
      </c>
      <c r="CS267" s="75">
        <v>1</v>
      </c>
      <c r="CT267" s="110" t="s">
        <v>1707</v>
      </c>
      <c r="CU267" s="93" t="s">
        <v>807</v>
      </c>
      <c r="CV267" s="92"/>
      <c r="CW267" s="102">
        <v>130</v>
      </c>
      <c r="CX267" s="102">
        <v>80</v>
      </c>
      <c r="CY267" s="93" t="s">
        <v>807</v>
      </c>
      <c r="CZ267" s="92" t="s">
        <v>132</v>
      </c>
      <c r="DA267" s="75" t="s">
        <v>807</v>
      </c>
      <c r="DB267" s="92">
        <v>0</v>
      </c>
      <c r="DC267" s="75" t="str">
        <f t="shared" si="191"/>
        <v/>
      </c>
      <c r="DD267" s="16" t="str">
        <f t="shared" si="192"/>
        <v/>
      </c>
      <c r="DE267" s="16" t="str">
        <f t="shared" si="193"/>
        <v/>
      </c>
      <c r="DF267" s="16" t="str">
        <f t="shared" si="194"/>
        <v/>
      </c>
      <c r="DG267" s="16" t="str">
        <f t="shared" si="207"/>
        <v xml:space="preserve"> +  +  + </v>
      </c>
      <c r="DH267" s="16" t="str">
        <f t="shared" si="210"/>
        <v>HTA + DM</v>
      </c>
      <c r="DI267" s="98"/>
      <c r="DJ267" s="75" t="str">
        <f t="shared" si="195"/>
        <v>NO</v>
      </c>
      <c r="DL267" s="98"/>
      <c r="DM267" s="98">
        <v>44461</v>
      </c>
      <c r="DN267" s="75" t="str">
        <f t="shared" si="196"/>
        <v>SI</v>
      </c>
      <c r="DO267" s="98"/>
      <c r="DP267" s="75" t="str">
        <f t="shared" si="197"/>
        <v>NO</v>
      </c>
      <c r="DQ267" s="98"/>
      <c r="DR267" s="75" t="str">
        <f t="shared" si="198"/>
        <v>NO</v>
      </c>
      <c r="DS267" s="98"/>
      <c r="DT267" s="75" t="str">
        <f t="shared" si="199"/>
        <v>NO</v>
      </c>
      <c r="DU267" s="98"/>
      <c r="DV267" s="75" t="str">
        <f t="shared" si="200"/>
        <v>NO</v>
      </c>
      <c r="DW267" s="98"/>
      <c r="DX267" s="75" t="str">
        <f t="shared" si="201"/>
        <v>NO</v>
      </c>
      <c r="DY267" s="97">
        <v>44363</v>
      </c>
      <c r="DZ267" s="75" t="str">
        <f t="shared" si="202"/>
        <v>SI</v>
      </c>
      <c r="EA267" s="98"/>
      <c r="EB267" s="75" t="str">
        <f t="shared" si="203"/>
        <v>NO</v>
      </c>
      <c r="EC267" s="98" t="s">
        <v>807</v>
      </c>
      <c r="ED267" s="92" t="s">
        <v>1530</v>
      </c>
      <c r="EE267" s="92"/>
      <c r="EF267" s="98" t="s">
        <v>807</v>
      </c>
      <c r="EG267" s="94"/>
      <c r="EH267" s="99" t="s">
        <v>131</v>
      </c>
      <c r="EI267" s="99" t="s">
        <v>807</v>
      </c>
      <c r="EJ267" s="99"/>
      <c r="EK267" s="111">
        <v>44357</v>
      </c>
      <c r="EL267" s="92">
        <v>0.7</v>
      </c>
      <c r="EM267" s="112">
        <v>44357</v>
      </c>
      <c r="EN267" s="102">
        <v>163</v>
      </c>
      <c r="EO267" s="111">
        <v>44357</v>
      </c>
      <c r="EP267" s="92">
        <v>143</v>
      </c>
      <c r="EQ267" s="111">
        <v>44357</v>
      </c>
      <c r="ER267" s="99">
        <v>77.099999999999994</v>
      </c>
      <c r="ES267" s="111">
        <v>44357</v>
      </c>
      <c r="ET267" s="192">
        <v>46.5</v>
      </c>
      <c r="EU267" s="111">
        <v>44357</v>
      </c>
      <c r="EV267" s="92">
        <v>97</v>
      </c>
      <c r="EW267" s="111">
        <v>44357</v>
      </c>
      <c r="EX267" s="92"/>
      <c r="EY267" s="112">
        <v>44357</v>
      </c>
      <c r="EZ267" s="92">
        <v>8</v>
      </c>
      <c r="FA267" s="102"/>
      <c r="FB267" s="102"/>
      <c r="FC267" s="92"/>
      <c r="FD267" s="92"/>
      <c r="FE267" s="112">
        <v>44357</v>
      </c>
      <c r="FF267" s="125">
        <v>15.6</v>
      </c>
      <c r="FG267" s="111">
        <v>44357</v>
      </c>
      <c r="FH267" s="125">
        <v>104.9</v>
      </c>
      <c r="FI267" s="92"/>
      <c r="FJ267" s="94"/>
      <c r="FK267" s="92"/>
      <c r="FL267" s="114">
        <v>44609</v>
      </c>
      <c r="FM267" s="98" t="s">
        <v>1530</v>
      </c>
      <c r="FN267" s="114">
        <v>44698</v>
      </c>
      <c r="FO267" s="107" t="s">
        <v>807</v>
      </c>
      <c r="FP267" s="92" t="s">
        <v>132</v>
      </c>
      <c r="FQ267" s="92" t="s">
        <v>132</v>
      </c>
      <c r="FR267" s="92" t="s">
        <v>132</v>
      </c>
      <c r="FS267" s="107" t="s">
        <v>807</v>
      </c>
      <c r="FT267" s="92" t="s">
        <v>132</v>
      </c>
      <c r="FU267" s="92"/>
      <c r="GM267" s="102"/>
    </row>
    <row r="268" spans="1:195" s="75" customFormat="1" x14ac:dyDescent="0.25">
      <c r="A268" s="85">
        <v>2022</v>
      </c>
      <c r="B268" s="76">
        <v>44926</v>
      </c>
      <c r="C268" s="85" t="s">
        <v>121</v>
      </c>
      <c r="D268" s="85" t="s">
        <v>122</v>
      </c>
      <c r="E268" s="85" t="s">
        <v>123</v>
      </c>
      <c r="F268" s="77">
        <f t="shared" si="208"/>
        <v>267</v>
      </c>
      <c r="G268" s="85" t="s">
        <v>1586</v>
      </c>
      <c r="H268" s="85">
        <v>86</v>
      </c>
      <c r="I268" s="85" t="s">
        <v>797</v>
      </c>
      <c r="J268" s="217" t="s">
        <v>800</v>
      </c>
      <c r="K268" s="77" t="str">
        <f>VLOOKUP(J268,[1]CodMpios!$B$1075:$E$1087,4,FALSE)</f>
        <v>86001 - Mocoa</v>
      </c>
      <c r="L268" s="77" t="str">
        <f>VLOOKUP($J268,[1]Coord_Mpios_X_Y!$B$102:$K$114,9,FALSE)</f>
        <v>1,228574994655</v>
      </c>
      <c r="M268" s="77" t="str">
        <f>VLOOKUP($J268,[1]Coord_Mpios_X_Y!$B$102:$K$114,10,FALSE)</f>
        <v>-76,684362183288</v>
      </c>
      <c r="N268" s="86" t="s">
        <v>1784</v>
      </c>
      <c r="O268" s="86" t="s">
        <v>1776</v>
      </c>
      <c r="P268" s="218"/>
      <c r="Q268" s="85" t="s">
        <v>126</v>
      </c>
      <c r="R268" s="108">
        <v>27359150</v>
      </c>
      <c r="S268" s="62" t="str">
        <f t="shared" si="187"/>
        <v>CC27359150</v>
      </c>
      <c r="T268" s="91" t="s">
        <v>189</v>
      </c>
      <c r="U268" s="85" t="s">
        <v>133</v>
      </c>
      <c r="V268" s="91" t="s">
        <v>558</v>
      </c>
      <c r="W268" s="85" t="s">
        <v>226</v>
      </c>
      <c r="X268" s="87">
        <v>24794</v>
      </c>
      <c r="Y268" s="89">
        <f t="shared" si="204"/>
        <v>67</v>
      </c>
      <c r="Z268" s="63">
        <f>VLOOKUP($Y268,[1]Edades!$A$3:$H$153,4,FALSE)</f>
        <v>6</v>
      </c>
      <c r="AA268" s="63" t="str">
        <f>VLOOKUP($Y268,[1]Edades!$A$3:$H$153,6,FALSE)</f>
        <v>6 - Persona mayor</v>
      </c>
      <c r="AB268" s="63">
        <f>VLOOKUP($Y268,[1]Edades!$A$3:$H$153,7,FALSE)</f>
        <v>14</v>
      </c>
      <c r="AC268" s="63" t="str">
        <f>VLOOKUP($Y268,[1]Edades!$A$3:$H$153,8,FALSE)</f>
        <v>65-69</v>
      </c>
      <c r="AD268" s="91" t="s">
        <v>1590</v>
      </c>
      <c r="AE268" s="85">
        <v>2</v>
      </c>
      <c r="AF268" s="85" t="s">
        <v>807</v>
      </c>
      <c r="AG268" s="86" t="s">
        <v>1777</v>
      </c>
      <c r="AH268" s="85" t="s">
        <v>807</v>
      </c>
      <c r="AI268" s="85" t="s">
        <v>807</v>
      </c>
      <c r="AJ268" s="85" t="s">
        <v>807</v>
      </c>
      <c r="AK268" s="86" t="s">
        <v>1784</v>
      </c>
      <c r="AL268" s="86" t="s">
        <v>1602</v>
      </c>
      <c r="AM268" s="85" t="s">
        <v>1786</v>
      </c>
      <c r="AN268" s="85" t="s">
        <v>131</v>
      </c>
      <c r="AO268" s="85" t="s">
        <v>131</v>
      </c>
      <c r="AP268" s="85" t="s">
        <v>131</v>
      </c>
      <c r="AQ268" s="75" t="s">
        <v>1841</v>
      </c>
      <c r="AR268" s="53" t="str">
        <f t="shared" si="205"/>
        <v>86001 - Mocoa</v>
      </c>
      <c r="AS268" s="85" t="s">
        <v>1586</v>
      </c>
      <c r="AT268" s="85">
        <v>3128316920</v>
      </c>
      <c r="AU268" s="85" t="s">
        <v>1219</v>
      </c>
      <c r="AV268" s="85"/>
      <c r="AW268" s="85"/>
      <c r="AX268" s="85"/>
      <c r="AY268" s="85"/>
      <c r="AZ268" s="85"/>
      <c r="BA268" s="85">
        <v>86</v>
      </c>
      <c r="BB268" s="85" t="s">
        <v>1778</v>
      </c>
      <c r="BC268" s="85">
        <v>86001</v>
      </c>
      <c r="BD268" s="85" t="s">
        <v>1586</v>
      </c>
      <c r="BE268" s="89">
        <v>860010017201</v>
      </c>
      <c r="BF268" s="49" t="s">
        <v>1079</v>
      </c>
      <c r="BG268" s="85" t="s">
        <v>1779</v>
      </c>
      <c r="BH268" s="85" t="s">
        <v>1780</v>
      </c>
      <c r="BI268" s="85">
        <v>4201616</v>
      </c>
      <c r="BJ268" s="85"/>
      <c r="BK268" s="85"/>
      <c r="BL268" s="85" t="s">
        <v>807</v>
      </c>
      <c r="BM268" s="88" t="s">
        <v>132</v>
      </c>
      <c r="BN268" s="85" t="s">
        <v>132</v>
      </c>
      <c r="BO268" s="85">
        <v>0</v>
      </c>
      <c r="BP268" s="85" t="s">
        <v>132</v>
      </c>
      <c r="BQ268" s="85" t="s">
        <v>132</v>
      </c>
      <c r="BR268" s="85" t="s">
        <v>807</v>
      </c>
      <c r="BS268" s="85" t="s">
        <v>807</v>
      </c>
      <c r="BT268" s="142">
        <v>44720</v>
      </c>
      <c r="BU268" s="85" t="s">
        <v>1677</v>
      </c>
      <c r="BV268" s="85" t="s">
        <v>130</v>
      </c>
      <c r="BW268" s="91" t="s">
        <v>1678</v>
      </c>
      <c r="BX268" s="85"/>
      <c r="BY268" s="85" t="s">
        <v>132</v>
      </c>
      <c r="BZ268" s="85" t="s">
        <v>807</v>
      </c>
      <c r="CA268" s="85" t="s">
        <v>807</v>
      </c>
      <c r="CB268" s="85"/>
      <c r="CC268" s="85"/>
      <c r="CD268" s="85" t="s">
        <v>131</v>
      </c>
      <c r="CE268" s="88" t="s">
        <v>1681</v>
      </c>
      <c r="CF268" s="80" t="str">
        <f t="shared" si="209"/>
        <v>HTA</v>
      </c>
      <c r="CG268" s="109">
        <v>66</v>
      </c>
      <c r="CH268" s="95">
        <v>153</v>
      </c>
      <c r="CI268" s="50">
        <f t="shared" si="188"/>
        <v>28.194284249647573</v>
      </c>
      <c r="CJ268" s="18" t="str">
        <f t="shared" si="189"/>
        <v>SOBREPESO</v>
      </c>
      <c r="CK268" s="95">
        <f>Hoja1!L270</f>
        <v>26</v>
      </c>
      <c r="CL268" s="10" t="s">
        <v>1115</v>
      </c>
      <c r="CM268" s="114">
        <v>43434</v>
      </c>
      <c r="CN268" s="92"/>
      <c r="CO268" s="75">
        <v>1</v>
      </c>
      <c r="CP268" s="119">
        <f t="shared" si="211"/>
        <v>43434</v>
      </c>
      <c r="CQ268" s="75">
        <v>2</v>
      </c>
      <c r="CR268" s="65" t="s">
        <v>1222</v>
      </c>
      <c r="CS268" s="75">
        <v>0</v>
      </c>
      <c r="CT268" s="110" t="s">
        <v>131</v>
      </c>
      <c r="CU268" s="93" t="s">
        <v>807</v>
      </c>
      <c r="CV268" s="92"/>
      <c r="CW268" s="102">
        <v>130</v>
      </c>
      <c r="CX268" s="102">
        <v>80</v>
      </c>
      <c r="CY268" s="93" t="s">
        <v>807</v>
      </c>
      <c r="CZ268" s="92" t="s">
        <v>132</v>
      </c>
      <c r="DA268" s="75" t="s">
        <v>807</v>
      </c>
      <c r="DB268" s="92">
        <v>0</v>
      </c>
      <c r="DC268" s="75" t="str">
        <f t="shared" si="191"/>
        <v/>
      </c>
      <c r="DD268" s="16" t="str">
        <f t="shared" si="192"/>
        <v/>
      </c>
      <c r="DE268" s="16" t="str">
        <f t="shared" si="193"/>
        <v/>
      </c>
      <c r="DF268" s="16" t="str">
        <f t="shared" si="194"/>
        <v/>
      </c>
      <c r="DG268" s="16" t="str">
        <f t="shared" si="207"/>
        <v xml:space="preserve"> +  +  + </v>
      </c>
      <c r="DH268" s="16" t="str">
        <f>E268</f>
        <v>HTA</v>
      </c>
      <c r="DI268" s="98"/>
      <c r="DJ268" s="75" t="str">
        <f t="shared" si="195"/>
        <v>NO</v>
      </c>
      <c r="DL268" s="98"/>
      <c r="DM268" s="98"/>
      <c r="DN268" s="75" t="str">
        <f t="shared" si="196"/>
        <v>NO</v>
      </c>
      <c r="DO268" s="98"/>
      <c r="DP268" s="75" t="str">
        <f t="shared" si="197"/>
        <v>NO</v>
      </c>
      <c r="DQ268" s="98"/>
      <c r="DR268" s="75" t="str">
        <f t="shared" si="198"/>
        <v>NO</v>
      </c>
      <c r="DS268" s="98"/>
      <c r="DT268" s="75" t="str">
        <f t="shared" si="199"/>
        <v>NO</v>
      </c>
      <c r="DU268" s="98"/>
      <c r="DV268" s="75" t="str">
        <f t="shared" si="200"/>
        <v>NO</v>
      </c>
      <c r="DW268" s="98"/>
      <c r="DX268" s="75" t="str">
        <f t="shared" si="201"/>
        <v>NO</v>
      </c>
      <c r="DY268" s="98">
        <v>43431</v>
      </c>
      <c r="DZ268" s="75" t="str">
        <f t="shared" si="202"/>
        <v>SI</v>
      </c>
      <c r="EA268" s="98"/>
      <c r="EB268" s="75" t="str">
        <f t="shared" si="203"/>
        <v>NO</v>
      </c>
      <c r="EC268" s="98" t="s">
        <v>807</v>
      </c>
      <c r="ED268" s="92" t="s">
        <v>1530</v>
      </c>
      <c r="EE268" s="92"/>
      <c r="EF268" s="98" t="s">
        <v>807</v>
      </c>
      <c r="EG268" s="94"/>
      <c r="EH268" s="99" t="s">
        <v>131</v>
      </c>
      <c r="EI268" s="99" t="s">
        <v>807</v>
      </c>
      <c r="EJ268" s="99"/>
      <c r="EK268" s="111">
        <v>43428</v>
      </c>
      <c r="EL268" s="92">
        <v>1</v>
      </c>
      <c r="EM268" s="112">
        <v>43428</v>
      </c>
      <c r="EN268" s="102">
        <v>85.9</v>
      </c>
      <c r="EO268" s="111">
        <v>43428</v>
      </c>
      <c r="EP268" s="92">
        <v>295</v>
      </c>
      <c r="EQ268" s="111">
        <v>43428</v>
      </c>
      <c r="ER268" s="99">
        <v>172.9</v>
      </c>
      <c r="ES268" s="111">
        <v>43428</v>
      </c>
      <c r="ET268" s="192">
        <v>69.3</v>
      </c>
      <c r="EU268" s="111">
        <v>43428</v>
      </c>
      <c r="EV268" s="92">
        <v>264</v>
      </c>
      <c r="EW268" s="101"/>
      <c r="EX268" s="92"/>
      <c r="EY268" s="103"/>
      <c r="EZ268" s="92"/>
      <c r="FA268" s="102"/>
      <c r="FB268" s="102"/>
      <c r="FC268" s="92"/>
      <c r="FD268" s="92"/>
      <c r="FE268" s="103"/>
      <c r="FF268" s="105"/>
      <c r="FG268" s="101"/>
      <c r="FH268" s="105"/>
      <c r="FI268" s="92"/>
      <c r="FJ268" s="94"/>
      <c r="FK268" s="92"/>
      <c r="FL268" s="114">
        <v>44720</v>
      </c>
      <c r="FM268" s="98" t="s">
        <v>1530</v>
      </c>
      <c r="FN268" s="114">
        <v>44750</v>
      </c>
      <c r="FO268" s="107" t="s">
        <v>807</v>
      </c>
      <c r="FP268" s="92" t="s">
        <v>132</v>
      </c>
      <c r="FQ268" s="92" t="s">
        <v>132</v>
      </c>
      <c r="FR268" s="92" t="s">
        <v>132</v>
      </c>
      <c r="FS268" s="107" t="s">
        <v>807</v>
      </c>
      <c r="FT268" s="92" t="s">
        <v>132</v>
      </c>
      <c r="FU268" s="92"/>
      <c r="GM268" s="102"/>
    </row>
    <row r="269" spans="1:195" s="75" customFormat="1" x14ac:dyDescent="0.25">
      <c r="A269" s="85">
        <v>2022</v>
      </c>
      <c r="B269" s="76">
        <v>44926</v>
      </c>
      <c r="C269" s="85" t="s">
        <v>121</v>
      </c>
      <c r="D269" s="85" t="s">
        <v>122</v>
      </c>
      <c r="E269" s="85" t="s">
        <v>1474</v>
      </c>
      <c r="F269" s="77">
        <f t="shared" si="208"/>
        <v>268</v>
      </c>
      <c r="G269" s="85" t="s">
        <v>1586</v>
      </c>
      <c r="H269" s="85">
        <v>86</v>
      </c>
      <c r="I269" s="85" t="s">
        <v>797</v>
      </c>
      <c r="J269" s="217" t="s">
        <v>800</v>
      </c>
      <c r="K269" s="77" t="str">
        <f>VLOOKUP(J269,[1]CodMpios!$B$1075:$E$1087,4,FALSE)</f>
        <v>86001 - Mocoa</v>
      </c>
      <c r="L269" s="77" t="str">
        <f>VLOOKUP($J269,[1]Coord_Mpios_X_Y!$B$102:$K$114,9,FALSE)</f>
        <v>1,228574994655</v>
      </c>
      <c r="M269" s="77" t="str">
        <f>VLOOKUP($J269,[1]Coord_Mpios_X_Y!$B$102:$K$114,10,FALSE)</f>
        <v>-76,684362183288</v>
      </c>
      <c r="N269" s="86" t="s">
        <v>1775</v>
      </c>
      <c r="O269" s="86" t="s">
        <v>1776</v>
      </c>
      <c r="P269" s="218"/>
      <c r="Q269" s="85" t="s">
        <v>126</v>
      </c>
      <c r="R269" s="108">
        <v>79352481</v>
      </c>
      <c r="S269" s="62" t="str">
        <f t="shared" si="187"/>
        <v>CC79352481</v>
      </c>
      <c r="T269" s="91" t="s">
        <v>192</v>
      </c>
      <c r="U269" s="85" t="s">
        <v>231</v>
      </c>
      <c r="V269" s="91" t="s">
        <v>163</v>
      </c>
      <c r="W269" s="85" t="s">
        <v>202</v>
      </c>
      <c r="X269" s="87">
        <v>23078</v>
      </c>
      <c r="Y269" s="89">
        <f t="shared" si="204"/>
        <v>63</v>
      </c>
      <c r="Z269" s="63">
        <f>VLOOKUP($Y269,[1]Edades!$A$3:$H$153,4,FALSE)</f>
        <v>6</v>
      </c>
      <c r="AA269" s="63" t="str">
        <f>VLOOKUP($Y269,[1]Edades!$A$3:$H$153,6,FALSE)</f>
        <v>6 - Persona mayor</v>
      </c>
      <c r="AB269" s="63">
        <f>VLOOKUP($Y269,[1]Edades!$A$3:$H$153,7,FALSE)</f>
        <v>13</v>
      </c>
      <c r="AC269" s="63" t="str">
        <f>VLOOKUP($Y269,[1]Edades!$A$3:$H$153,8,FALSE)</f>
        <v>60-64</v>
      </c>
      <c r="AD269" s="91" t="s">
        <v>1589</v>
      </c>
      <c r="AE269" s="85">
        <v>1</v>
      </c>
      <c r="AF269" s="85" t="s">
        <v>807</v>
      </c>
      <c r="AG269" s="86" t="s">
        <v>1777</v>
      </c>
      <c r="AH269" s="85" t="s">
        <v>807</v>
      </c>
      <c r="AI269" s="85" t="s">
        <v>807</v>
      </c>
      <c r="AJ269" s="85" t="s">
        <v>807</v>
      </c>
      <c r="AK269" s="86" t="s">
        <v>1775</v>
      </c>
      <c r="AL269" s="85" t="s">
        <v>807</v>
      </c>
      <c r="AM269" s="85" t="s">
        <v>1786</v>
      </c>
      <c r="AN269" s="85" t="s">
        <v>131</v>
      </c>
      <c r="AO269" s="85" t="s">
        <v>131</v>
      </c>
      <c r="AP269" s="85" t="s">
        <v>131</v>
      </c>
      <c r="AQ269" s="75" t="s">
        <v>1841</v>
      </c>
      <c r="AR269" s="53" t="str">
        <f t="shared" si="205"/>
        <v>86001 - Mocoa</v>
      </c>
      <c r="AS269" s="85" t="s">
        <v>1586</v>
      </c>
      <c r="AT269" s="85">
        <v>3208176590</v>
      </c>
      <c r="AU269" s="85" t="s">
        <v>1219</v>
      </c>
      <c r="AV269" s="85"/>
      <c r="AW269" s="85"/>
      <c r="AX269" s="85"/>
      <c r="AY269" s="85"/>
      <c r="AZ269" s="85"/>
      <c r="BA269" s="85">
        <v>86</v>
      </c>
      <c r="BB269" s="85" t="s">
        <v>1778</v>
      </c>
      <c r="BC269" s="85">
        <v>86001</v>
      </c>
      <c r="BD269" s="85" t="s">
        <v>1586</v>
      </c>
      <c r="BE269" s="89">
        <v>860010017201</v>
      </c>
      <c r="BF269" s="49" t="s">
        <v>1079</v>
      </c>
      <c r="BG269" s="85" t="s">
        <v>1779</v>
      </c>
      <c r="BH269" s="85" t="s">
        <v>1780</v>
      </c>
      <c r="BI269" s="85">
        <v>4201616</v>
      </c>
      <c r="BJ269" s="85"/>
      <c r="BK269" s="85"/>
      <c r="BL269" s="85" t="s">
        <v>807</v>
      </c>
      <c r="BM269" s="85" t="s">
        <v>130</v>
      </c>
      <c r="BN269" s="85" t="s">
        <v>132</v>
      </c>
      <c r="BO269" s="85">
        <v>0</v>
      </c>
      <c r="BP269" s="85" t="s">
        <v>132</v>
      </c>
      <c r="BQ269" s="85" t="s">
        <v>132</v>
      </c>
      <c r="BR269" s="85" t="s">
        <v>807</v>
      </c>
      <c r="BS269" s="85" t="s">
        <v>807</v>
      </c>
      <c r="BT269" s="142">
        <v>44726</v>
      </c>
      <c r="BU269" s="85" t="s">
        <v>1677</v>
      </c>
      <c r="BV269" s="85" t="s">
        <v>130</v>
      </c>
      <c r="BW269" s="91" t="s">
        <v>131</v>
      </c>
      <c r="BX269" s="85"/>
      <c r="BY269" s="85" t="s">
        <v>131</v>
      </c>
      <c r="BZ269" s="85" t="s">
        <v>807</v>
      </c>
      <c r="CA269" s="85" t="s">
        <v>807</v>
      </c>
      <c r="CB269" s="85"/>
      <c r="CC269" s="85"/>
      <c r="CD269" s="85" t="s">
        <v>1532</v>
      </c>
      <c r="CE269" s="88" t="s">
        <v>1681</v>
      </c>
      <c r="CF269" s="80" t="str">
        <f t="shared" si="209"/>
        <v>DM</v>
      </c>
      <c r="CG269" s="109">
        <v>104</v>
      </c>
      <c r="CH269" s="95">
        <v>173</v>
      </c>
      <c r="CI269" s="50">
        <f t="shared" si="188"/>
        <v>34.74890574359317</v>
      </c>
      <c r="CJ269" s="18" t="str">
        <f t="shared" si="189"/>
        <v>OBESIDAD</v>
      </c>
      <c r="CK269" s="95">
        <f>Hoja1!L271</f>
        <v>12</v>
      </c>
      <c r="CL269" s="10" t="s">
        <v>1113</v>
      </c>
      <c r="CM269" s="114">
        <v>43434</v>
      </c>
      <c r="CN269" s="92"/>
      <c r="CO269" s="92">
        <v>2</v>
      </c>
      <c r="CP269" s="65" t="s">
        <v>1222</v>
      </c>
      <c r="CQ269" s="75">
        <v>1</v>
      </c>
      <c r="CR269" s="94" t="s">
        <v>1221</v>
      </c>
      <c r="CS269" s="75">
        <v>1</v>
      </c>
      <c r="CT269" s="110" t="s">
        <v>1707</v>
      </c>
      <c r="CU269" s="93" t="s">
        <v>807</v>
      </c>
      <c r="CV269" s="92"/>
      <c r="CW269" s="102">
        <v>120</v>
      </c>
      <c r="CX269" s="102">
        <v>80</v>
      </c>
      <c r="CY269" s="93" t="s">
        <v>807</v>
      </c>
      <c r="CZ269" s="92" t="s">
        <v>130</v>
      </c>
      <c r="DA269" s="75" t="s">
        <v>807</v>
      </c>
      <c r="DB269" s="92">
        <v>0</v>
      </c>
      <c r="DC269" s="75" t="str">
        <f t="shared" si="191"/>
        <v/>
      </c>
      <c r="DD269" s="16" t="str">
        <f t="shared" si="192"/>
        <v/>
      </c>
      <c r="DE269" s="16" t="str">
        <f t="shared" si="193"/>
        <v/>
      </c>
      <c r="DF269" s="16" t="str">
        <f t="shared" si="194"/>
        <v/>
      </c>
      <c r="DG269" s="16" t="str">
        <f t="shared" si="207"/>
        <v xml:space="preserve"> +  +  + </v>
      </c>
      <c r="DH269" s="16" t="str">
        <f>E269</f>
        <v>DM</v>
      </c>
      <c r="DI269" s="98"/>
      <c r="DJ269" s="75" t="str">
        <f t="shared" si="195"/>
        <v>NO</v>
      </c>
      <c r="DL269" s="98"/>
      <c r="DM269" s="98"/>
      <c r="DN269" s="75" t="str">
        <f t="shared" si="196"/>
        <v>NO</v>
      </c>
      <c r="DO269" s="98"/>
      <c r="DP269" s="75" t="str">
        <f t="shared" si="197"/>
        <v>NO</v>
      </c>
      <c r="DQ269" s="98"/>
      <c r="DR269" s="75" t="str">
        <f t="shared" si="198"/>
        <v>NO</v>
      </c>
      <c r="DS269" s="98"/>
      <c r="DT269" s="75" t="str">
        <f t="shared" si="199"/>
        <v>NO</v>
      </c>
      <c r="DU269" s="98"/>
      <c r="DV269" s="75" t="str">
        <f t="shared" si="200"/>
        <v>NO</v>
      </c>
      <c r="DW269" s="98"/>
      <c r="DX269" s="75" t="str">
        <f t="shared" si="201"/>
        <v>NO</v>
      </c>
      <c r="DY269" s="97">
        <v>44396</v>
      </c>
      <c r="DZ269" s="75" t="str">
        <f t="shared" si="202"/>
        <v>SI</v>
      </c>
      <c r="EA269" s="98"/>
      <c r="EB269" s="75" t="str">
        <f t="shared" si="203"/>
        <v>NO</v>
      </c>
      <c r="EC269" s="98" t="s">
        <v>807</v>
      </c>
      <c r="ED269" s="92" t="s">
        <v>1530</v>
      </c>
      <c r="EE269" s="92"/>
      <c r="EF269" s="98" t="s">
        <v>807</v>
      </c>
      <c r="EG269" s="94"/>
      <c r="EH269" s="99" t="s">
        <v>131</v>
      </c>
      <c r="EI269" s="99" t="s">
        <v>807</v>
      </c>
      <c r="EJ269" s="99"/>
      <c r="EK269" s="111">
        <v>44385</v>
      </c>
      <c r="EL269" s="92">
        <v>1</v>
      </c>
      <c r="EM269" s="112">
        <v>44385</v>
      </c>
      <c r="EN269" s="102">
        <v>148</v>
      </c>
      <c r="EO269" s="111">
        <v>44385</v>
      </c>
      <c r="EP269" s="92">
        <v>171</v>
      </c>
      <c r="EQ269" s="111">
        <v>44385</v>
      </c>
      <c r="ER269" s="99">
        <v>72.400000000000006</v>
      </c>
      <c r="ES269" s="111">
        <v>44385</v>
      </c>
      <c r="ET269" s="192">
        <v>51.6</v>
      </c>
      <c r="EU269" s="111">
        <v>44385</v>
      </c>
      <c r="EV269" s="92">
        <v>235</v>
      </c>
      <c r="EW269" s="111">
        <v>44385</v>
      </c>
      <c r="EX269" s="92"/>
      <c r="EY269" s="112">
        <v>44385</v>
      </c>
      <c r="EZ269" s="92">
        <v>8.1999999999999993</v>
      </c>
      <c r="FA269" s="102"/>
      <c r="FB269" s="102"/>
      <c r="FC269" s="92"/>
      <c r="FD269" s="92"/>
      <c r="FE269" s="112">
        <v>44385</v>
      </c>
      <c r="FF269" s="125">
        <v>7.2</v>
      </c>
      <c r="FG269" s="111">
        <v>44385</v>
      </c>
      <c r="FH269" s="125">
        <v>97.6</v>
      </c>
      <c r="FI269" s="92"/>
      <c r="FJ269" s="94"/>
      <c r="FK269" s="92"/>
      <c r="FL269" s="114">
        <v>44726</v>
      </c>
      <c r="FM269" s="98" t="s">
        <v>1530</v>
      </c>
      <c r="FN269" s="114">
        <v>44818</v>
      </c>
      <c r="FO269" s="107" t="s">
        <v>807</v>
      </c>
      <c r="FP269" s="92" t="s">
        <v>132</v>
      </c>
      <c r="FQ269" s="92" t="s">
        <v>132</v>
      </c>
      <c r="FR269" s="92" t="s">
        <v>132</v>
      </c>
      <c r="FS269" s="107" t="s">
        <v>807</v>
      </c>
      <c r="FT269" s="92" t="s">
        <v>132</v>
      </c>
      <c r="FU269" s="92"/>
      <c r="GM269" s="102"/>
    </row>
    <row r="270" spans="1:195" s="75" customFormat="1" ht="26.25" x14ac:dyDescent="0.25">
      <c r="A270" s="85">
        <v>2022</v>
      </c>
      <c r="B270" s="76">
        <v>44926</v>
      </c>
      <c r="C270" s="85" t="s">
        <v>121</v>
      </c>
      <c r="D270" s="85" t="s">
        <v>122</v>
      </c>
      <c r="E270" s="85" t="s">
        <v>123</v>
      </c>
      <c r="F270" s="77">
        <f t="shared" si="208"/>
        <v>269</v>
      </c>
      <c r="G270" s="85" t="s">
        <v>1586</v>
      </c>
      <c r="H270" s="85">
        <v>86</v>
      </c>
      <c r="I270" s="85" t="s">
        <v>797</v>
      </c>
      <c r="J270" s="217" t="s">
        <v>800</v>
      </c>
      <c r="K270" s="77" t="str">
        <f>VLOOKUP(J270,[1]CodMpios!$B$1075:$E$1087,4,FALSE)</f>
        <v>86001 - Mocoa</v>
      </c>
      <c r="L270" s="77" t="str">
        <f>VLOOKUP($J270,[1]Coord_Mpios_X_Y!$B$102:$K$114,9,FALSE)</f>
        <v>1,228574994655</v>
      </c>
      <c r="M270" s="77" t="str">
        <f>VLOOKUP($J270,[1]Coord_Mpios_X_Y!$B$102:$K$114,10,FALSE)</f>
        <v>-76,684362183288</v>
      </c>
      <c r="N270" s="86" t="s">
        <v>1784</v>
      </c>
      <c r="O270" s="86" t="s">
        <v>1776</v>
      </c>
      <c r="P270" s="218"/>
      <c r="Q270" s="85" t="s">
        <v>126</v>
      </c>
      <c r="R270" s="108">
        <v>27354759</v>
      </c>
      <c r="S270" s="62" t="str">
        <f t="shared" si="187"/>
        <v>CC27354759</v>
      </c>
      <c r="T270" s="91" t="s">
        <v>189</v>
      </c>
      <c r="U270" s="85" t="s">
        <v>1161</v>
      </c>
      <c r="V270" s="91" t="s">
        <v>583</v>
      </c>
      <c r="W270" s="85" t="s">
        <v>211</v>
      </c>
      <c r="X270" s="87">
        <v>21964</v>
      </c>
      <c r="Y270" s="89">
        <f t="shared" si="204"/>
        <v>60</v>
      </c>
      <c r="Z270" s="63">
        <f>VLOOKUP($Y270,[1]Edades!$A$3:$H$153,4,FALSE)</f>
        <v>6</v>
      </c>
      <c r="AA270" s="63" t="str">
        <f>VLOOKUP($Y270,[1]Edades!$A$3:$H$153,6,FALSE)</f>
        <v>6 - Persona mayor</v>
      </c>
      <c r="AB270" s="63">
        <f>VLOOKUP($Y270,[1]Edades!$A$3:$H$153,7,FALSE)</f>
        <v>13</v>
      </c>
      <c r="AC270" s="63" t="str">
        <f>VLOOKUP($Y270,[1]Edades!$A$3:$H$153,8,FALSE)</f>
        <v>60-64</v>
      </c>
      <c r="AD270" s="91" t="s">
        <v>1590</v>
      </c>
      <c r="AE270" s="85">
        <v>2</v>
      </c>
      <c r="AF270" s="85" t="s">
        <v>807</v>
      </c>
      <c r="AG270" s="127" t="s">
        <v>132</v>
      </c>
      <c r="AH270" s="127" t="s">
        <v>132</v>
      </c>
      <c r="AI270" s="85" t="s">
        <v>2236</v>
      </c>
      <c r="AJ270" s="85" t="s">
        <v>1832</v>
      </c>
      <c r="AK270" s="127" t="s">
        <v>1784</v>
      </c>
      <c r="AL270" s="127" t="s">
        <v>1601</v>
      </c>
      <c r="AM270" s="85" t="s">
        <v>1786</v>
      </c>
      <c r="AN270" s="85" t="s">
        <v>131</v>
      </c>
      <c r="AO270" s="85" t="s">
        <v>131</v>
      </c>
      <c r="AP270" s="85" t="s">
        <v>131</v>
      </c>
      <c r="AQ270" s="86" t="s">
        <v>1821</v>
      </c>
      <c r="AR270" s="53" t="str">
        <f t="shared" si="205"/>
        <v>86001 - Mocoa</v>
      </c>
      <c r="AS270" s="85" t="s">
        <v>1586</v>
      </c>
      <c r="AT270" s="85">
        <v>3116455667</v>
      </c>
      <c r="AU270" s="85" t="s">
        <v>1219</v>
      </c>
      <c r="AV270" s="85"/>
      <c r="AW270" s="85"/>
      <c r="AX270" s="85"/>
      <c r="AY270" s="85"/>
      <c r="AZ270" s="85"/>
      <c r="BA270" s="85">
        <v>86</v>
      </c>
      <c r="BB270" s="85" t="s">
        <v>1778</v>
      </c>
      <c r="BC270" s="85">
        <v>86001</v>
      </c>
      <c r="BD270" s="85" t="s">
        <v>1586</v>
      </c>
      <c r="BE270" s="89">
        <v>860010017201</v>
      </c>
      <c r="BF270" s="49" t="s">
        <v>1079</v>
      </c>
      <c r="BG270" s="85" t="s">
        <v>1779</v>
      </c>
      <c r="BH270" s="85" t="s">
        <v>1780</v>
      </c>
      <c r="BI270" s="85">
        <v>4201616</v>
      </c>
      <c r="BJ270" s="85"/>
      <c r="BK270" s="85"/>
      <c r="BL270" s="148" t="s">
        <v>1096</v>
      </c>
      <c r="BM270" s="127" t="s">
        <v>130</v>
      </c>
      <c r="BN270" s="127" t="s">
        <v>132</v>
      </c>
      <c r="BO270" s="85">
        <v>0</v>
      </c>
      <c r="BP270" s="127" t="s">
        <v>132</v>
      </c>
      <c r="BQ270" s="127" t="s">
        <v>132</v>
      </c>
      <c r="BR270" s="85" t="s">
        <v>1676</v>
      </c>
      <c r="BS270" s="127" t="s">
        <v>132</v>
      </c>
      <c r="BT270" s="111">
        <v>44907</v>
      </c>
      <c r="BU270" s="127" t="s">
        <v>1677</v>
      </c>
      <c r="BV270" s="127" t="s">
        <v>130</v>
      </c>
      <c r="BW270" s="133" t="s">
        <v>1982</v>
      </c>
      <c r="BX270" s="127" t="s">
        <v>1974</v>
      </c>
      <c r="BY270" s="127" t="s">
        <v>132</v>
      </c>
      <c r="BZ270" s="127" t="s">
        <v>130</v>
      </c>
      <c r="CA270" s="127" t="s">
        <v>132</v>
      </c>
      <c r="CB270" s="127" t="s">
        <v>132</v>
      </c>
      <c r="CC270" s="127" t="s">
        <v>132</v>
      </c>
      <c r="CD270" s="127" t="s">
        <v>131</v>
      </c>
      <c r="CE270" s="127" t="s">
        <v>1681</v>
      </c>
      <c r="CF270" s="127" t="s">
        <v>132</v>
      </c>
      <c r="CG270" s="130">
        <v>90</v>
      </c>
      <c r="CH270" s="131">
        <v>155</v>
      </c>
      <c r="CI270" s="50">
        <f t="shared" si="188"/>
        <v>37.460978147762745</v>
      </c>
      <c r="CJ270" s="18" t="str">
        <f t="shared" si="189"/>
        <v>OBESIDAD</v>
      </c>
      <c r="CK270" s="95">
        <f>Hoja1!L272</f>
        <v>18</v>
      </c>
      <c r="CL270" s="10" t="s">
        <v>1113</v>
      </c>
      <c r="CM270" s="146">
        <v>43438</v>
      </c>
      <c r="CN270" s="127"/>
      <c r="CO270" s="135">
        <v>1</v>
      </c>
      <c r="CP270" s="65" t="s">
        <v>1221</v>
      </c>
      <c r="CQ270" s="75">
        <v>2</v>
      </c>
      <c r="CR270" s="65" t="s">
        <v>1222</v>
      </c>
      <c r="CS270" s="75">
        <v>0</v>
      </c>
      <c r="CT270" s="127" t="s">
        <v>131</v>
      </c>
      <c r="CU270" s="127" t="s">
        <v>132</v>
      </c>
      <c r="CV270" s="127"/>
      <c r="CW270" s="133">
        <v>92</v>
      </c>
      <c r="CX270" s="125">
        <v>55</v>
      </c>
      <c r="CY270" s="127" t="s">
        <v>131</v>
      </c>
      <c r="CZ270" s="127" t="s">
        <v>132</v>
      </c>
      <c r="DA270" s="127" t="s">
        <v>130</v>
      </c>
      <c r="DB270" s="92">
        <v>1</v>
      </c>
      <c r="DC270" s="75" t="str">
        <f t="shared" si="191"/>
        <v/>
      </c>
      <c r="DD270" s="16" t="str">
        <f t="shared" si="192"/>
        <v/>
      </c>
      <c r="DE270" s="16" t="str">
        <f t="shared" si="193"/>
        <v/>
      </c>
      <c r="DF270" s="16" t="str">
        <f t="shared" si="194"/>
        <v/>
      </c>
      <c r="DG270" s="16" t="str">
        <f t="shared" si="207"/>
        <v xml:space="preserve"> +  +  + </v>
      </c>
      <c r="DH270" s="16" t="str">
        <f>E270</f>
        <v>HTA</v>
      </c>
      <c r="DI270" s="127"/>
      <c r="DJ270" s="75" t="str">
        <f t="shared" si="195"/>
        <v>NO</v>
      </c>
      <c r="DL270" s="127"/>
      <c r="DM270" s="149">
        <v>44859</v>
      </c>
      <c r="DN270" s="75" t="str">
        <f t="shared" si="196"/>
        <v>SI</v>
      </c>
      <c r="DO270" s="134"/>
      <c r="DP270" s="75" t="str">
        <f t="shared" si="197"/>
        <v>NO</v>
      </c>
      <c r="DQ270" s="98"/>
      <c r="DR270" s="75" t="str">
        <f t="shared" si="198"/>
        <v>NO</v>
      </c>
      <c r="DS270" s="134"/>
      <c r="DT270" s="75" t="str">
        <f t="shared" si="199"/>
        <v>NO</v>
      </c>
      <c r="DU270" s="134"/>
      <c r="DV270" s="75" t="str">
        <f t="shared" si="200"/>
        <v>NO</v>
      </c>
      <c r="DW270" s="134"/>
      <c r="DX270" s="75" t="str">
        <f t="shared" si="201"/>
        <v>NO</v>
      </c>
      <c r="DY270" s="145">
        <v>44771</v>
      </c>
      <c r="DZ270" s="75" t="str">
        <f t="shared" si="202"/>
        <v>SI</v>
      </c>
      <c r="EA270" s="134"/>
      <c r="EB270" s="75" t="str">
        <f t="shared" si="203"/>
        <v>NO</v>
      </c>
      <c r="EC270" s="134" t="s">
        <v>131</v>
      </c>
      <c r="ED270" s="127" t="s">
        <v>1530</v>
      </c>
      <c r="EE270" s="127" t="s">
        <v>132</v>
      </c>
      <c r="EF270" s="127" t="s">
        <v>1845</v>
      </c>
      <c r="EG270" s="147">
        <v>102</v>
      </c>
      <c r="EH270" s="127" t="s">
        <v>131</v>
      </c>
      <c r="EI270" s="135">
        <v>1</v>
      </c>
      <c r="EJ270" s="135"/>
      <c r="EK270" s="150">
        <v>44771</v>
      </c>
      <c r="EL270" s="135">
        <v>0.85</v>
      </c>
      <c r="EM270" s="159">
        <v>44771</v>
      </c>
      <c r="EN270" s="133">
        <v>107</v>
      </c>
      <c r="EO270" s="146">
        <v>44771</v>
      </c>
      <c r="EP270" s="135">
        <v>177</v>
      </c>
      <c r="EQ270" s="146">
        <v>44771</v>
      </c>
      <c r="ER270" s="99">
        <v>101.2</v>
      </c>
      <c r="ES270" s="146">
        <v>44771</v>
      </c>
      <c r="ET270" s="225">
        <v>62</v>
      </c>
      <c r="EU270" s="146">
        <v>44771</v>
      </c>
      <c r="EV270" s="135">
        <v>69</v>
      </c>
      <c r="EW270" s="134">
        <v>44407</v>
      </c>
      <c r="EX270" s="127" t="s">
        <v>1952</v>
      </c>
      <c r="EY270" s="127"/>
      <c r="EZ270" s="127"/>
      <c r="FA270" s="146">
        <v>44771</v>
      </c>
      <c r="FB270" s="127" t="s">
        <v>1799</v>
      </c>
      <c r="FC270" s="146">
        <v>44771</v>
      </c>
      <c r="FD270" s="138">
        <v>3.7</v>
      </c>
      <c r="FE270" s="146">
        <v>44771</v>
      </c>
      <c r="FF270" s="127">
        <v>5</v>
      </c>
      <c r="FG270" s="134">
        <v>44285</v>
      </c>
      <c r="FH270" s="138">
        <v>89.5</v>
      </c>
      <c r="FI270" s="145">
        <v>44771</v>
      </c>
      <c r="FJ270" s="127" t="s">
        <v>1712</v>
      </c>
      <c r="FK270" s="127">
        <v>120</v>
      </c>
      <c r="FL270" s="111">
        <v>44907</v>
      </c>
      <c r="FM270" s="127" t="s">
        <v>1530</v>
      </c>
      <c r="FN270" s="111">
        <v>44997</v>
      </c>
      <c r="FO270" s="127"/>
      <c r="FP270" s="127" t="s">
        <v>132</v>
      </c>
      <c r="FQ270" s="127" t="s">
        <v>132</v>
      </c>
      <c r="FR270" s="127" t="s">
        <v>132</v>
      </c>
      <c r="FS270" s="127" t="s">
        <v>132</v>
      </c>
      <c r="FT270" s="127" t="s">
        <v>132</v>
      </c>
      <c r="FU270" s="127"/>
      <c r="GM270" s="127"/>
    </row>
    <row r="271" spans="1:195" s="75" customFormat="1" x14ac:dyDescent="0.25">
      <c r="A271" s="85">
        <v>2022</v>
      </c>
      <c r="B271" s="76">
        <v>44926</v>
      </c>
      <c r="C271" s="85" t="s">
        <v>121</v>
      </c>
      <c r="D271" s="85" t="s">
        <v>122</v>
      </c>
      <c r="E271" s="85" t="s">
        <v>123</v>
      </c>
      <c r="F271" s="77">
        <f t="shared" si="208"/>
        <v>270</v>
      </c>
      <c r="G271" s="85" t="s">
        <v>1586</v>
      </c>
      <c r="H271" s="85">
        <v>86</v>
      </c>
      <c r="I271" s="85" t="s">
        <v>797</v>
      </c>
      <c r="J271" s="217" t="s">
        <v>983</v>
      </c>
      <c r="K271" s="77" t="str">
        <f>VLOOKUP(J271,[1]CodMpios!$B$1075:$E$1087,4,FALSE)</f>
        <v>86749 - Sibundoy</v>
      </c>
      <c r="L271" s="77" t="str">
        <f>VLOOKUP($J271,[1]Coord_Mpios_X_Y!$B$102:$K$114,9,FALSE)</f>
        <v>1,228746922448</v>
      </c>
      <c r="M271" s="77" t="str">
        <f>VLOOKUP($J271,[1]Coord_Mpios_X_Y!$B$102:$K$114,10,FALSE)</f>
        <v>-76,913075853547</v>
      </c>
      <c r="N271" s="86" t="s">
        <v>1784</v>
      </c>
      <c r="O271" s="86" t="s">
        <v>1776</v>
      </c>
      <c r="P271" s="218"/>
      <c r="Q271" s="85" t="s">
        <v>126</v>
      </c>
      <c r="R271" s="85">
        <v>18100524</v>
      </c>
      <c r="S271" s="62" t="str">
        <f t="shared" si="187"/>
        <v>CC18100524</v>
      </c>
      <c r="T271" s="85" t="s">
        <v>985</v>
      </c>
      <c r="U271" s="85" t="s">
        <v>505</v>
      </c>
      <c r="V271" s="85" t="s">
        <v>429</v>
      </c>
      <c r="W271" s="85" t="s">
        <v>528</v>
      </c>
      <c r="X271" s="87">
        <v>19097</v>
      </c>
      <c r="Y271" s="89">
        <f t="shared" si="204"/>
        <v>52</v>
      </c>
      <c r="Z271" s="63">
        <f>VLOOKUP($Y271,[1]Edades!$A$3:$H$153,4,FALSE)</f>
        <v>5</v>
      </c>
      <c r="AA271" s="63" t="str">
        <f>VLOOKUP($Y271,[1]Edades!$A$3:$H$153,6,FALSE)</f>
        <v>5 - Adultez</v>
      </c>
      <c r="AB271" s="63">
        <f>VLOOKUP($Y271,[1]Edades!$A$3:$H$153,7,FALSE)</f>
        <v>11</v>
      </c>
      <c r="AC271" s="63" t="str">
        <f>VLOOKUP($Y271,[1]Edades!$A$3:$H$153,8,FALSE)</f>
        <v>50-54</v>
      </c>
      <c r="AD271" s="91" t="s">
        <v>1589</v>
      </c>
      <c r="AE271" s="85">
        <v>1</v>
      </c>
      <c r="AF271" s="85" t="s">
        <v>807</v>
      </c>
      <c r="AG271" s="86" t="s">
        <v>1777</v>
      </c>
      <c r="AH271" s="85" t="s">
        <v>807</v>
      </c>
      <c r="AI271" s="85" t="s">
        <v>807</v>
      </c>
      <c r="AJ271" s="85" t="s">
        <v>807</v>
      </c>
      <c r="AK271" s="86" t="s">
        <v>1784</v>
      </c>
      <c r="AL271" s="86" t="s">
        <v>1600</v>
      </c>
      <c r="AM271" s="85" t="s">
        <v>1786</v>
      </c>
      <c r="AN271" s="85" t="s">
        <v>131</v>
      </c>
      <c r="AO271" s="85" t="s">
        <v>131</v>
      </c>
      <c r="AP271" s="85" t="s">
        <v>131</v>
      </c>
      <c r="AQ271" s="75" t="s">
        <v>1841</v>
      </c>
      <c r="AR271" s="53" t="str">
        <f t="shared" si="205"/>
        <v>86749 - Sibundoy</v>
      </c>
      <c r="AS271" s="85" t="s">
        <v>1669</v>
      </c>
      <c r="AT271" s="85">
        <v>311706110</v>
      </c>
      <c r="AU271" s="85" t="s">
        <v>1219</v>
      </c>
      <c r="AV271" s="85"/>
      <c r="AW271" s="85"/>
      <c r="AX271" s="85"/>
      <c r="AY271" s="85"/>
      <c r="AZ271" s="85"/>
      <c r="BA271" s="85">
        <v>86</v>
      </c>
      <c r="BB271" s="85" t="s">
        <v>1778</v>
      </c>
      <c r="BC271" s="85">
        <v>86749</v>
      </c>
      <c r="BD271" s="85" t="s">
        <v>1669</v>
      </c>
      <c r="BE271" s="89">
        <v>860010017201</v>
      </c>
      <c r="BF271" s="49" t="s">
        <v>1080</v>
      </c>
      <c r="BG271" s="85" t="s">
        <v>1779</v>
      </c>
      <c r="BH271" s="85" t="s">
        <v>1780</v>
      </c>
      <c r="BI271" s="85">
        <v>4201616</v>
      </c>
      <c r="BJ271" s="85"/>
      <c r="BK271" s="85"/>
      <c r="BL271" s="85" t="s">
        <v>807</v>
      </c>
      <c r="BM271" s="85" t="s">
        <v>130</v>
      </c>
      <c r="BN271" s="85" t="s">
        <v>132</v>
      </c>
      <c r="BO271" s="85">
        <v>0</v>
      </c>
      <c r="BP271" s="85" t="s">
        <v>132</v>
      </c>
      <c r="BQ271" s="85" t="s">
        <v>132</v>
      </c>
      <c r="BR271" s="85" t="s">
        <v>807</v>
      </c>
      <c r="BS271" s="85" t="s">
        <v>807</v>
      </c>
      <c r="BT271" s="90">
        <v>43439</v>
      </c>
      <c r="BU271" s="85" t="s">
        <v>1677</v>
      </c>
      <c r="BV271" s="85" t="s">
        <v>130</v>
      </c>
      <c r="BW271" s="91" t="s">
        <v>1808</v>
      </c>
      <c r="BX271" s="85"/>
      <c r="BY271" s="88" t="s">
        <v>130</v>
      </c>
      <c r="BZ271" s="85" t="s">
        <v>807</v>
      </c>
      <c r="CA271" s="85" t="s">
        <v>807</v>
      </c>
      <c r="CB271" s="85"/>
      <c r="CC271" s="85"/>
      <c r="CD271" s="85" t="s">
        <v>131</v>
      </c>
      <c r="CE271" s="88" t="s">
        <v>1681</v>
      </c>
      <c r="CF271" s="80" t="str">
        <f>E271</f>
        <v>HTA</v>
      </c>
      <c r="CG271" s="93">
        <v>73</v>
      </c>
      <c r="CH271" s="93">
        <v>169</v>
      </c>
      <c r="CI271" s="50">
        <f t="shared" si="188"/>
        <v>25.559329155141629</v>
      </c>
      <c r="CJ271" s="18" t="str">
        <f t="shared" si="189"/>
        <v>SOBREPESO</v>
      </c>
      <c r="CK271" s="95">
        <f>Hoja1!L273</f>
        <v>10</v>
      </c>
      <c r="CL271" s="10" t="s">
        <v>1112</v>
      </c>
      <c r="CM271" s="97">
        <v>43439</v>
      </c>
      <c r="CN271" s="92"/>
      <c r="CO271" s="75">
        <v>1</v>
      </c>
      <c r="CP271" s="97">
        <v>43439</v>
      </c>
      <c r="CQ271" s="75">
        <v>2</v>
      </c>
      <c r="CR271" s="65" t="s">
        <v>1222</v>
      </c>
      <c r="CS271" s="75">
        <v>0</v>
      </c>
      <c r="CT271" s="110" t="s">
        <v>131</v>
      </c>
      <c r="CU271" s="93" t="s">
        <v>807</v>
      </c>
      <c r="CV271" s="92"/>
      <c r="CW271" s="93">
        <v>130</v>
      </c>
      <c r="CX271" s="92">
        <v>80</v>
      </c>
      <c r="CY271" s="93" t="s">
        <v>807</v>
      </c>
      <c r="CZ271" s="92" t="s">
        <v>132</v>
      </c>
      <c r="DA271" s="75" t="s">
        <v>807</v>
      </c>
      <c r="DB271" s="92">
        <v>0</v>
      </c>
      <c r="DC271" s="75" t="str">
        <f t="shared" si="191"/>
        <v/>
      </c>
      <c r="DD271" s="16" t="str">
        <f t="shared" si="192"/>
        <v/>
      </c>
      <c r="DE271" s="16" t="str">
        <f t="shared" si="193"/>
        <v/>
      </c>
      <c r="DF271" s="16" t="str">
        <f t="shared" si="194"/>
        <v>HDL ALTO</v>
      </c>
      <c r="DG271" s="16" t="str">
        <f t="shared" si="207"/>
        <v xml:space="preserve"> +  +  + HDL ALTO</v>
      </c>
      <c r="DH271" s="16" t="str">
        <f>VLOOKUP(DG271,Hoja3!$A$19:$B$41,2,FALSE)</f>
        <v>HDL ALTO</v>
      </c>
      <c r="DI271" s="98"/>
      <c r="DJ271" s="75" t="str">
        <f t="shared" si="195"/>
        <v>NO</v>
      </c>
      <c r="DL271" s="98"/>
      <c r="DM271" s="98">
        <v>43125</v>
      </c>
      <c r="DN271" s="75" t="str">
        <f t="shared" si="196"/>
        <v>SI</v>
      </c>
      <c r="DO271" s="98"/>
      <c r="DP271" s="75" t="str">
        <f t="shared" si="197"/>
        <v>NO</v>
      </c>
      <c r="DQ271" s="98"/>
      <c r="DR271" s="75" t="str">
        <f t="shared" si="198"/>
        <v>NO</v>
      </c>
      <c r="DS271" s="98">
        <v>43125</v>
      </c>
      <c r="DT271" s="75" t="str">
        <f t="shared" si="199"/>
        <v>SI</v>
      </c>
      <c r="DU271" s="98"/>
      <c r="DV271" s="75" t="str">
        <f t="shared" si="200"/>
        <v>NO</v>
      </c>
      <c r="DW271" s="98"/>
      <c r="DX271" s="75" t="str">
        <f t="shared" si="201"/>
        <v>NO</v>
      </c>
      <c r="DY271" s="98">
        <v>43432</v>
      </c>
      <c r="DZ271" s="75" t="str">
        <f t="shared" si="202"/>
        <v>SI</v>
      </c>
      <c r="EA271" s="98"/>
      <c r="EB271" s="75" t="str">
        <f t="shared" si="203"/>
        <v>NO</v>
      </c>
      <c r="EC271" s="98" t="s">
        <v>807</v>
      </c>
      <c r="ED271" s="92" t="s">
        <v>1530</v>
      </c>
      <c r="EE271" s="92"/>
      <c r="EF271" s="98" t="s">
        <v>807</v>
      </c>
      <c r="EG271" s="94"/>
      <c r="EH271" s="92" t="s">
        <v>1793</v>
      </c>
      <c r="EI271" s="99" t="s">
        <v>807</v>
      </c>
      <c r="EJ271" s="99"/>
      <c r="EK271" s="101">
        <v>43433</v>
      </c>
      <c r="EL271" s="92">
        <v>1.3</v>
      </c>
      <c r="EM271" s="103">
        <v>43433</v>
      </c>
      <c r="EN271" s="102">
        <v>84</v>
      </c>
      <c r="EO271" s="101">
        <v>43433</v>
      </c>
      <c r="EP271" s="92">
        <v>251</v>
      </c>
      <c r="EQ271" s="101">
        <v>43433</v>
      </c>
      <c r="ER271" s="99">
        <v>177.6</v>
      </c>
      <c r="ES271" s="101">
        <v>43433</v>
      </c>
      <c r="ET271" s="192">
        <v>50</v>
      </c>
      <c r="EU271" s="101">
        <v>43433</v>
      </c>
      <c r="EV271" s="92">
        <v>117</v>
      </c>
      <c r="EW271" s="101" t="s">
        <v>1940</v>
      </c>
      <c r="EX271" s="92"/>
      <c r="EY271" s="103" t="s">
        <v>1836</v>
      </c>
      <c r="EZ271" s="92">
        <v>98</v>
      </c>
      <c r="FA271" s="102"/>
      <c r="FB271" s="102"/>
      <c r="FC271" s="92"/>
      <c r="FD271" s="92"/>
      <c r="FE271" s="103" t="s">
        <v>1836</v>
      </c>
      <c r="FF271" s="104" t="s">
        <v>1939</v>
      </c>
      <c r="FG271" s="101" t="s">
        <v>1836</v>
      </c>
      <c r="FH271" s="105">
        <v>99</v>
      </c>
      <c r="FI271" s="92"/>
      <c r="FJ271" s="94"/>
      <c r="FK271" s="92"/>
      <c r="FL271" s="97">
        <v>43439</v>
      </c>
      <c r="FM271" s="98" t="s">
        <v>1530</v>
      </c>
      <c r="FN271" s="97">
        <v>43617</v>
      </c>
      <c r="FO271" s="107" t="s">
        <v>807</v>
      </c>
      <c r="FP271" s="92" t="s">
        <v>132</v>
      </c>
      <c r="FQ271" s="92" t="s">
        <v>132</v>
      </c>
      <c r="FR271" s="92" t="s">
        <v>132</v>
      </c>
      <c r="FS271" s="107" t="s">
        <v>807</v>
      </c>
      <c r="FT271" s="92" t="s">
        <v>132</v>
      </c>
      <c r="FU271" s="92"/>
      <c r="GM271" s="102"/>
    </row>
    <row r="272" spans="1:195" s="75" customFormat="1" x14ac:dyDescent="0.25">
      <c r="A272" s="85">
        <v>2022</v>
      </c>
      <c r="B272" s="76">
        <v>44926</v>
      </c>
      <c r="C272" s="85" t="s">
        <v>121</v>
      </c>
      <c r="D272" s="85" t="s">
        <v>122</v>
      </c>
      <c r="E272" s="85" t="s">
        <v>123</v>
      </c>
      <c r="F272" s="77">
        <f t="shared" si="208"/>
        <v>271</v>
      </c>
      <c r="G272" s="85" t="s">
        <v>1586</v>
      </c>
      <c r="H272" s="85">
        <v>86</v>
      </c>
      <c r="I272" s="85" t="s">
        <v>797</v>
      </c>
      <c r="J272" s="217" t="s">
        <v>800</v>
      </c>
      <c r="K272" s="77" t="str">
        <f>VLOOKUP(J272,[1]CodMpios!$B$1075:$E$1087,4,FALSE)</f>
        <v>86001 - Mocoa</v>
      </c>
      <c r="L272" s="77" t="str">
        <f>VLOOKUP($J272,[1]Coord_Mpios_X_Y!$B$102:$K$114,9,FALSE)</f>
        <v>1,228574994655</v>
      </c>
      <c r="M272" s="77" t="str">
        <f>VLOOKUP($J272,[1]Coord_Mpios_X_Y!$B$102:$K$114,10,FALSE)</f>
        <v>-76,684362183288</v>
      </c>
      <c r="N272" s="86" t="s">
        <v>1775</v>
      </c>
      <c r="O272" s="86" t="s">
        <v>1776</v>
      </c>
      <c r="P272" s="218"/>
      <c r="Q272" s="85" t="s">
        <v>126</v>
      </c>
      <c r="R272" s="108">
        <v>18123486</v>
      </c>
      <c r="S272" s="62" t="str">
        <f t="shared" si="187"/>
        <v>CC18123486</v>
      </c>
      <c r="T272" s="91" t="s">
        <v>345</v>
      </c>
      <c r="U272" s="85" t="s">
        <v>248</v>
      </c>
      <c r="V272" s="91" t="s">
        <v>158</v>
      </c>
      <c r="W272" s="85" t="s">
        <v>932</v>
      </c>
      <c r="X272" s="87">
        <v>22215</v>
      </c>
      <c r="Y272" s="89">
        <f t="shared" si="204"/>
        <v>60</v>
      </c>
      <c r="Z272" s="63">
        <f>VLOOKUP($Y272,[1]Edades!$A$3:$H$153,4,FALSE)</f>
        <v>6</v>
      </c>
      <c r="AA272" s="63" t="str">
        <f>VLOOKUP($Y272,[1]Edades!$A$3:$H$153,6,FALSE)</f>
        <v>6 - Persona mayor</v>
      </c>
      <c r="AB272" s="63">
        <f>VLOOKUP($Y272,[1]Edades!$A$3:$H$153,7,FALSE)</f>
        <v>13</v>
      </c>
      <c r="AC272" s="63" t="str">
        <f>VLOOKUP($Y272,[1]Edades!$A$3:$H$153,8,FALSE)</f>
        <v>60-64</v>
      </c>
      <c r="AD272" s="91" t="s">
        <v>1589</v>
      </c>
      <c r="AE272" s="85">
        <v>1</v>
      </c>
      <c r="AF272" s="85" t="s">
        <v>807</v>
      </c>
      <c r="AG272" s="127" t="s">
        <v>807</v>
      </c>
      <c r="AH272" s="127" t="s">
        <v>807</v>
      </c>
      <c r="AI272" s="85" t="s">
        <v>1596</v>
      </c>
      <c r="AJ272" s="127" t="s">
        <v>1775</v>
      </c>
      <c r="AK272" s="127" t="s">
        <v>807</v>
      </c>
      <c r="AL272" s="127" t="s">
        <v>1600</v>
      </c>
      <c r="AM272" s="85" t="s">
        <v>1786</v>
      </c>
      <c r="AN272" s="85" t="s">
        <v>131</v>
      </c>
      <c r="AO272" s="85" t="s">
        <v>131</v>
      </c>
      <c r="AP272" s="85" t="s">
        <v>131</v>
      </c>
      <c r="AQ272" s="127" t="s">
        <v>1841</v>
      </c>
      <c r="AR272" s="53" t="str">
        <f t="shared" si="205"/>
        <v>86001 - Mocoa</v>
      </c>
      <c r="AS272" s="85" t="s">
        <v>1586</v>
      </c>
      <c r="AT272" s="85">
        <v>3104817608</v>
      </c>
      <c r="AU272" s="85" t="s">
        <v>1219</v>
      </c>
      <c r="AV272" s="85"/>
      <c r="AW272" s="85"/>
      <c r="AX272" s="85"/>
      <c r="AY272" s="85"/>
      <c r="AZ272" s="85"/>
      <c r="BA272" s="85">
        <v>86</v>
      </c>
      <c r="BB272" s="85" t="s">
        <v>1778</v>
      </c>
      <c r="BC272" s="85">
        <v>86001</v>
      </c>
      <c r="BD272" s="85" t="s">
        <v>1586</v>
      </c>
      <c r="BE272" s="89">
        <v>860010017201</v>
      </c>
      <c r="BF272" s="49" t="s">
        <v>1079</v>
      </c>
      <c r="BG272" s="85" t="s">
        <v>1779</v>
      </c>
      <c r="BH272" s="85" t="s">
        <v>1780</v>
      </c>
      <c r="BI272" s="85">
        <v>4201616</v>
      </c>
      <c r="BJ272" s="85"/>
      <c r="BK272" s="85"/>
      <c r="BL272" s="85" t="s">
        <v>807</v>
      </c>
      <c r="BM272" s="127" t="s">
        <v>130</v>
      </c>
      <c r="BN272" s="127" t="s">
        <v>132</v>
      </c>
      <c r="BO272" s="85">
        <v>0</v>
      </c>
      <c r="BP272" s="127" t="s">
        <v>132</v>
      </c>
      <c r="BQ272" s="127" t="s">
        <v>132</v>
      </c>
      <c r="BR272" s="85" t="s">
        <v>1676</v>
      </c>
      <c r="BS272" s="127" t="s">
        <v>132</v>
      </c>
      <c r="BT272" s="111">
        <v>44901</v>
      </c>
      <c r="BU272" s="127" t="s">
        <v>1677</v>
      </c>
      <c r="BV272" s="127" t="s">
        <v>130</v>
      </c>
      <c r="BW272" s="91" t="s">
        <v>1808</v>
      </c>
      <c r="BX272" s="127" t="s">
        <v>132</v>
      </c>
      <c r="BY272" s="127" t="s">
        <v>132</v>
      </c>
      <c r="BZ272" s="127" t="s">
        <v>130</v>
      </c>
      <c r="CA272" s="127" t="s">
        <v>132</v>
      </c>
      <c r="CB272" s="127" t="s">
        <v>132</v>
      </c>
      <c r="CC272" s="127" t="s">
        <v>132</v>
      </c>
      <c r="CD272" s="127" t="s">
        <v>131</v>
      </c>
      <c r="CE272" s="127" t="s">
        <v>1681</v>
      </c>
      <c r="CF272" s="127" t="s">
        <v>1941</v>
      </c>
      <c r="CG272" s="130">
        <v>90</v>
      </c>
      <c r="CH272" s="131">
        <v>174</v>
      </c>
      <c r="CI272" s="50">
        <f t="shared" si="188"/>
        <v>29.726516052318669</v>
      </c>
      <c r="CJ272" s="18" t="str">
        <f t="shared" si="189"/>
        <v>SOBREPESO</v>
      </c>
      <c r="CK272" s="95">
        <f>Hoja1!L274</f>
        <v>24</v>
      </c>
      <c r="CL272" s="10" t="s">
        <v>1114</v>
      </c>
      <c r="CM272" s="150">
        <v>43439</v>
      </c>
      <c r="CN272" s="127"/>
      <c r="CO272" s="135">
        <v>1</v>
      </c>
      <c r="CP272" s="65" t="s">
        <v>1221</v>
      </c>
      <c r="CQ272" s="75">
        <v>2</v>
      </c>
      <c r="CR272" s="65" t="s">
        <v>1222</v>
      </c>
      <c r="CS272" s="75">
        <v>0</v>
      </c>
      <c r="CT272" s="127" t="s">
        <v>131</v>
      </c>
      <c r="CU272" s="127" t="s">
        <v>132</v>
      </c>
      <c r="CV272" s="127"/>
      <c r="CW272" s="133">
        <v>135</v>
      </c>
      <c r="CX272" s="125">
        <v>76</v>
      </c>
      <c r="CY272" s="127" t="s">
        <v>131</v>
      </c>
      <c r="CZ272" s="127" t="s">
        <v>132</v>
      </c>
      <c r="DA272" s="127" t="s">
        <v>130</v>
      </c>
      <c r="DB272" s="92">
        <v>1</v>
      </c>
      <c r="DC272" s="75" t="str">
        <f t="shared" si="191"/>
        <v/>
      </c>
      <c r="DD272" s="16" t="str">
        <f t="shared" si="192"/>
        <v/>
      </c>
      <c r="DE272" s="16" t="str">
        <f t="shared" si="193"/>
        <v/>
      </c>
      <c r="DF272" s="16" t="str">
        <f t="shared" si="194"/>
        <v/>
      </c>
      <c r="DG272" s="16" t="str">
        <f t="shared" si="207"/>
        <v xml:space="preserve"> +  +  + </v>
      </c>
      <c r="DH272" s="16" t="str">
        <f>E272</f>
        <v>HTA</v>
      </c>
      <c r="DI272" s="127"/>
      <c r="DJ272" s="75" t="str">
        <f t="shared" si="195"/>
        <v>NO</v>
      </c>
      <c r="DL272" s="127"/>
      <c r="DM272" s="149">
        <v>44876</v>
      </c>
      <c r="DN272" s="75" t="str">
        <f t="shared" si="196"/>
        <v>SI</v>
      </c>
      <c r="DO272" s="134"/>
      <c r="DP272" s="75" t="str">
        <f t="shared" si="197"/>
        <v>NO</v>
      </c>
      <c r="DQ272" s="98"/>
      <c r="DR272" s="75" t="str">
        <f t="shared" si="198"/>
        <v>NO</v>
      </c>
      <c r="DS272" s="134"/>
      <c r="DT272" s="75" t="str">
        <f t="shared" si="199"/>
        <v>NO</v>
      </c>
      <c r="DU272" s="134"/>
      <c r="DV272" s="75" t="str">
        <f t="shared" si="200"/>
        <v>NO</v>
      </c>
      <c r="DW272" s="134"/>
      <c r="DX272" s="75" t="str">
        <f t="shared" si="201"/>
        <v>NO</v>
      </c>
      <c r="DY272" s="145">
        <v>44786</v>
      </c>
      <c r="DZ272" s="75" t="str">
        <f t="shared" si="202"/>
        <v>SI</v>
      </c>
      <c r="EA272" s="134"/>
      <c r="EB272" s="75" t="str">
        <f t="shared" si="203"/>
        <v>NO</v>
      </c>
      <c r="EC272" s="134" t="s">
        <v>131</v>
      </c>
      <c r="ED272" s="127" t="s">
        <v>1530</v>
      </c>
      <c r="EE272" s="127" t="s">
        <v>807</v>
      </c>
      <c r="EF272" s="127" t="s">
        <v>1814</v>
      </c>
      <c r="EG272" s="147">
        <v>69</v>
      </c>
      <c r="EH272" s="127" t="s">
        <v>1962</v>
      </c>
      <c r="EI272" s="135">
        <v>2</v>
      </c>
      <c r="EJ272" s="135"/>
      <c r="EK272" s="150">
        <v>44754</v>
      </c>
      <c r="EL272" s="135">
        <v>1.1399999999999999</v>
      </c>
      <c r="EM272" s="159">
        <v>44754</v>
      </c>
      <c r="EN272" s="133">
        <v>103</v>
      </c>
      <c r="EO272" s="144">
        <v>44754</v>
      </c>
      <c r="EP272" s="132">
        <v>179</v>
      </c>
      <c r="EQ272" s="144">
        <v>44754</v>
      </c>
      <c r="ER272" s="99">
        <v>93</v>
      </c>
      <c r="ES272" s="111">
        <v>44754</v>
      </c>
      <c r="ET272" s="226">
        <v>51</v>
      </c>
      <c r="EU272" s="134">
        <v>44754</v>
      </c>
      <c r="EV272" s="135">
        <v>175</v>
      </c>
      <c r="EW272" s="134">
        <v>44754</v>
      </c>
      <c r="EX272" s="138" t="s">
        <v>1984</v>
      </c>
      <c r="EY272" s="127"/>
      <c r="EZ272" s="127"/>
      <c r="FA272" s="144">
        <v>44754</v>
      </c>
      <c r="FB272" s="127" t="s">
        <v>1799</v>
      </c>
      <c r="FC272" s="111">
        <v>44754</v>
      </c>
      <c r="FD272" s="138">
        <v>3.9</v>
      </c>
      <c r="FE272" s="134">
        <v>44754</v>
      </c>
      <c r="FF272" s="127">
        <v>5</v>
      </c>
      <c r="FG272" s="134">
        <v>44754</v>
      </c>
      <c r="FH272" s="138" t="s">
        <v>1983</v>
      </c>
      <c r="FI272" s="145">
        <v>44754</v>
      </c>
      <c r="FJ272" s="127" t="s">
        <v>1712</v>
      </c>
      <c r="FK272" s="127">
        <v>100</v>
      </c>
      <c r="FL272" s="111">
        <v>44901</v>
      </c>
      <c r="FM272" s="127" t="s">
        <v>1530</v>
      </c>
      <c r="FN272" s="145">
        <v>44991</v>
      </c>
      <c r="FO272" s="127"/>
      <c r="FP272" s="127" t="s">
        <v>132</v>
      </c>
      <c r="FQ272" s="127" t="s">
        <v>132</v>
      </c>
      <c r="FR272" s="127" t="s">
        <v>132</v>
      </c>
      <c r="FS272" s="127" t="s">
        <v>132</v>
      </c>
      <c r="FT272" s="127" t="s">
        <v>132</v>
      </c>
      <c r="FU272" s="127"/>
      <c r="GM272" s="127"/>
    </row>
    <row r="273" spans="1:195" s="75" customFormat="1" x14ac:dyDescent="0.25">
      <c r="A273" s="85">
        <v>2022</v>
      </c>
      <c r="B273" s="76">
        <v>44926</v>
      </c>
      <c r="C273" s="85" t="s">
        <v>121</v>
      </c>
      <c r="D273" s="85" t="s">
        <v>122</v>
      </c>
      <c r="E273" s="85" t="s">
        <v>123</v>
      </c>
      <c r="F273" s="77">
        <f t="shared" si="208"/>
        <v>272</v>
      </c>
      <c r="G273" s="85" t="s">
        <v>1586</v>
      </c>
      <c r="H273" s="85">
        <v>86</v>
      </c>
      <c r="I273" s="85" t="s">
        <v>797</v>
      </c>
      <c r="J273" s="217" t="s">
        <v>800</v>
      </c>
      <c r="K273" s="77" t="str">
        <f>VLOOKUP(J273,[1]CodMpios!$B$1075:$E$1087,4,FALSE)</f>
        <v>86001 - Mocoa</v>
      </c>
      <c r="L273" s="77" t="str">
        <f>VLOOKUP($J273,[1]Coord_Mpios_X_Y!$B$102:$K$114,9,FALSE)</f>
        <v>1,228574994655</v>
      </c>
      <c r="M273" s="77" t="str">
        <f>VLOOKUP($J273,[1]Coord_Mpios_X_Y!$B$102:$K$114,10,FALSE)</f>
        <v>-76,684362183288</v>
      </c>
      <c r="N273" s="86" t="s">
        <v>1775</v>
      </c>
      <c r="O273" s="86" t="s">
        <v>1776</v>
      </c>
      <c r="P273" s="218"/>
      <c r="Q273" s="85" t="s">
        <v>126</v>
      </c>
      <c r="R273" s="108">
        <v>27355478</v>
      </c>
      <c r="S273" s="62" t="str">
        <f t="shared" si="187"/>
        <v>CC27355478</v>
      </c>
      <c r="T273" s="91" t="s">
        <v>488</v>
      </c>
      <c r="U273" s="85" t="s">
        <v>167</v>
      </c>
      <c r="V273" s="91" t="s">
        <v>168</v>
      </c>
      <c r="W273" s="85" t="s">
        <v>204</v>
      </c>
      <c r="X273" s="87">
        <v>23560</v>
      </c>
      <c r="Y273" s="89">
        <f t="shared" si="204"/>
        <v>64</v>
      </c>
      <c r="Z273" s="63">
        <f>VLOOKUP($Y273,[1]Edades!$A$3:$H$153,4,FALSE)</f>
        <v>6</v>
      </c>
      <c r="AA273" s="63" t="str">
        <f>VLOOKUP($Y273,[1]Edades!$A$3:$H$153,6,FALSE)</f>
        <v>6 - Persona mayor</v>
      </c>
      <c r="AB273" s="63">
        <f>VLOOKUP($Y273,[1]Edades!$A$3:$H$153,7,FALSE)</f>
        <v>13</v>
      </c>
      <c r="AC273" s="63" t="str">
        <f>VLOOKUP($Y273,[1]Edades!$A$3:$H$153,8,FALSE)</f>
        <v>60-64</v>
      </c>
      <c r="AD273" s="91" t="s">
        <v>1590</v>
      </c>
      <c r="AE273" s="85">
        <v>2</v>
      </c>
      <c r="AF273" s="85" t="s">
        <v>807</v>
      </c>
      <c r="AG273" s="86" t="s">
        <v>1777</v>
      </c>
      <c r="AH273" s="85" t="s">
        <v>807</v>
      </c>
      <c r="AI273" s="85" t="s">
        <v>1596</v>
      </c>
      <c r="AJ273" s="85" t="s">
        <v>1591</v>
      </c>
      <c r="AK273" s="86" t="s">
        <v>1775</v>
      </c>
      <c r="AL273" s="86" t="s">
        <v>1600</v>
      </c>
      <c r="AM273" s="85" t="s">
        <v>1786</v>
      </c>
      <c r="AN273" s="85" t="s">
        <v>131</v>
      </c>
      <c r="AO273" s="85" t="s">
        <v>131</v>
      </c>
      <c r="AP273" s="85" t="s">
        <v>131</v>
      </c>
      <c r="AQ273" s="75" t="s">
        <v>1841</v>
      </c>
      <c r="AR273" s="53" t="str">
        <f t="shared" si="205"/>
        <v>86001 - Mocoa</v>
      </c>
      <c r="AS273" s="85" t="s">
        <v>1639</v>
      </c>
      <c r="AT273" s="85">
        <v>3127578585</v>
      </c>
      <c r="AU273" s="85" t="s">
        <v>1219</v>
      </c>
      <c r="AV273" s="85"/>
      <c r="AW273" s="85"/>
      <c r="AX273" s="85"/>
      <c r="AY273" s="85"/>
      <c r="AZ273" s="85"/>
      <c r="BA273" s="85">
        <v>86</v>
      </c>
      <c r="BB273" s="85" t="s">
        <v>1778</v>
      </c>
      <c r="BC273" s="85">
        <v>86001</v>
      </c>
      <c r="BD273" s="85" t="s">
        <v>1586</v>
      </c>
      <c r="BE273" s="89">
        <v>860010017201</v>
      </c>
      <c r="BF273" s="49" t="s">
        <v>1079</v>
      </c>
      <c r="BG273" s="85" t="s">
        <v>1779</v>
      </c>
      <c r="BH273" s="85" t="s">
        <v>1780</v>
      </c>
      <c r="BI273" s="85">
        <v>4201616</v>
      </c>
      <c r="BJ273" s="85"/>
      <c r="BK273" s="85"/>
      <c r="BL273" s="85" t="s">
        <v>807</v>
      </c>
      <c r="BM273" s="88" t="s">
        <v>130</v>
      </c>
      <c r="BN273" s="85" t="s">
        <v>132</v>
      </c>
      <c r="BO273" s="85">
        <v>0</v>
      </c>
      <c r="BP273" s="85" t="s">
        <v>132</v>
      </c>
      <c r="BQ273" s="85" t="s">
        <v>132</v>
      </c>
      <c r="BR273" s="85" t="s">
        <v>1676</v>
      </c>
      <c r="BS273" s="85" t="s">
        <v>132</v>
      </c>
      <c r="BT273" s="90">
        <v>44873</v>
      </c>
      <c r="BU273" s="85" t="s">
        <v>1677</v>
      </c>
      <c r="BV273" s="85" t="s">
        <v>130</v>
      </c>
      <c r="BW273" s="91" t="s">
        <v>1678</v>
      </c>
      <c r="BX273" s="85" t="s">
        <v>132</v>
      </c>
      <c r="BY273" s="85" t="s">
        <v>132</v>
      </c>
      <c r="BZ273" s="85" t="s">
        <v>130</v>
      </c>
      <c r="CA273" s="85" t="s">
        <v>132</v>
      </c>
      <c r="CB273" s="85" t="s">
        <v>132</v>
      </c>
      <c r="CC273" s="85" t="s">
        <v>132</v>
      </c>
      <c r="CD273" s="85" t="s">
        <v>132</v>
      </c>
      <c r="CE273" s="85" t="s">
        <v>1681</v>
      </c>
      <c r="CF273" s="85" t="s">
        <v>132</v>
      </c>
      <c r="CG273" s="109">
        <v>66</v>
      </c>
      <c r="CH273" s="95">
        <v>153</v>
      </c>
      <c r="CI273" s="50">
        <f t="shared" si="188"/>
        <v>28.194284249647573</v>
      </c>
      <c r="CJ273" s="18" t="str">
        <f t="shared" si="189"/>
        <v>SOBREPESO</v>
      </c>
      <c r="CK273" s="95">
        <f>Hoja1!L275</f>
        <v>8</v>
      </c>
      <c r="CL273" s="10" t="s">
        <v>1112</v>
      </c>
      <c r="CM273" s="114">
        <v>43439</v>
      </c>
      <c r="CN273" s="92"/>
      <c r="CO273" s="75">
        <v>1</v>
      </c>
      <c r="CP273" s="119">
        <f t="shared" ref="CP273:CP274" si="212">CM273</f>
        <v>43439</v>
      </c>
      <c r="CQ273" s="75">
        <v>2</v>
      </c>
      <c r="CR273" s="65" t="s">
        <v>1222</v>
      </c>
      <c r="CS273" s="75">
        <v>0</v>
      </c>
      <c r="CT273" s="110" t="s">
        <v>131</v>
      </c>
      <c r="CU273" s="92" t="s">
        <v>132</v>
      </c>
      <c r="CV273" s="92"/>
      <c r="CW273" s="102">
        <v>130</v>
      </c>
      <c r="CX273" s="102">
        <v>70</v>
      </c>
      <c r="CY273" s="93" t="s">
        <v>807</v>
      </c>
      <c r="CZ273" s="92" t="s">
        <v>130</v>
      </c>
      <c r="DA273" s="92" t="s">
        <v>132</v>
      </c>
      <c r="DB273" s="92">
        <v>0</v>
      </c>
      <c r="DC273" s="75" t="str">
        <f t="shared" si="191"/>
        <v/>
      </c>
      <c r="DD273" s="16" t="str">
        <f t="shared" si="192"/>
        <v/>
      </c>
      <c r="DE273" s="16" t="str">
        <f t="shared" si="193"/>
        <v/>
      </c>
      <c r="DF273" s="16" t="str">
        <f t="shared" si="194"/>
        <v/>
      </c>
      <c r="DG273" s="16" t="str">
        <f t="shared" si="207"/>
        <v xml:space="preserve"> +  +  + </v>
      </c>
      <c r="DH273" s="16" t="str">
        <f t="shared" ref="DH273:DH274" si="213">E273</f>
        <v>HTA</v>
      </c>
      <c r="DI273" s="98"/>
      <c r="DJ273" s="75" t="str">
        <f t="shared" si="195"/>
        <v>NO</v>
      </c>
      <c r="DL273" s="98"/>
      <c r="DM273" s="98"/>
      <c r="DN273" s="75" t="str">
        <f t="shared" si="196"/>
        <v>NO</v>
      </c>
      <c r="DO273" s="98"/>
      <c r="DP273" s="75" t="str">
        <f t="shared" si="197"/>
        <v>NO</v>
      </c>
      <c r="DQ273" s="98"/>
      <c r="DR273" s="75" t="str">
        <f t="shared" si="198"/>
        <v>NO</v>
      </c>
      <c r="DS273" s="98"/>
      <c r="DT273" s="75" t="str">
        <f t="shared" si="199"/>
        <v>NO</v>
      </c>
      <c r="DU273" s="98"/>
      <c r="DV273" s="75" t="str">
        <f t="shared" si="200"/>
        <v>NO</v>
      </c>
      <c r="DW273" s="98"/>
      <c r="DX273" s="75" t="str">
        <f t="shared" si="201"/>
        <v>NO</v>
      </c>
      <c r="DY273" s="97">
        <v>44712</v>
      </c>
      <c r="DZ273" s="75" t="str">
        <f t="shared" si="202"/>
        <v>SI</v>
      </c>
      <c r="EA273" s="98"/>
      <c r="EB273" s="75" t="str">
        <f t="shared" si="203"/>
        <v>NO</v>
      </c>
      <c r="EC273" s="98" t="s">
        <v>132</v>
      </c>
      <c r="ED273" s="92" t="s">
        <v>1530</v>
      </c>
      <c r="EE273" s="92" t="s">
        <v>807</v>
      </c>
      <c r="EF273" s="92" t="s">
        <v>1814</v>
      </c>
      <c r="EG273" s="94"/>
      <c r="EH273" s="99" t="s">
        <v>131</v>
      </c>
      <c r="EI273" s="92">
        <v>2</v>
      </c>
      <c r="EJ273" s="92"/>
      <c r="EK273" s="111">
        <v>44712</v>
      </c>
      <c r="EL273" s="92">
        <v>0.86</v>
      </c>
      <c r="EM273" s="112">
        <v>44712</v>
      </c>
      <c r="EN273" s="102">
        <v>108</v>
      </c>
      <c r="EO273" s="111">
        <v>44712</v>
      </c>
      <c r="EP273" s="92">
        <v>181.7</v>
      </c>
      <c r="EQ273" s="111">
        <v>44712</v>
      </c>
      <c r="ER273" s="99">
        <v>51.240000000000009</v>
      </c>
      <c r="ES273" s="111">
        <v>44712</v>
      </c>
      <c r="ET273" s="192">
        <v>106.1</v>
      </c>
      <c r="EU273" s="111">
        <v>44712</v>
      </c>
      <c r="EV273" s="92">
        <v>121.8</v>
      </c>
      <c r="EW273" s="111">
        <v>44712</v>
      </c>
      <c r="EX273" s="92" t="s">
        <v>1744</v>
      </c>
      <c r="EY273" s="103"/>
      <c r="EZ273" s="92"/>
      <c r="FA273" s="102"/>
      <c r="FB273" s="102"/>
      <c r="FC273" s="92"/>
      <c r="FD273" s="92"/>
      <c r="FE273" s="112">
        <v>44712</v>
      </c>
      <c r="FF273" s="125">
        <v>19.8</v>
      </c>
      <c r="FG273" s="111">
        <v>44712</v>
      </c>
      <c r="FH273" s="125">
        <v>52.2</v>
      </c>
      <c r="FI273" s="98">
        <v>44712</v>
      </c>
      <c r="FJ273" s="94" t="s">
        <v>1712</v>
      </c>
      <c r="FK273" s="92">
        <v>99</v>
      </c>
      <c r="FL273" s="97">
        <v>44873</v>
      </c>
      <c r="FM273" s="98" t="s">
        <v>1530</v>
      </c>
      <c r="FN273" s="97">
        <v>44965</v>
      </c>
      <c r="FO273" s="107"/>
      <c r="FP273" s="92" t="s">
        <v>132</v>
      </c>
      <c r="FQ273" s="92" t="s">
        <v>132</v>
      </c>
      <c r="FR273" s="92" t="s">
        <v>132</v>
      </c>
      <c r="FS273" s="107" t="s">
        <v>132</v>
      </c>
      <c r="FT273" s="92" t="s">
        <v>132</v>
      </c>
      <c r="FU273" s="92"/>
      <c r="GM273" s="102"/>
    </row>
    <row r="274" spans="1:195" s="75" customFormat="1" x14ac:dyDescent="0.25">
      <c r="A274" s="85">
        <v>2022</v>
      </c>
      <c r="B274" s="76">
        <v>44926</v>
      </c>
      <c r="C274" s="85" t="s">
        <v>121</v>
      </c>
      <c r="D274" s="85" t="s">
        <v>122</v>
      </c>
      <c r="E274" s="85" t="s">
        <v>123</v>
      </c>
      <c r="F274" s="77">
        <f t="shared" si="208"/>
        <v>273</v>
      </c>
      <c r="G274" s="85" t="s">
        <v>1586</v>
      </c>
      <c r="H274" s="85">
        <v>86</v>
      </c>
      <c r="I274" s="85" t="s">
        <v>797</v>
      </c>
      <c r="J274" s="217" t="s">
        <v>800</v>
      </c>
      <c r="K274" s="77" t="str">
        <f>VLOOKUP(J274,[1]CodMpios!$B$1075:$E$1087,4,FALSE)</f>
        <v>86001 - Mocoa</v>
      </c>
      <c r="L274" s="77" t="str">
        <f>VLOOKUP($J274,[1]Coord_Mpios_X_Y!$B$102:$K$114,9,FALSE)</f>
        <v>1,228574994655</v>
      </c>
      <c r="M274" s="77" t="str">
        <f>VLOOKUP($J274,[1]Coord_Mpios_X_Y!$B$102:$K$114,10,FALSE)</f>
        <v>-76,684362183288</v>
      </c>
      <c r="N274" s="86" t="s">
        <v>1775</v>
      </c>
      <c r="O274" s="86" t="s">
        <v>1776</v>
      </c>
      <c r="P274" s="218"/>
      <c r="Q274" s="85" t="s">
        <v>126</v>
      </c>
      <c r="R274" s="108">
        <v>27355657</v>
      </c>
      <c r="S274" s="62" t="str">
        <f t="shared" si="187"/>
        <v>CC27355657</v>
      </c>
      <c r="T274" s="91" t="s">
        <v>224</v>
      </c>
      <c r="U274" s="85" t="s">
        <v>780</v>
      </c>
      <c r="V274" s="91" t="s">
        <v>256</v>
      </c>
      <c r="W274" s="85" t="s">
        <v>191</v>
      </c>
      <c r="X274" s="87">
        <v>23993</v>
      </c>
      <c r="Y274" s="89">
        <f t="shared" si="204"/>
        <v>65</v>
      </c>
      <c r="Z274" s="63">
        <f>VLOOKUP($Y274,[1]Edades!$A$3:$H$153,4,FALSE)</f>
        <v>6</v>
      </c>
      <c r="AA274" s="63" t="str">
        <f>VLOOKUP($Y274,[1]Edades!$A$3:$H$153,6,FALSE)</f>
        <v>6 - Persona mayor</v>
      </c>
      <c r="AB274" s="63">
        <f>VLOOKUP($Y274,[1]Edades!$A$3:$H$153,7,FALSE)</f>
        <v>14</v>
      </c>
      <c r="AC274" s="63" t="str">
        <f>VLOOKUP($Y274,[1]Edades!$A$3:$H$153,8,FALSE)</f>
        <v>65-69</v>
      </c>
      <c r="AD274" s="91" t="s">
        <v>1590</v>
      </c>
      <c r="AE274" s="85">
        <v>2</v>
      </c>
      <c r="AF274" s="85" t="s">
        <v>807</v>
      </c>
      <c r="AG274" s="86" t="s">
        <v>1777</v>
      </c>
      <c r="AH274" s="85" t="s">
        <v>807</v>
      </c>
      <c r="AI274" s="85" t="s">
        <v>1596</v>
      </c>
      <c r="AJ274" s="85" t="s">
        <v>1591</v>
      </c>
      <c r="AK274" s="86" t="s">
        <v>1775</v>
      </c>
      <c r="AL274" s="86" t="s">
        <v>1601</v>
      </c>
      <c r="AM274" s="85" t="s">
        <v>1786</v>
      </c>
      <c r="AN274" s="85" t="s">
        <v>131</v>
      </c>
      <c r="AO274" s="85" t="s">
        <v>131</v>
      </c>
      <c r="AP274" s="85" t="s">
        <v>131</v>
      </c>
      <c r="AQ274" s="75" t="s">
        <v>1841</v>
      </c>
      <c r="AR274" s="53" t="str">
        <f t="shared" si="205"/>
        <v>86001 - Mocoa</v>
      </c>
      <c r="AS274" s="88" t="s">
        <v>1640</v>
      </c>
      <c r="AT274" s="85">
        <v>3114419998</v>
      </c>
      <c r="AU274" s="85" t="s">
        <v>1219</v>
      </c>
      <c r="AV274" s="85"/>
      <c r="AW274" s="85"/>
      <c r="AX274" s="85"/>
      <c r="AY274" s="85"/>
      <c r="AZ274" s="85"/>
      <c r="BA274" s="85">
        <v>86</v>
      </c>
      <c r="BB274" s="85" t="s">
        <v>1778</v>
      </c>
      <c r="BC274" s="85">
        <v>86001</v>
      </c>
      <c r="BD274" s="85" t="s">
        <v>1586</v>
      </c>
      <c r="BE274" s="89">
        <v>860010017201</v>
      </c>
      <c r="BF274" s="49" t="s">
        <v>1079</v>
      </c>
      <c r="BG274" s="85" t="s">
        <v>1779</v>
      </c>
      <c r="BH274" s="85" t="s">
        <v>1780</v>
      </c>
      <c r="BI274" s="85">
        <v>4201616</v>
      </c>
      <c r="BJ274" s="85"/>
      <c r="BK274" s="85"/>
      <c r="BL274" s="85" t="s">
        <v>807</v>
      </c>
      <c r="BM274" s="88" t="s">
        <v>130</v>
      </c>
      <c r="BN274" s="85" t="s">
        <v>132</v>
      </c>
      <c r="BO274" s="85">
        <v>0</v>
      </c>
      <c r="BP274" s="85" t="s">
        <v>132</v>
      </c>
      <c r="BQ274" s="85" t="s">
        <v>132</v>
      </c>
      <c r="BR274" s="85" t="s">
        <v>1676</v>
      </c>
      <c r="BS274" s="85" t="s">
        <v>132</v>
      </c>
      <c r="BT274" s="90">
        <v>44874</v>
      </c>
      <c r="BU274" s="85" t="s">
        <v>1677</v>
      </c>
      <c r="BV274" s="85" t="s">
        <v>130</v>
      </c>
      <c r="BW274" s="91" t="s">
        <v>1678</v>
      </c>
      <c r="BX274" s="85" t="s">
        <v>132</v>
      </c>
      <c r="BY274" s="88" t="s">
        <v>130</v>
      </c>
      <c r="BZ274" s="85" t="s">
        <v>132</v>
      </c>
      <c r="CA274" s="85" t="s">
        <v>132</v>
      </c>
      <c r="CB274" s="85" t="s">
        <v>132</v>
      </c>
      <c r="CC274" s="85" t="s">
        <v>132</v>
      </c>
      <c r="CD274" s="85" t="s">
        <v>131</v>
      </c>
      <c r="CE274" s="85" t="s">
        <v>1681</v>
      </c>
      <c r="CF274" s="85" t="s">
        <v>132</v>
      </c>
      <c r="CG274" s="109">
        <v>70</v>
      </c>
      <c r="CH274" s="95">
        <v>161</v>
      </c>
      <c r="CI274" s="50">
        <f t="shared" si="188"/>
        <v>27.005130974885226</v>
      </c>
      <c r="CJ274" s="18" t="str">
        <f t="shared" si="189"/>
        <v>SOBREPESO</v>
      </c>
      <c r="CK274" s="95">
        <f>Hoja1!L276</f>
        <v>19</v>
      </c>
      <c r="CL274" s="10" t="s">
        <v>1113</v>
      </c>
      <c r="CM274" s="114">
        <v>43439</v>
      </c>
      <c r="CN274" s="92"/>
      <c r="CO274" s="75">
        <v>1</v>
      </c>
      <c r="CP274" s="119">
        <f t="shared" si="212"/>
        <v>43439</v>
      </c>
      <c r="CQ274" s="75">
        <v>2</v>
      </c>
      <c r="CR274" s="65" t="s">
        <v>1222</v>
      </c>
      <c r="CS274" s="75">
        <v>0</v>
      </c>
      <c r="CT274" s="110" t="s">
        <v>131</v>
      </c>
      <c r="CU274" s="92" t="s">
        <v>132</v>
      </c>
      <c r="CV274" s="92"/>
      <c r="CW274" s="102">
        <v>120</v>
      </c>
      <c r="CX274" s="102">
        <v>80</v>
      </c>
      <c r="CY274" s="93" t="s">
        <v>807</v>
      </c>
      <c r="CZ274" s="92" t="s">
        <v>132</v>
      </c>
      <c r="DA274" s="92" t="s">
        <v>132</v>
      </c>
      <c r="DB274" s="92">
        <v>0</v>
      </c>
      <c r="DC274" s="75" t="str">
        <f t="shared" si="191"/>
        <v/>
      </c>
      <c r="DD274" s="16" t="str">
        <f t="shared" si="192"/>
        <v/>
      </c>
      <c r="DE274" s="16" t="str">
        <f t="shared" si="193"/>
        <v/>
      </c>
      <c r="DF274" s="16" t="str">
        <f t="shared" si="194"/>
        <v/>
      </c>
      <c r="DG274" s="16" t="str">
        <f t="shared" si="207"/>
        <v xml:space="preserve"> +  +  + </v>
      </c>
      <c r="DH274" s="16" t="str">
        <f t="shared" si="213"/>
        <v>HTA</v>
      </c>
      <c r="DI274" s="98"/>
      <c r="DJ274" s="75" t="str">
        <f t="shared" si="195"/>
        <v>NO</v>
      </c>
      <c r="DL274" s="98"/>
      <c r="DM274" s="98">
        <v>44497</v>
      </c>
      <c r="DN274" s="75" t="str">
        <f t="shared" si="196"/>
        <v>SI</v>
      </c>
      <c r="DO274" s="98"/>
      <c r="DP274" s="75" t="str">
        <f t="shared" si="197"/>
        <v>NO</v>
      </c>
      <c r="DQ274" s="98"/>
      <c r="DR274" s="75" t="str">
        <f t="shared" si="198"/>
        <v>NO</v>
      </c>
      <c r="DS274" s="98"/>
      <c r="DT274" s="75" t="str">
        <f t="shared" si="199"/>
        <v>NO</v>
      </c>
      <c r="DU274" s="98"/>
      <c r="DV274" s="75" t="str">
        <f t="shared" si="200"/>
        <v>NO</v>
      </c>
      <c r="DW274" s="98"/>
      <c r="DX274" s="75" t="str">
        <f t="shared" si="201"/>
        <v>NO</v>
      </c>
      <c r="DY274" s="98">
        <v>44865</v>
      </c>
      <c r="DZ274" s="75" t="str">
        <f t="shared" si="202"/>
        <v>SI</v>
      </c>
      <c r="EA274" s="98"/>
      <c r="EB274" s="75" t="str">
        <f t="shared" si="203"/>
        <v>NO</v>
      </c>
      <c r="EC274" s="98" t="s">
        <v>132</v>
      </c>
      <c r="ED274" s="92" t="s">
        <v>1530</v>
      </c>
      <c r="EE274" s="92" t="s">
        <v>807</v>
      </c>
      <c r="EF274" s="92" t="s">
        <v>1814</v>
      </c>
      <c r="EG274" s="94"/>
      <c r="EH274" s="99" t="s">
        <v>131</v>
      </c>
      <c r="EI274" s="92">
        <v>2</v>
      </c>
      <c r="EJ274" s="92"/>
      <c r="EK274" s="111">
        <v>44322</v>
      </c>
      <c r="EL274" s="92">
        <v>0.88</v>
      </c>
      <c r="EM274" s="112">
        <v>44322</v>
      </c>
      <c r="EN274" s="102">
        <v>105</v>
      </c>
      <c r="EO274" s="111">
        <v>44622</v>
      </c>
      <c r="EP274" s="92">
        <v>196.49</v>
      </c>
      <c r="EQ274" s="111">
        <v>44622</v>
      </c>
      <c r="ER274" s="99">
        <v>89.118000000000009</v>
      </c>
      <c r="ES274" s="111">
        <v>44622</v>
      </c>
      <c r="ET274" s="192">
        <v>53.4</v>
      </c>
      <c r="EU274" s="111">
        <v>44622</v>
      </c>
      <c r="EV274" s="92">
        <v>269.86</v>
      </c>
      <c r="EW274" s="111">
        <v>44142</v>
      </c>
      <c r="EX274" s="92" t="s">
        <v>1745</v>
      </c>
      <c r="EY274" s="103"/>
      <c r="EZ274" s="92"/>
      <c r="FA274" s="102"/>
      <c r="FB274" s="102"/>
      <c r="FC274" s="92"/>
      <c r="FD274" s="92"/>
      <c r="FE274" s="112">
        <v>44322</v>
      </c>
      <c r="FF274" s="125">
        <v>4.5999999999999996</v>
      </c>
      <c r="FG274" s="111">
        <v>44142</v>
      </c>
      <c r="FH274" s="125">
        <v>104.8</v>
      </c>
      <c r="FI274" s="98">
        <v>44856</v>
      </c>
      <c r="FJ274" s="94" t="s">
        <v>1712</v>
      </c>
      <c r="FK274" s="92">
        <v>95</v>
      </c>
      <c r="FL274" s="97">
        <v>44874</v>
      </c>
      <c r="FM274" s="98" t="s">
        <v>1530</v>
      </c>
      <c r="FN274" s="97">
        <v>44966</v>
      </c>
      <c r="FO274" s="107"/>
      <c r="FP274" s="92" t="s">
        <v>132</v>
      </c>
      <c r="FQ274" s="92" t="s">
        <v>132</v>
      </c>
      <c r="FR274" s="92" t="s">
        <v>132</v>
      </c>
      <c r="FS274" s="107" t="s">
        <v>132</v>
      </c>
      <c r="FT274" s="92" t="s">
        <v>132</v>
      </c>
      <c r="FU274" s="92"/>
      <c r="GM274" s="102"/>
    </row>
    <row r="275" spans="1:195" s="75" customFormat="1" ht="26.25" x14ac:dyDescent="0.25">
      <c r="A275" s="85">
        <v>2022</v>
      </c>
      <c r="B275" s="76">
        <v>44926</v>
      </c>
      <c r="C275" s="85" t="s">
        <v>121</v>
      </c>
      <c r="D275" s="85" t="s">
        <v>122</v>
      </c>
      <c r="E275" s="85" t="s">
        <v>123</v>
      </c>
      <c r="F275" s="77">
        <f t="shared" si="208"/>
        <v>274</v>
      </c>
      <c r="G275" s="85" t="s">
        <v>1586</v>
      </c>
      <c r="H275" s="85">
        <v>86</v>
      </c>
      <c r="I275" s="85" t="s">
        <v>797</v>
      </c>
      <c r="J275" s="217" t="s">
        <v>800</v>
      </c>
      <c r="K275" s="77" t="str">
        <f>VLOOKUP(J275,[1]CodMpios!$B$1075:$E$1087,4,FALSE)</f>
        <v>86001 - Mocoa</v>
      </c>
      <c r="L275" s="77" t="str">
        <f>VLOOKUP($J275,[1]Coord_Mpios_X_Y!$B$102:$K$114,9,FALSE)</f>
        <v>1,228574994655</v>
      </c>
      <c r="M275" s="77" t="str">
        <f>VLOOKUP($J275,[1]Coord_Mpios_X_Y!$B$102:$K$114,10,FALSE)</f>
        <v>-76,684362183288</v>
      </c>
      <c r="N275" s="86" t="s">
        <v>1775</v>
      </c>
      <c r="O275" s="86" t="s">
        <v>1776</v>
      </c>
      <c r="P275" s="218"/>
      <c r="Q275" s="85" t="s">
        <v>126</v>
      </c>
      <c r="R275" s="108">
        <v>10245923</v>
      </c>
      <c r="S275" s="62" t="str">
        <f t="shared" si="187"/>
        <v>CC10245923</v>
      </c>
      <c r="T275" s="91" t="s">
        <v>1198</v>
      </c>
      <c r="U275" s="85" t="s">
        <v>344</v>
      </c>
      <c r="V275" s="91" t="s">
        <v>256</v>
      </c>
      <c r="W275" s="85" t="s">
        <v>222</v>
      </c>
      <c r="X275" s="87">
        <v>21857</v>
      </c>
      <c r="Y275" s="89">
        <f t="shared" si="204"/>
        <v>59</v>
      </c>
      <c r="Z275" s="63">
        <f>VLOOKUP($Y275,[1]Edades!$A$3:$H$153,4,FALSE)</f>
        <v>5</v>
      </c>
      <c r="AA275" s="63" t="str">
        <f>VLOOKUP($Y275,[1]Edades!$A$3:$H$153,6,FALSE)</f>
        <v>5 - Adultez</v>
      </c>
      <c r="AB275" s="63">
        <f>VLOOKUP($Y275,[1]Edades!$A$3:$H$153,7,FALSE)</f>
        <v>12</v>
      </c>
      <c r="AC275" s="63" t="str">
        <f>VLOOKUP($Y275,[1]Edades!$A$3:$H$153,8,FALSE)</f>
        <v>55-59</v>
      </c>
      <c r="AD275" s="91" t="s">
        <v>1589</v>
      </c>
      <c r="AE275" s="85">
        <v>1</v>
      </c>
      <c r="AF275" s="85" t="s">
        <v>807</v>
      </c>
      <c r="AG275" s="127" t="s">
        <v>132</v>
      </c>
      <c r="AH275" s="127" t="s">
        <v>132</v>
      </c>
      <c r="AI275" s="85" t="s">
        <v>1596</v>
      </c>
      <c r="AJ275" s="127" t="s">
        <v>1591</v>
      </c>
      <c r="AK275" s="127" t="s">
        <v>1775</v>
      </c>
      <c r="AL275" s="127" t="s">
        <v>1600</v>
      </c>
      <c r="AM275" s="85" t="s">
        <v>1786</v>
      </c>
      <c r="AN275" s="85" t="s">
        <v>131</v>
      </c>
      <c r="AO275" s="85" t="s">
        <v>131</v>
      </c>
      <c r="AP275" s="85" t="s">
        <v>131</v>
      </c>
      <c r="AQ275" s="127" t="s">
        <v>1841</v>
      </c>
      <c r="AR275" s="53" t="str">
        <f t="shared" si="205"/>
        <v>86001 - Mocoa</v>
      </c>
      <c r="AS275" s="85" t="s">
        <v>1586</v>
      </c>
      <c r="AT275" s="85">
        <v>3144446431</v>
      </c>
      <c r="AU275" s="85" t="s">
        <v>1219</v>
      </c>
      <c r="AV275" s="85"/>
      <c r="AW275" s="85"/>
      <c r="AX275" s="85"/>
      <c r="AY275" s="85"/>
      <c r="AZ275" s="85"/>
      <c r="BA275" s="85">
        <v>86</v>
      </c>
      <c r="BB275" s="85" t="s">
        <v>1778</v>
      </c>
      <c r="BC275" s="85">
        <v>86001</v>
      </c>
      <c r="BD275" s="85" t="s">
        <v>1586</v>
      </c>
      <c r="BE275" s="89">
        <v>860010017201</v>
      </c>
      <c r="BF275" s="49" t="s">
        <v>1079</v>
      </c>
      <c r="BG275" s="85" t="s">
        <v>1779</v>
      </c>
      <c r="BH275" s="85" t="s">
        <v>1780</v>
      </c>
      <c r="BI275" s="85">
        <v>4201616</v>
      </c>
      <c r="BJ275" s="85"/>
      <c r="BK275" s="85"/>
      <c r="BL275" s="85" t="s">
        <v>807</v>
      </c>
      <c r="BM275" s="129" t="s">
        <v>130</v>
      </c>
      <c r="BN275" s="127" t="s">
        <v>132</v>
      </c>
      <c r="BO275" s="85">
        <v>0</v>
      </c>
      <c r="BP275" s="127" t="s">
        <v>132</v>
      </c>
      <c r="BQ275" s="127" t="s">
        <v>132</v>
      </c>
      <c r="BR275" s="85" t="s">
        <v>1676</v>
      </c>
      <c r="BS275" s="127" t="s">
        <v>132</v>
      </c>
      <c r="BT275" s="150">
        <v>44907</v>
      </c>
      <c r="BU275" s="127" t="s">
        <v>1677</v>
      </c>
      <c r="BV275" s="127" t="s">
        <v>130</v>
      </c>
      <c r="BW275" s="133" t="s">
        <v>1982</v>
      </c>
      <c r="BX275" s="127" t="s">
        <v>1985</v>
      </c>
      <c r="BY275" s="127" t="s">
        <v>132</v>
      </c>
      <c r="BZ275" s="127" t="s">
        <v>130</v>
      </c>
      <c r="CA275" s="127" t="s">
        <v>130</v>
      </c>
      <c r="CB275" s="127" t="s">
        <v>132</v>
      </c>
      <c r="CC275" s="127" t="s">
        <v>132</v>
      </c>
      <c r="CD275" s="127" t="s">
        <v>131</v>
      </c>
      <c r="CE275" s="127" t="s">
        <v>1681</v>
      </c>
      <c r="CF275" s="127" t="s">
        <v>1986</v>
      </c>
      <c r="CG275" s="130">
        <v>95</v>
      </c>
      <c r="CH275" s="131">
        <v>168</v>
      </c>
      <c r="CI275" s="50">
        <f t="shared" si="188"/>
        <v>33.659297052154201</v>
      </c>
      <c r="CJ275" s="18" t="str">
        <f t="shared" si="189"/>
        <v>OBESIDAD</v>
      </c>
      <c r="CK275" s="95">
        <f>Hoja1!L277</f>
        <v>20</v>
      </c>
      <c r="CL275" s="10" t="s">
        <v>1114</v>
      </c>
      <c r="CM275" s="146">
        <v>43445</v>
      </c>
      <c r="CN275" s="127"/>
      <c r="CO275" s="75">
        <v>1</v>
      </c>
      <c r="CP275" s="146">
        <v>43445</v>
      </c>
      <c r="CQ275" s="75">
        <v>2</v>
      </c>
      <c r="CR275" s="65" t="s">
        <v>1222</v>
      </c>
      <c r="CS275" s="75">
        <v>0</v>
      </c>
      <c r="CT275" s="143" t="s">
        <v>131</v>
      </c>
      <c r="CU275" s="127" t="s">
        <v>130</v>
      </c>
      <c r="CV275" s="92" t="s">
        <v>1221</v>
      </c>
      <c r="CW275" s="133">
        <v>120</v>
      </c>
      <c r="CX275" s="125">
        <v>70</v>
      </c>
      <c r="CY275" s="127" t="s">
        <v>131</v>
      </c>
      <c r="CZ275" s="127" t="s">
        <v>132</v>
      </c>
      <c r="DA275" s="127" t="s">
        <v>130</v>
      </c>
      <c r="DB275" s="92">
        <v>1</v>
      </c>
      <c r="DC275" s="75" t="str">
        <f t="shared" si="191"/>
        <v/>
      </c>
      <c r="DD275" s="16" t="str">
        <f t="shared" si="192"/>
        <v/>
      </c>
      <c r="DE275" s="16" t="str">
        <f t="shared" si="193"/>
        <v/>
      </c>
      <c r="DF275" s="16" t="str">
        <f t="shared" si="194"/>
        <v>HDL ALTO</v>
      </c>
      <c r="DG275" s="16" t="str">
        <f t="shared" si="207"/>
        <v xml:space="preserve"> +  +  + HDL ALTO</v>
      </c>
      <c r="DH275" s="16" t="str">
        <f>VLOOKUP(DG275,Hoja3!$A$19:$B$41,2,FALSE)</f>
        <v>HDL ALTO</v>
      </c>
      <c r="DI275" s="127"/>
      <c r="DJ275" s="75" t="str">
        <f t="shared" si="195"/>
        <v>NO</v>
      </c>
      <c r="DL275" s="127"/>
      <c r="DM275" s="134"/>
      <c r="DN275" s="75" t="str">
        <f t="shared" si="196"/>
        <v>NO</v>
      </c>
      <c r="DO275" s="134"/>
      <c r="DP275" s="75" t="str">
        <f t="shared" si="197"/>
        <v>NO</v>
      </c>
      <c r="DQ275" s="98"/>
      <c r="DR275" s="75" t="str">
        <f t="shared" si="198"/>
        <v>NO</v>
      </c>
      <c r="DS275" s="144"/>
      <c r="DT275" s="75" t="str">
        <f t="shared" si="199"/>
        <v>NO</v>
      </c>
      <c r="DU275" s="144"/>
      <c r="DV275" s="75" t="str">
        <f t="shared" si="200"/>
        <v>NO</v>
      </c>
      <c r="DW275" s="144"/>
      <c r="DX275" s="75" t="str">
        <f t="shared" si="201"/>
        <v>NO</v>
      </c>
      <c r="DY275" s="149">
        <v>43439</v>
      </c>
      <c r="DZ275" s="75" t="str">
        <f t="shared" si="202"/>
        <v>SI</v>
      </c>
      <c r="EA275" s="144">
        <v>44761</v>
      </c>
      <c r="EB275" s="75" t="str">
        <f t="shared" si="203"/>
        <v>SI</v>
      </c>
      <c r="EC275" s="127" t="s">
        <v>1675</v>
      </c>
      <c r="ED275" s="127" t="s">
        <v>1530</v>
      </c>
      <c r="EE275" s="127" t="s">
        <v>131</v>
      </c>
      <c r="EF275" s="127" t="s">
        <v>1845</v>
      </c>
      <c r="EG275" s="147">
        <v>86</v>
      </c>
      <c r="EH275" s="127" t="s">
        <v>131</v>
      </c>
      <c r="EI275" s="135">
        <v>2</v>
      </c>
      <c r="EJ275" s="135"/>
      <c r="EK275" s="150">
        <v>44800</v>
      </c>
      <c r="EL275" s="135" t="s">
        <v>1987</v>
      </c>
      <c r="EM275" s="159">
        <v>44800</v>
      </c>
      <c r="EN275" s="133">
        <v>105</v>
      </c>
      <c r="EO275" s="149">
        <v>44898</v>
      </c>
      <c r="EP275" s="135">
        <v>159</v>
      </c>
      <c r="EQ275" s="149">
        <v>44898</v>
      </c>
      <c r="ER275" s="99">
        <v>81.400000000000006</v>
      </c>
      <c r="ES275" s="149">
        <v>44898</v>
      </c>
      <c r="ET275" s="225">
        <v>46</v>
      </c>
      <c r="EU275" s="149">
        <v>44898</v>
      </c>
      <c r="EV275" s="135">
        <v>158</v>
      </c>
      <c r="EW275" s="145">
        <v>44442</v>
      </c>
      <c r="EX275" s="127">
        <v>271</v>
      </c>
      <c r="EY275" s="127"/>
      <c r="EZ275" s="135"/>
      <c r="FA275" s="150">
        <v>44800</v>
      </c>
      <c r="FB275" s="127" t="s">
        <v>1799</v>
      </c>
      <c r="FC275" s="159">
        <v>44800</v>
      </c>
      <c r="FD275" s="138">
        <v>3.7</v>
      </c>
      <c r="FE275" s="145">
        <v>44442</v>
      </c>
      <c r="FF275" s="127">
        <v>386</v>
      </c>
      <c r="FG275" s="150">
        <v>44800</v>
      </c>
      <c r="FH275" s="138">
        <v>46.4</v>
      </c>
      <c r="FI275" s="145">
        <v>44800</v>
      </c>
      <c r="FJ275" s="127" t="s">
        <v>1712</v>
      </c>
      <c r="FK275" s="127">
        <v>90</v>
      </c>
      <c r="FL275" s="150">
        <v>44907</v>
      </c>
      <c r="FM275" s="127" t="s">
        <v>1530</v>
      </c>
      <c r="FN275" s="145">
        <v>44997</v>
      </c>
      <c r="FO275" s="138"/>
      <c r="FP275" s="127" t="s">
        <v>132</v>
      </c>
      <c r="FQ275" s="127" t="s">
        <v>132</v>
      </c>
      <c r="FR275" s="127" t="s">
        <v>132</v>
      </c>
      <c r="FS275" s="127" t="s">
        <v>132</v>
      </c>
      <c r="FT275" s="127" t="s">
        <v>132</v>
      </c>
      <c r="FU275" s="127"/>
      <c r="GM275" s="127"/>
    </row>
    <row r="276" spans="1:195" s="75" customFormat="1" x14ac:dyDescent="0.25">
      <c r="A276" s="85">
        <v>2022</v>
      </c>
      <c r="B276" s="76">
        <v>44926</v>
      </c>
      <c r="C276" s="85" t="s">
        <v>121</v>
      </c>
      <c r="D276" s="85" t="s">
        <v>122</v>
      </c>
      <c r="E276" s="85" t="s">
        <v>123</v>
      </c>
      <c r="F276" s="77">
        <f t="shared" si="208"/>
        <v>275</v>
      </c>
      <c r="G276" s="85" t="s">
        <v>1586</v>
      </c>
      <c r="H276" s="85">
        <v>86</v>
      </c>
      <c r="I276" s="85" t="s">
        <v>797</v>
      </c>
      <c r="J276" s="217" t="s">
        <v>800</v>
      </c>
      <c r="K276" s="77" t="str">
        <f>VLOOKUP(J276,[1]CodMpios!$B$1075:$E$1087,4,FALSE)</f>
        <v>86001 - Mocoa</v>
      </c>
      <c r="L276" s="77" t="str">
        <f>VLOOKUP($J276,[1]Coord_Mpios_X_Y!$B$102:$K$114,9,FALSE)</f>
        <v>1,228574994655</v>
      </c>
      <c r="M276" s="77" t="str">
        <f>VLOOKUP($J276,[1]Coord_Mpios_X_Y!$B$102:$K$114,10,FALSE)</f>
        <v>-76,684362183288</v>
      </c>
      <c r="N276" s="86" t="s">
        <v>1784</v>
      </c>
      <c r="O276" s="86" t="s">
        <v>1776</v>
      </c>
      <c r="P276" s="218"/>
      <c r="Q276" s="85" t="s">
        <v>126</v>
      </c>
      <c r="R276" s="108">
        <v>43600218</v>
      </c>
      <c r="S276" s="62" t="str">
        <f t="shared" si="187"/>
        <v>CC43600218</v>
      </c>
      <c r="T276" s="91" t="s">
        <v>817</v>
      </c>
      <c r="U276" s="85" t="s">
        <v>470</v>
      </c>
      <c r="V276" s="91" t="s">
        <v>414</v>
      </c>
      <c r="W276" s="85" t="s">
        <v>134</v>
      </c>
      <c r="X276" s="87">
        <v>27769</v>
      </c>
      <c r="Y276" s="89">
        <f t="shared" si="204"/>
        <v>76</v>
      </c>
      <c r="Z276" s="63">
        <f>VLOOKUP($Y276,[1]Edades!$A$3:$H$153,4,FALSE)</f>
        <v>6</v>
      </c>
      <c r="AA276" s="63" t="str">
        <f>VLOOKUP($Y276,[1]Edades!$A$3:$H$153,6,FALSE)</f>
        <v>6 - Persona mayor</v>
      </c>
      <c r="AB276" s="63">
        <f>VLOOKUP($Y276,[1]Edades!$A$3:$H$153,7,FALSE)</f>
        <v>16</v>
      </c>
      <c r="AC276" s="63" t="str">
        <f>VLOOKUP($Y276,[1]Edades!$A$3:$H$153,8,FALSE)</f>
        <v>75-79</v>
      </c>
      <c r="AD276" s="91" t="s">
        <v>1590</v>
      </c>
      <c r="AE276" s="85">
        <v>2</v>
      </c>
      <c r="AF276" s="85" t="s">
        <v>807</v>
      </c>
      <c r="AG276" s="86" t="s">
        <v>1777</v>
      </c>
      <c r="AH276" s="85" t="s">
        <v>807</v>
      </c>
      <c r="AI276" s="85" t="s">
        <v>807</v>
      </c>
      <c r="AJ276" s="85" t="s">
        <v>807</v>
      </c>
      <c r="AK276" s="86" t="s">
        <v>1784</v>
      </c>
      <c r="AL276" s="85" t="s">
        <v>807</v>
      </c>
      <c r="AM276" s="85" t="s">
        <v>1786</v>
      </c>
      <c r="AN276" s="85" t="s">
        <v>131</v>
      </c>
      <c r="AO276" s="85" t="s">
        <v>131</v>
      </c>
      <c r="AP276" s="85" t="s">
        <v>131</v>
      </c>
      <c r="AQ276" s="75" t="s">
        <v>1841</v>
      </c>
      <c r="AR276" s="53" t="str">
        <f t="shared" si="205"/>
        <v>86001 - Mocoa</v>
      </c>
      <c r="AS276" s="85" t="s">
        <v>1586</v>
      </c>
      <c r="AT276" s="85">
        <v>3103046456</v>
      </c>
      <c r="AU276" s="85" t="s">
        <v>1219</v>
      </c>
      <c r="AV276" s="85"/>
      <c r="AW276" s="85"/>
      <c r="AX276" s="85"/>
      <c r="AY276" s="85"/>
      <c r="AZ276" s="85"/>
      <c r="BA276" s="85">
        <v>86</v>
      </c>
      <c r="BB276" s="85" t="s">
        <v>1778</v>
      </c>
      <c r="BC276" s="85">
        <v>86001</v>
      </c>
      <c r="BD276" s="85" t="s">
        <v>1586</v>
      </c>
      <c r="BE276" s="89">
        <v>860010017201</v>
      </c>
      <c r="BF276" s="49" t="s">
        <v>1079</v>
      </c>
      <c r="BG276" s="85" t="s">
        <v>1779</v>
      </c>
      <c r="BH276" s="85" t="s">
        <v>1780</v>
      </c>
      <c r="BI276" s="85">
        <v>4201616</v>
      </c>
      <c r="BJ276" s="85"/>
      <c r="BK276" s="85"/>
      <c r="BL276" s="85" t="s">
        <v>807</v>
      </c>
      <c r="BM276" s="85" t="s">
        <v>130</v>
      </c>
      <c r="BN276" s="85" t="s">
        <v>132</v>
      </c>
      <c r="BO276" s="85">
        <v>0</v>
      </c>
      <c r="BP276" s="85" t="s">
        <v>132</v>
      </c>
      <c r="BQ276" s="85" t="s">
        <v>132</v>
      </c>
      <c r="BR276" s="85" t="s">
        <v>807</v>
      </c>
      <c r="BS276" s="85" t="s">
        <v>807</v>
      </c>
      <c r="BT276" s="90">
        <v>44669</v>
      </c>
      <c r="BU276" s="85" t="s">
        <v>1677</v>
      </c>
      <c r="BV276" s="85" t="s">
        <v>130</v>
      </c>
      <c r="BW276" s="91" t="s">
        <v>1808</v>
      </c>
      <c r="BX276" s="85"/>
      <c r="BY276" s="85" t="s">
        <v>132</v>
      </c>
      <c r="BZ276" s="85" t="s">
        <v>807</v>
      </c>
      <c r="CA276" s="85" t="s">
        <v>807</v>
      </c>
      <c r="CB276" s="85"/>
      <c r="CC276" s="85"/>
      <c r="CD276" s="85" t="s">
        <v>131</v>
      </c>
      <c r="CE276" s="88" t="s">
        <v>1681</v>
      </c>
      <c r="CF276" s="80" t="str">
        <f t="shared" ref="CF276:CF277" si="214">E276</f>
        <v>HTA</v>
      </c>
      <c r="CG276" s="109">
        <v>64</v>
      </c>
      <c r="CH276" s="95">
        <v>159</v>
      </c>
      <c r="CI276" s="50">
        <f t="shared" si="188"/>
        <v>25.315454293738377</v>
      </c>
      <c r="CJ276" s="18" t="str">
        <f t="shared" si="189"/>
        <v>SOBREPESO</v>
      </c>
      <c r="CK276" s="95">
        <f>Hoja1!L278</f>
        <v>21</v>
      </c>
      <c r="CL276" s="10" t="s">
        <v>1114</v>
      </c>
      <c r="CM276" s="114">
        <v>43445</v>
      </c>
      <c r="CN276" s="92"/>
      <c r="CO276" s="75">
        <v>1</v>
      </c>
      <c r="CP276" s="98">
        <v>43445</v>
      </c>
      <c r="CQ276" s="75">
        <v>2</v>
      </c>
      <c r="CR276" s="65" t="s">
        <v>1222</v>
      </c>
      <c r="CS276" s="75">
        <v>0</v>
      </c>
      <c r="CT276" s="110" t="s">
        <v>131</v>
      </c>
      <c r="CU276" s="93" t="s">
        <v>807</v>
      </c>
      <c r="CV276" s="92"/>
      <c r="CW276" s="102">
        <v>110</v>
      </c>
      <c r="CX276" s="102">
        <v>80</v>
      </c>
      <c r="CY276" s="93" t="s">
        <v>807</v>
      </c>
      <c r="CZ276" s="92" t="s">
        <v>132</v>
      </c>
      <c r="DA276" s="75" t="s">
        <v>807</v>
      </c>
      <c r="DB276" s="92">
        <v>0</v>
      </c>
      <c r="DC276" s="75" t="str">
        <f t="shared" si="191"/>
        <v/>
      </c>
      <c r="DD276" s="16" t="str">
        <f t="shared" si="192"/>
        <v/>
      </c>
      <c r="DE276" s="16" t="str">
        <f t="shared" si="193"/>
        <v/>
      </c>
      <c r="DF276" s="16" t="str">
        <f t="shared" si="194"/>
        <v/>
      </c>
      <c r="DG276" s="16" t="str">
        <f t="shared" si="207"/>
        <v xml:space="preserve"> +  +  + </v>
      </c>
      <c r="DH276" s="16" t="str">
        <f t="shared" ref="DH276:DH279" si="215">E276</f>
        <v>HTA</v>
      </c>
      <c r="DI276" s="98"/>
      <c r="DJ276" s="75" t="str">
        <f t="shared" si="195"/>
        <v>NO</v>
      </c>
      <c r="DL276" s="98"/>
      <c r="DM276" s="98"/>
      <c r="DN276" s="75" t="str">
        <f t="shared" si="196"/>
        <v>NO</v>
      </c>
      <c r="DO276" s="98"/>
      <c r="DP276" s="75" t="str">
        <f t="shared" si="197"/>
        <v>NO</v>
      </c>
      <c r="DQ276" s="98"/>
      <c r="DR276" s="75" t="str">
        <f t="shared" si="198"/>
        <v>NO</v>
      </c>
      <c r="DS276" s="98"/>
      <c r="DT276" s="75" t="str">
        <f t="shared" si="199"/>
        <v>NO</v>
      </c>
      <c r="DU276" s="98"/>
      <c r="DV276" s="75" t="str">
        <f t="shared" si="200"/>
        <v>NO</v>
      </c>
      <c r="DW276" s="98"/>
      <c r="DX276" s="75" t="str">
        <f t="shared" si="201"/>
        <v>NO</v>
      </c>
      <c r="DY276" s="97">
        <v>44636</v>
      </c>
      <c r="DZ276" s="75" t="str">
        <f t="shared" si="202"/>
        <v>SI</v>
      </c>
      <c r="EA276" s="98"/>
      <c r="EB276" s="75" t="str">
        <f t="shared" si="203"/>
        <v>NO</v>
      </c>
      <c r="EC276" s="98" t="s">
        <v>807</v>
      </c>
      <c r="ED276" s="92" t="s">
        <v>1530</v>
      </c>
      <c r="EE276" s="92"/>
      <c r="EF276" s="98" t="s">
        <v>807</v>
      </c>
      <c r="EG276" s="94"/>
      <c r="EH276" s="99" t="s">
        <v>131</v>
      </c>
      <c r="EI276" s="99" t="s">
        <v>807</v>
      </c>
      <c r="EJ276" s="99"/>
      <c r="EK276" s="111">
        <v>44636</v>
      </c>
      <c r="EL276" s="92">
        <v>0.64</v>
      </c>
      <c r="EM276" s="112">
        <v>44636</v>
      </c>
      <c r="EN276" s="102">
        <v>124</v>
      </c>
      <c r="EO276" s="111">
        <v>44636</v>
      </c>
      <c r="EP276" s="92">
        <v>149.5</v>
      </c>
      <c r="EQ276" s="111">
        <v>44636</v>
      </c>
      <c r="ER276" s="99">
        <v>62.44</v>
      </c>
      <c r="ES276" s="111">
        <v>44636</v>
      </c>
      <c r="ET276" s="192">
        <v>60.3</v>
      </c>
      <c r="EU276" s="111">
        <v>44636</v>
      </c>
      <c r="EV276" s="92">
        <v>133.80000000000001</v>
      </c>
      <c r="EW276" s="111">
        <v>44636</v>
      </c>
      <c r="EX276" s="92"/>
      <c r="EY276" s="103"/>
      <c r="EZ276" s="92"/>
      <c r="FA276" s="102"/>
      <c r="FB276" s="102"/>
      <c r="FC276" s="92"/>
      <c r="FD276" s="92"/>
      <c r="FE276" s="112">
        <v>44636</v>
      </c>
      <c r="FF276" s="125">
        <v>29.2</v>
      </c>
      <c r="FG276" s="111">
        <v>44636</v>
      </c>
      <c r="FH276" s="125">
        <v>96.1</v>
      </c>
      <c r="FI276" s="92"/>
      <c r="FJ276" s="94"/>
      <c r="FK276" s="92"/>
      <c r="FL276" s="97">
        <v>44669</v>
      </c>
      <c r="FM276" s="98" t="s">
        <v>1530</v>
      </c>
      <c r="FN276" s="97">
        <v>44760</v>
      </c>
      <c r="FO276" s="107" t="s">
        <v>807</v>
      </c>
      <c r="FP276" s="92" t="s">
        <v>132</v>
      </c>
      <c r="FQ276" s="92" t="s">
        <v>132</v>
      </c>
      <c r="FR276" s="92" t="s">
        <v>132</v>
      </c>
      <c r="FS276" s="107" t="s">
        <v>807</v>
      </c>
      <c r="FT276" s="92" t="s">
        <v>132</v>
      </c>
      <c r="FU276" s="92"/>
      <c r="GM276" s="102"/>
    </row>
    <row r="277" spans="1:195" s="75" customFormat="1" x14ac:dyDescent="0.25">
      <c r="A277" s="85">
        <v>2022</v>
      </c>
      <c r="B277" s="76">
        <v>44926</v>
      </c>
      <c r="C277" s="85" t="s">
        <v>121</v>
      </c>
      <c r="D277" s="85" t="s">
        <v>122</v>
      </c>
      <c r="E277" s="85" t="s">
        <v>123</v>
      </c>
      <c r="F277" s="77">
        <f t="shared" si="208"/>
        <v>276</v>
      </c>
      <c r="G277" s="85" t="s">
        <v>1586</v>
      </c>
      <c r="H277" s="85">
        <v>86</v>
      </c>
      <c r="I277" s="85" t="s">
        <v>797</v>
      </c>
      <c r="J277" s="217" t="s">
        <v>798</v>
      </c>
      <c r="K277" s="77" t="str">
        <f>VLOOKUP(J277,[1]CodMpios!$B$1075:$E$1087,4,FALSE)</f>
        <v>86885 - Villagarzón</v>
      </c>
      <c r="L277" s="77" t="str">
        <f>VLOOKUP($J277,[1]Coord_Mpios_X_Y!$B$102:$K$114,9,FALSE)</f>
        <v>0,911149514668</v>
      </c>
      <c r="M277" s="77" t="str">
        <f>VLOOKUP($J277,[1]Coord_Mpios_X_Y!$B$102:$K$114,10,FALSE)</f>
        <v>-76,744954472991</v>
      </c>
      <c r="N277" s="86" t="s">
        <v>1784</v>
      </c>
      <c r="O277" s="86" t="s">
        <v>1776</v>
      </c>
      <c r="P277" s="218"/>
      <c r="Q277" s="85" t="s">
        <v>126</v>
      </c>
      <c r="R277" s="108">
        <v>5301059</v>
      </c>
      <c r="S277" s="62" t="str">
        <f t="shared" si="187"/>
        <v>CC5301059</v>
      </c>
      <c r="T277" s="91" t="s">
        <v>180</v>
      </c>
      <c r="U277" s="85" t="s">
        <v>1318</v>
      </c>
      <c r="V277" s="91" t="s">
        <v>195</v>
      </c>
      <c r="W277" s="85" t="s">
        <v>281</v>
      </c>
      <c r="X277" s="87">
        <v>17229</v>
      </c>
      <c r="Y277" s="89">
        <f t="shared" si="204"/>
        <v>47</v>
      </c>
      <c r="Z277" s="63">
        <f>VLOOKUP($Y277,[1]Edades!$A$3:$H$153,4,FALSE)</f>
        <v>5</v>
      </c>
      <c r="AA277" s="63" t="str">
        <f>VLOOKUP($Y277,[1]Edades!$A$3:$H$153,6,FALSE)</f>
        <v>5 - Adultez</v>
      </c>
      <c r="AB277" s="63">
        <f>VLOOKUP($Y277,[1]Edades!$A$3:$H$153,7,FALSE)</f>
        <v>10</v>
      </c>
      <c r="AC277" s="63" t="str">
        <f>VLOOKUP($Y277,[1]Edades!$A$3:$H$153,8,FALSE)</f>
        <v>45-49</v>
      </c>
      <c r="AD277" s="91" t="s">
        <v>1589</v>
      </c>
      <c r="AE277" s="85">
        <v>1</v>
      </c>
      <c r="AF277" s="85" t="s">
        <v>807</v>
      </c>
      <c r="AG277" s="86" t="s">
        <v>1777</v>
      </c>
      <c r="AH277" s="85" t="s">
        <v>807</v>
      </c>
      <c r="AI277" s="85" t="s">
        <v>807</v>
      </c>
      <c r="AJ277" s="85" t="s">
        <v>807</v>
      </c>
      <c r="AK277" s="86" t="s">
        <v>1784</v>
      </c>
      <c r="AL277" s="86" t="s">
        <v>1600</v>
      </c>
      <c r="AM277" s="85" t="s">
        <v>1786</v>
      </c>
      <c r="AN277" s="85" t="s">
        <v>131</v>
      </c>
      <c r="AO277" s="85" t="s">
        <v>131</v>
      </c>
      <c r="AP277" s="85" t="s">
        <v>131</v>
      </c>
      <c r="AQ277" s="75" t="s">
        <v>1841</v>
      </c>
      <c r="AR277" s="53" t="str">
        <f t="shared" si="205"/>
        <v>86885 - Villagarzón</v>
      </c>
      <c r="AS277" s="85" t="s">
        <v>1618</v>
      </c>
      <c r="AT277" s="85">
        <v>3138073029</v>
      </c>
      <c r="AU277" s="85" t="s">
        <v>1219</v>
      </c>
      <c r="AV277" s="85"/>
      <c r="AW277" s="85"/>
      <c r="AX277" s="85"/>
      <c r="AY277" s="85"/>
      <c r="AZ277" s="85"/>
      <c r="BA277" s="85">
        <v>86</v>
      </c>
      <c r="BB277" s="85" t="s">
        <v>1778</v>
      </c>
      <c r="BC277" s="85">
        <v>86885</v>
      </c>
      <c r="BD277" s="85" t="s">
        <v>1618</v>
      </c>
      <c r="BE277" s="89">
        <v>860010017201</v>
      </c>
      <c r="BF277" s="49" t="s">
        <v>1083</v>
      </c>
      <c r="BG277" s="85" t="s">
        <v>1779</v>
      </c>
      <c r="BH277" s="85" t="s">
        <v>1780</v>
      </c>
      <c r="BI277" s="85">
        <v>4201616</v>
      </c>
      <c r="BJ277" s="85"/>
      <c r="BK277" s="85"/>
      <c r="BL277" s="85" t="s">
        <v>807</v>
      </c>
      <c r="BM277" s="88" t="s">
        <v>132</v>
      </c>
      <c r="BN277" s="85" t="s">
        <v>132</v>
      </c>
      <c r="BO277" s="85">
        <v>0</v>
      </c>
      <c r="BP277" s="85" t="s">
        <v>132</v>
      </c>
      <c r="BQ277" s="85" t="s">
        <v>132</v>
      </c>
      <c r="BR277" s="85" t="s">
        <v>807</v>
      </c>
      <c r="BS277" s="85" t="s">
        <v>807</v>
      </c>
      <c r="BT277" s="90">
        <v>44861</v>
      </c>
      <c r="BU277" s="85" t="s">
        <v>1677</v>
      </c>
      <c r="BV277" s="85" t="s">
        <v>130</v>
      </c>
      <c r="BW277" s="91" t="s">
        <v>1678</v>
      </c>
      <c r="BX277" s="85"/>
      <c r="BY277" s="85" t="s">
        <v>132</v>
      </c>
      <c r="BZ277" s="85" t="s">
        <v>807</v>
      </c>
      <c r="CA277" s="85" t="s">
        <v>807</v>
      </c>
      <c r="CB277" s="85"/>
      <c r="CC277" s="85"/>
      <c r="CD277" s="85" t="s">
        <v>131</v>
      </c>
      <c r="CE277" s="88" t="s">
        <v>1681</v>
      </c>
      <c r="CF277" s="80" t="str">
        <f t="shared" si="214"/>
        <v>HTA</v>
      </c>
      <c r="CG277" s="109">
        <v>82</v>
      </c>
      <c r="CH277" s="95">
        <v>161</v>
      </c>
      <c r="CI277" s="50">
        <f t="shared" si="188"/>
        <v>31.634581999151262</v>
      </c>
      <c r="CJ277" s="18" t="str">
        <f t="shared" si="189"/>
        <v>OBESIDAD</v>
      </c>
      <c r="CK277" s="95">
        <f>Hoja1!L279</f>
        <v>11</v>
      </c>
      <c r="CL277" s="10" t="s">
        <v>1113</v>
      </c>
      <c r="CM277" s="114">
        <v>43446</v>
      </c>
      <c r="CN277" s="92"/>
      <c r="CO277" s="75">
        <v>1</v>
      </c>
      <c r="CP277" s="119">
        <f t="shared" ref="CP277:CP280" si="216">CM277</f>
        <v>43446</v>
      </c>
      <c r="CQ277" s="75">
        <v>2</v>
      </c>
      <c r="CR277" s="65" t="s">
        <v>1222</v>
      </c>
      <c r="CS277" s="75">
        <v>0</v>
      </c>
      <c r="CT277" s="110" t="s">
        <v>131</v>
      </c>
      <c r="CU277" s="93" t="s">
        <v>807</v>
      </c>
      <c r="CV277" s="92"/>
      <c r="CW277" s="102">
        <v>130</v>
      </c>
      <c r="CX277" s="102">
        <v>70</v>
      </c>
      <c r="CY277" s="93" t="s">
        <v>807</v>
      </c>
      <c r="CZ277" s="92" t="s">
        <v>132</v>
      </c>
      <c r="DA277" s="75" t="s">
        <v>807</v>
      </c>
      <c r="DB277" s="92">
        <v>0</v>
      </c>
      <c r="DC277" s="75" t="str">
        <f t="shared" si="191"/>
        <v/>
      </c>
      <c r="DD277" s="16" t="str">
        <f t="shared" si="192"/>
        <v/>
      </c>
      <c r="DE277" s="16" t="str">
        <f t="shared" si="193"/>
        <v/>
      </c>
      <c r="DF277" s="16" t="str">
        <f t="shared" si="194"/>
        <v/>
      </c>
      <c r="DG277" s="16" t="str">
        <f t="shared" si="207"/>
        <v xml:space="preserve"> +  +  + </v>
      </c>
      <c r="DH277" s="16" t="str">
        <f t="shared" si="215"/>
        <v>HTA</v>
      </c>
      <c r="DI277" s="98"/>
      <c r="DJ277" s="75" t="str">
        <f t="shared" si="195"/>
        <v>NO</v>
      </c>
      <c r="DL277" s="98"/>
      <c r="DM277" s="98">
        <v>44792</v>
      </c>
      <c r="DN277" s="75" t="str">
        <f t="shared" si="196"/>
        <v>SI</v>
      </c>
      <c r="DO277" s="98"/>
      <c r="DP277" s="75" t="str">
        <f t="shared" si="197"/>
        <v>NO</v>
      </c>
      <c r="DQ277" s="98"/>
      <c r="DR277" s="75" t="str">
        <f t="shared" si="198"/>
        <v>NO</v>
      </c>
      <c r="DS277" s="98"/>
      <c r="DT277" s="75" t="str">
        <f t="shared" si="199"/>
        <v>NO</v>
      </c>
      <c r="DU277" s="98"/>
      <c r="DV277" s="75" t="str">
        <f t="shared" si="200"/>
        <v>NO</v>
      </c>
      <c r="DW277" s="98"/>
      <c r="DX277" s="75" t="str">
        <f t="shared" si="201"/>
        <v>NO</v>
      </c>
      <c r="DY277" s="98">
        <v>44860</v>
      </c>
      <c r="DZ277" s="75" t="str">
        <f t="shared" si="202"/>
        <v>SI</v>
      </c>
      <c r="EA277" s="98"/>
      <c r="EB277" s="75" t="str">
        <f t="shared" si="203"/>
        <v>NO</v>
      </c>
      <c r="EC277" s="98" t="s">
        <v>807</v>
      </c>
      <c r="ED277" s="92" t="s">
        <v>1530</v>
      </c>
      <c r="EE277" s="92"/>
      <c r="EF277" s="98" t="s">
        <v>807</v>
      </c>
      <c r="EG277" s="94"/>
      <c r="EH277" s="99" t="s">
        <v>131</v>
      </c>
      <c r="EI277" s="99" t="s">
        <v>807</v>
      </c>
      <c r="EJ277" s="99"/>
      <c r="EK277" s="101">
        <v>44859</v>
      </c>
      <c r="EL277" s="92">
        <v>1</v>
      </c>
      <c r="EM277" s="103">
        <v>44859</v>
      </c>
      <c r="EN277" s="102">
        <v>82</v>
      </c>
      <c r="EO277" s="101">
        <v>44859</v>
      </c>
      <c r="EP277" s="92">
        <v>272</v>
      </c>
      <c r="EQ277" s="101">
        <v>44859</v>
      </c>
      <c r="ER277" s="99">
        <v>189.8</v>
      </c>
      <c r="ES277" s="101">
        <v>44859</v>
      </c>
      <c r="ET277" s="192">
        <v>40</v>
      </c>
      <c r="EU277" s="101">
        <v>44859</v>
      </c>
      <c r="EV277" s="92">
        <v>211</v>
      </c>
      <c r="EW277" s="111">
        <v>44859</v>
      </c>
      <c r="EX277" s="92"/>
      <c r="EY277" s="103"/>
      <c r="EZ277" s="92"/>
      <c r="FA277" s="102"/>
      <c r="FB277" s="102"/>
      <c r="FC277" s="92"/>
      <c r="FD277" s="92"/>
      <c r="FE277" s="112">
        <v>44859</v>
      </c>
      <c r="FF277" s="105">
        <v>30</v>
      </c>
      <c r="FG277" s="111">
        <v>44859</v>
      </c>
      <c r="FH277" s="105">
        <v>85</v>
      </c>
      <c r="FI277" s="92"/>
      <c r="FJ277" s="94"/>
      <c r="FK277" s="92"/>
      <c r="FL277" s="97">
        <v>44861</v>
      </c>
      <c r="FM277" s="98" t="s">
        <v>1530</v>
      </c>
      <c r="FN277" s="97">
        <v>44953</v>
      </c>
      <c r="FO277" s="107"/>
      <c r="FP277" s="92" t="s">
        <v>132</v>
      </c>
      <c r="FQ277" s="92" t="s">
        <v>132</v>
      </c>
      <c r="FR277" s="92" t="s">
        <v>132</v>
      </c>
      <c r="FS277" s="107" t="s">
        <v>807</v>
      </c>
      <c r="FT277" s="92" t="s">
        <v>132</v>
      </c>
      <c r="FU277" s="92"/>
      <c r="GM277" s="102"/>
    </row>
    <row r="278" spans="1:195" s="75" customFormat="1" x14ac:dyDescent="0.25">
      <c r="A278" s="85">
        <v>2022</v>
      </c>
      <c r="B278" s="76">
        <v>44926</v>
      </c>
      <c r="C278" s="85" t="s">
        <v>121</v>
      </c>
      <c r="D278" s="85" t="s">
        <v>122</v>
      </c>
      <c r="E278" s="85" t="s">
        <v>123</v>
      </c>
      <c r="F278" s="77">
        <f t="shared" si="208"/>
        <v>277</v>
      </c>
      <c r="G278" s="85" t="s">
        <v>1586</v>
      </c>
      <c r="H278" s="85">
        <v>86</v>
      </c>
      <c r="I278" s="85" t="s">
        <v>797</v>
      </c>
      <c r="J278" s="217" t="s">
        <v>800</v>
      </c>
      <c r="K278" s="77" t="str">
        <f>VLOOKUP(J278,[1]CodMpios!$B$1075:$E$1087,4,FALSE)</f>
        <v>86001 - Mocoa</v>
      </c>
      <c r="L278" s="77" t="str">
        <f>VLOOKUP($J278,[1]Coord_Mpios_X_Y!$B$102:$K$114,9,FALSE)</f>
        <v>1,228574994655</v>
      </c>
      <c r="M278" s="77" t="str">
        <f>VLOOKUP($J278,[1]Coord_Mpios_X_Y!$B$102:$K$114,10,FALSE)</f>
        <v>-76,684362183288</v>
      </c>
      <c r="N278" s="86" t="s">
        <v>1592</v>
      </c>
      <c r="O278" s="86" t="s">
        <v>1776</v>
      </c>
      <c r="P278" s="218"/>
      <c r="Q278" s="85" t="s">
        <v>126</v>
      </c>
      <c r="R278" s="108">
        <v>27353329</v>
      </c>
      <c r="S278" s="62" t="str">
        <f t="shared" si="187"/>
        <v>CC27353329</v>
      </c>
      <c r="T278" s="91" t="s">
        <v>1319</v>
      </c>
      <c r="U278" s="85" t="s">
        <v>530</v>
      </c>
      <c r="V278" s="91" t="s">
        <v>1244</v>
      </c>
      <c r="W278" s="85" t="s">
        <v>956</v>
      </c>
      <c r="X278" s="87">
        <v>18545</v>
      </c>
      <c r="Y278" s="89">
        <f t="shared" si="204"/>
        <v>50</v>
      </c>
      <c r="Z278" s="63">
        <f>VLOOKUP($Y278,[1]Edades!$A$3:$H$153,4,FALSE)</f>
        <v>5</v>
      </c>
      <c r="AA278" s="63" t="str">
        <f>VLOOKUP($Y278,[1]Edades!$A$3:$H$153,6,FALSE)</f>
        <v>5 - Adultez</v>
      </c>
      <c r="AB278" s="63">
        <f>VLOOKUP($Y278,[1]Edades!$A$3:$H$153,7,FALSE)</f>
        <v>11</v>
      </c>
      <c r="AC278" s="63" t="str">
        <f>VLOOKUP($Y278,[1]Edades!$A$3:$H$153,8,FALSE)</f>
        <v>50-54</v>
      </c>
      <c r="AD278" s="91" t="s">
        <v>1590</v>
      </c>
      <c r="AE278" s="85">
        <v>2</v>
      </c>
      <c r="AF278" s="85" t="s">
        <v>807</v>
      </c>
      <c r="AG278" s="86" t="s">
        <v>1777</v>
      </c>
      <c r="AH278" s="85" t="s">
        <v>807</v>
      </c>
      <c r="AI278" s="85" t="s">
        <v>1596</v>
      </c>
      <c r="AJ278" s="85" t="s">
        <v>807</v>
      </c>
      <c r="AK278" s="86" t="s">
        <v>1592</v>
      </c>
      <c r="AL278" s="86" t="s">
        <v>1601</v>
      </c>
      <c r="AM278" s="85" t="s">
        <v>1786</v>
      </c>
      <c r="AN278" s="85" t="s">
        <v>131</v>
      </c>
      <c r="AO278" s="85" t="s">
        <v>131</v>
      </c>
      <c r="AP278" s="85" t="s">
        <v>131</v>
      </c>
      <c r="AQ278" s="75" t="s">
        <v>1841</v>
      </c>
      <c r="AR278" s="53" t="str">
        <f t="shared" si="205"/>
        <v>86001 - Mocoa</v>
      </c>
      <c r="AS278" s="85" t="s">
        <v>1641</v>
      </c>
      <c r="AT278" s="85">
        <v>3118531974</v>
      </c>
      <c r="AU278" s="85" t="s">
        <v>1219</v>
      </c>
      <c r="AV278" s="85"/>
      <c r="AW278" s="85"/>
      <c r="AX278" s="85"/>
      <c r="AY278" s="85"/>
      <c r="AZ278" s="85"/>
      <c r="BA278" s="85">
        <v>86</v>
      </c>
      <c r="BB278" s="85" t="s">
        <v>1778</v>
      </c>
      <c r="BC278" s="85">
        <v>86001</v>
      </c>
      <c r="BD278" s="85" t="s">
        <v>1586</v>
      </c>
      <c r="BE278" s="89">
        <v>860010017201</v>
      </c>
      <c r="BF278" s="49" t="s">
        <v>1079</v>
      </c>
      <c r="BG278" s="85" t="s">
        <v>1779</v>
      </c>
      <c r="BH278" s="85" t="s">
        <v>1780</v>
      </c>
      <c r="BI278" s="85">
        <v>4201616</v>
      </c>
      <c r="BJ278" s="85"/>
      <c r="BK278" s="85"/>
      <c r="BL278" s="85" t="s">
        <v>807</v>
      </c>
      <c r="BM278" s="88" t="s">
        <v>130</v>
      </c>
      <c r="BN278" s="85" t="s">
        <v>132</v>
      </c>
      <c r="BO278" s="85">
        <v>0</v>
      </c>
      <c r="BP278" s="85" t="s">
        <v>132</v>
      </c>
      <c r="BQ278" s="85" t="s">
        <v>132</v>
      </c>
      <c r="BR278" s="85" t="s">
        <v>1676</v>
      </c>
      <c r="BS278" s="85" t="s">
        <v>132</v>
      </c>
      <c r="BT278" s="90">
        <v>44868</v>
      </c>
      <c r="BU278" s="85" t="s">
        <v>1677</v>
      </c>
      <c r="BV278" s="85" t="s">
        <v>130</v>
      </c>
      <c r="BW278" s="91" t="s">
        <v>1678</v>
      </c>
      <c r="BX278" s="85" t="s">
        <v>132</v>
      </c>
      <c r="BY278" s="88" t="s">
        <v>130</v>
      </c>
      <c r="BZ278" s="85" t="s">
        <v>132</v>
      </c>
      <c r="CA278" s="85" t="s">
        <v>130</v>
      </c>
      <c r="CB278" s="85" t="s">
        <v>132</v>
      </c>
      <c r="CC278" s="85" t="s">
        <v>132</v>
      </c>
      <c r="CD278" s="85" t="s">
        <v>131</v>
      </c>
      <c r="CE278" s="85" t="s">
        <v>1681</v>
      </c>
      <c r="CF278" s="85" t="s">
        <v>132</v>
      </c>
      <c r="CG278" s="109">
        <v>48</v>
      </c>
      <c r="CH278" s="95">
        <v>136</v>
      </c>
      <c r="CI278" s="50">
        <f t="shared" si="188"/>
        <v>25.951557093425599</v>
      </c>
      <c r="CJ278" s="18" t="str">
        <f t="shared" si="189"/>
        <v>SOBREPESO</v>
      </c>
      <c r="CK278" s="95">
        <f>Hoja1!L280</f>
        <v>17</v>
      </c>
      <c r="CL278" s="10" t="s">
        <v>1113</v>
      </c>
      <c r="CM278" s="114">
        <v>43446</v>
      </c>
      <c r="CN278" s="92"/>
      <c r="CO278" s="75">
        <v>1</v>
      </c>
      <c r="CP278" s="119">
        <f t="shared" si="216"/>
        <v>43446</v>
      </c>
      <c r="CQ278" s="75">
        <v>2</v>
      </c>
      <c r="CR278" s="65" t="s">
        <v>1222</v>
      </c>
      <c r="CS278" s="75">
        <v>0</v>
      </c>
      <c r="CT278" s="110" t="s">
        <v>131</v>
      </c>
      <c r="CU278" s="92" t="s">
        <v>130</v>
      </c>
      <c r="CV278" s="92" t="s">
        <v>1221</v>
      </c>
      <c r="CW278" s="102">
        <v>130</v>
      </c>
      <c r="CX278" s="102">
        <v>60</v>
      </c>
      <c r="CY278" s="93" t="s">
        <v>807</v>
      </c>
      <c r="CZ278" s="92" t="s">
        <v>132</v>
      </c>
      <c r="DA278" s="92" t="s">
        <v>130</v>
      </c>
      <c r="DB278" s="92">
        <v>1</v>
      </c>
      <c r="DC278" s="75" t="str">
        <f t="shared" si="191"/>
        <v/>
      </c>
      <c r="DD278" s="16" t="str">
        <f t="shared" si="192"/>
        <v/>
      </c>
      <c r="DE278" s="16" t="str">
        <f t="shared" si="193"/>
        <v/>
      </c>
      <c r="DF278" s="16" t="str">
        <f t="shared" si="194"/>
        <v/>
      </c>
      <c r="DG278" s="16" t="str">
        <f t="shared" si="207"/>
        <v xml:space="preserve"> +  +  + </v>
      </c>
      <c r="DH278" s="16" t="str">
        <f t="shared" si="215"/>
        <v>HTA</v>
      </c>
      <c r="DI278" s="98"/>
      <c r="DJ278" s="75" t="str">
        <f t="shared" si="195"/>
        <v>NO</v>
      </c>
      <c r="DL278" s="98"/>
      <c r="DM278" s="98">
        <v>43175</v>
      </c>
      <c r="DN278" s="75" t="str">
        <f t="shared" si="196"/>
        <v>SI</v>
      </c>
      <c r="DO278" s="98"/>
      <c r="DP278" s="75" t="str">
        <f t="shared" si="197"/>
        <v>NO</v>
      </c>
      <c r="DQ278" s="98"/>
      <c r="DR278" s="75" t="str">
        <f t="shared" si="198"/>
        <v>NO</v>
      </c>
      <c r="DS278" s="98"/>
      <c r="DT278" s="75" t="str">
        <f t="shared" si="199"/>
        <v>NO</v>
      </c>
      <c r="DU278" s="98"/>
      <c r="DV278" s="75" t="str">
        <f t="shared" si="200"/>
        <v>NO</v>
      </c>
      <c r="DW278" s="98"/>
      <c r="DX278" s="75" t="str">
        <f t="shared" si="201"/>
        <v>NO</v>
      </c>
      <c r="DY278" s="98">
        <v>44756</v>
      </c>
      <c r="DZ278" s="75" t="str">
        <f t="shared" si="202"/>
        <v>SI</v>
      </c>
      <c r="EA278" s="98"/>
      <c r="EB278" s="75" t="str">
        <f t="shared" si="203"/>
        <v>NO</v>
      </c>
      <c r="EC278" s="98" t="s">
        <v>132</v>
      </c>
      <c r="ED278" s="92" t="s">
        <v>1530</v>
      </c>
      <c r="EE278" s="92" t="s">
        <v>807</v>
      </c>
      <c r="EF278" s="92" t="s">
        <v>1814</v>
      </c>
      <c r="EG278" s="94"/>
      <c r="EH278" s="92" t="s">
        <v>123</v>
      </c>
      <c r="EI278" s="92">
        <v>3</v>
      </c>
      <c r="EJ278" s="92"/>
      <c r="EK278" s="101">
        <v>44323</v>
      </c>
      <c r="EL278" s="92">
        <v>0.65</v>
      </c>
      <c r="EM278" s="103">
        <v>44077</v>
      </c>
      <c r="EN278" s="102">
        <v>78.5</v>
      </c>
      <c r="EO278" s="101">
        <v>44077</v>
      </c>
      <c r="EP278" s="92">
        <v>187</v>
      </c>
      <c r="EQ278" s="101">
        <v>44077</v>
      </c>
      <c r="ER278" s="99">
        <v>84.6</v>
      </c>
      <c r="ES278" s="101">
        <v>44077</v>
      </c>
      <c r="ET278" s="192">
        <v>68</v>
      </c>
      <c r="EU278" s="101">
        <v>44077</v>
      </c>
      <c r="EV278" s="92">
        <v>172</v>
      </c>
      <c r="EW278" s="101">
        <v>44323</v>
      </c>
      <c r="EX278" s="92" t="s">
        <v>1746</v>
      </c>
      <c r="EY278" s="103"/>
      <c r="EZ278" s="92"/>
      <c r="FA278" s="102"/>
      <c r="FB278" s="102"/>
      <c r="FC278" s="92"/>
      <c r="FD278" s="92"/>
      <c r="FE278" s="103">
        <v>44323</v>
      </c>
      <c r="FF278" s="105">
        <v>3.9</v>
      </c>
      <c r="FG278" s="101">
        <v>44323</v>
      </c>
      <c r="FH278" s="105">
        <v>42.3</v>
      </c>
      <c r="FI278" s="98">
        <v>44754</v>
      </c>
      <c r="FJ278" s="94" t="s">
        <v>1712</v>
      </c>
      <c r="FK278" s="92">
        <v>80</v>
      </c>
      <c r="FL278" s="97">
        <v>44868</v>
      </c>
      <c r="FM278" s="98" t="s">
        <v>1530</v>
      </c>
      <c r="FN278" s="97">
        <v>44960</v>
      </c>
      <c r="FO278" s="107"/>
      <c r="FP278" s="92" t="s">
        <v>132</v>
      </c>
      <c r="FQ278" s="92" t="s">
        <v>132</v>
      </c>
      <c r="FR278" s="92" t="s">
        <v>132</v>
      </c>
      <c r="FS278" s="107" t="s">
        <v>132</v>
      </c>
      <c r="FT278" s="92" t="s">
        <v>132</v>
      </c>
      <c r="FU278" s="92"/>
      <c r="GM278" s="102"/>
    </row>
    <row r="279" spans="1:195" s="75" customFormat="1" x14ac:dyDescent="0.25">
      <c r="A279" s="85">
        <v>2022</v>
      </c>
      <c r="B279" s="76">
        <v>44926</v>
      </c>
      <c r="C279" s="85" t="s">
        <v>121</v>
      </c>
      <c r="D279" s="85" t="s">
        <v>122</v>
      </c>
      <c r="E279" s="85" t="s">
        <v>123</v>
      </c>
      <c r="F279" s="77">
        <f t="shared" si="208"/>
        <v>278</v>
      </c>
      <c r="G279" s="85" t="s">
        <v>1586</v>
      </c>
      <c r="H279" s="85">
        <v>86</v>
      </c>
      <c r="I279" s="85" t="s">
        <v>797</v>
      </c>
      <c r="J279" s="217" t="s">
        <v>800</v>
      </c>
      <c r="K279" s="77" t="str">
        <f>VLOOKUP(J279,[1]CodMpios!$B$1075:$E$1087,4,FALSE)</f>
        <v>86001 - Mocoa</v>
      </c>
      <c r="L279" s="77" t="str">
        <f>VLOOKUP($J279,[1]Coord_Mpios_X_Y!$B$102:$K$114,9,FALSE)</f>
        <v>1,228574994655</v>
      </c>
      <c r="M279" s="77" t="str">
        <f>VLOOKUP($J279,[1]Coord_Mpios_X_Y!$B$102:$K$114,10,FALSE)</f>
        <v>-76,684362183288</v>
      </c>
      <c r="N279" s="86" t="s">
        <v>1592</v>
      </c>
      <c r="O279" s="86" t="s">
        <v>1776</v>
      </c>
      <c r="P279" s="218"/>
      <c r="Q279" s="85" t="s">
        <v>126</v>
      </c>
      <c r="R279" s="108">
        <v>39825082</v>
      </c>
      <c r="S279" s="62" t="str">
        <f t="shared" si="187"/>
        <v>CC39825082</v>
      </c>
      <c r="T279" s="91" t="s">
        <v>488</v>
      </c>
      <c r="U279" s="85" t="s">
        <v>324</v>
      </c>
      <c r="V279" s="91" t="s">
        <v>1294</v>
      </c>
      <c r="W279" s="85" t="s">
        <v>458</v>
      </c>
      <c r="X279" s="87">
        <v>17144</v>
      </c>
      <c r="Y279" s="89">
        <f t="shared" si="204"/>
        <v>46</v>
      </c>
      <c r="Z279" s="63">
        <f>VLOOKUP($Y279,[1]Edades!$A$3:$H$153,4,FALSE)</f>
        <v>5</v>
      </c>
      <c r="AA279" s="63" t="str">
        <f>VLOOKUP($Y279,[1]Edades!$A$3:$H$153,6,FALSE)</f>
        <v>5 - Adultez</v>
      </c>
      <c r="AB279" s="63">
        <f>VLOOKUP($Y279,[1]Edades!$A$3:$H$153,7,FALSE)</f>
        <v>10</v>
      </c>
      <c r="AC279" s="63" t="str">
        <f>VLOOKUP($Y279,[1]Edades!$A$3:$H$153,8,FALSE)</f>
        <v>45-49</v>
      </c>
      <c r="AD279" s="91" t="s">
        <v>1590</v>
      </c>
      <c r="AE279" s="85">
        <v>2</v>
      </c>
      <c r="AF279" s="85" t="s">
        <v>807</v>
      </c>
      <c r="AG279" s="86" t="s">
        <v>212</v>
      </c>
      <c r="AH279" s="86" t="s">
        <v>130</v>
      </c>
      <c r="AI279" s="85" t="s">
        <v>2237</v>
      </c>
      <c r="AJ279" s="85" t="s">
        <v>807</v>
      </c>
      <c r="AK279" s="86" t="s">
        <v>1592</v>
      </c>
      <c r="AL279" s="86" t="s">
        <v>1601</v>
      </c>
      <c r="AM279" s="85" t="s">
        <v>1786</v>
      </c>
      <c r="AN279" s="85" t="s">
        <v>131</v>
      </c>
      <c r="AO279" s="85" t="s">
        <v>131</v>
      </c>
      <c r="AP279" s="85" t="s">
        <v>131</v>
      </c>
      <c r="AQ279" s="75" t="s">
        <v>1841</v>
      </c>
      <c r="AR279" s="53" t="str">
        <f t="shared" si="205"/>
        <v>86001 - Mocoa</v>
      </c>
      <c r="AS279" s="85" t="s">
        <v>1642</v>
      </c>
      <c r="AT279" s="85">
        <v>3118727889</v>
      </c>
      <c r="AU279" s="85" t="s">
        <v>1219</v>
      </c>
      <c r="AV279" s="85"/>
      <c r="AW279" s="85"/>
      <c r="AX279" s="85"/>
      <c r="AY279" s="85"/>
      <c r="AZ279" s="85"/>
      <c r="BA279" s="85">
        <v>86</v>
      </c>
      <c r="BB279" s="85" t="s">
        <v>1778</v>
      </c>
      <c r="BC279" s="85">
        <v>86001</v>
      </c>
      <c r="BD279" s="85" t="s">
        <v>1586</v>
      </c>
      <c r="BE279" s="89">
        <v>860010017201</v>
      </c>
      <c r="BF279" s="49" t="s">
        <v>1079</v>
      </c>
      <c r="BG279" s="85" t="s">
        <v>1779</v>
      </c>
      <c r="BH279" s="85" t="s">
        <v>1780</v>
      </c>
      <c r="BI279" s="85">
        <v>4201616</v>
      </c>
      <c r="BJ279" s="85"/>
      <c r="BK279" s="85"/>
      <c r="BL279" s="85" t="s">
        <v>807</v>
      </c>
      <c r="BM279" s="85" t="s">
        <v>130</v>
      </c>
      <c r="BN279" s="85" t="s">
        <v>132</v>
      </c>
      <c r="BO279" s="85">
        <v>0</v>
      </c>
      <c r="BP279" s="85" t="s">
        <v>132</v>
      </c>
      <c r="BQ279" s="85" t="s">
        <v>132</v>
      </c>
      <c r="BR279" s="85" t="s">
        <v>1676</v>
      </c>
      <c r="BS279" s="85" t="s">
        <v>132</v>
      </c>
      <c r="BT279" s="90">
        <v>44882</v>
      </c>
      <c r="BU279" s="85" t="s">
        <v>1677</v>
      </c>
      <c r="BV279" s="85" t="s">
        <v>130</v>
      </c>
      <c r="BW279" s="91" t="s">
        <v>1808</v>
      </c>
      <c r="BX279" s="85" t="s">
        <v>132</v>
      </c>
      <c r="BY279" s="88" t="s">
        <v>130</v>
      </c>
      <c r="BZ279" s="85" t="s">
        <v>132</v>
      </c>
      <c r="CA279" s="85" t="s">
        <v>130</v>
      </c>
      <c r="CB279" s="85" t="s">
        <v>1693</v>
      </c>
      <c r="CC279" s="85" t="s">
        <v>132</v>
      </c>
      <c r="CD279" s="85" t="s">
        <v>1532</v>
      </c>
      <c r="CE279" s="85" t="s">
        <v>1681</v>
      </c>
      <c r="CF279" s="85" t="s">
        <v>132</v>
      </c>
      <c r="CG279" s="109">
        <v>51</v>
      </c>
      <c r="CH279" s="95">
        <v>149</v>
      </c>
      <c r="CI279" s="50">
        <f t="shared" si="188"/>
        <v>22.971938200981938</v>
      </c>
      <c r="CJ279" s="18" t="str">
        <f t="shared" si="189"/>
        <v>NORMAL</v>
      </c>
      <c r="CK279" s="95">
        <f>Hoja1!L281</f>
        <v>13</v>
      </c>
      <c r="CL279" s="10" t="s">
        <v>1113</v>
      </c>
      <c r="CM279" s="114">
        <v>43447</v>
      </c>
      <c r="CN279" s="92"/>
      <c r="CO279" s="75">
        <v>1</v>
      </c>
      <c r="CP279" s="119">
        <f t="shared" si="216"/>
        <v>43447</v>
      </c>
      <c r="CQ279" s="75">
        <v>2</v>
      </c>
      <c r="CR279" s="65" t="s">
        <v>1222</v>
      </c>
      <c r="CS279" s="75">
        <v>0</v>
      </c>
      <c r="CT279" s="110" t="s">
        <v>131</v>
      </c>
      <c r="CU279" s="92" t="s">
        <v>130</v>
      </c>
      <c r="CV279" s="92" t="s">
        <v>1221</v>
      </c>
      <c r="CW279" s="102">
        <v>130</v>
      </c>
      <c r="CX279" s="102">
        <v>70</v>
      </c>
      <c r="CY279" s="93" t="s">
        <v>807</v>
      </c>
      <c r="CZ279" s="92" t="s">
        <v>130</v>
      </c>
      <c r="DA279" s="92" t="s">
        <v>132</v>
      </c>
      <c r="DB279" s="92">
        <v>0</v>
      </c>
      <c r="DC279" s="75" t="str">
        <f t="shared" si="191"/>
        <v/>
      </c>
      <c r="DD279" s="16" t="str">
        <f t="shared" si="192"/>
        <v/>
      </c>
      <c r="DE279" s="16" t="str">
        <f t="shared" si="193"/>
        <v/>
      </c>
      <c r="DF279" s="16" t="str">
        <f t="shared" si="194"/>
        <v/>
      </c>
      <c r="DG279" s="16" t="str">
        <f t="shared" si="207"/>
        <v xml:space="preserve"> +  +  + </v>
      </c>
      <c r="DH279" s="16" t="str">
        <f t="shared" si="215"/>
        <v>HTA</v>
      </c>
      <c r="DI279" s="98"/>
      <c r="DJ279" s="75" t="str">
        <f t="shared" si="195"/>
        <v>NO</v>
      </c>
      <c r="DK279" s="75" t="s">
        <v>1221</v>
      </c>
      <c r="DL279" s="98" t="s">
        <v>130</v>
      </c>
      <c r="DM279" s="98">
        <v>44848</v>
      </c>
      <c r="DN279" s="75" t="str">
        <f t="shared" si="196"/>
        <v>SI</v>
      </c>
      <c r="DO279" s="98"/>
      <c r="DP279" s="75" t="str">
        <f t="shared" si="197"/>
        <v>NO</v>
      </c>
      <c r="DQ279" s="98"/>
      <c r="DR279" s="75" t="str">
        <f t="shared" si="198"/>
        <v>NO</v>
      </c>
      <c r="DS279" s="98"/>
      <c r="DT279" s="75" t="str">
        <f t="shared" si="199"/>
        <v>NO</v>
      </c>
      <c r="DU279" s="98"/>
      <c r="DV279" s="75" t="str">
        <f t="shared" si="200"/>
        <v>NO</v>
      </c>
      <c r="DW279" s="98"/>
      <c r="DX279" s="75" t="str">
        <f t="shared" si="201"/>
        <v>NO</v>
      </c>
      <c r="DY279" s="98">
        <v>44775</v>
      </c>
      <c r="DZ279" s="75" t="str">
        <f t="shared" si="202"/>
        <v>SI</v>
      </c>
      <c r="EA279" s="98"/>
      <c r="EB279" s="75" t="str">
        <f t="shared" si="203"/>
        <v>NO</v>
      </c>
      <c r="EC279" s="98" t="s">
        <v>132</v>
      </c>
      <c r="ED279" s="92" t="s">
        <v>1530</v>
      </c>
      <c r="EE279" s="92" t="s">
        <v>807</v>
      </c>
      <c r="EF279" s="92" t="s">
        <v>1814</v>
      </c>
      <c r="EG279" s="94"/>
      <c r="EH279" s="92" t="s">
        <v>1793</v>
      </c>
      <c r="EI279" s="92">
        <v>2</v>
      </c>
      <c r="EJ279" s="92"/>
      <c r="EK279" s="101">
        <v>44305</v>
      </c>
      <c r="EL279" s="92">
        <v>0.63</v>
      </c>
      <c r="EM279" s="103">
        <v>44305</v>
      </c>
      <c r="EN279" s="102">
        <v>92</v>
      </c>
      <c r="EO279" s="101">
        <v>44520</v>
      </c>
      <c r="EP279" s="92">
        <v>285</v>
      </c>
      <c r="EQ279" s="101">
        <v>44520</v>
      </c>
      <c r="ER279" s="99">
        <v>189.64</v>
      </c>
      <c r="ES279" s="101">
        <v>44520</v>
      </c>
      <c r="ET279" s="192">
        <v>50.3</v>
      </c>
      <c r="EU279" s="101">
        <v>44520</v>
      </c>
      <c r="EV279" s="92">
        <v>225.3</v>
      </c>
      <c r="EW279" s="101">
        <v>44305</v>
      </c>
      <c r="EX279" s="92" t="s">
        <v>1747</v>
      </c>
      <c r="EY279" s="103"/>
      <c r="EZ279" s="92"/>
      <c r="FA279" s="102"/>
      <c r="FB279" s="102"/>
      <c r="FC279" s="92"/>
      <c r="FD279" s="92"/>
      <c r="FE279" s="103">
        <v>44305</v>
      </c>
      <c r="FF279" s="105">
        <v>4.9000000000000004</v>
      </c>
      <c r="FG279" s="101">
        <v>44305</v>
      </c>
      <c r="FH279" s="105">
        <v>43.9</v>
      </c>
      <c r="FI279" s="92"/>
      <c r="FJ279" s="94"/>
      <c r="FK279" s="92">
        <v>86</v>
      </c>
      <c r="FL279" s="97">
        <v>44882</v>
      </c>
      <c r="FM279" s="98" t="s">
        <v>1530</v>
      </c>
      <c r="FN279" s="97">
        <v>44974</v>
      </c>
      <c r="FO279" s="107"/>
      <c r="FP279" s="92" t="s">
        <v>132</v>
      </c>
      <c r="FQ279" s="92" t="s">
        <v>130</v>
      </c>
      <c r="FR279" s="92" t="s">
        <v>132</v>
      </c>
      <c r="FS279" s="107" t="s">
        <v>132</v>
      </c>
      <c r="FT279" s="92" t="s">
        <v>132</v>
      </c>
      <c r="FU279" s="92"/>
      <c r="GM279" s="102"/>
    </row>
    <row r="280" spans="1:195" s="75" customFormat="1" x14ac:dyDescent="0.25">
      <c r="A280" s="85">
        <v>2022</v>
      </c>
      <c r="B280" s="76">
        <v>44926</v>
      </c>
      <c r="C280" s="85" t="s">
        <v>121</v>
      </c>
      <c r="D280" s="85" t="s">
        <v>122</v>
      </c>
      <c r="E280" s="85" t="s">
        <v>1475</v>
      </c>
      <c r="F280" s="77">
        <f t="shared" si="208"/>
        <v>279</v>
      </c>
      <c r="G280" s="85" t="s">
        <v>1586</v>
      </c>
      <c r="H280" s="85">
        <v>86</v>
      </c>
      <c r="I280" s="85" t="s">
        <v>797</v>
      </c>
      <c r="J280" s="217" t="s">
        <v>911</v>
      </c>
      <c r="K280" s="77" t="str">
        <f>VLOOKUP(J280,[1]CodMpios!$B$1075:$E$1087,4,FALSE)</f>
        <v>86568 - Puerto Asís</v>
      </c>
      <c r="L280" s="77" t="str">
        <f>VLOOKUP($J280,[1]Coord_Mpios_X_Y!$B$102:$K$114,9,FALSE)</f>
        <v>0,478611463602</v>
      </c>
      <c r="M280" s="77" t="str">
        <f>VLOOKUP($J280,[1]Coord_Mpios_X_Y!$B$102:$K$114,10,FALSE)</f>
        <v>-76,328200149562</v>
      </c>
      <c r="N280" s="86" t="s">
        <v>1775</v>
      </c>
      <c r="O280" s="86" t="s">
        <v>1776</v>
      </c>
      <c r="P280" s="218"/>
      <c r="Q280" s="85" t="s">
        <v>126</v>
      </c>
      <c r="R280" s="85">
        <v>69006622</v>
      </c>
      <c r="S280" s="62" t="str">
        <f t="shared" si="187"/>
        <v>CC69006622</v>
      </c>
      <c r="T280" s="91" t="s">
        <v>488</v>
      </c>
      <c r="U280" s="85" t="s">
        <v>356</v>
      </c>
      <c r="V280" s="91" t="s">
        <v>245</v>
      </c>
      <c r="W280" s="85" t="s">
        <v>334</v>
      </c>
      <c r="X280" s="87">
        <v>26789</v>
      </c>
      <c r="Y280" s="89">
        <f t="shared" si="204"/>
        <v>73</v>
      </c>
      <c r="Z280" s="63">
        <f>VLOOKUP($Y280,[1]Edades!$A$3:$H$153,4,FALSE)</f>
        <v>6</v>
      </c>
      <c r="AA280" s="63" t="str">
        <f>VLOOKUP($Y280,[1]Edades!$A$3:$H$153,6,FALSE)</f>
        <v>6 - Persona mayor</v>
      </c>
      <c r="AB280" s="63">
        <f>VLOOKUP($Y280,[1]Edades!$A$3:$H$153,7,FALSE)</f>
        <v>15</v>
      </c>
      <c r="AC280" s="63" t="str">
        <f>VLOOKUP($Y280,[1]Edades!$A$3:$H$153,8,FALSE)</f>
        <v>70-74</v>
      </c>
      <c r="AD280" s="91" t="s">
        <v>1590</v>
      </c>
      <c r="AE280" s="85">
        <v>2</v>
      </c>
      <c r="AF280" s="85" t="s">
        <v>807</v>
      </c>
      <c r="AG280" s="86" t="s">
        <v>1777</v>
      </c>
      <c r="AH280" s="85" t="s">
        <v>807</v>
      </c>
      <c r="AI280" s="85" t="s">
        <v>807</v>
      </c>
      <c r="AJ280" s="85" t="s">
        <v>807</v>
      </c>
      <c r="AK280" s="86" t="s">
        <v>1775</v>
      </c>
      <c r="AL280" s="86" t="s">
        <v>1601</v>
      </c>
      <c r="AM280" s="85" t="s">
        <v>1786</v>
      </c>
      <c r="AN280" s="85" t="s">
        <v>131</v>
      </c>
      <c r="AO280" s="85" t="s">
        <v>131</v>
      </c>
      <c r="AP280" s="85" t="s">
        <v>131</v>
      </c>
      <c r="AQ280" s="75" t="s">
        <v>1841</v>
      </c>
      <c r="AR280" s="53" t="str">
        <f t="shared" si="205"/>
        <v>86568 - Puerto Asís</v>
      </c>
      <c r="AS280" s="85" t="s">
        <v>1655</v>
      </c>
      <c r="AT280" s="85">
        <v>3208008566</v>
      </c>
      <c r="AU280" s="85" t="s">
        <v>1219</v>
      </c>
      <c r="AV280" s="85"/>
      <c r="AW280" s="85"/>
      <c r="AX280" s="85"/>
      <c r="AY280" s="85"/>
      <c r="AZ280" s="85"/>
      <c r="BA280" s="85">
        <v>86</v>
      </c>
      <c r="BB280" s="85" t="s">
        <v>1778</v>
      </c>
      <c r="BC280" s="85">
        <v>86568</v>
      </c>
      <c r="BD280" s="85" t="s">
        <v>1655</v>
      </c>
      <c r="BE280" s="89">
        <v>860010017201</v>
      </c>
      <c r="BF280" s="49" t="s">
        <v>1081</v>
      </c>
      <c r="BG280" s="85" t="s">
        <v>1779</v>
      </c>
      <c r="BH280" s="85" t="s">
        <v>1780</v>
      </c>
      <c r="BI280" s="85">
        <v>4201616</v>
      </c>
      <c r="BJ280" s="85"/>
      <c r="BK280" s="85"/>
      <c r="BL280" s="85" t="s">
        <v>807</v>
      </c>
      <c r="BM280" s="88" t="s">
        <v>132</v>
      </c>
      <c r="BN280" s="85" t="s">
        <v>132</v>
      </c>
      <c r="BO280" s="85">
        <v>0</v>
      </c>
      <c r="BP280" s="85" t="s">
        <v>132</v>
      </c>
      <c r="BQ280" s="85" t="s">
        <v>132</v>
      </c>
      <c r="BR280" s="85" t="s">
        <v>807</v>
      </c>
      <c r="BS280" s="85" t="s">
        <v>807</v>
      </c>
      <c r="BT280" s="142">
        <v>44390</v>
      </c>
      <c r="BU280" s="85" t="s">
        <v>1677</v>
      </c>
      <c r="BV280" s="85" t="s">
        <v>130</v>
      </c>
      <c r="BW280" s="91" t="s">
        <v>1530</v>
      </c>
      <c r="BX280" s="85"/>
      <c r="BY280" s="85" t="s">
        <v>132</v>
      </c>
      <c r="BZ280" s="85" t="s">
        <v>807</v>
      </c>
      <c r="CA280" s="85" t="s">
        <v>807</v>
      </c>
      <c r="CB280" s="85"/>
      <c r="CC280" s="85"/>
      <c r="CD280" s="85" t="s">
        <v>131</v>
      </c>
      <c r="CE280" s="88" t="s">
        <v>1681</v>
      </c>
      <c r="CF280" s="80" t="str">
        <f t="shared" ref="CF280:CF281" si="217">E280</f>
        <v>HTA + DM</v>
      </c>
      <c r="CG280" s="109">
        <v>79</v>
      </c>
      <c r="CH280" s="95">
        <v>150</v>
      </c>
      <c r="CI280" s="50">
        <f t="shared" si="188"/>
        <v>35.111111111111114</v>
      </c>
      <c r="CJ280" s="18" t="str">
        <f t="shared" si="189"/>
        <v>OBESIDAD</v>
      </c>
      <c r="CK280" s="95">
        <f>Hoja1!L282</f>
        <v>57</v>
      </c>
      <c r="CL280" s="10" t="s">
        <v>1115</v>
      </c>
      <c r="CM280" s="114">
        <v>43448</v>
      </c>
      <c r="CN280" s="92"/>
      <c r="CO280" s="75">
        <v>1</v>
      </c>
      <c r="CP280" s="119">
        <f t="shared" si="216"/>
        <v>43448</v>
      </c>
      <c r="CQ280" s="75">
        <v>1</v>
      </c>
      <c r="CR280" s="94" t="s">
        <v>1221</v>
      </c>
      <c r="CS280" s="75">
        <v>1</v>
      </c>
      <c r="CT280" s="110" t="s">
        <v>1707</v>
      </c>
      <c r="CU280" s="93" t="s">
        <v>807</v>
      </c>
      <c r="CV280" s="92"/>
      <c r="CW280" s="102">
        <v>140</v>
      </c>
      <c r="CX280" s="102">
        <v>85</v>
      </c>
      <c r="CY280" s="93" t="s">
        <v>807</v>
      </c>
      <c r="CZ280" s="92" t="s">
        <v>132</v>
      </c>
      <c r="DA280" s="75" t="s">
        <v>807</v>
      </c>
      <c r="DB280" s="92">
        <v>0</v>
      </c>
      <c r="DC280" s="75" t="str">
        <f t="shared" si="191"/>
        <v/>
      </c>
      <c r="DD280" s="16" t="str">
        <f t="shared" si="192"/>
        <v/>
      </c>
      <c r="DE280" s="16" t="str">
        <f t="shared" si="193"/>
        <v/>
      </c>
      <c r="DF280" s="16" t="str">
        <f t="shared" si="194"/>
        <v>HDL ALTO</v>
      </c>
      <c r="DG280" s="16" t="str">
        <f t="shared" si="207"/>
        <v xml:space="preserve"> +  +  + HDL ALTO</v>
      </c>
      <c r="DH280" s="16" t="str">
        <f>VLOOKUP(DG280,Hoja3!$A$19:$B$41,2,FALSE)</f>
        <v>HDL ALTO</v>
      </c>
      <c r="DI280" s="98"/>
      <c r="DJ280" s="75" t="str">
        <f t="shared" si="195"/>
        <v>NO</v>
      </c>
      <c r="DL280" s="98"/>
      <c r="DM280" s="98"/>
      <c r="DN280" s="75" t="str">
        <f t="shared" si="196"/>
        <v>NO</v>
      </c>
      <c r="DO280" s="98"/>
      <c r="DP280" s="75" t="str">
        <f t="shared" si="197"/>
        <v>NO</v>
      </c>
      <c r="DQ280" s="98"/>
      <c r="DR280" s="75" t="str">
        <f t="shared" si="198"/>
        <v>NO</v>
      </c>
      <c r="DS280" s="98"/>
      <c r="DT280" s="75" t="str">
        <f t="shared" si="199"/>
        <v>NO</v>
      </c>
      <c r="DU280" s="98"/>
      <c r="DV280" s="75" t="str">
        <f t="shared" si="200"/>
        <v>NO</v>
      </c>
      <c r="DW280" s="98"/>
      <c r="DX280" s="75" t="str">
        <f t="shared" si="201"/>
        <v>NO</v>
      </c>
      <c r="DY280" s="98">
        <v>44373</v>
      </c>
      <c r="DZ280" s="75" t="str">
        <f t="shared" si="202"/>
        <v>SI</v>
      </c>
      <c r="EA280" s="98"/>
      <c r="EB280" s="75" t="str">
        <f t="shared" si="203"/>
        <v>NO</v>
      </c>
      <c r="EC280" s="98" t="s">
        <v>807</v>
      </c>
      <c r="ED280" s="92" t="s">
        <v>1530</v>
      </c>
      <c r="EE280" s="92"/>
      <c r="EF280" s="98" t="s">
        <v>807</v>
      </c>
      <c r="EG280" s="94"/>
      <c r="EH280" s="99"/>
      <c r="EI280" s="99" t="s">
        <v>807</v>
      </c>
      <c r="EJ280" s="99"/>
      <c r="EK280" s="101">
        <v>44373</v>
      </c>
      <c r="EL280" s="92">
        <v>0.92</v>
      </c>
      <c r="EM280" s="103">
        <v>44373</v>
      </c>
      <c r="EN280" s="102">
        <v>247.2</v>
      </c>
      <c r="EO280" s="101">
        <v>44373</v>
      </c>
      <c r="EP280" s="92">
        <v>411</v>
      </c>
      <c r="EQ280" s="101">
        <v>44373</v>
      </c>
      <c r="ER280" s="99">
        <v>242.72000000000003</v>
      </c>
      <c r="ES280" s="101">
        <v>44373</v>
      </c>
      <c r="ET280" s="192">
        <v>38.700000000000003</v>
      </c>
      <c r="EU280" s="101">
        <v>44373</v>
      </c>
      <c r="EV280" s="92">
        <v>647.9</v>
      </c>
      <c r="EW280" s="101">
        <v>44373</v>
      </c>
      <c r="EX280" s="92"/>
      <c r="EY280" s="103"/>
      <c r="EZ280" s="92"/>
      <c r="FA280" s="102"/>
      <c r="FB280" s="102"/>
      <c r="FC280" s="92"/>
      <c r="FD280" s="92"/>
      <c r="FE280" s="103">
        <v>44373</v>
      </c>
      <c r="FF280" s="105">
        <v>128.6</v>
      </c>
      <c r="FG280" s="101">
        <v>44373</v>
      </c>
      <c r="FH280" s="105">
        <v>81.5</v>
      </c>
      <c r="FI280" s="92"/>
      <c r="FJ280" s="94"/>
      <c r="FK280" s="92"/>
      <c r="FL280" s="114">
        <v>44390</v>
      </c>
      <c r="FM280" s="98" t="s">
        <v>1530</v>
      </c>
      <c r="FN280" s="114">
        <v>44482</v>
      </c>
      <c r="FO280" s="107" t="s">
        <v>807</v>
      </c>
      <c r="FP280" s="92" t="s">
        <v>132</v>
      </c>
      <c r="FQ280" s="92" t="s">
        <v>132</v>
      </c>
      <c r="FR280" s="92" t="s">
        <v>132</v>
      </c>
      <c r="FS280" s="92" t="s">
        <v>807</v>
      </c>
      <c r="FT280" s="92" t="s">
        <v>130</v>
      </c>
      <c r="FU280" s="92"/>
      <c r="GM280" s="102"/>
    </row>
    <row r="281" spans="1:195" s="75" customFormat="1" x14ac:dyDescent="0.25">
      <c r="A281" s="85">
        <v>2022</v>
      </c>
      <c r="B281" s="76">
        <v>44926</v>
      </c>
      <c r="C281" s="85" t="s">
        <v>121</v>
      </c>
      <c r="D281" s="85" t="s">
        <v>122</v>
      </c>
      <c r="E281" s="85" t="s">
        <v>1475</v>
      </c>
      <c r="F281" s="77">
        <f t="shared" si="208"/>
        <v>280</v>
      </c>
      <c r="G281" s="85" t="s">
        <v>1586</v>
      </c>
      <c r="H281" s="85">
        <v>86</v>
      </c>
      <c r="I281" s="85" t="s">
        <v>797</v>
      </c>
      <c r="J281" s="217" t="s">
        <v>992</v>
      </c>
      <c r="K281" s="77" t="str">
        <f>VLOOKUP(J281,[1]CodMpios!$B$1075:$E$1087,4,FALSE)</f>
        <v>86760 - Santiago</v>
      </c>
      <c r="L281" s="77" t="str">
        <f>VLOOKUP($J281,[1]Coord_Mpios_X_Y!$B$102:$K$114,9,FALSE)</f>
        <v>1,085812856611</v>
      </c>
      <c r="M281" s="77" t="str">
        <f>VLOOKUP($J281,[1]Coord_Mpios_X_Y!$B$102:$K$114,10,FALSE)</f>
        <v>-77,005629007610</v>
      </c>
      <c r="N281" s="86" t="s">
        <v>1592</v>
      </c>
      <c r="O281" s="86" t="s">
        <v>1776</v>
      </c>
      <c r="P281" s="218"/>
      <c r="Q281" s="85" t="s">
        <v>126</v>
      </c>
      <c r="R281" s="85">
        <v>27076659</v>
      </c>
      <c r="S281" s="62" t="str">
        <f t="shared" si="187"/>
        <v>CC27076659</v>
      </c>
      <c r="T281" s="91" t="s">
        <v>133</v>
      </c>
      <c r="U281" s="85" t="s">
        <v>203</v>
      </c>
      <c r="V281" s="91" t="s">
        <v>551</v>
      </c>
      <c r="W281" s="85" t="s">
        <v>580</v>
      </c>
      <c r="X281" s="87">
        <v>15026</v>
      </c>
      <c r="Y281" s="89">
        <f t="shared" si="204"/>
        <v>41</v>
      </c>
      <c r="Z281" s="63">
        <f>VLOOKUP($Y281,[1]Edades!$A$3:$H$153,4,FALSE)</f>
        <v>5</v>
      </c>
      <c r="AA281" s="63" t="str">
        <f>VLOOKUP($Y281,[1]Edades!$A$3:$H$153,6,FALSE)</f>
        <v>5 - Adultez</v>
      </c>
      <c r="AB281" s="63">
        <f>VLOOKUP($Y281,[1]Edades!$A$3:$H$153,7,FALSE)</f>
        <v>9</v>
      </c>
      <c r="AC281" s="63" t="str">
        <f>VLOOKUP($Y281,[1]Edades!$A$3:$H$153,8,FALSE)</f>
        <v>40-44</v>
      </c>
      <c r="AD281" s="91" t="s">
        <v>1590</v>
      </c>
      <c r="AE281" s="85">
        <v>2</v>
      </c>
      <c r="AF281" s="85" t="s">
        <v>807</v>
      </c>
      <c r="AG281" s="86" t="s">
        <v>1777</v>
      </c>
      <c r="AH281" s="85" t="s">
        <v>807</v>
      </c>
      <c r="AI281" s="85" t="s">
        <v>807</v>
      </c>
      <c r="AJ281" s="85" t="s">
        <v>807</v>
      </c>
      <c r="AK281" s="86" t="s">
        <v>1592</v>
      </c>
      <c r="AL281" s="86" t="s">
        <v>1601</v>
      </c>
      <c r="AM281" s="85" t="s">
        <v>1786</v>
      </c>
      <c r="AN281" s="85" t="s">
        <v>131</v>
      </c>
      <c r="AO281" s="85" t="s">
        <v>131</v>
      </c>
      <c r="AP281" s="85" t="s">
        <v>131</v>
      </c>
      <c r="AQ281" s="75" t="s">
        <v>1841</v>
      </c>
      <c r="AR281" s="53" t="str">
        <f t="shared" si="205"/>
        <v>86760 - Santiago</v>
      </c>
      <c r="AS281" s="85" t="s">
        <v>770</v>
      </c>
      <c r="AT281" s="88">
        <v>3117615072</v>
      </c>
      <c r="AU281" s="85" t="s">
        <v>1219</v>
      </c>
      <c r="AV281" s="85"/>
      <c r="AW281" s="85"/>
      <c r="AX281" s="85"/>
      <c r="AY281" s="85"/>
      <c r="AZ281" s="85"/>
      <c r="BA281" s="85">
        <v>86</v>
      </c>
      <c r="BB281" s="85" t="s">
        <v>1778</v>
      </c>
      <c r="BC281" s="85">
        <v>86760</v>
      </c>
      <c r="BD281" s="85" t="s">
        <v>770</v>
      </c>
      <c r="BE281" s="89">
        <v>860010017201</v>
      </c>
      <c r="BF281" t="s">
        <v>1079</v>
      </c>
      <c r="BG281" s="85" t="s">
        <v>1779</v>
      </c>
      <c r="BH281" s="85" t="s">
        <v>1780</v>
      </c>
      <c r="BI281" s="85">
        <v>4201616</v>
      </c>
      <c r="BJ281" s="85"/>
      <c r="BK281" s="85"/>
      <c r="BL281" s="85" t="s">
        <v>807</v>
      </c>
      <c r="BM281" s="85" t="s">
        <v>130</v>
      </c>
      <c r="BN281" s="85" t="s">
        <v>132</v>
      </c>
      <c r="BO281" s="85">
        <v>0</v>
      </c>
      <c r="BP281" s="85" t="s">
        <v>132</v>
      </c>
      <c r="BQ281" s="85" t="s">
        <v>132</v>
      </c>
      <c r="BR281" s="85" t="s">
        <v>807</v>
      </c>
      <c r="BS281" s="85" t="s">
        <v>807</v>
      </c>
      <c r="BT281" s="90">
        <v>44838</v>
      </c>
      <c r="BU281" s="85" t="s">
        <v>1677</v>
      </c>
      <c r="BV281" s="85" t="s">
        <v>130</v>
      </c>
      <c r="BW281" s="91" t="s">
        <v>1678</v>
      </c>
      <c r="BX281" s="85"/>
      <c r="BY281" s="85" t="s">
        <v>132</v>
      </c>
      <c r="BZ281" s="85" t="s">
        <v>807</v>
      </c>
      <c r="CA281" s="85" t="s">
        <v>807</v>
      </c>
      <c r="CB281" s="85"/>
      <c r="CC281" s="85"/>
      <c r="CD281" s="85" t="s">
        <v>131</v>
      </c>
      <c r="CE281" s="88" t="s">
        <v>1681</v>
      </c>
      <c r="CF281" s="80" t="str">
        <f t="shared" si="217"/>
        <v>HTA + DM</v>
      </c>
      <c r="CG281" s="109">
        <v>67</v>
      </c>
      <c r="CH281" s="95">
        <v>145</v>
      </c>
      <c r="CI281" s="50">
        <f t="shared" si="188"/>
        <v>31.866825208085611</v>
      </c>
      <c r="CJ281" s="18" t="str">
        <f t="shared" si="189"/>
        <v>OBESIDAD</v>
      </c>
      <c r="CK281" s="95">
        <f>Hoja1!L283</f>
        <v>4</v>
      </c>
      <c r="CL281" s="10" t="s">
        <v>1112</v>
      </c>
      <c r="CM281" s="97">
        <v>43451</v>
      </c>
      <c r="CN281" s="92"/>
      <c r="CO281" s="75">
        <v>1</v>
      </c>
      <c r="CP281" s="97">
        <v>43451</v>
      </c>
      <c r="CQ281" s="75">
        <v>1</v>
      </c>
      <c r="CR281" s="97">
        <v>43451</v>
      </c>
      <c r="CS281" s="75">
        <v>1</v>
      </c>
      <c r="CT281" s="110" t="s">
        <v>1707</v>
      </c>
      <c r="CU281" s="93" t="s">
        <v>807</v>
      </c>
      <c r="CV281" s="92"/>
      <c r="CW281" s="102">
        <v>100</v>
      </c>
      <c r="CX281" s="102">
        <v>70</v>
      </c>
      <c r="CY281" s="93" t="s">
        <v>807</v>
      </c>
      <c r="CZ281" s="92" t="s">
        <v>132</v>
      </c>
      <c r="DA281" s="75" t="s">
        <v>807</v>
      </c>
      <c r="DB281" s="92">
        <v>0</v>
      </c>
      <c r="DC281" s="75" t="str">
        <f t="shared" si="191"/>
        <v/>
      </c>
      <c r="DD281" s="16" t="str">
        <f t="shared" si="192"/>
        <v/>
      </c>
      <c r="DE281" s="16" t="str">
        <f t="shared" si="193"/>
        <v/>
      </c>
      <c r="DF281" s="16" t="str">
        <f t="shared" si="194"/>
        <v>HDL ALTO</v>
      </c>
      <c r="DG281" s="16" t="str">
        <f t="shared" si="207"/>
        <v xml:space="preserve"> +  +  + HDL ALTO</v>
      </c>
      <c r="DH281" s="16" t="str">
        <f>VLOOKUP(DG281,Hoja3!$A$19:$B$41,2,FALSE)</f>
        <v>HDL ALTO</v>
      </c>
      <c r="DI281" s="98"/>
      <c r="DJ281" s="75" t="str">
        <f t="shared" si="195"/>
        <v>NO</v>
      </c>
      <c r="DL281" s="98"/>
      <c r="DM281" s="98">
        <v>43315</v>
      </c>
      <c r="DN281" s="75" t="str">
        <f t="shared" si="196"/>
        <v>SI</v>
      </c>
      <c r="DO281" s="98"/>
      <c r="DP281" s="75" t="str">
        <f t="shared" si="197"/>
        <v>NO</v>
      </c>
      <c r="DQ281" s="98"/>
      <c r="DR281" s="75" t="str">
        <f t="shared" si="198"/>
        <v>NO</v>
      </c>
      <c r="DS281" s="98"/>
      <c r="DT281" s="75" t="str">
        <f t="shared" si="199"/>
        <v>NO</v>
      </c>
      <c r="DU281" s="98"/>
      <c r="DV281" s="75" t="str">
        <f t="shared" si="200"/>
        <v>NO</v>
      </c>
      <c r="DW281" s="98"/>
      <c r="DX281" s="75" t="str">
        <f t="shared" si="201"/>
        <v>NO</v>
      </c>
      <c r="DY281" s="98">
        <v>43353</v>
      </c>
      <c r="DZ281" s="75" t="str">
        <f t="shared" si="202"/>
        <v>SI</v>
      </c>
      <c r="EA281" s="98"/>
      <c r="EB281" s="75" t="str">
        <f t="shared" si="203"/>
        <v>NO</v>
      </c>
      <c r="EC281" s="98" t="s">
        <v>807</v>
      </c>
      <c r="ED281" s="92" t="s">
        <v>1530</v>
      </c>
      <c r="EE281" s="92"/>
      <c r="EF281" s="98" t="s">
        <v>807</v>
      </c>
      <c r="EG281" s="94"/>
      <c r="EH281" s="99" t="s">
        <v>1711</v>
      </c>
      <c r="EI281" s="99" t="s">
        <v>807</v>
      </c>
      <c r="EJ281" s="99"/>
      <c r="EK281" s="101">
        <v>43295</v>
      </c>
      <c r="EL281" s="92">
        <v>0.8</v>
      </c>
      <c r="EM281" s="103">
        <v>43295</v>
      </c>
      <c r="EN281" s="102">
        <v>127</v>
      </c>
      <c r="EO281" s="101">
        <v>43295</v>
      </c>
      <c r="EP281" s="92">
        <v>223</v>
      </c>
      <c r="EQ281" s="101">
        <v>43295</v>
      </c>
      <c r="ER281" s="99">
        <v>113.2</v>
      </c>
      <c r="ES281" s="101">
        <v>43295</v>
      </c>
      <c r="ET281" s="192">
        <v>52</v>
      </c>
      <c r="EU281" s="101">
        <v>43295</v>
      </c>
      <c r="EV281" s="92">
        <v>289</v>
      </c>
      <c r="EW281" s="101" t="s">
        <v>1940</v>
      </c>
      <c r="EX281" s="92"/>
      <c r="EY281" s="103">
        <v>43295</v>
      </c>
      <c r="EZ281" s="92">
        <v>6.4</v>
      </c>
      <c r="FA281" s="102"/>
      <c r="FB281" s="102"/>
      <c r="FC281" s="92"/>
      <c r="FD281" s="92"/>
      <c r="FE281" s="103">
        <v>43295</v>
      </c>
      <c r="FF281" s="104" t="s">
        <v>1988</v>
      </c>
      <c r="FG281" s="101" t="s">
        <v>1836</v>
      </c>
      <c r="FH281" s="105">
        <v>99</v>
      </c>
      <c r="FI281" s="92"/>
      <c r="FJ281" s="94"/>
      <c r="FK281" s="92"/>
      <c r="FL281" s="97">
        <v>44838</v>
      </c>
      <c r="FM281" s="98" t="s">
        <v>1530</v>
      </c>
      <c r="FN281" s="97">
        <v>44930</v>
      </c>
      <c r="FO281" s="107"/>
      <c r="FP281" s="92" t="s">
        <v>132</v>
      </c>
      <c r="FQ281" s="92" t="s">
        <v>132</v>
      </c>
      <c r="FR281" s="92" t="s">
        <v>132</v>
      </c>
      <c r="FS281" s="107" t="s">
        <v>807</v>
      </c>
      <c r="FT281" s="92" t="s">
        <v>132</v>
      </c>
      <c r="FU281" s="92"/>
      <c r="GM281" s="102"/>
    </row>
    <row r="282" spans="1:195" s="75" customFormat="1" ht="26.25" x14ac:dyDescent="0.25">
      <c r="A282" s="85">
        <v>2022</v>
      </c>
      <c r="B282" s="76">
        <v>44926</v>
      </c>
      <c r="C282" s="85" t="s">
        <v>121</v>
      </c>
      <c r="D282" s="85" t="s">
        <v>122</v>
      </c>
      <c r="E282" s="85" t="s">
        <v>123</v>
      </c>
      <c r="F282" s="77">
        <f t="shared" si="208"/>
        <v>281</v>
      </c>
      <c r="G282" s="85" t="s">
        <v>1586</v>
      </c>
      <c r="H282" s="85">
        <v>86</v>
      </c>
      <c r="I282" s="85" t="s">
        <v>797</v>
      </c>
      <c r="J282" s="217" t="s">
        <v>800</v>
      </c>
      <c r="K282" s="77" t="str">
        <f>VLOOKUP(J282,[1]CodMpios!$B$1075:$E$1087,4,FALSE)</f>
        <v>86001 - Mocoa</v>
      </c>
      <c r="L282" s="77" t="str">
        <f>VLOOKUP($J282,[1]Coord_Mpios_X_Y!$B$102:$K$114,9,FALSE)</f>
        <v>1,228574994655</v>
      </c>
      <c r="M282" s="77" t="str">
        <f>VLOOKUP($J282,[1]Coord_Mpios_X_Y!$B$102:$K$114,10,FALSE)</f>
        <v>-76,684362183288</v>
      </c>
      <c r="N282" s="86" t="s">
        <v>1775</v>
      </c>
      <c r="O282" s="86" t="s">
        <v>1776</v>
      </c>
      <c r="P282" s="218"/>
      <c r="Q282" s="85" t="s">
        <v>126</v>
      </c>
      <c r="R282" s="108">
        <v>69008375</v>
      </c>
      <c r="S282" s="62" t="str">
        <f t="shared" si="187"/>
        <v>CC69008375</v>
      </c>
      <c r="T282" s="91" t="s">
        <v>552</v>
      </c>
      <c r="U282" s="85" t="s">
        <v>772</v>
      </c>
      <c r="V282" s="91" t="s">
        <v>813</v>
      </c>
      <c r="W282" s="85" t="s">
        <v>716</v>
      </c>
      <c r="X282" s="87">
        <v>29311</v>
      </c>
      <c r="Y282" s="89">
        <f t="shared" si="204"/>
        <v>80</v>
      </c>
      <c r="Z282" s="63">
        <f>VLOOKUP($Y282,[1]Edades!$A$3:$H$153,4,FALSE)</f>
        <v>6</v>
      </c>
      <c r="AA282" s="63" t="str">
        <f>VLOOKUP($Y282,[1]Edades!$A$3:$H$153,6,FALSE)</f>
        <v>6 - Persona mayor</v>
      </c>
      <c r="AB282" s="63">
        <f>VLOOKUP($Y282,[1]Edades!$A$3:$H$153,7,FALSE)</f>
        <v>17</v>
      </c>
      <c r="AC282" s="63" t="str">
        <f>VLOOKUP($Y282,[1]Edades!$A$3:$H$153,8,FALSE)</f>
        <v>80 Y MÁS</v>
      </c>
      <c r="AD282" s="91" t="s">
        <v>1590</v>
      </c>
      <c r="AE282" s="85">
        <v>2</v>
      </c>
      <c r="AF282" s="85" t="s">
        <v>807</v>
      </c>
      <c r="AG282" s="151" t="s">
        <v>132</v>
      </c>
      <c r="AH282" s="151" t="s">
        <v>132</v>
      </c>
      <c r="AI282" s="127" t="s">
        <v>1595</v>
      </c>
      <c r="AJ282" s="127" t="s">
        <v>1591</v>
      </c>
      <c r="AK282" s="127" t="s">
        <v>1775</v>
      </c>
      <c r="AL282" s="86" t="s">
        <v>1602</v>
      </c>
      <c r="AM282" s="85" t="s">
        <v>1786</v>
      </c>
      <c r="AN282" s="85" t="s">
        <v>131</v>
      </c>
      <c r="AO282" s="85" t="s">
        <v>131</v>
      </c>
      <c r="AP282" s="85" t="s">
        <v>131</v>
      </c>
      <c r="AQ282" s="127" t="s">
        <v>1841</v>
      </c>
      <c r="AR282" s="53" t="str">
        <f t="shared" si="205"/>
        <v>86001 - Mocoa</v>
      </c>
      <c r="AS282" s="85" t="s">
        <v>1586</v>
      </c>
      <c r="AT282" s="85">
        <v>3115321120</v>
      </c>
      <c r="AU282" s="85" t="s">
        <v>1219</v>
      </c>
      <c r="AV282" s="85"/>
      <c r="AW282" s="85"/>
      <c r="AX282" s="85"/>
      <c r="AY282" s="85"/>
      <c r="AZ282" s="85"/>
      <c r="BA282" s="85">
        <v>86</v>
      </c>
      <c r="BB282" s="85" t="s">
        <v>1778</v>
      </c>
      <c r="BC282" s="85">
        <v>86001</v>
      </c>
      <c r="BD282" s="85" t="s">
        <v>1586</v>
      </c>
      <c r="BE282" s="89">
        <v>860010017201</v>
      </c>
      <c r="BF282" s="49" t="s">
        <v>1079</v>
      </c>
      <c r="BG282" s="85" t="s">
        <v>1779</v>
      </c>
      <c r="BH282" s="85" t="s">
        <v>1780</v>
      </c>
      <c r="BI282" s="85">
        <v>4201616</v>
      </c>
      <c r="BJ282" s="85"/>
      <c r="BK282" s="85"/>
      <c r="BL282" s="85" t="s">
        <v>807</v>
      </c>
      <c r="BM282" s="127" t="s">
        <v>130</v>
      </c>
      <c r="BN282" s="127" t="s">
        <v>132</v>
      </c>
      <c r="BO282" s="85">
        <v>0</v>
      </c>
      <c r="BP282" s="127" t="s">
        <v>132</v>
      </c>
      <c r="BQ282" s="127" t="s">
        <v>132</v>
      </c>
      <c r="BR282" s="127" t="s">
        <v>2241</v>
      </c>
      <c r="BS282" s="127" t="s">
        <v>132</v>
      </c>
      <c r="BT282" s="150">
        <v>44909</v>
      </c>
      <c r="BU282" s="127" t="s">
        <v>1677</v>
      </c>
      <c r="BV282" s="127" t="s">
        <v>130</v>
      </c>
      <c r="BW282" s="133" t="s">
        <v>1678</v>
      </c>
      <c r="BX282" s="127" t="s">
        <v>132</v>
      </c>
      <c r="BY282" s="125" t="s">
        <v>130</v>
      </c>
      <c r="BZ282" s="127" t="s">
        <v>132</v>
      </c>
      <c r="CA282" s="127" t="s">
        <v>132</v>
      </c>
      <c r="CB282" s="127" t="s">
        <v>132</v>
      </c>
      <c r="CC282" s="127" t="s">
        <v>132</v>
      </c>
      <c r="CD282" s="127" t="s">
        <v>131</v>
      </c>
      <c r="CE282" s="127" t="s">
        <v>1681</v>
      </c>
      <c r="CF282" s="127" t="s">
        <v>132</v>
      </c>
      <c r="CG282" s="130">
        <v>69</v>
      </c>
      <c r="CH282" s="131">
        <v>158</v>
      </c>
      <c r="CI282" s="50">
        <f t="shared" si="188"/>
        <v>27.639801313892001</v>
      </c>
      <c r="CJ282" s="18" t="str">
        <f t="shared" si="189"/>
        <v>SOBREPESO</v>
      </c>
      <c r="CK282" s="95">
        <f>Hoja1!L284</f>
        <v>93</v>
      </c>
      <c r="CL282" s="10" t="s">
        <v>1115</v>
      </c>
      <c r="CM282" s="146">
        <v>43452</v>
      </c>
      <c r="CN282" s="127"/>
      <c r="CO282" s="75">
        <v>1</v>
      </c>
      <c r="CP282" s="146">
        <v>43452</v>
      </c>
      <c r="CQ282" s="75">
        <v>2</v>
      </c>
      <c r="CR282" s="65" t="s">
        <v>1222</v>
      </c>
      <c r="CS282" s="75">
        <v>0</v>
      </c>
      <c r="CT282" s="143" t="s">
        <v>131</v>
      </c>
      <c r="CU282" s="127" t="s">
        <v>132</v>
      </c>
      <c r="CV282" s="127"/>
      <c r="CW282" s="133">
        <v>150</v>
      </c>
      <c r="CX282" s="133">
        <v>90</v>
      </c>
      <c r="CY282" s="125" t="s">
        <v>131</v>
      </c>
      <c r="CZ282" s="127" t="s">
        <v>132</v>
      </c>
      <c r="DA282" s="127" t="s">
        <v>130</v>
      </c>
      <c r="DB282" s="92">
        <v>1</v>
      </c>
      <c r="DC282" s="75" t="str">
        <f t="shared" si="191"/>
        <v/>
      </c>
      <c r="DD282" s="16" t="str">
        <f t="shared" si="192"/>
        <v>PRESION ALTA</v>
      </c>
      <c r="DE282" s="16" t="str">
        <f t="shared" si="193"/>
        <v/>
      </c>
      <c r="DF282" s="16" t="str">
        <f t="shared" si="194"/>
        <v>HDL ALTO</v>
      </c>
      <c r="DG282" s="16" t="str">
        <f t="shared" si="207"/>
        <v xml:space="preserve"> + PRESION ALTA +  + HDL ALTO</v>
      </c>
      <c r="DH282" s="16" t="str">
        <f>VLOOKUP(DG282,Hoja3!$A$19:$B$41,2,FALSE)</f>
        <v>PRESION ALTA + HDL ALTO</v>
      </c>
      <c r="DI282" s="127"/>
      <c r="DJ282" s="75" t="str">
        <f t="shared" si="195"/>
        <v>NO</v>
      </c>
      <c r="DL282" s="127"/>
      <c r="DM282" s="134"/>
      <c r="DN282" s="75" t="str">
        <f t="shared" si="196"/>
        <v>NO</v>
      </c>
      <c r="DO282" s="134"/>
      <c r="DP282" s="75" t="str">
        <f t="shared" si="197"/>
        <v>NO</v>
      </c>
      <c r="DQ282" s="98"/>
      <c r="DR282" s="75" t="str">
        <f t="shared" si="198"/>
        <v>NO</v>
      </c>
      <c r="DS282" s="144"/>
      <c r="DT282" s="75" t="str">
        <f t="shared" si="199"/>
        <v>NO</v>
      </c>
      <c r="DU282" s="144"/>
      <c r="DV282" s="75" t="str">
        <f t="shared" si="200"/>
        <v>NO</v>
      </c>
      <c r="DW282" s="144"/>
      <c r="DX282" s="75" t="str">
        <f t="shared" si="201"/>
        <v>NO</v>
      </c>
      <c r="DY282" s="149">
        <v>44559</v>
      </c>
      <c r="DZ282" s="75" t="str">
        <f t="shared" si="202"/>
        <v>SI</v>
      </c>
      <c r="EA282" s="144"/>
      <c r="EB282" s="75" t="str">
        <f t="shared" si="203"/>
        <v>NO</v>
      </c>
      <c r="EC282" s="134" t="s">
        <v>132</v>
      </c>
      <c r="ED282" s="127" t="s">
        <v>1530</v>
      </c>
      <c r="EE282" s="127" t="s">
        <v>131</v>
      </c>
      <c r="EF282" s="127" t="s">
        <v>1814</v>
      </c>
      <c r="EG282" s="127">
        <v>82</v>
      </c>
      <c r="EH282" s="147" t="s">
        <v>131</v>
      </c>
      <c r="EI282" s="127">
        <v>2</v>
      </c>
      <c r="EJ282" s="127"/>
      <c r="EK282" s="145">
        <v>44559</v>
      </c>
      <c r="EL282" s="135" t="s">
        <v>1989</v>
      </c>
      <c r="EM282" s="152">
        <v>44559</v>
      </c>
      <c r="EN282" s="133">
        <v>94</v>
      </c>
      <c r="EO282" s="150">
        <v>44559</v>
      </c>
      <c r="EP282" s="135">
        <v>179</v>
      </c>
      <c r="EQ282" s="149">
        <v>44559</v>
      </c>
      <c r="ER282" s="99"/>
      <c r="ES282" s="145"/>
      <c r="ET282" s="225">
        <v>0.27</v>
      </c>
      <c r="EU282" s="149">
        <v>44559</v>
      </c>
      <c r="EV282" s="135" t="s">
        <v>1991</v>
      </c>
      <c r="EW282" s="149">
        <v>44559</v>
      </c>
      <c r="EX282" s="127" t="s">
        <v>1992</v>
      </c>
      <c r="EY282" s="127"/>
      <c r="EZ282" s="135"/>
      <c r="FA282" s="150">
        <v>44559</v>
      </c>
      <c r="FB282" s="133" t="s">
        <v>1799</v>
      </c>
      <c r="FC282" s="152">
        <v>44559</v>
      </c>
      <c r="FD282" s="135">
        <v>4.26</v>
      </c>
      <c r="FE282" s="149">
        <v>44559</v>
      </c>
      <c r="FF282" s="135" t="s">
        <v>1990</v>
      </c>
      <c r="FG282" s="149">
        <v>44559</v>
      </c>
      <c r="FH282" s="135">
        <v>79</v>
      </c>
      <c r="FI282" s="145">
        <v>44559</v>
      </c>
      <c r="FJ282" s="127" t="s">
        <v>1712</v>
      </c>
      <c r="FK282" s="127"/>
      <c r="FL282" s="150">
        <v>44909</v>
      </c>
      <c r="FM282" s="134" t="s">
        <v>1530</v>
      </c>
      <c r="FN282" s="150">
        <v>44634</v>
      </c>
      <c r="FO282" s="138"/>
      <c r="FP282" s="127" t="s">
        <v>132</v>
      </c>
      <c r="FQ282" s="127" t="s">
        <v>132</v>
      </c>
      <c r="FR282" s="127" t="s">
        <v>132</v>
      </c>
      <c r="FS282" s="127" t="s">
        <v>132</v>
      </c>
      <c r="FT282" s="127" t="s">
        <v>132</v>
      </c>
      <c r="FU282" s="127"/>
      <c r="GM282" s="133"/>
    </row>
    <row r="283" spans="1:195" s="75" customFormat="1" x14ac:dyDescent="0.25">
      <c r="A283" s="85">
        <v>2022</v>
      </c>
      <c r="B283" s="76">
        <v>44926</v>
      </c>
      <c r="C283" s="85" t="s">
        <v>121</v>
      </c>
      <c r="D283" s="85" t="s">
        <v>122</v>
      </c>
      <c r="E283" s="85" t="s">
        <v>1474</v>
      </c>
      <c r="F283" s="77">
        <f t="shared" si="208"/>
        <v>282</v>
      </c>
      <c r="G283" s="85" t="s">
        <v>1586</v>
      </c>
      <c r="H283" s="85">
        <v>86</v>
      </c>
      <c r="I283" s="85" t="s">
        <v>797</v>
      </c>
      <c r="J283" s="217" t="s">
        <v>800</v>
      </c>
      <c r="K283" s="77" t="str">
        <f>VLOOKUP(J283,[1]CodMpios!$B$1075:$E$1087,4,FALSE)</f>
        <v>86001 - Mocoa</v>
      </c>
      <c r="L283" s="77" t="str">
        <f>VLOOKUP($J283,[1]Coord_Mpios_X_Y!$B$102:$K$114,9,FALSE)</f>
        <v>1,228574994655</v>
      </c>
      <c r="M283" s="77" t="str">
        <f>VLOOKUP($J283,[1]Coord_Mpios_X_Y!$B$102:$K$114,10,FALSE)</f>
        <v>-76,684362183288</v>
      </c>
      <c r="N283" s="86" t="s">
        <v>1775</v>
      </c>
      <c r="O283" s="86" t="s">
        <v>1776</v>
      </c>
      <c r="P283" s="218"/>
      <c r="Q283" s="85" t="s">
        <v>126</v>
      </c>
      <c r="R283" s="108">
        <v>39825172</v>
      </c>
      <c r="S283" s="62" t="str">
        <f t="shared" si="187"/>
        <v>CC39825172</v>
      </c>
      <c r="T283" s="91" t="s">
        <v>294</v>
      </c>
      <c r="U283" s="85" t="s">
        <v>324</v>
      </c>
      <c r="V283" s="91" t="s">
        <v>301</v>
      </c>
      <c r="W283" s="85" t="s">
        <v>135</v>
      </c>
      <c r="X283" s="87">
        <v>24950</v>
      </c>
      <c r="Y283" s="89">
        <f t="shared" si="204"/>
        <v>68</v>
      </c>
      <c r="Z283" s="63">
        <f>VLOOKUP($Y283,[1]Edades!$A$3:$H$153,4,FALSE)</f>
        <v>6</v>
      </c>
      <c r="AA283" s="63" t="str">
        <f>VLOOKUP($Y283,[1]Edades!$A$3:$H$153,6,FALSE)</f>
        <v>6 - Persona mayor</v>
      </c>
      <c r="AB283" s="63">
        <f>VLOOKUP($Y283,[1]Edades!$A$3:$H$153,7,FALSE)</f>
        <v>14</v>
      </c>
      <c r="AC283" s="63" t="str">
        <f>VLOOKUP($Y283,[1]Edades!$A$3:$H$153,8,FALSE)</f>
        <v>65-69</v>
      </c>
      <c r="AD283" s="91" t="s">
        <v>1590</v>
      </c>
      <c r="AE283" s="85">
        <v>2</v>
      </c>
      <c r="AF283" s="85" t="s">
        <v>807</v>
      </c>
      <c r="AG283" s="86" t="s">
        <v>212</v>
      </c>
      <c r="AH283" s="86" t="s">
        <v>130</v>
      </c>
      <c r="AI283" s="85" t="s">
        <v>807</v>
      </c>
      <c r="AJ283" s="85" t="s">
        <v>807</v>
      </c>
      <c r="AK283" s="86" t="s">
        <v>1775</v>
      </c>
      <c r="AL283" s="86" t="s">
        <v>1601</v>
      </c>
      <c r="AM283" s="85" t="s">
        <v>1786</v>
      </c>
      <c r="AN283" s="85" t="s">
        <v>131</v>
      </c>
      <c r="AO283" s="85" t="s">
        <v>131</v>
      </c>
      <c r="AP283" s="85" t="s">
        <v>131</v>
      </c>
      <c r="AQ283" s="75" t="s">
        <v>1841</v>
      </c>
      <c r="AR283" s="53" t="str">
        <f t="shared" si="205"/>
        <v>86001 - Mocoa</v>
      </c>
      <c r="AS283" s="85" t="s">
        <v>1586</v>
      </c>
      <c r="AT283" s="85">
        <v>3114969765</v>
      </c>
      <c r="AU283" s="85" t="s">
        <v>1219</v>
      </c>
      <c r="AV283" s="85"/>
      <c r="AW283" s="85"/>
      <c r="AX283" s="85"/>
      <c r="AY283" s="85"/>
      <c r="AZ283" s="85"/>
      <c r="BA283" s="85">
        <v>86</v>
      </c>
      <c r="BB283" s="85" t="s">
        <v>1778</v>
      </c>
      <c r="BC283" s="85">
        <v>86001</v>
      </c>
      <c r="BD283" s="85" t="s">
        <v>1586</v>
      </c>
      <c r="BE283" s="89">
        <v>860010017201</v>
      </c>
      <c r="BF283" s="49" t="s">
        <v>1079</v>
      </c>
      <c r="BG283" s="85" t="s">
        <v>1779</v>
      </c>
      <c r="BH283" s="85" t="s">
        <v>1780</v>
      </c>
      <c r="BI283" s="85">
        <v>4201616</v>
      </c>
      <c r="BJ283" s="85"/>
      <c r="BK283" s="85"/>
      <c r="BL283" s="85" t="s">
        <v>807</v>
      </c>
      <c r="BM283" s="88" t="s">
        <v>132</v>
      </c>
      <c r="BN283" s="85" t="s">
        <v>132</v>
      </c>
      <c r="BO283" s="85">
        <v>0</v>
      </c>
      <c r="BP283" s="85" t="s">
        <v>132</v>
      </c>
      <c r="BQ283" s="85" t="s">
        <v>132</v>
      </c>
      <c r="BR283" s="85" t="s">
        <v>807</v>
      </c>
      <c r="BS283" s="85" t="s">
        <v>807</v>
      </c>
      <c r="BT283" s="90">
        <v>44440</v>
      </c>
      <c r="BU283" s="85" t="s">
        <v>1677</v>
      </c>
      <c r="BV283" s="85" t="s">
        <v>130</v>
      </c>
      <c r="BW283" s="91" t="s">
        <v>131</v>
      </c>
      <c r="BX283" s="85"/>
      <c r="BY283" s="85" t="s">
        <v>131</v>
      </c>
      <c r="BZ283" s="85" t="s">
        <v>807</v>
      </c>
      <c r="CA283" s="85" t="s">
        <v>807</v>
      </c>
      <c r="CB283" s="85"/>
      <c r="CC283" s="85"/>
      <c r="CD283" s="85" t="s">
        <v>131</v>
      </c>
      <c r="CE283" s="88" t="s">
        <v>1681</v>
      </c>
      <c r="CF283" s="80" t="str">
        <f>E283</f>
        <v>DM</v>
      </c>
      <c r="CG283" s="109">
        <v>74</v>
      </c>
      <c r="CH283" s="95">
        <v>160</v>
      </c>
      <c r="CI283" s="50">
        <f t="shared" si="188"/>
        <v>28.906249999999993</v>
      </c>
      <c r="CJ283" s="18" t="str">
        <f t="shared" si="189"/>
        <v>SOBREPESO</v>
      </c>
      <c r="CK283" s="95">
        <f>Hoja1!L285</f>
        <v>24</v>
      </c>
      <c r="CL283" s="10" t="s">
        <v>1114</v>
      </c>
      <c r="CM283" s="114">
        <v>43453</v>
      </c>
      <c r="CN283" s="92"/>
      <c r="CO283" s="92">
        <v>2</v>
      </c>
      <c r="CP283" s="65" t="s">
        <v>1222</v>
      </c>
      <c r="CQ283" s="75">
        <v>1</v>
      </c>
      <c r="CR283" s="98">
        <v>43011</v>
      </c>
      <c r="CS283" s="75">
        <v>1</v>
      </c>
      <c r="CT283" s="110" t="s">
        <v>1707</v>
      </c>
      <c r="CU283" s="93" t="s">
        <v>807</v>
      </c>
      <c r="CV283" s="92"/>
      <c r="CW283" s="102">
        <v>90</v>
      </c>
      <c r="CX283" s="102">
        <v>60</v>
      </c>
      <c r="CY283" s="93" t="s">
        <v>807</v>
      </c>
      <c r="CZ283" s="92" t="s">
        <v>132</v>
      </c>
      <c r="DA283" s="75" t="s">
        <v>807</v>
      </c>
      <c r="DB283" s="92">
        <v>0</v>
      </c>
      <c r="DC283" s="75" t="str">
        <f t="shared" si="191"/>
        <v/>
      </c>
      <c r="DD283" s="16" t="str">
        <f t="shared" si="192"/>
        <v/>
      </c>
      <c r="DE283" s="16" t="str">
        <f t="shared" si="193"/>
        <v/>
      </c>
      <c r="DF283" s="16" t="str">
        <f t="shared" si="194"/>
        <v/>
      </c>
      <c r="DG283" s="16" t="str">
        <f t="shared" si="207"/>
        <v xml:space="preserve"> +  +  + </v>
      </c>
      <c r="DH283" s="16" t="str">
        <f t="shared" ref="DH283:DH284" si="218">E283</f>
        <v>DM</v>
      </c>
      <c r="DI283" s="98"/>
      <c r="DJ283" s="75" t="str">
        <f t="shared" si="195"/>
        <v>NO</v>
      </c>
      <c r="DL283" s="98"/>
      <c r="DM283" s="98"/>
      <c r="DN283" s="75" t="str">
        <f t="shared" si="196"/>
        <v>NO</v>
      </c>
      <c r="DO283" s="98"/>
      <c r="DP283" s="75" t="str">
        <f t="shared" si="197"/>
        <v>NO</v>
      </c>
      <c r="DQ283" s="98"/>
      <c r="DR283" s="75" t="str">
        <f t="shared" si="198"/>
        <v>NO</v>
      </c>
      <c r="DS283" s="98"/>
      <c r="DT283" s="75" t="str">
        <f t="shared" si="199"/>
        <v>NO</v>
      </c>
      <c r="DU283" s="98"/>
      <c r="DV283" s="75" t="str">
        <f t="shared" si="200"/>
        <v>NO</v>
      </c>
      <c r="DW283" s="98"/>
      <c r="DX283" s="75" t="str">
        <f t="shared" si="201"/>
        <v>NO</v>
      </c>
      <c r="DY283" s="98">
        <v>44412</v>
      </c>
      <c r="DZ283" s="75" t="str">
        <f t="shared" si="202"/>
        <v>SI</v>
      </c>
      <c r="EA283" s="98"/>
      <c r="EB283" s="75" t="str">
        <f t="shared" si="203"/>
        <v>NO</v>
      </c>
      <c r="EC283" s="98" t="s">
        <v>807</v>
      </c>
      <c r="ED283" s="92" t="s">
        <v>1530</v>
      </c>
      <c r="EE283" s="92"/>
      <c r="EF283" s="98" t="s">
        <v>807</v>
      </c>
      <c r="EG283" s="94"/>
      <c r="EH283" s="99" t="s">
        <v>131</v>
      </c>
      <c r="EI283" s="99" t="s">
        <v>807</v>
      </c>
      <c r="EJ283" s="99"/>
      <c r="EK283" s="101">
        <v>44412</v>
      </c>
      <c r="EL283" s="92">
        <v>0.94</v>
      </c>
      <c r="EM283" s="103">
        <v>44412</v>
      </c>
      <c r="EN283" s="102">
        <v>231.1</v>
      </c>
      <c r="EO283" s="101">
        <v>44412</v>
      </c>
      <c r="EP283" s="92">
        <v>223</v>
      </c>
      <c r="EQ283" s="101">
        <v>44412</v>
      </c>
      <c r="ER283" s="99">
        <v>140.41999999999999</v>
      </c>
      <c r="ES283" s="101">
        <v>44412</v>
      </c>
      <c r="ET283" s="192">
        <v>37.200000000000003</v>
      </c>
      <c r="EU283" s="101">
        <v>44412</v>
      </c>
      <c r="EV283" s="92">
        <v>226.9</v>
      </c>
      <c r="EW283" s="101">
        <v>44412</v>
      </c>
      <c r="EX283" s="92"/>
      <c r="EY283" s="103">
        <v>44412</v>
      </c>
      <c r="EZ283" s="92">
        <v>8.8000000000000007</v>
      </c>
      <c r="FA283" s="102"/>
      <c r="FB283" s="102"/>
      <c r="FC283" s="92"/>
      <c r="FD283" s="92"/>
      <c r="FE283" s="103">
        <v>44412</v>
      </c>
      <c r="FF283" s="105">
        <v>2.9</v>
      </c>
      <c r="FG283" s="101">
        <v>44412</v>
      </c>
      <c r="FH283" s="105">
        <v>47.6</v>
      </c>
      <c r="FI283" s="92"/>
      <c r="FJ283" s="94"/>
      <c r="FK283" s="92"/>
      <c r="FL283" s="97">
        <v>44440</v>
      </c>
      <c r="FM283" s="98" t="s">
        <v>1530</v>
      </c>
      <c r="FN283" s="97">
        <v>44470</v>
      </c>
      <c r="FO283" s="107" t="s">
        <v>807</v>
      </c>
      <c r="FP283" s="92" t="s">
        <v>132</v>
      </c>
      <c r="FQ283" s="92" t="s">
        <v>132</v>
      </c>
      <c r="FR283" s="92" t="s">
        <v>132</v>
      </c>
      <c r="FS283" s="107" t="s">
        <v>807</v>
      </c>
      <c r="FT283" s="92" t="s">
        <v>132</v>
      </c>
      <c r="FU283" s="92"/>
      <c r="GM283" s="102"/>
    </row>
    <row r="284" spans="1:195" s="75" customFormat="1" x14ac:dyDescent="0.25">
      <c r="A284" s="85">
        <v>2022</v>
      </c>
      <c r="B284" s="76">
        <v>44926</v>
      </c>
      <c r="C284" s="85" t="s">
        <v>121</v>
      </c>
      <c r="D284" s="85" t="s">
        <v>122</v>
      </c>
      <c r="E284" s="85" t="s">
        <v>1474</v>
      </c>
      <c r="F284" s="77">
        <f t="shared" si="208"/>
        <v>283</v>
      </c>
      <c r="G284" s="85" t="s">
        <v>1586</v>
      </c>
      <c r="H284" s="85">
        <v>86</v>
      </c>
      <c r="I284" s="85" t="s">
        <v>797</v>
      </c>
      <c r="J284" s="217" t="s">
        <v>800</v>
      </c>
      <c r="K284" s="77" t="str">
        <f>VLOOKUP(J284,[1]CodMpios!$B$1075:$E$1087,4,FALSE)</f>
        <v>86001 - Mocoa</v>
      </c>
      <c r="L284" s="77" t="str">
        <f>VLOOKUP($J284,[1]Coord_Mpios_X_Y!$B$102:$K$114,9,FALSE)</f>
        <v>1,228574994655</v>
      </c>
      <c r="M284" s="77" t="str">
        <f>VLOOKUP($J284,[1]Coord_Mpios_X_Y!$B$102:$K$114,10,FALSE)</f>
        <v>-76,684362183288</v>
      </c>
      <c r="N284" s="86" t="s">
        <v>1846</v>
      </c>
      <c r="O284" s="86" t="s">
        <v>1776</v>
      </c>
      <c r="P284" s="218"/>
      <c r="Q284" s="85" t="s">
        <v>126</v>
      </c>
      <c r="R284" s="108">
        <v>27355052</v>
      </c>
      <c r="S284" s="62" t="str">
        <f t="shared" si="187"/>
        <v>CC27355052</v>
      </c>
      <c r="T284" s="91" t="s">
        <v>591</v>
      </c>
      <c r="U284" s="85" t="s">
        <v>1285</v>
      </c>
      <c r="V284" s="91" t="s">
        <v>163</v>
      </c>
      <c r="W284" s="85" t="s">
        <v>213</v>
      </c>
      <c r="X284" s="87">
        <v>21682</v>
      </c>
      <c r="Y284" s="89">
        <f t="shared" si="204"/>
        <v>59</v>
      </c>
      <c r="Z284" s="63">
        <f>VLOOKUP($Y284,[1]Edades!$A$3:$H$153,4,FALSE)</f>
        <v>5</v>
      </c>
      <c r="AA284" s="63" t="str">
        <f>VLOOKUP($Y284,[1]Edades!$A$3:$H$153,6,FALSE)</f>
        <v>5 - Adultez</v>
      </c>
      <c r="AB284" s="63">
        <f>VLOOKUP($Y284,[1]Edades!$A$3:$H$153,7,FALSE)</f>
        <v>12</v>
      </c>
      <c r="AC284" s="63" t="str">
        <f>VLOOKUP($Y284,[1]Edades!$A$3:$H$153,8,FALSE)</f>
        <v>55-59</v>
      </c>
      <c r="AD284" s="91" t="s">
        <v>1590</v>
      </c>
      <c r="AE284" s="85">
        <v>2</v>
      </c>
      <c r="AF284" s="85" t="s">
        <v>807</v>
      </c>
      <c r="AG284" s="86" t="s">
        <v>363</v>
      </c>
      <c r="AH284" s="86" t="s">
        <v>130</v>
      </c>
      <c r="AI284" s="85" t="s">
        <v>1596</v>
      </c>
      <c r="AJ284" s="85" t="s">
        <v>1591</v>
      </c>
      <c r="AK284" s="86" t="s">
        <v>1846</v>
      </c>
      <c r="AL284" s="86" t="s">
        <v>1602</v>
      </c>
      <c r="AM284" s="85" t="s">
        <v>1786</v>
      </c>
      <c r="AN284" s="85" t="s">
        <v>131</v>
      </c>
      <c r="AO284" s="85" t="s">
        <v>131</v>
      </c>
      <c r="AP284" s="85" t="s">
        <v>131</v>
      </c>
      <c r="AQ284" s="75" t="s">
        <v>1841</v>
      </c>
      <c r="AR284" s="53" t="str">
        <f t="shared" si="205"/>
        <v>86001 - Mocoa</v>
      </c>
      <c r="AS284" s="85" t="s">
        <v>1643</v>
      </c>
      <c r="AT284" s="85">
        <v>3144414799</v>
      </c>
      <c r="AU284" s="85" t="s">
        <v>1219</v>
      </c>
      <c r="AV284" s="85"/>
      <c r="AW284" s="85"/>
      <c r="AX284" s="85"/>
      <c r="AY284" s="85"/>
      <c r="AZ284" s="85"/>
      <c r="BA284" s="85">
        <v>86</v>
      </c>
      <c r="BB284" s="85" t="s">
        <v>1778</v>
      </c>
      <c r="BC284" s="85">
        <v>86001</v>
      </c>
      <c r="BD284" s="85" t="s">
        <v>1586</v>
      </c>
      <c r="BE284" s="89">
        <v>860010017201</v>
      </c>
      <c r="BF284" s="49" t="s">
        <v>1079</v>
      </c>
      <c r="BG284" s="85" t="s">
        <v>1779</v>
      </c>
      <c r="BH284" s="85" t="s">
        <v>1780</v>
      </c>
      <c r="BI284" s="85">
        <v>4201616</v>
      </c>
      <c r="BJ284" s="85"/>
      <c r="BK284" s="85"/>
      <c r="BL284" s="85" t="s">
        <v>807</v>
      </c>
      <c r="BM284" s="88" t="s">
        <v>132</v>
      </c>
      <c r="BN284" s="85" t="s">
        <v>132</v>
      </c>
      <c r="BO284" s="85">
        <v>0</v>
      </c>
      <c r="BP284" s="85" t="s">
        <v>132</v>
      </c>
      <c r="BQ284" s="85" t="s">
        <v>132</v>
      </c>
      <c r="BR284" s="127" t="s">
        <v>2241</v>
      </c>
      <c r="BS284" s="85" t="s">
        <v>132</v>
      </c>
      <c r="BT284" s="90">
        <v>44880</v>
      </c>
      <c r="BU284" s="85" t="s">
        <v>1677</v>
      </c>
      <c r="BV284" s="85" t="s">
        <v>130</v>
      </c>
      <c r="BW284" s="91" t="s">
        <v>131</v>
      </c>
      <c r="BX284" s="85" t="s">
        <v>132</v>
      </c>
      <c r="BY284" s="85" t="s">
        <v>132</v>
      </c>
      <c r="BZ284" s="85" t="s">
        <v>132</v>
      </c>
      <c r="CA284" s="85" t="s">
        <v>132</v>
      </c>
      <c r="CB284" s="85" t="s">
        <v>132</v>
      </c>
      <c r="CC284" s="85" t="s">
        <v>1694</v>
      </c>
      <c r="CD284" s="85" t="s">
        <v>131</v>
      </c>
      <c r="CE284" s="85" t="s">
        <v>1681</v>
      </c>
      <c r="CF284" s="85" t="s">
        <v>132</v>
      </c>
      <c r="CG284" s="109">
        <v>53</v>
      </c>
      <c r="CH284" s="95">
        <v>155</v>
      </c>
      <c r="CI284" s="50">
        <f t="shared" si="188"/>
        <v>22.060353798126947</v>
      </c>
      <c r="CJ284" s="18" t="str">
        <f t="shared" si="189"/>
        <v>NORMAL</v>
      </c>
      <c r="CK284" s="95">
        <f>Hoja1!L286</f>
        <v>19</v>
      </c>
      <c r="CL284" s="10" t="s">
        <v>1113</v>
      </c>
      <c r="CM284" s="97">
        <v>43473</v>
      </c>
      <c r="CN284" s="92"/>
      <c r="CO284" s="92">
        <v>2</v>
      </c>
      <c r="CP284" s="65" t="s">
        <v>1222</v>
      </c>
      <c r="CQ284" s="75">
        <v>1</v>
      </c>
      <c r="CR284" s="94" t="s">
        <v>1221</v>
      </c>
      <c r="CS284" s="75">
        <v>1</v>
      </c>
      <c r="CT284" s="110" t="s">
        <v>1707</v>
      </c>
      <c r="CU284" s="92" t="s">
        <v>132</v>
      </c>
      <c r="CV284" s="92"/>
      <c r="CW284" s="102">
        <v>120</v>
      </c>
      <c r="CX284" s="102">
        <v>60</v>
      </c>
      <c r="CY284" s="93" t="s">
        <v>130</v>
      </c>
      <c r="CZ284" s="92" t="s">
        <v>132</v>
      </c>
      <c r="DA284" s="92" t="s">
        <v>132</v>
      </c>
      <c r="DB284" s="92">
        <v>0</v>
      </c>
      <c r="DC284" s="75" t="str">
        <f t="shared" si="191"/>
        <v/>
      </c>
      <c r="DD284" s="16" t="str">
        <f t="shared" si="192"/>
        <v/>
      </c>
      <c r="DE284" s="16" t="str">
        <f t="shared" si="193"/>
        <v/>
      </c>
      <c r="DF284" s="16" t="str">
        <f t="shared" si="194"/>
        <v/>
      </c>
      <c r="DG284" s="16" t="str">
        <f t="shared" si="207"/>
        <v xml:space="preserve"> +  +  + </v>
      </c>
      <c r="DH284" s="16" t="str">
        <f t="shared" si="218"/>
        <v>DM</v>
      </c>
      <c r="DI284" s="98"/>
      <c r="DJ284" s="75" t="str">
        <f t="shared" si="195"/>
        <v>NO</v>
      </c>
      <c r="DL284" s="98"/>
      <c r="DM284" s="98"/>
      <c r="DN284" s="75" t="str">
        <f t="shared" si="196"/>
        <v>NO</v>
      </c>
      <c r="DO284" s="98"/>
      <c r="DP284" s="75" t="str">
        <f t="shared" si="197"/>
        <v>NO</v>
      </c>
      <c r="DQ284" s="98"/>
      <c r="DR284" s="75" t="str">
        <f t="shared" si="198"/>
        <v>NO</v>
      </c>
      <c r="DS284" s="98"/>
      <c r="DT284" s="75" t="str">
        <f t="shared" si="199"/>
        <v>NO</v>
      </c>
      <c r="DU284" s="98"/>
      <c r="DV284" s="75" t="str">
        <f t="shared" si="200"/>
        <v>NO</v>
      </c>
      <c r="DW284" s="98"/>
      <c r="DX284" s="75" t="str">
        <f t="shared" si="201"/>
        <v>NO</v>
      </c>
      <c r="DY284" s="98">
        <v>44530</v>
      </c>
      <c r="DZ284" s="75" t="str">
        <f t="shared" si="202"/>
        <v>SI</v>
      </c>
      <c r="EA284" s="98"/>
      <c r="EB284" s="75" t="str">
        <f t="shared" si="203"/>
        <v>NO</v>
      </c>
      <c r="EC284" s="98" t="s">
        <v>132</v>
      </c>
      <c r="ED284" s="92" t="s">
        <v>1530</v>
      </c>
      <c r="EE284" s="92" t="s">
        <v>807</v>
      </c>
      <c r="EF284" s="92" t="s">
        <v>1114</v>
      </c>
      <c r="EG284" s="94"/>
      <c r="EH284" s="92">
        <v>1</v>
      </c>
      <c r="EI284" s="92">
        <v>2</v>
      </c>
      <c r="EJ284" s="92"/>
      <c r="EK284" s="101">
        <v>44530</v>
      </c>
      <c r="EL284" s="92">
        <v>0.69</v>
      </c>
      <c r="EM284" s="103">
        <v>44530</v>
      </c>
      <c r="EN284" s="102">
        <v>174</v>
      </c>
      <c r="EO284" s="101">
        <v>44530</v>
      </c>
      <c r="EP284" s="92">
        <v>223.9</v>
      </c>
      <c r="EQ284" s="101">
        <v>44530</v>
      </c>
      <c r="ER284" s="99">
        <v>134.28</v>
      </c>
      <c r="ES284" s="101">
        <v>44530</v>
      </c>
      <c r="ET284" s="192">
        <v>43.08</v>
      </c>
      <c r="EU284" s="101">
        <v>44530</v>
      </c>
      <c r="EV284" s="92">
        <v>232.7</v>
      </c>
      <c r="EW284" s="101">
        <v>44530</v>
      </c>
      <c r="EX284" s="92" t="s">
        <v>1748</v>
      </c>
      <c r="EY284" s="103">
        <v>44530</v>
      </c>
      <c r="EZ284" s="92">
        <v>8.6</v>
      </c>
      <c r="FA284" s="102"/>
      <c r="FB284" s="102"/>
      <c r="FC284" s="92"/>
      <c r="FD284" s="92"/>
      <c r="FE284" s="103">
        <v>44530</v>
      </c>
      <c r="FF284" s="105">
        <v>3.6</v>
      </c>
      <c r="FG284" s="101">
        <v>44530</v>
      </c>
      <c r="FH284" s="105">
        <v>42.6</v>
      </c>
      <c r="FI284" s="98">
        <v>44530</v>
      </c>
      <c r="FJ284" s="94" t="s">
        <v>1712</v>
      </c>
      <c r="FK284" s="92">
        <v>90</v>
      </c>
      <c r="FL284" s="98">
        <v>44880</v>
      </c>
      <c r="FM284" s="98" t="s">
        <v>1530</v>
      </c>
      <c r="FN284" s="97">
        <v>44910</v>
      </c>
      <c r="FO284" s="107"/>
      <c r="FP284" s="92" t="s">
        <v>132</v>
      </c>
      <c r="FQ284" s="92" t="s">
        <v>132</v>
      </c>
      <c r="FR284" s="92" t="s">
        <v>132</v>
      </c>
      <c r="FS284" s="107" t="s">
        <v>132</v>
      </c>
      <c r="FT284" s="92" t="s">
        <v>132</v>
      </c>
      <c r="FU284" s="92"/>
      <c r="GM284" s="102"/>
    </row>
    <row r="285" spans="1:195" s="75" customFormat="1" x14ac:dyDescent="0.25">
      <c r="A285" s="85">
        <v>2022</v>
      </c>
      <c r="B285" s="76">
        <v>44926</v>
      </c>
      <c r="C285" s="85" t="s">
        <v>121</v>
      </c>
      <c r="D285" s="85" t="s">
        <v>122</v>
      </c>
      <c r="E285" s="85" t="s">
        <v>123</v>
      </c>
      <c r="F285" s="77">
        <f t="shared" si="208"/>
        <v>284</v>
      </c>
      <c r="G285" s="85" t="s">
        <v>1586</v>
      </c>
      <c r="H285" s="85">
        <v>86</v>
      </c>
      <c r="I285" s="85" t="s">
        <v>797</v>
      </c>
      <c r="J285" s="217" t="s">
        <v>798</v>
      </c>
      <c r="K285" s="77" t="str">
        <f>VLOOKUP(J285,[1]CodMpios!$B$1075:$E$1087,4,FALSE)</f>
        <v>86885 - Villagarzón</v>
      </c>
      <c r="L285" s="77" t="str">
        <f>VLOOKUP($J285,[1]Coord_Mpios_X_Y!$B$102:$K$114,9,FALSE)</f>
        <v>0,911149514668</v>
      </c>
      <c r="M285" s="77" t="str">
        <f>VLOOKUP($J285,[1]Coord_Mpios_X_Y!$B$102:$K$114,10,FALSE)</f>
        <v>-76,744954472991</v>
      </c>
      <c r="N285" s="86" t="s">
        <v>1775</v>
      </c>
      <c r="O285" s="86" t="s">
        <v>1776</v>
      </c>
      <c r="P285" s="218"/>
      <c r="Q285" s="85" t="s">
        <v>126</v>
      </c>
      <c r="R285" s="108">
        <v>18100774</v>
      </c>
      <c r="S285" s="62" t="str">
        <f t="shared" si="187"/>
        <v>CC18100774</v>
      </c>
      <c r="T285" s="91" t="s">
        <v>218</v>
      </c>
      <c r="U285" s="85" t="s">
        <v>375</v>
      </c>
      <c r="V285" s="91" t="s">
        <v>334</v>
      </c>
      <c r="W285" s="85" t="s">
        <v>1320</v>
      </c>
      <c r="X285" s="87">
        <v>21363</v>
      </c>
      <c r="Y285" s="89">
        <f t="shared" si="204"/>
        <v>58</v>
      </c>
      <c r="Z285" s="63">
        <f>VLOOKUP($Y285,[1]Edades!$A$3:$H$153,4,FALSE)</f>
        <v>5</v>
      </c>
      <c r="AA285" s="63" t="str">
        <f>VLOOKUP($Y285,[1]Edades!$A$3:$H$153,6,FALSE)</f>
        <v>5 - Adultez</v>
      </c>
      <c r="AB285" s="63">
        <f>VLOOKUP($Y285,[1]Edades!$A$3:$H$153,7,FALSE)</f>
        <v>12</v>
      </c>
      <c r="AC285" s="63" t="str">
        <f>VLOOKUP($Y285,[1]Edades!$A$3:$H$153,8,FALSE)</f>
        <v>55-59</v>
      </c>
      <c r="AD285" s="91" t="s">
        <v>1589</v>
      </c>
      <c r="AE285" s="85">
        <v>1</v>
      </c>
      <c r="AF285" s="85" t="s">
        <v>807</v>
      </c>
      <c r="AG285" s="86" t="s">
        <v>1777</v>
      </c>
      <c r="AH285" s="85" t="s">
        <v>807</v>
      </c>
      <c r="AI285" s="85" t="s">
        <v>807</v>
      </c>
      <c r="AJ285" s="85" t="s">
        <v>807</v>
      </c>
      <c r="AK285" s="86" t="s">
        <v>1775</v>
      </c>
      <c r="AL285" s="85" t="s">
        <v>807</v>
      </c>
      <c r="AM285" s="85" t="s">
        <v>1786</v>
      </c>
      <c r="AN285" s="85" t="s">
        <v>131</v>
      </c>
      <c r="AO285" s="85" t="s">
        <v>131</v>
      </c>
      <c r="AP285" s="85" t="s">
        <v>131</v>
      </c>
      <c r="AQ285" s="75" t="s">
        <v>1841</v>
      </c>
      <c r="AR285" s="53" t="str">
        <f t="shared" si="205"/>
        <v>86885 - Villagarzón</v>
      </c>
      <c r="AS285" s="85" t="s">
        <v>1618</v>
      </c>
      <c r="AT285" s="85">
        <v>3185279344</v>
      </c>
      <c r="AU285" s="85" t="s">
        <v>1219</v>
      </c>
      <c r="AV285" s="85"/>
      <c r="AW285" s="85"/>
      <c r="AX285" s="85"/>
      <c r="AY285" s="85"/>
      <c r="AZ285" s="85"/>
      <c r="BA285" s="85">
        <v>86</v>
      </c>
      <c r="BB285" s="85" t="s">
        <v>1778</v>
      </c>
      <c r="BC285" s="85">
        <v>86885</v>
      </c>
      <c r="BD285" s="85" t="s">
        <v>1618</v>
      </c>
      <c r="BE285" s="89">
        <v>860010017201</v>
      </c>
      <c r="BF285" s="49" t="s">
        <v>1083</v>
      </c>
      <c r="BG285" s="85" t="s">
        <v>1779</v>
      </c>
      <c r="BH285" s="85" t="s">
        <v>1780</v>
      </c>
      <c r="BI285" s="85">
        <v>4201616</v>
      </c>
      <c r="BJ285" s="85"/>
      <c r="BK285" s="85"/>
      <c r="BL285" s="85" t="s">
        <v>807</v>
      </c>
      <c r="BM285" s="88" t="s">
        <v>132</v>
      </c>
      <c r="BN285" s="85" t="s">
        <v>132</v>
      </c>
      <c r="BO285" s="85">
        <v>0</v>
      </c>
      <c r="BP285" s="85" t="s">
        <v>132</v>
      </c>
      <c r="BQ285" s="85" t="s">
        <v>132</v>
      </c>
      <c r="BR285" s="85" t="s">
        <v>807</v>
      </c>
      <c r="BS285" s="85" t="s">
        <v>807</v>
      </c>
      <c r="BT285" s="90">
        <v>44846</v>
      </c>
      <c r="BU285" s="85" t="s">
        <v>1677</v>
      </c>
      <c r="BV285" s="85" t="s">
        <v>130</v>
      </c>
      <c r="BW285" s="91" t="s">
        <v>1678</v>
      </c>
      <c r="BX285" s="85"/>
      <c r="BY285" s="85" t="s">
        <v>132</v>
      </c>
      <c r="BZ285" s="85" t="s">
        <v>807</v>
      </c>
      <c r="CA285" s="85" t="s">
        <v>807</v>
      </c>
      <c r="CB285" s="85"/>
      <c r="CC285" s="85"/>
      <c r="CD285" s="85" t="s">
        <v>131</v>
      </c>
      <c r="CE285" s="88" t="s">
        <v>1681</v>
      </c>
      <c r="CF285" s="80" t="str">
        <f t="shared" ref="CF285:CF293" si="219">E285</f>
        <v>HTA</v>
      </c>
      <c r="CG285" s="109">
        <v>67</v>
      </c>
      <c r="CH285" s="95">
        <v>158</v>
      </c>
      <c r="CI285" s="50">
        <f t="shared" si="188"/>
        <v>26.83864765261977</v>
      </c>
      <c r="CJ285" s="18" t="str">
        <f t="shared" si="189"/>
        <v>SOBREPESO</v>
      </c>
      <c r="CK285" s="95">
        <f>Hoja1!L287</f>
        <v>11</v>
      </c>
      <c r="CL285" s="10" t="s">
        <v>1113</v>
      </c>
      <c r="CM285" s="97">
        <v>43476</v>
      </c>
      <c r="CN285" s="92"/>
      <c r="CO285" s="75">
        <v>1</v>
      </c>
      <c r="CP285" s="119">
        <f>CM285</f>
        <v>43476</v>
      </c>
      <c r="CQ285" s="75">
        <v>2</v>
      </c>
      <c r="CR285" s="65" t="s">
        <v>1222</v>
      </c>
      <c r="CS285" s="75">
        <v>0</v>
      </c>
      <c r="CT285" s="110" t="s">
        <v>131</v>
      </c>
      <c r="CU285" s="93" t="s">
        <v>807</v>
      </c>
      <c r="CV285" s="92"/>
      <c r="CW285" s="102">
        <v>110</v>
      </c>
      <c r="CX285" s="102">
        <v>80</v>
      </c>
      <c r="CY285" s="93" t="s">
        <v>807</v>
      </c>
      <c r="CZ285" s="92" t="s">
        <v>132</v>
      </c>
      <c r="DA285" s="75" t="s">
        <v>807</v>
      </c>
      <c r="DB285" s="92">
        <v>0</v>
      </c>
      <c r="DC285" s="75" t="str">
        <f t="shared" si="191"/>
        <v/>
      </c>
      <c r="DD285" s="16" t="str">
        <f t="shared" si="192"/>
        <v/>
      </c>
      <c r="DE285" s="16" t="str">
        <f t="shared" si="193"/>
        <v/>
      </c>
      <c r="DF285" s="16" t="str">
        <f t="shared" si="194"/>
        <v/>
      </c>
      <c r="DG285" s="16" t="str">
        <f t="shared" si="207"/>
        <v xml:space="preserve"> +  +  + </v>
      </c>
      <c r="DH285" s="16" t="str">
        <f>E285</f>
        <v>HTA</v>
      </c>
      <c r="DI285" s="98"/>
      <c r="DJ285" s="75" t="str">
        <f t="shared" si="195"/>
        <v>NO</v>
      </c>
      <c r="DL285" s="98"/>
      <c r="DM285" s="98">
        <v>44859</v>
      </c>
      <c r="DN285" s="75" t="str">
        <f t="shared" si="196"/>
        <v>SI</v>
      </c>
      <c r="DO285" s="98"/>
      <c r="DP285" s="75" t="str">
        <f t="shared" si="197"/>
        <v>NO</v>
      </c>
      <c r="DQ285" s="98"/>
      <c r="DR285" s="75" t="str">
        <f t="shared" si="198"/>
        <v>NO</v>
      </c>
      <c r="DS285" s="98"/>
      <c r="DT285" s="75" t="str">
        <f t="shared" si="199"/>
        <v>NO</v>
      </c>
      <c r="DU285" s="98"/>
      <c r="DV285" s="75" t="str">
        <f t="shared" si="200"/>
        <v>NO</v>
      </c>
      <c r="DW285" s="98"/>
      <c r="DX285" s="75" t="str">
        <f t="shared" si="201"/>
        <v>NO</v>
      </c>
      <c r="DY285" s="98">
        <v>43474</v>
      </c>
      <c r="DZ285" s="75" t="str">
        <f t="shared" si="202"/>
        <v>SI</v>
      </c>
      <c r="EA285" s="98"/>
      <c r="EB285" s="75" t="str">
        <f t="shared" si="203"/>
        <v>NO</v>
      </c>
      <c r="EC285" s="98" t="s">
        <v>807</v>
      </c>
      <c r="ED285" s="92" t="s">
        <v>1530</v>
      </c>
      <c r="EE285" s="92"/>
      <c r="EF285" s="98" t="s">
        <v>807</v>
      </c>
      <c r="EG285" s="94"/>
      <c r="EH285" s="99" t="s">
        <v>131</v>
      </c>
      <c r="EI285" s="99" t="s">
        <v>807</v>
      </c>
      <c r="EJ285" s="99"/>
      <c r="EK285" s="101">
        <v>43474</v>
      </c>
      <c r="EL285" s="92">
        <v>0.9</v>
      </c>
      <c r="EM285" s="103">
        <v>43474</v>
      </c>
      <c r="EN285" s="102">
        <v>95.5</v>
      </c>
      <c r="EO285" s="101">
        <v>44707</v>
      </c>
      <c r="EP285" s="92">
        <v>148</v>
      </c>
      <c r="EQ285" s="101">
        <v>44707</v>
      </c>
      <c r="ER285" s="99">
        <v>94.6</v>
      </c>
      <c r="ES285" s="101">
        <v>44707</v>
      </c>
      <c r="ET285" s="192">
        <v>29</v>
      </c>
      <c r="EU285" s="101">
        <v>44707</v>
      </c>
      <c r="EV285" s="92">
        <v>122</v>
      </c>
      <c r="EW285" s="101"/>
      <c r="EX285" s="92"/>
      <c r="EY285" s="103"/>
      <c r="EZ285" s="92"/>
      <c r="FA285" s="102"/>
      <c r="FB285" s="102"/>
      <c r="FC285" s="92"/>
      <c r="FD285" s="92"/>
      <c r="FE285" s="103"/>
      <c r="FF285" s="105"/>
      <c r="FG285" s="101"/>
      <c r="FH285" s="105"/>
      <c r="FI285" s="92"/>
      <c r="FJ285" s="94"/>
      <c r="FK285" s="92"/>
      <c r="FL285" s="97">
        <v>44846</v>
      </c>
      <c r="FM285" s="98" t="s">
        <v>1530</v>
      </c>
      <c r="FN285" s="97"/>
      <c r="FO285" s="107"/>
      <c r="FP285" s="92" t="s">
        <v>130</v>
      </c>
      <c r="FQ285" s="92" t="s">
        <v>132</v>
      </c>
      <c r="FR285" s="92" t="s">
        <v>132</v>
      </c>
      <c r="FS285" s="107" t="s">
        <v>807</v>
      </c>
      <c r="FT285" s="92" t="s">
        <v>132</v>
      </c>
      <c r="FU285" s="92"/>
      <c r="GM285" s="102"/>
    </row>
    <row r="286" spans="1:195" s="75" customFormat="1" x14ac:dyDescent="0.25">
      <c r="A286" s="85">
        <v>2022</v>
      </c>
      <c r="B286" s="76">
        <v>44926</v>
      </c>
      <c r="C286" s="85" t="s">
        <v>121</v>
      </c>
      <c r="D286" s="85" t="s">
        <v>122</v>
      </c>
      <c r="E286" s="85" t="s">
        <v>123</v>
      </c>
      <c r="F286" s="77">
        <f t="shared" si="208"/>
        <v>285</v>
      </c>
      <c r="G286" s="85" t="s">
        <v>1586</v>
      </c>
      <c r="H286" s="85">
        <v>86</v>
      </c>
      <c r="I286" s="85" t="s">
        <v>797</v>
      </c>
      <c r="J286" s="217" t="s">
        <v>983</v>
      </c>
      <c r="K286" s="77" t="str">
        <f>VLOOKUP(J286,[1]CodMpios!$B$1075:$E$1087,4,FALSE)</f>
        <v>86749 - Sibundoy</v>
      </c>
      <c r="L286" s="77" t="str">
        <f>VLOOKUP($J286,[1]Coord_Mpios_X_Y!$B$102:$K$114,9,FALSE)</f>
        <v>1,228746922448</v>
      </c>
      <c r="M286" s="77" t="str">
        <f>VLOOKUP($J286,[1]Coord_Mpios_X_Y!$B$102:$K$114,10,FALSE)</f>
        <v>-76,913075853547</v>
      </c>
      <c r="N286" s="86" t="s">
        <v>1784</v>
      </c>
      <c r="O286" s="86" t="s">
        <v>1776</v>
      </c>
      <c r="P286" s="218"/>
      <c r="Q286" s="85" t="s">
        <v>126</v>
      </c>
      <c r="R286" s="108">
        <v>41102283</v>
      </c>
      <c r="S286" s="62" t="str">
        <f t="shared" si="187"/>
        <v>CC41102283</v>
      </c>
      <c r="T286" s="91" t="s">
        <v>186</v>
      </c>
      <c r="U286" s="85" t="s">
        <v>350</v>
      </c>
      <c r="V286" s="91" t="s">
        <v>758</v>
      </c>
      <c r="W286" s="85" t="s">
        <v>191</v>
      </c>
      <c r="X286" s="87">
        <v>22873</v>
      </c>
      <c r="Y286" s="89">
        <f t="shared" si="204"/>
        <v>62</v>
      </c>
      <c r="Z286" s="63">
        <f>VLOOKUP($Y286,[1]Edades!$A$3:$H$153,4,FALSE)</f>
        <v>6</v>
      </c>
      <c r="AA286" s="63" t="str">
        <f>VLOOKUP($Y286,[1]Edades!$A$3:$H$153,6,FALSE)</f>
        <v>6 - Persona mayor</v>
      </c>
      <c r="AB286" s="63">
        <f>VLOOKUP($Y286,[1]Edades!$A$3:$H$153,7,FALSE)</f>
        <v>13</v>
      </c>
      <c r="AC286" s="63" t="str">
        <f>VLOOKUP($Y286,[1]Edades!$A$3:$H$153,8,FALSE)</f>
        <v>60-64</v>
      </c>
      <c r="AD286" s="91" t="s">
        <v>1589</v>
      </c>
      <c r="AE286" s="85">
        <v>1</v>
      </c>
      <c r="AF286" s="85" t="s">
        <v>807</v>
      </c>
      <c r="AG286" s="86" t="s">
        <v>212</v>
      </c>
      <c r="AH286" s="86" t="s">
        <v>130</v>
      </c>
      <c r="AI286" s="85" t="s">
        <v>807</v>
      </c>
      <c r="AJ286" s="85" t="s">
        <v>807</v>
      </c>
      <c r="AK286" s="86" t="s">
        <v>1784</v>
      </c>
      <c r="AL286" s="85" t="s">
        <v>807</v>
      </c>
      <c r="AM286" s="85" t="s">
        <v>1786</v>
      </c>
      <c r="AN286" s="85" t="s">
        <v>131</v>
      </c>
      <c r="AO286" s="85" t="s">
        <v>131</v>
      </c>
      <c r="AP286" s="85" t="s">
        <v>131</v>
      </c>
      <c r="AQ286" s="75" t="s">
        <v>1841</v>
      </c>
      <c r="AR286" s="53" t="str">
        <f t="shared" si="205"/>
        <v>86749 - Sibundoy</v>
      </c>
      <c r="AS286" s="85" t="s">
        <v>1669</v>
      </c>
      <c r="AT286" s="88">
        <v>3135134538</v>
      </c>
      <c r="AU286" s="85" t="s">
        <v>1219</v>
      </c>
      <c r="AV286" s="85"/>
      <c r="AW286" s="85"/>
      <c r="AX286" s="85"/>
      <c r="AY286" s="85"/>
      <c r="AZ286" s="85"/>
      <c r="BA286" s="85">
        <v>86</v>
      </c>
      <c r="BB286" s="85" t="s">
        <v>1778</v>
      </c>
      <c r="BC286" s="85">
        <v>86749</v>
      </c>
      <c r="BD286" s="85" t="s">
        <v>1669</v>
      </c>
      <c r="BE286" s="89">
        <v>860010017201</v>
      </c>
      <c r="BF286" s="49" t="s">
        <v>1080</v>
      </c>
      <c r="BG286" s="85" t="s">
        <v>1779</v>
      </c>
      <c r="BH286" s="85" t="s">
        <v>1780</v>
      </c>
      <c r="BI286" s="85">
        <v>4201616</v>
      </c>
      <c r="BJ286" s="85"/>
      <c r="BK286" s="85"/>
      <c r="BL286" s="85" t="s">
        <v>807</v>
      </c>
      <c r="BM286" s="85" t="s">
        <v>130</v>
      </c>
      <c r="BN286" s="85" t="s">
        <v>132</v>
      </c>
      <c r="BO286" s="85">
        <v>0</v>
      </c>
      <c r="BP286" s="85" t="s">
        <v>132</v>
      </c>
      <c r="BQ286" s="85" t="s">
        <v>132</v>
      </c>
      <c r="BR286" s="85" t="s">
        <v>807</v>
      </c>
      <c r="BS286" s="85" t="s">
        <v>807</v>
      </c>
      <c r="BT286" s="90">
        <v>44026</v>
      </c>
      <c r="BU286" s="85" t="s">
        <v>1677</v>
      </c>
      <c r="BV286" s="85" t="s">
        <v>130</v>
      </c>
      <c r="BW286" s="91" t="s">
        <v>1792</v>
      </c>
      <c r="BX286" s="85"/>
      <c r="BY286" s="85" t="s">
        <v>132</v>
      </c>
      <c r="BZ286" s="85" t="s">
        <v>807</v>
      </c>
      <c r="CA286" s="85" t="s">
        <v>807</v>
      </c>
      <c r="CB286" s="85"/>
      <c r="CC286" s="85"/>
      <c r="CD286" s="85" t="s">
        <v>131</v>
      </c>
      <c r="CE286" s="88" t="s">
        <v>1681</v>
      </c>
      <c r="CF286" s="80" t="str">
        <f t="shared" si="219"/>
        <v>HTA</v>
      </c>
      <c r="CG286" s="109">
        <v>68</v>
      </c>
      <c r="CH286" s="95">
        <v>163</v>
      </c>
      <c r="CI286" s="50">
        <f t="shared" si="188"/>
        <v>25.59373706198954</v>
      </c>
      <c r="CJ286" s="18" t="str">
        <f t="shared" si="189"/>
        <v>SOBREPESO</v>
      </c>
      <c r="CK286" s="95">
        <f>Hoja1!L288</f>
        <v>6</v>
      </c>
      <c r="CL286" s="10" t="s">
        <v>1112</v>
      </c>
      <c r="CM286" s="97">
        <v>43479</v>
      </c>
      <c r="CN286" s="92"/>
      <c r="CO286" s="75">
        <v>1</v>
      </c>
      <c r="CP286" s="97">
        <v>43479</v>
      </c>
      <c r="CQ286" s="75">
        <v>2</v>
      </c>
      <c r="CR286" s="65" t="s">
        <v>1222</v>
      </c>
      <c r="CS286" s="75">
        <v>0</v>
      </c>
      <c r="CT286" s="92" t="s">
        <v>131</v>
      </c>
      <c r="CU286" s="93" t="s">
        <v>807</v>
      </c>
      <c r="CV286" s="92"/>
      <c r="CW286" s="102">
        <v>125</v>
      </c>
      <c r="CX286" s="92">
        <v>80</v>
      </c>
      <c r="CY286" s="93" t="s">
        <v>807</v>
      </c>
      <c r="CZ286" s="92" t="s">
        <v>132</v>
      </c>
      <c r="DA286" s="75" t="s">
        <v>807</v>
      </c>
      <c r="DB286" s="92">
        <v>0</v>
      </c>
      <c r="DC286" s="75" t="str">
        <f t="shared" si="191"/>
        <v/>
      </c>
      <c r="DD286" s="16" t="str">
        <f t="shared" si="192"/>
        <v/>
      </c>
      <c r="DE286" s="16" t="str">
        <f t="shared" si="193"/>
        <v/>
      </c>
      <c r="DF286" s="16" t="str">
        <f t="shared" si="194"/>
        <v>HDL ALTO</v>
      </c>
      <c r="DG286" s="16" t="str">
        <f t="shared" si="207"/>
        <v xml:space="preserve"> +  +  + HDL ALTO</v>
      </c>
      <c r="DH286" s="16" t="str">
        <f>VLOOKUP(DG286,Hoja3!$A$19:$B$41,2,FALSE)</f>
        <v>HDL ALTO</v>
      </c>
      <c r="DI286" s="98"/>
      <c r="DJ286" s="75" t="str">
        <f t="shared" si="195"/>
        <v>NO</v>
      </c>
      <c r="DL286" s="98"/>
      <c r="DM286" s="98"/>
      <c r="DN286" s="75" t="str">
        <f t="shared" si="196"/>
        <v>NO</v>
      </c>
      <c r="DO286" s="98"/>
      <c r="DP286" s="75" t="str">
        <f t="shared" si="197"/>
        <v>NO</v>
      </c>
      <c r="DQ286" s="98"/>
      <c r="DR286" s="75" t="str">
        <f t="shared" si="198"/>
        <v>NO</v>
      </c>
      <c r="DS286" s="98"/>
      <c r="DT286" s="75" t="str">
        <f t="shared" si="199"/>
        <v>NO</v>
      </c>
      <c r="DU286" s="98"/>
      <c r="DV286" s="75" t="str">
        <f t="shared" si="200"/>
        <v>NO</v>
      </c>
      <c r="DW286" s="98"/>
      <c r="DX286" s="75" t="str">
        <f t="shared" si="201"/>
        <v>NO</v>
      </c>
      <c r="DY286" s="98">
        <v>43454</v>
      </c>
      <c r="DZ286" s="75" t="str">
        <f t="shared" si="202"/>
        <v>SI</v>
      </c>
      <c r="EA286" s="98"/>
      <c r="EB286" s="75" t="str">
        <f t="shared" si="203"/>
        <v>NO</v>
      </c>
      <c r="EC286" s="98" t="s">
        <v>807</v>
      </c>
      <c r="ED286" s="92" t="s">
        <v>1530</v>
      </c>
      <c r="EE286" s="92"/>
      <c r="EF286" s="98" t="s">
        <v>807</v>
      </c>
      <c r="EG286" s="94"/>
      <c r="EH286" s="99" t="s">
        <v>131</v>
      </c>
      <c r="EI286" s="99" t="s">
        <v>807</v>
      </c>
      <c r="EJ286" s="99"/>
      <c r="EK286" s="101">
        <v>43763</v>
      </c>
      <c r="EL286" s="92">
        <v>1.2</v>
      </c>
      <c r="EM286" s="103">
        <v>43763</v>
      </c>
      <c r="EN286" s="102">
        <v>94</v>
      </c>
      <c r="EO286" s="101">
        <v>43763</v>
      </c>
      <c r="EP286" s="92">
        <v>155</v>
      </c>
      <c r="EQ286" s="101">
        <v>43763</v>
      </c>
      <c r="ER286" s="99">
        <v>64.400000000000006</v>
      </c>
      <c r="ES286" s="101">
        <v>43763</v>
      </c>
      <c r="ET286" s="192">
        <v>59</v>
      </c>
      <c r="EU286" s="101">
        <v>43763</v>
      </c>
      <c r="EV286" s="92">
        <v>158</v>
      </c>
      <c r="EW286" s="101" t="s">
        <v>1940</v>
      </c>
      <c r="EX286" s="92"/>
      <c r="EY286" s="103" t="s">
        <v>1836</v>
      </c>
      <c r="EZ286" s="92">
        <v>98</v>
      </c>
      <c r="FA286" s="102"/>
      <c r="FB286" s="102"/>
      <c r="FC286" s="92"/>
      <c r="FD286" s="92"/>
      <c r="FE286" s="103" t="s">
        <v>1836</v>
      </c>
      <c r="FF286" s="104" t="s">
        <v>1939</v>
      </c>
      <c r="FG286" s="101" t="s">
        <v>1836</v>
      </c>
      <c r="FH286" s="105">
        <v>99</v>
      </c>
      <c r="FI286" s="92"/>
      <c r="FJ286" s="94"/>
      <c r="FK286" s="92"/>
      <c r="FL286" s="97">
        <v>44026</v>
      </c>
      <c r="FM286" s="98" t="s">
        <v>1530</v>
      </c>
      <c r="FN286" s="97">
        <v>44118</v>
      </c>
      <c r="FO286" s="107" t="s">
        <v>807</v>
      </c>
      <c r="FP286" s="92" t="s">
        <v>132</v>
      </c>
      <c r="FQ286" s="92" t="s">
        <v>132</v>
      </c>
      <c r="FR286" s="92" t="s">
        <v>132</v>
      </c>
      <c r="FS286" s="107" t="s">
        <v>807</v>
      </c>
      <c r="FT286" s="92" t="s">
        <v>132</v>
      </c>
      <c r="FU286" s="92"/>
      <c r="GM286" s="102"/>
    </row>
    <row r="287" spans="1:195" s="75" customFormat="1" x14ac:dyDescent="0.25">
      <c r="A287" s="85">
        <v>2022</v>
      </c>
      <c r="B287" s="76">
        <v>44926</v>
      </c>
      <c r="C287" s="85" t="s">
        <v>121</v>
      </c>
      <c r="D287" s="85" t="s">
        <v>122</v>
      </c>
      <c r="E287" s="85" t="s">
        <v>123</v>
      </c>
      <c r="F287" s="77">
        <f t="shared" si="208"/>
        <v>286</v>
      </c>
      <c r="G287" s="85" t="s">
        <v>1586</v>
      </c>
      <c r="H287" s="85">
        <v>86</v>
      </c>
      <c r="I287" s="85" t="s">
        <v>797</v>
      </c>
      <c r="J287" s="217" t="s">
        <v>798</v>
      </c>
      <c r="K287" s="77" t="str">
        <f>VLOOKUP(J287,[1]CodMpios!$B$1075:$E$1087,4,FALSE)</f>
        <v>86885 - Villagarzón</v>
      </c>
      <c r="L287" s="77" t="str">
        <f>VLOOKUP($J287,[1]Coord_Mpios_X_Y!$B$102:$K$114,9,FALSE)</f>
        <v>0,911149514668</v>
      </c>
      <c r="M287" s="77" t="str">
        <f>VLOOKUP($J287,[1]Coord_Mpios_X_Y!$B$102:$K$114,10,FALSE)</f>
        <v>-76,744954472991</v>
      </c>
      <c r="N287" s="86" t="s">
        <v>1784</v>
      </c>
      <c r="O287" s="86" t="s">
        <v>1776</v>
      </c>
      <c r="P287" s="218"/>
      <c r="Q287" s="85" t="s">
        <v>126</v>
      </c>
      <c r="R287" s="108">
        <v>18100794</v>
      </c>
      <c r="S287" s="62" t="str">
        <f t="shared" si="187"/>
        <v>CC18100794</v>
      </c>
      <c r="T287" s="91" t="s">
        <v>180</v>
      </c>
      <c r="U287" s="85" t="s">
        <v>384</v>
      </c>
      <c r="V287" s="91" t="s">
        <v>259</v>
      </c>
      <c r="W287" s="85" t="s">
        <v>217</v>
      </c>
      <c r="X287" s="87">
        <v>20517</v>
      </c>
      <c r="Y287" s="89">
        <f t="shared" si="204"/>
        <v>56</v>
      </c>
      <c r="Z287" s="63">
        <f>VLOOKUP($Y287,[1]Edades!$A$3:$H$153,4,FALSE)</f>
        <v>5</v>
      </c>
      <c r="AA287" s="63" t="str">
        <f>VLOOKUP($Y287,[1]Edades!$A$3:$H$153,6,FALSE)</f>
        <v>5 - Adultez</v>
      </c>
      <c r="AB287" s="63">
        <f>VLOOKUP($Y287,[1]Edades!$A$3:$H$153,7,FALSE)</f>
        <v>12</v>
      </c>
      <c r="AC287" s="63" t="str">
        <f>VLOOKUP($Y287,[1]Edades!$A$3:$H$153,8,FALSE)</f>
        <v>55-59</v>
      </c>
      <c r="AD287" s="91" t="s">
        <v>1589</v>
      </c>
      <c r="AE287" s="85">
        <v>1</v>
      </c>
      <c r="AF287" s="85" t="s">
        <v>807</v>
      </c>
      <c r="AG287" s="86" t="s">
        <v>1777</v>
      </c>
      <c r="AH287" s="85" t="s">
        <v>807</v>
      </c>
      <c r="AI287" s="85" t="s">
        <v>807</v>
      </c>
      <c r="AJ287" s="85" t="s">
        <v>807</v>
      </c>
      <c r="AK287" s="86" t="s">
        <v>1784</v>
      </c>
      <c r="AL287" s="86" t="s">
        <v>1601</v>
      </c>
      <c r="AM287" s="85" t="s">
        <v>1786</v>
      </c>
      <c r="AN287" s="85" t="s">
        <v>131</v>
      </c>
      <c r="AO287" s="85" t="s">
        <v>131</v>
      </c>
      <c r="AP287" s="85" t="s">
        <v>131</v>
      </c>
      <c r="AQ287" s="75" t="s">
        <v>1841</v>
      </c>
      <c r="AR287" s="53" t="str">
        <f t="shared" si="205"/>
        <v>86885 - Villagarzón</v>
      </c>
      <c r="AS287" s="85" t="s">
        <v>1618</v>
      </c>
      <c r="AT287" s="85">
        <v>3113336320</v>
      </c>
      <c r="AU287" s="85" t="s">
        <v>1219</v>
      </c>
      <c r="AV287" s="85"/>
      <c r="AW287" s="85"/>
      <c r="AX287" s="85"/>
      <c r="AY287" s="85"/>
      <c r="AZ287" s="85"/>
      <c r="BA287" s="85">
        <v>86</v>
      </c>
      <c r="BB287" s="85" t="s">
        <v>1778</v>
      </c>
      <c r="BC287" s="85">
        <v>86885</v>
      </c>
      <c r="BD287" s="85" t="s">
        <v>1618</v>
      </c>
      <c r="BE287" s="89">
        <v>860010017201</v>
      </c>
      <c r="BF287" s="49" t="s">
        <v>1083</v>
      </c>
      <c r="BG287" s="85" t="s">
        <v>1779</v>
      </c>
      <c r="BH287" s="85" t="s">
        <v>1780</v>
      </c>
      <c r="BI287" s="85">
        <v>4201616</v>
      </c>
      <c r="BJ287" s="85"/>
      <c r="BK287" s="85"/>
      <c r="BL287" s="85" t="s">
        <v>2252</v>
      </c>
      <c r="BM287" s="88" t="s">
        <v>132</v>
      </c>
      <c r="BN287" s="85" t="s">
        <v>130</v>
      </c>
      <c r="BO287" s="85">
        <v>1</v>
      </c>
      <c r="BP287" s="85" t="s">
        <v>132</v>
      </c>
      <c r="BQ287" s="85" t="s">
        <v>132</v>
      </c>
      <c r="BR287" s="85" t="s">
        <v>807</v>
      </c>
      <c r="BS287" s="85" t="s">
        <v>807</v>
      </c>
      <c r="BT287" s="142">
        <v>44092</v>
      </c>
      <c r="BU287" s="85" t="s">
        <v>1677</v>
      </c>
      <c r="BV287" s="85" t="s">
        <v>130</v>
      </c>
      <c r="BW287" s="91" t="s">
        <v>1700</v>
      </c>
      <c r="BX287" s="85"/>
      <c r="BY287" s="85" t="s">
        <v>132</v>
      </c>
      <c r="BZ287" s="85" t="s">
        <v>807</v>
      </c>
      <c r="CA287" s="85" t="s">
        <v>807</v>
      </c>
      <c r="CB287" s="85"/>
      <c r="CC287" s="85"/>
      <c r="CD287" s="85" t="s">
        <v>131</v>
      </c>
      <c r="CE287" s="88" t="s">
        <v>1681</v>
      </c>
      <c r="CF287" s="80" t="str">
        <f t="shared" si="219"/>
        <v>HTA</v>
      </c>
      <c r="CG287" s="109">
        <v>75</v>
      </c>
      <c r="CH287" s="95">
        <v>169</v>
      </c>
      <c r="CI287" s="50">
        <f t="shared" si="188"/>
        <v>26.259584748433181</v>
      </c>
      <c r="CJ287" s="18" t="str">
        <f t="shared" si="189"/>
        <v>SOBREPESO</v>
      </c>
      <c r="CK287" s="95">
        <f>Hoja1!L289</f>
        <v>15</v>
      </c>
      <c r="CL287" s="10" t="s">
        <v>1113</v>
      </c>
      <c r="CM287" s="114">
        <v>43483</v>
      </c>
      <c r="CN287" s="92"/>
      <c r="CO287" s="75">
        <v>1</v>
      </c>
      <c r="CP287" s="119">
        <f>CM287</f>
        <v>43483</v>
      </c>
      <c r="CQ287" s="75">
        <v>2</v>
      </c>
      <c r="CR287" s="65" t="s">
        <v>1222</v>
      </c>
      <c r="CS287" s="75">
        <v>0</v>
      </c>
      <c r="CT287" s="110" t="s">
        <v>131</v>
      </c>
      <c r="CU287" s="93" t="s">
        <v>807</v>
      </c>
      <c r="CV287" s="92"/>
      <c r="CW287" s="102">
        <v>120</v>
      </c>
      <c r="CX287" s="102">
        <v>80</v>
      </c>
      <c r="CY287" s="93" t="s">
        <v>807</v>
      </c>
      <c r="CZ287" s="92" t="s">
        <v>132</v>
      </c>
      <c r="DA287" s="75" t="s">
        <v>807</v>
      </c>
      <c r="DB287" s="92">
        <v>0</v>
      </c>
      <c r="DC287" s="75" t="str">
        <f t="shared" si="191"/>
        <v>TABAQUISMO</v>
      </c>
      <c r="DD287" s="16" t="str">
        <f t="shared" si="192"/>
        <v/>
      </c>
      <c r="DE287" s="16" t="str">
        <f t="shared" si="193"/>
        <v/>
      </c>
      <c r="DF287" s="16" t="str">
        <f t="shared" si="194"/>
        <v/>
      </c>
      <c r="DG287" s="16" t="str">
        <f t="shared" si="207"/>
        <v xml:space="preserve">TABAQUISMO +  +  + </v>
      </c>
      <c r="DH287" s="16" t="str">
        <f>VLOOKUP(DG287,Hoja3!$A$19:$B$41,2,FALSE)</f>
        <v>TABAQUISMO</v>
      </c>
      <c r="DI287" s="98"/>
      <c r="DJ287" s="75" t="str">
        <f t="shared" si="195"/>
        <v>NO</v>
      </c>
      <c r="DL287" s="98"/>
      <c r="DM287" s="98">
        <v>43746</v>
      </c>
      <c r="DN287" s="75" t="str">
        <f t="shared" si="196"/>
        <v>SI</v>
      </c>
      <c r="DO287" s="98"/>
      <c r="DP287" s="75" t="str">
        <f t="shared" si="197"/>
        <v>NO</v>
      </c>
      <c r="DQ287" s="98"/>
      <c r="DR287" s="75" t="str">
        <f t="shared" si="198"/>
        <v>NO</v>
      </c>
      <c r="DS287" s="98"/>
      <c r="DT287" s="75" t="str">
        <f t="shared" si="199"/>
        <v>NO</v>
      </c>
      <c r="DU287" s="98"/>
      <c r="DV287" s="75" t="str">
        <f t="shared" si="200"/>
        <v>NO</v>
      </c>
      <c r="DW287" s="98"/>
      <c r="DX287" s="75" t="str">
        <f t="shared" si="201"/>
        <v>NO</v>
      </c>
      <c r="DY287" s="98">
        <v>43477</v>
      </c>
      <c r="DZ287" s="75" t="str">
        <f t="shared" si="202"/>
        <v>SI</v>
      </c>
      <c r="EA287" s="98"/>
      <c r="EB287" s="75" t="str">
        <f t="shared" si="203"/>
        <v>NO</v>
      </c>
      <c r="EC287" s="98" t="s">
        <v>807</v>
      </c>
      <c r="ED287" s="92" t="s">
        <v>1530</v>
      </c>
      <c r="EE287" s="92"/>
      <c r="EF287" s="98" t="s">
        <v>807</v>
      </c>
      <c r="EG287" s="94"/>
      <c r="EH287" s="99" t="s">
        <v>131</v>
      </c>
      <c r="EI287" s="99" t="s">
        <v>807</v>
      </c>
      <c r="EJ287" s="99"/>
      <c r="EK287" s="101">
        <v>43769</v>
      </c>
      <c r="EL287" s="92">
        <v>1</v>
      </c>
      <c r="EM287" s="103">
        <v>43763</v>
      </c>
      <c r="EN287" s="102">
        <v>94</v>
      </c>
      <c r="EO287" s="101">
        <v>43763</v>
      </c>
      <c r="EP287" s="92">
        <v>180</v>
      </c>
      <c r="EQ287" s="101">
        <v>43637</v>
      </c>
      <c r="ER287" s="99">
        <v>80.3</v>
      </c>
      <c r="ES287" s="101">
        <v>43637</v>
      </c>
      <c r="ET287" s="192">
        <v>39.1</v>
      </c>
      <c r="EU287" s="101">
        <v>43763</v>
      </c>
      <c r="EV287" s="92">
        <v>303</v>
      </c>
      <c r="EW287" s="101">
        <v>43477</v>
      </c>
      <c r="EX287" s="92"/>
      <c r="EY287" s="103"/>
      <c r="EZ287" s="92"/>
      <c r="FA287" s="102"/>
      <c r="FB287" s="102"/>
      <c r="FC287" s="92"/>
      <c r="FD287" s="92"/>
      <c r="FE287" s="103">
        <v>43769</v>
      </c>
      <c r="FF287" s="105">
        <v>12</v>
      </c>
      <c r="FG287" s="101">
        <v>43477</v>
      </c>
      <c r="FH287" s="105">
        <v>41.8</v>
      </c>
      <c r="FI287" s="92"/>
      <c r="FJ287" s="94"/>
      <c r="FK287" s="92"/>
      <c r="FL287" s="114">
        <v>44092</v>
      </c>
      <c r="FM287" s="98" t="s">
        <v>1530</v>
      </c>
      <c r="FN287" s="114">
        <v>44183</v>
      </c>
      <c r="FO287" s="107" t="s">
        <v>807</v>
      </c>
      <c r="FP287" s="92" t="s">
        <v>132</v>
      </c>
      <c r="FQ287" s="92" t="s">
        <v>132</v>
      </c>
      <c r="FR287" s="92" t="s">
        <v>132</v>
      </c>
      <c r="FS287" s="107" t="s">
        <v>807</v>
      </c>
      <c r="FT287" s="92" t="s">
        <v>132</v>
      </c>
      <c r="FU287" s="92"/>
      <c r="GM287" s="102"/>
    </row>
    <row r="288" spans="1:195" s="75" customFormat="1" x14ac:dyDescent="0.25">
      <c r="A288" s="85">
        <v>2022</v>
      </c>
      <c r="B288" s="76">
        <v>44926</v>
      </c>
      <c r="C288" s="85" t="s">
        <v>121</v>
      </c>
      <c r="D288" s="85" t="s">
        <v>122</v>
      </c>
      <c r="E288" s="85" t="s">
        <v>1474</v>
      </c>
      <c r="F288" s="77">
        <f t="shared" si="208"/>
        <v>287</v>
      </c>
      <c r="G288" s="85" t="s">
        <v>1586</v>
      </c>
      <c r="H288" s="85">
        <v>86</v>
      </c>
      <c r="I288" s="85" t="s">
        <v>797</v>
      </c>
      <c r="J288" s="217" t="s">
        <v>800</v>
      </c>
      <c r="K288" s="77" t="str">
        <f>VLOOKUP(J288,[1]CodMpios!$B$1075:$E$1087,4,FALSE)</f>
        <v>86001 - Mocoa</v>
      </c>
      <c r="L288" s="77" t="str">
        <f>VLOOKUP($J288,[1]Coord_Mpios_X_Y!$B$102:$K$114,9,FALSE)</f>
        <v>1,228574994655</v>
      </c>
      <c r="M288" s="77" t="str">
        <f>VLOOKUP($J288,[1]Coord_Mpios_X_Y!$B$102:$K$114,10,FALSE)</f>
        <v>-76,684362183288</v>
      </c>
      <c r="N288" s="86" t="s">
        <v>1775</v>
      </c>
      <c r="O288" s="86" t="s">
        <v>1776</v>
      </c>
      <c r="P288" s="218"/>
      <c r="Q288" s="85" t="s">
        <v>126</v>
      </c>
      <c r="R288" s="108">
        <v>5379800</v>
      </c>
      <c r="S288" s="62" t="str">
        <f t="shared" si="187"/>
        <v>CC5379800</v>
      </c>
      <c r="T288" s="91" t="s">
        <v>302</v>
      </c>
      <c r="U288" s="85" t="s">
        <v>151</v>
      </c>
      <c r="V288" s="91" t="s">
        <v>144</v>
      </c>
      <c r="W288" s="85" t="s">
        <v>551</v>
      </c>
      <c r="X288" s="87">
        <v>22900</v>
      </c>
      <c r="Y288" s="89">
        <f t="shared" si="204"/>
        <v>62</v>
      </c>
      <c r="Z288" s="63">
        <f>VLOOKUP($Y288,[1]Edades!$A$3:$H$153,4,FALSE)</f>
        <v>6</v>
      </c>
      <c r="AA288" s="63" t="str">
        <f>VLOOKUP($Y288,[1]Edades!$A$3:$H$153,6,FALSE)</f>
        <v>6 - Persona mayor</v>
      </c>
      <c r="AB288" s="63">
        <f>VLOOKUP($Y288,[1]Edades!$A$3:$H$153,7,FALSE)</f>
        <v>13</v>
      </c>
      <c r="AC288" s="63" t="str">
        <f>VLOOKUP($Y288,[1]Edades!$A$3:$H$153,8,FALSE)</f>
        <v>60-64</v>
      </c>
      <c r="AD288" s="91" t="s">
        <v>1589</v>
      </c>
      <c r="AE288" s="85">
        <v>1</v>
      </c>
      <c r="AF288" s="85" t="s">
        <v>807</v>
      </c>
      <c r="AG288" s="86" t="s">
        <v>1777</v>
      </c>
      <c r="AH288" s="85" t="s">
        <v>807</v>
      </c>
      <c r="AI288" s="85" t="s">
        <v>807</v>
      </c>
      <c r="AJ288" s="85" t="s">
        <v>807</v>
      </c>
      <c r="AK288" s="86" t="s">
        <v>1775</v>
      </c>
      <c r="AL288" s="85" t="s">
        <v>807</v>
      </c>
      <c r="AM288" s="85" t="s">
        <v>1786</v>
      </c>
      <c r="AN288" s="85" t="s">
        <v>131</v>
      </c>
      <c r="AO288" s="85" t="s">
        <v>131</v>
      </c>
      <c r="AP288" s="85" t="s">
        <v>131</v>
      </c>
      <c r="AQ288" s="75" t="s">
        <v>1841</v>
      </c>
      <c r="AR288" s="53" t="str">
        <f t="shared" si="205"/>
        <v>86001 - Mocoa</v>
      </c>
      <c r="AS288" s="85" t="s">
        <v>1586</v>
      </c>
      <c r="AT288" s="85">
        <v>3204125308</v>
      </c>
      <c r="AU288" s="85" t="s">
        <v>1219</v>
      </c>
      <c r="AV288" s="85"/>
      <c r="AW288" s="85"/>
      <c r="AX288" s="85"/>
      <c r="AY288" s="85"/>
      <c r="AZ288" s="85"/>
      <c r="BA288" s="85">
        <v>86</v>
      </c>
      <c r="BB288" s="85" t="s">
        <v>1778</v>
      </c>
      <c r="BC288" s="85">
        <v>86001</v>
      </c>
      <c r="BD288" s="85" t="s">
        <v>1586</v>
      </c>
      <c r="BE288" s="89">
        <v>860010017201</v>
      </c>
      <c r="BF288" s="49" t="s">
        <v>1079</v>
      </c>
      <c r="BG288" s="85" t="s">
        <v>1779</v>
      </c>
      <c r="BH288" s="85" t="s">
        <v>1780</v>
      </c>
      <c r="BI288" s="85">
        <v>4201616</v>
      </c>
      <c r="BJ288" s="85"/>
      <c r="BK288" s="85"/>
      <c r="BL288" s="85" t="s">
        <v>807</v>
      </c>
      <c r="BM288" s="88" t="s">
        <v>132</v>
      </c>
      <c r="BN288" s="85" t="s">
        <v>132</v>
      </c>
      <c r="BO288" s="85">
        <v>0</v>
      </c>
      <c r="BP288" s="85" t="s">
        <v>132</v>
      </c>
      <c r="BQ288" s="85" t="s">
        <v>132</v>
      </c>
      <c r="BR288" s="85" t="s">
        <v>807</v>
      </c>
      <c r="BS288" s="85" t="s">
        <v>807</v>
      </c>
      <c r="BT288" s="142">
        <v>44846</v>
      </c>
      <c r="BU288" s="85" t="s">
        <v>1677</v>
      </c>
      <c r="BV288" s="85" t="s">
        <v>130</v>
      </c>
      <c r="BW288" s="91" t="s">
        <v>131</v>
      </c>
      <c r="BX288" s="85"/>
      <c r="BY288" s="85" t="s">
        <v>131</v>
      </c>
      <c r="BZ288" s="85" t="s">
        <v>807</v>
      </c>
      <c r="CA288" s="85" t="s">
        <v>807</v>
      </c>
      <c r="CB288" s="85"/>
      <c r="CC288" s="85"/>
      <c r="CD288" s="85" t="s">
        <v>131</v>
      </c>
      <c r="CE288" s="88" t="s">
        <v>1681</v>
      </c>
      <c r="CF288" s="80" t="str">
        <f t="shared" si="219"/>
        <v>DM</v>
      </c>
      <c r="CG288" s="109">
        <v>83</v>
      </c>
      <c r="CH288" s="95">
        <v>170</v>
      </c>
      <c r="CI288" s="50">
        <f t="shared" si="188"/>
        <v>28.719723183391007</v>
      </c>
      <c r="CJ288" s="18" t="str">
        <f t="shared" si="189"/>
        <v>SOBREPESO</v>
      </c>
      <c r="CK288" s="95">
        <f>Hoja1!L290</f>
        <v>10</v>
      </c>
      <c r="CL288" s="10" t="s">
        <v>1112</v>
      </c>
      <c r="CM288" s="114">
        <v>43488</v>
      </c>
      <c r="CN288" s="92"/>
      <c r="CO288" s="92">
        <v>2</v>
      </c>
      <c r="CP288" s="65" t="s">
        <v>1222</v>
      </c>
      <c r="CQ288" s="75">
        <v>1</v>
      </c>
      <c r="CR288" s="94" t="s">
        <v>1221</v>
      </c>
      <c r="CS288" s="75">
        <v>1</v>
      </c>
      <c r="CT288" s="110" t="s">
        <v>1707</v>
      </c>
      <c r="CU288" s="93" t="s">
        <v>807</v>
      </c>
      <c r="CV288" s="92"/>
      <c r="CW288" s="102">
        <v>120</v>
      </c>
      <c r="CX288" s="102">
        <v>80</v>
      </c>
      <c r="CY288" s="93" t="s">
        <v>807</v>
      </c>
      <c r="CZ288" s="92" t="s">
        <v>130</v>
      </c>
      <c r="DA288" s="75" t="s">
        <v>807</v>
      </c>
      <c r="DB288" s="92">
        <v>0</v>
      </c>
      <c r="DC288" s="75" t="str">
        <f t="shared" si="191"/>
        <v/>
      </c>
      <c r="DD288" s="16" t="str">
        <f t="shared" si="192"/>
        <v/>
      </c>
      <c r="DE288" s="16" t="str">
        <f t="shared" si="193"/>
        <v/>
      </c>
      <c r="DF288" s="16" t="str">
        <f t="shared" si="194"/>
        <v/>
      </c>
      <c r="DG288" s="16" t="str">
        <f t="shared" si="207"/>
        <v xml:space="preserve"> +  +  + </v>
      </c>
      <c r="DH288" s="16" t="str">
        <f t="shared" ref="DH288:DH289" si="220">E288</f>
        <v>DM</v>
      </c>
      <c r="DI288" s="98"/>
      <c r="DJ288" s="75" t="str">
        <f t="shared" si="195"/>
        <v>NO</v>
      </c>
      <c r="DL288" s="98"/>
      <c r="DM288" s="98"/>
      <c r="DN288" s="75" t="str">
        <f t="shared" si="196"/>
        <v>NO</v>
      </c>
      <c r="DO288" s="98"/>
      <c r="DP288" s="75" t="str">
        <f t="shared" si="197"/>
        <v>NO</v>
      </c>
      <c r="DQ288" s="98"/>
      <c r="DR288" s="75" t="str">
        <f t="shared" si="198"/>
        <v>NO</v>
      </c>
      <c r="DS288" s="98"/>
      <c r="DT288" s="75" t="str">
        <f t="shared" si="199"/>
        <v>NO</v>
      </c>
      <c r="DU288" s="98"/>
      <c r="DV288" s="75" t="str">
        <f t="shared" si="200"/>
        <v>NO</v>
      </c>
      <c r="DW288" s="98"/>
      <c r="DX288" s="75" t="str">
        <f t="shared" si="201"/>
        <v>NO</v>
      </c>
      <c r="DY288" s="98">
        <v>44321</v>
      </c>
      <c r="DZ288" s="75" t="str">
        <f t="shared" si="202"/>
        <v>SI</v>
      </c>
      <c r="EA288" s="98"/>
      <c r="EB288" s="75" t="str">
        <f t="shared" si="203"/>
        <v>NO</v>
      </c>
      <c r="EC288" s="98" t="s">
        <v>807</v>
      </c>
      <c r="ED288" s="92" t="s">
        <v>1530</v>
      </c>
      <c r="EE288" s="92"/>
      <c r="EF288" s="98" t="s">
        <v>807</v>
      </c>
      <c r="EG288" s="94"/>
      <c r="EH288" s="99" t="s">
        <v>131</v>
      </c>
      <c r="EI288" s="99" t="s">
        <v>807</v>
      </c>
      <c r="EJ288" s="99"/>
      <c r="EK288" s="101">
        <v>44321</v>
      </c>
      <c r="EL288" s="92">
        <v>1.07</v>
      </c>
      <c r="EM288" s="140">
        <v>44845</v>
      </c>
      <c r="EN288" s="102">
        <v>225</v>
      </c>
      <c r="EO288" s="101">
        <v>44321</v>
      </c>
      <c r="EP288" s="92">
        <v>156.80000000000001</v>
      </c>
      <c r="EQ288" s="101">
        <v>44321</v>
      </c>
      <c r="ER288" s="99">
        <v>82.480000000000018</v>
      </c>
      <c r="ES288" s="101">
        <v>44321</v>
      </c>
      <c r="ET288" s="192">
        <v>54.3</v>
      </c>
      <c r="EU288" s="101">
        <v>44321</v>
      </c>
      <c r="EV288" s="92">
        <v>100.1</v>
      </c>
      <c r="EW288" s="101">
        <v>44321</v>
      </c>
      <c r="EX288" s="92"/>
      <c r="EY288" s="140">
        <v>44845</v>
      </c>
      <c r="EZ288" s="92">
        <v>8.1999999999999993</v>
      </c>
      <c r="FA288" s="102"/>
      <c r="FB288" s="102"/>
      <c r="FC288" s="92"/>
      <c r="FD288" s="92"/>
      <c r="FE288" s="103">
        <v>44321</v>
      </c>
      <c r="FF288" s="105">
        <v>7.6</v>
      </c>
      <c r="FG288" s="101">
        <v>44321</v>
      </c>
      <c r="FH288" s="105">
        <v>45.7</v>
      </c>
      <c r="FI288" s="92"/>
      <c r="FJ288" s="94"/>
      <c r="FK288" s="92"/>
      <c r="FL288" s="114">
        <v>44846</v>
      </c>
      <c r="FM288" s="98" t="s">
        <v>1530</v>
      </c>
      <c r="FN288" s="114">
        <v>44877</v>
      </c>
      <c r="FO288" s="107" t="s">
        <v>807</v>
      </c>
      <c r="FP288" s="92" t="s">
        <v>132</v>
      </c>
      <c r="FQ288" s="92" t="s">
        <v>132</v>
      </c>
      <c r="FR288" s="92" t="s">
        <v>132</v>
      </c>
      <c r="FS288" s="107" t="s">
        <v>807</v>
      </c>
      <c r="FT288" s="92" t="s">
        <v>132</v>
      </c>
      <c r="FU288" s="92"/>
      <c r="GM288" s="102"/>
    </row>
    <row r="289" spans="1:195" s="75" customFormat="1" x14ac:dyDescent="0.25">
      <c r="A289" s="85">
        <v>2022</v>
      </c>
      <c r="B289" s="76">
        <v>44926</v>
      </c>
      <c r="C289" s="85" t="s">
        <v>121</v>
      </c>
      <c r="D289" s="85" t="s">
        <v>122</v>
      </c>
      <c r="E289" s="85" t="s">
        <v>123</v>
      </c>
      <c r="F289" s="77">
        <f t="shared" si="208"/>
        <v>288</v>
      </c>
      <c r="G289" s="85" t="s">
        <v>1586</v>
      </c>
      <c r="H289" s="85">
        <v>86</v>
      </c>
      <c r="I289" s="85" t="s">
        <v>797</v>
      </c>
      <c r="J289" s="217" t="s">
        <v>798</v>
      </c>
      <c r="K289" s="77" t="str">
        <f>VLOOKUP(J289,[1]CodMpios!$B$1075:$E$1087,4,FALSE)</f>
        <v>86885 - Villagarzón</v>
      </c>
      <c r="L289" s="77" t="str">
        <f>VLOOKUP($J289,[1]Coord_Mpios_X_Y!$B$102:$K$114,9,FALSE)</f>
        <v>0,911149514668</v>
      </c>
      <c r="M289" s="77" t="str">
        <f>VLOOKUP($J289,[1]Coord_Mpios_X_Y!$B$102:$K$114,10,FALSE)</f>
        <v>-76,744954472991</v>
      </c>
      <c r="N289" s="86" t="s">
        <v>1784</v>
      </c>
      <c r="O289" s="86" t="s">
        <v>1776</v>
      </c>
      <c r="P289" s="218"/>
      <c r="Q289" s="85" t="s">
        <v>126</v>
      </c>
      <c r="R289" s="108">
        <v>18101077</v>
      </c>
      <c r="S289" s="62" t="str">
        <f t="shared" si="187"/>
        <v>CC18101077</v>
      </c>
      <c r="T289" s="91" t="s">
        <v>205</v>
      </c>
      <c r="U289" s="85" t="s">
        <v>1321</v>
      </c>
      <c r="V289" s="91" t="s">
        <v>176</v>
      </c>
      <c r="W289" s="85" t="s">
        <v>546</v>
      </c>
      <c r="X289" s="87">
        <v>22203</v>
      </c>
      <c r="Y289" s="89">
        <f t="shared" si="204"/>
        <v>60</v>
      </c>
      <c r="Z289" s="63">
        <f>VLOOKUP($Y289,[1]Edades!$A$3:$H$153,4,FALSE)</f>
        <v>6</v>
      </c>
      <c r="AA289" s="63" t="str">
        <f>VLOOKUP($Y289,[1]Edades!$A$3:$H$153,6,FALSE)</f>
        <v>6 - Persona mayor</v>
      </c>
      <c r="AB289" s="63">
        <f>VLOOKUP($Y289,[1]Edades!$A$3:$H$153,7,FALSE)</f>
        <v>13</v>
      </c>
      <c r="AC289" s="63" t="str">
        <f>VLOOKUP($Y289,[1]Edades!$A$3:$H$153,8,FALSE)</f>
        <v>60-64</v>
      </c>
      <c r="AD289" s="91" t="s">
        <v>1589</v>
      </c>
      <c r="AE289" s="85">
        <v>1</v>
      </c>
      <c r="AF289" s="85" t="s">
        <v>807</v>
      </c>
      <c r="AG289" s="86" t="s">
        <v>1777</v>
      </c>
      <c r="AH289" s="85" t="s">
        <v>807</v>
      </c>
      <c r="AI289" s="85" t="s">
        <v>807</v>
      </c>
      <c r="AJ289" s="85" t="s">
        <v>807</v>
      </c>
      <c r="AK289" s="86" t="s">
        <v>1784</v>
      </c>
      <c r="AL289" s="86" t="s">
        <v>1600</v>
      </c>
      <c r="AM289" s="85" t="s">
        <v>1786</v>
      </c>
      <c r="AN289" s="85" t="s">
        <v>131</v>
      </c>
      <c r="AO289" s="85" t="s">
        <v>131</v>
      </c>
      <c r="AP289" s="85" t="s">
        <v>131</v>
      </c>
      <c r="AQ289" s="75" t="s">
        <v>1841</v>
      </c>
      <c r="AR289" s="53" t="str">
        <f t="shared" si="205"/>
        <v>86885 - Villagarzón</v>
      </c>
      <c r="AS289" s="85" t="s">
        <v>1618</v>
      </c>
      <c r="AT289" s="85">
        <v>3112304202</v>
      </c>
      <c r="AU289" s="85" t="s">
        <v>1219</v>
      </c>
      <c r="AV289" s="85"/>
      <c r="AW289" s="85"/>
      <c r="AX289" s="85"/>
      <c r="AY289" s="85"/>
      <c r="AZ289" s="85"/>
      <c r="BA289" s="85">
        <v>86</v>
      </c>
      <c r="BB289" s="85" t="s">
        <v>1778</v>
      </c>
      <c r="BC289" s="85">
        <v>86885</v>
      </c>
      <c r="BD289" s="85" t="s">
        <v>1618</v>
      </c>
      <c r="BE289" s="89">
        <v>860010017201</v>
      </c>
      <c r="BF289" s="49" t="s">
        <v>1083</v>
      </c>
      <c r="BG289" s="85" t="s">
        <v>1779</v>
      </c>
      <c r="BH289" s="85" t="s">
        <v>1780</v>
      </c>
      <c r="BI289" s="85">
        <v>4201616</v>
      </c>
      <c r="BJ289" s="85"/>
      <c r="BK289" s="85"/>
      <c r="BL289" s="85" t="s">
        <v>807</v>
      </c>
      <c r="BM289" s="88" t="s">
        <v>132</v>
      </c>
      <c r="BN289" s="85" t="s">
        <v>132</v>
      </c>
      <c r="BO289" s="85">
        <v>0</v>
      </c>
      <c r="BP289" s="85" t="s">
        <v>132</v>
      </c>
      <c r="BQ289" s="85" t="s">
        <v>132</v>
      </c>
      <c r="BR289" s="85" t="s">
        <v>807</v>
      </c>
      <c r="BS289" s="85" t="s">
        <v>807</v>
      </c>
      <c r="BT289" s="142">
        <v>44671</v>
      </c>
      <c r="BU289" s="85" t="s">
        <v>1677</v>
      </c>
      <c r="BV289" s="85" t="s">
        <v>130</v>
      </c>
      <c r="BW289" s="91" t="s">
        <v>1678</v>
      </c>
      <c r="BX289" s="85"/>
      <c r="BY289" s="85" t="s">
        <v>132</v>
      </c>
      <c r="BZ289" s="85" t="s">
        <v>807</v>
      </c>
      <c r="CA289" s="85" t="s">
        <v>807</v>
      </c>
      <c r="CB289" s="85"/>
      <c r="CC289" s="85"/>
      <c r="CD289" s="85" t="s">
        <v>131</v>
      </c>
      <c r="CE289" s="88" t="s">
        <v>1681</v>
      </c>
      <c r="CF289" s="80" t="str">
        <f t="shared" si="219"/>
        <v>HTA</v>
      </c>
      <c r="CG289" s="109">
        <v>95</v>
      </c>
      <c r="CH289" s="95">
        <v>168</v>
      </c>
      <c r="CI289" s="50">
        <f t="shared" si="188"/>
        <v>33.659297052154201</v>
      </c>
      <c r="CJ289" s="18" t="str">
        <f t="shared" si="189"/>
        <v>OBESIDAD</v>
      </c>
      <c r="CK289" s="95">
        <f>Hoja1!L291</f>
        <v>13</v>
      </c>
      <c r="CL289" s="10" t="s">
        <v>1113</v>
      </c>
      <c r="CM289" s="114">
        <v>43488</v>
      </c>
      <c r="CN289" s="92"/>
      <c r="CO289" s="75">
        <v>1</v>
      </c>
      <c r="CP289" s="119">
        <f>CM289</f>
        <v>43488</v>
      </c>
      <c r="CQ289" s="75">
        <v>2</v>
      </c>
      <c r="CR289" s="65" t="s">
        <v>1222</v>
      </c>
      <c r="CS289" s="75">
        <v>0</v>
      </c>
      <c r="CT289" s="110" t="s">
        <v>131</v>
      </c>
      <c r="CU289" s="93" t="s">
        <v>807</v>
      </c>
      <c r="CV289" s="92"/>
      <c r="CW289" s="102">
        <v>130</v>
      </c>
      <c r="CX289" s="102">
        <v>80</v>
      </c>
      <c r="CY289" s="93" t="s">
        <v>807</v>
      </c>
      <c r="CZ289" s="92" t="s">
        <v>132</v>
      </c>
      <c r="DA289" s="75" t="s">
        <v>807</v>
      </c>
      <c r="DB289" s="92">
        <v>0</v>
      </c>
      <c r="DC289" s="75" t="str">
        <f t="shared" si="191"/>
        <v/>
      </c>
      <c r="DD289" s="16" t="str">
        <f t="shared" si="192"/>
        <v/>
      </c>
      <c r="DE289" s="16" t="str">
        <f t="shared" si="193"/>
        <v/>
      </c>
      <c r="DF289" s="16" t="str">
        <f t="shared" si="194"/>
        <v/>
      </c>
      <c r="DG289" s="16" t="str">
        <f t="shared" si="207"/>
        <v xml:space="preserve"> +  +  + </v>
      </c>
      <c r="DH289" s="16" t="str">
        <f t="shared" si="220"/>
        <v>HTA</v>
      </c>
      <c r="DI289" s="98"/>
      <c r="DJ289" s="75" t="str">
        <f t="shared" si="195"/>
        <v>NO</v>
      </c>
      <c r="DL289" s="98"/>
      <c r="DM289" s="98">
        <v>43314</v>
      </c>
      <c r="DN289" s="75" t="str">
        <f t="shared" si="196"/>
        <v>SI</v>
      </c>
      <c r="DO289" s="98"/>
      <c r="DP289" s="75" t="str">
        <f t="shared" si="197"/>
        <v>NO</v>
      </c>
      <c r="DQ289" s="98"/>
      <c r="DR289" s="75" t="str">
        <f t="shared" si="198"/>
        <v>NO</v>
      </c>
      <c r="DS289" s="98"/>
      <c r="DT289" s="75" t="str">
        <f t="shared" si="199"/>
        <v>NO</v>
      </c>
      <c r="DU289" s="98"/>
      <c r="DV289" s="75" t="str">
        <f t="shared" si="200"/>
        <v>NO</v>
      </c>
      <c r="DW289" s="98"/>
      <c r="DX289" s="75" t="str">
        <f t="shared" si="201"/>
        <v>NO</v>
      </c>
      <c r="DY289" s="98">
        <v>44425</v>
      </c>
      <c r="DZ289" s="75" t="str">
        <f t="shared" si="202"/>
        <v>SI</v>
      </c>
      <c r="EA289" s="98"/>
      <c r="EB289" s="75" t="str">
        <f t="shared" si="203"/>
        <v>NO</v>
      </c>
      <c r="EC289" s="98" t="s">
        <v>807</v>
      </c>
      <c r="ED289" s="92" t="s">
        <v>1530</v>
      </c>
      <c r="EE289" s="92"/>
      <c r="EF289" s="98" t="s">
        <v>807</v>
      </c>
      <c r="EG289" s="94"/>
      <c r="EH289" s="99" t="s">
        <v>131</v>
      </c>
      <c r="EI289" s="99" t="s">
        <v>807</v>
      </c>
      <c r="EJ289" s="99"/>
      <c r="EK289" s="101">
        <v>44425</v>
      </c>
      <c r="EL289" s="92">
        <v>1.1000000000000001</v>
      </c>
      <c r="EM289" s="103">
        <v>44425</v>
      </c>
      <c r="EN289" s="102">
        <v>100</v>
      </c>
      <c r="EO289" s="101">
        <v>44425</v>
      </c>
      <c r="EP289" s="92">
        <v>206</v>
      </c>
      <c r="EQ289" s="101">
        <v>44425</v>
      </c>
      <c r="ER289" s="99">
        <v>74.800000000000011</v>
      </c>
      <c r="ES289" s="101">
        <v>44425</v>
      </c>
      <c r="ET289" s="192">
        <v>45.6</v>
      </c>
      <c r="EU289" s="101">
        <v>44425</v>
      </c>
      <c r="EV289" s="92">
        <v>428</v>
      </c>
      <c r="EW289" s="101">
        <v>44425</v>
      </c>
      <c r="EX289" s="92"/>
      <c r="EY289" s="103"/>
      <c r="EZ289" s="92"/>
      <c r="FA289" s="102"/>
      <c r="FB289" s="102"/>
      <c r="FC289" s="92"/>
      <c r="FD289" s="92"/>
      <c r="FE289" s="103">
        <v>44425</v>
      </c>
      <c r="FF289" s="105">
        <v>7.9</v>
      </c>
      <c r="FG289" s="101">
        <v>44425</v>
      </c>
      <c r="FH289" s="105">
        <v>76.3</v>
      </c>
      <c r="FI289" s="92"/>
      <c r="FJ289" s="94"/>
      <c r="FK289" s="92"/>
      <c r="FL289" s="114">
        <v>44671</v>
      </c>
      <c r="FM289" s="98" t="s">
        <v>1530</v>
      </c>
      <c r="FN289" s="114">
        <v>44762</v>
      </c>
      <c r="FO289" s="107" t="s">
        <v>807</v>
      </c>
      <c r="FP289" s="92" t="s">
        <v>132</v>
      </c>
      <c r="FQ289" s="92" t="s">
        <v>132</v>
      </c>
      <c r="FR289" s="92" t="s">
        <v>132</v>
      </c>
      <c r="FS289" s="107" t="s">
        <v>807</v>
      </c>
      <c r="FT289" s="92" t="s">
        <v>132</v>
      </c>
      <c r="FU289" s="92"/>
      <c r="GM289" s="102"/>
    </row>
    <row r="290" spans="1:195" s="75" customFormat="1" x14ac:dyDescent="0.25">
      <c r="A290" s="85">
        <v>2022</v>
      </c>
      <c r="B290" s="76">
        <v>44926</v>
      </c>
      <c r="C290" s="85" t="s">
        <v>121</v>
      </c>
      <c r="D290" s="85" t="s">
        <v>122</v>
      </c>
      <c r="E290" s="85" t="s">
        <v>123</v>
      </c>
      <c r="F290" s="77">
        <f t="shared" si="208"/>
        <v>289</v>
      </c>
      <c r="G290" s="85" t="s">
        <v>1586</v>
      </c>
      <c r="H290" s="85">
        <v>86</v>
      </c>
      <c r="I290" s="85" t="s">
        <v>797</v>
      </c>
      <c r="J290" s="217" t="s">
        <v>983</v>
      </c>
      <c r="K290" s="77" t="str">
        <f>VLOOKUP(J290,[1]CodMpios!$B$1075:$E$1087,4,FALSE)</f>
        <v>86749 - Sibundoy</v>
      </c>
      <c r="L290" s="77" t="str">
        <f>VLOOKUP($J290,[1]Coord_Mpios_X_Y!$B$102:$K$114,9,FALSE)</f>
        <v>1,228746922448</v>
      </c>
      <c r="M290" s="77" t="str">
        <f>VLOOKUP($J290,[1]Coord_Mpios_X_Y!$B$102:$K$114,10,FALSE)</f>
        <v>-76,913075853547</v>
      </c>
      <c r="N290" s="86" t="s">
        <v>1775</v>
      </c>
      <c r="O290" s="86" t="s">
        <v>1776</v>
      </c>
      <c r="P290" s="218"/>
      <c r="Q290" s="85" t="s">
        <v>126</v>
      </c>
      <c r="R290" s="108">
        <v>27423495</v>
      </c>
      <c r="S290" s="62" t="str">
        <f t="shared" si="187"/>
        <v>CC27423495</v>
      </c>
      <c r="T290" s="91" t="s">
        <v>377</v>
      </c>
      <c r="U290" s="85" t="s">
        <v>161</v>
      </c>
      <c r="V290" s="91" t="s">
        <v>437</v>
      </c>
      <c r="W290" s="85" t="s">
        <v>386</v>
      </c>
      <c r="X290" s="87">
        <v>20732</v>
      </c>
      <c r="Y290" s="89">
        <f t="shared" si="204"/>
        <v>56</v>
      </c>
      <c r="Z290" s="63">
        <f>VLOOKUP($Y290,[1]Edades!$A$3:$H$153,4,FALSE)</f>
        <v>5</v>
      </c>
      <c r="AA290" s="63" t="str">
        <f>VLOOKUP($Y290,[1]Edades!$A$3:$H$153,6,FALSE)</f>
        <v>5 - Adultez</v>
      </c>
      <c r="AB290" s="63">
        <f>VLOOKUP($Y290,[1]Edades!$A$3:$H$153,7,FALSE)</f>
        <v>12</v>
      </c>
      <c r="AC290" s="63" t="str">
        <f>VLOOKUP($Y290,[1]Edades!$A$3:$H$153,8,FALSE)</f>
        <v>55-59</v>
      </c>
      <c r="AD290" s="91" t="s">
        <v>1590</v>
      </c>
      <c r="AE290" s="85">
        <v>2</v>
      </c>
      <c r="AF290" s="85" t="s">
        <v>807</v>
      </c>
      <c r="AG290" s="86" t="s">
        <v>1777</v>
      </c>
      <c r="AH290" s="85" t="s">
        <v>807</v>
      </c>
      <c r="AI290" s="85" t="s">
        <v>807</v>
      </c>
      <c r="AJ290" s="85" t="s">
        <v>807</v>
      </c>
      <c r="AK290" s="86" t="s">
        <v>1775</v>
      </c>
      <c r="AL290" s="85" t="s">
        <v>807</v>
      </c>
      <c r="AM290" s="85" t="s">
        <v>1786</v>
      </c>
      <c r="AN290" s="85" t="s">
        <v>131</v>
      </c>
      <c r="AO290" s="85" t="s">
        <v>131</v>
      </c>
      <c r="AP290" s="85" t="s">
        <v>131</v>
      </c>
      <c r="AQ290" s="75" t="s">
        <v>1841</v>
      </c>
      <c r="AR290" s="53" t="str">
        <f t="shared" si="205"/>
        <v>86749 - Sibundoy</v>
      </c>
      <c r="AS290" s="85" t="s">
        <v>1669</v>
      </c>
      <c r="AT290" s="88">
        <v>3218527652</v>
      </c>
      <c r="AU290" s="85" t="s">
        <v>1219</v>
      </c>
      <c r="AV290" s="85"/>
      <c r="AW290" s="85"/>
      <c r="AX290" s="85"/>
      <c r="AY290" s="85"/>
      <c r="AZ290" s="85"/>
      <c r="BA290" s="85">
        <v>86</v>
      </c>
      <c r="BB290" s="85" t="s">
        <v>1778</v>
      </c>
      <c r="BC290" s="85">
        <v>86749</v>
      </c>
      <c r="BD290" s="85" t="s">
        <v>1669</v>
      </c>
      <c r="BE290" s="89">
        <v>860010017201</v>
      </c>
      <c r="BF290" s="49" t="s">
        <v>1080</v>
      </c>
      <c r="BG290" s="85" t="s">
        <v>1779</v>
      </c>
      <c r="BH290" s="85" t="s">
        <v>1780</v>
      </c>
      <c r="BI290" s="85">
        <v>4201616</v>
      </c>
      <c r="BJ290" s="85"/>
      <c r="BK290" s="85"/>
      <c r="BL290" s="85" t="s">
        <v>807</v>
      </c>
      <c r="BM290" s="85" t="s">
        <v>130</v>
      </c>
      <c r="BN290" s="85" t="s">
        <v>132</v>
      </c>
      <c r="BO290" s="85">
        <v>0</v>
      </c>
      <c r="BP290" s="85" t="s">
        <v>132</v>
      </c>
      <c r="BQ290" s="85" t="s">
        <v>132</v>
      </c>
      <c r="BR290" s="85" t="s">
        <v>807</v>
      </c>
      <c r="BS290" s="85" t="s">
        <v>807</v>
      </c>
      <c r="BT290" s="90">
        <v>44785</v>
      </c>
      <c r="BU290" s="85" t="s">
        <v>1677</v>
      </c>
      <c r="BV290" s="85" t="s">
        <v>130</v>
      </c>
      <c r="BW290" s="91" t="s">
        <v>1808</v>
      </c>
      <c r="BX290" s="85"/>
      <c r="BY290" s="85" t="s">
        <v>132</v>
      </c>
      <c r="BZ290" s="85" t="s">
        <v>807</v>
      </c>
      <c r="CA290" s="85" t="s">
        <v>807</v>
      </c>
      <c r="CB290" s="85"/>
      <c r="CC290" s="85"/>
      <c r="CD290" s="85" t="s">
        <v>131</v>
      </c>
      <c r="CE290" s="88" t="s">
        <v>1681</v>
      </c>
      <c r="CF290" s="80" t="str">
        <f t="shared" si="219"/>
        <v>HTA</v>
      </c>
      <c r="CG290" s="109">
        <v>75</v>
      </c>
      <c r="CH290" s="95">
        <v>158</v>
      </c>
      <c r="CI290" s="50">
        <f t="shared" si="188"/>
        <v>30.043262297708697</v>
      </c>
      <c r="CJ290" s="18" t="str">
        <f t="shared" si="189"/>
        <v>OBESIDAD</v>
      </c>
      <c r="CK290" s="95">
        <f>Hoja1!L292</f>
        <v>15</v>
      </c>
      <c r="CL290" s="10" t="s">
        <v>1113</v>
      </c>
      <c r="CM290" s="97">
        <v>43488</v>
      </c>
      <c r="CN290" s="92"/>
      <c r="CO290" s="75">
        <v>1</v>
      </c>
      <c r="CP290" s="97">
        <v>43488</v>
      </c>
      <c r="CQ290" s="75">
        <v>2</v>
      </c>
      <c r="CR290" s="65" t="s">
        <v>1222</v>
      </c>
      <c r="CS290" s="75">
        <v>0</v>
      </c>
      <c r="CT290" s="110" t="s">
        <v>131</v>
      </c>
      <c r="CU290" s="93" t="s">
        <v>807</v>
      </c>
      <c r="CV290" s="92"/>
      <c r="CW290" s="93">
        <v>130</v>
      </c>
      <c r="CX290" s="102">
        <v>80</v>
      </c>
      <c r="CY290" s="93" t="s">
        <v>807</v>
      </c>
      <c r="CZ290" s="92" t="s">
        <v>132</v>
      </c>
      <c r="DA290" s="75" t="s">
        <v>807</v>
      </c>
      <c r="DB290" s="92">
        <v>0</v>
      </c>
      <c r="DC290" s="75" t="str">
        <f t="shared" si="191"/>
        <v/>
      </c>
      <c r="DD290" s="16" t="str">
        <f t="shared" si="192"/>
        <v/>
      </c>
      <c r="DE290" s="16" t="str">
        <f t="shared" si="193"/>
        <v/>
      </c>
      <c r="DF290" s="16" t="str">
        <f t="shared" si="194"/>
        <v>HDL ALTO</v>
      </c>
      <c r="DG290" s="16" t="str">
        <f t="shared" si="207"/>
        <v xml:space="preserve"> +  +  + HDL ALTO</v>
      </c>
      <c r="DH290" s="16" t="str">
        <f>VLOOKUP(DG290,Hoja3!$A$19:$B$41,2,FALSE)</f>
        <v>HDL ALTO</v>
      </c>
      <c r="DI290" s="98"/>
      <c r="DJ290" s="75" t="str">
        <f t="shared" si="195"/>
        <v>NO</v>
      </c>
      <c r="DL290" s="98"/>
      <c r="DM290" s="98"/>
      <c r="DN290" s="75" t="str">
        <f t="shared" si="196"/>
        <v>NO</v>
      </c>
      <c r="DO290" s="98"/>
      <c r="DP290" s="75" t="str">
        <f t="shared" si="197"/>
        <v>NO</v>
      </c>
      <c r="DQ290" s="98"/>
      <c r="DR290" s="75" t="str">
        <f t="shared" si="198"/>
        <v>NO</v>
      </c>
      <c r="DS290" s="98"/>
      <c r="DT290" s="75" t="str">
        <f t="shared" si="199"/>
        <v>NO</v>
      </c>
      <c r="DU290" s="98"/>
      <c r="DV290" s="75" t="str">
        <f t="shared" si="200"/>
        <v>NO</v>
      </c>
      <c r="DW290" s="98"/>
      <c r="DX290" s="75" t="str">
        <f t="shared" si="201"/>
        <v>NO</v>
      </c>
      <c r="DY290" s="98">
        <v>43496</v>
      </c>
      <c r="DZ290" s="75" t="str">
        <f t="shared" si="202"/>
        <v>SI</v>
      </c>
      <c r="EA290" s="98"/>
      <c r="EB290" s="75" t="str">
        <f t="shared" si="203"/>
        <v>NO</v>
      </c>
      <c r="EC290" s="98" t="s">
        <v>807</v>
      </c>
      <c r="ED290" s="92" t="s">
        <v>1530</v>
      </c>
      <c r="EE290" s="92"/>
      <c r="EF290" s="98" t="s">
        <v>807</v>
      </c>
      <c r="EG290" s="94"/>
      <c r="EH290" s="99" t="s">
        <v>131</v>
      </c>
      <c r="EI290" s="99" t="s">
        <v>807</v>
      </c>
      <c r="EJ290" s="99"/>
      <c r="EK290" s="101">
        <v>44699</v>
      </c>
      <c r="EL290" s="92">
        <v>0.77</v>
      </c>
      <c r="EM290" s="103">
        <v>44699</v>
      </c>
      <c r="EN290" s="102">
        <v>102</v>
      </c>
      <c r="EO290" s="101">
        <v>44699</v>
      </c>
      <c r="EP290" s="92">
        <v>197</v>
      </c>
      <c r="EQ290" s="101">
        <v>44699</v>
      </c>
      <c r="ER290" s="99">
        <v>133.6</v>
      </c>
      <c r="ES290" s="101">
        <v>44699</v>
      </c>
      <c r="ET290" s="192">
        <v>45</v>
      </c>
      <c r="EU290" s="101">
        <v>44699</v>
      </c>
      <c r="EV290" s="92">
        <v>92</v>
      </c>
      <c r="EW290" s="101" t="s">
        <v>1836</v>
      </c>
      <c r="EX290" s="92"/>
      <c r="EY290" s="103" t="s">
        <v>1836</v>
      </c>
      <c r="EZ290" s="92">
        <v>98</v>
      </c>
      <c r="FA290" s="102"/>
      <c r="FB290" s="102"/>
      <c r="FC290" s="92"/>
      <c r="FD290" s="92"/>
      <c r="FE290" s="103">
        <v>43496</v>
      </c>
      <c r="FF290" s="104" t="s">
        <v>1993</v>
      </c>
      <c r="FG290" s="101" t="s">
        <v>1708</v>
      </c>
      <c r="FH290" s="105">
        <v>99</v>
      </c>
      <c r="FI290" s="92"/>
      <c r="FJ290" s="94"/>
      <c r="FK290" s="92"/>
      <c r="FL290" s="97">
        <v>44785</v>
      </c>
      <c r="FM290" s="98" t="s">
        <v>1530</v>
      </c>
      <c r="FN290" s="97">
        <v>44877</v>
      </c>
      <c r="FO290" s="107" t="s">
        <v>807</v>
      </c>
      <c r="FP290" s="92" t="s">
        <v>132</v>
      </c>
      <c r="FQ290" s="92" t="s">
        <v>132</v>
      </c>
      <c r="FR290" s="92" t="s">
        <v>132</v>
      </c>
      <c r="FS290" s="107" t="s">
        <v>807</v>
      </c>
      <c r="FT290" s="92" t="s">
        <v>132</v>
      </c>
      <c r="FU290" s="92"/>
      <c r="GM290" s="102"/>
    </row>
    <row r="291" spans="1:195" s="75" customFormat="1" x14ac:dyDescent="0.25">
      <c r="A291" s="85">
        <v>2022</v>
      </c>
      <c r="B291" s="76">
        <v>44926</v>
      </c>
      <c r="C291" s="85" t="s">
        <v>121</v>
      </c>
      <c r="D291" s="85" t="s">
        <v>122</v>
      </c>
      <c r="E291" s="85" t="s">
        <v>123</v>
      </c>
      <c r="F291" s="77">
        <f t="shared" si="208"/>
        <v>290</v>
      </c>
      <c r="G291" s="85" t="s">
        <v>1586</v>
      </c>
      <c r="H291" s="85">
        <v>86</v>
      </c>
      <c r="I291" s="85" t="s">
        <v>797</v>
      </c>
      <c r="J291" s="217" t="s">
        <v>798</v>
      </c>
      <c r="K291" s="77" t="str">
        <f>VLOOKUP(J291,[1]CodMpios!$B$1075:$E$1087,4,FALSE)</f>
        <v>86885 - Villagarzón</v>
      </c>
      <c r="L291" s="77" t="str">
        <f>VLOOKUP($J291,[1]Coord_Mpios_X_Y!$B$102:$K$114,9,FALSE)</f>
        <v>0,911149514668</v>
      </c>
      <c r="M291" s="77" t="str">
        <f>VLOOKUP($J291,[1]Coord_Mpios_X_Y!$B$102:$K$114,10,FALSE)</f>
        <v>-76,744954472991</v>
      </c>
      <c r="N291" s="86" t="s">
        <v>1784</v>
      </c>
      <c r="O291" s="86" t="s">
        <v>1776</v>
      </c>
      <c r="P291" s="218"/>
      <c r="Q291" s="85" t="s">
        <v>126</v>
      </c>
      <c r="R291" s="108">
        <v>18101186</v>
      </c>
      <c r="S291" s="62" t="str">
        <f t="shared" si="187"/>
        <v>CC18101186</v>
      </c>
      <c r="T291" s="91" t="s">
        <v>147</v>
      </c>
      <c r="U291" s="85" t="s">
        <v>590</v>
      </c>
      <c r="V291" s="91" t="s">
        <v>219</v>
      </c>
      <c r="W291" s="85" t="s">
        <v>241</v>
      </c>
      <c r="X291" s="87">
        <v>23017</v>
      </c>
      <c r="Y291" s="89">
        <f t="shared" si="204"/>
        <v>63</v>
      </c>
      <c r="Z291" s="63">
        <f>VLOOKUP($Y291,[1]Edades!$A$3:$H$153,4,FALSE)</f>
        <v>6</v>
      </c>
      <c r="AA291" s="63" t="str">
        <f>VLOOKUP($Y291,[1]Edades!$A$3:$H$153,6,FALSE)</f>
        <v>6 - Persona mayor</v>
      </c>
      <c r="AB291" s="63">
        <f>VLOOKUP($Y291,[1]Edades!$A$3:$H$153,7,FALSE)</f>
        <v>13</v>
      </c>
      <c r="AC291" s="63" t="str">
        <f>VLOOKUP($Y291,[1]Edades!$A$3:$H$153,8,FALSE)</f>
        <v>60-64</v>
      </c>
      <c r="AD291" s="91" t="s">
        <v>1589</v>
      </c>
      <c r="AE291" s="85">
        <v>1</v>
      </c>
      <c r="AF291" s="85" t="s">
        <v>807</v>
      </c>
      <c r="AG291" s="86" t="s">
        <v>363</v>
      </c>
      <c r="AH291" s="86" t="s">
        <v>130</v>
      </c>
      <c r="AI291" s="85" t="s">
        <v>807</v>
      </c>
      <c r="AJ291" s="85" t="s">
        <v>807</v>
      </c>
      <c r="AK291" s="86" t="s">
        <v>1784</v>
      </c>
      <c r="AL291" s="86" t="s">
        <v>1600</v>
      </c>
      <c r="AM291" s="85" t="s">
        <v>1786</v>
      </c>
      <c r="AN291" s="85" t="s">
        <v>131</v>
      </c>
      <c r="AO291" s="85" t="s">
        <v>131</v>
      </c>
      <c r="AP291" s="85" t="s">
        <v>131</v>
      </c>
      <c r="AQ291" s="75" t="s">
        <v>1841</v>
      </c>
      <c r="AR291" s="53" t="str">
        <f t="shared" si="205"/>
        <v>86885 - Villagarzón</v>
      </c>
      <c r="AS291" s="85" t="s">
        <v>1618</v>
      </c>
      <c r="AT291" s="85">
        <v>3135673781</v>
      </c>
      <c r="AU291" s="85" t="s">
        <v>1219</v>
      </c>
      <c r="AV291" s="85"/>
      <c r="AW291" s="85"/>
      <c r="AX291" s="85"/>
      <c r="AY291" s="85"/>
      <c r="AZ291" s="85"/>
      <c r="BA291" s="85">
        <v>86</v>
      </c>
      <c r="BB291" s="85" t="s">
        <v>1778</v>
      </c>
      <c r="BC291" s="85">
        <v>86885</v>
      </c>
      <c r="BD291" s="85" t="s">
        <v>1618</v>
      </c>
      <c r="BE291" s="89">
        <v>860010017201</v>
      </c>
      <c r="BF291" s="49" t="s">
        <v>1083</v>
      </c>
      <c r="BG291" s="85" t="s">
        <v>1779</v>
      </c>
      <c r="BH291" s="85" t="s">
        <v>1780</v>
      </c>
      <c r="BI291" s="85">
        <v>4201616</v>
      </c>
      <c r="BJ291" s="85"/>
      <c r="BK291" s="85"/>
      <c r="BL291" s="85" t="s">
        <v>807</v>
      </c>
      <c r="BM291" s="88" t="s">
        <v>132</v>
      </c>
      <c r="BN291" s="85" t="s">
        <v>132</v>
      </c>
      <c r="BO291" s="85">
        <v>0</v>
      </c>
      <c r="BP291" s="85" t="s">
        <v>132</v>
      </c>
      <c r="BQ291" s="85" t="s">
        <v>132</v>
      </c>
      <c r="BR291" s="85" t="s">
        <v>1676</v>
      </c>
      <c r="BS291" s="85" t="s">
        <v>130</v>
      </c>
      <c r="BT291" s="142">
        <v>44792</v>
      </c>
      <c r="BU291" s="85" t="s">
        <v>1677</v>
      </c>
      <c r="BV291" s="85" t="s">
        <v>130</v>
      </c>
      <c r="BW291" s="91" t="s">
        <v>1788</v>
      </c>
      <c r="BX291" s="85" t="s">
        <v>1691</v>
      </c>
      <c r="BY291" s="85" t="s">
        <v>132</v>
      </c>
      <c r="BZ291" s="85" t="s">
        <v>130</v>
      </c>
      <c r="CA291" s="85" t="s">
        <v>132</v>
      </c>
      <c r="CB291" s="85"/>
      <c r="CC291" s="85"/>
      <c r="CD291" s="85" t="s">
        <v>1994</v>
      </c>
      <c r="CE291" s="88" t="s">
        <v>1681</v>
      </c>
      <c r="CF291" s="80" t="str">
        <f t="shared" si="219"/>
        <v>HTA</v>
      </c>
      <c r="CG291" s="109">
        <v>108</v>
      </c>
      <c r="CH291" s="95">
        <v>175</v>
      </c>
      <c r="CI291" s="50">
        <f t="shared" si="188"/>
        <v>35.265306122448976</v>
      </c>
      <c r="CJ291" s="18" t="str">
        <f t="shared" si="189"/>
        <v>OBESIDAD</v>
      </c>
      <c r="CK291" s="95">
        <f>Hoja1!L293</f>
        <v>7</v>
      </c>
      <c r="CL291" s="10" t="s">
        <v>1112</v>
      </c>
      <c r="CM291" s="114">
        <v>43489</v>
      </c>
      <c r="CN291" s="92"/>
      <c r="CO291" s="75">
        <v>1</v>
      </c>
      <c r="CP291" s="119">
        <f>CM291</f>
        <v>43489</v>
      </c>
      <c r="CQ291" s="75">
        <v>2</v>
      </c>
      <c r="CR291" s="65" t="s">
        <v>1222</v>
      </c>
      <c r="CS291" s="75">
        <v>0</v>
      </c>
      <c r="CT291" s="110" t="s">
        <v>131</v>
      </c>
      <c r="CU291" s="93" t="s">
        <v>807</v>
      </c>
      <c r="CV291" s="92"/>
      <c r="CW291" s="102">
        <v>120</v>
      </c>
      <c r="CX291" s="102">
        <v>70</v>
      </c>
      <c r="CY291" s="93" t="s">
        <v>131</v>
      </c>
      <c r="CZ291" s="92" t="s">
        <v>130</v>
      </c>
      <c r="DA291" s="75" t="s">
        <v>807</v>
      </c>
      <c r="DB291" s="92">
        <v>0</v>
      </c>
      <c r="DC291" s="75" t="str">
        <f t="shared" si="191"/>
        <v/>
      </c>
      <c r="DD291" s="16" t="str">
        <f t="shared" si="192"/>
        <v/>
      </c>
      <c r="DE291" s="16" t="str">
        <f t="shared" si="193"/>
        <v/>
      </c>
      <c r="DF291" s="16" t="str">
        <f t="shared" si="194"/>
        <v/>
      </c>
      <c r="DG291" s="16" t="str">
        <f t="shared" si="207"/>
        <v xml:space="preserve"> +  +  + </v>
      </c>
      <c r="DH291" s="16" t="str">
        <f t="shared" ref="DH291:DH293" si="221">E291</f>
        <v>HTA</v>
      </c>
      <c r="DI291" s="98"/>
      <c r="DJ291" s="75" t="str">
        <f t="shared" si="195"/>
        <v>NO</v>
      </c>
      <c r="DL291" s="98"/>
      <c r="DM291" s="98">
        <v>44792</v>
      </c>
      <c r="DN291" s="75" t="str">
        <f t="shared" si="196"/>
        <v>SI</v>
      </c>
      <c r="DO291" s="98"/>
      <c r="DP291" s="75" t="str">
        <f t="shared" si="197"/>
        <v>NO</v>
      </c>
      <c r="DQ291" s="98"/>
      <c r="DR291" s="75" t="str">
        <f t="shared" si="198"/>
        <v>NO</v>
      </c>
      <c r="DS291" s="98">
        <v>43578</v>
      </c>
      <c r="DT291" s="75" t="str">
        <f t="shared" si="199"/>
        <v>SI</v>
      </c>
      <c r="DU291" s="98"/>
      <c r="DV291" s="75" t="str">
        <f t="shared" si="200"/>
        <v>NO</v>
      </c>
      <c r="DW291" s="98"/>
      <c r="DX291" s="75" t="str">
        <f t="shared" si="201"/>
        <v>NO</v>
      </c>
      <c r="DY291" s="98">
        <v>43460</v>
      </c>
      <c r="DZ291" s="75" t="str">
        <f t="shared" si="202"/>
        <v>SI</v>
      </c>
      <c r="EA291" s="98"/>
      <c r="EB291" s="75" t="str">
        <f t="shared" si="203"/>
        <v>NO</v>
      </c>
      <c r="EC291" s="98" t="s">
        <v>807</v>
      </c>
      <c r="ED291" s="92" t="s">
        <v>1530</v>
      </c>
      <c r="EE291" s="92"/>
      <c r="EF291" s="98" t="s">
        <v>807</v>
      </c>
      <c r="EG291" s="94"/>
      <c r="EH291" s="99" t="s">
        <v>131</v>
      </c>
      <c r="EI291" s="99" t="s">
        <v>807</v>
      </c>
      <c r="EJ291" s="99"/>
      <c r="EK291" s="101">
        <v>43882</v>
      </c>
      <c r="EL291" s="92">
        <v>1.1000000000000001</v>
      </c>
      <c r="EM291" s="103">
        <v>43882</v>
      </c>
      <c r="EN291" s="102">
        <v>85.9</v>
      </c>
      <c r="EO291" s="101">
        <v>43882</v>
      </c>
      <c r="EP291" s="92">
        <v>175</v>
      </c>
      <c r="EQ291" s="101">
        <v>43882</v>
      </c>
      <c r="ER291" s="99">
        <v>91.539999999999992</v>
      </c>
      <c r="ES291" s="101">
        <v>43882</v>
      </c>
      <c r="ET291" s="192">
        <v>61.1</v>
      </c>
      <c r="EU291" s="101">
        <v>43882</v>
      </c>
      <c r="EV291" s="92">
        <v>111.8</v>
      </c>
      <c r="EW291" s="101">
        <v>43882</v>
      </c>
      <c r="EX291" s="92"/>
      <c r="EY291" s="103"/>
      <c r="EZ291" s="92"/>
      <c r="FA291" s="102"/>
      <c r="FB291" s="102"/>
      <c r="FC291" s="92"/>
      <c r="FD291" s="92"/>
      <c r="FE291" s="103">
        <v>43882</v>
      </c>
      <c r="FF291" s="105">
        <v>2.6</v>
      </c>
      <c r="FG291" s="101">
        <v>43882</v>
      </c>
      <c r="FH291" s="105">
        <v>172.2</v>
      </c>
      <c r="FI291" s="92"/>
      <c r="FJ291" s="94"/>
      <c r="FK291" s="92"/>
      <c r="FL291" s="114">
        <v>44792</v>
      </c>
      <c r="FM291" s="98" t="s">
        <v>1530</v>
      </c>
      <c r="FN291" s="114">
        <v>44884</v>
      </c>
      <c r="FO291" s="107" t="s">
        <v>807</v>
      </c>
      <c r="FP291" s="92" t="s">
        <v>130</v>
      </c>
      <c r="FQ291" s="92" t="s">
        <v>132</v>
      </c>
      <c r="FR291" s="92" t="s">
        <v>132</v>
      </c>
      <c r="FS291" s="107" t="s">
        <v>807</v>
      </c>
      <c r="FT291" s="92" t="s">
        <v>132</v>
      </c>
      <c r="FU291" s="92"/>
      <c r="GM291" s="102"/>
    </row>
    <row r="292" spans="1:195" s="75" customFormat="1" x14ac:dyDescent="0.25">
      <c r="A292" s="85">
        <v>2022</v>
      </c>
      <c r="B292" s="76">
        <v>44926</v>
      </c>
      <c r="C292" s="85" t="s">
        <v>121</v>
      </c>
      <c r="D292" s="85" t="s">
        <v>122</v>
      </c>
      <c r="E292" s="85" t="s">
        <v>123</v>
      </c>
      <c r="F292" s="77">
        <f t="shared" si="208"/>
        <v>291</v>
      </c>
      <c r="G292" s="85" t="s">
        <v>1586</v>
      </c>
      <c r="H292" s="85">
        <v>86</v>
      </c>
      <c r="I292" s="85" t="s">
        <v>797</v>
      </c>
      <c r="J292" s="217" t="s">
        <v>798</v>
      </c>
      <c r="K292" s="77" t="str">
        <f>VLOOKUP(J292,[1]CodMpios!$B$1075:$E$1087,4,FALSE)</f>
        <v>86885 - Villagarzón</v>
      </c>
      <c r="L292" s="77" t="str">
        <f>VLOOKUP($J292,[1]Coord_Mpios_X_Y!$B$102:$K$114,9,FALSE)</f>
        <v>0,911149514668</v>
      </c>
      <c r="M292" s="77" t="str">
        <f>VLOOKUP($J292,[1]Coord_Mpios_X_Y!$B$102:$K$114,10,FALSE)</f>
        <v>-76,744954472991</v>
      </c>
      <c r="N292" s="86" t="s">
        <v>1775</v>
      </c>
      <c r="O292" s="86" t="s">
        <v>1776</v>
      </c>
      <c r="P292" s="218"/>
      <c r="Q292" s="85" t="s">
        <v>126</v>
      </c>
      <c r="R292" s="108">
        <v>18100724</v>
      </c>
      <c r="S292" s="62" t="str">
        <f t="shared" si="187"/>
        <v>CC18100724</v>
      </c>
      <c r="T292" s="91" t="s">
        <v>180</v>
      </c>
      <c r="U292" s="85" t="s">
        <v>308</v>
      </c>
      <c r="V292" s="91" t="s">
        <v>312</v>
      </c>
      <c r="W292" s="85" t="s">
        <v>449</v>
      </c>
      <c r="X292" s="87">
        <v>21346</v>
      </c>
      <c r="Y292" s="89">
        <f t="shared" si="204"/>
        <v>58</v>
      </c>
      <c r="Z292" s="63">
        <f>VLOOKUP($Y292,[1]Edades!$A$3:$H$153,4,FALSE)</f>
        <v>5</v>
      </c>
      <c r="AA292" s="63" t="str">
        <f>VLOOKUP($Y292,[1]Edades!$A$3:$H$153,6,FALSE)</f>
        <v>5 - Adultez</v>
      </c>
      <c r="AB292" s="63">
        <f>VLOOKUP($Y292,[1]Edades!$A$3:$H$153,7,FALSE)</f>
        <v>12</v>
      </c>
      <c r="AC292" s="63" t="str">
        <f>VLOOKUP($Y292,[1]Edades!$A$3:$H$153,8,FALSE)</f>
        <v>55-59</v>
      </c>
      <c r="AD292" s="91" t="s">
        <v>1589</v>
      </c>
      <c r="AE292" s="85">
        <v>1</v>
      </c>
      <c r="AF292" s="85" t="s">
        <v>807</v>
      </c>
      <c r="AG292" s="86" t="s">
        <v>1777</v>
      </c>
      <c r="AH292" s="85" t="s">
        <v>807</v>
      </c>
      <c r="AI292" s="85" t="s">
        <v>807</v>
      </c>
      <c r="AJ292" s="85" t="s">
        <v>807</v>
      </c>
      <c r="AK292" s="86" t="s">
        <v>1775</v>
      </c>
      <c r="AL292" s="85" t="s">
        <v>807</v>
      </c>
      <c r="AM292" s="85" t="s">
        <v>1786</v>
      </c>
      <c r="AN292" s="85" t="s">
        <v>131</v>
      </c>
      <c r="AO292" s="85" t="s">
        <v>131</v>
      </c>
      <c r="AP292" s="85" t="s">
        <v>131</v>
      </c>
      <c r="AQ292" s="75" t="s">
        <v>1841</v>
      </c>
      <c r="AR292" s="53" t="str">
        <f t="shared" si="205"/>
        <v>86885 - Villagarzón</v>
      </c>
      <c r="AS292" s="85" t="s">
        <v>1618</v>
      </c>
      <c r="AT292" s="85">
        <v>3213888122</v>
      </c>
      <c r="AU292" s="85" t="s">
        <v>1219</v>
      </c>
      <c r="AV292" s="85"/>
      <c r="AW292" s="85"/>
      <c r="AX292" s="85"/>
      <c r="AY292" s="85"/>
      <c r="AZ292" s="85"/>
      <c r="BA292" s="85">
        <v>86</v>
      </c>
      <c r="BB292" s="85" t="s">
        <v>1778</v>
      </c>
      <c r="BC292" s="85">
        <v>86885</v>
      </c>
      <c r="BD292" s="85" t="s">
        <v>1618</v>
      </c>
      <c r="BE292" s="89">
        <v>860010017201</v>
      </c>
      <c r="BF292" s="49" t="s">
        <v>1083</v>
      </c>
      <c r="BG292" s="85" t="s">
        <v>1779</v>
      </c>
      <c r="BH292" s="85" t="s">
        <v>1780</v>
      </c>
      <c r="BI292" s="85">
        <v>4201616</v>
      </c>
      <c r="BJ292" s="85"/>
      <c r="BK292" s="85"/>
      <c r="BL292" s="85" t="s">
        <v>807</v>
      </c>
      <c r="BM292" s="88" t="s">
        <v>132</v>
      </c>
      <c r="BN292" s="85" t="s">
        <v>132</v>
      </c>
      <c r="BO292" s="85">
        <v>0</v>
      </c>
      <c r="BP292" s="85" t="s">
        <v>132</v>
      </c>
      <c r="BQ292" s="85" t="s">
        <v>132</v>
      </c>
      <c r="BR292" s="85" t="s">
        <v>807</v>
      </c>
      <c r="BS292" s="85" t="s">
        <v>807</v>
      </c>
      <c r="BT292" s="142">
        <v>43972</v>
      </c>
      <c r="BU292" s="85" t="s">
        <v>1677</v>
      </c>
      <c r="BV292" s="85" t="s">
        <v>130</v>
      </c>
      <c r="BW292" s="91" t="s">
        <v>1678</v>
      </c>
      <c r="BX292" s="85"/>
      <c r="BY292" s="85" t="s">
        <v>132</v>
      </c>
      <c r="BZ292" s="85" t="s">
        <v>807</v>
      </c>
      <c r="CA292" s="85" t="s">
        <v>807</v>
      </c>
      <c r="CB292" s="85"/>
      <c r="CC292" s="85"/>
      <c r="CD292" s="85" t="s">
        <v>131</v>
      </c>
      <c r="CE292" s="88" t="s">
        <v>1681</v>
      </c>
      <c r="CF292" s="80" t="str">
        <f t="shared" si="219"/>
        <v>HTA</v>
      </c>
      <c r="CG292" s="109">
        <v>80</v>
      </c>
      <c r="CH292" s="95">
        <v>153</v>
      </c>
      <c r="CI292" s="50">
        <f t="shared" si="188"/>
        <v>34.174889999572812</v>
      </c>
      <c r="CJ292" s="18" t="str">
        <f t="shared" si="189"/>
        <v>OBESIDAD</v>
      </c>
      <c r="CK292" s="95">
        <f>Hoja1!L294</f>
        <v>7</v>
      </c>
      <c r="CL292" s="10" t="s">
        <v>1112</v>
      </c>
      <c r="CM292" s="114">
        <v>43490</v>
      </c>
      <c r="CN292" s="92"/>
      <c r="CO292" s="75">
        <v>1</v>
      </c>
      <c r="CP292" s="98">
        <v>42736</v>
      </c>
      <c r="CQ292" s="75">
        <v>2</v>
      </c>
      <c r="CR292" s="65" t="s">
        <v>1222</v>
      </c>
      <c r="CS292" s="75">
        <v>0</v>
      </c>
      <c r="CT292" s="110" t="s">
        <v>131</v>
      </c>
      <c r="CU292" s="93" t="s">
        <v>807</v>
      </c>
      <c r="CV292" s="92"/>
      <c r="CW292" s="102">
        <v>130</v>
      </c>
      <c r="CX292" s="102">
        <v>80</v>
      </c>
      <c r="CY292" s="93" t="s">
        <v>807</v>
      </c>
      <c r="CZ292" s="92" t="s">
        <v>130</v>
      </c>
      <c r="DA292" s="75" t="s">
        <v>807</v>
      </c>
      <c r="DB292" s="92">
        <v>0</v>
      </c>
      <c r="DC292" s="75" t="str">
        <f t="shared" si="191"/>
        <v/>
      </c>
      <c r="DD292" s="16" t="str">
        <f t="shared" si="192"/>
        <v/>
      </c>
      <c r="DE292" s="16" t="str">
        <f t="shared" si="193"/>
        <v/>
      </c>
      <c r="DF292" s="16" t="str">
        <f t="shared" si="194"/>
        <v/>
      </c>
      <c r="DG292" s="16" t="str">
        <f t="shared" si="207"/>
        <v xml:space="preserve"> +  +  + </v>
      </c>
      <c r="DH292" s="16" t="str">
        <f t="shared" si="221"/>
        <v>HTA</v>
      </c>
      <c r="DI292" s="98"/>
      <c r="DJ292" s="75" t="str">
        <f t="shared" si="195"/>
        <v>NO</v>
      </c>
      <c r="DL292" s="98"/>
      <c r="DM292" s="98"/>
      <c r="DN292" s="75" t="str">
        <f t="shared" si="196"/>
        <v>NO</v>
      </c>
      <c r="DO292" s="98"/>
      <c r="DP292" s="75" t="str">
        <f t="shared" si="197"/>
        <v>NO</v>
      </c>
      <c r="DQ292" s="98"/>
      <c r="DR292" s="75" t="str">
        <f t="shared" si="198"/>
        <v>NO</v>
      </c>
      <c r="DS292" s="98"/>
      <c r="DT292" s="75" t="str">
        <f t="shared" si="199"/>
        <v>NO</v>
      </c>
      <c r="DU292" s="98"/>
      <c r="DV292" s="75" t="str">
        <f t="shared" si="200"/>
        <v>NO</v>
      </c>
      <c r="DW292" s="98"/>
      <c r="DX292" s="75" t="str">
        <f t="shared" si="201"/>
        <v>NO</v>
      </c>
      <c r="DY292" s="98">
        <v>43481</v>
      </c>
      <c r="DZ292" s="75" t="str">
        <f t="shared" si="202"/>
        <v>SI</v>
      </c>
      <c r="EA292" s="98"/>
      <c r="EB292" s="75" t="str">
        <f t="shared" si="203"/>
        <v>NO</v>
      </c>
      <c r="EC292" s="98" t="s">
        <v>807</v>
      </c>
      <c r="ED292" s="92" t="s">
        <v>1530</v>
      </c>
      <c r="EE292" s="92"/>
      <c r="EF292" s="98" t="s">
        <v>807</v>
      </c>
      <c r="EG292" s="94"/>
      <c r="EH292" s="99" t="s">
        <v>131</v>
      </c>
      <c r="EI292" s="99" t="s">
        <v>807</v>
      </c>
      <c r="EJ292" s="99"/>
      <c r="EK292" s="101">
        <v>43481</v>
      </c>
      <c r="EL292" s="92">
        <v>1.1000000000000001</v>
      </c>
      <c r="EM292" s="103">
        <v>43896</v>
      </c>
      <c r="EN292" s="102">
        <v>110</v>
      </c>
      <c r="EO292" s="101">
        <v>43896</v>
      </c>
      <c r="EP292" s="92">
        <v>164</v>
      </c>
      <c r="EQ292" s="101">
        <v>43896</v>
      </c>
      <c r="ER292" s="99">
        <v>84.4</v>
      </c>
      <c r="ES292" s="101">
        <v>43896</v>
      </c>
      <c r="ET292" s="192">
        <v>54</v>
      </c>
      <c r="EU292" s="101">
        <v>43896</v>
      </c>
      <c r="EV292" s="92">
        <v>128</v>
      </c>
      <c r="EW292" s="101">
        <v>43896</v>
      </c>
      <c r="EX292" s="92"/>
      <c r="EY292" s="103"/>
      <c r="EZ292" s="92"/>
      <c r="FA292" s="102"/>
      <c r="FB292" s="102"/>
      <c r="FC292" s="92"/>
      <c r="FD292" s="92"/>
      <c r="FE292" s="103">
        <v>43896</v>
      </c>
      <c r="FF292" s="105">
        <v>16.899999999999999</v>
      </c>
      <c r="FG292" s="101">
        <v>43896</v>
      </c>
      <c r="FH292" s="105">
        <v>50</v>
      </c>
      <c r="FI292" s="92"/>
      <c r="FJ292" s="94"/>
      <c r="FK292" s="92"/>
      <c r="FL292" s="114">
        <v>43972</v>
      </c>
      <c r="FM292" s="98" t="s">
        <v>1530</v>
      </c>
      <c r="FN292" s="114">
        <v>44065</v>
      </c>
      <c r="FO292" s="107" t="s">
        <v>807</v>
      </c>
      <c r="FP292" s="92" t="s">
        <v>132</v>
      </c>
      <c r="FQ292" s="92" t="s">
        <v>132</v>
      </c>
      <c r="FR292" s="92" t="s">
        <v>132</v>
      </c>
      <c r="FS292" s="107" t="s">
        <v>807</v>
      </c>
      <c r="FT292" s="92" t="s">
        <v>132</v>
      </c>
      <c r="FU292" s="92"/>
      <c r="GM292" s="102"/>
    </row>
    <row r="293" spans="1:195" s="75" customFormat="1" x14ac:dyDescent="0.25">
      <c r="A293" s="85">
        <v>2022</v>
      </c>
      <c r="B293" s="76">
        <v>44926</v>
      </c>
      <c r="C293" s="85" t="s">
        <v>121</v>
      </c>
      <c r="D293" s="85" t="s">
        <v>122</v>
      </c>
      <c r="E293" s="85" t="s">
        <v>1474</v>
      </c>
      <c r="F293" s="77">
        <f t="shared" si="208"/>
        <v>292</v>
      </c>
      <c r="G293" s="85" t="s">
        <v>1586</v>
      </c>
      <c r="H293" s="85">
        <v>86</v>
      </c>
      <c r="I293" s="85" t="s">
        <v>797</v>
      </c>
      <c r="J293" s="217" t="s">
        <v>800</v>
      </c>
      <c r="K293" s="77" t="str">
        <f>VLOOKUP(J293,[1]CodMpios!$B$1075:$E$1087,4,FALSE)</f>
        <v>86001 - Mocoa</v>
      </c>
      <c r="L293" s="77" t="str">
        <f>VLOOKUP($J293,[1]Coord_Mpios_X_Y!$B$102:$K$114,9,FALSE)</f>
        <v>1,228574994655</v>
      </c>
      <c r="M293" s="77" t="str">
        <f>VLOOKUP($J293,[1]Coord_Mpios_X_Y!$B$102:$K$114,10,FALSE)</f>
        <v>-76,684362183288</v>
      </c>
      <c r="N293" s="86" t="s">
        <v>1784</v>
      </c>
      <c r="O293" s="86" t="s">
        <v>1776</v>
      </c>
      <c r="P293" s="218"/>
      <c r="Q293" s="85" t="s">
        <v>126</v>
      </c>
      <c r="R293" s="108">
        <v>18122323</v>
      </c>
      <c r="S293" s="62" t="str">
        <f t="shared" si="187"/>
        <v>CC18122323</v>
      </c>
      <c r="T293" s="91" t="s">
        <v>180</v>
      </c>
      <c r="U293" s="85" t="s">
        <v>1322</v>
      </c>
      <c r="V293" s="91" t="s">
        <v>630</v>
      </c>
      <c r="W293" s="85" t="s">
        <v>217</v>
      </c>
      <c r="X293" s="87">
        <v>20830</v>
      </c>
      <c r="Y293" s="89">
        <f t="shared" si="204"/>
        <v>57</v>
      </c>
      <c r="Z293" s="63">
        <f>VLOOKUP($Y293,[1]Edades!$A$3:$H$153,4,FALSE)</f>
        <v>5</v>
      </c>
      <c r="AA293" s="63" t="str">
        <f>VLOOKUP($Y293,[1]Edades!$A$3:$H$153,6,FALSE)</f>
        <v>5 - Adultez</v>
      </c>
      <c r="AB293" s="63">
        <f>VLOOKUP($Y293,[1]Edades!$A$3:$H$153,7,FALSE)</f>
        <v>12</v>
      </c>
      <c r="AC293" s="63" t="str">
        <f>VLOOKUP($Y293,[1]Edades!$A$3:$H$153,8,FALSE)</f>
        <v>55-59</v>
      </c>
      <c r="AD293" s="91" t="s">
        <v>1589</v>
      </c>
      <c r="AE293" s="85">
        <v>1</v>
      </c>
      <c r="AF293" s="85" t="s">
        <v>807</v>
      </c>
      <c r="AG293" s="86" t="s">
        <v>1777</v>
      </c>
      <c r="AH293" s="85" t="s">
        <v>807</v>
      </c>
      <c r="AI293" s="85" t="s">
        <v>807</v>
      </c>
      <c r="AJ293" s="85" t="s">
        <v>807</v>
      </c>
      <c r="AK293" s="86" t="s">
        <v>1784</v>
      </c>
      <c r="AL293" s="85" t="s">
        <v>807</v>
      </c>
      <c r="AM293" s="85" t="s">
        <v>1786</v>
      </c>
      <c r="AN293" s="85" t="s">
        <v>131</v>
      </c>
      <c r="AO293" s="85" t="s">
        <v>131</v>
      </c>
      <c r="AP293" s="85" t="s">
        <v>131</v>
      </c>
      <c r="AQ293" s="75" t="s">
        <v>1841</v>
      </c>
      <c r="AR293" s="53" t="str">
        <f t="shared" si="205"/>
        <v>86001 - Mocoa</v>
      </c>
      <c r="AS293" s="85" t="s">
        <v>1586</v>
      </c>
      <c r="AT293" s="85">
        <v>3108691491</v>
      </c>
      <c r="AU293" s="85" t="s">
        <v>1219</v>
      </c>
      <c r="AV293" s="85"/>
      <c r="AW293" s="85"/>
      <c r="AX293" s="85"/>
      <c r="AY293" s="85"/>
      <c r="AZ293" s="85"/>
      <c r="BA293" s="85">
        <v>86</v>
      </c>
      <c r="BB293" s="85" t="s">
        <v>1778</v>
      </c>
      <c r="BC293" s="85">
        <v>86001</v>
      </c>
      <c r="BD293" s="85" t="s">
        <v>1586</v>
      </c>
      <c r="BE293" s="89">
        <v>860010017201</v>
      </c>
      <c r="BF293" s="49" t="s">
        <v>1079</v>
      </c>
      <c r="BG293" s="85" t="s">
        <v>1779</v>
      </c>
      <c r="BH293" s="85" t="s">
        <v>1780</v>
      </c>
      <c r="BI293" s="85">
        <v>4201616</v>
      </c>
      <c r="BJ293" s="85"/>
      <c r="BK293" s="85"/>
      <c r="BL293" s="85" t="s">
        <v>807</v>
      </c>
      <c r="BM293" s="85" t="s">
        <v>130</v>
      </c>
      <c r="BN293" s="85" t="s">
        <v>132</v>
      </c>
      <c r="BO293" s="85">
        <v>0</v>
      </c>
      <c r="BP293" s="85" t="s">
        <v>132</v>
      </c>
      <c r="BQ293" s="85" t="s">
        <v>132</v>
      </c>
      <c r="BR293" s="85" t="s">
        <v>807</v>
      </c>
      <c r="BS293" s="85" t="s">
        <v>807</v>
      </c>
      <c r="BT293" s="142">
        <v>44670</v>
      </c>
      <c r="BU293" s="85" t="s">
        <v>1677</v>
      </c>
      <c r="BV293" s="85" t="s">
        <v>130</v>
      </c>
      <c r="BW293" s="91" t="s">
        <v>131</v>
      </c>
      <c r="BX293" s="85"/>
      <c r="BY293" s="85" t="s">
        <v>131</v>
      </c>
      <c r="BZ293" s="85" t="s">
        <v>807</v>
      </c>
      <c r="CA293" s="85" t="s">
        <v>807</v>
      </c>
      <c r="CB293" s="85"/>
      <c r="CC293" s="85"/>
      <c r="CD293" s="85" t="s">
        <v>131</v>
      </c>
      <c r="CE293" s="88" t="s">
        <v>1681</v>
      </c>
      <c r="CF293" s="80" t="str">
        <f t="shared" si="219"/>
        <v>DM</v>
      </c>
      <c r="CG293" s="109">
        <v>86</v>
      </c>
      <c r="CH293" s="95">
        <v>160</v>
      </c>
      <c r="CI293" s="50">
        <f t="shared" si="188"/>
        <v>33.593749999999993</v>
      </c>
      <c r="CJ293" s="18" t="str">
        <f t="shared" si="189"/>
        <v>OBESIDAD</v>
      </c>
      <c r="CK293" s="95">
        <f>Hoja1!L295</f>
        <v>8</v>
      </c>
      <c r="CL293" s="10" t="s">
        <v>1112</v>
      </c>
      <c r="CM293" s="114">
        <v>43494</v>
      </c>
      <c r="CN293" s="92"/>
      <c r="CO293" s="92">
        <v>2</v>
      </c>
      <c r="CP293" s="65" t="s">
        <v>1222</v>
      </c>
      <c r="CQ293" s="75">
        <v>1</v>
      </c>
      <c r="CR293" s="98">
        <v>41628</v>
      </c>
      <c r="CS293" s="75">
        <v>1</v>
      </c>
      <c r="CT293" s="110" t="s">
        <v>1707</v>
      </c>
      <c r="CU293" s="93" t="s">
        <v>807</v>
      </c>
      <c r="CV293" s="92"/>
      <c r="CW293" s="102">
        <v>100</v>
      </c>
      <c r="CX293" s="102">
        <v>80</v>
      </c>
      <c r="CY293" s="93" t="s">
        <v>807</v>
      </c>
      <c r="CZ293" s="92" t="s">
        <v>130</v>
      </c>
      <c r="DA293" s="75" t="s">
        <v>807</v>
      </c>
      <c r="DB293" s="92">
        <v>0</v>
      </c>
      <c r="DC293" s="75" t="str">
        <f t="shared" si="191"/>
        <v/>
      </c>
      <c r="DD293" s="16" t="str">
        <f t="shared" si="192"/>
        <v/>
      </c>
      <c r="DE293" s="16" t="str">
        <f t="shared" si="193"/>
        <v/>
      </c>
      <c r="DF293" s="16" t="str">
        <f t="shared" si="194"/>
        <v/>
      </c>
      <c r="DG293" s="16" t="str">
        <f t="shared" si="207"/>
        <v xml:space="preserve"> +  +  + </v>
      </c>
      <c r="DH293" s="16" t="str">
        <f t="shared" si="221"/>
        <v>DM</v>
      </c>
      <c r="DI293" s="98"/>
      <c r="DJ293" s="75" t="str">
        <f t="shared" si="195"/>
        <v>NO</v>
      </c>
      <c r="DL293" s="98"/>
      <c r="DM293" s="98">
        <v>43606</v>
      </c>
      <c r="DN293" s="75" t="str">
        <f t="shared" si="196"/>
        <v>SI</v>
      </c>
      <c r="DO293" s="98"/>
      <c r="DP293" s="75" t="str">
        <f t="shared" si="197"/>
        <v>NO</v>
      </c>
      <c r="DQ293" s="98"/>
      <c r="DR293" s="75" t="str">
        <f t="shared" si="198"/>
        <v>NO</v>
      </c>
      <c r="DS293" s="98"/>
      <c r="DT293" s="75" t="str">
        <f t="shared" si="199"/>
        <v>NO</v>
      </c>
      <c r="DU293" s="98"/>
      <c r="DV293" s="75" t="str">
        <f t="shared" si="200"/>
        <v>NO</v>
      </c>
      <c r="DW293" s="98"/>
      <c r="DX293" s="75" t="str">
        <f t="shared" si="201"/>
        <v>NO</v>
      </c>
      <c r="DY293" s="98"/>
      <c r="DZ293" s="75" t="str">
        <f t="shared" si="202"/>
        <v>NO</v>
      </c>
      <c r="EA293" s="98"/>
      <c r="EB293" s="75" t="str">
        <f t="shared" si="203"/>
        <v>NO</v>
      </c>
      <c r="EC293" s="98" t="s">
        <v>807</v>
      </c>
      <c r="ED293" s="92" t="s">
        <v>1530</v>
      </c>
      <c r="EE293" s="92"/>
      <c r="EF293" s="98" t="s">
        <v>807</v>
      </c>
      <c r="EG293" s="94"/>
      <c r="EH293" s="99" t="s">
        <v>131</v>
      </c>
      <c r="EI293" s="99" t="s">
        <v>807</v>
      </c>
      <c r="EJ293" s="99"/>
      <c r="EK293" s="101">
        <v>44271</v>
      </c>
      <c r="EL293" s="92">
        <v>0.91</v>
      </c>
      <c r="EM293" s="103">
        <v>44643</v>
      </c>
      <c r="EN293" s="102">
        <v>141</v>
      </c>
      <c r="EO293" s="101">
        <v>44643</v>
      </c>
      <c r="EP293" s="92">
        <v>194.1</v>
      </c>
      <c r="EQ293" s="101">
        <v>44643</v>
      </c>
      <c r="ER293" s="99">
        <v>116.17999999999999</v>
      </c>
      <c r="ES293" s="101">
        <v>44643</v>
      </c>
      <c r="ET293" s="192">
        <v>51.6</v>
      </c>
      <c r="EU293" s="101">
        <v>44643</v>
      </c>
      <c r="EV293" s="92">
        <v>131.6</v>
      </c>
      <c r="EW293" s="101">
        <v>44271</v>
      </c>
      <c r="EX293" s="92"/>
      <c r="EY293" s="103">
        <v>44643</v>
      </c>
      <c r="EZ293" s="92">
        <v>6.8</v>
      </c>
      <c r="FA293" s="102"/>
      <c r="FB293" s="102"/>
      <c r="FC293" s="92"/>
      <c r="FD293" s="92"/>
      <c r="FE293" s="103">
        <v>44271</v>
      </c>
      <c r="FF293" s="105">
        <v>4</v>
      </c>
      <c r="FG293" s="101">
        <v>44271</v>
      </c>
      <c r="FH293" s="105">
        <v>104.6</v>
      </c>
      <c r="FI293" s="92"/>
      <c r="FJ293" s="94"/>
      <c r="FK293" s="92"/>
      <c r="FL293" s="114">
        <v>44670</v>
      </c>
      <c r="FM293" s="98" t="s">
        <v>1530</v>
      </c>
      <c r="FN293" s="114">
        <v>44761</v>
      </c>
      <c r="FO293" s="107" t="s">
        <v>807</v>
      </c>
      <c r="FP293" s="92" t="s">
        <v>132</v>
      </c>
      <c r="FQ293" s="92" t="s">
        <v>132</v>
      </c>
      <c r="FR293" s="92" t="s">
        <v>132</v>
      </c>
      <c r="FS293" s="107" t="s">
        <v>807</v>
      </c>
      <c r="FT293" s="92" t="s">
        <v>132</v>
      </c>
      <c r="FU293" s="92"/>
      <c r="GM293" s="102"/>
    </row>
    <row r="294" spans="1:195" s="75" customFormat="1" ht="51.75" x14ac:dyDescent="0.25">
      <c r="A294" s="85">
        <v>2022</v>
      </c>
      <c r="B294" s="76">
        <v>44926</v>
      </c>
      <c r="C294" s="85" t="s">
        <v>121</v>
      </c>
      <c r="D294" s="85" t="s">
        <v>122</v>
      </c>
      <c r="E294" s="85" t="s">
        <v>123</v>
      </c>
      <c r="F294" s="77">
        <f t="shared" si="208"/>
        <v>293</v>
      </c>
      <c r="G294" s="85" t="s">
        <v>1586</v>
      </c>
      <c r="H294" s="85">
        <v>86</v>
      </c>
      <c r="I294" s="85" t="s">
        <v>797</v>
      </c>
      <c r="J294" s="217" t="s">
        <v>800</v>
      </c>
      <c r="K294" s="77" t="str">
        <f>VLOOKUP(J294,[1]CodMpios!$B$1075:$E$1087,4,FALSE)</f>
        <v>86001 - Mocoa</v>
      </c>
      <c r="L294" s="77" t="str">
        <f>VLOOKUP($J294,[1]Coord_Mpios_X_Y!$B$102:$K$114,9,FALSE)</f>
        <v>1,228574994655</v>
      </c>
      <c r="M294" s="77" t="str">
        <f>VLOOKUP($J294,[1]Coord_Mpios_X_Y!$B$102:$K$114,10,FALSE)</f>
        <v>-76,684362183288</v>
      </c>
      <c r="N294" s="86" t="s">
        <v>1784</v>
      </c>
      <c r="O294" s="86" t="s">
        <v>1776</v>
      </c>
      <c r="P294" s="218"/>
      <c r="Q294" s="85" t="s">
        <v>126</v>
      </c>
      <c r="R294" s="108">
        <v>12093254</v>
      </c>
      <c r="S294" s="62" t="str">
        <f t="shared" si="187"/>
        <v>CC12093254</v>
      </c>
      <c r="T294" s="91" t="s">
        <v>395</v>
      </c>
      <c r="U294" s="85" t="s">
        <v>383</v>
      </c>
      <c r="V294" s="91" t="s">
        <v>397</v>
      </c>
      <c r="W294" s="85" t="s">
        <v>561</v>
      </c>
      <c r="X294" s="87">
        <v>15821</v>
      </c>
      <c r="Y294" s="89">
        <f t="shared" si="204"/>
        <v>43</v>
      </c>
      <c r="Z294" s="63">
        <f>VLOOKUP($Y294,[1]Edades!$A$3:$H$153,4,FALSE)</f>
        <v>5</v>
      </c>
      <c r="AA294" s="63" t="str">
        <f>VLOOKUP($Y294,[1]Edades!$A$3:$H$153,6,FALSE)</f>
        <v>5 - Adultez</v>
      </c>
      <c r="AB294" s="63">
        <f>VLOOKUP($Y294,[1]Edades!$A$3:$H$153,7,FALSE)</f>
        <v>9</v>
      </c>
      <c r="AC294" s="63" t="str">
        <f>VLOOKUP($Y294,[1]Edades!$A$3:$H$153,8,FALSE)</f>
        <v>40-44</v>
      </c>
      <c r="AD294" s="91" t="s">
        <v>1589</v>
      </c>
      <c r="AE294" s="85">
        <v>1</v>
      </c>
      <c r="AF294" s="85" t="s">
        <v>807</v>
      </c>
      <c r="AG294" s="128" t="s">
        <v>156</v>
      </c>
      <c r="AH294" s="128" t="s">
        <v>130</v>
      </c>
      <c r="AI294" s="85" t="s">
        <v>2236</v>
      </c>
      <c r="AJ294" s="127" t="s">
        <v>1995</v>
      </c>
      <c r="AK294" s="127" t="s">
        <v>1784</v>
      </c>
      <c r="AL294" s="128" t="s">
        <v>1600</v>
      </c>
      <c r="AM294" s="127" t="s">
        <v>1856</v>
      </c>
      <c r="AN294" s="127" t="s">
        <v>1604</v>
      </c>
      <c r="AO294" s="127" t="s">
        <v>1605</v>
      </c>
      <c r="AP294" s="127" t="s">
        <v>1996</v>
      </c>
      <c r="AQ294" s="128" t="s">
        <v>1841</v>
      </c>
      <c r="AR294" s="53" t="str">
        <f t="shared" si="205"/>
        <v>86001 - Mocoa</v>
      </c>
      <c r="AS294" s="85" t="s">
        <v>1586</v>
      </c>
      <c r="AT294" s="85">
        <v>3132384266</v>
      </c>
      <c r="AU294" s="85" t="s">
        <v>1219</v>
      </c>
      <c r="AV294" s="85"/>
      <c r="AW294" s="85"/>
      <c r="AX294" s="85"/>
      <c r="AY294" s="85"/>
      <c r="AZ294" s="85"/>
      <c r="BA294" s="85">
        <v>86</v>
      </c>
      <c r="BB294" s="85" t="s">
        <v>1778</v>
      </c>
      <c r="BC294" s="85">
        <v>86001</v>
      </c>
      <c r="BD294" s="85" t="s">
        <v>1586</v>
      </c>
      <c r="BE294" s="89">
        <v>860010017201</v>
      </c>
      <c r="BF294" s="49" t="s">
        <v>1079</v>
      </c>
      <c r="BG294" s="85" t="s">
        <v>1779</v>
      </c>
      <c r="BH294" s="85" t="s">
        <v>1780</v>
      </c>
      <c r="BI294" s="85">
        <v>4201616</v>
      </c>
      <c r="BJ294" s="85"/>
      <c r="BK294" s="85"/>
      <c r="BL294" s="85" t="s">
        <v>807</v>
      </c>
      <c r="BM294" s="127" t="s">
        <v>130</v>
      </c>
      <c r="BN294" s="127" t="s">
        <v>132</v>
      </c>
      <c r="BO294" s="85">
        <v>0</v>
      </c>
      <c r="BP294" s="127" t="s">
        <v>132</v>
      </c>
      <c r="BQ294" s="127" t="s">
        <v>132</v>
      </c>
      <c r="BR294" s="85" t="s">
        <v>1676</v>
      </c>
      <c r="BS294" s="127" t="s">
        <v>132</v>
      </c>
      <c r="BT294" s="150">
        <v>44910</v>
      </c>
      <c r="BU294" s="127" t="s">
        <v>1677</v>
      </c>
      <c r="BV294" s="127" t="s">
        <v>130</v>
      </c>
      <c r="BW294" s="91" t="s">
        <v>1700</v>
      </c>
      <c r="BX294" s="127" t="s">
        <v>132</v>
      </c>
      <c r="BY294" s="127" t="s">
        <v>132</v>
      </c>
      <c r="BZ294" s="127" t="s">
        <v>130</v>
      </c>
      <c r="CA294" s="127" t="s">
        <v>132</v>
      </c>
      <c r="CB294" s="127" t="s">
        <v>132</v>
      </c>
      <c r="CC294" s="127" t="s">
        <v>132</v>
      </c>
      <c r="CD294" s="127" t="s">
        <v>131</v>
      </c>
      <c r="CE294" s="127" t="s">
        <v>1681</v>
      </c>
      <c r="CF294" s="127" t="s">
        <v>132</v>
      </c>
      <c r="CG294" s="130">
        <v>66</v>
      </c>
      <c r="CH294" s="131">
        <v>168</v>
      </c>
      <c r="CI294" s="50">
        <f t="shared" si="188"/>
        <v>23.384353741496604</v>
      </c>
      <c r="CJ294" s="18" t="str">
        <f t="shared" si="189"/>
        <v>NORMAL</v>
      </c>
      <c r="CK294" s="95">
        <f>Hoja1!L296</f>
        <v>6</v>
      </c>
      <c r="CL294" s="10" t="s">
        <v>1112</v>
      </c>
      <c r="CM294" s="146">
        <v>43495</v>
      </c>
      <c r="CN294" s="127"/>
      <c r="CO294" s="135">
        <v>1</v>
      </c>
      <c r="CP294" s="65" t="s">
        <v>1221</v>
      </c>
      <c r="CQ294" s="75">
        <v>2</v>
      </c>
      <c r="CR294" s="65" t="s">
        <v>1222</v>
      </c>
      <c r="CS294" s="75">
        <v>0</v>
      </c>
      <c r="CT294" s="143" t="s">
        <v>131</v>
      </c>
      <c r="CU294" s="127" t="s">
        <v>132</v>
      </c>
      <c r="CV294" s="127"/>
      <c r="CW294" s="133">
        <v>120</v>
      </c>
      <c r="CX294" s="133">
        <v>80</v>
      </c>
      <c r="CY294" s="125" t="s">
        <v>131</v>
      </c>
      <c r="CZ294" s="127" t="s">
        <v>130</v>
      </c>
      <c r="DA294" s="127" t="s">
        <v>130</v>
      </c>
      <c r="DB294" s="92">
        <v>1</v>
      </c>
      <c r="DC294" s="75" t="str">
        <f t="shared" si="191"/>
        <v/>
      </c>
      <c r="DD294" s="16" t="str">
        <f t="shared" si="192"/>
        <v/>
      </c>
      <c r="DE294" s="16" t="str">
        <f t="shared" si="193"/>
        <v/>
      </c>
      <c r="DF294" s="16" t="str">
        <f t="shared" si="194"/>
        <v>HDL ALTO</v>
      </c>
      <c r="DG294" s="16" t="str">
        <f t="shared" si="207"/>
        <v xml:space="preserve"> +  +  + HDL ALTO</v>
      </c>
      <c r="DH294" s="16" t="str">
        <f>VLOOKUP(DG294,Hoja3!$A$19:$B$41,2,FALSE)</f>
        <v>HDL ALTO</v>
      </c>
      <c r="DI294" s="127"/>
      <c r="DJ294" s="75" t="str">
        <f t="shared" si="195"/>
        <v>NO</v>
      </c>
      <c r="DL294" s="127"/>
      <c r="DM294" s="134"/>
      <c r="DN294" s="75" t="str">
        <f t="shared" si="196"/>
        <v>NO</v>
      </c>
      <c r="DO294" s="134"/>
      <c r="DP294" s="75" t="str">
        <f t="shared" si="197"/>
        <v>NO</v>
      </c>
      <c r="DQ294" s="98"/>
      <c r="DR294" s="75" t="str">
        <f t="shared" si="198"/>
        <v>NO</v>
      </c>
      <c r="DS294" s="144"/>
      <c r="DT294" s="75" t="str">
        <f t="shared" si="199"/>
        <v>NO</v>
      </c>
      <c r="DU294" s="144"/>
      <c r="DV294" s="75" t="str">
        <f t="shared" si="200"/>
        <v>NO</v>
      </c>
      <c r="DW294" s="144"/>
      <c r="DX294" s="75" t="str">
        <f t="shared" si="201"/>
        <v>NO</v>
      </c>
      <c r="DY294" s="149">
        <v>44600</v>
      </c>
      <c r="DZ294" s="75" t="str">
        <f t="shared" si="202"/>
        <v>SI</v>
      </c>
      <c r="EA294" s="144"/>
      <c r="EB294" s="75" t="str">
        <f t="shared" si="203"/>
        <v>NO</v>
      </c>
      <c r="EC294" s="134" t="s">
        <v>132</v>
      </c>
      <c r="ED294" s="127" t="s">
        <v>1530</v>
      </c>
      <c r="EE294" s="127" t="s">
        <v>131</v>
      </c>
      <c r="EF294" s="127" t="s">
        <v>1114</v>
      </c>
      <c r="EG294" s="127">
        <v>85</v>
      </c>
      <c r="EH294" s="127" t="s">
        <v>131</v>
      </c>
      <c r="EI294" s="127">
        <v>2</v>
      </c>
      <c r="EJ294" s="127"/>
      <c r="EK294" s="145">
        <v>44600</v>
      </c>
      <c r="EL294" s="135">
        <v>0.67</v>
      </c>
      <c r="EM294" s="162">
        <v>44600</v>
      </c>
      <c r="EN294" s="133">
        <v>110</v>
      </c>
      <c r="EO294" s="134">
        <v>44600</v>
      </c>
      <c r="EP294" s="135">
        <v>149.5</v>
      </c>
      <c r="EQ294" s="134">
        <v>44600</v>
      </c>
      <c r="ER294" s="99">
        <v>70.34</v>
      </c>
      <c r="ES294" s="134">
        <v>44600</v>
      </c>
      <c r="ET294" s="225">
        <v>60</v>
      </c>
      <c r="EU294" s="134">
        <v>44600</v>
      </c>
      <c r="EV294" s="135">
        <v>95.8</v>
      </c>
      <c r="EW294" s="144">
        <v>44600</v>
      </c>
      <c r="EX294" s="127" t="s">
        <v>1998</v>
      </c>
      <c r="EY294" s="127"/>
      <c r="EZ294" s="127"/>
      <c r="FA294" s="134">
        <v>44600</v>
      </c>
      <c r="FB294" s="133" t="s">
        <v>1799</v>
      </c>
      <c r="FC294" s="134">
        <v>44600</v>
      </c>
      <c r="FD294" s="135">
        <v>3.9</v>
      </c>
      <c r="FE294" s="134">
        <v>44600</v>
      </c>
      <c r="FF294" s="135" t="s">
        <v>1997</v>
      </c>
      <c r="FG294" s="134">
        <v>44600</v>
      </c>
      <c r="FH294" s="135">
        <v>92.9</v>
      </c>
      <c r="FI294" s="145">
        <v>44600</v>
      </c>
      <c r="FJ294" s="132" t="s">
        <v>1712</v>
      </c>
      <c r="FK294" s="127">
        <v>100</v>
      </c>
      <c r="FL294" s="150">
        <v>44910</v>
      </c>
      <c r="FM294" s="134" t="s">
        <v>1530</v>
      </c>
      <c r="FN294" s="150">
        <v>45000</v>
      </c>
      <c r="FO294" s="138"/>
      <c r="FP294" s="127" t="s">
        <v>132</v>
      </c>
      <c r="FQ294" s="127" t="s">
        <v>132</v>
      </c>
      <c r="FR294" s="127" t="s">
        <v>132</v>
      </c>
      <c r="FS294" s="138" t="s">
        <v>807</v>
      </c>
      <c r="FT294" s="127" t="s">
        <v>132</v>
      </c>
      <c r="FU294" s="127"/>
      <c r="GM294" s="133"/>
    </row>
    <row r="295" spans="1:195" s="75" customFormat="1" x14ac:dyDescent="0.25">
      <c r="A295" s="85">
        <v>2022</v>
      </c>
      <c r="B295" s="76">
        <v>44926</v>
      </c>
      <c r="C295" s="85" t="s">
        <v>121</v>
      </c>
      <c r="D295" s="85" t="s">
        <v>122</v>
      </c>
      <c r="E295" s="85" t="s">
        <v>123</v>
      </c>
      <c r="F295" s="77">
        <f t="shared" si="208"/>
        <v>294</v>
      </c>
      <c r="G295" s="85" t="s">
        <v>1586</v>
      </c>
      <c r="H295" s="85">
        <v>86</v>
      </c>
      <c r="I295" s="85" t="s">
        <v>797</v>
      </c>
      <c r="J295" s="217" t="s">
        <v>800</v>
      </c>
      <c r="K295" s="77" t="str">
        <f>VLOOKUP(J295,[1]CodMpios!$B$1075:$E$1087,4,FALSE)</f>
        <v>86001 - Mocoa</v>
      </c>
      <c r="L295" s="77" t="str">
        <f>VLOOKUP($J295,[1]Coord_Mpios_X_Y!$B$102:$K$114,9,FALSE)</f>
        <v>1,228574994655</v>
      </c>
      <c r="M295" s="77" t="str">
        <f>VLOOKUP($J295,[1]Coord_Mpios_X_Y!$B$102:$K$114,10,FALSE)</f>
        <v>-76,684362183288</v>
      </c>
      <c r="N295" s="86" t="s">
        <v>1775</v>
      </c>
      <c r="O295" s="86" t="s">
        <v>1776</v>
      </c>
      <c r="P295" s="218"/>
      <c r="Q295" s="85" t="s">
        <v>126</v>
      </c>
      <c r="R295" s="108">
        <v>27476447</v>
      </c>
      <c r="S295" s="62" t="str">
        <f t="shared" si="187"/>
        <v>CC27476447</v>
      </c>
      <c r="T295" s="91" t="s">
        <v>133</v>
      </c>
      <c r="U295" s="85" t="s">
        <v>1323</v>
      </c>
      <c r="V295" s="91" t="s">
        <v>173</v>
      </c>
      <c r="W295" s="85" t="s">
        <v>237</v>
      </c>
      <c r="X295" s="87">
        <v>21198</v>
      </c>
      <c r="Y295" s="89">
        <f t="shared" si="204"/>
        <v>58</v>
      </c>
      <c r="Z295" s="63">
        <f>VLOOKUP($Y295,[1]Edades!$A$3:$H$153,4,FALSE)</f>
        <v>5</v>
      </c>
      <c r="AA295" s="63" t="str">
        <f>VLOOKUP($Y295,[1]Edades!$A$3:$H$153,6,FALSE)</f>
        <v>5 - Adultez</v>
      </c>
      <c r="AB295" s="63">
        <f>VLOOKUP($Y295,[1]Edades!$A$3:$H$153,7,FALSE)</f>
        <v>12</v>
      </c>
      <c r="AC295" s="63" t="str">
        <f>VLOOKUP($Y295,[1]Edades!$A$3:$H$153,8,FALSE)</f>
        <v>55-59</v>
      </c>
      <c r="AD295" s="91" t="s">
        <v>1590</v>
      </c>
      <c r="AE295" s="85">
        <v>2</v>
      </c>
      <c r="AF295" s="85" t="s">
        <v>807</v>
      </c>
      <c r="AG295" s="86" t="s">
        <v>1777</v>
      </c>
      <c r="AH295" s="85" t="s">
        <v>807</v>
      </c>
      <c r="AI295" s="85" t="s">
        <v>1596</v>
      </c>
      <c r="AJ295" s="85" t="s">
        <v>1591</v>
      </c>
      <c r="AK295" s="86" t="s">
        <v>1775</v>
      </c>
      <c r="AL295" s="86" t="s">
        <v>1601</v>
      </c>
      <c r="AM295" s="85" t="s">
        <v>1786</v>
      </c>
      <c r="AN295" s="85" t="s">
        <v>131</v>
      </c>
      <c r="AO295" s="85" t="s">
        <v>131</v>
      </c>
      <c r="AP295" s="85" t="s">
        <v>131</v>
      </c>
      <c r="AQ295" s="75" t="s">
        <v>1841</v>
      </c>
      <c r="AR295" s="53" t="str">
        <f t="shared" si="205"/>
        <v>86001 - Mocoa</v>
      </c>
      <c r="AS295" s="88" t="s">
        <v>1644</v>
      </c>
      <c r="AT295" s="85">
        <v>3208034685</v>
      </c>
      <c r="AU295" s="85" t="s">
        <v>1219</v>
      </c>
      <c r="AV295" s="85"/>
      <c r="AW295" s="85"/>
      <c r="AX295" s="85"/>
      <c r="AY295" s="85"/>
      <c r="AZ295" s="85"/>
      <c r="BA295" s="85">
        <v>86</v>
      </c>
      <c r="BB295" s="85" t="s">
        <v>1778</v>
      </c>
      <c r="BC295" s="85">
        <v>86001</v>
      </c>
      <c r="BD295" s="85" t="s">
        <v>1586</v>
      </c>
      <c r="BE295" s="89">
        <v>860010017201</v>
      </c>
      <c r="BF295" s="49" t="s">
        <v>1079</v>
      </c>
      <c r="BG295" s="85" t="s">
        <v>1779</v>
      </c>
      <c r="BH295" s="85" t="s">
        <v>1780</v>
      </c>
      <c r="BI295" s="85">
        <v>4201616</v>
      </c>
      <c r="BJ295" s="85"/>
      <c r="BK295" s="85"/>
      <c r="BL295" s="85" t="s">
        <v>807</v>
      </c>
      <c r="BM295" s="88" t="s">
        <v>130</v>
      </c>
      <c r="BN295" s="85" t="s">
        <v>132</v>
      </c>
      <c r="BO295" s="85">
        <v>0</v>
      </c>
      <c r="BP295" s="85" t="s">
        <v>132</v>
      </c>
      <c r="BQ295" s="85" t="s">
        <v>132</v>
      </c>
      <c r="BR295" s="85" t="s">
        <v>1676</v>
      </c>
      <c r="BS295" s="85" t="s">
        <v>132</v>
      </c>
      <c r="BT295" s="142">
        <v>44866</v>
      </c>
      <c r="BU295" s="85" t="s">
        <v>1677</v>
      </c>
      <c r="BV295" s="85" t="s">
        <v>130</v>
      </c>
      <c r="BW295" s="91" t="s">
        <v>1999</v>
      </c>
      <c r="BX295" s="85" t="s">
        <v>1695</v>
      </c>
      <c r="BY295" s="85" t="s">
        <v>132</v>
      </c>
      <c r="BZ295" s="85" t="s">
        <v>132</v>
      </c>
      <c r="CA295" s="85" t="s">
        <v>132</v>
      </c>
      <c r="CB295" s="85" t="s">
        <v>132</v>
      </c>
      <c r="CC295" s="85" t="s">
        <v>132</v>
      </c>
      <c r="CD295" s="85" t="s">
        <v>131</v>
      </c>
      <c r="CE295" s="85" t="s">
        <v>1681</v>
      </c>
      <c r="CF295" s="85" t="s">
        <v>132</v>
      </c>
      <c r="CG295" s="109">
        <v>74</v>
      </c>
      <c r="CH295" s="95">
        <v>160</v>
      </c>
      <c r="CI295" s="50">
        <f t="shared" si="188"/>
        <v>28.906249999999993</v>
      </c>
      <c r="CJ295" s="18" t="str">
        <f t="shared" si="189"/>
        <v>SOBREPESO</v>
      </c>
      <c r="CK295" s="95">
        <f>Hoja1!L297</f>
        <v>30</v>
      </c>
      <c r="CL295" s="10" t="s">
        <v>1115</v>
      </c>
      <c r="CM295" s="114">
        <v>43496</v>
      </c>
      <c r="CN295" s="92"/>
      <c r="CO295" s="75">
        <v>1</v>
      </c>
      <c r="CP295" s="119">
        <f t="shared" ref="CP295:CP296" si="222">CM295</f>
        <v>43496</v>
      </c>
      <c r="CQ295" s="75">
        <v>2</v>
      </c>
      <c r="CR295" s="65" t="s">
        <v>1222</v>
      </c>
      <c r="CS295" s="75">
        <v>0</v>
      </c>
      <c r="CT295" s="110" t="s">
        <v>131</v>
      </c>
      <c r="CU295" s="92" t="s">
        <v>132</v>
      </c>
      <c r="CV295" s="92"/>
      <c r="CW295" s="102">
        <v>120</v>
      </c>
      <c r="CX295" s="102">
        <v>80</v>
      </c>
      <c r="CY295" s="93" t="s">
        <v>131</v>
      </c>
      <c r="CZ295" s="92" t="s">
        <v>130</v>
      </c>
      <c r="DA295" s="92" t="s">
        <v>130</v>
      </c>
      <c r="DB295" s="92">
        <v>1</v>
      </c>
      <c r="DC295" s="75" t="str">
        <f t="shared" si="191"/>
        <v/>
      </c>
      <c r="DD295" s="16" t="str">
        <f t="shared" si="192"/>
        <v/>
      </c>
      <c r="DE295" s="16" t="str">
        <f t="shared" si="193"/>
        <v/>
      </c>
      <c r="DF295" s="16" t="str">
        <f t="shared" si="194"/>
        <v/>
      </c>
      <c r="DG295" s="16" t="str">
        <f t="shared" si="207"/>
        <v xml:space="preserve"> +  +  + </v>
      </c>
      <c r="DH295" s="16" t="str">
        <f>E295</f>
        <v>HTA</v>
      </c>
      <c r="DI295" s="98"/>
      <c r="DJ295" s="75" t="str">
        <f t="shared" si="195"/>
        <v>NO</v>
      </c>
      <c r="DL295" s="98"/>
      <c r="DM295" s="98"/>
      <c r="DN295" s="75" t="str">
        <f t="shared" si="196"/>
        <v>NO</v>
      </c>
      <c r="DO295" s="98"/>
      <c r="DP295" s="75" t="str">
        <f t="shared" si="197"/>
        <v>NO</v>
      </c>
      <c r="DQ295" s="98"/>
      <c r="DR295" s="75" t="str">
        <f t="shared" si="198"/>
        <v>NO</v>
      </c>
      <c r="DS295" s="98"/>
      <c r="DT295" s="75" t="str">
        <f t="shared" si="199"/>
        <v>NO</v>
      </c>
      <c r="DU295" s="98"/>
      <c r="DV295" s="75" t="str">
        <f t="shared" si="200"/>
        <v>NO</v>
      </c>
      <c r="DW295" s="98"/>
      <c r="DX295" s="75" t="str">
        <f t="shared" si="201"/>
        <v>NO</v>
      </c>
      <c r="DY295" s="98">
        <v>44614</v>
      </c>
      <c r="DZ295" s="75" t="str">
        <f t="shared" si="202"/>
        <v>SI</v>
      </c>
      <c r="EA295" s="98"/>
      <c r="EB295" s="75" t="str">
        <f t="shared" si="203"/>
        <v>NO</v>
      </c>
      <c r="EC295" s="98" t="s">
        <v>132</v>
      </c>
      <c r="ED295" s="92" t="s">
        <v>1530</v>
      </c>
      <c r="EE295" s="92" t="s">
        <v>807</v>
      </c>
      <c r="EF295" s="92" t="s">
        <v>1814</v>
      </c>
      <c r="EG295" s="94"/>
      <c r="EH295" s="99">
        <v>1</v>
      </c>
      <c r="EI295" s="92">
        <v>1</v>
      </c>
      <c r="EJ295" s="92"/>
      <c r="EK295" s="101">
        <v>44614</v>
      </c>
      <c r="EL295" s="92">
        <v>0.57999999999999996</v>
      </c>
      <c r="EM295" s="103">
        <v>44614</v>
      </c>
      <c r="EN295" s="102">
        <v>124</v>
      </c>
      <c r="EO295" s="101">
        <v>44614</v>
      </c>
      <c r="EP295" s="92">
        <v>178.53</v>
      </c>
      <c r="EQ295" s="101">
        <v>44614</v>
      </c>
      <c r="ER295" s="99">
        <v>103.04600000000001</v>
      </c>
      <c r="ES295" s="101">
        <v>44614</v>
      </c>
      <c r="ET295" s="192">
        <v>44.6</v>
      </c>
      <c r="EU295" s="101">
        <v>44614</v>
      </c>
      <c r="EV295" s="92">
        <v>154.41999999999999</v>
      </c>
      <c r="EW295" s="101">
        <v>44614</v>
      </c>
      <c r="EX295" s="94" t="s">
        <v>1749</v>
      </c>
      <c r="EY295" s="103"/>
      <c r="EZ295" s="92"/>
      <c r="FA295" s="102"/>
      <c r="FB295" s="102"/>
      <c r="FC295" s="92"/>
      <c r="FD295" s="92"/>
      <c r="FE295" s="103">
        <v>44614</v>
      </c>
      <c r="FF295" s="105">
        <v>4.5199999999999996</v>
      </c>
      <c r="FG295" s="101">
        <v>44614</v>
      </c>
      <c r="FH295" s="105">
        <v>61.8</v>
      </c>
      <c r="FI295" s="98">
        <v>44614</v>
      </c>
      <c r="FJ295" s="94" t="s">
        <v>1712</v>
      </c>
      <c r="FK295" s="92">
        <v>96</v>
      </c>
      <c r="FL295" s="114">
        <v>44866</v>
      </c>
      <c r="FM295" s="98" t="s">
        <v>1530</v>
      </c>
      <c r="FN295" s="114">
        <v>44958</v>
      </c>
      <c r="FO295" s="107"/>
      <c r="FP295" s="92" t="s">
        <v>132</v>
      </c>
      <c r="FQ295" s="92" t="s">
        <v>132</v>
      </c>
      <c r="FR295" s="92" t="s">
        <v>132</v>
      </c>
      <c r="FS295" s="107" t="s">
        <v>132</v>
      </c>
      <c r="FT295" s="92" t="s">
        <v>132</v>
      </c>
      <c r="FU295" s="92"/>
      <c r="GM295" s="102"/>
    </row>
    <row r="296" spans="1:195" s="75" customFormat="1" x14ac:dyDescent="0.25">
      <c r="A296" s="85">
        <v>2022</v>
      </c>
      <c r="B296" s="76">
        <v>44926</v>
      </c>
      <c r="C296" s="85" t="s">
        <v>121</v>
      </c>
      <c r="D296" s="85" t="s">
        <v>122</v>
      </c>
      <c r="E296" s="85" t="s">
        <v>123</v>
      </c>
      <c r="F296" s="77">
        <f t="shared" si="208"/>
        <v>295</v>
      </c>
      <c r="G296" s="85" t="s">
        <v>1586</v>
      </c>
      <c r="H296" s="85">
        <v>86</v>
      </c>
      <c r="I296" s="85" t="s">
        <v>797</v>
      </c>
      <c r="J296" s="217" t="s">
        <v>899</v>
      </c>
      <c r="K296" s="77" t="str">
        <f>VLOOKUP(J296,[1]CodMpios!$B$1075:$E$1087,4,FALSE)</f>
        <v>86320 - Orito</v>
      </c>
      <c r="L296" s="77" t="str">
        <f>VLOOKUP($J296,[1]Coord_Mpios_X_Y!$B$102:$K$114,9,FALSE)</f>
        <v>0,673756322544</v>
      </c>
      <c r="M296" s="77" t="str">
        <f>VLOOKUP($J296,[1]Coord_Mpios_X_Y!$B$102:$K$114,10,FALSE)</f>
        <v>-76,943139228782</v>
      </c>
      <c r="N296" s="86" t="s">
        <v>1775</v>
      </c>
      <c r="O296" s="86" t="s">
        <v>1776</v>
      </c>
      <c r="P296" s="218"/>
      <c r="Q296" s="85" t="s">
        <v>126</v>
      </c>
      <c r="R296" s="85">
        <v>25150515</v>
      </c>
      <c r="S296" s="62" t="str">
        <f t="shared" si="187"/>
        <v>CC25150515</v>
      </c>
      <c r="T296" s="85" t="s">
        <v>648</v>
      </c>
      <c r="U296" s="85" t="s">
        <v>224</v>
      </c>
      <c r="V296" s="85" t="s">
        <v>1401</v>
      </c>
      <c r="W296" s="85" t="s">
        <v>1402</v>
      </c>
      <c r="X296" s="87">
        <v>15897</v>
      </c>
      <c r="Y296" s="89">
        <f t="shared" si="204"/>
        <v>43</v>
      </c>
      <c r="Z296" s="63">
        <f>VLOOKUP($Y296,[1]Edades!$A$3:$H$153,4,FALSE)</f>
        <v>5</v>
      </c>
      <c r="AA296" s="63" t="str">
        <f>VLOOKUP($Y296,[1]Edades!$A$3:$H$153,6,FALSE)</f>
        <v>5 - Adultez</v>
      </c>
      <c r="AB296" s="63">
        <f>VLOOKUP($Y296,[1]Edades!$A$3:$H$153,7,FALSE)</f>
        <v>9</v>
      </c>
      <c r="AC296" s="63" t="str">
        <f>VLOOKUP($Y296,[1]Edades!$A$3:$H$153,8,FALSE)</f>
        <v>40-44</v>
      </c>
      <c r="AD296" s="91" t="s">
        <v>1590</v>
      </c>
      <c r="AE296" s="85">
        <v>2</v>
      </c>
      <c r="AF296" s="85" t="s">
        <v>807</v>
      </c>
      <c r="AG296" s="86" t="s">
        <v>1777</v>
      </c>
      <c r="AH296" s="85" t="s">
        <v>807</v>
      </c>
      <c r="AI296" s="85" t="s">
        <v>807</v>
      </c>
      <c r="AJ296" s="85" t="s">
        <v>807</v>
      </c>
      <c r="AK296" s="86" t="s">
        <v>1775</v>
      </c>
      <c r="AL296" s="86" t="s">
        <v>1600</v>
      </c>
      <c r="AM296" s="85" t="s">
        <v>1786</v>
      </c>
      <c r="AN296" s="85" t="s">
        <v>131</v>
      </c>
      <c r="AO296" s="85" t="s">
        <v>131</v>
      </c>
      <c r="AP296" s="85" t="s">
        <v>131</v>
      </c>
      <c r="AQ296" s="75" t="s">
        <v>1841</v>
      </c>
      <c r="AR296" s="53" t="str">
        <f t="shared" si="205"/>
        <v>86320 - Orito</v>
      </c>
      <c r="AS296" s="85" t="s">
        <v>1608</v>
      </c>
      <c r="AT296" s="85">
        <v>3117711147</v>
      </c>
      <c r="AU296" s="85" t="s">
        <v>1219</v>
      </c>
      <c r="AV296" s="85"/>
      <c r="AW296" s="85"/>
      <c r="AX296" s="85"/>
      <c r="AY296" s="85"/>
      <c r="AZ296" s="85"/>
      <c r="BA296" s="85">
        <v>86</v>
      </c>
      <c r="BB296" s="85" t="s">
        <v>1778</v>
      </c>
      <c r="BC296" s="85">
        <v>86320</v>
      </c>
      <c r="BD296" s="85" t="s">
        <v>1608</v>
      </c>
      <c r="BE296" s="89">
        <v>860010017201</v>
      </c>
      <c r="BF296" s="49" t="s">
        <v>1082</v>
      </c>
      <c r="BG296" s="85" t="s">
        <v>1779</v>
      </c>
      <c r="BH296" s="85" t="s">
        <v>1780</v>
      </c>
      <c r="BI296" s="85">
        <v>4201616</v>
      </c>
      <c r="BJ296" s="85"/>
      <c r="BK296" s="85"/>
      <c r="BL296" s="85" t="s">
        <v>807</v>
      </c>
      <c r="BM296" s="88" t="s">
        <v>132</v>
      </c>
      <c r="BN296" s="85" t="s">
        <v>132</v>
      </c>
      <c r="BO296" s="85">
        <v>0</v>
      </c>
      <c r="BP296" s="85" t="s">
        <v>132</v>
      </c>
      <c r="BQ296" s="85" t="s">
        <v>132</v>
      </c>
      <c r="BR296" s="85" t="s">
        <v>807</v>
      </c>
      <c r="BS296" s="85" t="s">
        <v>132</v>
      </c>
      <c r="BT296" s="90">
        <v>43873</v>
      </c>
      <c r="BU296" s="85" t="s">
        <v>1677</v>
      </c>
      <c r="BV296" s="85" t="s">
        <v>130</v>
      </c>
      <c r="BW296" s="91" t="s">
        <v>1530</v>
      </c>
      <c r="BX296" s="85"/>
      <c r="BY296" s="85" t="s">
        <v>132</v>
      </c>
      <c r="BZ296" s="85" t="s">
        <v>132</v>
      </c>
      <c r="CA296" s="85" t="s">
        <v>807</v>
      </c>
      <c r="CB296" s="85" t="s">
        <v>131</v>
      </c>
      <c r="CC296" s="85" t="s">
        <v>131</v>
      </c>
      <c r="CD296" s="85" t="s">
        <v>131</v>
      </c>
      <c r="CE296" s="88" t="s">
        <v>1681</v>
      </c>
      <c r="CF296" s="80" t="str">
        <f t="shared" ref="CF296:CF299" si="223">E296</f>
        <v>HTA</v>
      </c>
      <c r="CG296" s="93">
        <v>65</v>
      </c>
      <c r="CH296" s="93">
        <v>150</v>
      </c>
      <c r="CI296" s="50">
        <f t="shared" si="188"/>
        <v>28.888888888888889</v>
      </c>
      <c r="CJ296" s="18" t="str">
        <f t="shared" si="189"/>
        <v>SOBREPESO</v>
      </c>
      <c r="CK296" s="95">
        <f>Hoja1!L298</f>
        <v>13</v>
      </c>
      <c r="CL296" s="10" t="s">
        <v>1113</v>
      </c>
      <c r="CM296" s="97">
        <v>43500</v>
      </c>
      <c r="CN296" s="92"/>
      <c r="CO296" s="75">
        <v>1</v>
      </c>
      <c r="CP296" s="119">
        <f t="shared" si="222"/>
        <v>43500</v>
      </c>
      <c r="CQ296" s="75">
        <v>2</v>
      </c>
      <c r="CR296" s="65" t="s">
        <v>1222</v>
      </c>
      <c r="CS296" s="75">
        <v>0</v>
      </c>
      <c r="CT296" s="110" t="s">
        <v>131</v>
      </c>
      <c r="CU296" s="93" t="s">
        <v>807</v>
      </c>
      <c r="CV296" s="92"/>
      <c r="CW296" s="93">
        <v>110</v>
      </c>
      <c r="CX296" s="92">
        <v>70</v>
      </c>
      <c r="CY296" s="93" t="s">
        <v>131</v>
      </c>
      <c r="CZ296" s="92" t="s">
        <v>130</v>
      </c>
      <c r="DA296" s="75" t="s">
        <v>807</v>
      </c>
      <c r="DB296" s="92">
        <v>0</v>
      </c>
      <c r="DC296" s="75" t="str">
        <f t="shared" si="191"/>
        <v/>
      </c>
      <c r="DD296" s="16" t="str">
        <f t="shared" si="192"/>
        <v/>
      </c>
      <c r="DE296" s="16" t="str">
        <f t="shared" si="193"/>
        <v/>
      </c>
      <c r="DF296" s="16" t="str">
        <f t="shared" si="194"/>
        <v>HDL ALTO</v>
      </c>
      <c r="DG296" s="16" t="str">
        <f t="shared" si="207"/>
        <v xml:space="preserve"> +  +  + HDL ALTO</v>
      </c>
      <c r="DH296" s="16" t="str">
        <f>VLOOKUP(DG296,Hoja3!$A$19:$B$41,2,FALSE)</f>
        <v>HDL ALTO</v>
      </c>
      <c r="DI296" s="97">
        <v>44673</v>
      </c>
      <c r="DJ296" s="75" t="str">
        <f t="shared" si="195"/>
        <v>SI</v>
      </c>
      <c r="DL296" s="98"/>
      <c r="DM296" s="98"/>
      <c r="DN296" s="75" t="str">
        <f t="shared" si="196"/>
        <v>NO</v>
      </c>
      <c r="DO296" s="98">
        <v>44690</v>
      </c>
      <c r="DP296" s="75" t="str">
        <f t="shared" si="197"/>
        <v>SI</v>
      </c>
      <c r="DQ296" s="98"/>
      <c r="DR296" s="75" t="str">
        <f t="shared" si="198"/>
        <v>NO</v>
      </c>
      <c r="DS296" s="98"/>
      <c r="DT296" s="75" t="str">
        <f t="shared" si="199"/>
        <v>NO</v>
      </c>
      <c r="DU296" s="98"/>
      <c r="DV296" s="75" t="str">
        <f t="shared" si="200"/>
        <v>NO</v>
      </c>
      <c r="DW296" s="98"/>
      <c r="DX296" s="75" t="str">
        <f t="shared" si="201"/>
        <v>NO</v>
      </c>
      <c r="DY296" s="98">
        <v>43881</v>
      </c>
      <c r="DZ296" s="75" t="str">
        <f t="shared" si="202"/>
        <v>SI</v>
      </c>
      <c r="EA296" s="98"/>
      <c r="EB296" s="75" t="str">
        <f t="shared" si="203"/>
        <v>NO</v>
      </c>
      <c r="EC296" s="98" t="s">
        <v>807</v>
      </c>
      <c r="ED296" s="92" t="s">
        <v>1530</v>
      </c>
      <c r="EE296" s="92"/>
      <c r="EF296" s="98" t="s">
        <v>807</v>
      </c>
      <c r="EG296" s="94"/>
      <c r="EH296" s="92" t="s">
        <v>1793</v>
      </c>
      <c r="EI296" s="99" t="s">
        <v>807</v>
      </c>
      <c r="EJ296" s="99"/>
      <c r="EK296" s="101">
        <v>43880</v>
      </c>
      <c r="EL296" s="92">
        <v>1.3</v>
      </c>
      <c r="EM296" s="103">
        <v>43880</v>
      </c>
      <c r="EN296" s="102">
        <v>69</v>
      </c>
      <c r="EO296" s="101">
        <v>43880</v>
      </c>
      <c r="EP296" s="92">
        <v>261</v>
      </c>
      <c r="EQ296" s="101">
        <v>43880</v>
      </c>
      <c r="ER296" s="99">
        <v>200</v>
      </c>
      <c r="ES296" s="101">
        <v>43880</v>
      </c>
      <c r="ET296" s="192">
        <v>34</v>
      </c>
      <c r="EU296" s="101">
        <v>43880</v>
      </c>
      <c r="EV296" s="92">
        <v>135</v>
      </c>
      <c r="EW296" s="101">
        <v>43880</v>
      </c>
      <c r="EX296" s="92"/>
      <c r="EY296" s="103"/>
      <c r="EZ296" s="92"/>
      <c r="FA296" s="102"/>
      <c r="FB296" s="102"/>
      <c r="FC296" s="92"/>
      <c r="FD296" s="92"/>
      <c r="FE296" s="103">
        <v>43880</v>
      </c>
      <c r="FF296" s="104" t="s">
        <v>2000</v>
      </c>
      <c r="FG296" s="101">
        <v>43880</v>
      </c>
      <c r="FH296" s="105">
        <v>24.3</v>
      </c>
      <c r="FI296" s="92"/>
      <c r="FJ296" s="94"/>
      <c r="FK296" s="92"/>
      <c r="FL296" s="97">
        <v>43873</v>
      </c>
      <c r="FM296" s="98" t="s">
        <v>1530</v>
      </c>
      <c r="FN296" s="114">
        <v>43963</v>
      </c>
      <c r="FO296" s="107" t="s">
        <v>807</v>
      </c>
      <c r="FP296" s="92" t="s">
        <v>132</v>
      </c>
      <c r="FQ296" s="92" t="s">
        <v>132</v>
      </c>
      <c r="FR296" s="92" t="s">
        <v>132</v>
      </c>
      <c r="FS296" s="107" t="s">
        <v>807</v>
      </c>
      <c r="FT296" s="92" t="s">
        <v>132</v>
      </c>
      <c r="FU296" s="92"/>
      <c r="GM296" s="102"/>
    </row>
    <row r="297" spans="1:195" s="75" customFormat="1" x14ac:dyDescent="0.25">
      <c r="A297" s="85">
        <v>2022</v>
      </c>
      <c r="B297" s="76">
        <v>44926</v>
      </c>
      <c r="C297" s="85" t="s">
        <v>121</v>
      </c>
      <c r="D297" s="85" t="s">
        <v>122</v>
      </c>
      <c r="E297" s="85" t="s">
        <v>123</v>
      </c>
      <c r="F297" s="77">
        <f t="shared" si="208"/>
        <v>296</v>
      </c>
      <c r="G297" s="85" t="s">
        <v>1586</v>
      </c>
      <c r="H297" s="85">
        <v>86</v>
      </c>
      <c r="I297" s="85" t="s">
        <v>797</v>
      </c>
      <c r="J297" s="217" t="s">
        <v>798</v>
      </c>
      <c r="K297" s="77" t="str">
        <f>VLOOKUP(J297,[1]CodMpios!$B$1075:$E$1087,4,FALSE)</f>
        <v>86885 - Villagarzón</v>
      </c>
      <c r="L297" s="77" t="str">
        <f>VLOOKUP($J297,[1]Coord_Mpios_X_Y!$B$102:$K$114,9,FALSE)</f>
        <v>0,911149514668</v>
      </c>
      <c r="M297" s="77" t="str">
        <f>VLOOKUP($J297,[1]Coord_Mpios_X_Y!$B$102:$K$114,10,FALSE)</f>
        <v>-76,744954472991</v>
      </c>
      <c r="N297" s="86" t="s">
        <v>1775</v>
      </c>
      <c r="O297" s="86" t="s">
        <v>1776</v>
      </c>
      <c r="P297" s="218"/>
      <c r="Q297" s="85" t="s">
        <v>126</v>
      </c>
      <c r="R297" s="108">
        <v>27359506</v>
      </c>
      <c r="S297" s="62" t="str">
        <f t="shared" si="187"/>
        <v>CC27359506</v>
      </c>
      <c r="T297" s="91" t="s">
        <v>366</v>
      </c>
      <c r="U297" s="85" t="s">
        <v>388</v>
      </c>
      <c r="V297" s="91" t="s">
        <v>204</v>
      </c>
      <c r="W297" s="85" t="s">
        <v>818</v>
      </c>
      <c r="X297" s="87">
        <v>21154</v>
      </c>
      <c r="Y297" s="89">
        <f t="shared" si="204"/>
        <v>57</v>
      </c>
      <c r="Z297" s="63">
        <f>VLOOKUP($Y297,[1]Edades!$A$3:$H$153,4,FALSE)</f>
        <v>5</v>
      </c>
      <c r="AA297" s="63" t="str">
        <f>VLOOKUP($Y297,[1]Edades!$A$3:$H$153,6,FALSE)</f>
        <v>5 - Adultez</v>
      </c>
      <c r="AB297" s="63">
        <f>VLOOKUP($Y297,[1]Edades!$A$3:$H$153,7,FALSE)</f>
        <v>12</v>
      </c>
      <c r="AC297" s="63" t="str">
        <f>VLOOKUP($Y297,[1]Edades!$A$3:$H$153,8,FALSE)</f>
        <v>55-59</v>
      </c>
      <c r="AD297" s="91" t="s">
        <v>1590</v>
      </c>
      <c r="AE297" s="85">
        <v>2</v>
      </c>
      <c r="AF297" s="85" t="s">
        <v>807</v>
      </c>
      <c r="AG297" s="86" t="s">
        <v>1777</v>
      </c>
      <c r="AH297" s="85" t="s">
        <v>807</v>
      </c>
      <c r="AI297" s="85" t="s">
        <v>807</v>
      </c>
      <c r="AJ297" s="85" t="s">
        <v>807</v>
      </c>
      <c r="AK297" s="86" t="s">
        <v>1775</v>
      </c>
      <c r="AL297" s="86" t="s">
        <v>1600</v>
      </c>
      <c r="AM297" s="85" t="s">
        <v>1786</v>
      </c>
      <c r="AN297" s="85" t="s">
        <v>131</v>
      </c>
      <c r="AO297" s="85" t="s">
        <v>131</v>
      </c>
      <c r="AP297" s="85" t="s">
        <v>131</v>
      </c>
      <c r="AQ297" s="75" t="s">
        <v>1841</v>
      </c>
      <c r="AR297" s="53" t="str">
        <f t="shared" si="205"/>
        <v>86885 - Villagarzón</v>
      </c>
      <c r="AS297" s="85" t="s">
        <v>1618</v>
      </c>
      <c r="AT297" s="85">
        <v>3112364925</v>
      </c>
      <c r="AU297" s="85" t="s">
        <v>1219</v>
      </c>
      <c r="AV297" s="85"/>
      <c r="AW297" s="85"/>
      <c r="AX297" s="85"/>
      <c r="AY297" s="85"/>
      <c r="AZ297" s="85"/>
      <c r="BA297" s="85">
        <v>86</v>
      </c>
      <c r="BB297" s="85" t="s">
        <v>1778</v>
      </c>
      <c r="BC297" s="85">
        <v>86885</v>
      </c>
      <c r="BD297" s="85" t="s">
        <v>1618</v>
      </c>
      <c r="BE297" s="89">
        <v>860010017201</v>
      </c>
      <c r="BF297" s="49" t="s">
        <v>1083</v>
      </c>
      <c r="BG297" s="85" t="s">
        <v>1779</v>
      </c>
      <c r="BH297" s="85" t="s">
        <v>1780</v>
      </c>
      <c r="BI297" s="85">
        <v>4201616</v>
      </c>
      <c r="BJ297" s="85"/>
      <c r="BK297" s="85"/>
      <c r="BL297" s="85" t="s">
        <v>807</v>
      </c>
      <c r="BM297" s="85" t="s">
        <v>130</v>
      </c>
      <c r="BN297" s="85" t="s">
        <v>132</v>
      </c>
      <c r="BO297" s="85">
        <v>0</v>
      </c>
      <c r="BP297" s="85" t="s">
        <v>132</v>
      </c>
      <c r="BQ297" s="85" t="s">
        <v>132</v>
      </c>
      <c r="BR297" s="85" t="s">
        <v>807</v>
      </c>
      <c r="BS297" s="85" t="s">
        <v>807</v>
      </c>
      <c r="BT297" s="142">
        <v>44513</v>
      </c>
      <c r="BU297" s="85" t="s">
        <v>1677</v>
      </c>
      <c r="BV297" s="85" t="s">
        <v>130</v>
      </c>
      <c r="BW297" s="91" t="s">
        <v>1678</v>
      </c>
      <c r="BX297" s="85"/>
      <c r="BY297" s="88" t="s">
        <v>130</v>
      </c>
      <c r="BZ297" s="85" t="s">
        <v>807</v>
      </c>
      <c r="CA297" s="85" t="s">
        <v>807</v>
      </c>
      <c r="CB297" s="85"/>
      <c r="CC297" s="85"/>
      <c r="CD297" s="85" t="s">
        <v>131</v>
      </c>
      <c r="CE297" s="88" t="s">
        <v>1681</v>
      </c>
      <c r="CF297" s="80" t="str">
        <f t="shared" si="223"/>
        <v>HTA</v>
      </c>
      <c r="CG297" s="109">
        <v>55</v>
      </c>
      <c r="CH297" s="95">
        <v>150</v>
      </c>
      <c r="CI297" s="50">
        <f t="shared" si="188"/>
        <v>24.444444444444443</v>
      </c>
      <c r="CJ297" s="18" t="str">
        <f t="shared" si="189"/>
        <v>NORMAL</v>
      </c>
      <c r="CK297" s="95" t="e">
        <f>Hoja1!L299</f>
        <v>#DIV/0!</v>
      </c>
      <c r="CL297" s="10" t="s">
        <v>807</v>
      </c>
      <c r="CM297" s="114">
        <v>43501</v>
      </c>
      <c r="CN297" s="92"/>
      <c r="CO297" s="75">
        <v>1</v>
      </c>
      <c r="CP297" s="98">
        <v>43500</v>
      </c>
      <c r="CQ297" s="75">
        <v>2</v>
      </c>
      <c r="CR297" s="65" t="s">
        <v>1222</v>
      </c>
      <c r="CS297" s="75">
        <v>0</v>
      </c>
      <c r="CT297" s="110" t="s">
        <v>131</v>
      </c>
      <c r="CU297" s="93" t="s">
        <v>807</v>
      </c>
      <c r="CV297" s="92"/>
      <c r="CW297" s="102">
        <v>150</v>
      </c>
      <c r="CX297" s="102">
        <v>80</v>
      </c>
      <c r="CY297" s="93" t="s">
        <v>807</v>
      </c>
      <c r="CZ297" s="92" t="s">
        <v>130</v>
      </c>
      <c r="DA297" s="75" t="s">
        <v>807</v>
      </c>
      <c r="DB297" s="92">
        <v>0</v>
      </c>
      <c r="DC297" s="75" t="str">
        <f t="shared" si="191"/>
        <v/>
      </c>
      <c r="DD297" s="16" t="str">
        <f t="shared" si="192"/>
        <v/>
      </c>
      <c r="DE297" s="16" t="str">
        <f t="shared" si="193"/>
        <v/>
      </c>
      <c r="DF297" s="16" t="str">
        <f t="shared" si="194"/>
        <v/>
      </c>
      <c r="DG297" s="16" t="str">
        <f t="shared" si="207"/>
        <v xml:space="preserve"> +  +  + </v>
      </c>
      <c r="DH297" s="16" t="str">
        <f t="shared" ref="DH297:DH298" si="224">E297</f>
        <v>HTA</v>
      </c>
      <c r="DI297" s="98"/>
      <c r="DJ297" s="75" t="str">
        <f t="shared" si="195"/>
        <v>NO</v>
      </c>
      <c r="DL297" s="98"/>
      <c r="DM297" s="98">
        <v>43500</v>
      </c>
      <c r="DN297" s="75" t="str">
        <f t="shared" si="196"/>
        <v>SI</v>
      </c>
      <c r="DO297" s="98"/>
      <c r="DP297" s="75" t="str">
        <f t="shared" si="197"/>
        <v>NO</v>
      </c>
      <c r="DQ297" s="98"/>
      <c r="DR297" s="75" t="str">
        <f t="shared" si="198"/>
        <v>NO</v>
      </c>
      <c r="DS297" s="98"/>
      <c r="DT297" s="75" t="str">
        <f t="shared" si="199"/>
        <v>NO</v>
      </c>
      <c r="DU297" s="98"/>
      <c r="DV297" s="75" t="str">
        <f t="shared" si="200"/>
        <v>NO</v>
      </c>
      <c r="DW297" s="98"/>
      <c r="DX297" s="75" t="str">
        <f t="shared" si="201"/>
        <v>NO</v>
      </c>
      <c r="DY297" s="98"/>
      <c r="DZ297" s="75" t="str">
        <f t="shared" si="202"/>
        <v>NO</v>
      </c>
      <c r="EA297" s="98"/>
      <c r="EB297" s="75" t="str">
        <f t="shared" si="203"/>
        <v>NO</v>
      </c>
      <c r="EC297" s="98" t="s">
        <v>807</v>
      </c>
      <c r="ED297" s="92" t="s">
        <v>1530</v>
      </c>
      <c r="EE297" s="92"/>
      <c r="EF297" s="98" t="s">
        <v>807</v>
      </c>
      <c r="EG297" s="94"/>
      <c r="EH297" s="92" t="s">
        <v>1793</v>
      </c>
      <c r="EI297" s="99" t="s">
        <v>807</v>
      </c>
      <c r="EJ297" s="99"/>
      <c r="EK297" s="101">
        <v>43577</v>
      </c>
      <c r="EL297" s="92">
        <v>1.1499999999999999</v>
      </c>
      <c r="EM297" s="103">
        <v>43426</v>
      </c>
      <c r="EN297" s="102">
        <v>86</v>
      </c>
      <c r="EO297" s="101">
        <v>43426</v>
      </c>
      <c r="EP297" s="92">
        <v>180</v>
      </c>
      <c r="EQ297" s="101"/>
      <c r="ER297" s="99">
        <v>151.6</v>
      </c>
      <c r="ES297" s="101"/>
      <c r="ET297" s="192"/>
      <c r="EU297" s="101">
        <v>43426</v>
      </c>
      <c r="EV297" s="92">
        <v>142</v>
      </c>
      <c r="EW297" s="101"/>
      <c r="EX297" s="92"/>
      <c r="EY297" s="103"/>
      <c r="EZ297" s="92"/>
      <c r="FA297" s="102"/>
      <c r="FB297" s="102"/>
      <c r="FC297" s="92"/>
      <c r="FD297" s="92"/>
      <c r="FE297" s="103"/>
      <c r="FF297" s="105"/>
      <c r="FG297" s="101"/>
      <c r="FH297" s="105"/>
      <c r="FI297" s="92"/>
      <c r="FJ297" s="94"/>
      <c r="FK297" s="92"/>
      <c r="FL297" s="114">
        <v>44513</v>
      </c>
      <c r="FM297" s="98" t="s">
        <v>1530</v>
      </c>
      <c r="FN297" s="114">
        <v>43712</v>
      </c>
      <c r="FO297" s="107" t="s">
        <v>807</v>
      </c>
      <c r="FP297" s="92" t="s">
        <v>132</v>
      </c>
      <c r="FQ297" s="92" t="s">
        <v>132</v>
      </c>
      <c r="FR297" s="92" t="s">
        <v>132</v>
      </c>
      <c r="FS297" s="107" t="s">
        <v>807</v>
      </c>
      <c r="FT297" s="92" t="s">
        <v>132</v>
      </c>
      <c r="FU297" s="92"/>
      <c r="GM297" s="102"/>
    </row>
    <row r="298" spans="1:195" s="75" customFormat="1" x14ac:dyDescent="0.25">
      <c r="A298" s="85">
        <v>2022</v>
      </c>
      <c r="B298" s="76">
        <v>44926</v>
      </c>
      <c r="C298" s="85" t="s">
        <v>121</v>
      </c>
      <c r="D298" s="85" t="s">
        <v>122</v>
      </c>
      <c r="E298" s="85" t="s">
        <v>1474</v>
      </c>
      <c r="F298" s="77">
        <f t="shared" si="208"/>
        <v>297</v>
      </c>
      <c r="G298" s="85" t="s">
        <v>1586</v>
      </c>
      <c r="H298" s="85">
        <v>86</v>
      </c>
      <c r="I298" s="85" t="s">
        <v>797</v>
      </c>
      <c r="J298" s="217" t="s">
        <v>798</v>
      </c>
      <c r="K298" s="77" t="str">
        <f>VLOOKUP(J298,[1]CodMpios!$B$1075:$E$1087,4,FALSE)</f>
        <v>86885 - Villagarzón</v>
      </c>
      <c r="L298" s="77" t="str">
        <f>VLOOKUP($J298,[1]Coord_Mpios_X_Y!$B$102:$K$114,9,FALSE)</f>
        <v>0,911149514668</v>
      </c>
      <c r="M298" s="77" t="str">
        <f>VLOOKUP($J298,[1]Coord_Mpios_X_Y!$B$102:$K$114,10,FALSE)</f>
        <v>-76,744954472991</v>
      </c>
      <c r="N298" s="86" t="s">
        <v>1775</v>
      </c>
      <c r="O298" s="86" t="s">
        <v>1790</v>
      </c>
      <c r="P298" s="78">
        <v>44204</v>
      </c>
      <c r="Q298" s="85" t="s">
        <v>126</v>
      </c>
      <c r="R298" s="108">
        <v>18100801</v>
      </c>
      <c r="S298" s="62" t="str">
        <f t="shared" si="187"/>
        <v>CC18100801</v>
      </c>
      <c r="T298" s="91" t="s">
        <v>218</v>
      </c>
      <c r="U298" s="85" t="s">
        <v>491</v>
      </c>
      <c r="V298" s="91" t="s">
        <v>219</v>
      </c>
      <c r="W298" s="85" t="s">
        <v>1325</v>
      </c>
      <c r="X298" s="87">
        <v>21242</v>
      </c>
      <c r="Y298" s="89">
        <f t="shared" si="204"/>
        <v>58</v>
      </c>
      <c r="Z298" s="63">
        <f>VLOOKUP($Y298,[1]Edades!$A$3:$H$153,4,FALSE)</f>
        <v>5</v>
      </c>
      <c r="AA298" s="63" t="str">
        <f>VLOOKUP($Y298,[1]Edades!$A$3:$H$153,6,FALSE)</f>
        <v>5 - Adultez</v>
      </c>
      <c r="AB298" s="63">
        <f>VLOOKUP($Y298,[1]Edades!$A$3:$H$153,7,FALSE)</f>
        <v>12</v>
      </c>
      <c r="AC298" s="63" t="str">
        <f>VLOOKUP($Y298,[1]Edades!$A$3:$H$153,8,FALSE)</f>
        <v>55-59</v>
      </c>
      <c r="AD298" s="91" t="s">
        <v>1589</v>
      </c>
      <c r="AE298" s="85">
        <v>1</v>
      </c>
      <c r="AF298" s="85" t="s">
        <v>807</v>
      </c>
      <c r="AG298" s="86" t="s">
        <v>1777</v>
      </c>
      <c r="AH298" s="85" t="s">
        <v>807</v>
      </c>
      <c r="AI298" s="85" t="s">
        <v>807</v>
      </c>
      <c r="AJ298" s="85" t="s">
        <v>807</v>
      </c>
      <c r="AK298" s="86" t="s">
        <v>1775</v>
      </c>
      <c r="AL298" s="85" t="s">
        <v>807</v>
      </c>
      <c r="AM298" s="85" t="s">
        <v>1786</v>
      </c>
      <c r="AN298" s="85" t="s">
        <v>131</v>
      </c>
      <c r="AO298" s="85" t="s">
        <v>131</v>
      </c>
      <c r="AP298" s="85" t="s">
        <v>131</v>
      </c>
      <c r="AQ298" s="75" t="s">
        <v>1841</v>
      </c>
      <c r="AR298" s="53" t="str">
        <f t="shared" si="205"/>
        <v>86885 - Villagarzón</v>
      </c>
      <c r="AS298" s="85" t="s">
        <v>1618</v>
      </c>
      <c r="AT298" s="85">
        <v>3103418397</v>
      </c>
      <c r="AU298" s="85" t="s">
        <v>1219</v>
      </c>
      <c r="AV298" s="85"/>
      <c r="AW298" s="85"/>
      <c r="AX298" s="85"/>
      <c r="AY298" s="85"/>
      <c r="AZ298" s="85"/>
      <c r="BA298" s="85">
        <v>86</v>
      </c>
      <c r="BB298" s="85" t="s">
        <v>1778</v>
      </c>
      <c r="BC298" s="85">
        <v>86885</v>
      </c>
      <c r="BD298" s="85" t="s">
        <v>1618</v>
      </c>
      <c r="BE298" s="89">
        <v>860010017201</v>
      </c>
      <c r="BF298" s="49" t="s">
        <v>1083</v>
      </c>
      <c r="BG298" s="85" t="s">
        <v>1779</v>
      </c>
      <c r="BH298" s="85" t="s">
        <v>1780</v>
      </c>
      <c r="BI298" s="85">
        <v>4201616</v>
      </c>
      <c r="BJ298" s="85"/>
      <c r="BK298" s="85"/>
      <c r="BL298" s="85" t="s">
        <v>807</v>
      </c>
      <c r="BM298" s="88" t="s">
        <v>132</v>
      </c>
      <c r="BN298" s="85" t="s">
        <v>132</v>
      </c>
      <c r="BO298" s="85">
        <v>0</v>
      </c>
      <c r="BP298" s="85" t="s">
        <v>132</v>
      </c>
      <c r="BQ298" s="85" t="s">
        <v>132</v>
      </c>
      <c r="BR298" s="85" t="s">
        <v>807</v>
      </c>
      <c r="BS298" s="85" t="s">
        <v>807</v>
      </c>
      <c r="BT298" s="142">
        <v>43626</v>
      </c>
      <c r="BU298" s="85" t="s">
        <v>1677</v>
      </c>
      <c r="BV298" s="85" t="s">
        <v>130</v>
      </c>
      <c r="BW298" s="91" t="s">
        <v>131</v>
      </c>
      <c r="BX298" s="85"/>
      <c r="BY298" s="85" t="s">
        <v>131</v>
      </c>
      <c r="BZ298" s="85" t="s">
        <v>807</v>
      </c>
      <c r="CA298" s="85" t="s">
        <v>807</v>
      </c>
      <c r="CB298" s="85"/>
      <c r="CC298" s="85"/>
      <c r="CD298" s="85" t="s">
        <v>1532</v>
      </c>
      <c r="CE298" s="88" t="s">
        <v>1681</v>
      </c>
      <c r="CF298" s="80" t="str">
        <f t="shared" si="223"/>
        <v>DM</v>
      </c>
      <c r="CG298" s="109">
        <v>77</v>
      </c>
      <c r="CH298" s="95">
        <v>170</v>
      </c>
      <c r="CI298" s="50">
        <f t="shared" si="188"/>
        <v>26.643598615916957</v>
      </c>
      <c r="CJ298" s="18" t="str">
        <f t="shared" si="189"/>
        <v>SOBREPESO</v>
      </c>
      <c r="CK298" s="95">
        <f>Hoja1!L300</f>
        <v>19</v>
      </c>
      <c r="CL298" s="10" t="s">
        <v>1113</v>
      </c>
      <c r="CM298" s="114">
        <v>43507</v>
      </c>
      <c r="CN298" s="92"/>
      <c r="CO298" s="92">
        <v>2</v>
      </c>
      <c r="CP298" s="65" t="s">
        <v>1222</v>
      </c>
      <c r="CQ298" s="75">
        <v>1</v>
      </c>
      <c r="CR298" s="94" t="s">
        <v>1221</v>
      </c>
      <c r="CS298" s="75">
        <v>1</v>
      </c>
      <c r="CT298" s="110" t="s">
        <v>1707</v>
      </c>
      <c r="CU298" s="93" t="s">
        <v>807</v>
      </c>
      <c r="CV298" s="92"/>
      <c r="CW298" s="102">
        <v>160</v>
      </c>
      <c r="CX298" s="102">
        <v>80</v>
      </c>
      <c r="CY298" s="93" t="s">
        <v>807</v>
      </c>
      <c r="CZ298" s="92" t="s">
        <v>130</v>
      </c>
      <c r="DA298" s="75" t="s">
        <v>807</v>
      </c>
      <c r="DB298" s="92">
        <v>0</v>
      </c>
      <c r="DC298" s="75" t="str">
        <f t="shared" si="191"/>
        <v/>
      </c>
      <c r="DD298" s="16" t="str">
        <f t="shared" si="192"/>
        <v/>
      </c>
      <c r="DE298" s="16" t="str">
        <f t="shared" si="193"/>
        <v/>
      </c>
      <c r="DF298" s="16" t="str">
        <f t="shared" si="194"/>
        <v/>
      </c>
      <c r="DG298" s="16" t="str">
        <f t="shared" si="207"/>
        <v xml:space="preserve"> +  +  + </v>
      </c>
      <c r="DH298" s="16" t="str">
        <f t="shared" si="224"/>
        <v>DM</v>
      </c>
      <c r="DI298" s="98"/>
      <c r="DJ298" s="75" t="str">
        <f t="shared" si="195"/>
        <v>NO</v>
      </c>
      <c r="DL298" s="98"/>
      <c r="DM298" s="98">
        <v>43556</v>
      </c>
      <c r="DN298" s="75" t="str">
        <f t="shared" si="196"/>
        <v>SI</v>
      </c>
      <c r="DO298" s="98"/>
      <c r="DP298" s="75" t="str">
        <f t="shared" si="197"/>
        <v>NO</v>
      </c>
      <c r="DQ298" s="98"/>
      <c r="DR298" s="75" t="str">
        <f t="shared" si="198"/>
        <v>NO</v>
      </c>
      <c r="DS298" s="98"/>
      <c r="DT298" s="75" t="str">
        <f t="shared" si="199"/>
        <v>NO</v>
      </c>
      <c r="DU298" s="98"/>
      <c r="DV298" s="75" t="str">
        <f t="shared" si="200"/>
        <v>NO</v>
      </c>
      <c r="DW298" s="98"/>
      <c r="DX298" s="75" t="str">
        <f t="shared" si="201"/>
        <v>NO</v>
      </c>
      <c r="DY298" s="98">
        <v>43167</v>
      </c>
      <c r="DZ298" s="75" t="str">
        <f t="shared" si="202"/>
        <v>SI</v>
      </c>
      <c r="EA298" s="98"/>
      <c r="EB298" s="75" t="str">
        <f t="shared" si="203"/>
        <v>NO</v>
      </c>
      <c r="EC298" s="98" t="s">
        <v>807</v>
      </c>
      <c r="ED298" s="92" t="s">
        <v>1530</v>
      </c>
      <c r="EE298" s="92"/>
      <c r="EF298" s="98" t="s">
        <v>807</v>
      </c>
      <c r="EG298" s="94"/>
      <c r="EH298" s="99" t="s">
        <v>131</v>
      </c>
      <c r="EI298" s="99" t="s">
        <v>807</v>
      </c>
      <c r="EJ298" s="99"/>
      <c r="EK298" s="101">
        <v>43620</v>
      </c>
      <c r="EL298" s="92">
        <v>1.31</v>
      </c>
      <c r="EM298" s="103">
        <v>43620</v>
      </c>
      <c r="EN298" s="102">
        <v>136</v>
      </c>
      <c r="EO298" s="101">
        <v>43620</v>
      </c>
      <c r="EP298" s="92">
        <v>184</v>
      </c>
      <c r="EQ298" s="101">
        <v>43620</v>
      </c>
      <c r="ER298" s="99">
        <v>117.2</v>
      </c>
      <c r="ES298" s="101">
        <v>43620</v>
      </c>
      <c r="ET298" s="192">
        <v>44.8</v>
      </c>
      <c r="EU298" s="101">
        <v>43620</v>
      </c>
      <c r="EV298" s="92">
        <v>110</v>
      </c>
      <c r="EW298" s="101"/>
      <c r="EX298" s="92"/>
      <c r="EY298" s="103">
        <v>43620</v>
      </c>
      <c r="EZ298" s="92">
        <v>9</v>
      </c>
      <c r="FA298" s="102"/>
      <c r="FB298" s="102"/>
      <c r="FC298" s="92"/>
      <c r="FD298" s="92"/>
      <c r="FE298" s="103"/>
      <c r="FF298" s="105"/>
      <c r="FG298" s="101"/>
      <c r="FH298" s="105"/>
      <c r="FI298" s="92"/>
      <c r="FJ298" s="94"/>
      <c r="FK298" s="92"/>
      <c r="FL298" s="114">
        <v>43626</v>
      </c>
      <c r="FM298" s="98" t="s">
        <v>1530</v>
      </c>
      <c r="FN298" s="97"/>
      <c r="FO298" s="107" t="s">
        <v>1830</v>
      </c>
      <c r="FP298" s="92" t="s">
        <v>132</v>
      </c>
      <c r="FQ298" s="92" t="s">
        <v>132</v>
      </c>
      <c r="FR298" s="92" t="s">
        <v>132</v>
      </c>
      <c r="FS298" s="107" t="s">
        <v>807</v>
      </c>
      <c r="FT298" s="92" t="s">
        <v>132</v>
      </c>
      <c r="FU298" s="92"/>
      <c r="GM298" s="102"/>
    </row>
    <row r="299" spans="1:195" s="75" customFormat="1" x14ac:dyDescent="0.25">
      <c r="A299" s="85">
        <v>2022</v>
      </c>
      <c r="B299" s="76">
        <v>44926</v>
      </c>
      <c r="C299" s="85" t="s">
        <v>121</v>
      </c>
      <c r="D299" s="85" t="s">
        <v>122</v>
      </c>
      <c r="E299" s="85" t="s">
        <v>1475</v>
      </c>
      <c r="F299" s="77">
        <f t="shared" si="208"/>
        <v>298</v>
      </c>
      <c r="G299" s="85" t="s">
        <v>1586</v>
      </c>
      <c r="H299" s="85">
        <v>86</v>
      </c>
      <c r="I299" s="85" t="s">
        <v>797</v>
      </c>
      <c r="J299" s="217" t="s">
        <v>983</v>
      </c>
      <c r="K299" s="77" t="str">
        <f>VLOOKUP(J299,[1]CodMpios!$B$1075:$E$1087,4,FALSE)</f>
        <v>86749 - Sibundoy</v>
      </c>
      <c r="L299" s="77" t="str">
        <f>VLOOKUP($J299,[1]Coord_Mpios_X_Y!$B$102:$K$114,9,FALSE)</f>
        <v>1,228746922448</v>
      </c>
      <c r="M299" s="77" t="str">
        <f>VLOOKUP($J299,[1]Coord_Mpios_X_Y!$B$102:$K$114,10,FALSE)</f>
        <v>-76,913075853547</v>
      </c>
      <c r="N299" s="86" t="s">
        <v>1784</v>
      </c>
      <c r="O299" s="86" t="s">
        <v>1790</v>
      </c>
      <c r="P299" s="218">
        <v>44347</v>
      </c>
      <c r="Q299" s="85" t="s">
        <v>126</v>
      </c>
      <c r="R299" s="85">
        <v>41180121</v>
      </c>
      <c r="S299" s="62" t="str">
        <f t="shared" si="187"/>
        <v>CC41180121</v>
      </c>
      <c r="T299" s="85" t="s">
        <v>189</v>
      </c>
      <c r="U299" s="85" t="s">
        <v>133</v>
      </c>
      <c r="V299" s="85" t="s">
        <v>592</v>
      </c>
      <c r="W299" s="85" t="s">
        <v>700</v>
      </c>
      <c r="X299" s="87">
        <v>17791</v>
      </c>
      <c r="Y299" s="89">
        <f t="shared" si="204"/>
        <v>48</v>
      </c>
      <c r="Z299" s="63">
        <f>VLOOKUP($Y299,[1]Edades!$A$3:$H$153,4,FALSE)</f>
        <v>5</v>
      </c>
      <c r="AA299" s="63" t="str">
        <f>VLOOKUP($Y299,[1]Edades!$A$3:$H$153,6,FALSE)</f>
        <v>5 - Adultez</v>
      </c>
      <c r="AB299" s="63">
        <f>VLOOKUP($Y299,[1]Edades!$A$3:$H$153,7,FALSE)</f>
        <v>10</v>
      </c>
      <c r="AC299" s="63" t="str">
        <f>VLOOKUP($Y299,[1]Edades!$A$3:$H$153,8,FALSE)</f>
        <v>45-49</v>
      </c>
      <c r="AD299" s="91" t="s">
        <v>1590</v>
      </c>
      <c r="AE299" s="85">
        <v>2</v>
      </c>
      <c r="AF299" s="85" t="s">
        <v>807</v>
      </c>
      <c r="AG299" s="86" t="s">
        <v>1777</v>
      </c>
      <c r="AH299" s="85" t="s">
        <v>807</v>
      </c>
      <c r="AI299" s="85" t="s">
        <v>807</v>
      </c>
      <c r="AJ299" s="85" t="s">
        <v>807</v>
      </c>
      <c r="AK299" s="86" t="s">
        <v>1784</v>
      </c>
      <c r="AL299" s="86" t="s">
        <v>1600</v>
      </c>
      <c r="AM299" s="85" t="s">
        <v>1786</v>
      </c>
      <c r="AN299" s="85" t="s">
        <v>131</v>
      </c>
      <c r="AO299" s="85" t="s">
        <v>131</v>
      </c>
      <c r="AP299" s="85" t="s">
        <v>131</v>
      </c>
      <c r="AQ299" s="75" t="s">
        <v>1841</v>
      </c>
      <c r="AR299" s="53" t="str">
        <f t="shared" si="205"/>
        <v>86749 - Sibundoy</v>
      </c>
      <c r="AS299" s="85" t="s">
        <v>1669</v>
      </c>
      <c r="AT299" s="85">
        <v>3105444180</v>
      </c>
      <c r="AU299" s="85" t="s">
        <v>1219</v>
      </c>
      <c r="AV299" s="85"/>
      <c r="AW299" s="85"/>
      <c r="AX299" s="85"/>
      <c r="AY299" s="85"/>
      <c r="AZ299" s="85"/>
      <c r="BA299" s="85">
        <v>86</v>
      </c>
      <c r="BB299" s="85" t="s">
        <v>1778</v>
      </c>
      <c r="BC299" s="85">
        <v>86749</v>
      </c>
      <c r="BD299" s="85" t="s">
        <v>1669</v>
      </c>
      <c r="BE299" s="89">
        <v>860010017201</v>
      </c>
      <c r="BF299" s="49" t="s">
        <v>1080</v>
      </c>
      <c r="BG299" s="85" t="s">
        <v>1779</v>
      </c>
      <c r="BH299" s="85" t="s">
        <v>1780</v>
      </c>
      <c r="BI299" s="85">
        <v>4201616</v>
      </c>
      <c r="BJ299" s="85"/>
      <c r="BK299" s="85"/>
      <c r="BL299" s="85" t="s">
        <v>807</v>
      </c>
      <c r="BM299" s="85" t="s">
        <v>130</v>
      </c>
      <c r="BN299" s="85" t="s">
        <v>132</v>
      </c>
      <c r="BO299" s="85">
        <v>0</v>
      </c>
      <c r="BP299" s="85" t="s">
        <v>132</v>
      </c>
      <c r="BQ299" s="85" t="s">
        <v>132</v>
      </c>
      <c r="BR299" s="85" t="s">
        <v>807</v>
      </c>
      <c r="BS299" s="85" t="s">
        <v>807</v>
      </c>
      <c r="BT299" s="90">
        <v>43507</v>
      </c>
      <c r="BU299" s="85" t="s">
        <v>1677</v>
      </c>
      <c r="BV299" s="85" t="s">
        <v>130</v>
      </c>
      <c r="BW299" s="91" t="s">
        <v>1678</v>
      </c>
      <c r="BX299" s="85"/>
      <c r="BY299" s="88" t="s">
        <v>130</v>
      </c>
      <c r="BZ299" s="85" t="s">
        <v>807</v>
      </c>
      <c r="CA299" s="85" t="s">
        <v>807</v>
      </c>
      <c r="CB299" s="85"/>
      <c r="CC299" s="85"/>
      <c r="CD299" s="85" t="s">
        <v>131</v>
      </c>
      <c r="CE299" s="88" t="s">
        <v>1681</v>
      </c>
      <c r="CF299" s="80" t="str">
        <f t="shared" si="223"/>
        <v>HTA + DM</v>
      </c>
      <c r="CG299" s="92">
        <v>63</v>
      </c>
      <c r="CH299" s="93">
        <v>150</v>
      </c>
      <c r="CI299" s="50">
        <f t="shared" si="188"/>
        <v>28</v>
      </c>
      <c r="CJ299" s="18" t="str">
        <f t="shared" si="189"/>
        <v>SOBREPESO</v>
      </c>
      <c r="CK299" s="95">
        <f>Hoja1!L301</f>
        <v>12</v>
      </c>
      <c r="CL299" s="10" t="s">
        <v>1113</v>
      </c>
      <c r="CM299" s="97">
        <v>43507</v>
      </c>
      <c r="CN299" s="92"/>
      <c r="CO299" s="75">
        <v>1</v>
      </c>
      <c r="CP299" s="97">
        <v>43507</v>
      </c>
      <c r="CQ299" s="75">
        <v>1</v>
      </c>
      <c r="CR299" s="94" t="s">
        <v>1221</v>
      </c>
      <c r="CS299" s="75">
        <v>1</v>
      </c>
      <c r="CT299" s="92" t="s">
        <v>1709</v>
      </c>
      <c r="CU299" s="93" t="s">
        <v>807</v>
      </c>
      <c r="CV299" s="92"/>
      <c r="CW299" s="93">
        <v>140</v>
      </c>
      <c r="CX299" s="92">
        <v>80</v>
      </c>
      <c r="CY299" s="93" t="s">
        <v>807</v>
      </c>
      <c r="CZ299" s="92" t="s">
        <v>132</v>
      </c>
      <c r="DA299" s="75" t="s">
        <v>807</v>
      </c>
      <c r="DB299" s="92">
        <v>0</v>
      </c>
      <c r="DC299" s="75" t="str">
        <f t="shared" si="191"/>
        <v/>
      </c>
      <c r="DD299" s="16" t="str">
        <f t="shared" si="192"/>
        <v/>
      </c>
      <c r="DE299" s="16" t="str">
        <f t="shared" si="193"/>
        <v/>
      </c>
      <c r="DF299" s="16" t="str">
        <f t="shared" si="194"/>
        <v>HDL ALTO</v>
      </c>
      <c r="DG299" s="16" t="str">
        <f t="shared" si="207"/>
        <v xml:space="preserve"> +  +  + HDL ALTO</v>
      </c>
      <c r="DH299" s="16" t="str">
        <f>VLOOKUP(DG299,Hoja3!$A$19:$B$41,2,FALSE)</f>
        <v>HDL ALTO</v>
      </c>
      <c r="DI299" s="98"/>
      <c r="DJ299" s="75" t="str">
        <f t="shared" si="195"/>
        <v>NO</v>
      </c>
      <c r="DL299" s="98"/>
      <c r="DM299" s="98">
        <v>42783</v>
      </c>
      <c r="DN299" s="75" t="str">
        <f t="shared" si="196"/>
        <v>SI</v>
      </c>
      <c r="DO299" s="98"/>
      <c r="DP299" s="75" t="str">
        <f t="shared" si="197"/>
        <v>NO</v>
      </c>
      <c r="DQ299" s="98"/>
      <c r="DR299" s="75" t="str">
        <f t="shared" si="198"/>
        <v>NO</v>
      </c>
      <c r="DS299" s="98">
        <v>43502</v>
      </c>
      <c r="DT299" s="75" t="str">
        <f t="shared" si="199"/>
        <v>SI</v>
      </c>
      <c r="DU299" s="98"/>
      <c r="DV299" s="75" t="str">
        <f t="shared" si="200"/>
        <v>NO</v>
      </c>
      <c r="DW299" s="98"/>
      <c r="DX299" s="75" t="str">
        <f t="shared" si="201"/>
        <v>NO</v>
      </c>
      <c r="DY299" s="98">
        <v>43557</v>
      </c>
      <c r="DZ299" s="75" t="str">
        <f t="shared" si="202"/>
        <v>SI</v>
      </c>
      <c r="EA299" s="98"/>
      <c r="EB299" s="75" t="str">
        <f t="shared" si="203"/>
        <v>NO</v>
      </c>
      <c r="EC299" s="98" t="s">
        <v>807</v>
      </c>
      <c r="ED299" s="92" t="s">
        <v>1530</v>
      </c>
      <c r="EE299" s="92"/>
      <c r="EF299" s="98" t="s">
        <v>807</v>
      </c>
      <c r="EG299" s="94"/>
      <c r="EH299" s="92" t="s">
        <v>1793</v>
      </c>
      <c r="EI299" s="99" t="s">
        <v>807</v>
      </c>
      <c r="EJ299" s="99"/>
      <c r="EK299" s="101">
        <v>43496</v>
      </c>
      <c r="EL299" s="92">
        <v>0.9</v>
      </c>
      <c r="EM299" s="103">
        <v>43496</v>
      </c>
      <c r="EN299" s="102">
        <v>297</v>
      </c>
      <c r="EO299" s="101">
        <v>43496</v>
      </c>
      <c r="EP299" s="92">
        <v>233</v>
      </c>
      <c r="EQ299" s="101">
        <v>43496</v>
      </c>
      <c r="ER299" s="99">
        <v>150</v>
      </c>
      <c r="ES299" s="101">
        <v>43496</v>
      </c>
      <c r="ET299" s="192">
        <v>50</v>
      </c>
      <c r="EU299" s="101">
        <v>43496</v>
      </c>
      <c r="EV299" s="92">
        <v>165</v>
      </c>
      <c r="EW299" s="101" t="s">
        <v>1940</v>
      </c>
      <c r="EX299" s="92"/>
      <c r="EY299" s="103">
        <v>43496</v>
      </c>
      <c r="EZ299" s="92">
        <v>8</v>
      </c>
      <c r="FA299" s="102"/>
      <c r="FB299" s="102"/>
      <c r="FC299" s="92"/>
      <c r="FD299" s="92"/>
      <c r="FE299" s="103">
        <v>43496</v>
      </c>
      <c r="FF299" s="104" t="s">
        <v>2001</v>
      </c>
      <c r="FG299" s="101" t="s">
        <v>1836</v>
      </c>
      <c r="FH299" s="105">
        <v>99</v>
      </c>
      <c r="FI299" s="92"/>
      <c r="FJ299" s="94"/>
      <c r="FK299" s="92"/>
      <c r="FL299" s="97">
        <v>43507</v>
      </c>
      <c r="FM299" s="98" t="s">
        <v>1530</v>
      </c>
      <c r="FN299" s="97"/>
      <c r="FO299" s="107" t="s">
        <v>1830</v>
      </c>
      <c r="FP299" s="92" t="s">
        <v>132</v>
      </c>
      <c r="FQ299" s="92" t="s">
        <v>132</v>
      </c>
      <c r="FR299" s="92" t="s">
        <v>132</v>
      </c>
      <c r="FS299" s="107" t="s">
        <v>807</v>
      </c>
      <c r="FT299" s="92" t="s">
        <v>132</v>
      </c>
      <c r="FU299" s="92"/>
      <c r="GM299" s="102"/>
    </row>
    <row r="300" spans="1:195" s="75" customFormat="1" x14ac:dyDescent="0.25">
      <c r="A300" s="85">
        <v>2022</v>
      </c>
      <c r="B300" s="76">
        <v>44926</v>
      </c>
      <c r="C300" s="85" t="s">
        <v>121</v>
      </c>
      <c r="D300" s="85" t="s">
        <v>122</v>
      </c>
      <c r="E300" s="85" t="s">
        <v>1474</v>
      </c>
      <c r="F300" s="77">
        <f t="shared" si="208"/>
        <v>299</v>
      </c>
      <c r="G300" s="85" t="s">
        <v>1586</v>
      </c>
      <c r="H300" s="85">
        <v>86</v>
      </c>
      <c r="I300" s="85" t="s">
        <v>797</v>
      </c>
      <c r="J300" s="217" t="s">
        <v>800</v>
      </c>
      <c r="K300" s="77" t="str">
        <f>VLOOKUP(J300,[1]CodMpios!$B$1075:$E$1087,4,FALSE)</f>
        <v>86001 - Mocoa</v>
      </c>
      <c r="L300" s="77" t="str">
        <f>VLOOKUP($J300,[1]Coord_Mpios_X_Y!$B$102:$K$114,9,FALSE)</f>
        <v>1,228574994655</v>
      </c>
      <c r="M300" s="77" t="str">
        <f>VLOOKUP($J300,[1]Coord_Mpios_X_Y!$B$102:$K$114,10,FALSE)</f>
        <v>-76,684362183288</v>
      </c>
      <c r="N300" s="86" t="s">
        <v>1592</v>
      </c>
      <c r="O300" s="86" t="s">
        <v>1776</v>
      </c>
      <c r="P300" s="218"/>
      <c r="Q300" s="85" t="s">
        <v>126</v>
      </c>
      <c r="R300" s="108">
        <v>27076419</v>
      </c>
      <c r="S300" s="62" t="str">
        <f t="shared" si="187"/>
        <v>CC27076419</v>
      </c>
      <c r="T300" s="91" t="s">
        <v>591</v>
      </c>
      <c r="U300" s="85" t="s">
        <v>530</v>
      </c>
      <c r="V300" s="91" t="s">
        <v>262</v>
      </c>
      <c r="W300" s="85" t="s">
        <v>517</v>
      </c>
      <c r="X300" s="87">
        <v>17026</v>
      </c>
      <c r="Y300" s="89">
        <f t="shared" si="204"/>
        <v>46</v>
      </c>
      <c r="Z300" s="63">
        <f>VLOOKUP($Y300,[1]Edades!$A$3:$H$153,4,FALSE)</f>
        <v>5</v>
      </c>
      <c r="AA300" s="63" t="str">
        <f>VLOOKUP($Y300,[1]Edades!$A$3:$H$153,6,FALSE)</f>
        <v>5 - Adultez</v>
      </c>
      <c r="AB300" s="63">
        <f>VLOOKUP($Y300,[1]Edades!$A$3:$H$153,7,FALSE)</f>
        <v>10</v>
      </c>
      <c r="AC300" s="63" t="str">
        <f>VLOOKUP($Y300,[1]Edades!$A$3:$H$153,8,FALSE)</f>
        <v>45-49</v>
      </c>
      <c r="AD300" s="91" t="s">
        <v>1590</v>
      </c>
      <c r="AE300" s="85">
        <v>2</v>
      </c>
      <c r="AF300" s="85" t="s">
        <v>807</v>
      </c>
      <c r="AG300" s="127" t="s">
        <v>132</v>
      </c>
      <c r="AH300" s="127" t="s">
        <v>132</v>
      </c>
      <c r="AI300" s="127" t="s">
        <v>1599</v>
      </c>
      <c r="AJ300" s="127" t="s">
        <v>1591</v>
      </c>
      <c r="AK300" s="127" t="s">
        <v>1775</v>
      </c>
      <c r="AL300" s="127" t="s">
        <v>1863</v>
      </c>
      <c r="AM300" s="85" t="s">
        <v>1786</v>
      </c>
      <c r="AN300" s="85" t="s">
        <v>131</v>
      </c>
      <c r="AO300" s="85" t="s">
        <v>131</v>
      </c>
      <c r="AP300" s="85" t="s">
        <v>131</v>
      </c>
      <c r="AQ300" s="127" t="s">
        <v>1841</v>
      </c>
      <c r="AR300" s="53" t="str">
        <f t="shared" si="205"/>
        <v>86001 - Mocoa</v>
      </c>
      <c r="AS300" s="85" t="s">
        <v>1586</v>
      </c>
      <c r="AT300" s="85">
        <v>3204251707</v>
      </c>
      <c r="AU300" s="85" t="s">
        <v>1219</v>
      </c>
      <c r="AV300" s="85"/>
      <c r="AW300" s="85"/>
      <c r="AX300" s="85"/>
      <c r="AY300" s="85"/>
      <c r="AZ300" s="85"/>
      <c r="BA300" s="85">
        <v>86</v>
      </c>
      <c r="BB300" s="85" t="s">
        <v>1778</v>
      </c>
      <c r="BC300" s="85">
        <v>86001</v>
      </c>
      <c r="BD300" s="85" t="s">
        <v>1586</v>
      </c>
      <c r="BE300" s="89">
        <v>860010017201</v>
      </c>
      <c r="BF300" s="49" t="s">
        <v>1079</v>
      </c>
      <c r="BG300" s="85" t="s">
        <v>1779</v>
      </c>
      <c r="BH300" s="85" t="s">
        <v>1780</v>
      </c>
      <c r="BI300" s="85">
        <v>4201616</v>
      </c>
      <c r="BJ300" s="85"/>
      <c r="BK300" s="85"/>
      <c r="BL300" s="85" t="s">
        <v>807</v>
      </c>
      <c r="BM300" s="129" t="s">
        <v>132</v>
      </c>
      <c r="BN300" s="127" t="s">
        <v>132</v>
      </c>
      <c r="BO300" s="85">
        <v>0</v>
      </c>
      <c r="BP300" s="127" t="s">
        <v>132</v>
      </c>
      <c r="BQ300" s="127" t="s">
        <v>132</v>
      </c>
      <c r="BR300" s="127" t="s">
        <v>2241</v>
      </c>
      <c r="BS300" s="127" t="s">
        <v>130</v>
      </c>
      <c r="BT300" s="111">
        <v>44909</v>
      </c>
      <c r="BU300" s="127" t="s">
        <v>1677</v>
      </c>
      <c r="BV300" s="127" t="s">
        <v>130</v>
      </c>
      <c r="BW300" s="133" t="s">
        <v>131</v>
      </c>
      <c r="BX300" s="127" t="s">
        <v>132</v>
      </c>
      <c r="BY300" s="127" t="s">
        <v>132</v>
      </c>
      <c r="BZ300" s="127" t="s">
        <v>132</v>
      </c>
      <c r="CA300" s="127" t="s">
        <v>132</v>
      </c>
      <c r="CB300" s="127" t="s">
        <v>132</v>
      </c>
      <c r="CC300" s="127" t="s">
        <v>130</v>
      </c>
      <c r="CD300" s="127" t="s">
        <v>131</v>
      </c>
      <c r="CE300" s="127" t="s">
        <v>1681</v>
      </c>
      <c r="CF300" s="127" t="s">
        <v>2002</v>
      </c>
      <c r="CG300" s="130">
        <v>48</v>
      </c>
      <c r="CH300" s="131">
        <v>155</v>
      </c>
      <c r="CI300" s="50">
        <f t="shared" si="188"/>
        <v>19.979188345473464</v>
      </c>
      <c r="CJ300" s="18" t="str">
        <f t="shared" si="189"/>
        <v>NORMAL</v>
      </c>
      <c r="CK300" s="95">
        <f>Hoja1!L302</f>
        <v>6</v>
      </c>
      <c r="CL300" s="10" t="s">
        <v>1112</v>
      </c>
      <c r="CM300" s="146">
        <v>43507</v>
      </c>
      <c r="CN300" s="127"/>
      <c r="CO300" s="135">
        <v>2</v>
      </c>
      <c r="CP300" s="65" t="s">
        <v>1222</v>
      </c>
      <c r="CQ300" s="135">
        <v>1</v>
      </c>
      <c r="CR300" s="65" t="s">
        <v>1221</v>
      </c>
      <c r="CS300" s="75">
        <v>1</v>
      </c>
      <c r="CT300" s="110" t="s">
        <v>1707</v>
      </c>
      <c r="CU300" s="127" t="s">
        <v>130</v>
      </c>
      <c r="CV300" s="92" t="s">
        <v>1221</v>
      </c>
      <c r="CW300" s="133">
        <v>140</v>
      </c>
      <c r="CX300" s="125">
        <v>80</v>
      </c>
      <c r="CY300" s="127" t="s">
        <v>130</v>
      </c>
      <c r="CZ300" s="127" t="s">
        <v>132</v>
      </c>
      <c r="DA300" s="127" t="s">
        <v>132</v>
      </c>
      <c r="DB300" s="92">
        <v>0</v>
      </c>
      <c r="DC300" s="75" t="str">
        <f t="shared" si="191"/>
        <v/>
      </c>
      <c r="DD300" s="16" t="str">
        <f t="shared" si="192"/>
        <v/>
      </c>
      <c r="DE300" s="16" t="str">
        <f t="shared" si="193"/>
        <v/>
      </c>
      <c r="DF300" s="16" t="str">
        <f t="shared" si="194"/>
        <v>HDL ALTO</v>
      </c>
      <c r="DG300" s="16" t="str">
        <f t="shared" si="207"/>
        <v xml:space="preserve"> +  +  + HDL ALTO</v>
      </c>
      <c r="DH300" s="16" t="str">
        <f>VLOOKUP(DG300,Hoja3!$A$19:$B$41,2,FALSE)</f>
        <v>HDL ALTO</v>
      </c>
      <c r="DI300" s="127"/>
      <c r="DJ300" s="75" t="str">
        <f t="shared" si="195"/>
        <v>NO</v>
      </c>
      <c r="DL300" s="127"/>
      <c r="DM300" s="149">
        <v>44862</v>
      </c>
      <c r="DN300" s="75" t="str">
        <f t="shared" si="196"/>
        <v>SI</v>
      </c>
      <c r="DO300" s="134"/>
      <c r="DP300" s="75" t="str">
        <f t="shared" si="197"/>
        <v>NO</v>
      </c>
      <c r="DQ300" s="98"/>
      <c r="DR300" s="75" t="str">
        <f t="shared" si="198"/>
        <v>NO</v>
      </c>
      <c r="DS300" s="134"/>
      <c r="DT300" s="75" t="str">
        <f t="shared" si="199"/>
        <v>NO</v>
      </c>
      <c r="DU300" s="134"/>
      <c r="DV300" s="75" t="str">
        <f t="shared" si="200"/>
        <v>NO</v>
      </c>
      <c r="DW300" s="134"/>
      <c r="DX300" s="75" t="str">
        <f t="shared" si="201"/>
        <v>NO</v>
      </c>
      <c r="DY300" s="149">
        <v>44718</v>
      </c>
      <c r="DZ300" s="75" t="str">
        <f t="shared" si="202"/>
        <v>SI</v>
      </c>
      <c r="EA300" s="134"/>
      <c r="EB300" s="75" t="str">
        <f t="shared" si="203"/>
        <v>NO</v>
      </c>
      <c r="EC300" s="134" t="s">
        <v>131</v>
      </c>
      <c r="ED300" s="127" t="s">
        <v>1530</v>
      </c>
      <c r="EE300" s="127" t="s">
        <v>807</v>
      </c>
      <c r="EF300" s="127" t="s">
        <v>2003</v>
      </c>
      <c r="EG300" s="127">
        <v>25</v>
      </c>
      <c r="EH300" s="127" t="s">
        <v>1474</v>
      </c>
      <c r="EI300" s="135">
        <v>4</v>
      </c>
      <c r="EJ300" s="135"/>
      <c r="EK300" s="150">
        <v>44737</v>
      </c>
      <c r="EL300" s="135">
        <v>1.9</v>
      </c>
      <c r="EM300" s="159">
        <v>44737</v>
      </c>
      <c r="EN300" s="133">
        <v>182</v>
      </c>
      <c r="EO300" s="146">
        <v>44737</v>
      </c>
      <c r="EP300" s="135">
        <v>162.4</v>
      </c>
      <c r="EQ300" s="146">
        <v>44737</v>
      </c>
      <c r="ER300" s="99">
        <v>82.62</v>
      </c>
      <c r="ES300" s="146">
        <v>44737</v>
      </c>
      <c r="ET300" s="225">
        <v>54</v>
      </c>
      <c r="EU300" s="146">
        <v>44737</v>
      </c>
      <c r="EV300" s="135">
        <v>128.9</v>
      </c>
      <c r="EW300" s="146">
        <v>44737</v>
      </c>
      <c r="EX300" s="127" t="s">
        <v>2005</v>
      </c>
      <c r="EY300" s="146">
        <v>44737</v>
      </c>
      <c r="EZ300" s="135">
        <v>6.7</v>
      </c>
      <c r="FA300" s="146">
        <v>44737</v>
      </c>
      <c r="FB300" s="127" t="s">
        <v>1799</v>
      </c>
      <c r="FC300" s="146">
        <v>44737</v>
      </c>
      <c r="FD300" s="138">
        <v>3.9</v>
      </c>
      <c r="FE300" s="146">
        <v>44737</v>
      </c>
      <c r="FF300" s="127" t="s">
        <v>2004</v>
      </c>
      <c r="FG300" s="146">
        <v>44737</v>
      </c>
      <c r="FH300" s="138">
        <v>37.5</v>
      </c>
      <c r="FI300" s="150">
        <v>44737</v>
      </c>
      <c r="FJ300" s="127" t="s">
        <v>1716</v>
      </c>
      <c r="FK300" s="127">
        <v>60</v>
      </c>
      <c r="FL300" s="111">
        <v>44909</v>
      </c>
      <c r="FM300" s="127" t="s">
        <v>1530</v>
      </c>
      <c r="FN300" s="111">
        <v>44940</v>
      </c>
      <c r="FO300" s="127"/>
      <c r="FP300" s="127" t="s">
        <v>130</v>
      </c>
      <c r="FQ300" s="127" t="s">
        <v>132</v>
      </c>
      <c r="FR300" s="127" t="s">
        <v>130</v>
      </c>
      <c r="FS300" s="127" t="s">
        <v>132</v>
      </c>
      <c r="FT300" s="127" t="s">
        <v>130</v>
      </c>
      <c r="FU300" s="127"/>
      <c r="GM300" s="127"/>
    </row>
    <row r="301" spans="1:195" s="75" customFormat="1" x14ac:dyDescent="0.25">
      <c r="A301" s="85">
        <v>2022</v>
      </c>
      <c r="B301" s="76">
        <v>44926</v>
      </c>
      <c r="C301" s="85" t="s">
        <v>121</v>
      </c>
      <c r="D301" s="85" t="s">
        <v>122</v>
      </c>
      <c r="E301" s="85" t="s">
        <v>123</v>
      </c>
      <c r="F301" s="77">
        <f t="shared" si="208"/>
        <v>300</v>
      </c>
      <c r="G301" s="85" t="s">
        <v>1586</v>
      </c>
      <c r="H301" s="85">
        <v>86</v>
      </c>
      <c r="I301" s="85" t="s">
        <v>797</v>
      </c>
      <c r="J301" s="217" t="s">
        <v>800</v>
      </c>
      <c r="K301" s="77" t="str">
        <f>VLOOKUP(J301,[1]CodMpios!$B$1075:$E$1087,4,FALSE)</f>
        <v>86001 - Mocoa</v>
      </c>
      <c r="L301" s="77" t="str">
        <f>VLOOKUP($J301,[1]Coord_Mpios_X_Y!$B$102:$K$114,9,FALSE)</f>
        <v>1,228574994655</v>
      </c>
      <c r="M301" s="77" t="str">
        <f>VLOOKUP($J301,[1]Coord_Mpios_X_Y!$B$102:$K$114,10,FALSE)</f>
        <v>-76,684362183288</v>
      </c>
      <c r="N301" s="86" t="s">
        <v>1775</v>
      </c>
      <c r="O301" s="86" t="s">
        <v>1776</v>
      </c>
      <c r="P301" s="218"/>
      <c r="Q301" s="85" t="s">
        <v>126</v>
      </c>
      <c r="R301" s="108">
        <v>41180209</v>
      </c>
      <c r="S301" s="62" t="str">
        <f t="shared" si="187"/>
        <v>CC41180209</v>
      </c>
      <c r="T301" s="91" t="s">
        <v>220</v>
      </c>
      <c r="U301" s="85" t="s">
        <v>1324</v>
      </c>
      <c r="V301" s="91" t="s">
        <v>199</v>
      </c>
      <c r="W301" s="85" t="s">
        <v>174</v>
      </c>
      <c r="X301" s="87">
        <v>21433</v>
      </c>
      <c r="Y301" s="89">
        <f t="shared" si="204"/>
        <v>58</v>
      </c>
      <c r="Z301" s="63">
        <f>VLOOKUP($Y301,[1]Edades!$A$3:$H$153,4,FALSE)</f>
        <v>5</v>
      </c>
      <c r="AA301" s="63" t="str">
        <f>VLOOKUP($Y301,[1]Edades!$A$3:$H$153,6,FALSE)</f>
        <v>5 - Adultez</v>
      </c>
      <c r="AB301" s="63">
        <f>VLOOKUP($Y301,[1]Edades!$A$3:$H$153,7,FALSE)</f>
        <v>12</v>
      </c>
      <c r="AC301" s="63" t="str">
        <f>VLOOKUP($Y301,[1]Edades!$A$3:$H$153,8,FALSE)</f>
        <v>55-59</v>
      </c>
      <c r="AD301" s="91" t="s">
        <v>1590</v>
      </c>
      <c r="AE301" s="85">
        <v>2</v>
      </c>
      <c r="AF301" s="85" t="s">
        <v>807</v>
      </c>
      <c r="AG301" s="86" t="s">
        <v>1777</v>
      </c>
      <c r="AH301" s="85" t="s">
        <v>807</v>
      </c>
      <c r="AI301" s="85" t="s">
        <v>1596</v>
      </c>
      <c r="AJ301" s="85" t="s">
        <v>1591</v>
      </c>
      <c r="AK301" s="86" t="s">
        <v>1775</v>
      </c>
      <c r="AL301" s="86" t="s">
        <v>1600</v>
      </c>
      <c r="AM301" s="85" t="s">
        <v>1786</v>
      </c>
      <c r="AN301" s="85" t="s">
        <v>131</v>
      </c>
      <c r="AO301" s="85" t="s">
        <v>131</v>
      </c>
      <c r="AP301" s="85" t="s">
        <v>131</v>
      </c>
      <c r="AQ301" s="75" t="s">
        <v>1841</v>
      </c>
      <c r="AR301" s="53" t="str">
        <f t="shared" si="205"/>
        <v>86001 - Mocoa</v>
      </c>
      <c r="AS301" s="85" t="s">
        <v>1645</v>
      </c>
      <c r="AT301" s="85">
        <v>3114410344</v>
      </c>
      <c r="AU301" s="85" t="s">
        <v>1219</v>
      </c>
      <c r="AV301" s="85"/>
      <c r="AW301" s="85"/>
      <c r="AX301" s="85"/>
      <c r="AY301" s="85"/>
      <c r="AZ301" s="85"/>
      <c r="BA301" s="85">
        <v>86</v>
      </c>
      <c r="BB301" s="85" t="s">
        <v>1778</v>
      </c>
      <c r="BC301" s="85">
        <v>86001</v>
      </c>
      <c r="BD301" s="85" t="s">
        <v>1586</v>
      </c>
      <c r="BE301" s="89">
        <v>860010017201</v>
      </c>
      <c r="BF301" s="49" t="s">
        <v>1079</v>
      </c>
      <c r="BG301" s="85" t="s">
        <v>1779</v>
      </c>
      <c r="BH301" s="85" t="s">
        <v>1780</v>
      </c>
      <c r="BI301" s="85">
        <v>4201616</v>
      </c>
      <c r="BJ301" s="85"/>
      <c r="BK301" s="85"/>
      <c r="BL301" s="85" t="s">
        <v>807</v>
      </c>
      <c r="BM301" s="85" t="s">
        <v>130</v>
      </c>
      <c r="BN301" s="85" t="s">
        <v>132</v>
      </c>
      <c r="BO301" s="85">
        <v>0</v>
      </c>
      <c r="BP301" s="85" t="s">
        <v>132</v>
      </c>
      <c r="BQ301" s="85" t="s">
        <v>132</v>
      </c>
      <c r="BR301" s="85" t="s">
        <v>1676</v>
      </c>
      <c r="BS301" s="85" t="s">
        <v>132</v>
      </c>
      <c r="BT301" s="90">
        <v>44868</v>
      </c>
      <c r="BU301" s="85" t="s">
        <v>1677</v>
      </c>
      <c r="BV301" s="85" t="s">
        <v>130</v>
      </c>
      <c r="BW301" s="91" t="s">
        <v>1808</v>
      </c>
      <c r="BX301" s="85" t="s">
        <v>132</v>
      </c>
      <c r="BY301" s="85" t="s">
        <v>132</v>
      </c>
      <c r="BZ301" s="85" t="s">
        <v>130</v>
      </c>
      <c r="CA301" s="85" t="s">
        <v>132</v>
      </c>
      <c r="CB301" s="85" t="s">
        <v>132</v>
      </c>
      <c r="CC301" s="85" t="s">
        <v>132</v>
      </c>
      <c r="CD301" s="85" t="s">
        <v>131</v>
      </c>
      <c r="CE301" s="85" t="s">
        <v>1681</v>
      </c>
      <c r="CF301" s="85" t="s">
        <v>1842</v>
      </c>
      <c r="CG301" s="109">
        <v>76</v>
      </c>
      <c r="CH301" s="95">
        <v>158</v>
      </c>
      <c r="CI301" s="50">
        <f t="shared" si="188"/>
        <v>30.443839128344813</v>
      </c>
      <c r="CJ301" s="18" t="str">
        <f t="shared" si="189"/>
        <v>OBESIDAD</v>
      </c>
      <c r="CK301" s="95">
        <f>Hoja1!L303</f>
        <v>18</v>
      </c>
      <c r="CL301" s="10" t="s">
        <v>1113</v>
      </c>
      <c r="CM301" s="114">
        <v>43507</v>
      </c>
      <c r="CN301" s="92"/>
      <c r="CO301" s="75">
        <v>1</v>
      </c>
      <c r="CP301" s="119">
        <f>CM301</f>
        <v>43507</v>
      </c>
      <c r="CQ301" s="75">
        <v>2</v>
      </c>
      <c r="CR301" s="65" t="s">
        <v>1222</v>
      </c>
      <c r="CS301" s="75">
        <v>0</v>
      </c>
      <c r="CT301" s="110" t="s">
        <v>131</v>
      </c>
      <c r="CU301" s="92" t="s">
        <v>132</v>
      </c>
      <c r="CV301" s="92"/>
      <c r="CW301" s="102">
        <v>140</v>
      </c>
      <c r="CX301" s="102">
        <v>80</v>
      </c>
      <c r="CY301" s="93" t="s">
        <v>131</v>
      </c>
      <c r="CZ301" s="92" t="s">
        <v>132</v>
      </c>
      <c r="DA301" s="92" t="s">
        <v>132</v>
      </c>
      <c r="DB301" s="92">
        <v>0</v>
      </c>
      <c r="DC301" s="75" t="str">
        <f t="shared" si="191"/>
        <v/>
      </c>
      <c r="DD301" s="16" t="str">
        <f t="shared" si="192"/>
        <v/>
      </c>
      <c r="DE301" s="16" t="str">
        <f t="shared" si="193"/>
        <v/>
      </c>
      <c r="DF301" s="16" t="str">
        <f t="shared" si="194"/>
        <v/>
      </c>
      <c r="DG301" s="16" t="str">
        <f t="shared" si="207"/>
        <v xml:space="preserve"> +  +  + </v>
      </c>
      <c r="DH301" s="16" t="str">
        <f>E301</f>
        <v>HTA</v>
      </c>
      <c r="DI301" s="98"/>
      <c r="DJ301" s="75" t="str">
        <f t="shared" si="195"/>
        <v>NO</v>
      </c>
      <c r="DK301" s="75" t="s">
        <v>1221</v>
      </c>
      <c r="DL301" s="98" t="s">
        <v>130</v>
      </c>
      <c r="DM301" s="98">
        <v>44615</v>
      </c>
      <c r="DN301" s="75" t="str">
        <f t="shared" si="196"/>
        <v>SI</v>
      </c>
      <c r="DO301" s="98"/>
      <c r="DP301" s="75" t="str">
        <f t="shared" si="197"/>
        <v>NO</v>
      </c>
      <c r="DQ301" s="98"/>
      <c r="DR301" s="75" t="str">
        <f t="shared" si="198"/>
        <v>NO</v>
      </c>
      <c r="DS301" s="98"/>
      <c r="DT301" s="75" t="str">
        <f t="shared" si="199"/>
        <v>NO</v>
      </c>
      <c r="DU301" s="98"/>
      <c r="DV301" s="75" t="str">
        <f t="shared" si="200"/>
        <v>NO</v>
      </c>
      <c r="DW301" s="98"/>
      <c r="DX301" s="75" t="str">
        <f t="shared" si="201"/>
        <v>NO</v>
      </c>
      <c r="DY301" s="98">
        <v>44702</v>
      </c>
      <c r="DZ301" s="75" t="str">
        <f t="shared" si="202"/>
        <v>SI</v>
      </c>
      <c r="EA301" s="98"/>
      <c r="EB301" s="75" t="str">
        <f t="shared" si="203"/>
        <v>NO</v>
      </c>
      <c r="EC301" s="98" t="s">
        <v>132</v>
      </c>
      <c r="ED301" s="92" t="s">
        <v>1530</v>
      </c>
      <c r="EE301" s="92" t="s">
        <v>807</v>
      </c>
      <c r="EF301" s="92" t="s">
        <v>1814</v>
      </c>
      <c r="EG301" s="94"/>
      <c r="EH301" s="99">
        <v>1</v>
      </c>
      <c r="EI301" s="92">
        <v>1</v>
      </c>
      <c r="EJ301" s="92"/>
      <c r="EK301" s="101">
        <v>44691</v>
      </c>
      <c r="EL301" s="92">
        <v>0.38</v>
      </c>
      <c r="EM301" s="103">
        <v>44691</v>
      </c>
      <c r="EN301" s="102">
        <v>117</v>
      </c>
      <c r="EO301" s="101">
        <v>44691</v>
      </c>
      <c r="EP301" s="92">
        <v>181</v>
      </c>
      <c r="EQ301" s="101">
        <v>44691</v>
      </c>
      <c r="ER301" s="99">
        <v>94.9</v>
      </c>
      <c r="ES301" s="101">
        <v>44691</v>
      </c>
      <c r="ET301" s="192">
        <v>42.3</v>
      </c>
      <c r="EU301" s="101">
        <v>44691</v>
      </c>
      <c r="EV301" s="92">
        <v>219</v>
      </c>
      <c r="EW301" s="101">
        <v>44159</v>
      </c>
      <c r="EX301" s="92" t="s">
        <v>1750</v>
      </c>
      <c r="EY301" s="103">
        <v>43693</v>
      </c>
      <c r="EZ301" s="92">
        <v>7.8</v>
      </c>
      <c r="FA301" s="102"/>
      <c r="FB301" s="102"/>
      <c r="FC301" s="92"/>
      <c r="FD301" s="92"/>
      <c r="FE301" s="103">
        <v>44159</v>
      </c>
      <c r="FF301" s="105">
        <v>5.3</v>
      </c>
      <c r="FG301" s="101">
        <v>44159</v>
      </c>
      <c r="FH301" s="105">
        <v>86.5</v>
      </c>
      <c r="FI301" s="98">
        <v>44691</v>
      </c>
      <c r="FJ301" s="94" t="s">
        <v>1712</v>
      </c>
      <c r="FK301" s="92">
        <v>100</v>
      </c>
      <c r="FL301" s="97">
        <v>44868</v>
      </c>
      <c r="FM301" s="98" t="s">
        <v>1530</v>
      </c>
      <c r="FN301" s="97">
        <v>44960</v>
      </c>
      <c r="FO301" s="107"/>
      <c r="FP301" s="92" t="s">
        <v>132</v>
      </c>
      <c r="FQ301" s="92" t="s">
        <v>132</v>
      </c>
      <c r="FR301" s="92" t="s">
        <v>132</v>
      </c>
      <c r="FS301" s="107" t="s">
        <v>132</v>
      </c>
      <c r="FT301" s="92" t="s">
        <v>132</v>
      </c>
      <c r="FU301" s="92"/>
      <c r="GM301" s="102"/>
    </row>
    <row r="302" spans="1:195" s="75" customFormat="1" x14ac:dyDescent="0.25">
      <c r="A302" s="85">
        <v>2022</v>
      </c>
      <c r="B302" s="76">
        <v>44926</v>
      </c>
      <c r="C302" s="85" t="s">
        <v>121</v>
      </c>
      <c r="D302" s="85" t="s">
        <v>122</v>
      </c>
      <c r="E302" s="85" t="s">
        <v>1474</v>
      </c>
      <c r="F302" s="77">
        <f t="shared" si="208"/>
        <v>301</v>
      </c>
      <c r="G302" s="85" t="s">
        <v>1586</v>
      </c>
      <c r="H302" s="85">
        <v>86</v>
      </c>
      <c r="I302" s="85" t="s">
        <v>797</v>
      </c>
      <c r="J302" s="217" t="s">
        <v>800</v>
      </c>
      <c r="K302" s="77" t="str">
        <f>VLOOKUP(J302,[1]CodMpios!$B$1075:$E$1087,4,FALSE)</f>
        <v>86001 - Mocoa</v>
      </c>
      <c r="L302" s="77" t="str">
        <f>VLOOKUP($J302,[1]Coord_Mpios_X_Y!$B$102:$K$114,9,FALSE)</f>
        <v>1,228574994655</v>
      </c>
      <c r="M302" s="77" t="str">
        <f>VLOOKUP($J302,[1]Coord_Mpios_X_Y!$B$102:$K$114,10,FALSE)</f>
        <v>-76,684362183288</v>
      </c>
      <c r="N302" s="86" t="s">
        <v>1775</v>
      </c>
      <c r="O302" s="86" t="s">
        <v>1776</v>
      </c>
      <c r="P302" s="218"/>
      <c r="Q302" s="85" t="s">
        <v>126</v>
      </c>
      <c r="R302" s="108">
        <v>18122969</v>
      </c>
      <c r="S302" s="62" t="str">
        <f t="shared" si="187"/>
        <v>CC18122969</v>
      </c>
      <c r="T302" s="91" t="s">
        <v>345</v>
      </c>
      <c r="U302" s="85" t="s">
        <v>248</v>
      </c>
      <c r="V302" s="91" t="s">
        <v>325</v>
      </c>
      <c r="W302" s="85" t="s">
        <v>325</v>
      </c>
      <c r="X302" s="87">
        <v>21326</v>
      </c>
      <c r="Y302" s="89">
        <f t="shared" si="204"/>
        <v>58</v>
      </c>
      <c r="Z302" s="63">
        <f>VLOOKUP($Y302,[1]Edades!$A$3:$H$153,4,FALSE)</f>
        <v>5</v>
      </c>
      <c r="AA302" s="63" t="str">
        <f>VLOOKUP($Y302,[1]Edades!$A$3:$H$153,6,FALSE)</f>
        <v>5 - Adultez</v>
      </c>
      <c r="AB302" s="63">
        <f>VLOOKUP($Y302,[1]Edades!$A$3:$H$153,7,FALSE)</f>
        <v>12</v>
      </c>
      <c r="AC302" s="63" t="str">
        <f>VLOOKUP($Y302,[1]Edades!$A$3:$H$153,8,FALSE)</f>
        <v>55-59</v>
      </c>
      <c r="AD302" s="91" t="s">
        <v>1589</v>
      </c>
      <c r="AE302" s="85">
        <v>1</v>
      </c>
      <c r="AF302" s="85" t="s">
        <v>807</v>
      </c>
      <c r="AG302" s="86" t="s">
        <v>1777</v>
      </c>
      <c r="AH302" s="85" t="s">
        <v>807</v>
      </c>
      <c r="AI302" s="85" t="s">
        <v>807</v>
      </c>
      <c r="AJ302" s="85" t="s">
        <v>807</v>
      </c>
      <c r="AK302" s="86" t="s">
        <v>1775</v>
      </c>
      <c r="AL302" s="86" t="s">
        <v>1600</v>
      </c>
      <c r="AM302" s="85" t="s">
        <v>1786</v>
      </c>
      <c r="AN302" s="85" t="s">
        <v>131</v>
      </c>
      <c r="AO302" s="85" t="s">
        <v>131</v>
      </c>
      <c r="AP302" s="85" t="s">
        <v>131</v>
      </c>
      <c r="AQ302" s="75" t="s">
        <v>1841</v>
      </c>
      <c r="AR302" s="53" t="str">
        <f t="shared" si="205"/>
        <v>86001 - Mocoa</v>
      </c>
      <c r="AS302" s="85" t="s">
        <v>1586</v>
      </c>
      <c r="AT302" s="85">
        <v>3102556863</v>
      </c>
      <c r="AU302" s="85" t="s">
        <v>1219</v>
      </c>
      <c r="AV302" s="85"/>
      <c r="AW302" s="85"/>
      <c r="AX302" s="85"/>
      <c r="AY302" s="85"/>
      <c r="AZ302" s="85"/>
      <c r="BA302" s="85">
        <v>86</v>
      </c>
      <c r="BB302" s="85" t="s">
        <v>1778</v>
      </c>
      <c r="BC302" s="85">
        <v>86001</v>
      </c>
      <c r="BD302" s="85" t="s">
        <v>1586</v>
      </c>
      <c r="BE302" s="89">
        <v>860010017201</v>
      </c>
      <c r="BF302" s="49" t="s">
        <v>1079</v>
      </c>
      <c r="BG302" s="85" t="s">
        <v>1779</v>
      </c>
      <c r="BH302" s="85" t="s">
        <v>1780</v>
      </c>
      <c r="BI302" s="85">
        <v>4201616</v>
      </c>
      <c r="BJ302" s="85"/>
      <c r="BK302" s="85"/>
      <c r="BL302" s="85" t="s">
        <v>807</v>
      </c>
      <c r="BM302" s="85" t="s">
        <v>130</v>
      </c>
      <c r="BN302" s="85" t="s">
        <v>132</v>
      </c>
      <c r="BO302" s="85">
        <v>0</v>
      </c>
      <c r="BP302" s="85" t="s">
        <v>132</v>
      </c>
      <c r="BQ302" s="85" t="s">
        <v>132</v>
      </c>
      <c r="BR302" s="85" t="s">
        <v>807</v>
      </c>
      <c r="BS302" s="85" t="s">
        <v>807</v>
      </c>
      <c r="BT302" s="142">
        <v>44643</v>
      </c>
      <c r="BU302" s="85" t="s">
        <v>1677</v>
      </c>
      <c r="BV302" s="85" t="s">
        <v>130</v>
      </c>
      <c r="BW302" s="91" t="s">
        <v>131</v>
      </c>
      <c r="BX302" s="85"/>
      <c r="BY302" s="85" t="s">
        <v>131</v>
      </c>
      <c r="BZ302" s="85" t="s">
        <v>807</v>
      </c>
      <c r="CA302" s="85" t="s">
        <v>807</v>
      </c>
      <c r="CB302" s="85"/>
      <c r="CC302" s="85"/>
      <c r="CD302" s="85" t="s">
        <v>131</v>
      </c>
      <c r="CE302" s="88" t="s">
        <v>1681</v>
      </c>
      <c r="CF302" s="80" t="str">
        <f>E302</f>
        <v>DM</v>
      </c>
      <c r="CG302" s="109">
        <v>84</v>
      </c>
      <c r="CH302" s="95">
        <v>175</v>
      </c>
      <c r="CI302" s="50">
        <f t="shared" si="188"/>
        <v>27.428571428571427</v>
      </c>
      <c r="CJ302" s="18" t="str">
        <f t="shared" si="189"/>
        <v>SOBREPESO</v>
      </c>
      <c r="CK302" s="95">
        <f>Hoja1!L304</f>
        <v>7</v>
      </c>
      <c r="CL302" s="10" t="s">
        <v>1112</v>
      </c>
      <c r="CM302" s="114">
        <v>43508</v>
      </c>
      <c r="CN302" s="92"/>
      <c r="CO302" s="92">
        <v>2</v>
      </c>
      <c r="CP302" s="65" t="s">
        <v>1222</v>
      </c>
      <c r="CQ302" s="75">
        <v>1</v>
      </c>
      <c r="CR302" s="94" t="s">
        <v>1221</v>
      </c>
      <c r="CS302" s="75">
        <v>1</v>
      </c>
      <c r="CT302" s="110" t="s">
        <v>1707</v>
      </c>
      <c r="CU302" s="93" t="s">
        <v>807</v>
      </c>
      <c r="CV302" s="92"/>
      <c r="CW302" s="102">
        <v>157</v>
      </c>
      <c r="CX302" s="102">
        <v>80</v>
      </c>
      <c r="CY302" s="93" t="s">
        <v>807</v>
      </c>
      <c r="CZ302" s="92" t="s">
        <v>130</v>
      </c>
      <c r="DA302" s="75" t="s">
        <v>807</v>
      </c>
      <c r="DB302" s="92">
        <v>0</v>
      </c>
      <c r="DC302" s="75" t="str">
        <f t="shared" si="191"/>
        <v/>
      </c>
      <c r="DD302" s="16" t="str">
        <f t="shared" si="192"/>
        <v/>
      </c>
      <c r="DE302" s="16" t="str">
        <f t="shared" si="193"/>
        <v/>
      </c>
      <c r="DF302" s="16" t="str">
        <f t="shared" si="194"/>
        <v>HDL ALTO</v>
      </c>
      <c r="DG302" s="16" t="str">
        <f t="shared" si="207"/>
        <v xml:space="preserve"> +  +  + HDL ALTO</v>
      </c>
      <c r="DH302" s="16" t="str">
        <f>VLOOKUP(DG302,Hoja3!$A$19:$B$41,2,FALSE)</f>
        <v>HDL ALTO</v>
      </c>
      <c r="DI302" s="98"/>
      <c r="DJ302" s="75" t="str">
        <f t="shared" si="195"/>
        <v>NO</v>
      </c>
      <c r="DL302" s="98"/>
      <c r="DM302" s="98"/>
      <c r="DN302" s="75" t="str">
        <f t="shared" si="196"/>
        <v>NO</v>
      </c>
      <c r="DO302" s="98"/>
      <c r="DP302" s="75" t="str">
        <f t="shared" si="197"/>
        <v>NO</v>
      </c>
      <c r="DQ302" s="98"/>
      <c r="DR302" s="75" t="str">
        <f t="shared" si="198"/>
        <v>NO</v>
      </c>
      <c r="DS302" s="98"/>
      <c r="DT302" s="75" t="str">
        <f t="shared" si="199"/>
        <v>NO</v>
      </c>
      <c r="DU302" s="98"/>
      <c r="DV302" s="75" t="str">
        <f t="shared" si="200"/>
        <v>NO</v>
      </c>
      <c r="DW302" s="98"/>
      <c r="DX302" s="75" t="str">
        <f t="shared" si="201"/>
        <v>NO</v>
      </c>
      <c r="DY302" s="98">
        <v>43440</v>
      </c>
      <c r="DZ302" s="75" t="str">
        <f t="shared" si="202"/>
        <v>SI</v>
      </c>
      <c r="EA302" s="98"/>
      <c r="EB302" s="75" t="str">
        <f t="shared" si="203"/>
        <v>NO</v>
      </c>
      <c r="EC302" s="98" t="s">
        <v>807</v>
      </c>
      <c r="ED302" s="92" t="s">
        <v>1530</v>
      </c>
      <c r="EE302" s="92"/>
      <c r="EF302" s="98" t="s">
        <v>807</v>
      </c>
      <c r="EG302" s="94"/>
      <c r="EH302" s="99" t="s">
        <v>131</v>
      </c>
      <c r="EI302" s="99" t="s">
        <v>807</v>
      </c>
      <c r="EJ302" s="99"/>
      <c r="EK302" s="101">
        <v>44631</v>
      </c>
      <c r="EL302" s="92">
        <v>0.88</v>
      </c>
      <c r="EM302" s="103">
        <v>44631</v>
      </c>
      <c r="EN302" s="102">
        <v>152</v>
      </c>
      <c r="EO302" s="101">
        <v>44631</v>
      </c>
      <c r="EP302" s="92">
        <v>148.4</v>
      </c>
      <c r="EQ302" s="101">
        <v>44631</v>
      </c>
      <c r="ER302" s="99">
        <v>59.580000000000013</v>
      </c>
      <c r="ES302" s="101">
        <v>44631</v>
      </c>
      <c r="ET302" s="192">
        <v>78</v>
      </c>
      <c r="EU302" s="101">
        <v>44631</v>
      </c>
      <c r="EV302" s="92">
        <v>54.1</v>
      </c>
      <c r="EW302" s="101">
        <v>44631</v>
      </c>
      <c r="EX302" s="92"/>
      <c r="EY302" s="103">
        <v>44631</v>
      </c>
      <c r="EZ302" s="92">
        <v>7.96</v>
      </c>
      <c r="FA302" s="102"/>
      <c r="FB302" s="102"/>
      <c r="FC302" s="92"/>
      <c r="FD302" s="92"/>
      <c r="FE302" s="103">
        <v>44631</v>
      </c>
      <c r="FF302" s="105">
        <v>43.8</v>
      </c>
      <c r="FG302" s="101">
        <v>44631</v>
      </c>
      <c r="FH302" s="105">
        <v>98</v>
      </c>
      <c r="FI302" s="92"/>
      <c r="FJ302" s="94"/>
      <c r="FK302" s="92"/>
      <c r="FL302" s="114">
        <v>44643</v>
      </c>
      <c r="FM302" s="98" t="s">
        <v>1530</v>
      </c>
      <c r="FN302" s="114">
        <v>44735</v>
      </c>
      <c r="FO302" s="107" t="s">
        <v>807</v>
      </c>
      <c r="FP302" s="92" t="s">
        <v>132</v>
      </c>
      <c r="FQ302" s="92" t="s">
        <v>132</v>
      </c>
      <c r="FR302" s="92" t="s">
        <v>132</v>
      </c>
      <c r="FS302" s="107" t="s">
        <v>807</v>
      </c>
      <c r="FT302" s="92" t="s">
        <v>132</v>
      </c>
      <c r="FU302" s="92"/>
      <c r="GM302" s="102"/>
    </row>
    <row r="303" spans="1:195" s="75" customFormat="1" x14ac:dyDescent="0.25">
      <c r="A303" s="85">
        <v>2022</v>
      </c>
      <c r="B303" s="76">
        <v>44926</v>
      </c>
      <c r="C303" s="85" t="s">
        <v>121</v>
      </c>
      <c r="D303" s="85" t="s">
        <v>122</v>
      </c>
      <c r="E303" s="85" t="s">
        <v>1475</v>
      </c>
      <c r="F303" s="77">
        <f t="shared" si="208"/>
        <v>302</v>
      </c>
      <c r="G303" s="85" t="s">
        <v>1586</v>
      </c>
      <c r="H303" s="85">
        <v>86</v>
      </c>
      <c r="I303" s="85" t="s">
        <v>797</v>
      </c>
      <c r="J303" s="217" t="s">
        <v>798</v>
      </c>
      <c r="K303" s="77" t="str">
        <f>VLOOKUP(J303,[1]CodMpios!$B$1075:$E$1087,4,FALSE)</f>
        <v>86885 - Villagarzón</v>
      </c>
      <c r="L303" s="77" t="str">
        <f>VLOOKUP($J303,[1]Coord_Mpios_X_Y!$B$102:$K$114,9,FALSE)</f>
        <v>0,911149514668</v>
      </c>
      <c r="M303" s="77" t="str">
        <f>VLOOKUP($J303,[1]Coord_Mpios_X_Y!$B$102:$K$114,10,FALSE)</f>
        <v>-76,744954472991</v>
      </c>
      <c r="N303" s="86" t="s">
        <v>1592</v>
      </c>
      <c r="O303" s="86" t="s">
        <v>1776</v>
      </c>
      <c r="P303" s="218"/>
      <c r="Q303" s="85" t="s">
        <v>126</v>
      </c>
      <c r="R303" s="108">
        <v>27469110</v>
      </c>
      <c r="S303" s="62" t="str">
        <f t="shared" si="187"/>
        <v>CC27469110</v>
      </c>
      <c r="T303" s="91" t="s">
        <v>380</v>
      </c>
      <c r="U303" s="85" t="s">
        <v>324</v>
      </c>
      <c r="V303" s="91" t="s">
        <v>210</v>
      </c>
      <c r="W303" s="85" t="s">
        <v>305</v>
      </c>
      <c r="X303" s="87">
        <v>16284</v>
      </c>
      <c r="Y303" s="89">
        <f t="shared" si="204"/>
        <v>44</v>
      </c>
      <c r="Z303" s="63">
        <f>VLOOKUP($Y303,[1]Edades!$A$3:$H$153,4,FALSE)</f>
        <v>5</v>
      </c>
      <c r="AA303" s="63" t="str">
        <f>VLOOKUP($Y303,[1]Edades!$A$3:$H$153,6,FALSE)</f>
        <v>5 - Adultez</v>
      </c>
      <c r="AB303" s="63">
        <f>VLOOKUP($Y303,[1]Edades!$A$3:$H$153,7,FALSE)</f>
        <v>9</v>
      </c>
      <c r="AC303" s="63" t="str">
        <f>VLOOKUP($Y303,[1]Edades!$A$3:$H$153,8,FALSE)</f>
        <v>40-44</v>
      </c>
      <c r="AD303" s="91" t="s">
        <v>1590</v>
      </c>
      <c r="AE303" s="85">
        <v>2</v>
      </c>
      <c r="AF303" s="85" t="s">
        <v>807</v>
      </c>
      <c r="AG303" s="127" t="s">
        <v>132</v>
      </c>
      <c r="AH303" s="127" t="s">
        <v>132</v>
      </c>
      <c r="AI303" s="127" t="s">
        <v>1595</v>
      </c>
      <c r="AJ303" s="127" t="s">
        <v>1592</v>
      </c>
      <c r="AK303" s="127" t="s">
        <v>807</v>
      </c>
      <c r="AL303" s="127" t="s">
        <v>1863</v>
      </c>
      <c r="AM303" s="85" t="s">
        <v>1786</v>
      </c>
      <c r="AN303" s="85" t="s">
        <v>131</v>
      </c>
      <c r="AO303" s="85" t="s">
        <v>131</v>
      </c>
      <c r="AP303" s="85" t="s">
        <v>131</v>
      </c>
      <c r="AQ303" s="127" t="s">
        <v>1841</v>
      </c>
      <c r="AR303" s="53" t="str">
        <f t="shared" si="205"/>
        <v>86885 - Villagarzón</v>
      </c>
      <c r="AS303" s="85" t="s">
        <v>1618</v>
      </c>
      <c r="AT303" s="85">
        <v>3112806820</v>
      </c>
      <c r="AU303" s="85" t="s">
        <v>1219</v>
      </c>
      <c r="AV303" s="85"/>
      <c r="AW303" s="85"/>
      <c r="AX303" s="85"/>
      <c r="AY303" s="85"/>
      <c r="AZ303" s="85"/>
      <c r="BA303" s="85">
        <v>86</v>
      </c>
      <c r="BB303" s="85" t="s">
        <v>1778</v>
      </c>
      <c r="BC303" s="85">
        <v>86885</v>
      </c>
      <c r="BD303" s="85" t="s">
        <v>1618</v>
      </c>
      <c r="BE303" s="89">
        <v>860010017201</v>
      </c>
      <c r="BF303" s="49" t="s">
        <v>1083</v>
      </c>
      <c r="BG303" s="85" t="s">
        <v>1779</v>
      </c>
      <c r="BH303" s="85" t="s">
        <v>1780</v>
      </c>
      <c r="BI303" s="85">
        <v>4201616</v>
      </c>
      <c r="BJ303" s="85"/>
      <c r="BK303" s="85"/>
      <c r="BL303" s="148" t="s">
        <v>2278</v>
      </c>
      <c r="BM303" s="129" t="s">
        <v>132</v>
      </c>
      <c r="BN303" s="127" t="s">
        <v>132</v>
      </c>
      <c r="BO303" s="85">
        <v>0</v>
      </c>
      <c r="BP303" s="127" t="s">
        <v>132</v>
      </c>
      <c r="BQ303" s="127" t="s">
        <v>132</v>
      </c>
      <c r="BR303" s="127" t="s">
        <v>2241</v>
      </c>
      <c r="BS303" s="127" t="s">
        <v>132</v>
      </c>
      <c r="BT303" s="150">
        <v>44916</v>
      </c>
      <c r="BU303" s="127" t="s">
        <v>1677</v>
      </c>
      <c r="BV303" s="127" t="s">
        <v>130</v>
      </c>
      <c r="BW303" s="91" t="s">
        <v>1700</v>
      </c>
      <c r="BX303" s="127" t="s">
        <v>132</v>
      </c>
      <c r="BY303" s="125" t="s">
        <v>130</v>
      </c>
      <c r="BZ303" s="127" t="s">
        <v>130</v>
      </c>
      <c r="CA303" s="127" t="s">
        <v>130</v>
      </c>
      <c r="CB303" s="85" t="s">
        <v>1530</v>
      </c>
      <c r="CC303" s="127" t="s">
        <v>132</v>
      </c>
      <c r="CD303" s="127" t="s">
        <v>131</v>
      </c>
      <c r="CE303" s="127" t="s">
        <v>1681</v>
      </c>
      <c r="CF303" s="127" t="s">
        <v>132</v>
      </c>
      <c r="CG303" s="130">
        <v>75</v>
      </c>
      <c r="CH303" s="131">
        <v>150</v>
      </c>
      <c r="CI303" s="50">
        <f t="shared" si="188"/>
        <v>33.333333333333336</v>
      </c>
      <c r="CJ303" s="18" t="str">
        <f t="shared" si="189"/>
        <v>OBESIDAD</v>
      </c>
      <c r="CK303" s="95">
        <f>Hoja1!L305</f>
        <v>19</v>
      </c>
      <c r="CL303" s="10" t="s">
        <v>1113</v>
      </c>
      <c r="CM303" s="150">
        <v>43509</v>
      </c>
      <c r="CN303" s="127"/>
      <c r="CO303" s="135">
        <v>1</v>
      </c>
      <c r="CP303" s="65" t="s">
        <v>1221</v>
      </c>
      <c r="CQ303" s="75">
        <v>1</v>
      </c>
      <c r="CR303" s="149">
        <v>43578</v>
      </c>
      <c r="CS303" s="75">
        <v>1</v>
      </c>
      <c r="CT303" s="110" t="s">
        <v>1707</v>
      </c>
      <c r="CU303" s="127" t="s">
        <v>132</v>
      </c>
      <c r="CV303" s="127"/>
      <c r="CW303" s="133">
        <v>140</v>
      </c>
      <c r="CX303" s="125">
        <v>80</v>
      </c>
      <c r="CY303" s="127" t="s">
        <v>132</v>
      </c>
      <c r="CZ303" s="127" t="s">
        <v>132</v>
      </c>
      <c r="DA303" s="127" t="s">
        <v>130</v>
      </c>
      <c r="DB303" s="92">
        <v>1</v>
      </c>
      <c r="DC303" s="75" t="str">
        <f t="shared" si="191"/>
        <v/>
      </c>
      <c r="DD303" s="16" t="str">
        <f t="shared" si="192"/>
        <v/>
      </c>
      <c r="DE303" s="16" t="str">
        <f t="shared" si="193"/>
        <v/>
      </c>
      <c r="DF303" s="16" t="str">
        <f t="shared" si="194"/>
        <v>HDL ALTO</v>
      </c>
      <c r="DG303" s="16" t="str">
        <f t="shared" si="207"/>
        <v xml:space="preserve"> +  +  + HDL ALTO</v>
      </c>
      <c r="DH303" s="16" t="str">
        <f>VLOOKUP(DG303,Hoja3!$A$19:$B$41,2,FALSE)</f>
        <v>HDL ALTO</v>
      </c>
      <c r="DI303" s="127"/>
      <c r="DJ303" s="75" t="str">
        <f t="shared" si="195"/>
        <v>NO</v>
      </c>
      <c r="DL303" s="127"/>
      <c r="DM303" s="149">
        <v>43559</v>
      </c>
      <c r="DN303" s="75" t="str">
        <f t="shared" si="196"/>
        <v>SI</v>
      </c>
      <c r="DO303" s="134"/>
      <c r="DP303" s="75" t="str">
        <f t="shared" si="197"/>
        <v>NO</v>
      </c>
      <c r="DQ303" s="98"/>
      <c r="DR303" s="75" t="str">
        <f t="shared" si="198"/>
        <v>NO</v>
      </c>
      <c r="DS303" s="134"/>
      <c r="DT303" s="75" t="str">
        <f t="shared" si="199"/>
        <v>NO</v>
      </c>
      <c r="DU303" s="134"/>
      <c r="DV303" s="75" t="str">
        <f t="shared" si="200"/>
        <v>NO</v>
      </c>
      <c r="DW303" s="143"/>
      <c r="DX303" s="75" t="str">
        <f t="shared" si="201"/>
        <v>NO</v>
      </c>
      <c r="DY303" s="149">
        <v>44909</v>
      </c>
      <c r="DZ303" s="75" t="str">
        <f t="shared" si="202"/>
        <v>SI</v>
      </c>
      <c r="EA303" s="134"/>
      <c r="EB303" s="75" t="str">
        <f t="shared" si="203"/>
        <v>NO</v>
      </c>
      <c r="EC303" s="134" t="s">
        <v>131</v>
      </c>
      <c r="ED303" s="127" t="s">
        <v>1530</v>
      </c>
      <c r="EE303" s="127" t="s">
        <v>807</v>
      </c>
      <c r="EF303" s="127" t="s">
        <v>1114</v>
      </c>
      <c r="EG303" s="147">
        <v>49</v>
      </c>
      <c r="EH303" s="127" t="s">
        <v>1918</v>
      </c>
      <c r="EI303" s="135">
        <v>3</v>
      </c>
      <c r="EJ303" s="135"/>
      <c r="EK303" s="150">
        <v>44909</v>
      </c>
      <c r="EL303" s="135" t="s">
        <v>2006</v>
      </c>
      <c r="EM303" s="159">
        <v>44909</v>
      </c>
      <c r="EN303" s="133">
        <v>299</v>
      </c>
      <c r="EO303" s="146">
        <v>44909</v>
      </c>
      <c r="EP303" s="135">
        <v>125</v>
      </c>
      <c r="EQ303" s="146">
        <v>44909</v>
      </c>
      <c r="ER303" s="99">
        <v>39.799999999999997</v>
      </c>
      <c r="ES303" s="146">
        <v>44909</v>
      </c>
      <c r="ET303" s="225">
        <v>34</v>
      </c>
      <c r="EU303" s="146">
        <v>44909</v>
      </c>
      <c r="EV303" s="127">
        <v>256</v>
      </c>
      <c r="EW303" s="146">
        <v>44909</v>
      </c>
      <c r="EX303" s="127">
        <v>511</v>
      </c>
      <c r="EY303" s="146">
        <v>44909</v>
      </c>
      <c r="EZ303" s="135">
        <v>7.9</v>
      </c>
      <c r="FA303" s="146">
        <v>44909</v>
      </c>
      <c r="FB303" s="127" t="s">
        <v>1799</v>
      </c>
      <c r="FC303" s="150"/>
      <c r="FD303" s="138"/>
      <c r="FE303" s="146">
        <v>44909</v>
      </c>
      <c r="FF303" s="127">
        <v>235</v>
      </c>
      <c r="FG303" s="146">
        <v>44909</v>
      </c>
      <c r="FH303" s="138" t="s">
        <v>2007</v>
      </c>
      <c r="FI303" s="134">
        <v>44909</v>
      </c>
      <c r="FJ303" s="145" t="s">
        <v>1716</v>
      </c>
      <c r="FK303" s="127"/>
      <c r="FL303" s="150">
        <v>44916</v>
      </c>
      <c r="FM303" s="127" t="s">
        <v>1530</v>
      </c>
      <c r="FN303" s="145">
        <v>44947</v>
      </c>
      <c r="FO303" s="127"/>
      <c r="FP303" s="127" t="s">
        <v>130</v>
      </c>
      <c r="FQ303" s="127" t="s">
        <v>132</v>
      </c>
      <c r="FR303" s="127" t="s">
        <v>132</v>
      </c>
      <c r="FS303" s="127" t="s">
        <v>132</v>
      </c>
      <c r="FT303" s="127" t="s">
        <v>132</v>
      </c>
      <c r="FU303" s="127"/>
      <c r="GM303" s="127"/>
    </row>
    <row r="304" spans="1:195" s="75" customFormat="1" x14ac:dyDescent="0.25">
      <c r="A304" s="85">
        <v>2022</v>
      </c>
      <c r="B304" s="76">
        <v>44926</v>
      </c>
      <c r="C304" s="85" t="s">
        <v>121</v>
      </c>
      <c r="D304" s="85" t="s">
        <v>122</v>
      </c>
      <c r="E304" s="85" t="s">
        <v>123</v>
      </c>
      <c r="F304" s="77">
        <f t="shared" si="208"/>
        <v>303</v>
      </c>
      <c r="G304" s="85" t="s">
        <v>1586</v>
      </c>
      <c r="H304" s="85">
        <v>86</v>
      </c>
      <c r="I304" s="85" t="s">
        <v>797</v>
      </c>
      <c r="J304" s="217" t="s">
        <v>800</v>
      </c>
      <c r="K304" s="77" t="str">
        <f>VLOOKUP(J304,[1]CodMpios!$B$1075:$E$1087,4,FALSE)</f>
        <v>86001 - Mocoa</v>
      </c>
      <c r="L304" s="77" t="str">
        <f>VLOOKUP($J304,[1]Coord_Mpios_X_Y!$B$102:$K$114,9,FALSE)</f>
        <v>1,228574994655</v>
      </c>
      <c r="M304" s="77" t="str">
        <f>VLOOKUP($J304,[1]Coord_Mpios_X_Y!$B$102:$K$114,10,FALSE)</f>
        <v>-76,684362183288</v>
      </c>
      <c r="N304" s="86" t="s">
        <v>1775</v>
      </c>
      <c r="O304" s="86" t="s">
        <v>1776</v>
      </c>
      <c r="P304" s="218"/>
      <c r="Q304" s="85" t="s">
        <v>126</v>
      </c>
      <c r="R304" s="108">
        <v>27474385</v>
      </c>
      <c r="S304" s="62" t="str">
        <f t="shared" si="187"/>
        <v>CC27474385</v>
      </c>
      <c r="T304" s="91" t="s">
        <v>413</v>
      </c>
      <c r="U304" s="85" t="s">
        <v>530</v>
      </c>
      <c r="V304" s="91" t="s">
        <v>137</v>
      </c>
      <c r="W304" s="85" t="s">
        <v>819</v>
      </c>
      <c r="X304" s="87">
        <v>20662</v>
      </c>
      <c r="Y304" s="89">
        <f t="shared" si="204"/>
        <v>56</v>
      </c>
      <c r="Z304" s="63">
        <f>VLOOKUP($Y304,[1]Edades!$A$3:$H$153,4,FALSE)</f>
        <v>5</v>
      </c>
      <c r="AA304" s="63" t="str">
        <f>VLOOKUP($Y304,[1]Edades!$A$3:$H$153,6,FALSE)</f>
        <v>5 - Adultez</v>
      </c>
      <c r="AB304" s="63">
        <f>VLOOKUP($Y304,[1]Edades!$A$3:$H$153,7,FALSE)</f>
        <v>12</v>
      </c>
      <c r="AC304" s="63" t="str">
        <f>VLOOKUP($Y304,[1]Edades!$A$3:$H$153,8,FALSE)</f>
        <v>55-59</v>
      </c>
      <c r="AD304" s="91" t="s">
        <v>1590</v>
      </c>
      <c r="AE304" s="85">
        <v>2</v>
      </c>
      <c r="AF304" s="85" t="s">
        <v>807</v>
      </c>
      <c r="AG304" s="86" t="s">
        <v>1777</v>
      </c>
      <c r="AH304" s="85" t="s">
        <v>807</v>
      </c>
      <c r="AI304" s="85" t="s">
        <v>807</v>
      </c>
      <c r="AJ304" s="85" t="s">
        <v>807</v>
      </c>
      <c r="AK304" s="86" t="s">
        <v>1775</v>
      </c>
      <c r="AL304" s="85" t="s">
        <v>807</v>
      </c>
      <c r="AM304" s="85" t="s">
        <v>1786</v>
      </c>
      <c r="AN304" s="85" t="s">
        <v>131</v>
      </c>
      <c r="AO304" s="85" t="s">
        <v>131</v>
      </c>
      <c r="AP304" s="85" t="s">
        <v>131</v>
      </c>
      <c r="AQ304" s="75" t="s">
        <v>1841</v>
      </c>
      <c r="AR304" s="53" t="str">
        <f t="shared" si="205"/>
        <v>86001 - Mocoa</v>
      </c>
      <c r="AS304" s="85" t="s">
        <v>1586</v>
      </c>
      <c r="AT304" s="85">
        <v>3124811944</v>
      </c>
      <c r="AU304" s="85" t="s">
        <v>1219</v>
      </c>
      <c r="AV304" s="85"/>
      <c r="AW304" s="85"/>
      <c r="AX304" s="85"/>
      <c r="AY304" s="85"/>
      <c r="AZ304" s="85"/>
      <c r="BA304" s="85">
        <v>86</v>
      </c>
      <c r="BB304" s="85" t="s">
        <v>1778</v>
      </c>
      <c r="BC304" s="85">
        <v>86001</v>
      </c>
      <c r="BD304" s="85" t="s">
        <v>1586</v>
      </c>
      <c r="BE304" s="89">
        <v>860010017201</v>
      </c>
      <c r="BF304" s="49" t="s">
        <v>1079</v>
      </c>
      <c r="BG304" s="85" t="s">
        <v>1779</v>
      </c>
      <c r="BH304" s="85" t="s">
        <v>1780</v>
      </c>
      <c r="BI304" s="85">
        <v>4201616</v>
      </c>
      <c r="BJ304" s="85"/>
      <c r="BK304" s="85"/>
      <c r="BL304" s="85" t="s">
        <v>807</v>
      </c>
      <c r="BM304" s="88" t="s">
        <v>132</v>
      </c>
      <c r="BN304" s="85" t="s">
        <v>132</v>
      </c>
      <c r="BO304" s="85">
        <v>0</v>
      </c>
      <c r="BP304" s="85" t="s">
        <v>132</v>
      </c>
      <c r="BQ304" s="85" t="s">
        <v>132</v>
      </c>
      <c r="BR304" s="85" t="s">
        <v>807</v>
      </c>
      <c r="BS304" s="85" t="s">
        <v>807</v>
      </c>
      <c r="BT304" s="142">
        <v>44728</v>
      </c>
      <c r="BU304" s="85" t="s">
        <v>1677</v>
      </c>
      <c r="BV304" s="85" t="s">
        <v>130</v>
      </c>
      <c r="BW304" s="91" t="s">
        <v>1678</v>
      </c>
      <c r="BX304" s="85"/>
      <c r="BY304" s="85" t="s">
        <v>132</v>
      </c>
      <c r="BZ304" s="85" t="s">
        <v>807</v>
      </c>
      <c r="CA304" s="85" t="s">
        <v>807</v>
      </c>
      <c r="CB304" s="85"/>
      <c r="CC304" s="85"/>
      <c r="CD304" s="85" t="s">
        <v>131</v>
      </c>
      <c r="CE304" s="88" t="s">
        <v>1681</v>
      </c>
      <c r="CF304" s="80" t="str">
        <f>E304</f>
        <v>HTA</v>
      </c>
      <c r="CG304" s="109">
        <v>60</v>
      </c>
      <c r="CH304" s="95">
        <v>150</v>
      </c>
      <c r="CI304" s="50">
        <f t="shared" si="188"/>
        <v>26.666666666666668</v>
      </c>
      <c r="CJ304" s="18" t="str">
        <f t="shared" si="189"/>
        <v>SOBREPESO</v>
      </c>
      <c r="CK304" s="95">
        <f>Hoja1!L306</f>
        <v>5</v>
      </c>
      <c r="CL304" s="10" t="s">
        <v>1112</v>
      </c>
      <c r="CM304" s="114">
        <v>43511</v>
      </c>
      <c r="CN304" s="92"/>
      <c r="CO304" s="75">
        <v>1</v>
      </c>
      <c r="CP304" s="98">
        <v>43511</v>
      </c>
      <c r="CQ304" s="75">
        <v>2</v>
      </c>
      <c r="CR304" s="65" t="s">
        <v>1222</v>
      </c>
      <c r="CS304" s="75">
        <v>0</v>
      </c>
      <c r="CT304" s="110" t="s">
        <v>131</v>
      </c>
      <c r="CU304" s="93" t="s">
        <v>807</v>
      </c>
      <c r="CV304" s="92"/>
      <c r="CW304" s="102">
        <v>120</v>
      </c>
      <c r="CX304" s="102">
        <v>70</v>
      </c>
      <c r="CY304" s="93" t="s">
        <v>807</v>
      </c>
      <c r="CZ304" s="92" t="s">
        <v>132</v>
      </c>
      <c r="DA304" s="75" t="s">
        <v>807</v>
      </c>
      <c r="DB304" s="92">
        <v>0</v>
      </c>
      <c r="DC304" s="75" t="str">
        <f t="shared" si="191"/>
        <v/>
      </c>
      <c r="DD304" s="16" t="str">
        <f t="shared" si="192"/>
        <v/>
      </c>
      <c r="DE304" s="16" t="str">
        <f t="shared" si="193"/>
        <v/>
      </c>
      <c r="DF304" s="16" t="str">
        <f t="shared" si="194"/>
        <v/>
      </c>
      <c r="DG304" s="16" t="str">
        <f t="shared" si="207"/>
        <v xml:space="preserve"> +  +  + </v>
      </c>
      <c r="DH304" s="16" t="str">
        <f>E304</f>
        <v>HTA</v>
      </c>
      <c r="DI304" s="98"/>
      <c r="DJ304" s="75" t="str">
        <f t="shared" si="195"/>
        <v>NO</v>
      </c>
      <c r="DL304" s="98"/>
      <c r="DM304" s="98">
        <v>44018</v>
      </c>
      <c r="DN304" s="75" t="str">
        <f t="shared" si="196"/>
        <v>SI</v>
      </c>
      <c r="DO304" s="98"/>
      <c r="DP304" s="75" t="str">
        <f t="shared" si="197"/>
        <v>NO</v>
      </c>
      <c r="DQ304" s="98"/>
      <c r="DR304" s="75" t="str">
        <f t="shared" si="198"/>
        <v>NO</v>
      </c>
      <c r="DS304" s="98"/>
      <c r="DT304" s="75" t="str">
        <f t="shared" si="199"/>
        <v>NO</v>
      </c>
      <c r="DU304" s="98"/>
      <c r="DV304" s="75" t="str">
        <f t="shared" si="200"/>
        <v>NO</v>
      </c>
      <c r="DW304" s="98"/>
      <c r="DX304" s="75" t="str">
        <f t="shared" si="201"/>
        <v>NO</v>
      </c>
      <c r="DY304" s="98">
        <v>44725</v>
      </c>
      <c r="DZ304" s="75" t="str">
        <f t="shared" si="202"/>
        <v>SI</v>
      </c>
      <c r="EA304" s="98"/>
      <c r="EB304" s="75" t="str">
        <f t="shared" si="203"/>
        <v>NO</v>
      </c>
      <c r="EC304" s="98" t="s">
        <v>807</v>
      </c>
      <c r="ED304" s="92" t="s">
        <v>1530</v>
      </c>
      <c r="EE304" s="92"/>
      <c r="EF304" s="98" t="s">
        <v>807</v>
      </c>
      <c r="EG304" s="94"/>
      <c r="EH304" s="92" t="s">
        <v>1793</v>
      </c>
      <c r="EI304" s="99" t="s">
        <v>807</v>
      </c>
      <c r="EJ304" s="99"/>
      <c r="EK304" s="101">
        <v>44725</v>
      </c>
      <c r="EL304" s="92">
        <v>0.84</v>
      </c>
      <c r="EM304" s="103">
        <v>44725</v>
      </c>
      <c r="EN304" s="102">
        <v>106</v>
      </c>
      <c r="EO304" s="101">
        <v>44725</v>
      </c>
      <c r="EP304" s="92">
        <v>144.30000000000001</v>
      </c>
      <c r="EQ304" s="101">
        <v>44725</v>
      </c>
      <c r="ER304" s="99">
        <v>57.660000000000011</v>
      </c>
      <c r="ES304" s="101">
        <v>44725</v>
      </c>
      <c r="ET304" s="192">
        <v>68.5</v>
      </c>
      <c r="EU304" s="101">
        <v>44725</v>
      </c>
      <c r="EV304" s="92">
        <v>90.7</v>
      </c>
      <c r="EW304" s="101">
        <v>44725</v>
      </c>
      <c r="EX304" s="92"/>
      <c r="EY304" s="103"/>
      <c r="EZ304" s="92"/>
      <c r="FA304" s="102"/>
      <c r="FB304" s="102"/>
      <c r="FC304" s="92"/>
      <c r="FD304" s="92"/>
      <c r="FE304" s="103">
        <v>44725</v>
      </c>
      <c r="FF304" s="105">
        <v>9</v>
      </c>
      <c r="FG304" s="101">
        <v>44725</v>
      </c>
      <c r="FH304" s="105">
        <v>86.4</v>
      </c>
      <c r="FI304" s="92"/>
      <c r="FJ304" s="94"/>
      <c r="FK304" s="92"/>
      <c r="FL304" s="114">
        <v>44728</v>
      </c>
      <c r="FM304" s="98" t="s">
        <v>1530</v>
      </c>
      <c r="FN304" s="114">
        <v>44820</v>
      </c>
      <c r="FO304" s="107" t="s">
        <v>807</v>
      </c>
      <c r="FP304" s="92" t="s">
        <v>132</v>
      </c>
      <c r="FQ304" s="92" t="s">
        <v>132</v>
      </c>
      <c r="FR304" s="92" t="s">
        <v>132</v>
      </c>
      <c r="FS304" s="107" t="s">
        <v>807</v>
      </c>
      <c r="FT304" s="92" t="s">
        <v>132</v>
      </c>
      <c r="FU304" s="92"/>
      <c r="GM304" s="102"/>
    </row>
    <row r="305" spans="1:195" s="75" customFormat="1" x14ac:dyDescent="0.25">
      <c r="A305" s="85">
        <v>2022</v>
      </c>
      <c r="B305" s="76">
        <v>44926</v>
      </c>
      <c r="C305" s="85" t="s">
        <v>121</v>
      </c>
      <c r="D305" s="85" t="s">
        <v>122</v>
      </c>
      <c r="E305" s="85" t="s">
        <v>123</v>
      </c>
      <c r="F305" s="77">
        <f t="shared" si="208"/>
        <v>304</v>
      </c>
      <c r="G305" s="85" t="s">
        <v>1586</v>
      </c>
      <c r="H305" s="85">
        <v>86</v>
      </c>
      <c r="I305" s="85" t="s">
        <v>797</v>
      </c>
      <c r="J305" s="217" t="s">
        <v>798</v>
      </c>
      <c r="K305" s="77" t="str">
        <f>VLOOKUP(J305,[1]CodMpios!$B$1075:$E$1087,4,FALSE)</f>
        <v>86885 - Villagarzón</v>
      </c>
      <c r="L305" s="77" t="str">
        <f>VLOOKUP($J305,[1]Coord_Mpios_X_Y!$B$102:$K$114,9,FALSE)</f>
        <v>0,911149514668</v>
      </c>
      <c r="M305" s="77" t="str">
        <f>VLOOKUP($J305,[1]Coord_Mpios_X_Y!$B$102:$K$114,10,FALSE)</f>
        <v>-76,744954472991</v>
      </c>
      <c r="N305" s="86" t="s">
        <v>1784</v>
      </c>
      <c r="O305" s="86" t="s">
        <v>1776</v>
      </c>
      <c r="P305" s="218"/>
      <c r="Q305" s="85" t="s">
        <v>126</v>
      </c>
      <c r="R305" s="108">
        <v>27353888</v>
      </c>
      <c r="S305" s="62" t="str">
        <f t="shared" si="187"/>
        <v>CC27353888</v>
      </c>
      <c r="T305" s="91" t="s">
        <v>133</v>
      </c>
      <c r="U305" s="85" t="s">
        <v>366</v>
      </c>
      <c r="V305" s="91" t="s">
        <v>408</v>
      </c>
      <c r="W305" s="85" t="s">
        <v>244</v>
      </c>
      <c r="X305" s="87">
        <v>20938</v>
      </c>
      <c r="Y305" s="89">
        <f t="shared" si="204"/>
        <v>57</v>
      </c>
      <c r="Z305" s="63">
        <f>VLOOKUP($Y305,[1]Edades!$A$3:$H$153,4,FALSE)</f>
        <v>5</v>
      </c>
      <c r="AA305" s="63" t="str">
        <f>VLOOKUP($Y305,[1]Edades!$A$3:$H$153,6,FALSE)</f>
        <v>5 - Adultez</v>
      </c>
      <c r="AB305" s="63">
        <f>VLOOKUP($Y305,[1]Edades!$A$3:$H$153,7,FALSE)</f>
        <v>12</v>
      </c>
      <c r="AC305" s="63" t="str">
        <f>VLOOKUP($Y305,[1]Edades!$A$3:$H$153,8,FALSE)</f>
        <v>55-59</v>
      </c>
      <c r="AD305" s="91" t="s">
        <v>1590</v>
      </c>
      <c r="AE305" s="85">
        <v>2</v>
      </c>
      <c r="AF305" s="85" t="s">
        <v>807</v>
      </c>
      <c r="AG305" s="127" t="s">
        <v>132</v>
      </c>
      <c r="AH305" s="127" t="s">
        <v>132</v>
      </c>
      <c r="AI305" s="85" t="s">
        <v>2236</v>
      </c>
      <c r="AJ305" s="85" t="s">
        <v>1832</v>
      </c>
      <c r="AK305" s="127" t="s">
        <v>1953</v>
      </c>
      <c r="AL305" s="127" t="s">
        <v>1863</v>
      </c>
      <c r="AM305" s="85" t="s">
        <v>1786</v>
      </c>
      <c r="AN305" s="85" t="s">
        <v>131</v>
      </c>
      <c r="AO305" s="85" t="s">
        <v>131</v>
      </c>
      <c r="AP305" s="85" t="s">
        <v>131</v>
      </c>
      <c r="AQ305" s="127" t="s">
        <v>1841</v>
      </c>
      <c r="AR305" s="53" t="str">
        <f t="shared" si="205"/>
        <v>86885 - Villagarzón</v>
      </c>
      <c r="AS305" s="85" t="s">
        <v>1618</v>
      </c>
      <c r="AT305" s="85">
        <v>3212454475</v>
      </c>
      <c r="AU305" s="85" t="s">
        <v>1219</v>
      </c>
      <c r="AV305" s="85"/>
      <c r="AW305" s="85"/>
      <c r="AX305" s="85"/>
      <c r="AY305" s="85"/>
      <c r="AZ305" s="85"/>
      <c r="BA305" s="85">
        <v>86</v>
      </c>
      <c r="BB305" s="85" t="s">
        <v>1778</v>
      </c>
      <c r="BC305" s="85">
        <v>86885</v>
      </c>
      <c r="BD305" s="85" t="s">
        <v>1618</v>
      </c>
      <c r="BE305" s="89">
        <v>860010017201</v>
      </c>
      <c r="BF305" s="49" t="s">
        <v>1083</v>
      </c>
      <c r="BG305" s="85" t="s">
        <v>1779</v>
      </c>
      <c r="BH305" s="85" t="s">
        <v>1780</v>
      </c>
      <c r="BI305" s="85">
        <v>4201616</v>
      </c>
      <c r="BJ305" s="85"/>
      <c r="BK305" s="85"/>
      <c r="BL305" s="85" t="s">
        <v>807</v>
      </c>
      <c r="BM305" s="127" t="s">
        <v>132</v>
      </c>
      <c r="BN305" s="127" t="s">
        <v>132</v>
      </c>
      <c r="BO305" s="85">
        <v>0</v>
      </c>
      <c r="BP305" s="127" t="s">
        <v>132</v>
      </c>
      <c r="BQ305" s="127" t="s">
        <v>132</v>
      </c>
      <c r="BR305" s="85" t="s">
        <v>1676</v>
      </c>
      <c r="BS305" s="127" t="s">
        <v>132</v>
      </c>
      <c r="BT305" s="150">
        <v>44908</v>
      </c>
      <c r="BU305" s="127" t="s">
        <v>1677</v>
      </c>
      <c r="BV305" s="127" t="s">
        <v>130</v>
      </c>
      <c r="BW305" s="91" t="s">
        <v>1812</v>
      </c>
      <c r="BX305" s="127" t="s">
        <v>132</v>
      </c>
      <c r="BY305" s="127" t="s">
        <v>132</v>
      </c>
      <c r="BZ305" s="127" t="s">
        <v>132</v>
      </c>
      <c r="CA305" s="127" t="s">
        <v>132</v>
      </c>
      <c r="CB305" s="127" t="s">
        <v>132</v>
      </c>
      <c r="CC305" s="127" t="s">
        <v>132</v>
      </c>
      <c r="CD305" s="127" t="s">
        <v>131</v>
      </c>
      <c r="CE305" s="127" t="s">
        <v>1681</v>
      </c>
      <c r="CF305" s="127" t="s">
        <v>132</v>
      </c>
      <c r="CG305" s="130">
        <v>53</v>
      </c>
      <c r="CH305" s="131">
        <v>154</v>
      </c>
      <c r="CI305" s="50">
        <f t="shared" si="188"/>
        <v>22.347782088041829</v>
      </c>
      <c r="CJ305" s="18" t="str">
        <f t="shared" si="189"/>
        <v>NORMAL</v>
      </c>
      <c r="CK305" s="95">
        <f>Hoja1!L307</f>
        <v>30</v>
      </c>
      <c r="CL305" s="10" t="s">
        <v>1115</v>
      </c>
      <c r="CM305" s="146">
        <v>43515</v>
      </c>
      <c r="CN305" s="127"/>
      <c r="CO305" s="75">
        <v>1</v>
      </c>
      <c r="CP305" s="144">
        <v>42370</v>
      </c>
      <c r="CQ305" s="75">
        <v>2</v>
      </c>
      <c r="CR305" s="65" t="s">
        <v>1222</v>
      </c>
      <c r="CS305" s="75">
        <v>0</v>
      </c>
      <c r="CT305" s="127" t="s">
        <v>131</v>
      </c>
      <c r="CU305" s="127" t="s">
        <v>132</v>
      </c>
      <c r="CV305" s="127"/>
      <c r="CW305" s="133">
        <v>140</v>
      </c>
      <c r="CX305" s="125">
        <v>80</v>
      </c>
      <c r="CY305" s="127" t="s">
        <v>1860</v>
      </c>
      <c r="CZ305" s="127" t="s">
        <v>1696</v>
      </c>
      <c r="DA305" s="127" t="s">
        <v>130</v>
      </c>
      <c r="DB305" s="92">
        <v>1</v>
      </c>
      <c r="DC305" s="75" t="str">
        <f t="shared" si="191"/>
        <v/>
      </c>
      <c r="DD305" s="16" t="str">
        <f t="shared" si="192"/>
        <v/>
      </c>
      <c r="DE305" s="16" t="str">
        <f t="shared" si="193"/>
        <v/>
      </c>
      <c r="DF305" s="16" t="str">
        <f t="shared" si="194"/>
        <v/>
      </c>
      <c r="DG305" s="16" t="str">
        <f t="shared" si="207"/>
        <v xml:space="preserve"> +  +  + </v>
      </c>
      <c r="DH305" s="16" t="str">
        <f>E305</f>
        <v>HTA</v>
      </c>
      <c r="DI305" s="127"/>
      <c r="DJ305" s="75" t="str">
        <f t="shared" si="195"/>
        <v>NO</v>
      </c>
      <c r="DL305" s="127"/>
      <c r="DM305" s="149">
        <v>43525</v>
      </c>
      <c r="DN305" s="75" t="str">
        <f t="shared" si="196"/>
        <v>SI</v>
      </c>
      <c r="DO305" s="134"/>
      <c r="DP305" s="75" t="str">
        <f t="shared" si="197"/>
        <v>NO</v>
      </c>
      <c r="DQ305" s="98"/>
      <c r="DR305" s="75" t="str">
        <f t="shared" si="198"/>
        <v>NO</v>
      </c>
      <c r="DS305" s="134"/>
      <c r="DT305" s="75" t="str">
        <f t="shared" si="199"/>
        <v>NO</v>
      </c>
      <c r="DU305" s="134"/>
      <c r="DV305" s="75" t="str">
        <f t="shared" si="200"/>
        <v>NO</v>
      </c>
      <c r="DW305" s="134"/>
      <c r="DX305" s="75" t="str">
        <f t="shared" si="201"/>
        <v>NO</v>
      </c>
      <c r="DY305" s="149">
        <v>44677</v>
      </c>
      <c r="DZ305" s="75" t="str">
        <f t="shared" si="202"/>
        <v>SI</v>
      </c>
      <c r="EA305" s="134"/>
      <c r="EB305" s="75" t="str">
        <f t="shared" si="203"/>
        <v>NO</v>
      </c>
      <c r="EC305" s="134" t="s">
        <v>131</v>
      </c>
      <c r="ED305" s="127" t="s">
        <v>1530</v>
      </c>
      <c r="EE305" s="127" t="s">
        <v>132</v>
      </c>
      <c r="EF305" s="127" t="s">
        <v>1114</v>
      </c>
      <c r="EG305" s="147">
        <v>78</v>
      </c>
      <c r="EH305" s="147" t="s">
        <v>131</v>
      </c>
      <c r="EI305" s="135">
        <v>2</v>
      </c>
      <c r="EJ305" s="135"/>
      <c r="EK305" s="150">
        <v>44659</v>
      </c>
      <c r="EL305" s="135">
        <v>0.6</v>
      </c>
      <c r="EM305" s="159">
        <v>44659</v>
      </c>
      <c r="EN305" s="133">
        <v>89</v>
      </c>
      <c r="EO305" s="146">
        <v>44659</v>
      </c>
      <c r="EP305" s="135">
        <v>179</v>
      </c>
      <c r="EQ305" s="146">
        <v>44659</v>
      </c>
      <c r="ER305" s="99">
        <v>110.6</v>
      </c>
      <c r="ES305" s="146">
        <v>44659</v>
      </c>
      <c r="ET305" s="225">
        <v>53</v>
      </c>
      <c r="EU305" s="146">
        <v>44659</v>
      </c>
      <c r="EV305" s="135">
        <v>77</v>
      </c>
      <c r="EW305" s="146">
        <v>44659</v>
      </c>
      <c r="EX305" s="127">
        <v>30</v>
      </c>
      <c r="EY305" s="127"/>
      <c r="EZ305" s="127"/>
      <c r="FA305" s="146">
        <v>44659</v>
      </c>
      <c r="FB305" s="127" t="s">
        <v>1799</v>
      </c>
      <c r="FC305" s="146">
        <v>44659</v>
      </c>
      <c r="FD305" s="138">
        <v>3.6</v>
      </c>
      <c r="FE305" s="146">
        <v>44659</v>
      </c>
      <c r="FF305" s="127">
        <v>12</v>
      </c>
      <c r="FG305" s="146">
        <v>44659</v>
      </c>
      <c r="FH305" s="138" t="s">
        <v>1980</v>
      </c>
      <c r="FI305" s="145">
        <v>44659</v>
      </c>
      <c r="FJ305" s="127" t="s">
        <v>1716</v>
      </c>
      <c r="FK305" s="127">
        <v>89</v>
      </c>
      <c r="FL305" s="145">
        <v>44605</v>
      </c>
      <c r="FM305" s="127" t="s">
        <v>1530</v>
      </c>
      <c r="FN305" s="145">
        <v>44998</v>
      </c>
      <c r="FO305" s="127"/>
      <c r="FP305" s="127" t="s">
        <v>132</v>
      </c>
      <c r="FQ305" s="127" t="s">
        <v>132</v>
      </c>
      <c r="FR305" s="127" t="s">
        <v>132</v>
      </c>
      <c r="FS305" s="127" t="s">
        <v>132</v>
      </c>
      <c r="FT305" s="127" t="s">
        <v>132</v>
      </c>
      <c r="FU305" s="127"/>
      <c r="GM305" s="127"/>
    </row>
    <row r="306" spans="1:195" s="75" customFormat="1" x14ac:dyDescent="0.25">
      <c r="A306" s="85">
        <v>2022</v>
      </c>
      <c r="B306" s="76">
        <v>44926</v>
      </c>
      <c r="C306" s="85" t="s">
        <v>121</v>
      </c>
      <c r="D306" s="85" t="s">
        <v>122</v>
      </c>
      <c r="E306" s="85" t="s">
        <v>123</v>
      </c>
      <c r="F306" s="77">
        <f t="shared" si="208"/>
        <v>305</v>
      </c>
      <c r="G306" s="85" t="s">
        <v>1586</v>
      </c>
      <c r="H306" s="85">
        <v>86</v>
      </c>
      <c r="I306" s="85" t="s">
        <v>797</v>
      </c>
      <c r="J306" s="217" t="s">
        <v>800</v>
      </c>
      <c r="K306" s="77" t="str">
        <f>VLOOKUP(J306,[1]CodMpios!$B$1075:$E$1087,4,FALSE)</f>
        <v>86001 - Mocoa</v>
      </c>
      <c r="L306" s="77" t="str">
        <f>VLOOKUP($J306,[1]Coord_Mpios_X_Y!$B$102:$K$114,9,FALSE)</f>
        <v>1,228574994655</v>
      </c>
      <c r="M306" s="77" t="str">
        <f>VLOOKUP($J306,[1]Coord_Mpios_X_Y!$B$102:$K$114,10,FALSE)</f>
        <v>-76,684362183288</v>
      </c>
      <c r="N306" s="86" t="s">
        <v>1784</v>
      </c>
      <c r="O306" s="86" t="s">
        <v>1776</v>
      </c>
      <c r="P306" s="218"/>
      <c r="Q306" s="85" t="s">
        <v>126</v>
      </c>
      <c r="R306" s="108">
        <v>27362537</v>
      </c>
      <c r="S306" s="62" t="str">
        <f t="shared" si="187"/>
        <v>CC27362537</v>
      </c>
      <c r="T306" s="91" t="s">
        <v>366</v>
      </c>
      <c r="U306" s="85" t="s">
        <v>530</v>
      </c>
      <c r="V306" s="91" t="s">
        <v>334</v>
      </c>
      <c r="W306" s="85" t="s">
        <v>820</v>
      </c>
      <c r="X306" s="87">
        <v>12267</v>
      </c>
      <c r="Y306" s="89">
        <f t="shared" si="204"/>
        <v>33</v>
      </c>
      <c r="Z306" s="63">
        <f>VLOOKUP($Y306,[1]Edades!$A$3:$H$153,4,FALSE)</f>
        <v>5</v>
      </c>
      <c r="AA306" s="63" t="str">
        <f>VLOOKUP($Y306,[1]Edades!$A$3:$H$153,6,FALSE)</f>
        <v>5 - Adultez</v>
      </c>
      <c r="AB306" s="63">
        <f>VLOOKUP($Y306,[1]Edades!$A$3:$H$153,7,FALSE)</f>
        <v>7</v>
      </c>
      <c r="AC306" s="63" t="str">
        <f>VLOOKUP($Y306,[1]Edades!$A$3:$H$153,8,FALSE)</f>
        <v>30-34</v>
      </c>
      <c r="AD306" s="91" t="s">
        <v>1590</v>
      </c>
      <c r="AE306" s="85">
        <v>2</v>
      </c>
      <c r="AF306" s="85" t="s">
        <v>807</v>
      </c>
      <c r="AG306" s="86" t="s">
        <v>1777</v>
      </c>
      <c r="AH306" s="85" t="s">
        <v>807</v>
      </c>
      <c r="AI306" s="85" t="s">
        <v>2237</v>
      </c>
      <c r="AJ306" s="85" t="s">
        <v>807</v>
      </c>
      <c r="AK306" s="86" t="s">
        <v>1784</v>
      </c>
      <c r="AL306" s="86" t="s">
        <v>1602</v>
      </c>
      <c r="AM306" s="85" t="s">
        <v>1856</v>
      </c>
      <c r="AN306" s="85" t="s">
        <v>1607</v>
      </c>
      <c r="AO306" s="85" t="s">
        <v>1605</v>
      </c>
      <c r="AP306" s="85" t="s">
        <v>1857</v>
      </c>
      <c r="AQ306" s="75" t="s">
        <v>1841</v>
      </c>
      <c r="AR306" s="53" t="str">
        <f t="shared" si="205"/>
        <v>86001 - Mocoa</v>
      </c>
      <c r="AS306" s="85" t="s">
        <v>1646</v>
      </c>
      <c r="AT306" s="85">
        <v>3108867982</v>
      </c>
      <c r="AU306" s="85" t="s">
        <v>1219</v>
      </c>
      <c r="AV306" s="85"/>
      <c r="AW306" s="85"/>
      <c r="AX306" s="85"/>
      <c r="AY306" s="85"/>
      <c r="AZ306" s="85"/>
      <c r="BA306" s="85">
        <v>86</v>
      </c>
      <c r="BB306" s="85" t="s">
        <v>1778</v>
      </c>
      <c r="BC306" s="85">
        <v>86001</v>
      </c>
      <c r="BD306" s="85" t="s">
        <v>1586</v>
      </c>
      <c r="BE306" s="89">
        <v>860010017201</v>
      </c>
      <c r="BF306" s="49" t="s">
        <v>1079</v>
      </c>
      <c r="BG306" s="85" t="s">
        <v>1779</v>
      </c>
      <c r="BH306" s="85" t="s">
        <v>1780</v>
      </c>
      <c r="BI306" s="85">
        <v>4201616</v>
      </c>
      <c r="BJ306" s="85"/>
      <c r="BK306" s="85"/>
      <c r="BL306" s="85" t="s">
        <v>807</v>
      </c>
      <c r="BM306" s="85" t="s">
        <v>130</v>
      </c>
      <c r="BN306" s="85" t="s">
        <v>132</v>
      </c>
      <c r="BO306" s="85">
        <v>0</v>
      </c>
      <c r="BP306" s="85" t="s">
        <v>132</v>
      </c>
      <c r="BQ306" s="85" t="s">
        <v>132</v>
      </c>
      <c r="BR306" s="85" t="s">
        <v>1676</v>
      </c>
      <c r="BS306" s="85" t="s">
        <v>130</v>
      </c>
      <c r="BT306" s="90">
        <v>44866</v>
      </c>
      <c r="BU306" s="85" t="s">
        <v>1677</v>
      </c>
      <c r="BV306" s="85" t="s">
        <v>130</v>
      </c>
      <c r="BW306" s="91" t="s">
        <v>1530</v>
      </c>
      <c r="BX306" s="85" t="s">
        <v>2008</v>
      </c>
      <c r="BY306" s="85" t="s">
        <v>132</v>
      </c>
      <c r="BZ306" s="85" t="s">
        <v>132</v>
      </c>
      <c r="CA306" s="85" t="s">
        <v>130</v>
      </c>
      <c r="CB306" s="85" t="s">
        <v>132</v>
      </c>
      <c r="CC306" s="85" t="s">
        <v>132</v>
      </c>
      <c r="CD306" s="85" t="s">
        <v>131</v>
      </c>
      <c r="CE306" s="85" t="s">
        <v>1681</v>
      </c>
      <c r="CF306" s="85" t="s">
        <v>2009</v>
      </c>
      <c r="CG306" s="109">
        <v>64</v>
      </c>
      <c r="CH306" s="95">
        <v>161</v>
      </c>
      <c r="CI306" s="50">
        <f t="shared" si="188"/>
        <v>24.690405462752206</v>
      </c>
      <c r="CJ306" s="18" t="str">
        <f t="shared" si="189"/>
        <v>NORMAL</v>
      </c>
      <c r="CK306" s="95">
        <f>Hoja1!L308</f>
        <v>1</v>
      </c>
      <c r="CL306" s="10" t="s">
        <v>1112</v>
      </c>
      <c r="CM306" s="114">
        <v>43515</v>
      </c>
      <c r="CN306" s="92"/>
      <c r="CO306" s="75">
        <v>1</v>
      </c>
      <c r="CP306" s="98">
        <v>42370</v>
      </c>
      <c r="CQ306" s="75">
        <v>2</v>
      </c>
      <c r="CR306" s="65" t="s">
        <v>1222</v>
      </c>
      <c r="CS306" s="75">
        <v>0</v>
      </c>
      <c r="CT306" s="110" t="s">
        <v>131</v>
      </c>
      <c r="CU306" s="92" t="s">
        <v>132</v>
      </c>
      <c r="CV306" s="92"/>
      <c r="CW306" s="102">
        <v>100</v>
      </c>
      <c r="CX306" s="102">
        <v>70</v>
      </c>
      <c r="CY306" s="93" t="s">
        <v>807</v>
      </c>
      <c r="CZ306" s="92" t="s">
        <v>132</v>
      </c>
      <c r="DA306" s="92" t="s">
        <v>132</v>
      </c>
      <c r="DB306" s="92">
        <v>0</v>
      </c>
      <c r="DC306" s="75" t="str">
        <f t="shared" si="191"/>
        <v/>
      </c>
      <c r="DD306" s="16" t="str">
        <f t="shared" si="192"/>
        <v/>
      </c>
      <c r="DE306" s="16" t="str">
        <f t="shared" si="193"/>
        <v/>
      </c>
      <c r="DF306" s="16" t="str">
        <f t="shared" si="194"/>
        <v/>
      </c>
      <c r="DG306" s="16" t="str">
        <f t="shared" si="207"/>
        <v xml:space="preserve"> +  +  + </v>
      </c>
      <c r="DH306" s="16" t="str">
        <f>E306</f>
        <v>HTA</v>
      </c>
      <c r="DI306" s="98"/>
      <c r="DJ306" s="75" t="str">
        <f t="shared" si="195"/>
        <v>NO</v>
      </c>
      <c r="DK306" s="75" t="s">
        <v>1221</v>
      </c>
      <c r="DL306" s="98" t="s">
        <v>130</v>
      </c>
      <c r="DM306" s="98">
        <v>44064</v>
      </c>
      <c r="DN306" s="75" t="str">
        <f t="shared" si="196"/>
        <v>SI</v>
      </c>
      <c r="DO306" s="98"/>
      <c r="DP306" s="75" t="str">
        <f t="shared" si="197"/>
        <v>NO</v>
      </c>
      <c r="DQ306" s="98"/>
      <c r="DR306" s="75" t="str">
        <f t="shared" si="198"/>
        <v>NO</v>
      </c>
      <c r="DS306" s="98">
        <v>44854</v>
      </c>
      <c r="DT306" s="75" t="str">
        <f t="shared" si="199"/>
        <v>SI</v>
      </c>
      <c r="DU306" s="98"/>
      <c r="DV306" s="75" t="str">
        <f t="shared" si="200"/>
        <v>NO</v>
      </c>
      <c r="DW306" s="98"/>
      <c r="DX306" s="75" t="str">
        <f t="shared" si="201"/>
        <v>NO</v>
      </c>
      <c r="DY306" s="98">
        <v>43901</v>
      </c>
      <c r="DZ306" s="75" t="str">
        <f t="shared" si="202"/>
        <v>SI</v>
      </c>
      <c r="EA306" s="98"/>
      <c r="EB306" s="75" t="str">
        <f t="shared" si="203"/>
        <v>NO</v>
      </c>
      <c r="EC306" s="98" t="s">
        <v>132</v>
      </c>
      <c r="ED306" s="92" t="s">
        <v>1530</v>
      </c>
      <c r="EE306" s="92" t="s">
        <v>807</v>
      </c>
      <c r="EF306" s="92" t="s">
        <v>1114</v>
      </c>
      <c r="EG306" s="94"/>
      <c r="EH306" s="92">
        <v>1</v>
      </c>
      <c r="EI306" s="92">
        <v>3</v>
      </c>
      <c r="EJ306" s="92"/>
      <c r="EK306" s="101">
        <v>44391</v>
      </c>
      <c r="EL306" s="92">
        <v>0.8</v>
      </c>
      <c r="EM306" s="103">
        <v>44391</v>
      </c>
      <c r="EN306" s="102">
        <v>110</v>
      </c>
      <c r="EO306" s="101">
        <v>44391</v>
      </c>
      <c r="EP306" s="92">
        <v>121</v>
      </c>
      <c r="EQ306" s="101">
        <v>44391</v>
      </c>
      <c r="ER306" s="99">
        <v>38.360000000000014</v>
      </c>
      <c r="ES306" s="101">
        <v>44391</v>
      </c>
      <c r="ET306" s="192">
        <v>64.599999999999994</v>
      </c>
      <c r="EU306" s="101">
        <v>44391</v>
      </c>
      <c r="EV306" s="92">
        <v>90.2</v>
      </c>
      <c r="EW306" s="101">
        <v>44391</v>
      </c>
      <c r="EX306" s="94">
        <f>EP306*100/ET306</f>
        <v>187.30650154798764</v>
      </c>
      <c r="EY306" s="103"/>
      <c r="EZ306" s="92"/>
      <c r="FA306" s="102"/>
      <c r="FB306" s="102"/>
      <c r="FC306" s="92"/>
      <c r="FD306" s="92"/>
      <c r="FE306" s="103">
        <v>44391</v>
      </c>
      <c r="FF306" s="105">
        <v>4.2</v>
      </c>
      <c r="FG306" s="101">
        <v>44391</v>
      </c>
      <c r="FH306" s="105">
        <v>31.7</v>
      </c>
      <c r="FI306" s="98">
        <v>44811</v>
      </c>
      <c r="FJ306" s="94" t="s">
        <v>1716</v>
      </c>
      <c r="FK306" s="92">
        <v>102</v>
      </c>
      <c r="FL306" s="97">
        <v>44866</v>
      </c>
      <c r="FM306" s="98" t="s">
        <v>1530</v>
      </c>
      <c r="FN306" s="97">
        <v>44896</v>
      </c>
      <c r="FO306" s="107"/>
      <c r="FP306" s="92" t="s">
        <v>130</v>
      </c>
      <c r="FQ306" s="92" t="s">
        <v>130</v>
      </c>
      <c r="FR306" s="92" t="s">
        <v>132</v>
      </c>
      <c r="FS306" s="107" t="s">
        <v>132</v>
      </c>
      <c r="FT306" s="92" t="s">
        <v>130</v>
      </c>
      <c r="FU306" s="92"/>
      <c r="GM306" s="102"/>
    </row>
    <row r="307" spans="1:195" s="75" customFormat="1" x14ac:dyDescent="0.25">
      <c r="A307" s="85">
        <v>2022</v>
      </c>
      <c r="B307" s="76">
        <v>44926</v>
      </c>
      <c r="C307" s="85" t="s">
        <v>121</v>
      </c>
      <c r="D307" s="85" t="s">
        <v>122</v>
      </c>
      <c r="E307" s="85" t="s">
        <v>123</v>
      </c>
      <c r="F307" s="77">
        <f t="shared" si="208"/>
        <v>306</v>
      </c>
      <c r="G307" s="85" t="s">
        <v>1586</v>
      </c>
      <c r="H307" s="85">
        <v>86</v>
      </c>
      <c r="I307" s="85" t="s">
        <v>797</v>
      </c>
      <c r="J307" s="217" t="s">
        <v>899</v>
      </c>
      <c r="K307" s="77" t="str">
        <f>VLOOKUP(J307,[1]CodMpios!$B$1075:$E$1087,4,FALSE)</f>
        <v>86320 - Orito</v>
      </c>
      <c r="L307" s="77" t="str">
        <f>VLOOKUP($J307,[1]Coord_Mpios_X_Y!$B$102:$K$114,9,FALSE)</f>
        <v>0,673756322544</v>
      </c>
      <c r="M307" s="77" t="str">
        <f>VLOOKUP($J307,[1]Coord_Mpios_X_Y!$B$102:$K$114,10,FALSE)</f>
        <v>-76,943139228782</v>
      </c>
      <c r="N307" s="86" t="s">
        <v>1775</v>
      </c>
      <c r="O307" s="86" t="s">
        <v>1776</v>
      </c>
      <c r="P307" s="218"/>
      <c r="Q307" s="85" t="s">
        <v>126</v>
      </c>
      <c r="R307" s="85">
        <v>72208852</v>
      </c>
      <c r="S307" s="62" t="str">
        <f t="shared" si="187"/>
        <v>CC72208852</v>
      </c>
      <c r="T307" s="85" t="s">
        <v>171</v>
      </c>
      <c r="U307" s="85" t="s">
        <v>530</v>
      </c>
      <c r="V307" s="85" t="s">
        <v>775</v>
      </c>
      <c r="W307" s="85" t="s">
        <v>905</v>
      </c>
      <c r="X307" s="87">
        <v>27454</v>
      </c>
      <c r="Y307" s="89">
        <f t="shared" si="204"/>
        <v>75</v>
      </c>
      <c r="Z307" s="63">
        <f>VLOOKUP($Y307,[1]Edades!$A$3:$H$153,4,FALSE)</f>
        <v>6</v>
      </c>
      <c r="AA307" s="63" t="str">
        <f>VLOOKUP($Y307,[1]Edades!$A$3:$H$153,6,FALSE)</f>
        <v>6 - Persona mayor</v>
      </c>
      <c r="AB307" s="63">
        <f>VLOOKUP($Y307,[1]Edades!$A$3:$H$153,7,FALSE)</f>
        <v>16</v>
      </c>
      <c r="AC307" s="63" t="str">
        <f>VLOOKUP($Y307,[1]Edades!$A$3:$H$153,8,FALSE)</f>
        <v>75-79</v>
      </c>
      <c r="AD307" s="91" t="s">
        <v>1589</v>
      </c>
      <c r="AE307" s="85">
        <v>1</v>
      </c>
      <c r="AF307" s="85" t="s">
        <v>807</v>
      </c>
      <c r="AG307" s="86" t="s">
        <v>1777</v>
      </c>
      <c r="AH307" s="85" t="s">
        <v>807</v>
      </c>
      <c r="AI307" s="85" t="s">
        <v>807</v>
      </c>
      <c r="AJ307" s="85" t="s">
        <v>807</v>
      </c>
      <c r="AK307" s="86" t="s">
        <v>1775</v>
      </c>
      <c r="AL307" s="86" t="s">
        <v>1602</v>
      </c>
      <c r="AM307" s="85" t="s">
        <v>1786</v>
      </c>
      <c r="AN307" s="85" t="s">
        <v>131</v>
      </c>
      <c r="AO307" s="85" t="s">
        <v>131</v>
      </c>
      <c r="AP307" s="85" t="s">
        <v>131</v>
      </c>
      <c r="AQ307" s="75" t="s">
        <v>1841</v>
      </c>
      <c r="AR307" s="53" t="str">
        <f t="shared" si="205"/>
        <v>86320 - Orito</v>
      </c>
      <c r="AS307" s="85" t="s">
        <v>1608</v>
      </c>
      <c r="AT307" s="85">
        <v>312205323</v>
      </c>
      <c r="AU307" s="85" t="s">
        <v>1219</v>
      </c>
      <c r="AV307" s="85"/>
      <c r="AW307" s="85"/>
      <c r="AX307" s="85"/>
      <c r="AY307" s="85"/>
      <c r="AZ307" s="85"/>
      <c r="BA307" s="85">
        <v>86</v>
      </c>
      <c r="BB307" s="85" t="s">
        <v>1778</v>
      </c>
      <c r="BC307" s="85">
        <v>86320</v>
      </c>
      <c r="BD307" s="85" t="s">
        <v>1608</v>
      </c>
      <c r="BE307" s="89">
        <v>860010017201</v>
      </c>
      <c r="BF307" s="49" t="s">
        <v>1082</v>
      </c>
      <c r="BG307" s="85" t="s">
        <v>1779</v>
      </c>
      <c r="BH307" s="85" t="s">
        <v>1780</v>
      </c>
      <c r="BI307" s="85">
        <v>4201616</v>
      </c>
      <c r="BJ307" s="85"/>
      <c r="BK307" s="85"/>
      <c r="BL307" s="85" t="s">
        <v>807</v>
      </c>
      <c r="BM307" s="88" t="s">
        <v>132</v>
      </c>
      <c r="BN307" s="85" t="s">
        <v>132</v>
      </c>
      <c r="BO307" s="85">
        <v>0</v>
      </c>
      <c r="BP307" s="85" t="s">
        <v>132</v>
      </c>
      <c r="BQ307" s="85" t="s">
        <v>132</v>
      </c>
      <c r="BR307" s="85" t="s">
        <v>1676</v>
      </c>
      <c r="BS307" s="85" t="s">
        <v>132</v>
      </c>
      <c r="BT307" s="90">
        <v>43963</v>
      </c>
      <c r="BU307" s="85" t="s">
        <v>1677</v>
      </c>
      <c r="BV307" s="85" t="s">
        <v>130</v>
      </c>
      <c r="BW307" s="91" t="s">
        <v>1682</v>
      </c>
      <c r="BX307" s="85"/>
      <c r="BY307" s="85" t="s">
        <v>132</v>
      </c>
      <c r="BZ307" s="85" t="s">
        <v>130</v>
      </c>
      <c r="CA307" s="85" t="s">
        <v>132</v>
      </c>
      <c r="CB307" s="85"/>
      <c r="CC307" s="85"/>
      <c r="CD307" s="85" t="s">
        <v>1782</v>
      </c>
      <c r="CE307" s="88" t="s">
        <v>1681</v>
      </c>
      <c r="CF307" s="80" t="str">
        <f t="shared" ref="CF307:CF309" si="225">E307</f>
        <v>HTA</v>
      </c>
      <c r="CG307" s="93">
        <v>97</v>
      </c>
      <c r="CH307" s="93">
        <v>175</v>
      </c>
      <c r="CI307" s="50">
        <f t="shared" si="188"/>
        <v>31.673469387755102</v>
      </c>
      <c r="CJ307" s="18" t="str">
        <f t="shared" si="189"/>
        <v>OBESIDAD</v>
      </c>
      <c r="CK307" s="95">
        <f>Hoja1!L309</f>
        <v>27</v>
      </c>
      <c r="CL307" s="10" t="s">
        <v>1115</v>
      </c>
      <c r="CM307" s="97">
        <v>43515</v>
      </c>
      <c r="CN307" s="92"/>
      <c r="CO307" s="75">
        <v>1</v>
      </c>
      <c r="CP307" s="97">
        <v>43515</v>
      </c>
      <c r="CQ307" s="75">
        <v>2</v>
      </c>
      <c r="CR307" s="65" t="s">
        <v>1222</v>
      </c>
      <c r="CS307" s="75">
        <v>0</v>
      </c>
      <c r="CT307" s="110" t="s">
        <v>131</v>
      </c>
      <c r="CU307" s="93" t="s">
        <v>807</v>
      </c>
      <c r="CV307" s="92"/>
      <c r="CW307" s="93">
        <v>110</v>
      </c>
      <c r="CX307" s="92">
        <v>70</v>
      </c>
      <c r="CY307" s="93" t="s">
        <v>131</v>
      </c>
      <c r="CZ307" s="92" t="s">
        <v>130</v>
      </c>
      <c r="DA307" s="75" t="s">
        <v>807</v>
      </c>
      <c r="DB307" s="92">
        <v>0</v>
      </c>
      <c r="DC307" s="75" t="str">
        <f t="shared" si="191"/>
        <v/>
      </c>
      <c r="DD307" s="16" t="str">
        <f t="shared" si="192"/>
        <v/>
      </c>
      <c r="DE307" s="16" t="str">
        <f t="shared" si="193"/>
        <v/>
      </c>
      <c r="DF307" s="16" t="str">
        <f t="shared" si="194"/>
        <v>HDL ALTO</v>
      </c>
      <c r="DG307" s="16" t="str">
        <f t="shared" si="207"/>
        <v xml:space="preserve"> +  +  + HDL ALTO</v>
      </c>
      <c r="DH307" s="16" t="str">
        <f>VLOOKUP(DG307,Hoja3!$A$19:$B$41,2,FALSE)</f>
        <v>HDL ALTO</v>
      </c>
      <c r="DI307" s="97">
        <v>44055</v>
      </c>
      <c r="DJ307" s="75" t="str">
        <f t="shared" si="195"/>
        <v>SI</v>
      </c>
      <c r="DL307" s="98"/>
      <c r="DM307" s="98"/>
      <c r="DN307" s="75" t="str">
        <f t="shared" si="196"/>
        <v>NO</v>
      </c>
      <c r="DO307" s="98"/>
      <c r="DP307" s="75" t="str">
        <f t="shared" si="197"/>
        <v>NO</v>
      </c>
      <c r="DQ307" s="98"/>
      <c r="DR307" s="75" t="str">
        <f t="shared" si="198"/>
        <v>NO</v>
      </c>
      <c r="DS307" s="98"/>
      <c r="DT307" s="75" t="str">
        <f t="shared" si="199"/>
        <v>NO</v>
      </c>
      <c r="DU307" s="98"/>
      <c r="DV307" s="75" t="str">
        <f t="shared" si="200"/>
        <v>NO</v>
      </c>
      <c r="DW307" s="98"/>
      <c r="DX307" s="75" t="str">
        <f t="shared" si="201"/>
        <v>NO</v>
      </c>
      <c r="DY307" s="98"/>
      <c r="DZ307" s="75" t="str">
        <f t="shared" si="202"/>
        <v>NO</v>
      </c>
      <c r="EA307" s="98"/>
      <c r="EB307" s="75" t="str">
        <f t="shared" si="203"/>
        <v>NO</v>
      </c>
      <c r="EC307" s="98" t="s">
        <v>807</v>
      </c>
      <c r="ED307" s="92" t="s">
        <v>1530</v>
      </c>
      <c r="EE307" s="92"/>
      <c r="EF307" s="98" t="s">
        <v>807</v>
      </c>
      <c r="EG307" s="94"/>
      <c r="EH307" s="99" t="s">
        <v>131</v>
      </c>
      <c r="EI307" s="99" t="s">
        <v>807</v>
      </c>
      <c r="EJ307" s="99"/>
      <c r="EK307" s="101">
        <v>43887</v>
      </c>
      <c r="EL307" s="92">
        <v>1.2</v>
      </c>
      <c r="EM307" s="103">
        <v>43887</v>
      </c>
      <c r="EN307" s="102">
        <v>72</v>
      </c>
      <c r="EO307" s="101">
        <v>43887</v>
      </c>
      <c r="EP307" s="92">
        <v>260</v>
      </c>
      <c r="EQ307" s="101">
        <v>43887</v>
      </c>
      <c r="ER307" s="99">
        <v>185</v>
      </c>
      <c r="ES307" s="101">
        <v>43887</v>
      </c>
      <c r="ET307" s="192">
        <v>35</v>
      </c>
      <c r="EU307" s="101">
        <v>43887</v>
      </c>
      <c r="EV307" s="92">
        <v>200</v>
      </c>
      <c r="EW307" s="101">
        <v>43890</v>
      </c>
      <c r="EX307" s="92"/>
      <c r="EY307" s="103"/>
      <c r="EZ307" s="92"/>
      <c r="FA307" s="102"/>
      <c r="FB307" s="102"/>
      <c r="FC307" s="92"/>
      <c r="FD307" s="92"/>
      <c r="FE307" s="103">
        <v>43890</v>
      </c>
      <c r="FF307" s="104" t="s">
        <v>2010</v>
      </c>
      <c r="FG307" s="101">
        <v>43867</v>
      </c>
      <c r="FH307" s="105">
        <v>359.3</v>
      </c>
      <c r="FI307" s="92"/>
      <c r="FJ307" s="94"/>
      <c r="FK307" s="92"/>
      <c r="FL307" s="97">
        <v>43963</v>
      </c>
      <c r="FM307" s="98" t="s">
        <v>1530</v>
      </c>
      <c r="FN307" s="114">
        <v>44055</v>
      </c>
      <c r="FO307" s="107" t="s">
        <v>807</v>
      </c>
      <c r="FP307" s="92" t="s">
        <v>132</v>
      </c>
      <c r="FQ307" s="92" t="s">
        <v>132</v>
      </c>
      <c r="FR307" s="92" t="s">
        <v>132</v>
      </c>
      <c r="FS307" s="107" t="s">
        <v>807</v>
      </c>
      <c r="FT307" s="92" t="s">
        <v>132</v>
      </c>
      <c r="FU307" s="92"/>
      <c r="GM307" s="102"/>
    </row>
    <row r="308" spans="1:195" s="75" customFormat="1" x14ac:dyDescent="0.25">
      <c r="A308" s="85">
        <v>2022</v>
      </c>
      <c r="B308" s="76">
        <v>44926</v>
      </c>
      <c r="C308" s="85" t="s">
        <v>121</v>
      </c>
      <c r="D308" s="85" t="s">
        <v>122</v>
      </c>
      <c r="E308" s="85" t="s">
        <v>1475</v>
      </c>
      <c r="F308" s="77">
        <f t="shared" si="208"/>
        <v>307</v>
      </c>
      <c r="G308" s="85" t="s">
        <v>1586</v>
      </c>
      <c r="H308" s="85">
        <v>86</v>
      </c>
      <c r="I308" s="85" t="s">
        <v>797</v>
      </c>
      <c r="J308" s="217" t="s">
        <v>798</v>
      </c>
      <c r="K308" s="77" t="str">
        <f>VLOOKUP(J308,[1]CodMpios!$B$1075:$E$1087,4,FALSE)</f>
        <v>86885 - Villagarzón</v>
      </c>
      <c r="L308" s="77" t="str">
        <f>VLOOKUP($J308,[1]Coord_Mpios_X_Y!$B$102:$K$114,9,FALSE)</f>
        <v>0,911149514668</v>
      </c>
      <c r="M308" s="77" t="str">
        <f>VLOOKUP($J308,[1]Coord_Mpios_X_Y!$B$102:$K$114,10,FALSE)</f>
        <v>-76,744954472991</v>
      </c>
      <c r="N308" s="86" t="s">
        <v>1775</v>
      </c>
      <c r="O308" s="86" t="s">
        <v>1776</v>
      </c>
      <c r="P308" s="218"/>
      <c r="Q308" s="85" t="s">
        <v>126</v>
      </c>
      <c r="R308" s="108">
        <v>12965816</v>
      </c>
      <c r="S308" s="62" t="str">
        <f t="shared" si="187"/>
        <v>CC12965816</v>
      </c>
      <c r="T308" s="91" t="s">
        <v>270</v>
      </c>
      <c r="U308" s="85" t="s">
        <v>396</v>
      </c>
      <c r="V308" s="91" t="s">
        <v>1213</v>
      </c>
      <c r="W308" s="85" t="s">
        <v>528</v>
      </c>
      <c r="X308" s="87">
        <v>20820</v>
      </c>
      <c r="Y308" s="89">
        <f t="shared" si="204"/>
        <v>56</v>
      </c>
      <c r="Z308" s="63">
        <f>VLOOKUP($Y308,[1]Edades!$A$3:$H$153,4,FALSE)</f>
        <v>5</v>
      </c>
      <c r="AA308" s="63" t="str">
        <f>VLOOKUP($Y308,[1]Edades!$A$3:$H$153,6,FALSE)</f>
        <v>5 - Adultez</v>
      </c>
      <c r="AB308" s="63">
        <f>VLOOKUP($Y308,[1]Edades!$A$3:$H$153,7,FALSE)</f>
        <v>12</v>
      </c>
      <c r="AC308" s="63" t="str">
        <f>VLOOKUP($Y308,[1]Edades!$A$3:$H$153,8,FALSE)</f>
        <v>55-59</v>
      </c>
      <c r="AD308" s="91" t="s">
        <v>1589</v>
      </c>
      <c r="AE308" s="85">
        <v>1</v>
      </c>
      <c r="AF308" s="85" t="s">
        <v>807</v>
      </c>
      <c r="AG308" s="86" t="s">
        <v>1777</v>
      </c>
      <c r="AH308" s="85" t="s">
        <v>807</v>
      </c>
      <c r="AI308" s="85" t="s">
        <v>807</v>
      </c>
      <c r="AJ308" s="85" t="s">
        <v>807</v>
      </c>
      <c r="AK308" s="86" t="s">
        <v>1775</v>
      </c>
      <c r="AL308" s="85" t="s">
        <v>807</v>
      </c>
      <c r="AM308" s="85" t="s">
        <v>1786</v>
      </c>
      <c r="AN308" s="85" t="s">
        <v>131</v>
      </c>
      <c r="AO308" s="85" t="s">
        <v>131</v>
      </c>
      <c r="AP308" s="85" t="s">
        <v>131</v>
      </c>
      <c r="AQ308" s="75" t="s">
        <v>1841</v>
      </c>
      <c r="AR308" s="53" t="str">
        <f t="shared" si="205"/>
        <v>86885 - Villagarzón</v>
      </c>
      <c r="AS308" s="85" t="s">
        <v>1618</v>
      </c>
      <c r="AT308" s="85">
        <v>3112300525</v>
      </c>
      <c r="AU308" s="85" t="s">
        <v>1219</v>
      </c>
      <c r="AV308" s="85"/>
      <c r="AW308" s="85"/>
      <c r="AX308" s="85"/>
      <c r="AY308" s="85"/>
      <c r="AZ308" s="85"/>
      <c r="BA308" s="85">
        <v>86</v>
      </c>
      <c r="BB308" s="85" t="s">
        <v>1778</v>
      </c>
      <c r="BC308" s="85">
        <v>86885</v>
      </c>
      <c r="BD308" s="85" t="s">
        <v>1618</v>
      </c>
      <c r="BE308" s="89">
        <v>860010017201</v>
      </c>
      <c r="BF308" s="49" t="s">
        <v>1083</v>
      </c>
      <c r="BG308" s="85" t="s">
        <v>1779</v>
      </c>
      <c r="BH308" s="85" t="s">
        <v>1780</v>
      </c>
      <c r="BI308" s="85">
        <v>4201616</v>
      </c>
      <c r="BJ308" s="85"/>
      <c r="BK308" s="85"/>
      <c r="BL308" s="85" t="s">
        <v>807</v>
      </c>
      <c r="BM308" s="85" t="s">
        <v>130</v>
      </c>
      <c r="BN308" s="85" t="s">
        <v>132</v>
      </c>
      <c r="BO308" s="85">
        <v>0</v>
      </c>
      <c r="BP308" s="85" t="s">
        <v>132</v>
      </c>
      <c r="BQ308" s="85" t="s">
        <v>132</v>
      </c>
      <c r="BR308" s="85" t="s">
        <v>807</v>
      </c>
      <c r="BS308" s="85" t="s">
        <v>807</v>
      </c>
      <c r="BT308" s="142">
        <v>44543</v>
      </c>
      <c r="BU308" s="85" t="s">
        <v>1677</v>
      </c>
      <c r="BV308" s="85" t="s">
        <v>130</v>
      </c>
      <c r="BW308" s="91" t="s">
        <v>1678</v>
      </c>
      <c r="BX308" s="85"/>
      <c r="BY308" s="85" t="s">
        <v>132</v>
      </c>
      <c r="BZ308" s="85" t="s">
        <v>807</v>
      </c>
      <c r="CA308" s="85" t="s">
        <v>807</v>
      </c>
      <c r="CB308" s="85"/>
      <c r="CC308" s="85"/>
      <c r="CD308" s="85" t="s">
        <v>131</v>
      </c>
      <c r="CE308" s="88" t="s">
        <v>1681</v>
      </c>
      <c r="CF308" s="80" t="str">
        <f t="shared" si="225"/>
        <v>HTA + DM</v>
      </c>
      <c r="CG308" s="109">
        <v>77</v>
      </c>
      <c r="CH308" s="95">
        <v>165</v>
      </c>
      <c r="CI308" s="50">
        <f t="shared" si="188"/>
        <v>28.282828282828287</v>
      </c>
      <c r="CJ308" s="18" t="str">
        <f t="shared" si="189"/>
        <v>SOBREPESO</v>
      </c>
      <c r="CK308" s="95">
        <f>Hoja1!L310</f>
        <v>11</v>
      </c>
      <c r="CL308" s="10" t="s">
        <v>1113</v>
      </c>
      <c r="CM308" s="114">
        <v>43516</v>
      </c>
      <c r="CN308" s="92"/>
      <c r="CO308" s="75">
        <v>1</v>
      </c>
      <c r="CP308" s="119">
        <f>CM308</f>
        <v>43516</v>
      </c>
      <c r="CQ308" s="75">
        <v>1</v>
      </c>
      <c r="CR308" s="94" t="s">
        <v>1221</v>
      </c>
      <c r="CS308" s="75">
        <v>1</v>
      </c>
      <c r="CT308" s="110" t="s">
        <v>1707</v>
      </c>
      <c r="CU308" s="93" t="s">
        <v>807</v>
      </c>
      <c r="CV308" s="92"/>
      <c r="CW308" s="102">
        <v>130</v>
      </c>
      <c r="CX308" s="102">
        <v>90</v>
      </c>
      <c r="CY308" s="93" t="s">
        <v>807</v>
      </c>
      <c r="CZ308" s="92" t="s">
        <v>132</v>
      </c>
      <c r="DA308" s="75" t="s">
        <v>807</v>
      </c>
      <c r="DB308" s="92">
        <v>0</v>
      </c>
      <c r="DC308" s="75" t="str">
        <f t="shared" si="191"/>
        <v/>
      </c>
      <c r="DD308" s="16" t="str">
        <f t="shared" si="192"/>
        <v/>
      </c>
      <c r="DE308" s="16" t="str">
        <f t="shared" si="193"/>
        <v/>
      </c>
      <c r="DF308" s="16" t="str">
        <f t="shared" si="194"/>
        <v>HDL ALTO</v>
      </c>
      <c r="DG308" s="16" t="str">
        <f t="shared" si="207"/>
        <v xml:space="preserve"> +  +  + HDL ALTO</v>
      </c>
      <c r="DH308" s="16" t="str">
        <f>VLOOKUP(DG308,Hoja3!$A$19:$B$41,2,FALSE)</f>
        <v>HDL ALTO</v>
      </c>
      <c r="DI308" s="98">
        <v>43533</v>
      </c>
      <c r="DJ308" s="75" t="str">
        <f t="shared" si="195"/>
        <v>SI</v>
      </c>
      <c r="DL308" s="98"/>
      <c r="DM308" s="98"/>
      <c r="DN308" s="75" t="str">
        <f t="shared" si="196"/>
        <v>NO</v>
      </c>
      <c r="DO308" s="98"/>
      <c r="DP308" s="75" t="str">
        <f t="shared" si="197"/>
        <v>NO</v>
      </c>
      <c r="DQ308" s="98"/>
      <c r="DR308" s="75" t="str">
        <f t="shared" si="198"/>
        <v>NO</v>
      </c>
      <c r="DS308" s="98"/>
      <c r="DT308" s="75" t="str">
        <f t="shared" si="199"/>
        <v>NO</v>
      </c>
      <c r="DU308" s="98"/>
      <c r="DV308" s="75" t="str">
        <f t="shared" si="200"/>
        <v>NO</v>
      </c>
      <c r="DW308" s="98"/>
      <c r="DX308" s="75" t="str">
        <f t="shared" si="201"/>
        <v>NO</v>
      </c>
      <c r="DY308" s="98">
        <v>44537</v>
      </c>
      <c r="DZ308" s="75" t="str">
        <f t="shared" si="202"/>
        <v>SI</v>
      </c>
      <c r="EA308" s="98"/>
      <c r="EB308" s="75" t="str">
        <f t="shared" si="203"/>
        <v>NO</v>
      </c>
      <c r="EC308" s="98" t="s">
        <v>807</v>
      </c>
      <c r="ED308" s="92" t="s">
        <v>1530</v>
      </c>
      <c r="EE308" s="92"/>
      <c r="EF308" s="98" t="s">
        <v>807</v>
      </c>
      <c r="EG308" s="94"/>
      <c r="EH308" s="99" t="s">
        <v>131</v>
      </c>
      <c r="EI308" s="99" t="s">
        <v>807</v>
      </c>
      <c r="EJ308" s="99"/>
      <c r="EK308" s="101">
        <v>44537</v>
      </c>
      <c r="EL308" s="92">
        <v>1.1000000000000001</v>
      </c>
      <c r="EM308" s="103">
        <v>44537</v>
      </c>
      <c r="EN308" s="102">
        <v>139</v>
      </c>
      <c r="EO308" s="101">
        <v>44537</v>
      </c>
      <c r="EP308" s="92">
        <v>127</v>
      </c>
      <c r="EQ308" s="101">
        <v>44537</v>
      </c>
      <c r="ER308" s="99">
        <v>78.599999999999994</v>
      </c>
      <c r="ES308" s="101">
        <v>44537</v>
      </c>
      <c r="ET308" s="192">
        <v>36</v>
      </c>
      <c r="EU308" s="101">
        <v>44537</v>
      </c>
      <c r="EV308" s="92">
        <v>62</v>
      </c>
      <c r="EW308" s="101">
        <v>43501</v>
      </c>
      <c r="EX308" s="92"/>
      <c r="EY308" s="103">
        <v>44537</v>
      </c>
      <c r="EZ308" s="92">
        <v>6.1</v>
      </c>
      <c r="FA308" s="102"/>
      <c r="FB308" s="102"/>
      <c r="FC308" s="92"/>
      <c r="FD308" s="92"/>
      <c r="FE308" s="103">
        <v>44537</v>
      </c>
      <c r="FF308" s="105">
        <v>53</v>
      </c>
      <c r="FG308" s="101">
        <v>43501</v>
      </c>
      <c r="FH308" s="105">
        <v>76.2</v>
      </c>
      <c r="FI308" s="92"/>
      <c r="FJ308" s="94"/>
      <c r="FK308" s="92"/>
      <c r="FL308" s="114">
        <v>44543</v>
      </c>
      <c r="FM308" s="98" t="s">
        <v>1530</v>
      </c>
      <c r="FN308" s="114">
        <v>44633</v>
      </c>
      <c r="FO308" s="107" t="s">
        <v>807</v>
      </c>
      <c r="FP308" s="92" t="s">
        <v>132</v>
      </c>
      <c r="FQ308" s="92" t="s">
        <v>132</v>
      </c>
      <c r="FR308" s="92" t="s">
        <v>132</v>
      </c>
      <c r="FS308" s="107" t="s">
        <v>807</v>
      </c>
      <c r="FT308" s="92" t="s">
        <v>132</v>
      </c>
      <c r="FU308" s="92"/>
      <c r="GM308" s="102"/>
    </row>
    <row r="309" spans="1:195" s="75" customFormat="1" x14ac:dyDescent="0.25">
      <c r="A309" s="85">
        <v>2022</v>
      </c>
      <c r="B309" s="76">
        <v>44926</v>
      </c>
      <c r="C309" s="85" t="s">
        <v>121</v>
      </c>
      <c r="D309" s="85" t="s">
        <v>122</v>
      </c>
      <c r="E309" s="85" t="s">
        <v>123</v>
      </c>
      <c r="F309" s="77">
        <f t="shared" si="208"/>
        <v>308</v>
      </c>
      <c r="G309" s="85" t="s">
        <v>1586</v>
      </c>
      <c r="H309" s="85">
        <v>86</v>
      </c>
      <c r="I309" s="85" t="s">
        <v>797</v>
      </c>
      <c r="J309" s="217" t="s">
        <v>983</v>
      </c>
      <c r="K309" s="77" t="str">
        <f>VLOOKUP(J309,[1]CodMpios!$B$1075:$E$1087,4,FALSE)</f>
        <v>86749 - Sibundoy</v>
      </c>
      <c r="L309" s="77" t="str">
        <f>VLOOKUP($J309,[1]Coord_Mpios_X_Y!$B$102:$K$114,9,FALSE)</f>
        <v>1,228746922448</v>
      </c>
      <c r="M309" s="77" t="str">
        <f>VLOOKUP($J309,[1]Coord_Mpios_X_Y!$B$102:$K$114,10,FALSE)</f>
        <v>-76,913075853547</v>
      </c>
      <c r="N309" s="86" t="s">
        <v>1784</v>
      </c>
      <c r="O309" s="86" t="s">
        <v>1790</v>
      </c>
      <c r="P309" s="218">
        <v>43969</v>
      </c>
      <c r="Q309" s="85" t="s">
        <v>126</v>
      </c>
      <c r="R309" s="85">
        <v>27472384</v>
      </c>
      <c r="S309" s="62" t="str">
        <f t="shared" si="187"/>
        <v>CC27472384</v>
      </c>
      <c r="T309" s="85" t="s">
        <v>986</v>
      </c>
      <c r="U309" s="85" t="s">
        <v>221</v>
      </c>
      <c r="V309" s="85" t="s">
        <v>743</v>
      </c>
      <c r="W309" s="85" t="s">
        <v>362</v>
      </c>
      <c r="X309" s="87">
        <v>17149</v>
      </c>
      <c r="Y309" s="89">
        <f t="shared" si="204"/>
        <v>46</v>
      </c>
      <c r="Z309" s="63">
        <f>VLOOKUP($Y309,[1]Edades!$A$3:$H$153,4,FALSE)</f>
        <v>5</v>
      </c>
      <c r="AA309" s="63" t="str">
        <f>VLOOKUP($Y309,[1]Edades!$A$3:$H$153,6,FALSE)</f>
        <v>5 - Adultez</v>
      </c>
      <c r="AB309" s="63">
        <f>VLOOKUP($Y309,[1]Edades!$A$3:$H$153,7,FALSE)</f>
        <v>10</v>
      </c>
      <c r="AC309" s="63" t="str">
        <f>VLOOKUP($Y309,[1]Edades!$A$3:$H$153,8,FALSE)</f>
        <v>45-49</v>
      </c>
      <c r="AD309" s="91" t="s">
        <v>1590</v>
      </c>
      <c r="AE309" s="85">
        <v>2</v>
      </c>
      <c r="AF309" s="85" t="s">
        <v>807</v>
      </c>
      <c r="AG309" s="86" t="s">
        <v>1777</v>
      </c>
      <c r="AH309" s="85" t="s">
        <v>807</v>
      </c>
      <c r="AI309" s="85" t="s">
        <v>807</v>
      </c>
      <c r="AJ309" s="85" t="s">
        <v>807</v>
      </c>
      <c r="AK309" s="86" t="s">
        <v>1784</v>
      </c>
      <c r="AL309" s="86" t="s">
        <v>1601</v>
      </c>
      <c r="AM309" s="85" t="s">
        <v>1786</v>
      </c>
      <c r="AN309" s="85" t="s">
        <v>131</v>
      </c>
      <c r="AO309" s="85" t="s">
        <v>131</v>
      </c>
      <c r="AP309" s="85" t="s">
        <v>131</v>
      </c>
      <c r="AQ309" s="75" t="s">
        <v>1841</v>
      </c>
      <c r="AR309" s="53" t="str">
        <f t="shared" si="205"/>
        <v>86749 - Sibundoy</v>
      </c>
      <c r="AS309" s="85" t="s">
        <v>1669</v>
      </c>
      <c r="AT309" s="85">
        <v>3217814188</v>
      </c>
      <c r="AU309" s="85" t="s">
        <v>1219</v>
      </c>
      <c r="AV309" s="85"/>
      <c r="AW309" s="85"/>
      <c r="AX309" s="85"/>
      <c r="AY309" s="85"/>
      <c r="AZ309" s="85"/>
      <c r="BA309" s="85">
        <v>86</v>
      </c>
      <c r="BB309" s="85" t="s">
        <v>1778</v>
      </c>
      <c r="BC309" s="85">
        <v>86749</v>
      </c>
      <c r="BD309" s="85" t="s">
        <v>1669</v>
      </c>
      <c r="BE309" s="89">
        <v>860010017201</v>
      </c>
      <c r="BF309" s="49" t="s">
        <v>1080</v>
      </c>
      <c r="BG309" s="85" t="s">
        <v>1779</v>
      </c>
      <c r="BH309" s="85" t="s">
        <v>1780</v>
      </c>
      <c r="BI309" s="85">
        <v>4201616</v>
      </c>
      <c r="BJ309" s="85"/>
      <c r="BK309" s="85"/>
      <c r="BL309" s="85" t="s">
        <v>807</v>
      </c>
      <c r="BM309" s="85" t="s">
        <v>130</v>
      </c>
      <c r="BN309" s="85" t="s">
        <v>132</v>
      </c>
      <c r="BO309" s="85">
        <v>0</v>
      </c>
      <c r="BP309" s="85" t="s">
        <v>132</v>
      </c>
      <c r="BQ309" s="85" t="s">
        <v>132</v>
      </c>
      <c r="BR309" s="85" t="s">
        <v>807</v>
      </c>
      <c r="BS309" s="85" t="s">
        <v>807</v>
      </c>
      <c r="BT309" s="90">
        <v>43521</v>
      </c>
      <c r="BU309" s="85" t="s">
        <v>1677</v>
      </c>
      <c r="BV309" s="85" t="s">
        <v>130</v>
      </c>
      <c r="BW309" s="91" t="s">
        <v>1792</v>
      </c>
      <c r="BX309" s="85"/>
      <c r="BY309" s="88" t="s">
        <v>130</v>
      </c>
      <c r="BZ309" s="85" t="s">
        <v>807</v>
      </c>
      <c r="CA309" s="85" t="s">
        <v>807</v>
      </c>
      <c r="CB309" s="85"/>
      <c r="CC309" s="85"/>
      <c r="CD309" s="85" t="s">
        <v>131</v>
      </c>
      <c r="CE309" s="88" t="s">
        <v>1681</v>
      </c>
      <c r="CF309" s="80" t="str">
        <f t="shared" si="225"/>
        <v>HTA</v>
      </c>
      <c r="CG309" s="92">
        <v>60</v>
      </c>
      <c r="CH309" s="93">
        <v>143</v>
      </c>
      <c r="CI309" s="50">
        <f t="shared" si="188"/>
        <v>29.341288082546829</v>
      </c>
      <c r="CJ309" s="18" t="str">
        <f t="shared" si="189"/>
        <v>SOBREPESO</v>
      </c>
      <c r="CK309" s="95">
        <f>Hoja1!L311</f>
        <v>20</v>
      </c>
      <c r="CL309" s="10" t="s">
        <v>1114</v>
      </c>
      <c r="CM309" s="97">
        <v>43521</v>
      </c>
      <c r="CN309" s="92"/>
      <c r="CO309" s="75">
        <v>1</v>
      </c>
      <c r="CP309" s="97">
        <v>43521</v>
      </c>
      <c r="CQ309" s="75">
        <v>2</v>
      </c>
      <c r="CR309" s="65" t="s">
        <v>1222</v>
      </c>
      <c r="CS309" s="75">
        <v>0</v>
      </c>
      <c r="CT309" s="92" t="s">
        <v>131</v>
      </c>
      <c r="CU309" s="93" t="s">
        <v>807</v>
      </c>
      <c r="CV309" s="92"/>
      <c r="CW309" s="93">
        <v>150</v>
      </c>
      <c r="CX309" s="92">
        <v>80</v>
      </c>
      <c r="CY309" s="93" t="s">
        <v>807</v>
      </c>
      <c r="CZ309" s="92" t="s">
        <v>132</v>
      </c>
      <c r="DA309" s="75" t="s">
        <v>807</v>
      </c>
      <c r="DB309" s="92">
        <v>0</v>
      </c>
      <c r="DC309" s="75" t="str">
        <f t="shared" si="191"/>
        <v/>
      </c>
      <c r="DD309" s="16" t="str">
        <f t="shared" si="192"/>
        <v/>
      </c>
      <c r="DE309" s="16" t="str">
        <f t="shared" si="193"/>
        <v/>
      </c>
      <c r="DF309" s="16" t="str">
        <f t="shared" si="194"/>
        <v>HDL ALTO</v>
      </c>
      <c r="DG309" s="16" t="str">
        <f t="shared" si="207"/>
        <v xml:space="preserve"> +  +  + HDL ALTO</v>
      </c>
      <c r="DH309" s="16" t="str">
        <f>VLOOKUP(DG309,Hoja3!$A$19:$B$41,2,FALSE)</f>
        <v>HDL ALTO</v>
      </c>
      <c r="DI309" s="98"/>
      <c r="DJ309" s="75" t="str">
        <f t="shared" si="195"/>
        <v>NO</v>
      </c>
      <c r="DL309" s="98"/>
      <c r="DM309" s="98"/>
      <c r="DN309" s="75" t="str">
        <f t="shared" si="196"/>
        <v>NO</v>
      </c>
      <c r="DO309" s="98"/>
      <c r="DP309" s="75" t="str">
        <f t="shared" si="197"/>
        <v>NO</v>
      </c>
      <c r="DQ309" s="98"/>
      <c r="DR309" s="75" t="str">
        <f t="shared" si="198"/>
        <v>NO</v>
      </c>
      <c r="DS309" s="98"/>
      <c r="DT309" s="75" t="str">
        <f t="shared" si="199"/>
        <v>NO</v>
      </c>
      <c r="DU309" s="98"/>
      <c r="DV309" s="75" t="str">
        <f t="shared" si="200"/>
        <v>NO</v>
      </c>
      <c r="DW309" s="98"/>
      <c r="DX309" s="75" t="str">
        <f t="shared" si="201"/>
        <v>NO</v>
      </c>
      <c r="DY309" s="98">
        <v>43508</v>
      </c>
      <c r="DZ309" s="75" t="str">
        <f t="shared" si="202"/>
        <v>SI</v>
      </c>
      <c r="EA309" s="98"/>
      <c r="EB309" s="75" t="str">
        <f t="shared" si="203"/>
        <v>NO</v>
      </c>
      <c r="EC309" s="98" t="s">
        <v>807</v>
      </c>
      <c r="ED309" s="92" t="s">
        <v>1530</v>
      </c>
      <c r="EE309" s="92"/>
      <c r="EF309" s="98" t="s">
        <v>807</v>
      </c>
      <c r="EG309" s="94"/>
      <c r="EH309" s="99" t="s">
        <v>1711</v>
      </c>
      <c r="EI309" s="99" t="s">
        <v>807</v>
      </c>
      <c r="EJ309" s="99"/>
      <c r="EK309" s="101">
        <v>43521</v>
      </c>
      <c r="EL309" s="92">
        <v>1.1000000000000001</v>
      </c>
      <c r="EM309" s="103">
        <v>43521</v>
      </c>
      <c r="EN309" s="102">
        <v>94</v>
      </c>
      <c r="EO309" s="101">
        <v>43521</v>
      </c>
      <c r="EP309" s="92">
        <v>306</v>
      </c>
      <c r="EQ309" s="101">
        <v>43521</v>
      </c>
      <c r="ER309" s="99">
        <v>191.6</v>
      </c>
      <c r="ES309" s="101">
        <v>43521</v>
      </c>
      <c r="ET309" s="192">
        <v>42</v>
      </c>
      <c r="EU309" s="101">
        <v>43521</v>
      </c>
      <c r="EV309" s="92">
        <v>362</v>
      </c>
      <c r="EW309" s="101" t="s">
        <v>1940</v>
      </c>
      <c r="EX309" s="92"/>
      <c r="EY309" s="103" t="s">
        <v>1836</v>
      </c>
      <c r="EZ309" s="92">
        <v>98</v>
      </c>
      <c r="FA309" s="102"/>
      <c r="FB309" s="102"/>
      <c r="FC309" s="92"/>
      <c r="FD309" s="92"/>
      <c r="FE309" s="103">
        <v>43521</v>
      </c>
      <c r="FF309" s="104" t="s">
        <v>2011</v>
      </c>
      <c r="FG309" s="101" t="s">
        <v>1836</v>
      </c>
      <c r="FH309" s="105">
        <v>99</v>
      </c>
      <c r="FI309" s="92"/>
      <c r="FJ309" s="94"/>
      <c r="FK309" s="92"/>
      <c r="FL309" s="97">
        <v>43521</v>
      </c>
      <c r="FM309" s="98" t="s">
        <v>1530</v>
      </c>
      <c r="FN309" s="97"/>
      <c r="FO309" s="107" t="s">
        <v>1830</v>
      </c>
      <c r="FP309" s="92" t="s">
        <v>132</v>
      </c>
      <c r="FQ309" s="92" t="s">
        <v>132</v>
      </c>
      <c r="FR309" s="92" t="s">
        <v>132</v>
      </c>
      <c r="FS309" s="107" t="s">
        <v>807</v>
      </c>
      <c r="FT309" s="92" t="s">
        <v>132</v>
      </c>
      <c r="FU309" s="92"/>
      <c r="GM309" s="102"/>
    </row>
    <row r="310" spans="1:195" s="75" customFormat="1" ht="26.25" x14ac:dyDescent="0.25">
      <c r="A310" s="85">
        <v>2022</v>
      </c>
      <c r="B310" s="76">
        <v>44926</v>
      </c>
      <c r="C310" s="85" t="s">
        <v>121</v>
      </c>
      <c r="D310" s="85" t="s">
        <v>122</v>
      </c>
      <c r="E310" s="85" t="s">
        <v>1475</v>
      </c>
      <c r="F310" s="77">
        <f t="shared" si="208"/>
        <v>309</v>
      </c>
      <c r="G310" s="85" t="s">
        <v>1586</v>
      </c>
      <c r="H310" s="85">
        <v>86</v>
      </c>
      <c r="I310" s="85" t="s">
        <v>797</v>
      </c>
      <c r="J310" s="217" t="s">
        <v>800</v>
      </c>
      <c r="K310" s="77" t="str">
        <f>VLOOKUP(J310,[1]CodMpios!$B$1075:$E$1087,4,FALSE)</f>
        <v>86001 - Mocoa</v>
      </c>
      <c r="L310" s="77" t="str">
        <f>VLOOKUP($J310,[1]Coord_Mpios_X_Y!$B$102:$K$114,9,FALSE)</f>
        <v>1,228574994655</v>
      </c>
      <c r="M310" s="77" t="str">
        <f>VLOOKUP($J310,[1]Coord_Mpios_X_Y!$B$102:$K$114,10,FALSE)</f>
        <v>-76,684362183288</v>
      </c>
      <c r="N310" s="86" t="s">
        <v>1592</v>
      </c>
      <c r="O310" s="86" t="s">
        <v>1776</v>
      </c>
      <c r="P310" s="218"/>
      <c r="Q310" s="85" t="s">
        <v>126</v>
      </c>
      <c r="R310" s="108">
        <v>5347887</v>
      </c>
      <c r="S310" s="62" t="str">
        <f t="shared" si="187"/>
        <v>CC5347887</v>
      </c>
      <c r="T310" s="91" t="s">
        <v>315</v>
      </c>
      <c r="U310" s="85" t="s">
        <v>142</v>
      </c>
      <c r="V310" s="91" t="s">
        <v>213</v>
      </c>
      <c r="W310" s="85" t="s">
        <v>334</v>
      </c>
      <c r="X310" s="87">
        <v>16642</v>
      </c>
      <c r="Y310" s="89">
        <f t="shared" si="204"/>
        <v>45</v>
      </c>
      <c r="Z310" s="63">
        <f>VLOOKUP($Y310,[1]Edades!$A$3:$H$153,4,FALSE)</f>
        <v>5</v>
      </c>
      <c r="AA310" s="63" t="str">
        <f>VLOOKUP($Y310,[1]Edades!$A$3:$H$153,6,FALSE)</f>
        <v>5 - Adultez</v>
      </c>
      <c r="AB310" s="63">
        <f>VLOOKUP($Y310,[1]Edades!$A$3:$H$153,7,FALSE)</f>
        <v>10</v>
      </c>
      <c r="AC310" s="63" t="str">
        <f>VLOOKUP($Y310,[1]Edades!$A$3:$H$153,8,FALSE)</f>
        <v>45-49</v>
      </c>
      <c r="AD310" s="91" t="s">
        <v>1589</v>
      </c>
      <c r="AE310" s="85">
        <v>1</v>
      </c>
      <c r="AF310" s="85" t="s">
        <v>807</v>
      </c>
      <c r="AG310" s="151" t="s">
        <v>132</v>
      </c>
      <c r="AH310" s="151" t="s">
        <v>132</v>
      </c>
      <c r="AI310" s="127" t="s">
        <v>1595</v>
      </c>
      <c r="AJ310" s="127" t="s">
        <v>1887</v>
      </c>
      <c r="AK310" s="127" t="s">
        <v>1592</v>
      </c>
      <c r="AL310" s="151" t="s">
        <v>1600</v>
      </c>
      <c r="AM310" s="85" t="s">
        <v>1786</v>
      </c>
      <c r="AN310" s="85" t="s">
        <v>131</v>
      </c>
      <c r="AO310" s="85" t="s">
        <v>131</v>
      </c>
      <c r="AP310" s="85" t="s">
        <v>131</v>
      </c>
      <c r="AQ310" s="151" t="s">
        <v>1841</v>
      </c>
      <c r="AR310" s="53" t="str">
        <f t="shared" si="205"/>
        <v>86001 - Mocoa</v>
      </c>
      <c r="AS310" s="85" t="s">
        <v>1586</v>
      </c>
      <c r="AT310" s="85">
        <v>3123727196</v>
      </c>
      <c r="AU310" s="85" t="s">
        <v>1219</v>
      </c>
      <c r="AV310" s="85"/>
      <c r="AW310" s="85"/>
      <c r="AX310" s="85"/>
      <c r="AY310" s="85"/>
      <c r="AZ310" s="85"/>
      <c r="BA310" s="85">
        <v>86</v>
      </c>
      <c r="BB310" s="85" t="s">
        <v>1778</v>
      </c>
      <c r="BC310" s="85">
        <v>86001</v>
      </c>
      <c r="BD310" s="85" t="s">
        <v>1586</v>
      </c>
      <c r="BE310" s="89">
        <v>860010017201</v>
      </c>
      <c r="BF310" s="49" t="s">
        <v>1079</v>
      </c>
      <c r="BG310" s="85" t="s">
        <v>1779</v>
      </c>
      <c r="BH310" s="85" t="s">
        <v>1780</v>
      </c>
      <c r="BI310" s="85">
        <v>4201616</v>
      </c>
      <c r="BJ310" s="85"/>
      <c r="BK310" s="85"/>
      <c r="BL310" s="85" t="s">
        <v>807</v>
      </c>
      <c r="BM310" s="127" t="s">
        <v>130</v>
      </c>
      <c r="BN310" s="127" t="s">
        <v>132</v>
      </c>
      <c r="BO310" s="85">
        <v>0</v>
      </c>
      <c r="BP310" s="127" t="s">
        <v>132</v>
      </c>
      <c r="BQ310" s="127" t="s">
        <v>132</v>
      </c>
      <c r="BR310" s="85" t="s">
        <v>1676</v>
      </c>
      <c r="BS310" s="127" t="s">
        <v>807</v>
      </c>
      <c r="BT310" s="150">
        <v>44910</v>
      </c>
      <c r="BU310" s="127" t="s">
        <v>1677</v>
      </c>
      <c r="BV310" s="127" t="s">
        <v>130</v>
      </c>
      <c r="BW310" s="133" t="s">
        <v>1678</v>
      </c>
      <c r="BX310" s="127" t="s">
        <v>132</v>
      </c>
      <c r="BY310" s="125" t="s">
        <v>130</v>
      </c>
      <c r="BZ310" s="127" t="s">
        <v>132</v>
      </c>
      <c r="CA310" s="127" t="s">
        <v>132</v>
      </c>
      <c r="CB310" s="85" t="s">
        <v>1530</v>
      </c>
      <c r="CC310" s="127" t="s">
        <v>132</v>
      </c>
      <c r="CD310" s="127" t="s">
        <v>131</v>
      </c>
      <c r="CE310" s="127" t="s">
        <v>1681</v>
      </c>
      <c r="CF310" s="127" t="s">
        <v>2012</v>
      </c>
      <c r="CG310" s="130">
        <v>100</v>
      </c>
      <c r="CH310" s="131">
        <v>166</v>
      </c>
      <c r="CI310" s="50">
        <f t="shared" si="188"/>
        <v>36.289737262302225</v>
      </c>
      <c r="CJ310" s="18" t="str">
        <f t="shared" si="189"/>
        <v>OBESIDAD</v>
      </c>
      <c r="CK310" s="95">
        <f>Hoja1!L312</f>
        <v>17</v>
      </c>
      <c r="CL310" s="10" t="s">
        <v>1113</v>
      </c>
      <c r="CM310" s="146">
        <v>43521</v>
      </c>
      <c r="CN310" s="127"/>
      <c r="CO310" s="75">
        <v>1</v>
      </c>
      <c r="CP310" s="144">
        <v>43487</v>
      </c>
      <c r="CQ310" s="75">
        <v>1</v>
      </c>
      <c r="CR310" s="144">
        <v>44404</v>
      </c>
      <c r="CS310" s="75">
        <v>1</v>
      </c>
      <c r="CT310" s="110" t="s">
        <v>1707</v>
      </c>
      <c r="CU310" s="127" t="s">
        <v>132</v>
      </c>
      <c r="CV310" s="127"/>
      <c r="CW310" s="133">
        <v>130</v>
      </c>
      <c r="CX310" s="133">
        <v>80</v>
      </c>
      <c r="CY310" s="125" t="s">
        <v>130</v>
      </c>
      <c r="CZ310" s="127" t="s">
        <v>132</v>
      </c>
      <c r="DA310" s="127" t="s">
        <v>130</v>
      </c>
      <c r="DB310" s="92">
        <v>1</v>
      </c>
      <c r="DC310" s="75" t="str">
        <f t="shared" si="191"/>
        <v/>
      </c>
      <c r="DD310" s="16" t="str">
        <f t="shared" si="192"/>
        <v/>
      </c>
      <c r="DE310" s="16" t="str">
        <f t="shared" si="193"/>
        <v/>
      </c>
      <c r="DF310" s="16" t="str">
        <f t="shared" si="194"/>
        <v/>
      </c>
      <c r="DG310" s="16" t="str">
        <f t="shared" si="207"/>
        <v xml:space="preserve"> +  +  + </v>
      </c>
      <c r="DH310" s="16" t="str">
        <f>E310</f>
        <v>HTA + DM</v>
      </c>
      <c r="DI310" s="127"/>
      <c r="DJ310" s="75" t="str">
        <f t="shared" si="195"/>
        <v>NO</v>
      </c>
      <c r="DL310" s="127"/>
      <c r="DM310" s="134"/>
      <c r="DN310" s="75" t="str">
        <f t="shared" si="196"/>
        <v>NO</v>
      </c>
      <c r="DO310" s="134"/>
      <c r="DP310" s="75" t="str">
        <f t="shared" si="197"/>
        <v>NO</v>
      </c>
      <c r="DQ310" s="98"/>
      <c r="DR310" s="75" t="str">
        <f t="shared" si="198"/>
        <v>NO</v>
      </c>
      <c r="DS310" s="144"/>
      <c r="DT310" s="75" t="str">
        <f t="shared" si="199"/>
        <v>NO</v>
      </c>
      <c r="DU310" s="144"/>
      <c r="DV310" s="75" t="str">
        <f t="shared" si="200"/>
        <v>NO</v>
      </c>
      <c r="DW310" s="144"/>
      <c r="DX310" s="75" t="str">
        <f t="shared" si="201"/>
        <v>NO</v>
      </c>
      <c r="DY310" s="149">
        <v>44323</v>
      </c>
      <c r="DZ310" s="75" t="str">
        <f t="shared" si="202"/>
        <v>SI</v>
      </c>
      <c r="EA310" s="144"/>
      <c r="EB310" s="75" t="str">
        <f t="shared" si="203"/>
        <v>NO</v>
      </c>
      <c r="EC310" s="134" t="s">
        <v>132</v>
      </c>
      <c r="ED310" s="127" t="s">
        <v>1530</v>
      </c>
      <c r="EE310" s="127" t="s">
        <v>131</v>
      </c>
      <c r="EF310" s="127" t="s">
        <v>1114</v>
      </c>
      <c r="EG310" s="127">
        <v>96</v>
      </c>
      <c r="EH310" s="127" t="s">
        <v>131</v>
      </c>
      <c r="EI310" s="127">
        <v>1</v>
      </c>
      <c r="EJ310" s="127"/>
      <c r="EK310" s="145">
        <v>44848</v>
      </c>
      <c r="EL310" s="135">
        <v>0.91</v>
      </c>
      <c r="EM310" s="152">
        <v>44726</v>
      </c>
      <c r="EN310" s="133">
        <v>116</v>
      </c>
      <c r="EO310" s="146">
        <v>44848</v>
      </c>
      <c r="EP310" s="135">
        <v>166.07</v>
      </c>
      <c r="EQ310" s="144">
        <v>44848</v>
      </c>
      <c r="ER310" s="99">
        <v>89.87</v>
      </c>
      <c r="ES310" s="144">
        <v>44848</v>
      </c>
      <c r="ET310" s="225">
        <v>46.8</v>
      </c>
      <c r="EU310" s="144">
        <v>44848</v>
      </c>
      <c r="EV310" s="135">
        <v>147</v>
      </c>
      <c r="EW310" s="144">
        <v>44726</v>
      </c>
      <c r="EX310" s="127">
        <v>5.5</v>
      </c>
      <c r="EY310" s="134">
        <v>44848</v>
      </c>
      <c r="EZ310" s="135">
        <v>6.5</v>
      </c>
      <c r="FA310" s="146">
        <v>44848</v>
      </c>
      <c r="FB310" s="133" t="s">
        <v>1799</v>
      </c>
      <c r="FC310" s="144">
        <v>44726</v>
      </c>
      <c r="FD310" s="135">
        <v>4.0999999999999996</v>
      </c>
      <c r="FE310" s="144">
        <v>44320</v>
      </c>
      <c r="FF310" s="135">
        <v>5.6</v>
      </c>
      <c r="FG310" s="144">
        <v>44726</v>
      </c>
      <c r="FH310" s="135">
        <v>101</v>
      </c>
      <c r="FI310" s="164">
        <v>44726</v>
      </c>
      <c r="FJ310" s="132" t="s">
        <v>1712</v>
      </c>
      <c r="FK310" s="127">
        <v>120</v>
      </c>
      <c r="FL310" s="150">
        <v>44910</v>
      </c>
      <c r="FM310" s="134" t="s">
        <v>1530</v>
      </c>
      <c r="FN310" s="150">
        <v>45000</v>
      </c>
      <c r="FO310" s="127"/>
      <c r="FP310" s="127" t="s">
        <v>132</v>
      </c>
      <c r="FQ310" s="127" t="s">
        <v>132</v>
      </c>
      <c r="FR310" s="127" t="s">
        <v>132</v>
      </c>
      <c r="FS310" s="138" t="s">
        <v>807</v>
      </c>
      <c r="FT310" s="127" t="s">
        <v>132</v>
      </c>
      <c r="FU310" s="127"/>
      <c r="GM310" s="133"/>
    </row>
    <row r="311" spans="1:195" s="75" customFormat="1" x14ac:dyDescent="0.25">
      <c r="A311" s="85">
        <v>2022</v>
      </c>
      <c r="B311" s="76">
        <v>44926</v>
      </c>
      <c r="C311" s="85" t="s">
        <v>121</v>
      </c>
      <c r="D311" s="85" t="s">
        <v>122</v>
      </c>
      <c r="E311" s="85" t="s">
        <v>123</v>
      </c>
      <c r="F311" s="77">
        <f t="shared" si="208"/>
        <v>310</v>
      </c>
      <c r="G311" s="85" t="s">
        <v>1586</v>
      </c>
      <c r="H311" s="85">
        <v>86</v>
      </c>
      <c r="I311" s="85" t="s">
        <v>797</v>
      </c>
      <c r="J311" s="217" t="s">
        <v>911</v>
      </c>
      <c r="K311" s="77" t="str">
        <f>VLOOKUP(J311,[1]CodMpios!$B$1075:$E$1087,4,FALSE)</f>
        <v>86568 - Puerto Asís</v>
      </c>
      <c r="L311" s="77" t="str">
        <f>VLOOKUP($J311,[1]Coord_Mpios_X_Y!$B$102:$K$114,9,FALSE)</f>
        <v>0,478611463602</v>
      </c>
      <c r="M311" s="77" t="str">
        <f>VLOOKUP($J311,[1]Coord_Mpios_X_Y!$B$102:$K$114,10,FALSE)</f>
        <v>-76,328200149562</v>
      </c>
      <c r="N311" s="86" t="s">
        <v>1784</v>
      </c>
      <c r="O311" s="86" t="s">
        <v>1776</v>
      </c>
      <c r="P311" s="218"/>
      <c r="Q311" s="85" t="s">
        <v>126</v>
      </c>
      <c r="R311" s="108">
        <v>18109948</v>
      </c>
      <c r="S311" s="62" t="str">
        <f t="shared" si="187"/>
        <v>CC18109948</v>
      </c>
      <c r="T311" s="91" t="s">
        <v>593</v>
      </c>
      <c r="U311" s="85" t="s">
        <v>590</v>
      </c>
      <c r="V311" s="91" t="s">
        <v>254</v>
      </c>
      <c r="W311" s="85" t="s">
        <v>932</v>
      </c>
      <c r="X311" s="87">
        <v>23054</v>
      </c>
      <c r="Y311" s="89">
        <f t="shared" si="204"/>
        <v>63</v>
      </c>
      <c r="Z311" s="63">
        <f>VLOOKUP($Y311,[1]Edades!$A$3:$H$153,4,FALSE)</f>
        <v>6</v>
      </c>
      <c r="AA311" s="63" t="str">
        <f>VLOOKUP($Y311,[1]Edades!$A$3:$H$153,6,FALSE)</f>
        <v>6 - Persona mayor</v>
      </c>
      <c r="AB311" s="63">
        <f>VLOOKUP($Y311,[1]Edades!$A$3:$H$153,7,FALSE)</f>
        <v>13</v>
      </c>
      <c r="AC311" s="63" t="str">
        <f>VLOOKUP($Y311,[1]Edades!$A$3:$H$153,8,FALSE)</f>
        <v>60-64</v>
      </c>
      <c r="AD311" s="91" t="s">
        <v>1589</v>
      </c>
      <c r="AE311" s="85">
        <v>1</v>
      </c>
      <c r="AF311" s="85" t="s">
        <v>807</v>
      </c>
      <c r="AG311" s="86" t="s">
        <v>1777</v>
      </c>
      <c r="AH311" s="85" t="s">
        <v>807</v>
      </c>
      <c r="AI311" s="85" t="s">
        <v>807</v>
      </c>
      <c r="AJ311" s="85" t="s">
        <v>807</v>
      </c>
      <c r="AK311" s="86" t="s">
        <v>1784</v>
      </c>
      <c r="AL311" s="85" t="s">
        <v>807</v>
      </c>
      <c r="AM311" s="85" t="s">
        <v>1786</v>
      </c>
      <c r="AN311" s="85" t="s">
        <v>131</v>
      </c>
      <c r="AO311" s="85" t="s">
        <v>131</v>
      </c>
      <c r="AP311" s="85" t="s">
        <v>131</v>
      </c>
      <c r="AQ311" s="75" t="s">
        <v>1841</v>
      </c>
      <c r="AR311" s="53" t="str">
        <f t="shared" si="205"/>
        <v>86568 - Puerto Asís</v>
      </c>
      <c r="AS311" s="85" t="s">
        <v>1655</v>
      </c>
      <c r="AT311" s="85">
        <v>3105892051</v>
      </c>
      <c r="AU311" s="85" t="s">
        <v>1219</v>
      </c>
      <c r="AV311" s="85"/>
      <c r="AW311" s="85"/>
      <c r="AX311" s="85"/>
      <c r="AY311" s="85"/>
      <c r="AZ311" s="85"/>
      <c r="BA311" s="85">
        <v>86</v>
      </c>
      <c r="BB311" s="85" t="s">
        <v>1778</v>
      </c>
      <c r="BC311" s="85">
        <v>86568</v>
      </c>
      <c r="BD311" s="85" t="s">
        <v>1655</v>
      </c>
      <c r="BE311" s="89">
        <v>860010017201</v>
      </c>
      <c r="BF311" s="49" t="s">
        <v>1081</v>
      </c>
      <c r="BG311" s="85" t="s">
        <v>1779</v>
      </c>
      <c r="BH311" s="85" t="s">
        <v>1780</v>
      </c>
      <c r="BI311" s="85">
        <v>4201616</v>
      </c>
      <c r="BJ311" s="85"/>
      <c r="BK311" s="85"/>
      <c r="BL311" s="85" t="s">
        <v>807</v>
      </c>
      <c r="BM311" s="85" t="s">
        <v>130</v>
      </c>
      <c r="BN311" s="85" t="s">
        <v>132</v>
      </c>
      <c r="BO311" s="85">
        <v>0</v>
      </c>
      <c r="BP311" s="85" t="s">
        <v>132</v>
      </c>
      <c r="BQ311" s="85" t="s">
        <v>132</v>
      </c>
      <c r="BR311" s="85" t="s">
        <v>807</v>
      </c>
      <c r="BS311" s="85" t="s">
        <v>807</v>
      </c>
      <c r="BT311" s="90">
        <v>44669</v>
      </c>
      <c r="BU311" s="85" t="s">
        <v>1677</v>
      </c>
      <c r="BV311" s="85" t="s">
        <v>130</v>
      </c>
      <c r="BW311" s="91" t="s">
        <v>1808</v>
      </c>
      <c r="BX311" s="85"/>
      <c r="BY311" s="85" t="s">
        <v>132</v>
      </c>
      <c r="BZ311" s="85" t="s">
        <v>807</v>
      </c>
      <c r="CA311" s="85" t="s">
        <v>807</v>
      </c>
      <c r="CB311" s="85"/>
      <c r="CC311" s="85"/>
      <c r="CD311" s="85" t="s">
        <v>131</v>
      </c>
      <c r="CE311" s="88" t="s">
        <v>1681</v>
      </c>
      <c r="CF311" s="80" t="str">
        <f t="shared" ref="CF311:CF315" si="226">E311</f>
        <v>HTA</v>
      </c>
      <c r="CG311" s="109">
        <v>80</v>
      </c>
      <c r="CH311" s="95">
        <v>160</v>
      </c>
      <c r="CI311" s="50">
        <f t="shared" si="188"/>
        <v>31.249999999999993</v>
      </c>
      <c r="CJ311" s="18" t="str">
        <f t="shared" si="189"/>
        <v>OBESIDAD</v>
      </c>
      <c r="CK311" s="95">
        <f>Hoja1!L313</f>
        <v>20</v>
      </c>
      <c r="CL311" s="10" t="s">
        <v>1114</v>
      </c>
      <c r="CM311" s="97">
        <v>43521</v>
      </c>
      <c r="CN311" s="92"/>
      <c r="CO311" s="75">
        <v>1</v>
      </c>
      <c r="CP311" s="97">
        <v>43521</v>
      </c>
      <c r="CQ311" s="75">
        <v>2</v>
      </c>
      <c r="CR311" s="65" t="s">
        <v>1222</v>
      </c>
      <c r="CS311" s="75">
        <v>0</v>
      </c>
      <c r="CT311" s="110" t="s">
        <v>131</v>
      </c>
      <c r="CU311" s="93" t="s">
        <v>807</v>
      </c>
      <c r="CV311" s="92"/>
      <c r="CW311" s="102">
        <v>150</v>
      </c>
      <c r="CX311" s="102">
        <v>95</v>
      </c>
      <c r="CY311" s="93" t="s">
        <v>807</v>
      </c>
      <c r="CZ311" s="92" t="s">
        <v>132</v>
      </c>
      <c r="DA311" s="75" t="s">
        <v>807</v>
      </c>
      <c r="DB311" s="92">
        <v>0</v>
      </c>
      <c r="DC311" s="75" t="str">
        <f t="shared" si="191"/>
        <v/>
      </c>
      <c r="DD311" s="16" t="str">
        <f t="shared" si="192"/>
        <v>PRESION ALTA</v>
      </c>
      <c r="DE311" s="16" t="str">
        <f t="shared" si="193"/>
        <v/>
      </c>
      <c r="DF311" s="16" t="str">
        <f t="shared" si="194"/>
        <v/>
      </c>
      <c r="DG311" s="16" t="str">
        <f t="shared" si="207"/>
        <v xml:space="preserve"> + PRESION ALTA +  + </v>
      </c>
      <c r="DH311" s="16" t="str">
        <f>VLOOKUP(DG311,Hoja3!$A$19:$B$41,2,FALSE)</f>
        <v>PRESION ALTA</v>
      </c>
      <c r="DI311" s="98">
        <v>43533</v>
      </c>
      <c r="DJ311" s="75" t="str">
        <f t="shared" si="195"/>
        <v>SI</v>
      </c>
      <c r="DL311" s="98"/>
      <c r="DM311" s="98"/>
      <c r="DN311" s="75" t="str">
        <f t="shared" si="196"/>
        <v>NO</v>
      </c>
      <c r="DO311" s="98"/>
      <c r="DP311" s="75" t="str">
        <f t="shared" si="197"/>
        <v>NO</v>
      </c>
      <c r="DQ311" s="98"/>
      <c r="DR311" s="75" t="str">
        <f t="shared" si="198"/>
        <v>NO</v>
      </c>
      <c r="DS311" s="98"/>
      <c r="DT311" s="75" t="str">
        <f t="shared" si="199"/>
        <v>NO</v>
      </c>
      <c r="DU311" s="98"/>
      <c r="DV311" s="75" t="str">
        <f t="shared" si="200"/>
        <v>NO</v>
      </c>
      <c r="DW311" s="98"/>
      <c r="DX311" s="75" t="str">
        <f t="shared" si="201"/>
        <v>NO</v>
      </c>
      <c r="DY311" s="98">
        <v>44624</v>
      </c>
      <c r="DZ311" s="75" t="str">
        <f t="shared" si="202"/>
        <v>SI</v>
      </c>
      <c r="EA311" s="98"/>
      <c r="EB311" s="75" t="str">
        <f t="shared" si="203"/>
        <v>NO</v>
      </c>
      <c r="EC311" s="98" t="s">
        <v>807</v>
      </c>
      <c r="ED311" s="92" t="s">
        <v>1530</v>
      </c>
      <c r="EE311" s="92"/>
      <c r="EF311" s="98" t="s">
        <v>807</v>
      </c>
      <c r="EG311" s="94"/>
      <c r="EH311" s="99"/>
      <c r="EI311" s="99" t="s">
        <v>807</v>
      </c>
      <c r="EJ311" s="99"/>
      <c r="EK311" s="101">
        <v>44628</v>
      </c>
      <c r="EL311" s="92">
        <v>0.83</v>
      </c>
      <c r="EM311" s="103">
        <v>44628</v>
      </c>
      <c r="EN311" s="102">
        <v>90</v>
      </c>
      <c r="EO311" s="101">
        <v>44628</v>
      </c>
      <c r="EP311" s="92">
        <v>230</v>
      </c>
      <c r="EQ311" s="101">
        <v>44628</v>
      </c>
      <c r="ER311" s="99">
        <v>156.56</v>
      </c>
      <c r="ES311" s="101">
        <v>44628</v>
      </c>
      <c r="ET311" s="192">
        <v>45</v>
      </c>
      <c r="EU311" s="101">
        <v>44628</v>
      </c>
      <c r="EV311" s="92">
        <v>142.19999999999999</v>
      </c>
      <c r="EW311" s="101">
        <v>43649</v>
      </c>
      <c r="EX311" s="92"/>
      <c r="EY311" s="103"/>
      <c r="EZ311" s="92"/>
      <c r="FA311" s="102"/>
      <c r="FB311" s="102"/>
      <c r="FC311" s="92"/>
      <c r="FD311" s="92"/>
      <c r="FE311" s="103">
        <v>44628</v>
      </c>
      <c r="FF311" s="105">
        <v>14.8</v>
      </c>
      <c r="FG311" s="101">
        <v>44628</v>
      </c>
      <c r="FH311" s="104" t="s">
        <v>2013</v>
      </c>
      <c r="FI311" s="92"/>
      <c r="FJ311" s="94"/>
      <c r="FK311" s="92"/>
      <c r="FL311" s="97">
        <v>44669</v>
      </c>
      <c r="FM311" s="98" t="s">
        <v>1530</v>
      </c>
      <c r="FN311" s="97">
        <v>44760</v>
      </c>
      <c r="FO311" s="107" t="s">
        <v>807</v>
      </c>
      <c r="FP311" s="92" t="s">
        <v>132</v>
      </c>
      <c r="FQ311" s="92" t="s">
        <v>132</v>
      </c>
      <c r="FR311" s="92" t="s">
        <v>132</v>
      </c>
      <c r="FS311" s="107" t="s">
        <v>807</v>
      </c>
      <c r="FT311" s="92" t="s">
        <v>132</v>
      </c>
      <c r="FU311" s="92"/>
      <c r="GM311" s="102"/>
    </row>
    <row r="312" spans="1:195" s="75" customFormat="1" x14ac:dyDescent="0.25">
      <c r="A312" s="85">
        <v>2022</v>
      </c>
      <c r="B312" s="76">
        <v>44926</v>
      </c>
      <c r="C312" s="85" t="s">
        <v>121</v>
      </c>
      <c r="D312" s="85" t="s">
        <v>122</v>
      </c>
      <c r="E312" s="85" t="s">
        <v>1475</v>
      </c>
      <c r="F312" s="77">
        <f t="shared" si="208"/>
        <v>311</v>
      </c>
      <c r="G312" s="85" t="s">
        <v>1586</v>
      </c>
      <c r="H312" s="85">
        <v>86</v>
      </c>
      <c r="I312" s="85" t="s">
        <v>797</v>
      </c>
      <c r="J312" s="217" t="s">
        <v>800</v>
      </c>
      <c r="K312" s="77" t="str">
        <f>VLOOKUP(J312,[1]CodMpios!$B$1075:$E$1087,4,FALSE)</f>
        <v>86001 - Mocoa</v>
      </c>
      <c r="L312" s="77" t="str">
        <f>VLOOKUP($J312,[1]Coord_Mpios_X_Y!$B$102:$K$114,9,FALSE)</f>
        <v>1,228574994655</v>
      </c>
      <c r="M312" s="77" t="str">
        <f>VLOOKUP($J312,[1]Coord_Mpios_X_Y!$B$102:$K$114,10,FALSE)</f>
        <v>-76,684362183288</v>
      </c>
      <c r="N312" s="86" t="s">
        <v>1784</v>
      </c>
      <c r="O312" s="86" t="s">
        <v>1776</v>
      </c>
      <c r="P312" s="218"/>
      <c r="Q312" s="85" t="s">
        <v>126</v>
      </c>
      <c r="R312" s="108">
        <v>27352362</v>
      </c>
      <c r="S312" s="62" t="str">
        <f t="shared" si="187"/>
        <v>CC27352362</v>
      </c>
      <c r="T312" s="91" t="s">
        <v>560</v>
      </c>
      <c r="U312" s="85" t="s">
        <v>136</v>
      </c>
      <c r="V312" s="91" t="s">
        <v>179</v>
      </c>
      <c r="W312" s="85" t="s">
        <v>401</v>
      </c>
      <c r="X312" s="87">
        <v>13880</v>
      </c>
      <c r="Y312" s="89">
        <f t="shared" si="204"/>
        <v>37</v>
      </c>
      <c r="Z312" s="63">
        <f>VLOOKUP($Y312,[1]Edades!$A$3:$H$153,4,FALSE)</f>
        <v>5</v>
      </c>
      <c r="AA312" s="63" t="str">
        <f>VLOOKUP($Y312,[1]Edades!$A$3:$H$153,6,FALSE)</f>
        <v>5 - Adultez</v>
      </c>
      <c r="AB312" s="63">
        <f>VLOOKUP($Y312,[1]Edades!$A$3:$H$153,7,FALSE)</f>
        <v>8</v>
      </c>
      <c r="AC312" s="63" t="str">
        <f>VLOOKUP($Y312,[1]Edades!$A$3:$H$153,8,FALSE)</f>
        <v>35-39</v>
      </c>
      <c r="AD312" s="91" t="s">
        <v>1590</v>
      </c>
      <c r="AE312" s="85">
        <v>2</v>
      </c>
      <c r="AF312" s="85" t="s">
        <v>807</v>
      </c>
      <c r="AG312" s="86" t="s">
        <v>1777</v>
      </c>
      <c r="AH312" s="85" t="s">
        <v>807</v>
      </c>
      <c r="AI312" s="85" t="s">
        <v>807</v>
      </c>
      <c r="AJ312" s="85" t="s">
        <v>807</v>
      </c>
      <c r="AK312" s="86" t="s">
        <v>1784</v>
      </c>
      <c r="AL312" s="86" t="s">
        <v>1602</v>
      </c>
      <c r="AM312" s="85" t="s">
        <v>1786</v>
      </c>
      <c r="AN312" s="85" t="s">
        <v>131</v>
      </c>
      <c r="AO312" s="85" t="s">
        <v>131</v>
      </c>
      <c r="AP312" s="85" t="s">
        <v>131</v>
      </c>
      <c r="AQ312" s="75" t="s">
        <v>1841</v>
      </c>
      <c r="AR312" s="53" t="str">
        <f t="shared" si="205"/>
        <v>86001 - Mocoa</v>
      </c>
      <c r="AS312" s="85" t="s">
        <v>1586</v>
      </c>
      <c r="AT312" s="85">
        <v>3206838208</v>
      </c>
      <c r="AU312" s="85" t="s">
        <v>1219</v>
      </c>
      <c r="AV312" s="85"/>
      <c r="AW312" s="85"/>
      <c r="AX312" s="85"/>
      <c r="AY312" s="85"/>
      <c r="AZ312" s="85"/>
      <c r="BA312" s="85">
        <v>86</v>
      </c>
      <c r="BB312" s="85" t="s">
        <v>1778</v>
      </c>
      <c r="BC312" s="85">
        <v>86001</v>
      </c>
      <c r="BD312" s="85" t="s">
        <v>1586</v>
      </c>
      <c r="BE312" s="89">
        <v>860010017201</v>
      </c>
      <c r="BF312" s="49" t="s">
        <v>1079</v>
      </c>
      <c r="BG312" s="85" t="s">
        <v>1779</v>
      </c>
      <c r="BH312" s="85" t="s">
        <v>1780</v>
      </c>
      <c r="BI312" s="85">
        <v>4201616</v>
      </c>
      <c r="BJ312" s="85"/>
      <c r="BK312" s="85"/>
      <c r="BL312" s="85" t="s">
        <v>2267</v>
      </c>
      <c r="BM312" s="88" t="s">
        <v>132</v>
      </c>
      <c r="BN312" s="85" t="s">
        <v>132</v>
      </c>
      <c r="BO312" s="85">
        <v>0</v>
      </c>
      <c r="BP312" s="85" t="s">
        <v>132</v>
      </c>
      <c r="BQ312" s="85" t="s">
        <v>132</v>
      </c>
      <c r="BR312" s="85" t="s">
        <v>807</v>
      </c>
      <c r="BS312" s="85" t="s">
        <v>807</v>
      </c>
      <c r="BT312" s="90">
        <v>44700</v>
      </c>
      <c r="BU312" s="85" t="s">
        <v>1677</v>
      </c>
      <c r="BV312" s="85" t="s">
        <v>130</v>
      </c>
      <c r="BW312" s="91" t="s">
        <v>1678</v>
      </c>
      <c r="BX312" s="85"/>
      <c r="BY312" s="85" t="s">
        <v>132</v>
      </c>
      <c r="BZ312" s="85" t="s">
        <v>807</v>
      </c>
      <c r="CA312" s="85" t="s">
        <v>807</v>
      </c>
      <c r="CB312" s="85"/>
      <c r="CC312" s="85"/>
      <c r="CD312" s="85" t="s">
        <v>131</v>
      </c>
      <c r="CE312" s="88" t="s">
        <v>1681</v>
      </c>
      <c r="CF312" s="80" t="str">
        <f t="shared" si="226"/>
        <v>HTA + DM</v>
      </c>
      <c r="CG312" s="109">
        <v>59</v>
      </c>
      <c r="CH312" s="95">
        <v>153</v>
      </c>
      <c r="CI312" s="50">
        <f t="shared" si="188"/>
        <v>25.20398137468495</v>
      </c>
      <c r="CJ312" s="18" t="str">
        <f t="shared" si="189"/>
        <v>SOBREPESO</v>
      </c>
      <c r="CK312" s="95">
        <f>Hoja1!L314</f>
        <v>3</v>
      </c>
      <c r="CL312" s="10" t="s">
        <v>1112</v>
      </c>
      <c r="CM312" s="114">
        <v>43521</v>
      </c>
      <c r="CN312" s="92"/>
      <c r="CO312" s="75">
        <v>1</v>
      </c>
      <c r="CP312" s="119">
        <f t="shared" ref="CP312:CP313" si="227">CM312</f>
        <v>43521</v>
      </c>
      <c r="CQ312" s="75">
        <v>1</v>
      </c>
      <c r="CR312" s="94" t="s">
        <v>1221</v>
      </c>
      <c r="CS312" s="75">
        <v>1</v>
      </c>
      <c r="CT312" s="110" t="s">
        <v>1707</v>
      </c>
      <c r="CU312" s="93" t="s">
        <v>807</v>
      </c>
      <c r="CV312" s="92"/>
      <c r="CW312" s="102">
        <v>130</v>
      </c>
      <c r="CX312" s="102">
        <v>60</v>
      </c>
      <c r="CY312" s="93" t="s">
        <v>807</v>
      </c>
      <c r="CZ312" s="92" t="s">
        <v>132</v>
      </c>
      <c r="DA312" s="75" t="s">
        <v>807</v>
      </c>
      <c r="DB312" s="92">
        <v>0</v>
      </c>
      <c r="DC312" s="75" t="str">
        <f t="shared" si="191"/>
        <v/>
      </c>
      <c r="DD312" s="16" t="str">
        <f t="shared" si="192"/>
        <v/>
      </c>
      <c r="DE312" s="16" t="str">
        <f t="shared" si="193"/>
        <v/>
      </c>
      <c r="DF312" s="16" t="str">
        <f t="shared" si="194"/>
        <v/>
      </c>
      <c r="DG312" s="16" t="str">
        <f t="shared" si="207"/>
        <v xml:space="preserve"> +  +  + </v>
      </c>
      <c r="DH312" s="16" t="str">
        <f>E312</f>
        <v>HTA + DM</v>
      </c>
      <c r="DI312" s="98"/>
      <c r="DJ312" s="75" t="str">
        <f t="shared" si="195"/>
        <v>NO</v>
      </c>
      <c r="DL312" s="98"/>
      <c r="DM312" s="98">
        <v>44652</v>
      </c>
      <c r="DN312" s="75" t="str">
        <f t="shared" si="196"/>
        <v>SI</v>
      </c>
      <c r="DO312" s="98"/>
      <c r="DP312" s="75" t="str">
        <f t="shared" si="197"/>
        <v>NO</v>
      </c>
      <c r="DQ312" s="98"/>
      <c r="DR312" s="75" t="str">
        <f t="shared" si="198"/>
        <v>NO</v>
      </c>
      <c r="DS312" s="98"/>
      <c r="DT312" s="75" t="str">
        <f t="shared" si="199"/>
        <v>NO</v>
      </c>
      <c r="DU312" s="98"/>
      <c r="DV312" s="75" t="str">
        <f t="shared" si="200"/>
        <v>NO</v>
      </c>
      <c r="DW312" s="98"/>
      <c r="DX312" s="75" t="str">
        <f t="shared" si="201"/>
        <v>NO</v>
      </c>
      <c r="DY312" s="98">
        <v>44613</v>
      </c>
      <c r="DZ312" s="75" t="str">
        <f t="shared" si="202"/>
        <v>SI</v>
      </c>
      <c r="EA312" s="98"/>
      <c r="EB312" s="75" t="str">
        <f t="shared" si="203"/>
        <v>NO</v>
      </c>
      <c r="EC312" s="98" t="s">
        <v>807</v>
      </c>
      <c r="ED312" s="92" t="s">
        <v>1530</v>
      </c>
      <c r="EE312" s="92"/>
      <c r="EF312" s="98" t="s">
        <v>807</v>
      </c>
      <c r="EG312" s="94"/>
      <c r="EH312" s="92" t="s">
        <v>1793</v>
      </c>
      <c r="EI312" s="99" t="s">
        <v>807</v>
      </c>
      <c r="EJ312" s="99"/>
      <c r="EK312" s="101">
        <v>44692</v>
      </c>
      <c r="EL312" s="92">
        <v>0.65</v>
      </c>
      <c r="EM312" s="103">
        <v>44692</v>
      </c>
      <c r="EN312" s="102">
        <v>105</v>
      </c>
      <c r="EO312" s="101">
        <v>44692</v>
      </c>
      <c r="EP312" s="92">
        <v>172.6</v>
      </c>
      <c r="EQ312" s="101">
        <v>44692</v>
      </c>
      <c r="ER312" s="99">
        <v>81.239999999999995</v>
      </c>
      <c r="ES312" s="101">
        <v>44692</v>
      </c>
      <c r="ET312" s="192">
        <v>67.5</v>
      </c>
      <c r="EU312" s="101">
        <v>44692</v>
      </c>
      <c r="EV312" s="92">
        <v>119.3</v>
      </c>
      <c r="EW312" s="101">
        <v>44162</v>
      </c>
      <c r="EX312" s="92"/>
      <c r="EY312" s="103">
        <v>44613</v>
      </c>
      <c r="EZ312" s="92">
        <v>6</v>
      </c>
      <c r="FA312" s="102"/>
      <c r="FB312" s="102"/>
      <c r="FC312" s="92"/>
      <c r="FD312" s="92"/>
      <c r="FE312" s="103">
        <v>44613</v>
      </c>
      <c r="FF312" s="105">
        <v>1.84</v>
      </c>
      <c r="FG312" s="101">
        <v>44613</v>
      </c>
      <c r="FH312" s="105">
        <v>10.3</v>
      </c>
      <c r="FI312" s="92"/>
      <c r="FJ312" s="94"/>
      <c r="FK312" s="92"/>
      <c r="FL312" s="97">
        <v>44700</v>
      </c>
      <c r="FM312" s="98" t="s">
        <v>1530</v>
      </c>
      <c r="FN312" s="97">
        <v>44792</v>
      </c>
      <c r="FO312" s="107" t="s">
        <v>807</v>
      </c>
      <c r="FP312" s="92" t="s">
        <v>132</v>
      </c>
      <c r="FQ312" s="92" t="s">
        <v>132</v>
      </c>
      <c r="FR312" s="92" t="s">
        <v>132</v>
      </c>
      <c r="FS312" s="107" t="s">
        <v>807</v>
      </c>
      <c r="FT312" s="92" t="s">
        <v>132</v>
      </c>
      <c r="FU312" s="92"/>
      <c r="GM312" s="102"/>
    </row>
    <row r="313" spans="1:195" s="75" customFormat="1" x14ac:dyDescent="0.25">
      <c r="A313" s="85">
        <v>2022</v>
      </c>
      <c r="B313" s="76">
        <v>44926</v>
      </c>
      <c r="C313" s="85" t="s">
        <v>121</v>
      </c>
      <c r="D313" s="85" t="s">
        <v>122</v>
      </c>
      <c r="E313" s="85" t="s">
        <v>123</v>
      </c>
      <c r="F313" s="77">
        <f t="shared" si="208"/>
        <v>312</v>
      </c>
      <c r="G313" s="85" t="s">
        <v>1586</v>
      </c>
      <c r="H313" s="85">
        <v>86</v>
      </c>
      <c r="I313" s="85" t="s">
        <v>797</v>
      </c>
      <c r="J313" s="217" t="s">
        <v>800</v>
      </c>
      <c r="K313" s="77" t="str">
        <f>VLOOKUP(J313,[1]CodMpios!$B$1075:$E$1087,4,FALSE)</f>
        <v>86001 - Mocoa</v>
      </c>
      <c r="L313" s="77" t="str">
        <f>VLOOKUP($J313,[1]Coord_Mpios_X_Y!$B$102:$K$114,9,FALSE)</f>
        <v>1,228574994655</v>
      </c>
      <c r="M313" s="77" t="str">
        <f>VLOOKUP($J313,[1]Coord_Mpios_X_Y!$B$102:$K$114,10,FALSE)</f>
        <v>-76,684362183288</v>
      </c>
      <c r="N313" s="86" t="s">
        <v>1592</v>
      </c>
      <c r="O313" s="86" t="s">
        <v>1776</v>
      </c>
      <c r="P313" s="218"/>
      <c r="Q313" s="85" t="s">
        <v>126</v>
      </c>
      <c r="R313" s="108">
        <v>27474056</v>
      </c>
      <c r="S313" s="62" t="str">
        <f t="shared" si="187"/>
        <v>CC27474056</v>
      </c>
      <c r="T313" s="91" t="s">
        <v>365</v>
      </c>
      <c r="U313" s="85" t="s">
        <v>451</v>
      </c>
      <c r="V313" s="91" t="s">
        <v>932</v>
      </c>
      <c r="W313" s="85" t="s">
        <v>401</v>
      </c>
      <c r="X313" s="87">
        <v>15722</v>
      </c>
      <c r="Y313" s="89">
        <f t="shared" si="204"/>
        <v>43</v>
      </c>
      <c r="Z313" s="63">
        <f>VLOOKUP($Y313,[1]Edades!$A$3:$H$153,4,FALSE)</f>
        <v>5</v>
      </c>
      <c r="AA313" s="63" t="str">
        <f>VLOOKUP($Y313,[1]Edades!$A$3:$H$153,6,FALSE)</f>
        <v>5 - Adultez</v>
      </c>
      <c r="AB313" s="63">
        <f>VLOOKUP($Y313,[1]Edades!$A$3:$H$153,7,FALSE)</f>
        <v>9</v>
      </c>
      <c r="AC313" s="63" t="str">
        <f>VLOOKUP($Y313,[1]Edades!$A$3:$H$153,8,FALSE)</f>
        <v>40-44</v>
      </c>
      <c r="AD313" s="91" t="s">
        <v>1590</v>
      </c>
      <c r="AE313" s="85">
        <v>2</v>
      </c>
      <c r="AF313" s="85" t="s">
        <v>807</v>
      </c>
      <c r="AG313" s="86" t="s">
        <v>1777</v>
      </c>
      <c r="AH313" s="85" t="s">
        <v>807</v>
      </c>
      <c r="AI313" s="85" t="s">
        <v>807</v>
      </c>
      <c r="AJ313" s="85" t="s">
        <v>807</v>
      </c>
      <c r="AK313" s="86" t="s">
        <v>1592</v>
      </c>
      <c r="AL313" s="86" t="s">
        <v>1601</v>
      </c>
      <c r="AM313" s="85" t="s">
        <v>1786</v>
      </c>
      <c r="AN313" s="85" t="s">
        <v>131</v>
      </c>
      <c r="AO313" s="85" t="s">
        <v>131</v>
      </c>
      <c r="AP313" s="85" t="s">
        <v>131</v>
      </c>
      <c r="AQ313" s="75" t="s">
        <v>1841</v>
      </c>
      <c r="AR313" s="53" t="str">
        <f t="shared" si="205"/>
        <v>86001 - Mocoa</v>
      </c>
      <c r="AS313" s="85" t="s">
        <v>1586</v>
      </c>
      <c r="AT313" s="85">
        <v>3115276131</v>
      </c>
      <c r="AU313" s="85" t="s">
        <v>1219</v>
      </c>
      <c r="AV313" s="85"/>
      <c r="AW313" s="85"/>
      <c r="AX313" s="85"/>
      <c r="AY313" s="85"/>
      <c r="AZ313" s="85"/>
      <c r="BA313" s="85">
        <v>86</v>
      </c>
      <c r="BB313" s="85" t="s">
        <v>1778</v>
      </c>
      <c r="BC313" s="85">
        <v>86001</v>
      </c>
      <c r="BD313" s="85" t="s">
        <v>1586</v>
      </c>
      <c r="BE313" s="89">
        <v>860010017201</v>
      </c>
      <c r="BF313" s="49" t="s">
        <v>1079</v>
      </c>
      <c r="BG313" s="85" t="s">
        <v>1779</v>
      </c>
      <c r="BH313" s="85" t="s">
        <v>1780</v>
      </c>
      <c r="BI313" s="85">
        <v>4201616</v>
      </c>
      <c r="BJ313" s="85"/>
      <c r="BK313" s="85"/>
      <c r="BL313" s="85" t="s">
        <v>807</v>
      </c>
      <c r="BM313" s="85" t="s">
        <v>130</v>
      </c>
      <c r="BN313" s="85" t="s">
        <v>132</v>
      </c>
      <c r="BO313" s="85">
        <v>0</v>
      </c>
      <c r="BP313" s="85" t="s">
        <v>132</v>
      </c>
      <c r="BQ313" s="85" t="s">
        <v>132</v>
      </c>
      <c r="BR313" s="85" t="s">
        <v>1676</v>
      </c>
      <c r="BS313" s="85" t="s">
        <v>132</v>
      </c>
      <c r="BT313" s="142">
        <v>44943</v>
      </c>
      <c r="BU313" s="85" t="s">
        <v>1677</v>
      </c>
      <c r="BV313" s="85" t="s">
        <v>130</v>
      </c>
      <c r="BW313" s="167" t="s">
        <v>1788</v>
      </c>
      <c r="BX313" s="85" t="s">
        <v>1691</v>
      </c>
      <c r="BY313" s="85" t="s">
        <v>132</v>
      </c>
      <c r="BZ313" s="85" t="s">
        <v>130</v>
      </c>
      <c r="CA313" s="85" t="s">
        <v>132</v>
      </c>
      <c r="CB313" s="85"/>
      <c r="CC313" s="85"/>
      <c r="CD313" s="85" t="s">
        <v>131</v>
      </c>
      <c r="CE313" s="88" t="s">
        <v>1681</v>
      </c>
      <c r="CF313" s="80" t="str">
        <f t="shared" si="226"/>
        <v>HTA</v>
      </c>
      <c r="CG313" s="109">
        <v>65</v>
      </c>
      <c r="CH313" s="95">
        <v>145</v>
      </c>
      <c r="CI313" s="50">
        <f t="shared" si="188"/>
        <v>30.915576694411413</v>
      </c>
      <c r="CJ313" s="18" t="str">
        <f t="shared" si="189"/>
        <v>OBESIDAD</v>
      </c>
      <c r="CK313" s="95">
        <f>Hoja1!L315</f>
        <v>10</v>
      </c>
      <c r="CL313" s="10" t="s">
        <v>1112</v>
      </c>
      <c r="CM313" s="114">
        <v>43522</v>
      </c>
      <c r="CN313" s="92"/>
      <c r="CO313" s="75">
        <v>1</v>
      </c>
      <c r="CP313" s="119">
        <f t="shared" si="227"/>
        <v>43522</v>
      </c>
      <c r="CQ313" s="75">
        <v>2</v>
      </c>
      <c r="CR313" s="65" t="s">
        <v>1222</v>
      </c>
      <c r="CS313" s="75">
        <v>0</v>
      </c>
      <c r="CT313" s="110" t="s">
        <v>131</v>
      </c>
      <c r="CU313" s="93" t="s">
        <v>807</v>
      </c>
      <c r="CV313" s="92"/>
      <c r="CW313" s="102">
        <v>190</v>
      </c>
      <c r="CX313" s="102">
        <v>100</v>
      </c>
      <c r="CY313" s="93" t="s">
        <v>131</v>
      </c>
      <c r="CZ313" s="92" t="s">
        <v>132</v>
      </c>
      <c r="DA313" s="75" t="s">
        <v>807</v>
      </c>
      <c r="DB313" s="92">
        <v>0</v>
      </c>
      <c r="DC313" s="75" t="str">
        <f t="shared" si="191"/>
        <v/>
      </c>
      <c r="DD313" s="16" t="str">
        <f t="shared" si="192"/>
        <v>PRESION ALTA</v>
      </c>
      <c r="DE313" s="16" t="str">
        <f t="shared" si="193"/>
        <v/>
      </c>
      <c r="DF313" s="16" t="str">
        <f t="shared" si="194"/>
        <v/>
      </c>
      <c r="DG313" s="16" t="str">
        <f t="shared" si="207"/>
        <v xml:space="preserve"> + PRESION ALTA +  + </v>
      </c>
      <c r="DH313" s="16" t="str">
        <f>VLOOKUP(DG313,Hoja3!$A$19:$B$41,2,FALSE)</f>
        <v>PRESION ALTA</v>
      </c>
      <c r="DI313" s="98"/>
      <c r="DJ313" s="75" t="str">
        <f t="shared" si="195"/>
        <v>NO</v>
      </c>
      <c r="DL313" s="98"/>
      <c r="DM313" s="98"/>
      <c r="DN313" s="75" t="str">
        <f t="shared" si="196"/>
        <v>NO</v>
      </c>
      <c r="DO313" s="98"/>
      <c r="DP313" s="75" t="str">
        <f t="shared" si="197"/>
        <v>NO</v>
      </c>
      <c r="DQ313" s="98"/>
      <c r="DR313" s="75" t="str">
        <f t="shared" si="198"/>
        <v>NO</v>
      </c>
      <c r="DS313" s="98"/>
      <c r="DT313" s="75" t="str">
        <f t="shared" si="199"/>
        <v>NO</v>
      </c>
      <c r="DU313" s="98"/>
      <c r="DV313" s="75" t="str">
        <f t="shared" si="200"/>
        <v>NO</v>
      </c>
      <c r="DW313" s="98"/>
      <c r="DX313" s="75" t="str">
        <f t="shared" si="201"/>
        <v>NO</v>
      </c>
      <c r="DY313" s="98">
        <v>44403</v>
      </c>
      <c r="DZ313" s="75" t="str">
        <f t="shared" si="202"/>
        <v>SI</v>
      </c>
      <c r="EA313" s="98"/>
      <c r="EB313" s="75" t="str">
        <f t="shared" si="203"/>
        <v>NO</v>
      </c>
      <c r="EC313" s="98" t="s">
        <v>807</v>
      </c>
      <c r="ED313" s="92" t="s">
        <v>1530</v>
      </c>
      <c r="EE313" s="92"/>
      <c r="EF313" s="98" t="s">
        <v>807</v>
      </c>
      <c r="EG313" s="94"/>
      <c r="EH313" s="92" t="s">
        <v>1793</v>
      </c>
      <c r="EI313" s="99" t="s">
        <v>807</v>
      </c>
      <c r="EJ313" s="99"/>
      <c r="EK313" s="101">
        <v>44403</v>
      </c>
      <c r="EL313" s="92">
        <v>1.06</v>
      </c>
      <c r="EM313" s="103">
        <v>44403</v>
      </c>
      <c r="EN313" s="102">
        <v>106</v>
      </c>
      <c r="EO313" s="101">
        <v>44403</v>
      </c>
      <c r="EP313" s="92">
        <v>208</v>
      </c>
      <c r="EQ313" s="101">
        <v>44403</v>
      </c>
      <c r="ER313" s="99">
        <v>125.58000000000001</v>
      </c>
      <c r="ES313" s="101">
        <v>44403</v>
      </c>
      <c r="ET313" s="192">
        <v>63.3</v>
      </c>
      <c r="EU313" s="101">
        <v>44403</v>
      </c>
      <c r="EV313" s="92">
        <v>95.6</v>
      </c>
      <c r="EW313" s="101">
        <v>44403</v>
      </c>
      <c r="EX313" s="92"/>
      <c r="EY313" s="103"/>
      <c r="EZ313" s="92"/>
      <c r="FA313" s="102"/>
      <c r="FB313" s="102"/>
      <c r="FC313" s="92"/>
      <c r="FD313" s="92"/>
      <c r="FE313" s="103">
        <v>44403</v>
      </c>
      <c r="FF313" s="105">
        <v>15.2</v>
      </c>
      <c r="FG313" s="101">
        <v>44403</v>
      </c>
      <c r="FH313" s="105">
        <v>51.8</v>
      </c>
      <c r="FI313" s="92"/>
      <c r="FJ313" s="94"/>
      <c r="FK313" s="92"/>
      <c r="FL313" s="114">
        <v>44797</v>
      </c>
      <c r="FM313" s="98" t="s">
        <v>1530</v>
      </c>
      <c r="FN313" s="114">
        <v>44889</v>
      </c>
      <c r="FO313" s="107" t="s">
        <v>807</v>
      </c>
      <c r="FP313" s="92" t="s">
        <v>132</v>
      </c>
      <c r="FQ313" s="92" t="s">
        <v>132</v>
      </c>
      <c r="FR313" s="92" t="s">
        <v>132</v>
      </c>
      <c r="FS313" s="107" t="s">
        <v>807</v>
      </c>
      <c r="FT313" s="92" t="s">
        <v>132</v>
      </c>
      <c r="FU313" s="92" t="s">
        <v>2014</v>
      </c>
      <c r="GM313" s="102"/>
    </row>
    <row r="314" spans="1:195" s="75" customFormat="1" x14ac:dyDescent="0.25">
      <c r="A314" s="85">
        <v>2022</v>
      </c>
      <c r="B314" s="76">
        <v>44926</v>
      </c>
      <c r="C314" s="85" t="s">
        <v>121</v>
      </c>
      <c r="D314" s="85" t="s">
        <v>122</v>
      </c>
      <c r="E314" s="85" t="s">
        <v>123</v>
      </c>
      <c r="F314" s="77">
        <f t="shared" si="208"/>
        <v>313</v>
      </c>
      <c r="G314" s="85" t="s">
        <v>1586</v>
      </c>
      <c r="H314" s="85">
        <v>86</v>
      </c>
      <c r="I314" s="85" t="s">
        <v>797</v>
      </c>
      <c r="J314" s="217" t="s">
        <v>798</v>
      </c>
      <c r="K314" s="77" t="str">
        <f>VLOOKUP(J314,[1]CodMpios!$B$1075:$E$1087,4,FALSE)</f>
        <v>86885 - Villagarzón</v>
      </c>
      <c r="L314" s="77" t="str">
        <f>VLOOKUP($J314,[1]Coord_Mpios_X_Y!$B$102:$K$114,9,FALSE)</f>
        <v>0,911149514668</v>
      </c>
      <c r="M314" s="77" t="str">
        <f>VLOOKUP($J314,[1]Coord_Mpios_X_Y!$B$102:$K$114,10,FALSE)</f>
        <v>-76,744954472991</v>
      </c>
      <c r="N314" s="86" t="s">
        <v>1775</v>
      </c>
      <c r="O314" s="86" t="s">
        <v>1776</v>
      </c>
      <c r="P314" s="218"/>
      <c r="Q314" s="85" t="s">
        <v>126</v>
      </c>
      <c r="R314" s="108">
        <v>39835168</v>
      </c>
      <c r="S314" s="62" t="str">
        <f t="shared" si="187"/>
        <v>CC39835168</v>
      </c>
      <c r="T314" s="91" t="s">
        <v>367</v>
      </c>
      <c r="U314" s="85" t="s">
        <v>522</v>
      </c>
      <c r="V314" s="91" t="s">
        <v>290</v>
      </c>
      <c r="W314" s="85" t="s">
        <v>654</v>
      </c>
      <c r="X314" s="87">
        <v>19377</v>
      </c>
      <c r="Y314" s="89">
        <f t="shared" si="204"/>
        <v>53</v>
      </c>
      <c r="Z314" s="63">
        <f>VLOOKUP($Y314,[1]Edades!$A$3:$H$153,4,FALSE)</f>
        <v>5</v>
      </c>
      <c r="AA314" s="63" t="str">
        <f>VLOOKUP($Y314,[1]Edades!$A$3:$H$153,6,FALSE)</f>
        <v>5 - Adultez</v>
      </c>
      <c r="AB314" s="63">
        <f>VLOOKUP($Y314,[1]Edades!$A$3:$H$153,7,FALSE)</f>
        <v>11</v>
      </c>
      <c r="AC314" s="63" t="str">
        <f>VLOOKUP($Y314,[1]Edades!$A$3:$H$153,8,FALSE)</f>
        <v>50-54</v>
      </c>
      <c r="AD314" s="91" t="s">
        <v>1590</v>
      </c>
      <c r="AE314" s="85">
        <v>2</v>
      </c>
      <c r="AF314" s="85" t="s">
        <v>807</v>
      </c>
      <c r="AG314" s="86" t="s">
        <v>363</v>
      </c>
      <c r="AH314" s="86" t="s">
        <v>130</v>
      </c>
      <c r="AI314" s="85" t="s">
        <v>807</v>
      </c>
      <c r="AJ314" s="85" t="s">
        <v>807</v>
      </c>
      <c r="AK314" s="86" t="s">
        <v>1775</v>
      </c>
      <c r="AL314" s="86" t="s">
        <v>1601</v>
      </c>
      <c r="AM314" s="85" t="s">
        <v>1786</v>
      </c>
      <c r="AN314" s="85" t="s">
        <v>131</v>
      </c>
      <c r="AO314" s="85" t="s">
        <v>131</v>
      </c>
      <c r="AP314" s="85" t="s">
        <v>131</v>
      </c>
      <c r="AQ314" s="75" t="s">
        <v>1841</v>
      </c>
      <c r="AR314" s="53" t="str">
        <f t="shared" si="205"/>
        <v>86885 - Villagarzón</v>
      </c>
      <c r="AS314" s="85" t="s">
        <v>1618</v>
      </c>
      <c r="AT314" s="85">
        <v>3114428532</v>
      </c>
      <c r="AU314" s="85" t="s">
        <v>1219</v>
      </c>
      <c r="AV314" s="85"/>
      <c r="AW314" s="85"/>
      <c r="AX314" s="85"/>
      <c r="AY314" s="85"/>
      <c r="AZ314" s="85"/>
      <c r="BA314" s="85">
        <v>86</v>
      </c>
      <c r="BB314" s="85" t="s">
        <v>1778</v>
      </c>
      <c r="BC314" s="85">
        <v>86885</v>
      </c>
      <c r="BD314" s="85" t="s">
        <v>1618</v>
      </c>
      <c r="BE314" s="89">
        <v>860010017201</v>
      </c>
      <c r="BF314" s="49" t="s">
        <v>1083</v>
      </c>
      <c r="BG314" s="85" t="s">
        <v>1779</v>
      </c>
      <c r="BH314" s="85" t="s">
        <v>1780</v>
      </c>
      <c r="BI314" s="85">
        <v>4201616</v>
      </c>
      <c r="BJ314" s="85"/>
      <c r="BK314" s="85"/>
      <c r="BL314" s="85" t="s">
        <v>807</v>
      </c>
      <c r="BM314" s="85" t="s">
        <v>130</v>
      </c>
      <c r="BN314" s="85" t="s">
        <v>132</v>
      </c>
      <c r="BO314" s="85">
        <v>0</v>
      </c>
      <c r="BP314" s="85" t="s">
        <v>132</v>
      </c>
      <c r="BQ314" s="85" t="s">
        <v>132</v>
      </c>
      <c r="BR314" s="85" t="s">
        <v>807</v>
      </c>
      <c r="BS314" s="85" t="s">
        <v>807</v>
      </c>
      <c r="BT314" s="90">
        <v>44510</v>
      </c>
      <c r="BU314" s="85" t="s">
        <v>1677</v>
      </c>
      <c r="BV314" s="85" t="s">
        <v>130</v>
      </c>
      <c r="BW314" s="91" t="s">
        <v>1808</v>
      </c>
      <c r="BX314" s="85"/>
      <c r="BY314" s="85" t="s">
        <v>132</v>
      </c>
      <c r="BZ314" s="85" t="s">
        <v>807</v>
      </c>
      <c r="CA314" s="85" t="s">
        <v>807</v>
      </c>
      <c r="CB314" s="85"/>
      <c r="CC314" s="85"/>
      <c r="CD314" s="85" t="s">
        <v>131</v>
      </c>
      <c r="CE314" s="88" t="s">
        <v>1681</v>
      </c>
      <c r="CF314" s="80" t="str">
        <f t="shared" si="226"/>
        <v>HTA</v>
      </c>
      <c r="CG314" s="109">
        <v>61</v>
      </c>
      <c r="CH314" s="95">
        <v>164</v>
      </c>
      <c r="CI314" s="50">
        <f t="shared" si="188"/>
        <v>22.679952409280194</v>
      </c>
      <c r="CJ314" s="18" t="str">
        <f t="shared" si="189"/>
        <v>NORMAL</v>
      </c>
      <c r="CK314" s="95">
        <f>Hoja1!L316</f>
        <v>14</v>
      </c>
      <c r="CL314" s="10" t="s">
        <v>1113</v>
      </c>
      <c r="CM314" s="114">
        <v>43522</v>
      </c>
      <c r="CN314" s="92"/>
      <c r="CO314" s="75">
        <v>1</v>
      </c>
      <c r="CP314" s="98">
        <v>43101</v>
      </c>
      <c r="CQ314" s="75">
        <v>2</v>
      </c>
      <c r="CR314" s="65" t="s">
        <v>1222</v>
      </c>
      <c r="CS314" s="75">
        <v>0</v>
      </c>
      <c r="CT314" s="110" t="s">
        <v>131</v>
      </c>
      <c r="CU314" s="93" t="s">
        <v>807</v>
      </c>
      <c r="CV314" s="92"/>
      <c r="CW314" s="102">
        <v>120</v>
      </c>
      <c r="CX314" s="102">
        <v>90</v>
      </c>
      <c r="CY314" s="93" t="s">
        <v>807</v>
      </c>
      <c r="CZ314" s="92" t="s">
        <v>132</v>
      </c>
      <c r="DA314" s="75" t="s">
        <v>807</v>
      </c>
      <c r="DB314" s="92">
        <v>0</v>
      </c>
      <c r="DC314" s="75" t="str">
        <f t="shared" si="191"/>
        <v/>
      </c>
      <c r="DD314" s="16" t="str">
        <f t="shared" si="192"/>
        <v/>
      </c>
      <c r="DE314" s="16" t="str">
        <f t="shared" si="193"/>
        <v/>
      </c>
      <c r="DF314" s="16" t="str">
        <f t="shared" si="194"/>
        <v/>
      </c>
      <c r="DG314" s="16" t="str">
        <f t="shared" si="207"/>
        <v xml:space="preserve"> +  +  + </v>
      </c>
      <c r="DH314" s="16" t="str">
        <f>E314</f>
        <v>HTA</v>
      </c>
      <c r="DI314" s="98"/>
      <c r="DJ314" s="75" t="str">
        <f t="shared" si="195"/>
        <v>NO</v>
      </c>
      <c r="DL314" s="98"/>
      <c r="DM314" s="98">
        <v>43242</v>
      </c>
      <c r="DN314" s="75" t="str">
        <f t="shared" si="196"/>
        <v>SI</v>
      </c>
      <c r="DO314" s="98"/>
      <c r="DP314" s="75" t="str">
        <f t="shared" si="197"/>
        <v>NO</v>
      </c>
      <c r="DQ314" s="98"/>
      <c r="DR314" s="75" t="str">
        <f t="shared" si="198"/>
        <v>NO</v>
      </c>
      <c r="DS314" s="98"/>
      <c r="DT314" s="75" t="str">
        <f t="shared" si="199"/>
        <v>NO</v>
      </c>
      <c r="DU314" s="98"/>
      <c r="DV314" s="75" t="str">
        <f t="shared" si="200"/>
        <v>NO</v>
      </c>
      <c r="DW314" s="98"/>
      <c r="DX314" s="75" t="str">
        <f t="shared" si="201"/>
        <v>NO</v>
      </c>
      <c r="DY314" s="98"/>
      <c r="DZ314" s="75" t="str">
        <f t="shared" si="202"/>
        <v>NO</v>
      </c>
      <c r="EA314" s="98"/>
      <c r="EB314" s="75" t="str">
        <f t="shared" si="203"/>
        <v>NO</v>
      </c>
      <c r="EC314" s="98" t="s">
        <v>807</v>
      </c>
      <c r="ED314" s="92" t="s">
        <v>1530</v>
      </c>
      <c r="EE314" s="92"/>
      <c r="EF314" s="98" t="s">
        <v>807</v>
      </c>
      <c r="EG314" s="94"/>
      <c r="EH314" s="92" t="s">
        <v>1793</v>
      </c>
      <c r="EI314" s="99" t="s">
        <v>807</v>
      </c>
      <c r="EJ314" s="99"/>
      <c r="EK314" s="101">
        <v>43508</v>
      </c>
      <c r="EL314" s="92">
        <v>1.01</v>
      </c>
      <c r="EM314" s="103">
        <v>43508</v>
      </c>
      <c r="EN314" s="102">
        <v>80</v>
      </c>
      <c r="EO314" s="101">
        <v>43508</v>
      </c>
      <c r="EP314" s="92">
        <v>207</v>
      </c>
      <c r="EQ314" s="101">
        <v>43508</v>
      </c>
      <c r="ER314" s="99">
        <v>122.6</v>
      </c>
      <c r="ES314" s="101">
        <v>43508</v>
      </c>
      <c r="ET314" s="192">
        <v>41</v>
      </c>
      <c r="EU314" s="101">
        <v>43508</v>
      </c>
      <c r="EV314" s="92">
        <v>217</v>
      </c>
      <c r="EW314" s="101">
        <v>43508</v>
      </c>
      <c r="EX314" s="92"/>
      <c r="EY314" s="103"/>
      <c r="EZ314" s="92"/>
      <c r="FA314" s="102"/>
      <c r="FB314" s="102"/>
      <c r="FC314" s="92"/>
      <c r="FD314" s="92"/>
      <c r="FE314" s="103"/>
      <c r="FF314" s="105"/>
      <c r="FG314" s="101"/>
      <c r="FH314" s="105"/>
      <c r="FI314" s="92"/>
      <c r="FJ314" s="94"/>
      <c r="FK314" s="92"/>
      <c r="FL314" s="97">
        <v>44510</v>
      </c>
      <c r="FM314" s="98" t="s">
        <v>1530</v>
      </c>
      <c r="FN314" s="97">
        <v>44540</v>
      </c>
      <c r="FO314" s="107" t="s">
        <v>807</v>
      </c>
      <c r="FP314" s="92" t="s">
        <v>132</v>
      </c>
      <c r="FQ314" s="92" t="s">
        <v>132</v>
      </c>
      <c r="FR314" s="92" t="s">
        <v>132</v>
      </c>
      <c r="FS314" s="107" t="s">
        <v>807</v>
      </c>
      <c r="FT314" s="92" t="s">
        <v>132</v>
      </c>
      <c r="FU314" s="92"/>
      <c r="GM314" s="102"/>
    </row>
    <row r="315" spans="1:195" s="75" customFormat="1" x14ac:dyDescent="0.25">
      <c r="A315" s="85">
        <v>2022</v>
      </c>
      <c r="B315" s="76">
        <v>44926</v>
      </c>
      <c r="C315" s="85" t="s">
        <v>121</v>
      </c>
      <c r="D315" s="85" t="s">
        <v>122</v>
      </c>
      <c r="E315" s="85" t="s">
        <v>1475</v>
      </c>
      <c r="F315" s="77">
        <f t="shared" si="208"/>
        <v>314</v>
      </c>
      <c r="G315" s="85" t="s">
        <v>1586</v>
      </c>
      <c r="H315" s="85">
        <v>86</v>
      </c>
      <c r="I315" s="85" t="s">
        <v>797</v>
      </c>
      <c r="J315" s="217" t="s">
        <v>800</v>
      </c>
      <c r="K315" s="77" t="str">
        <f>VLOOKUP(J315,[1]CodMpios!$B$1075:$E$1087,4,FALSE)</f>
        <v>86001 - Mocoa</v>
      </c>
      <c r="L315" s="77" t="str">
        <f>VLOOKUP($J315,[1]Coord_Mpios_X_Y!$B$102:$K$114,9,FALSE)</f>
        <v>1,228574994655</v>
      </c>
      <c r="M315" s="77" t="str">
        <f>VLOOKUP($J315,[1]Coord_Mpios_X_Y!$B$102:$K$114,10,FALSE)</f>
        <v>-76,684362183288</v>
      </c>
      <c r="N315" s="86" t="s">
        <v>1592</v>
      </c>
      <c r="O315" s="86" t="s">
        <v>1776</v>
      </c>
      <c r="P315" s="218"/>
      <c r="Q315" s="85" t="s">
        <v>126</v>
      </c>
      <c r="R315" s="108">
        <v>27352903</v>
      </c>
      <c r="S315" s="62" t="str">
        <f t="shared" si="187"/>
        <v>CC27352903</v>
      </c>
      <c r="T315" s="91" t="s">
        <v>133</v>
      </c>
      <c r="U315" s="85" t="s">
        <v>239</v>
      </c>
      <c r="V315" s="91" t="s">
        <v>1326</v>
      </c>
      <c r="W315" s="85" t="s">
        <v>604</v>
      </c>
      <c r="X315" s="87">
        <v>16963</v>
      </c>
      <c r="Y315" s="89">
        <f t="shared" si="204"/>
        <v>46</v>
      </c>
      <c r="Z315" s="63">
        <f>VLOOKUP($Y315,[1]Edades!$A$3:$H$153,4,FALSE)</f>
        <v>5</v>
      </c>
      <c r="AA315" s="63" t="str">
        <f>VLOOKUP($Y315,[1]Edades!$A$3:$H$153,6,FALSE)</f>
        <v>5 - Adultez</v>
      </c>
      <c r="AB315" s="63">
        <f>VLOOKUP($Y315,[1]Edades!$A$3:$H$153,7,FALSE)</f>
        <v>10</v>
      </c>
      <c r="AC315" s="63" t="str">
        <f>VLOOKUP($Y315,[1]Edades!$A$3:$H$153,8,FALSE)</f>
        <v>45-49</v>
      </c>
      <c r="AD315" s="91" t="s">
        <v>1590</v>
      </c>
      <c r="AE315" s="85">
        <v>2</v>
      </c>
      <c r="AF315" s="85" t="s">
        <v>807</v>
      </c>
      <c r="AG315" s="86" t="s">
        <v>212</v>
      </c>
      <c r="AH315" s="86" t="s">
        <v>130</v>
      </c>
      <c r="AI315" s="85" t="s">
        <v>807</v>
      </c>
      <c r="AJ315" s="85" t="s">
        <v>807</v>
      </c>
      <c r="AK315" s="86" t="s">
        <v>1592</v>
      </c>
      <c r="AL315" s="86" t="s">
        <v>1600</v>
      </c>
      <c r="AM315" s="85" t="s">
        <v>1786</v>
      </c>
      <c r="AN315" s="85" t="s">
        <v>131</v>
      </c>
      <c r="AO315" s="85" t="s">
        <v>131</v>
      </c>
      <c r="AP315" s="85" t="s">
        <v>131</v>
      </c>
      <c r="AQ315" s="75" t="s">
        <v>1841</v>
      </c>
      <c r="AR315" s="53" t="str">
        <f t="shared" si="205"/>
        <v>86001 - Mocoa</v>
      </c>
      <c r="AS315" s="85" t="s">
        <v>1586</v>
      </c>
      <c r="AT315" s="85">
        <v>3222034502</v>
      </c>
      <c r="AU315" s="85" t="s">
        <v>1219</v>
      </c>
      <c r="AV315" s="85"/>
      <c r="AW315" s="85"/>
      <c r="AX315" s="85"/>
      <c r="AY315" s="85"/>
      <c r="AZ315" s="85"/>
      <c r="BA315" s="85">
        <v>86</v>
      </c>
      <c r="BB315" s="85" t="s">
        <v>1778</v>
      </c>
      <c r="BC315" s="85">
        <v>86001</v>
      </c>
      <c r="BD315" s="85" t="s">
        <v>1586</v>
      </c>
      <c r="BE315" s="89">
        <v>860010017201</v>
      </c>
      <c r="BF315" s="49" t="s">
        <v>1079</v>
      </c>
      <c r="BG315" s="85" t="s">
        <v>1779</v>
      </c>
      <c r="BH315" s="85" t="s">
        <v>1780</v>
      </c>
      <c r="BI315" s="85">
        <v>4201616</v>
      </c>
      <c r="BJ315" s="85"/>
      <c r="BK315" s="85"/>
      <c r="BL315" s="85" t="s">
        <v>807</v>
      </c>
      <c r="BM315" s="85" t="s">
        <v>130</v>
      </c>
      <c r="BN315" s="85" t="s">
        <v>132</v>
      </c>
      <c r="BO315" s="85">
        <v>0</v>
      </c>
      <c r="BP315" s="85" t="s">
        <v>132</v>
      </c>
      <c r="BQ315" s="85" t="s">
        <v>132</v>
      </c>
      <c r="BR315" s="85" t="s">
        <v>807</v>
      </c>
      <c r="BS315" s="85" t="s">
        <v>807</v>
      </c>
      <c r="BT315" s="142">
        <v>44608</v>
      </c>
      <c r="BU315" s="85" t="s">
        <v>1677</v>
      </c>
      <c r="BV315" s="85" t="s">
        <v>130</v>
      </c>
      <c r="BW315" s="91" t="s">
        <v>1792</v>
      </c>
      <c r="BX315" s="85"/>
      <c r="BY315" s="85" t="s">
        <v>132</v>
      </c>
      <c r="BZ315" s="85" t="s">
        <v>807</v>
      </c>
      <c r="CA315" s="85" t="s">
        <v>807</v>
      </c>
      <c r="CB315" s="85"/>
      <c r="CC315" s="85"/>
      <c r="CD315" s="85" t="s">
        <v>131</v>
      </c>
      <c r="CE315" s="88" t="s">
        <v>1681</v>
      </c>
      <c r="CF315" s="80" t="str">
        <f t="shared" si="226"/>
        <v>HTA + DM</v>
      </c>
      <c r="CG315" s="109">
        <v>88</v>
      </c>
      <c r="CH315" s="95">
        <v>157</v>
      </c>
      <c r="CI315" s="50">
        <f t="shared" si="188"/>
        <v>35.701245486632317</v>
      </c>
      <c r="CJ315" s="18" t="str">
        <f t="shared" si="189"/>
        <v>OBESIDAD</v>
      </c>
      <c r="CK315" s="95">
        <f>Hoja1!L317</f>
        <v>5</v>
      </c>
      <c r="CL315" s="10" t="s">
        <v>1112</v>
      </c>
      <c r="CM315" s="114">
        <v>43523</v>
      </c>
      <c r="CN315" s="92"/>
      <c r="CO315" s="75">
        <v>1</v>
      </c>
      <c r="CP315" s="119">
        <f>CM315</f>
        <v>43523</v>
      </c>
      <c r="CQ315" s="75">
        <v>1</v>
      </c>
      <c r="CR315" s="94" t="s">
        <v>1221</v>
      </c>
      <c r="CS315" s="75">
        <v>1</v>
      </c>
      <c r="CT315" s="110" t="s">
        <v>1707</v>
      </c>
      <c r="CU315" s="93" t="s">
        <v>807</v>
      </c>
      <c r="CV315" s="92"/>
      <c r="CW315" s="102">
        <v>120</v>
      </c>
      <c r="CX315" s="102">
        <v>70</v>
      </c>
      <c r="CY315" s="93" t="s">
        <v>807</v>
      </c>
      <c r="CZ315" s="92" t="s">
        <v>130</v>
      </c>
      <c r="DA315" s="75" t="s">
        <v>807</v>
      </c>
      <c r="DB315" s="92">
        <v>0</v>
      </c>
      <c r="DC315" s="75" t="str">
        <f t="shared" si="191"/>
        <v/>
      </c>
      <c r="DD315" s="16" t="str">
        <f t="shared" si="192"/>
        <v/>
      </c>
      <c r="DE315" s="16" t="str">
        <f t="shared" si="193"/>
        <v/>
      </c>
      <c r="DF315" s="16" t="str">
        <f t="shared" si="194"/>
        <v/>
      </c>
      <c r="DG315" s="16" t="str">
        <f t="shared" si="207"/>
        <v xml:space="preserve"> +  +  + </v>
      </c>
      <c r="DH315" s="16" t="str">
        <f>E315</f>
        <v>HTA + DM</v>
      </c>
      <c r="DI315" s="98"/>
      <c r="DJ315" s="75" t="str">
        <f t="shared" si="195"/>
        <v>NO</v>
      </c>
      <c r="DL315" s="98"/>
      <c r="DM315" s="98">
        <v>43138</v>
      </c>
      <c r="DN315" s="75" t="str">
        <f t="shared" si="196"/>
        <v>SI</v>
      </c>
      <c r="DO315" s="98"/>
      <c r="DP315" s="75" t="str">
        <f t="shared" si="197"/>
        <v>NO</v>
      </c>
      <c r="DQ315" s="98"/>
      <c r="DR315" s="75" t="str">
        <f t="shared" si="198"/>
        <v>NO</v>
      </c>
      <c r="DS315" s="98"/>
      <c r="DT315" s="75" t="str">
        <f t="shared" si="199"/>
        <v>NO</v>
      </c>
      <c r="DU315" s="98"/>
      <c r="DV315" s="75" t="str">
        <f t="shared" si="200"/>
        <v>NO</v>
      </c>
      <c r="DW315" s="98"/>
      <c r="DX315" s="75" t="str">
        <f t="shared" si="201"/>
        <v>NO</v>
      </c>
      <c r="DY315" s="98">
        <v>44575</v>
      </c>
      <c r="DZ315" s="75" t="str">
        <f t="shared" si="202"/>
        <v>SI</v>
      </c>
      <c r="EA315" s="98"/>
      <c r="EB315" s="75" t="str">
        <f t="shared" si="203"/>
        <v>NO</v>
      </c>
      <c r="EC315" s="98" t="s">
        <v>807</v>
      </c>
      <c r="ED315" s="92" t="s">
        <v>1530</v>
      </c>
      <c r="EE315" s="92"/>
      <c r="EF315" s="98" t="s">
        <v>807</v>
      </c>
      <c r="EG315" s="94"/>
      <c r="EH315" s="99" t="s">
        <v>131</v>
      </c>
      <c r="EI315" s="99" t="s">
        <v>807</v>
      </c>
      <c r="EJ315" s="99"/>
      <c r="EK315" s="101">
        <v>44569</v>
      </c>
      <c r="EL315" s="92">
        <v>1.0900000000000001</v>
      </c>
      <c r="EM315" s="103">
        <v>44569</v>
      </c>
      <c r="EN315" s="102">
        <v>116</v>
      </c>
      <c r="EO315" s="101">
        <v>44569</v>
      </c>
      <c r="EP315" s="92">
        <v>119.8</v>
      </c>
      <c r="EQ315" s="101">
        <v>44569</v>
      </c>
      <c r="ER315" s="99">
        <v>56.28</v>
      </c>
      <c r="ES315" s="101">
        <v>44569</v>
      </c>
      <c r="ET315" s="192">
        <v>37.1</v>
      </c>
      <c r="EU315" s="101">
        <v>44569</v>
      </c>
      <c r="EV315" s="92">
        <v>132.1</v>
      </c>
      <c r="EW315" s="101">
        <v>44569</v>
      </c>
      <c r="EX315" s="92"/>
      <c r="EY315" s="103"/>
      <c r="EZ315" s="92"/>
      <c r="FA315" s="102"/>
      <c r="FB315" s="102"/>
      <c r="FC315" s="92"/>
      <c r="FD315" s="92"/>
      <c r="FE315" s="103">
        <v>44569</v>
      </c>
      <c r="FF315" s="105">
        <v>4.42</v>
      </c>
      <c r="FG315" s="101">
        <v>44569</v>
      </c>
      <c r="FH315" s="105">
        <v>100</v>
      </c>
      <c r="FI315" s="92"/>
      <c r="FJ315" s="94"/>
      <c r="FK315" s="92"/>
      <c r="FL315" s="114">
        <v>44608</v>
      </c>
      <c r="FM315" s="98" t="s">
        <v>1530</v>
      </c>
      <c r="FN315" s="114">
        <v>44697</v>
      </c>
      <c r="FO315" s="107" t="s">
        <v>807</v>
      </c>
      <c r="FP315" s="92" t="s">
        <v>132</v>
      </c>
      <c r="FQ315" s="92" t="s">
        <v>132</v>
      </c>
      <c r="FR315" s="92" t="s">
        <v>132</v>
      </c>
      <c r="FS315" s="107" t="s">
        <v>807</v>
      </c>
      <c r="FT315" s="92" t="s">
        <v>132</v>
      </c>
      <c r="FU315" s="92"/>
      <c r="GM315" s="102"/>
    </row>
    <row r="316" spans="1:195" s="75" customFormat="1" x14ac:dyDescent="0.25">
      <c r="A316" s="85">
        <v>2022</v>
      </c>
      <c r="B316" s="76">
        <v>44926</v>
      </c>
      <c r="C316" s="85" t="s">
        <v>121</v>
      </c>
      <c r="D316" s="85" t="s">
        <v>122</v>
      </c>
      <c r="E316" s="85" t="s">
        <v>1474</v>
      </c>
      <c r="F316" s="77">
        <f t="shared" si="208"/>
        <v>315</v>
      </c>
      <c r="G316" s="85" t="s">
        <v>1586</v>
      </c>
      <c r="H316" s="85">
        <v>86</v>
      </c>
      <c r="I316" s="85" t="s">
        <v>797</v>
      </c>
      <c r="J316" s="217" t="s">
        <v>983</v>
      </c>
      <c r="K316" s="77" t="str">
        <f>VLOOKUP(J316,[1]CodMpios!$B$1075:$E$1087,4,FALSE)</f>
        <v>86749 - Sibundoy</v>
      </c>
      <c r="L316" s="77" t="str">
        <f>VLOOKUP($J316,[1]Coord_Mpios_X_Y!$B$102:$K$114,9,FALSE)</f>
        <v>1,228746922448</v>
      </c>
      <c r="M316" s="77" t="str">
        <f>VLOOKUP($J316,[1]Coord_Mpios_X_Y!$B$102:$K$114,10,FALSE)</f>
        <v>-76,913075853547</v>
      </c>
      <c r="N316" s="86" t="s">
        <v>1775</v>
      </c>
      <c r="O316" s="86" t="s">
        <v>1776</v>
      </c>
      <c r="P316" s="218"/>
      <c r="Q316" s="85" t="s">
        <v>126</v>
      </c>
      <c r="R316" s="108">
        <v>27469672</v>
      </c>
      <c r="S316" s="62" t="str">
        <f t="shared" si="187"/>
        <v>CC27469672</v>
      </c>
      <c r="T316" s="85" t="s">
        <v>133</v>
      </c>
      <c r="U316" s="91" t="s">
        <v>765</v>
      </c>
      <c r="V316" s="85" t="s">
        <v>1232</v>
      </c>
      <c r="W316" s="85" t="s">
        <v>837</v>
      </c>
      <c r="X316" s="87">
        <v>21749</v>
      </c>
      <c r="Y316" s="89">
        <f t="shared" si="204"/>
        <v>59</v>
      </c>
      <c r="Z316" s="63">
        <f>VLOOKUP($Y316,[1]Edades!$A$3:$H$153,4,FALSE)</f>
        <v>5</v>
      </c>
      <c r="AA316" s="63" t="str">
        <f>VLOOKUP($Y316,[1]Edades!$A$3:$H$153,6,FALSE)</f>
        <v>5 - Adultez</v>
      </c>
      <c r="AB316" s="63">
        <f>VLOOKUP($Y316,[1]Edades!$A$3:$H$153,7,FALSE)</f>
        <v>12</v>
      </c>
      <c r="AC316" s="63" t="str">
        <f>VLOOKUP($Y316,[1]Edades!$A$3:$H$153,8,FALSE)</f>
        <v>55-59</v>
      </c>
      <c r="AD316" s="91" t="s">
        <v>1590</v>
      </c>
      <c r="AE316" s="85">
        <v>2</v>
      </c>
      <c r="AF316" s="85" t="s">
        <v>807</v>
      </c>
      <c r="AG316" s="86" t="s">
        <v>1777</v>
      </c>
      <c r="AH316" s="85" t="s">
        <v>807</v>
      </c>
      <c r="AI316" s="85" t="s">
        <v>807</v>
      </c>
      <c r="AJ316" s="85" t="s">
        <v>807</v>
      </c>
      <c r="AK316" s="86" t="s">
        <v>1775</v>
      </c>
      <c r="AL316" s="86" t="s">
        <v>1600</v>
      </c>
      <c r="AM316" s="85" t="s">
        <v>1786</v>
      </c>
      <c r="AN316" s="85" t="s">
        <v>131</v>
      </c>
      <c r="AO316" s="85" t="s">
        <v>131</v>
      </c>
      <c r="AP316" s="85" t="s">
        <v>131</v>
      </c>
      <c r="AQ316" s="75" t="s">
        <v>1841</v>
      </c>
      <c r="AR316" s="53" t="str">
        <f t="shared" si="205"/>
        <v>86749 - Sibundoy</v>
      </c>
      <c r="AS316" s="85" t="s">
        <v>1669</v>
      </c>
      <c r="AT316" s="85">
        <v>3208406793</v>
      </c>
      <c r="AU316" s="85" t="s">
        <v>1219</v>
      </c>
      <c r="AV316" s="85"/>
      <c r="AW316" s="85"/>
      <c r="AX316" s="85"/>
      <c r="AY316" s="85"/>
      <c r="AZ316" s="85"/>
      <c r="BA316" s="85">
        <v>86</v>
      </c>
      <c r="BB316" s="85" t="s">
        <v>1778</v>
      </c>
      <c r="BC316" s="85">
        <v>86749</v>
      </c>
      <c r="BD316" s="85" t="s">
        <v>1669</v>
      </c>
      <c r="BE316" s="89">
        <v>860010017201</v>
      </c>
      <c r="BF316" s="49" t="s">
        <v>1080</v>
      </c>
      <c r="BG316" s="85" t="s">
        <v>1779</v>
      </c>
      <c r="BH316" s="85" t="s">
        <v>1780</v>
      </c>
      <c r="BI316" s="85">
        <v>4201616</v>
      </c>
      <c r="BJ316" s="85"/>
      <c r="BK316" s="85"/>
      <c r="BL316" s="85" t="s">
        <v>807</v>
      </c>
      <c r="BM316" s="85" t="s">
        <v>130</v>
      </c>
      <c r="BN316" s="85" t="s">
        <v>132</v>
      </c>
      <c r="BO316" s="85">
        <v>0</v>
      </c>
      <c r="BP316" s="85" t="s">
        <v>132</v>
      </c>
      <c r="BQ316" s="85" t="s">
        <v>132</v>
      </c>
      <c r="BR316" s="85" t="s">
        <v>1676</v>
      </c>
      <c r="BS316" s="85" t="s">
        <v>132</v>
      </c>
      <c r="BT316" s="90">
        <v>43523</v>
      </c>
      <c r="BU316" s="85" t="s">
        <v>1677</v>
      </c>
      <c r="BV316" s="85" t="s">
        <v>130</v>
      </c>
      <c r="BW316" s="91" t="s">
        <v>131</v>
      </c>
      <c r="BX316" s="85"/>
      <c r="BY316" s="85" t="s">
        <v>131</v>
      </c>
      <c r="BZ316" s="85" t="s">
        <v>131</v>
      </c>
      <c r="CA316" s="85" t="s">
        <v>132</v>
      </c>
      <c r="CB316" s="120" t="s">
        <v>2015</v>
      </c>
      <c r="CC316" s="85"/>
      <c r="CD316" s="85" t="s">
        <v>2016</v>
      </c>
      <c r="CE316" s="88" t="s">
        <v>1681</v>
      </c>
      <c r="CF316" s="85" t="s">
        <v>2017</v>
      </c>
      <c r="CG316" s="109">
        <v>52</v>
      </c>
      <c r="CH316" s="95">
        <v>152</v>
      </c>
      <c r="CI316" s="50">
        <f t="shared" si="188"/>
        <v>22.506925207756233</v>
      </c>
      <c r="CJ316" s="18" t="str">
        <f t="shared" si="189"/>
        <v>NORMAL</v>
      </c>
      <c r="CK316" s="95">
        <f>Hoja1!L318</f>
        <v>21</v>
      </c>
      <c r="CL316" s="10" t="s">
        <v>1114</v>
      </c>
      <c r="CM316" s="97">
        <v>43523</v>
      </c>
      <c r="CN316" s="92"/>
      <c r="CO316" s="92">
        <v>2</v>
      </c>
      <c r="CP316" s="65" t="s">
        <v>1222</v>
      </c>
      <c r="CQ316" s="75">
        <v>1</v>
      </c>
      <c r="CR316" s="97">
        <v>43523</v>
      </c>
      <c r="CS316" s="75">
        <v>1</v>
      </c>
      <c r="CT316" s="92" t="s">
        <v>1709</v>
      </c>
      <c r="CU316" s="93" t="s">
        <v>807</v>
      </c>
      <c r="CV316" s="92"/>
      <c r="CW316" s="102">
        <v>140</v>
      </c>
      <c r="CX316" s="102">
        <v>80</v>
      </c>
      <c r="CY316" s="93" t="s">
        <v>807</v>
      </c>
      <c r="CZ316" s="92" t="s">
        <v>130</v>
      </c>
      <c r="DA316" s="75" t="s">
        <v>807</v>
      </c>
      <c r="DB316" s="92">
        <v>0</v>
      </c>
      <c r="DC316" s="75" t="str">
        <f t="shared" si="191"/>
        <v/>
      </c>
      <c r="DD316" s="16" t="str">
        <f t="shared" si="192"/>
        <v/>
      </c>
      <c r="DE316" s="16" t="str">
        <f t="shared" si="193"/>
        <v/>
      </c>
      <c r="DF316" s="16" t="str">
        <f t="shared" si="194"/>
        <v>HDL ALTO</v>
      </c>
      <c r="DG316" s="16" t="str">
        <f t="shared" si="207"/>
        <v xml:space="preserve"> +  +  + HDL ALTO</v>
      </c>
      <c r="DH316" s="16" t="str">
        <f>VLOOKUP(DG316,Hoja3!$A$19:$B$41,2,FALSE)</f>
        <v>HDL ALTO</v>
      </c>
      <c r="DI316" s="98">
        <v>43451</v>
      </c>
      <c r="DJ316" s="75" t="str">
        <f t="shared" si="195"/>
        <v>SI</v>
      </c>
      <c r="DL316" s="98"/>
      <c r="DM316" s="98">
        <v>43451</v>
      </c>
      <c r="DN316" s="75" t="str">
        <f t="shared" si="196"/>
        <v>SI</v>
      </c>
      <c r="DO316" s="98"/>
      <c r="DP316" s="75" t="str">
        <f t="shared" si="197"/>
        <v>NO</v>
      </c>
      <c r="DQ316" s="98"/>
      <c r="DR316" s="75" t="str">
        <f t="shared" si="198"/>
        <v>NO</v>
      </c>
      <c r="DS316" s="98"/>
      <c r="DT316" s="75" t="str">
        <f t="shared" si="199"/>
        <v>NO</v>
      </c>
      <c r="DU316" s="98"/>
      <c r="DV316" s="75" t="str">
        <f t="shared" si="200"/>
        <v>NO</v>
      </c>
      <c r="DW316" s="98"/>
      <c r="DX316" s="75" t="str">
        <f t="shared" si="201"/>
        <v>NO</v>
      </c>
      <c r="DY316" s="98">
        <v>43451</v>
      </c>
      <c r="DZ316" s="75" t="str">
        <f t="shared" si="202"/>
        <v>SI</v>
      </c>
      <c r="EA316" s="98"/>
      <c r="EB316" s="75" t="str">
        <f t="shared" si="203"/>
        <v>NO</v>
      </c>
      <c r="EC316" s="98" t="s">
        <v>807</v>
      </c>
      <c r="ED316" s="92" t="s">
        <v>1530</v>
      </c>
      <c r="EE316" s="92"/>
      <c r="EF316" s="98" t="s">
        <v>807</v>
      </c>
      <c r="EG316" s="94"/>
      <c r="EH316" s="99" t="s">
        <v>131</v>
      </c>
      <c r="EI316" s="99" t="s">
        <v>807</v>
      </c>
      <c r="EJ316" s="99"/>
      <c r="EK316" s="101">
        <v>43523</v>
      </c>
      <c r="EL316" s="92">
        <v>0.8</v>
      </c>
      <c r="EM316" s="103">
        <v>43523</v>
      </c>
      <c r="EN316" s="102">
        <v>114</v>
      </c>
      <c r="EO316" s="101">
        <v>43523</v>
      </c>
      <c r="EP316" s="92">
        <v>248</v>
      </c>
      <c r="EQ316" s="101">
        <v>43523</v>
      </c>
      <c r="ER316" s="99">
        <v>125.6</v>
      </c>
      <c r="ES316" s="101">
        <v>43523</v>
      </c>
      <c r="ET316" s="192">
        <v>51</v>
      </c>
      <c r="EU316" s="101">
        <v>43523</v>
      </c>
      <c r="EV316" s="92">
        <v>357</v>
      </c>
      <c r="EW316" s="101" t="s">
        <v>1940</v>
      </c>
      <c r="EX316" s="92"/>
      <c r="EY316" s="103" t="s">
        <v>1836</v>
      </c>
      <c r="EZ316" s="92">
        <v>99</v>
      </c>
      <c r="FA316" s="102"/>
      <c r="FB316" s="102"/>
      <c r="FC316" s="92"/>
      <c r="FD316" s="92"/>
      <c r="FE316" s="103">
        <v>43523</v>
      </c>
      <c r="FF316" s="104" t="s">
        <v>2018</v>
      </c>
      <c r="FG316" s="101" t="s">
        <v>1836</v>
      </c>
      <c r="FH316" s="105">
        <v>99</v>
      </c>
      <c r="FI316" s="92"/>
      <c r="FJ316" s="94"/>
      <c r="FK316" s="92"/>
      <c r="FL316" s="97">
        <v>43523</v>
      </c>
      <c r="FM316" s="98" t="s">
        <v>1530</v>
      </c>
      <c r="FN316" s="97">
        <v>43704</v>
      </c>
      <c r="FO316" s="107" t="s">
        <v>2019</v>
      </c>
      <c r="FP316" s="92" t="s">
        <v>132</v>
      </c>
      <c r="FQ316" s="92" t="s">
        <v>132</v>
      </c>
      <c r="FR316" s="92" t="s">
        <v>132</v>
      </c>
      <c r="FS316" s="107" t="s">
        <v>807</v>
      </c>
      <c r="FT316" s="92" t="s">
        <v>132</v>
      </c>
      <c r="FU316" s="92"/>
      <c r="GM316" s="102"/>
    </row>
    <row r="317" spans="1:195" s="75" customFormat="1" x14ac:dyDescent="0.25">
      <c r="A317" s="85">
        <v>2022</v>
      </c>
      <c r="B317" s="76">
        <v>44926</v>
      </c>
      <c r="C317" s="85" t="s">
        <v>121</v>
      </c>
      <c r="D317" s="85" t="s">
        <v>122</v>
      </c>
      <c r="E317" s="85" t="s">
        <v>123</v>
      </c>
      <c r="F317" s="77">
        <f t="shared" si="208"/>
        <v>316</v>
      </c>
      <c r="G317" s="85" t="s">
        <v>1586</v>
      </c>
      <c r="H317" s="85">
        <v>86</v>
      </c>
      <c r="I317" s="85" t="s">
        <v>797</v>
      </c>
      <c r="J317" s="217" t="s">
        <v>800</v>
      </c>
      <c r="K317" s="77" t="str">
        <f>VLOOKUP(J317,[1]CodMpios!$B$1075:$E$1087,4,FALSE)</f>
        <v>86001 - Mocoa</v>
      </c>
      <c r="L317" s="77" t="str">
        <f>VLOOKUP($J317,[1]Coord_Mpios_X_Y!$B$102:$K$114,9,FALSE)</f>
        <v>1,228574994655</v>
      </c>
      <c r="M317" s="77" t="str">
        <f>VLOOKUP($J317,[1]Coord_Mpios_X_Y!$B$102:$K$114,10,FALSE)</f>
        <v>-76,684362183288</v>
      </c>
      <c r="N317" s="86" t="s">
        <v>1592</v>
      </c>
      <c r="O317" s="86" t="s">
        <v>1794</v>
      </c>
      <c r="P317" s="218">
        <v>44537</v>
      </c>
      <c r="Q317" s="85" t="s">
        <v>126</v>
      </c>
      <c r="R317" s="108">
        <v>11786344</v>
      </c>
      <c r="S317" s="62" t="str">
        <f t="shared" si="187"/>
        <v>CC11786344</v>
      </c>
      <c r="T317" s="91" t="s">
        <v>468</v>
      </c>
      <c r="U317" s="85" t="s">
        <v>530</v>
      </c>
      <c r="V317" s="91" t="s">
        <v>292</v>
      </c>
      <c r="W317" s="85" t="s">
        <v>557</v>
      </c>
      <c r="X317" s="87">
        <v>17154</v>
      </c>
      <c r="Y317" s="89">
        <f t="shared" si="204"/>
        <v>46</v>
      </c>
      <c r="Z317" s="63">
        <f>VLOOKUP($Y317,[1]Edades!$A$3:$H$153,4,FALSE)</f>
        <v>5</v>
      </c>
      <c r="AA317" s="63" t="str">
        <f>VLOOKUP($Y317,[1]Edades!$A$3:$H$153,6,FALSE)</f>
        <v>5 - Adultez</v>
      </c>
      <c r="AB317" s="63">
        <f>VLOOKUP($Y317,[1]Edades!$A$3:$H$153,7,FALSE)</f>
        <v>10</v>
      </c>
      <c r="AC317" s="63" t="str">
        <f>VLOOKUP($Y317,[1]Edades!$A$3:$H$153,8,FALSE)</f>
        <v>45-49</v>
      </c>
      <c r="AD317" s="91" t="s">
        <v>1589</v>
      </c>
      <c r="AE317" s="85">
        <v>1</v>
      </c>
      <c r="AF317" s="85" t="s">
        <v>807</v>
      </c>
      <c r="AG317" s="86" t="s">
        <v>1777</v>
      </c>
      <c r="AH317" s="85" t="s">
        <v>807</v>
      </c>
      <c r="AI317" s="85" t="s">
        <v>807</v>
      </c>
      <c r="AJ317" s="85" t="s">
        <v>807</v>
      </c>
      <c r="AK317" s="86" t="s">
        <v>1592</v>
      </c>
      <c r="AL317" s="85" t="s">
        <v>807</v>
      </c>
      <c r="AM317" s="85" t="s">
        <v>1786</v>
      </c>
      <c r="AN317" s="85" t="s">
        <v>131</v>
      </c>
      <c r="AO317" s="85" t="s">
        <v>131</v>
      </c>
      <c r="AP317" s="85" t="s">
        <v>131</v>
      </c>
      <c r="AQ317" s="75" t="s">
        <v>1841</v>
      </c>
      <c r="AR317" s="53" t="str">
        <f t="shared" si="205"/>
        <v>86001 - Mocoa</v>
      </c>
      <c r="AS317" s="85" t="s">
        <v>1586</v>
      </c>
      <c r="AT317" s="85">
        <v>3214199609</v>
      </c>
      <c r="AU317" s="85" t="s">
        <v>1219</v>
      </c>
      <c r="AV317" s="85"/>
      <c r="AW317" s="85"/>
      <c r="AX317" s="85"/>
      <c r="AY317" s="85"/>
      <c r="AZ317" s="85"/>
      <c r="BA317" s="85">
        <v>86</v>
      </c>
      <c r="BB317" s="85" t="s">
        <v>1778</v>
      </c>
      <c r="BC317" s="85">
        <v>86001</v>
      </c>
      <c r="BD317" s="85" t="s">
        <v>1586</v>
      </c>
      <c r="BE317" s="89">
        <v>860010017201</v>
      </c>
      <c r="BF317" s="49" t="s">
        <v>1079</v>
      </c>
      <c r="BG317" s="85" t="s">
        <v>1779</v>
      </c>
      <c r="BH317" s="85" t="s">
        <v>1780</v>
      </c>
      <c r="BI317" s="85">
        <v>4201616</v>
      </c>
      <c r="BJ317" s="85"/>
      <c r="BK317" s="85"/>
      <c r="BL317" s="85" t="s">
        <v>807</v>
      </c>
      <c r="BM317" s="85" t="s">
        <v>130</v>
      </c>
      <c r="BN317" s="85" t="s">
        <v>132</v>
      </c>
      <c r="BO317" s="85">
        <v>0</v>
      </c>
      <c r="BP317" s="85" t="s">
        <v>132</v>
      </c>
      <c r="BQ317" s="85" t="s">
        <v>132</v>
      </c>
      <c r="BR317" s="85" t="s">
        <v>807</v>
      </c>
      <c r="BS317" s="85" t="s">
        <v>807</v>
      </c>
      <c r="BT317" s="90">
        <v>44525</v>
      </c>
      <c r="BU317" s="85" t="s">
        <v>1677</v>
      </c>
      <c r="BV317" s="85" t="s">
        <v>130</v>
      </c>
      <c r="BW317" s="91" t="s">
        <v>1794</v>
      </c>
      <c r="BX317" s="85"/>
      <c r="BY317" s="85" t="s">
        <v>132</v>
      </c>
      <c r="BZ317" s="85" t="s">
        <v>807</v>
      </c>
      <c r="CA317" s="85" t="s">
        <v>807</v>
      </c>
      <c r="CB317" s="85"/>
      <c r="CC317" s="85"/>
      <c r="CD317" s="85" t="s">
        <v>131</v>
      </c>
      <c r="CE317" s="88" t="s">
        <v>1681</v>
      </c>
      <c r="CF317" s="80" t="str">
        <f t="shared" ref="CF317:CF322" si="228">E317</f>
        <v>HTA</v>
      </c>
      <c r="CG317" s="109">
        <v>74</v>
      </c>
      <c r="CH317" s="95">
        <v>170</v>
      </c>
      <c r="CI317" s="50">
        <f t="shared" si="188"/>
        <v>25.605536332179934</v>
      </c>
      <c r="CJ317" s="18" t="str">
        <f t="shared" si="189"/>
        <v>SOBREPESO</v>
      </c>
      <c r="CK317" s="95">
        <f>Hoja1!L319</f>
        <v>2</v>
      </c>
      <c r="CL317" s="10" t="s">
        <v>1112</v>
      </c>
      <c r="CM317" s="114">
        <v>43525</v>
      </c>
      <c r="CN317" s="92"/>
      <c r="CO317" s="75">
        <v>1</v>
      </c>
      <c r="CP317" s="119">
        <f>CM317</f>
        <v>43525</v>
      </c>
      <c r="CQ317" s="75">
        <v>2</v>
      </c>
      <c r="CR317" s="65" t="s">
        <v>1222</v>
      </c>
      <c r="CS317" s="75">
        <v>0</v>
      </c>
      <c r="CT317" s="110" t="s">
        <v>131</v>
      </c>
      <c r="CU317" s="93" t="s">
        <v>807</v>
      </c>
      <c r="CV317" s="92"/>
      <c r="CW317" s="102">
        <v>120</v>
      </c>
      <c r="CX317" s="102">
        <v>70</v>
      </c>
      <c r="CY317" s="93" t="s">
        <v>131</v>
      </c>
      <c r="CZ317" s="92" t="s">
        <v>130</v>
      </c>
      <c r="DA317" s="75" t="s">
        <v>807</v>
      </c>
      <c r="DB317" s="92">
        <v>0</v>
      </c>
      <c r="DC317" s="75" t="str">
        <f t="shared" si="191"/>
        <v/>
      </c>
      <c r="DD317" s="16" t="str">
        <f t="shared" si="192"/>
        <v/>
      </c>
      <c r="DE317" s="16" t="str">
        <f t="shared" si="193"/>
        <v/>
      </c>
      <c r="DF317" s="16" t="str">
        <f t="shared" si="194"/>
        <v/>
      </c>
      <c r="DG317" s="16" t="str">
        <f t="shared" si="207"/>
        <v xml:space="preserve"> +  +  + </v>
      </c>
      <c r="DH317" s="16" t="str">
        <f>E317</f>
        <v>HTA</v>
      </c>
      <c r="DI317" s="98"/>
      <c r="DJ317" s="75" t="str">
        <f t="shared" si="195"/>
        <v>NO</v>
      </c>
      <c r="DL317" s="98"/>
      <c r="DM317" s="98"/>
      <c r="DN317" s="75" t="str">
        <f t="shared" si="196"/>
        <v>NO</v>
      </c>
      <c r="DO317" s="98"/>
      <c r="DP317" s="75" t="str">
        <f t="shared" si="197"/>
        <v>NO</v>
      </c>
      <c r="DQ317" s="98"/>
      <c r="DR317" s="75" t="str">
        <f t="shared" si="198"/>
        <v>NO</v>
      </c>
      <c r="DS317" s="98"/>
      <c r="DT317" s="75" t="str">
        <f t="shared" si="199"/>
        <v>NO</v>
      </c>
      <c r="DU317" s="98"/>
      <c r="DV317" s="75" t="str">
        <f t="shared" si="200"/>
        <v>NO</v>
      </c>
      <c r="DW317" s="98">
        <v>43282</v>
      </c>
      <c r="DX317" s="75" t="str">
        <f t="shared" si="201"/>
        <v>SI</v>
      </c>
      <c r="DY317" s="98">
        <v>44523</v>
      </c>
      <c r="DZ317" s="75" t="str">
        <f t="shared" si="202"/>
        <v>SI</v>
      </c>
      <c r="EA317" s="98"/>
      <c r="EB317" s="75" t="str">
        <f t="shared" si="203"/>
        <v>NO</v>
      </c>
      <c r="EC317" s="98" t="s">
        <v>807</v>
      </c>
      <c r="ED317" s="92" t="s">
        <v>1530</v>
      </c>
      <c r="EE317" s="92"/>
      <c r="EF317" s="98" t="s">
        <v>807</v>
      </c>
      <c r="EG317" s="94"/>
      <c r="EH317" s="92" t="s">
        <v>1793</v>
      </c>
      <c r="EI317" s="99" t="s">
        <v>807</v>
      </c>
      <c r="EJ317" s="99"/>
      <c r="EK317" s="101">
        <v>44523</v>
      </c>
      <c r="EL317" s="92">
        <v>1.26</v>
      </c>
      <c r="EM317" s="103">
        <v>44523</v>
      </c>
      <c r="EN317" s="102">
        <v>103.2</v>
      </c>
      <c r="EO317" s="101">
        <v>44523</v>
      </c>
      <c r="EP317" s="92">
        <v>162.6</v>
      </c>
      <c r="EQ317" s="101">
        <v>44523</v>
      </c>
      <c r="ER317" s="99">
        <v>86.1</v>
      </c>
      <c r="ES317" s="101">
        <v>44523</v>
      </c>
      <c r="ET317" s="192">
        <v>66.099999999999994</v>
      </c>
      <c r="EU317" s="101">
        <v>44523</v>
      </c>
      <c r="EV317" s="92">
        <v>52</v>
      </c>
      <c r="EW317" s="101">
        <v>44523</v>
      </c>
      <c r="EX317" s="92"/>
      <c r="EY317" s="103"/>
      <c r="EZ317" s="92"/>
      <c r="FA317" s="102"/>
      <c r="FB317" s="102"/>
      <c r="FC317" s="92"/>
      <c r="FD317" s="92"/>
      <c r="FE317" s="103">
        <v>44523</v>
      </c>
      <c r="FF317" s="92">
        <v>2.2000000000000002</v>
      </c>
      <c r="FG317" s="101">
        <v>44523</v>
      </c>
      <c r="FH317" s="92">
        <v>61.3</v>
      </c>
      <c r="FI317" s="92"/>
      <c r="FJ317" s="94"/>
      <c r="FK317" s="92"/>
      <c r="FL317" s="97">
        <v>44525</v>
      </c>
      <c r="FM317" s="98" t="s">
        <v>1530</v>
      </c>
      <c r="FN317" s="97"/>
      <c r="FO317" s="107" t="s">
        <v>1794</v>
      </c>
      <c r="FP317" s="92" t="s">
        <v>130</v>
      </c>
      <c r="FQ317" s="92" t="s">
        <v>132</v>
      </c>
      <c r="FR317" s="92" t="s">
        <v>132</v>
      </c>
      <c r="FS317" s="107" t="s">
        <v>807</v>
      </c>
      <c r="FT317" s="92" t="s">
        <v>132</v>
      </c>
      <c r="FU317" s="107" t="s">
        <v>1794</v>
      </c>
      <c r="GM317" s="102"/>
    </row>
    <row r="318" spans="1:195" s="75" customFormat="1" x14ac:dyDescent="0.25">
      <c r="A318" s="85">
        <v>2022</v>
      </c>
      <c r="B318" s="76">
        <v>44926</v>
      </c>
      <c r="C318" s="85" t="s">
        <v>121</v>
      </c>
      <c r="D318" s="85" t="s">
        <v>122</v>
      </c>
      <c r="E318" s="85" t="s">
        <v>123</v>
      </c>
      <c r="F318" s="77">
        <f t="shared" si="208"/>
        <v>317</v>
      </c>
      <c r="G318" s="85" t="s">
        <v>1586</v>
      </c>
      <c r="H318" s="85">
        <v>86</v>
      </c>
      <c r="I318" s="85" t="s">
        <v>797</v>
      </c>
      <c r="J318" s="217" t="s">
        <v>983</v>
      </c>
      <c r="K318" s="77" t="str">
        <f>VLOOKUP(J318,[1]CodMpios!$B$1075:$E$1087,4,FALSE)</f>
        <v>86749 - Sibundoy</v>
      </c>
      <c r="L318" s="77" t="str">
        <f>VLOOKUP($J318,[1]Coord_Mpios_X_Y!$B$102:$K$114,9,FALSE)</f>
        <v>1,228746922448</v>
      </c>
      <c r="M318" s="77" t="str">
        <f>VLOOKUP($J318,[1]Coord_Mpios_X_Y!$B$102:$K$114,10,FALSE)</f>
        <v>-76,913075853547</v>
      </c>
      <c r="N318" s="86" t="s">
        <v>1784</v>
      </c>
      <c r="O318" s="86" t="s">
        <v>1790</v>
      </c>
      <c r="P318" s="218">
        <v>44028</v>
      </c>
      <c r="Q318" s="85" t="s">
        <v>126</v>
      </c>
      <c r="R318" s="85">
        <v>5350030</v>
      </c>
      <c r="S318" s="62" t="str">
        <f t="shared" si="187"/>
        <v>CC5350030</v>
      </c>
      <c r="T318" s="85" t="s">
        <v>663</v>
      </c>
      <c r="U318" s="85" t="s">
        <v>519</v>
      </c>
      <c r="V318" s="85" t="s">
        <v>262</v>
      </c>
      <c r="W318" s="85" t="s">
        <v>517</v>
      </c>
      <c r="X318" s="87">
        <v>17952</v>
      </c>
      <c r="Y318" s="89">
        <f t="shared" si="204"/>
        <v>49</v>
      </c>
      <c r="Z318" s="63">
        <f>VLOOKUP($Y318,[1]Edades!$A$3:$H$153,4,FALSE)</f>
        <v>5</v>
      </c>
      <c r="AA318" s="63" t="str">
        <f>VLOOKUP($Y318,[1]Edades!$A$3:$H$153,6,FALSE)</f>
        <v>5 - Adultez</v>
      </c>
      <c r="AB318" s="63">
        <f>VLOOKUP($Y318,[1]Edades!$A$3:$H$153,7,FALSE)</f>
        <v>10</v>
      </c>
      <c r="AC318" s="63" t="str">
        <f>VLOOKUP($Y318,[1]Edades!$A$3:$H$153,8,FALSE)</f>
        <v>45-49</v>
      </c>
      <c r="AD318" s="91" t="s">
        <v>1589</v>
      </c>
      <c r="AE318" s="85">
        <v>1</v>
      </c>
      <c r="AF318" s="85" t="s">
        <v>807</v>
      </c>
      <c r="AG318" s="86" t="s">
        <v>1777</v>
      </c>
      <c r="AH318" s="85" t="s">
        <v>807</v>
      </c>
      <c r="AI318" s="85" t="s">
        <v>807</v>
      </c>
      <c r="AJ318" s="85" t="s">
        <v>807</v>
      </c>
      <c r="AK318" s="86" t="s">
        <v>1784</v>
      </c>
      <c r="AL318" s="86" t="s">
        <v>1602</v>
      </c>
      <c r="AM318" s="85" t="s">
        <v>1786</v>
      </c>
      <c r="AN318" s="85" t="s">
        <v>131</v>
      </c>
      <c r="AO318" s="85" t="s">
        <v>131</v>
      </c>
      <c r="AP318" s="85" t="s">
        <v>131</v>
      </c>
      <c r="AQ318" s="75" t="s">
        <v>1841</v>
      </c>
      <c r="AR318" s="53" t="str">
        <f t="shared" si="205"/>
        <v>86749 - Sibundoy</v>
      </c>
      <c r="AS318" s="85" t="s">
        <v>1669</v>
      </c>
      <c r="AT318" s="85">
        <v>3115920751</v>
      </c>
      <c r="AU318" s="85" t="s">
        <v>1219</v>
      </c>
      <c r="AV318" s="85"/>
      <c r="AW318" s="85"/>
      <c r="AX318" s="85"/>
      <c r="AY318" s="85"/>
      <c r="AZ318" s="85"/>
      <c r="BA318" s="85">
        <v>86</v>
      </c>
      <c r="BB318" s="85" t="s">
        <v>1778</v>
      </c>
      <c r="BC318" s="85">
        <v>86749</v>
      </c>
      <c r="BD318" s="85" t="s">
        <v>1669</v>
      </c>
      <c r="BE318" s="89">
        <v>860010017201</v>
      </c>
      <c r="BF318" s="49" t="s">
        <v>1080</v>
      </c>
      <c r="BG318" s="85" t="s">
        <v>1779</v>
      </c>
      <c r="BH318" s="85" t="s">
        <v>1780</v>
      </c>
      <c r="BI318" s="85">
        <v>4201616</v>
      </c>
      <c r="BJ318" s="85"/>
      <c r="BK318" s="85"/>
      <c r="BL318" s="85" t="s">
        <v>807</v>
      </c>
      <c r="BM318" s="85" t="s">
        <v>130</v>
      </c>
      <c r="BN318" s="85" t="s">
        <v>132</v>
      </c>
      <c r="BO318" s="85">
        <v>0</v>
      </c>
      <c r="BP318" s="85" t="s">
        <v>132</v>
      </c>
      <c r="BQ318" s="85" t="s">
        <v>132</v>
      </c>
      <c r="BR318" s="85" t="s">
        <v>807</v>
      </c>
      <c r="BS318" s="85" t="s">
        <v>807</v>
      </c>
      <c r="BT318" s="90">
        <v>43530</v>
      </c>
      <c r="BU318" s="85" t="s">
        <v>1677</v>
      </c>
      <c r="BV318" s="85" t="s">
        <v>130</v>
      </c>
      <c r="BW318" s="91" t="s">
        <v>1700</v>
      </c>
      <c r="BX318" s="85"/>
      <c r="BY318" s="85" t="s">
        <v>131</v>
      </c>
      <c r="BZ318" s="85" t="s">
        <v>807</v>
      </c>
      <c r="CA318" s="85" t="s">
        <v>807</v>
      </c>
      <c r="CB318" s="85"/>
      <c r="CC318" s="85"/>
      <c r="CD318" s="85" t="s">
        <v>131</v>
      </c>
      <c r="CE318" s="88" t="s">
        <v>1681</v>
      </c>
      <c r="CF318" s="80" t="str">
        <f t="shared" si="228"/>
        <v>HTA</v>
      </c>
      <c r="CG318" s="93">
        <v>84</v>
      </c>
      <c r="CH318" s="93">
        <v>176</v>
      </c>
      <c r="CI318" s="50">
        <f t="shared" si="188"/>
        <v>27.117768595041323</v>
      </c>
      <c r="CJ318" s="18" t="str">
        <f t="shared" si="189"/>
        <v>SOBREPESO</v>
      </c>
      <c r="CK318" s="95">
        <f>Hoja1!L320</f>
        <v>3</v>
      </c>
      <c r="CL318" s="10" t="s">
        <v>1112</v>
      </c>
      <c r="CM318" s="97">
        <v>43530</v>
      </c>
      <c r="CN318" s="92"/>
      <c r="CO318" s="75">
        <v>1</v>
      </c>
      <c r="CP318" s="97">
        <v>43530</v>
      </c>
      <c r="CQ318" s="75">
        <v>2</v>
      </c>
      <c r="CR318" s="65" t="s">
        <v>1222</v>
      </c>
      <c r="CS318" s="75">
        <v>0</v>
      </c>
      <c r="CT318" s="92" t="s">
        <v>131</v>
      </c>
      <c r="CU318" s="93" t="s">
        <v>807</v>
      </c>
      <c r="CV318" s="92"/>
      <c r="CW318" s="93">
        <v>110</v>
      </c>
      <c r="CX318" s="92">
        <v>70</v>
      </c>
      <c r="CY318" s="93" t="s">
        <v>807</v>
      </c>
      <c r="CZ318" s="92" t="s">
        <v>130</v>
      </c>
      <c r="DA318" s="75" t="s">
        <v>807</v>
      </c>
      <c r="DB318" s="92">
        <v>0</v>
      </c>
      <c r="DC318" s="75" t="str">
        <f t="shared" si="191"/>
        <v/>
      </c>
      <c r="DD318" s="16" t="str">
        <f t="shared" si="192"/>
        <v/>
      </c>
      <c r="DE318" s="16" t="str">
        <f t="shared" si="193"/>
        <v/>
      </c>
      <c r="DF318" s="16" t="str">
        <f t="shared" si="194"/>
        <v>HDL ALTO</v>
      </c>
      <c r="DG318" s="16" t="str">
        <f t="shared" si="207"/>
        <v xml:space="preserve"> +  +  + HDL ALTO</v>
      </c>
      <c r="DH318" s="16" t="str">
        <f>VLOOKUP(DG318,Hoja3!$A$19:$B$41,2,FALSE)</f>
        <v>HDL ALTO</v>
      </c>
      <c r="DI318" s="98"/>
      <c r="DJ318" s="75" t="str">
        <f t="shared" si="195"/>
        <v>NO</v>
      </c>
      <c r="DL318" s="98"/>
      <c r="DM318" s="98">
        <v>43734</v>
      </c>
      <c r="DN318" s="75" t="str">
        <f t="shared" si="196"/>
        <v>SI</v>
      </c>
      <c r="DO318" s="98"/>
      <c r="DP318" s="75" t="str">
        <f t="shared" si="197"/>
        <v>NO</v>
      </c>
      <c r="DQ318" s="98"/>
      <c r="DR318" s="75" t="str">
        <f t="shared" si="198"/>
        <v>NO</v>
      </c>
      <c r="DS318" s="98"/>
      <c r="DT318" s="75" t="str">
        <f t="shared" si="199"/>
        <v>NO</v>
      </c>
      <c r="DU318" s="98"/>
      <c r="DV318" s="75" t="str">
        <f t="shared" si="200"/>
        <v>NO</v>
      </c>
      <c r="DW318" s="98"/>
      <c r="DX318" s="75" t="str">
        <f t="shared" si="201"/>
        <v>NO</v>
      </c>
      <c r="DY318" s="98">
        <v>43494</v>
      </c>
      <c r="DZ318" s="75" t="str">
        <f t="shared" si="202"/>
        <v>SI</v>
      </c>
      <c r="EA318" s="98"/>
      <c r="EB318" s="75" t="str">
        <f t="shared" si="203"/>
        <v>NO</v>
      </c>
      <c r="EC318" s="98" t="s">
        <v>807</v>
      </c>
      <c r="ED318" s="92" t="s">
        <v>1530</v>
      </c>
      <c r="EE318" s="92"/>
      <c r="EF318" s="98" t="s">
        <v>807</v>
      </c>
      <c r="EG318" s="94"/>
      <c r="EH318" s="99" t="s">
        <v>131</v>
      </c>
      <c r="EI318" s="99" t="s">
        <v>807</v>
      </c>
      <c r="EJ318" s="99"/>
      <c r="EK318" s="101">
        <v>43482</v>
      </c>
      <c r="EL318" s="92">
        <v>1</v>
      </c>
      <c r="EM318" s="103">
        <v>43488</v>
      </c>
      <c r="EN318" s="102">
        <v>96</v>
      </c>
      <c r="EO318" s="101">
        <v>43482</v>
      </c>
      <c r="EP318" s="92">
        <v>197</v>
      </c>
      <c r="EQ318" s="101">
        <v>43482</v>
      </c>
      <c r="ER318" s="99">
        <v>116</v>
      </c>
      <c r="ES318" s="101">
        <v>43482</v>
      </c>
      <c r="ET318" s="192">
        <v>62</v>
      </c>
      <c r="EU318" s="101">
        <v>43482</v>
      </c>
      <c r="EV318" s="92">
        <v>95</v>
      </c>
      <c r="EW318" s="101" t="s">
        <v>1940</v>
      </c>
      <c r="EX318" s="92"/>
      <c r="EY318" s="103" t="s">
        <v>1836</v>
      </c>
      <c r="EZ318" s="92">
        <v>98</v>
      </c>
      <c r="FA318" s="102"/>
      <c r="FB318" s="102"/>
      <c r="FC318" s="92"/>
      <c r="FD318" s="92"/>
      <c r="FE318" s="103" t="s">
        <v>1836</v>
      </c>
      <c r="FF318" s="104" t="s">
        <v>2020</v>
      </c>
      <c r="FG318" s="101" t="s">
        <v>1836</v>
      </c>
      <c r="FH318" s="105">
        <v>99</v>
      </c>
      <c r="FI318" s="92"/>
      <c r="FJ318" s="94"/>
      <c r="FK318" s="92"/>
      <c r="FL318" s="97">
        <v>43530</v>
      </c>
      <c r="FM318" s="98" t="s">
        <v>1530</v>
      </c>
      <c r="FN318" s="97"/>
      <c r="FO318" s="107" t="s">
        <v>1830</v>
      </c>
      <c r="FP318" s="92" t="s">
        <v>132</v>
      </c>
      <c r="FQ318" s="92" t="s">
        <v>132</v>
      </c>
      <c r="FR318" s="92" t="s">
        <v>132</v>
      </c>
      <c r="FS318" s="107" t="s">
        <v>807</v>
      </c>
      <c r="FT318" s="92" t="s">
        <v>132</v>
      </c>
      <c r="FU318" s="92"/>
      <c r="GM318" s="102"/>
    </row>
    <row r="319" spans="1:195" s="75" customFormat="1" x14ac:dyDescent="0.25">
      <c r="A319" s="85">
        <v>2022</v>
      </c>
      <c r="B319" s="76">
        <v>44926</v>
      </c>
      <c r="C319" s="85" t="s">
        <v>121</v>
      </c>
      <c r="D319" s="85" t="s">
        <v>122</v>
      </c>
      <c r="E319" s="85" t="s">
        <v>123</v>
      </c>
      <c r="F319" s="77">
        <f t="shared" si="208"/>
        <v>318</v>
      </c>
      <c r="G319" s="85" t="s">
        <v>1586</v>
      </c>
      <c r="H319" s="85">
        <v>86</v>
      </c>
      <c r="I319" s="85" t="s">
        <v>797</v>
      </c>
      <c r="J319" s="217" t="s">
        <v>800</v>
      </c>
      <c r="K319" s="77" t="str">
        <f>VLOOKUP(J319,[1]CodMpios!$B$1075:$E$1087,4,FALSE)</f>
        <v>86001 - Mocoa</v>
      </c>
      <c r="L319" s="77" t="str">
        <f>VLOOKUP($J319,[1]Coord_Mpios_X_Y!$B$102:$K$114,9,FALSE)</f>
        <v>1,228574994655</v>
      </c>
      <c r="M319" s="77" t="str">
        <f>VLOOKUP($J319,[1]Coord_Mpios_X_Y!$B$102:$K$114,10,FALSE)</f>
        <v>-76,684362183288</v>
      </c>
      <c r="N319" s="86" t="s">
        <v>1592</v>
      </c>
      <c r="O319" s="86" t="s">
        <v>1776</v>
      </c>
      <c r="P319" s="218"/>
      <c r="Q319" s="85" t="s">
        <v>126</v>
      </c>
      <c r="R319" s="108">
        <v>18122651</v>
      </c>
      <c r="S319" s="62" t="str">
        <f t="shared" si="187"/>
        <v>CC18122651</v>
      </c>
      <c r="T319" s="91" t="s">
        <v>181</v>
      </c>
      <c r="U319" s="85" t="s">
        <v>590</v>
      </c>
      <c r="V319" s="91" t="s">
        <v>211</v>
      </c>
      <c r="W319" s="85" t="s">
        <v>174</v>
      </c>
      <c r="X319" s="87">
        <v>21386</v>
      </c>
      <c r="Y319" s="89">
        <f t="shared" si="204"/>
        <v>58</v>
      </c>
      <c r="Z319" s="63">
        <f>VLOOKUP($Y319,[1]Edades!$A$3:$H$153,4,FALSE)</f>
        <v>5</v>
      </c>
      <c r="AA319" s="63" t="str">
        <f>VLOOKUP($Y319,[1]Edades!$A$3:$H$153,6,FALSE)</f>
        <v>5 - Adultez</v>
      </c>
      <c r="AB319" s="63">
        <f>VLOOKUP($Y319,[1]Edades!$A$3:$H$153,7,FALSE)</f>
        <v>12</v>
      </c>
      <c r="AC319" s="63" t="str">
        <f>VLOOKUP($Y319,[1]Edades!$A$3:$H$153,8,FALSE)</f>
        <v>55-59</v>
      </c>
      <c r="AD319" s="91" t="s">
        <v>1589</v>
      </c>
      <c r="AE319" s="85">
        <v>1</v>
      </c>
      <c r="AF319" s="85" t="s">
        <v>807</v>
      </c>
      <c r="AG319" s="86" t="s">
        <v>1777</v>
      </c>
      <c r="AH319" s="85" t="s">
        <v>807</v>
      </c>
      <c r="AI319" s="85" t="s">
        <v>807</v>
      </c>
      <c r="AJ319" s="85" t="s">
        <v>807</v>
      </c>
      <c r="AK319" s="86" t="s">
        <v>1592</v>
      </c>
      <c r="AL319" s="86" t="s">
        <v>1600</v>
      </c>
      <c r="AM319" s="85" t="s">
        <v>1786</v>
      </c>
      <c r="AN319" s="85" t="s">
        <v>131</v>
      </c>
      <c r="AO319" s="85" t="s">
        <v>131</v>
      </c>
      <c r="AP319" s="85" t="s">
        <v>131</v>
      </c>
      <c r="AQ319" s="75" t="s">
        <v>1841</v>
      </c>
      <c r="AR319" s="53" t="str">
        <f t="shared" si="205"/>
        <v>86001 - Mocoa</v>
      </c>
      <c r="AS319" s="85" t="s">
        <v>1586</v>
      </c>
      <c r="AT319" s="85">
        <v>3138536665</v>
      </c>
      <c r="AU319" s="85" t="s">
        <v>1219</v>
      </c>
      <c r="AV319" s="85"/>
      <c r="AW319" s="85"/>
      <c r="AX319" s="85"/>
      <c r="AY319" s="85"/>
      <c r="AZ319" s="85"/>
      <c r="BA319" s="85">
        <v>86</v>
      </c>
      <c r="BB319" s="85" t="s">
        <v>1778</v>
      </c>
      <c r="BC319" s="85">
        <v>86001</v>
      </c>
      <c r="BD319" s="85" t="s">
        <v>1586</v>
      </c>
      <c r="BE319" s="89">
        <v>860010017201</v>
      </c>
      <c r="BF319" s="49" t="s">
        <v>1079</v>
      </c>
      <c r="BG319" s="85" t="s">
        <v>1779</v>
      </c>
      <c r="BH319" s="85" t="s">
        <v>1780</v>
      </c>
      <c r="BI319" s="85">
        <v>4201616</v>
      </c>
      <c r="BJ319" s="85"/>
      <c r="BK319" s="85"/>
      <c r="BL319" s="85" t="s">
        <v>807</v>
      </c>
      <c r="BM319" s="88" t="s">
        <v>132</v>
      </c>
      <c r="BN319" s="85" t="s">
        <v>132</v>
      </c>
      <c r="BO319" s="85">
        <v>0</v>
      </c>
      <c r="BP319" s="85" t="s">
        <v>132</v>
      </c>
      <c r="BQ319" s="85" t="s">
        <v>132</v>
      </c>
      <c r="BR319" s="85" t="s">
        <v>807</v>
      </c>
      <c r="BS319" s="85" t="s">
        <v>807</v>
      </c>
      <c r="BT319" s="90">
        <v>44672</v>
      </c>
      <c r="BU319" s="85" t="s">
        <v>1677</v>
      </c>
      <c r="BV319" s="85" t="s">
        <v>130</v>
      </c>
      <c r="BW319" s="91" t="s">
        <v>1678</v>
      </c>
      <c r="BX319" s="85"/>
      <c r="BY319" s="88" t="s">
        <v>130</v>
      </c>
      <c r="BZ319" s="85" t="s">
        <v>807</v>
      </c>
      <c r="CA319" s="85" t="s">
        <v>807</v>
      </c>
      <c r="CB319" s="85"/>
      <c r="CC319" s="85"/>
      <c r="CD319" s="85" t="s">
        <v>131</v>
      </c>
      <c r="CE319" s="88" t="s">
        <v>1681</v>
      </c>
      <c r="CF319" s="80" t="str">
        <f t="shared" si="228"/>
        <v>HTA</v>
      </c>
      <c r="CG319" s="109">
        <v>84</v>
      </c>
      <c r="CH319" s="95">
        <v>174</v>
      </c>
      <c r="CI319" s="50">
        <f t="shared" si="188"/>
        <v>27.744748315497421</v>
      </c>
      <c r="CJ319" s="18" t="str">
        <f t="shared" si="189"/>
        <v>SOBREPESO</v>
      </c>
      <c r="CK319" s="95">
        <f>Hoja1!L321</f>
        <v>6</v>
      </c>
      <c r="CL319" s="10" t="s">
        <v>1112</v>
      </c>
      <c r="CM319" s="114">
        <v>43530</v>
      </c>
      <c r="CN319" s="92"/>
      <c r="CO319" s="75">
        <v>1</v>
      </c>
      <c r="CP319" s="98">
        <v>42370</v>
      </c>
      <c r="CQ319" s="75">
        <v>2</v>
      </c>
      <c r="CR319" s="65" t="s">
        <v>1222</v>
      </c>
      <c r="CS319" s="75">
        <v>0</v>
      </c>
      <c r="CT319" s="110" t="s">
        <v>131</v>
      </c>
      <c r="CU319" s="93" t="s">
        <v>807</v>
      </c>
      <c r="CV319" s="92"/>
      <c r="CW319" s="102">
        <v>130</v>
      </c>
      <c r="CX319" s="102">
        <v>80</v>
      </c>
      <c r="CY319" s="93" t="s">
        <v>807</v>
      </c>
      <c r="CZ319" s="92" t="s">
        <v>132</v>
      </c>
      <c r="DA319" s="75" t="s">
        <v>807</v>
      </c>
      <c r="DB319" s="92">
        <v>0</v>
      </c>
      <c r="DC319" s="75" t="str">
        <f t="shared" si="191"/>
        <v/>
      </c>
      <c r="DD319" s="16" t="str">
        <f t="shared" si="192"/>
        <v/>
      </c>
      <c r="DE319" s="16" t="str">
        <f t="shared" si="193"/>
        <v/>
      </c>
      <c r="DF319" s="16" t="str">
        <f t="shared" si="194"/>
        <v/>
      </c>
      <c r="DG319" s="16" t="str">
        <f t="shared" si="207"/>
        <v xml:space="preserve"> +  +  + </v>
      </c>
      <c r="DH319" s="16" t="str">
        <f>E319</f>
        <v>HTA</v>
      </c>
      <c r="DI319" s="98"/>
      <c r="DJ319" s="75" t="str">
        <f t="shared" si="195"/>
        <v>NO</v>
      </c>
      <c r="DL319" s="98"/>
      <c r="DM319" s="98">
        <v>43440</v>
      </c>
      <c r="DN319" s="75" t="str">
        <f t="shared" si="196"/>
        <v>SI</v>
      </c>
      <c r="DO319" s="98"/>
      <c r="DP319" s="75" t="str">
        <f t="shared" si="197"/>
        <v>NO</v>
      </c>
      <c r="DQ319" s="98"/>
      <c r="DR319" s="75" t="str">
        <f t="shared" si="198"/>
        <v>NO</v>
      </c>
      <c r="DS319" s="98"/>
      <c r="DT319" s="75" t="str">
        <f t="shared" si="199"/>
        <v>NO</v>
      </c>
      <c r="DU319" s="98"/>
      <c r="DV319" s="75" t="str">
        <f t="shared" si="200"/>
        <v>NO</v>
      </c>
      <c r="DW319" s="98"/>
      <c r="DX319" s="75" t="str">
        <f t="shared" si="201"/>
        <v>NO</v>
      </c>
      <c r="DY319" s="98">
        <v>44655</v>
      </c>
      <c r="DZ319" s="75" t="str">
        <f t="shared" si="202"/>
        <v>SI</v>
      </c>
      <c r="EA319" s="98"/>
      <c r="EB319" s="75" t="str">
        <f t="shared" si="203"/>
        <v>NO</v>
      </c>
      <c r="EC319" s="98" t="s">
        <v>807</v>
      </c>
      <c r="ED319" s="92" t="s">
        <v>1530</v>
      </c>
      <c r="EE319" s="92"/>
      <c r="EF319" s="98" t="s">
        <v>807</v>
      </c>
      <c r="EG319" s="94"/>
      <c r="EH319" s="99" t="s">
        <v>131</v>
      </c>
      <c r="EI319" s="99" t="s">
        <v>807</v>
      </c>
      <c r="EJ319" s="99"/>
      <c r="EK319" s="101">
        <v>44655</v>
      </c>
      <c r="EL319" s="92">
        <v>0.94</v>
      </c>
      <c r="EM319" s="103">
        <v>44655</v>
      </c>
      <c r="EN319" s="102">
        <v>109</v>
      </c>
      <c r="EO319" s="101">
        <v>44655</v>
      </c>
      <c r="EP319" s="92">
        <v>157.4</v>
      </c>
      <c r="EQ319" s="101">
        <v>44655</v>
      </c>
      <c r="ER319" s="99">
        <v>71.52000000000001</v>
      </c>
      <c r="ES319" s="101">
        <v>44655</v>
      </c>
      <c r="ET319" s="192">
        <v>58.8</v>
      </c>
      <c r="EU319" s="101">
        <v>44655</v>
      </c>
      <c r="EV319" s="92">
        <v>135.4</v>
      </c>
      <c r="EW319" s="101">
        <v>44655</v>
      </c>
      <c r="EX319" s="92"/>
      <c r="EY319" s="103"/>
      <c r="EZ319" s="92"/>
      <c r="FA319" s="102"/>
      <c r="FB319" s="102"/>
      <c r="FC319" s="92"/>
      <c r="FD319" s="92"/>
      <c r="FE319" s="103">
        <v>44655</v>
      </c>
      <c r="FF319" s="105">
        <v>37.1</v>
      </c>
      <c r="FG319" s="101">
        <v>44655</v>
      </c>
      <c r="FH319" s="105">
        <v>86.5</v>
      </c>
      <c r="FI319" s="92"/>
      <c r="FJ319" s="94"/>
      <c r="FK319" s="92"/>
      <c r="FL319" s="97">
        <v>44672</v>
      </c>
      <c r="FM319" s="98" t="s">
        <v>1530</v>
      </c>
      <c r="FN319" s="97">
        <v>44763</v>
      </c>
      <c r="FO319" s="107" t="s">
        <v>807</v>
      </c>
      <c r="FP319" s="92" t="s">
        <v>132</v>
      </c>
      <c r="FQ319" s="92" t="s">
        <v>132</v>
      </c>
      <c r="FR319" s="92" t="s">
        <v>132</v>
      </c>
      <c r="FS319" s="107" t="s">
        <v>807</v>
      </c>
      <c r="FT319" s="92" t="s">
        <v>132</v>
      </c>
      <c r="FU319" s="92"/>
      <c r="GM319" s="102"/>
    </row>
    <row r="320" spans="1:195" s="75" customFormat="1" x14ac:dyDescent="0.25">
      <c r="A320" s="85">
        <v>2022</v>
      </c>
      <c r="B320" s="76">
        <v>44926</v>
      </c>
      <c r="C320" s="85" t="s">
        <v>121</v>
      </c>
      <c r="D320" s="85" t="s">
        <v>122</v>
      </c>
      <c r="E320" s="85" t="s">
        <v>1475</v>
      </c>
      <c r="F320" s="77">
        <f t="shared" si="208"/>
        <v>319</v>
      </c>
      <c r="G320" s="85" t="s">
        <v>1586</v>
      </c>
      <c r="H320" s="85">
        <v>86</v>
      </c>
      <c r="I320" s="85" t="s">
        <v>797</v>
      </c>
      <c r="J320" s="217" t="s">
        <v>798</v>
      </c>
      <c r="K320" s="77" t="str">
        <f>VLOOKUP(J320,[1]CodMpios!$B$1075:$E$1087,4,FALSE)</f>
        <v>86885 - Villagarzón</v>
      </c>
      <c r="L320" s="77" t="str">
        <f>VLOOKUP($J320,[1]Coord_Mpios_X_Y!$B$102:$K$114,9,FALSE)</f>
        <v>0,911149514668</v>
      </c>
      <c r="M320" s="77" t="str">
        <f>VLOOKUP($J320,[1]Coord_Mpios_X_Y!$B$102:$K$114,10,FALSE)</f>
        <v>-76,744954472991</v>
      </c>
      <c r="N320" s="86" t="s">
        <v>1775</v>
      </c>
      <c r="O320" s="86" t="s">
        <v>1776</v>
      </c>
      <c r="P320" s="218"/>
      <c r="Q320" s="85" t="s">
        <v>126</v>
      </c>
      <c r="R320" s="108">
        <v>5350332</v>
      </c>
      <c r="S320" s="62" t="str">
        <f t="shared" si="187"/>
        <v>CC5350332</v>
      </c>
      <c r="T320" s="91" t="s">
        <v>1155</v>
      </c>
      <c r="U320" s="85" t="s">
        <v>232</v>
      </c>
      <c r="V320" s="91" t="s">
        <v>1327</v>
      </c>
      <c r="W320" s="85" t="s">
        <v>219</v>
      </c>
      <c r="X320" s="87">
        <v>19725</v>
      </c>
      <c r="Y320" s="89">
        <f t="shared" si="204"/>
        <v>54</v>
      </c>
      <c r="Z320" s="63">
        <f>VLOOKUP($Y320,[1]Edades!$A$3:$H$153,4,FALSE)</f>
        <v>5</v>
      </c>
      <c r="AA320" s="63" t="str">
        <f>VLOOKUP($Y320,[1]Edades!$A$3:$H$153,6,FALSE)</f>
        <v>5 - Adultez</v>
      </c>
      <c r="AB320" s="63">
        <f>VLOOKUP($Y320,[1]Edades!$A$3:$H$153,7,FALSE)</f>
        <v>11</v>
      </c>
      <c r="AC320" s="63" t="str">
        <f>VLOOKUP($Y320,[1]Edades!$A$3:$H$153,8,FALSE)</f>
        <v>50-54</v>
      </c>
      <c r="AD320" s="91" t="s">
        <v>1589</v>
      </c>
      <c r="AE320" s="85">
        <v>1</v>
      </c>
      <c r="AF320" s="85" t="s">
        <v>807</v>
      </c>
      <c r="AG320" s="86" t="s">
        <v>363</v>
      </c>
      <c r="AH320" s="86" t="s">
        <v>130</v>
      </c>
      <c r="AI320" s="85" t="s">
        <v>807</v>
      </c>
      <c r="AJ320" s="85" t="s">
        <v>807</v>
      </c>
      <c r="AK320" s="86" t="s">
        <v>1775</v>
      </c>
      <c r="AL320" s="86" t="s">
        <v>1601</v>
      </c>
      <c r="AM320" s="85" t="s">
        <v>1786</v>
      </c>
      <c r="AN320" s="85" t="s">
        <v>131</v>
      </c>
      <c r="AO320" s="85" t="s">
        <v>131</v>
      </c>
      <c r="AP320" s="85" t="s">
        <v>131</v>
      </c>
      <c r="AQ320" s="75" t="s">
        <v>1841</v>
      </c>
      <c r="AR320" s="53" t="str">
        <f t="shared" si="205"/>
        <v>86885 - Villagarzón</v>
      </c>
      <c r="AS320" s="85" t="s">
        <v>1618</v>
      </c>
      <c r="AT320" s="85">
        <v>3112336704</v>
      </c>
      <c r="AU320" s="85" t="s">
        <v>1219</v>
      </c>
      <c r="AV320" s="85"/>
      <c r="AW320" s="85"/>
      <c r="AX320" s="85"/>
      <c r="AY320" s="85"/>
      <c r="AZ320" s="85"/>
      <c r="BA320" s="85">
        <v>86</v>
      </c>
      <c r="BB320" s="85" t="s">
        <v>1778</v>
      </c>
      <c r="BC320" s="85">
        <v>86885</v>
      </c>
      <c r="BD320" s="85" t="s">
        <v>1618</v>
      </c>
      <c r="BE320" s="89">
        <v>860010017201</v>
      </c>
      <c r="BF320" s="49" t="s">
        <v>1083</v>
      </c>
      <c r="BG320" s="85" t="s">
        <v>1779</v>
      </c>
      <c r="BH320" s="85" t="s">
        <v>1780</v>
      </c>
      <c r="BI320" s="85">
        <v>4201616</v>
      </c>
      <c r="BJ320" s="85"/>
      <c r="BK320" s="85"/>
      <c r="BL320" s="85" t="s">
        <v>807</v>
      </c>
      <c r="BM320" s="88" t="s">
        <v>132</v>
      </c>
      <c r="BN320" s="85" t="s">
        <v>132</v>
      </c>
      <c r="BO320" s="85">
        <v>0</v>
      </c>
      <c r="BP320" s="85" t="s">
        <v>132</v>
      </c>
      <c r="BQ320" s="85" t="s">
        <v>132</v>
      </c>
      <c r="BR320" s="85" t="s">
        <v>807</v>
      </c>
      <c r="BS320" s="85" t="s">
        <v>807</v>
      </c>
      <c r="BT320" s="90">
        <v>44678</v>
      </c>
      <c r="BU320" s="85" t="s">
        <v>1677</v>
      </c>
      <c r="BV320" s="85" t="s">
        <v>130</v>
      </c>
      <c r="BW320" s="91" t="s">
        <v>1808</v>
      </c>
      <c r="BX320" s="85"/>
      <c r="BY320" s="85" t="s">
        <v>132</v>
      </c>
      <c r="BZ320" s="85" t="s">
        <v>807</v>
      </c>
      <c r="CA320" s="85" t="s">
        <v>807</v>
      </c>
      <c r="CB320" s="85"/>
      <c r="CC320" s="85"/>
      <c r="CD320" s="85" t="s">
        <v>131</v>
      </c>
      <c r="CE320" s="88" t="s">
        <v>1681</v>
      </c>
      <c r="CF320" s="80" t="str">
        <f t="shared" si="228"/>
        <v>HTA + DM</v>
      </c>
      <c r="CG320" s="109">
        <v>94</v>
      </c>
      <c r="CH320" s="95">
        <v>175</v>
      </c>
      <c r="CI320" s="50">
        <f t="shared" si="188"/>
        <v>30.693877551020407</v>
      </c>
      <c r="CJ320" s="18" t="str">
        <f t="shared" si="189"/>
        <v>OBESIDAD</v>
      </c>
      <c r="CK320" s="95">
        <f>Hoja1!L322</f>
        <v>12</v>
      </c>
      <c r="CL320" s="10" t="s">
        <v>1113</v>
      </c>
      <c r="CM320" s="114">
        <v>43531</v>
      </c>
      <c r="CN320" s="92"/>
      <c r="CO320" s="75">
        <v>1</v>
      </c>
      <c r="CP320" s="119">
        <f t="shared" ref="CP320:CP321" si="229">CM320</f>
        <v>43531</v>
      </c>
      <c r="CQ320" s="75">
        <v>1</v>
      </c>
      <c r="CR320" s="94" t="s">
        <v>1221</v>
      </c>
      <c r="CS320" s="75">
        <v>1</v>
      </c>
      <c r="CT320" s="110" t="s">
        <v>1707</v>
      </c>
      <c r="CU320" s="93" t="s">
        <v>807</v>
      </c>
      <c r="CV320" s="92"/>
      <c r="CW320" s="102">
        <v>160</v>
      </c>
      <c r="CX320" s="102">
        <v>70</v>
      </c>
      <c r="CY320" s="93" t="s">
        <v>807</v>
      </c>
      <c r="CZ320" s="92" t="s">
        <v>130</v>
      </c>
      <c r="DA320" s="75" t="s">
        <v>807</v>
      </c>
      <c r="DB320" s="92">
        <v>0</v>
      </c>
      <c r="DC320" s="75" t="str">
        <f t="shared" si="191"/>
        <v/>
      </c>
      <c r="DD320" s="16" t="str">
        <f t="shared" si="192"/>
        <v/>
      </c>
      <c r="DE320" s="16" t="str">
        <f t="shared" si="193"/>
        <v/>
      </c>
      <c r="DF320" s="16" t="str">
        <f t="shared" si="194"/>
        <v>HDL ALTO</v>
      </c>
      <c r="DG320" s="16" t="str">
        <f t="shared" si="207"/>
        <v xml:space="preserve"> +  +  + HDL ALTO</v>
      </c>
      <c r="DH320" s="16" t="str">
        <f>VLOOKUP(DG320,Hoja3!$A$19:$B$41,2,FALSE)</f>
        <v>HDL ALTO</v>
      </c>
      <c r="DI320" s="98"/>
      <c r="DJ320" s="75" t="str">
        <f t="shared" si="195"/>
        <v>NO</v>
      </c>
      <c r="DL320" s="98"/>
      <c r="DM320" s="98">
        <v>44782</v>
      </c>
      <c r="DN320" s="75" t="str">
        <f t="shared" si="196"/>
        <v>SI</v>
      </c>
      <c r="DO320" s="98"/>
      <c r="DP320" s="75" t="str">
        <f t="shared" si="197"/>
        <v>NO</v>
      </c>
      <c r="DQ320" s="98"/>
      <c r="DR320" s="75" t="str">
        <f t="shared" si="198"/>
        <v>NO</v>
      </c>
      <c r="DS320" s="98"/>
      <c r="DT320" s="75" t="str">
        <f t="shared" si="199"/>
        <v>NO</v>
      </c>
      <c r="DU320" s="98"/>
      <c r="DV320" s="75" t="str">
        <f t="shared" si="200"/>
        <v>NO</v>
      </c>
      <c r="DW320" s="98"/>
      <c r="DX320" s="75" t="str">
        <f t="shared" si="201"/>
        <v>NO</v>
      </c>
      <c r="DY320" s="98">
        <v>44753</v>
      </c>
      <c r="DZ320" s="75" t="str">
        <f t="shared" si="202"/>
        <v>SI</v>
      </c>
      <c r="EA320" s="98"/>
      <c r="EB320" s="75" t="str">
        <f t="shared" si="203"/>
        <v>NO</v>
      </c>
      <c r="EC320" s="98" t="s">
        <v>807</v>
      </c>
      <c r="ED320" s="92" t="s">
        <v>1530</v>
      </c>
      <c r="EE320" s="92"/>
      <c r="EF320" s="98" t="s">
        <v>807</v>
      </c>
      <c r="EG320" s="94"/>
      <c r="EH320" s="99" t="s">
        <v>131</v>
      </c>
      <c r="EI320" s="99" t="s">
        <v>807</v>
      </c>
      <c r="EJ320" s="99"/>
      <c r="EK320" s="101">
        <v>44653</v>
      </c>
      <c r="EL320" s="92">
        <v>0.72</v>
      </c>
      <c r="EM320" s="103">
        <v>44653</v>
      </c>
      <c r="EN320" s="102">
        <v>107</v>
      </c>
      <c r="EO320" s="101">
        <v>44653</v>
      </c>
      <c r="EP320" s="92">
        <v>174.2</v>
      </c>
      <c r="EQ320" s="101">
        <v>44653</v>
      </c>
      <c r="ER320" s="99">
        <v>93.45999999999998</v>
      </c>
      <c r="ES320" s="101">
        <v>44653</v>
      </c>
      <c r="ET320" s="192">
        <v>56.1</v>
      </c>
      <c r="EU320" s="101">
        <v>44653</v>
      </c>
      <c r="EV320" s="92">
        <v>123.2</v>
      </c>
      <c r="EW320" s="101">
        <v>44653</v>
      </c>
      <c r="EX320" s="92"/>
      <c r="EY320" s="103">
        <v>44753</v>
      </c>
      <c r="EZ320" s="92">
        <v>6.2</v>
      </c>
      <c r="FA320" s="102"/>
      <c r="FB320" s="102"/>
      <c r="FC320" s="92"/>
      <c r="FD320" s="92"/>
      <c r="FE320" s="103">
        <v>44653</v>
      </c>
      <c r="FF320" s="105">
        <v>42.5</v>
      </c>
      <c r="FG320" s="101">
        <v>44653</v>
      </c>
      <c r="FH320" s="105">
        <v>97.3</v>
      </c>
      <c r="FI320" s="92"/>
      <c r="FJ320" s="94"/>
      <c r="FK320" s="92"/>
      <c r="FL320" s="97">
        <v>44678</v>
      </c>
      <c r="FM320" s="98" t="s">
        <v>1530</v>
      </c>
      <c r="FN320" s="97">
        <v>44769</v>
      </c>
      <c r="FO320" s="107" t="s">
        <v>807</v>
      </c>
      <c r="FP320" s="92" t="s">
        <v>132</v>
      </c>
      <c r="FQ320" s="92" t="s">
        <v>132</v>
      </c>
      <c r="FR320" s="92" t="s">
        <v>132</v>
      </c>
      <c r="FS320" s="107" t="s">
        <v>807</v>
      </c>
      <c r="FT320" s="92" t="s">
        <v>132</v>
      </c>
      <c r="FU320" s="92"/>
      <c r="GM320" s="102"/>
    </row>
    <row r="321" spans="1:195" s="75" customFormat="1" x14ac:dyDescent="0.25">
      <c r="A321" s="85">
        <v>2022</v>
      </c>
      <c r="B321" s="76">
        <v>44926</v>
      </c>
      <c r="C321" s="85" t="s">
        <v>121</v>
      </c>
      <c r="D321" s="85" t="s">
        <v>122</v>
      </c>
      <c r="E321" s="85" t="s">
        <v>123</v>
      </c>
      <c r="F321" s="77">
        <f t="shared" si="208"/>
        <v>320</v>
      </c>
      <c r="G321" s="85" t="s">
        <v>1586</v>
      </c>
      <c r="H321" s="85">
        <v>86</v>
      </c>
      <c r="I321" s="85" t="s">
        <v>797</v>
      </c>
      <c r="J321" s="217" t="s">
        <v>798</v>
      </c>
      <c r="K321" s="77" t="str">
        <f>VLOOKUP(J321,[1]CodMpios!$B$1075:$E$1087,4,FALSE)</f>
        <v>86885 - Villagarzón</v>
      </c>
      <c r="L321" s="77" t="str">
        <f>VLOOKUP($J321,[1]Coord_Mpios_X_Y!$B$102:$K$114,9,FALSE)</f>
        <v>0,911149514668</v>
      </c>
      <c r="M321" s="77" t="str">
        <f>VLOOKUP($J321,[1]Coord_Mpios_X_Y!$B$102:$K$114,10,FALSE)</f>
        <v>-76,744954472991</v>
      </c>
      <c r="N321" s="86" t="s">
        <v>1775</v>
      </c>
      <c r="O321" s="86" t="s">
        <v>1776</v>
      </c>
      <c r="P321" s="218"/>
      <c r="Q321" s="85" t="s">
        <v>126</v>
      </c>
      <c r="R321" s="108">
        <v>27469406</v>
      </c>
      <c r="S321" s="62" t="str">
        <f t="shared" si="187"/>
        <v>CC27469406</v>
      </c>
      <c r="T321" s="91" t="s">
        <v>380</v>
      </c>
      <c r="U321" s="85" t="s">
        <v>554</v>
      </c>
      <c r="V321" s="91" t="s">
        <v>1191</v>
      </c>
      <c r="W321" s="85" t="s">
        <v>277</v>
      </c>
      <c r="X321" s="87">
        <v>19569</v>
      </c>
      <c r="Y321" s="89">
        <f t="shared" si="204"/>
        <v>53</v>
      </c>
      <c r="Z321" s="63">
        <f>VLOOKUP($Y321,[1]Edades!$A$3:$H$153,4,FALSE)</f>
        <v>5</v>
      </c>
      <c r="AA321" s="63" t="str">
        <f>VLOOKUP($Y321,[1]Edades!$A$3:$H$153,6,FALSE)</f>
        <v>5 - Adultez</v>
      </c>
      <c r="AB321" s="63">
        <f>VLOOKUP($Y321,[1]Edades!$A$3:$H$153,7,FALSE)</f>
        <v>11</v>
      </c>
      <c r="AC321" s="63" t="str">
        <f>VLOOKUP($Y321,[1]Edades!$A$3:$H$153,8,FALSE)</f>
        <v>50-54</v>
      </c>
      <c r="AD321" s="91" t="s">
        <v>1590</v>
      </c>
      <c r="AE321" s="85">
        <v>2</v>
      </c>
      <c r="AF321" s="85" t="s">
        <v>807</v>
      </c>
      <c r="AG321" s="86" t="s">
        <v>1777</v>
      </c>
      <c r="AH321" s="85" t="s">
        <v>807</v>
      </c>
      <c r="AI321" s="85" t="s">
        <v>807</v>
      </c>
      <c r="AJ321" s="85" t="s">
        <v>807</v>
      </c>
      <c r="AK321" s="86" t="s">
        <v>1775</v>
      </c>
      <c r="AL321" s="86" t="s">
        <v>1600</v>
      </c>
      <c r="AM321" s="85" t="s">
        <v>1786</v>
      </c>
      <c r="AN321" s="85" t="s">
        <v>131</v>
      </c>
      <c r="AO321" s="85" t="s">
        <v>131</v>
      </c>
      <c r="AP321" s="85" t="s">
        <v>131</v>
      </c>
      <c r="AQ321" s="75" t="s">
        <v>1841</v>
      </c>
      <c r="AR321" s="53" t="str">
        <f t="shared" si="205"/>
        <v>86885 - Villagarzón</v>
      </c>
      <c r="AS321" s="85" t="s">
        <v>1618</v>
      </c>
      <c r="AT321" s="85">
        <v>3214605025</v>
      </c>
      <c r="AU321" s="85" t="s">
        <v>1219</v>
      </c>
      <c r="AV321" s="85"/>
      <c r="AW321" s="85"/>
      <c r="AX321" s="85"/>
      <c r="AY321" s="85"/>
      <c r="AZ321" s="85"/>
      <c r="BA321" s="85">
        <v>86</v>
      </c>
      <c r="BB321" s="85" t="s">
        <v>1778</v>
      </c>
      <c r="BC321" s="85">
        <v>86885</v>
      </c>
      <c r="BD321" s="85" t="s">
        <v>1618</v>
      </c>
      <c r="BE321" s="89">
        <v>860010017201</v>
      </c>
      <c r="BF321" s="49" t="s">
        <v>1083</v>
      </c>
      <c r="BG321" s="85" t="s">
        <v>1779</v>
      </c>
      <c r="BH321" s="85" t="s">
        <v>1780</v>
      </c>
      <c r="BI321" s="85">
        <v>4201616</v>
      </c>
      <c r="BJ321" s="85"/>
      <c r="BK321" s="85"/>
      <c r="BL321" s="85" t="s">
        <v>807</v>
      </c>
      <c r="BM321" s="85" t="s">
        <v>130</v>
      </c>
      <c r="BN321" s="85" t="s">
        <v>132</v>
      </c>
      <c r="BO321" s="85">
        <v>0</v>
      </c>
      <c r="BP321" s="85" t="s">
        <v>132</v>
      </c>
      <c r="BQ321" s="85" t="s">
        <v>132</v>
      </c>
      <c r="BR321" s="85" t="s">
        <v>807</v>
      </c>
      <c r="BS321" s="85" t="s">
        <v>807</v>
      </c>
      <c r="BT321" s="90">
        <v>44652</v>
      </c>
      <c r="BU321" s="85" t="s">
        <v>1677</v>
      </c>
      <c r="BV321" s="85" t="s">
        <v>130</v>
      </c>
      <c r="BW321" s="91" t="s">
        <v>1678</v>
      </c>
      <c r="BX321" s="85"/>
      <c r="BY321" s="85" t="s">
        <v>132</v>
      </c>
      <c r="BZ321" s="85" t="s">
        <v>807</v>
      </c>
      <c r="CA321" s="85" t="s">
        <v>807</v>
      </c>
      <c r="CB321" s="85"/>
      <c r="CC321" s="85"/>
      <c r="CD321" s="85" t="s">
        <v>131</v>
      </c>
      <c r="CE321" s="88" t="s">
        <v>1681</v>
      </c>
      <c r="CF321" s="80" t="str">
        <f t="shared" si="228"/>
        <v>HTA</v>
      </c>
      <c r="CG321" s="109">
        <v>67</v>
      </c>
      <c r="CH321" s="95">
        <v>160</v>
      </c>
      <c r="CI321" s="50">
        <f t="shared" si="188"/>
        <v>26.171874999999996</v>
      </c>
      <c r="CJ321" s="18" t="str">
        <f t="shared" si="189"/>
        <v>SOBREPESO</v>
      </c>
      <c r="CK321" s="95">
        <f>Hoja1!L323</f>
        <v>20</v>
      </c>
      <c r="CL321" s="10" t="s">
        <v>1114</v>
      </c>
      <c r="CM321" s="114">
        <v>43531</v>
      </c>
      <c r="CN321" s="92"/>
      <c r="CO321" s="75">
        <v>1</v>
      </c>
      <c r="CP321" s="119">
        <f t="shared" si="229"/>
        <v>43531</v>
      </c>
      <c r="CQ321" s="75">
        <v>2</v>
      </c>
      <c r="CR321" s="65" t="s">
        <v>1222</v>
      </c>
      <c r="CS321" s="75">
        <v>0</v>
      </c>
      <c r="CT321" s="110" t="s">
        <v>131</v>
      </c>
      <c r="CU321" s="93" t="s">
        <v>807</v>
      </c>
      <c r="CV321" s="92"/>
      <c r="CW321" s="102">
        <v>150</v>
      </c>
      <c r="CX321" s="102">
        <v>90</v>
      </c>
      <c r="CY321" s="93" t="s">
        <v>807</v>
      </c>
      <c r="CZ321" s="92" t="s">
        <v>130</v>
      </c>
      <c r="DA321" s="75" t="s">
        <v>807</v>
      </c>
      <c r="DB321" s="92">
        <v>0</v>
      </c>
      <c r="DC321" s="75" t="str">
        <f t="shared" si="191"/>
        <v/>
      </c>
      <c r="DD321" s="16" t="str">
        <f t="shared" si="192"/>
        <v>PRESION ALTA</v>
      </c>
      <c r="DE321" s="16" t="str">
        <f t="shared" si="193"/>
        <v/>
      </c>
      <c r="DF321" s="16" t="str">
        <f t="shared" si="194"/>
        <v/>
      </c>
      <c r="DG321" s="16" t="str">
        <f t="shared" si="207"/>
        <v xml:space="preserve"> + PRESION ALTA +  + </v>
      </c>
      <c r="DH321" s="16" t="str">
        <f>VLOOKUP(DG321,Hoja3!$A$19:$B$41,2,FALSE)</f>
        <v>PRESION ALTA</v>
      </c>
      <c r="DI321" s="98"/>
      <c r="DJ321" s="75" t="str">
        <f t="shared" si="195"/>
        <v>NO</v>
      </c>
      <c r="DL321" s="98"/>
      <c r="DM321" s="98">
        <v>44775</v>
      </c>
      <c r="DN321" s="75" t="str">
        <f t="shared" si="196"/>
        <v>SI</v>
      </c>
      <c r="DO321" s="98"/>
      <c r="DP321" s="75" t="str">
        <f t="shared" si="197"/>
        <v>NO</v>
      </c>
      <c r="DQ321" s="98"/>
      <c r="DR321" s="75" t="str">
        <f t="shared" si="198"/>
        <v>NO</v>
      </c>
      <c r="DS321" s="98"/>
      <c r="DT321" s="75" t="str">
        <f t="shared" si="199"/>
        <v>NO</v>
      </c>
      <c r="DU321" s="98">
        <v>44650</v>
      </c>
      <c r="DV321" s="75" t="str">
        <f t="shared" si="200"/>
        <v>SI</v>
      </c>
      <c r="DW321" s="98"/>
      <c r="DX321" s="75" t="str">
        <f t="shared" si="201"/>
        <v>NO</v>
      </c>
      <c r="DY321" s="98">
        <v>43504</v>
      </c>
      <c r="DZ321" s="75" t="str">
        <f t="shared" si="202"/>
        <v>SI</v>
      </c>
      <c r="EA321" s="98"/>
      <c r="EB321" s="75" t="str">
        <f t="shared" si="203"/>
        <v>NO</v>
      </c>
      <c r="EC321" s="98" t="s">
        <v>807</v>
      </c>
      <c r="ED321" s="92" t="s">
        <v>1530</v>
      </c>
      <c r="EE321" s="92"/>
      <c r="EF321" s="98" t="s">
        <v>807</v>
      </c>
      <c r="EG321" s="94"/>
      <c r="EH321" s="99" t="s">
        <v>131</v>
      </c>
      <c r="EI321" s="99" t="s">
        <v>807</v>
      </c>
      <c r="EJ321" s="99"/>
      <c r="EK321" s="101">
        <v>43504</v>
      </c>
      <c r="EL321" s="92">
        <v>0.65</v>
      </c>
      <c r="EM321" s="103">
        <v>43504</v>
      </c>
      <c r="EN321" s="102">
        <v>93.4</v>
      </c>
      <c r="EO321" s="101">
        <v>44706</v>
      </c>
      <c r="EP321" s="92">
        <v>202</v>
      </c>
      <c r="EQ321" s="101">
        <v>44706</v>
      </c>
      <c r="ER321" s="99">
        <v>129.4</v>
      </c>
      <c r="ES321" s="101">
        <v>44706</v>
      </c>
      <c r="ET321" s="192">
        <v>37</v>
      </c>
      <c r="EU321" s="101">
        <v>44706</v>
      </c>
      <c r="EV321" s="92">
        <v>178</v>
      </c>
      <c r="EW321" s="101">
        <v>43504</v>
      </c>
      <c r="EX321" s="92"/>
      <c r="EY321" s="103"/>
      <c r="EZ321" s="92"/>
      <c r="FA321" s="102"/>
      <c r="FB321" s="102"/>
      <c r="FC321" s="92"/>
      <c r="FD321" s="92"/>
      <c r="FE321" s="103">
        <v>43504</v>
      </c>
      <c r="FF321" s="105">
        <v>4.2</v>
      </c>
      <c r="FG321" s="101">
        <v>43504</v>
      </c>
      <c r="FH321" s="105">
        <v>58.1</v>
      </c>
      <c r="FI321" s="92"/>
      <c r="FJ321" s="94"/>
      <c r="FK321" s="92"/>
      <c r="FL321" s="97">
        <v>44652</v>
      </c>
      <c r="FM321" s="98" t="s">
        <v>1530</v>
      </c>
      <c r="FN321" s="97">
        <v>43774</v>
      </c>
      <c r="FO321" s="107" t="s">
        <v>807</v>
      </c>
      <c r="FP321" s="92" t="s">
        <v>132</v>
      </c>
      <c r="FQ321" s="92" t="s">
        <v>132</v>
      </c>
      <c r="FR321" s="92" t="s">
        <v>132</v>
      </c>
      <c r="FS321" s="107" t="s">
        <v>807</v>
      </c>
      <c r="FT321" s="92" t="s">
        <v>132</v>
      </c>
      <c r="FU321" s="92"/>
      <c r="GM321" s="102"/>
    </row>
    <row r="322" spans="1:195" s="75" customFormat="1" x14ac:dyDescent="0.25">
      <c r="A322" s="85">
        <v>2022</v>
      </c>
      <c r="B322" s="76">
        <v>44926</v>
      </c>
      <c r="C322" s="85" t="s">
        <v>121</v>
      </c>
      <c r="D322" s="85" t="s">
        <v>122</v>
      </c>
      <c r="E322" s="85" t="s">
        <v>123</v>
      </c>
      <c r="F322" s="77">
        <f t="shared" si="208"/>
        <v>321</v>
      </c>
      <c r="G322" s="85" t="s">
        <v>1586</v>
      </c>
      <c r="H322" s="85">
        <v>86</v>
      </c>
      <c r="I322" s="85" t="s">
        <v>797</v>
      </c>
      <c r="J322" s="217" t="s">
        <v>798</v>
      </c>
      <c r="K322" s="77" t="str">
        <f>VLOOKUP(J322,[1]CodMpios!$B$1075:$E$1087,4,FALSE)</f>
        <v>86885 - Villagarzón</v>
      </c>
      <c r="L322" s="77" t="str">
        <f>VLOOKUP($J322,[1]Coord_Mpios_X_Y!$B$102:$K$114,9,FALSE)</f>
        <v>0,911149514668</v>
      </c>
      <c r="M322" s="77" t="str">
        <f>VLOOKUP($J322,[1]Coord_Mpios_X_Y!$B$102:$K$114,10,FALSE)</f>
        <v>-76,744954472991</v>
      </c>
      <c r="N322" s="86" t="s">
        <v>1775</v>
      </c>
      <c r="O322" s="86" t="s">
        <v>1776</v>
      </c>
      <c r="P322" s="218"/>
      <c r="Q322" s="85" t="s">
        <v>126</v>
      </c>
      <c r="R322" s="108">
        <v>18123540</v>
      </c>
      <c r="S322" s="62" t="str">
        <f t="shared" ref="S322:S385" si="230">CONCATENATE(Q322,R322)</f>
        <v>CC18123540</v>
      </c>
      <c r="T322" s="91" t="s">
        <v>712</v>
      </c>
      <c r="U322" s="85" t="s">
        <v>530</v>
      </c>
      <c r="V322" s="91" t="s">
        <v>811</v>
      </c>
      <c r="W322" s="85" t="s">
        <v>821</v>
      </c>
      <c r="X322" s="87">
        <v>22435</v>
      </c>
      <c r="Y322" s="89">
        <f t="shared" si="204"/>
        <v>61</v>
      </c>
      <c r="Z322" s="63">
        <f>VLOOKUP($Y322,[1]Edades!$A$3:$H$153,4,FALSE)</f>
        <v>6</v>
      </c>
      <c r="AA322" s="63" t="str">
        <f>VLOOKUP($Y322,[1]Edades!$A$3:$H$153,6,FALSE)</f>
        <v>6 - Persona mayor</v>
      </c>
      <c r="AB322" s="63">
        <f>VLOOKUP($Y322,[1]Edades!$A$3:$H$153,7,FALSE)</f>
        <v>13</v>
      </c>
      <c r="AC322" s="63" t="str">
        <f>VLOOKUP($Y322,[1]Edades!$A$3:$H$153,8,FALSE)</f>
        <v>60-64</v>
      </c>
      <c r="AD322" s="91" t="s">
        <v>1589</v>
      </c>
      <c r="AE322" s="85">
        <v>1</v>
      </c>
      <c r="AF322" s="85" t="s">
        <v>807</v>
      </c>
      <c r="AG322" s="86" t="s">
        <v>1777</v>
      </c>
      <c r="AH322" s="85" t="s">
        <v>807</v>
      </c>
      <c r="AI322" s="85" t="s">
        <v>807</v>
      </c>
      <c r="AJ322" s="85" t="s">
        <v>807</v>
      </c>
      <c r="AK322" s="86" t="s">
        <v>1775</v>
      </c>
      <c r="AL322" s="86" t="s">
        <v>1600</v>
      </c>
      <c r="AM322" s="85" t="s">
        <v>1786</v>
      </c>
      <c r="AN322" s="85" t="s">
        <v>131</v>
      </c>
      <c r="AO322" s="85" t="s">
        <v>131</v>
      </c>
      <c r="AP322" s="85" t="s">
        <v>131</v>
      </c>
      <c r="AQ322" s="75" t="s">
        <v>1841</v>
      </c>
      <c r="AR322" s="53" t="str">
        <f t="shared" si="205"/>
        <v>86885 - Villagarzón</v>
      </c>
      <c r="AS322" s="85" t="s">
        <v>1618</v>
      </c>
      <c r="AT322" s="85">
        <v>3214499772</v>
      </c>
      <c r="AU322" s="85" t="s">
        <v>1219</v>
      </c>
      <c r="AV322" s="85"/>
      <c r="AW322" s="85"/>
      <c r="AX322" s="85"/>
      <c r="AY322" s="85"/>
      <c r="AZ322" s="85"/>
      <c r="BA322" s="85">
        <v>86</v>
      </c>
      <c r="BB322" s="85" t="s">
        <v>1778</v>
      </c>
      <c r="BC322" s="85">
        <v>86885</v>
      </c>
      <c r="BD322" s="85" t="s">
        <v>1618</v>
      </c>
      <c r="BE322" s="89">
        <v>860010017201</v>
      </c>
      <c r="BF322" s="49" t="s">
        <v>1083</v>
      </c>
      <c r="BG322" s="85" t="s">
        <v>1779</v>
      </c>
      <c r="BH322" s="85" t="s">
        <v>1780</v>
      </c>
      <c r="BI322" s="85">
        <v>4201616</v>
      </c>
      <c r="BJ322" s="85"/>
      <c r="BK322" s="85"/>
      <c r="BL322" s="85" t="s">
        <v>2279</v>
      </c>
      <c r="BM322" s="85" t="s">
        <v>130</v>
      </c>
      <c r="BN322" s="85" t="s">
        <v>132</v>
      </c>
      <c r="BO322" s="85">
        <v>0</v>
      </c>
      <c r="BP322" s="85" t="s">
        <v>132</v>
      </c>
      <c r="BQ322" s="85" t="s">
        <v>132</v>
      </c>
      <c r="BR322" s="85" t="s">
        <v>807</v>
      </c>
      <c r="BS322" s="85" t="s">
        <v>807</v>
      </c>
      <c r="BT322" s="90">
        <v>43623</v>
      </c>
      <c r="BU322" s="85" t="s">
        <v>1677</v>
      </c>
      <c r="BV322" s="85" t="s">
        <v>130</v>
      </c>
      <c r="BW322" s="91" t="s">
        <v>1678</v>
      </c>
      <c r="BX322" s="85"/>
      <c r="BY322" s="85" t="s">
        <v>132</v>
      </c>
      <c r="BZ322" s="85" t="s">
        <v>807</v>
      </c>
      <c r="CA322" s="85" t="s">
        <v>807</v>
      </c>
      <c r="CB322" s="85"/>
      <c r="CC322" s="85"/>
      <c r="CD322" s="85" t="s">
        <v>131</v>
      </c>
      <c r="CE322" s="88" t="s">
        <v>1681</v>
      </c>
      <c r="CF322" s="80" t="str">
        <f t="shared" si="228"/>
        <v>HTA</v>
      </c>
      <c r="CG322" s="109">
        <v>74</v>
      </c>
      <c r="CH322" s="95">
        <v>172</v>
      </c>
      <c r="CI322" s="50">
        <f t="shared" ref="CI322:CI385" si="231">(CG322/((CH322/100)*(CH322/100)))</f>
        <v>25.013520822065985</v>
      </c>
      <c r="CJ322" s="18" t="str">
        <f t="shared" ref="CJ322:CJ385" si="232">IFERROR(IF(CI322&lt;=18.5,"BAJO PESO",IF(AND(CI322&gt;18.5,CI322&lt;25),"NORMAL",IF(AND(CI322&gt;=25,CI322&lt;=30),"SOBREPESO","OBESIDAD"))),"SIN DATO")</f>
        <v>SOBREPESO</v>
      </c>
      <c r="CK322" s="95">
        <f>Hoja1!L324</f>
        <v>10</v>
      </c>
      <c r="CL322" s="10" t="s">
        <v>1112</v>
      </c>
      <c r="CM322" s="114">
        <v>43532</v>
      </c>
      <c r="CN322" s="92"/>
      <c r="CO322" s="75">
        <v>1</v>
      </c>
      <c r="CP322" s="98">
        <v>43501</v>
      </c>
      <c r="CQ322" s="75">
        <v>2</v>
      </c>
      <c r="CR322" s="65" t="s">
        <v>1222</v>
      </c>
      <c r="CS322" s="75">
        <v>0</v>
      </c>
      <c r="CT322" s="110" t="s">
        <v>131</v>
      </c>
      <c r="CU322" s="93" t="s">
        <v>807</v>
      </c>
      <c r="CV322" s="92"/>
      <c r="CW322" s="102">
        <v>140</v>
      </c>
      <c r="CX322" s="102">
        <v>90</v>
      </c>
      <c r="CY322" s="93" t="s">
        <v>807</v>
      </c>
      <c r="CZ322" s="92" t="s">
        <v>132</v>
      </c>
      <c r="DA322" s="75" t="s">
        <v>807</v>
      </c>
      <c r="DB322" s="92">
        <v>0</v>
      </c>
      <c r="DC322" s="75" t="str">
        <f t="shared" ref="DC322:DC385" si="233">IF(BN322="SI","TABAQUISMO",IF(BN322="NO","",""))</f>
        <v/>
      </c>
      <c r="DD322" s="16" t="str">
        <f t="shared" ref="DD322:DD385" si="234">IF(AND(CW322&gt;=140,CX322&gt;=90),"PRESION ALTA","")</f>
        <v>PRESION ALTA</v>
      </c>
      <c r="DE322" s="16" t="str">
        <f t="shared" ref="DE322:DE385" si="235">IF(FD322&gt;=200,"COLESTEROL ALTO","")</f>
        <v/>
      </c>
      <c r="DF322" s="16" t="str">
        <f t="shared" ref="DF322:DF385" si="236">IF(AND(AE322=2,FF322&gt;=50),"HDL ALTO",IF(AND(AE322=1,FF322&gt;=40),"HDL ALTO",""))</f>
        <v/>
      </c>
      <c r="DG322" s="16" t="str">
        <f t="shared" si="207"/>
        <v xml:space="preserve"> + PRESION ALTA +  + </v>
      </c>
      <c r="DH322" s="16" t="str">
        <f>VLOOKUP(DG322,Hoja3!$A$19:$B$41,2,FALSE)</f>
        <v>PRESION ALTA</v>
      </c>
      <c r="DI322" s="98">
        <v>43589</v>
      </c>
      <c r="DJ322" s="75" t="str">
        <f t="shared" ref="DJ322:DJ385" si="237">IF(DI322="","NO","SI")</f>
        <v>SI</v>
      </c>
      <c r="DL322" s="98"/>
      <c r="DM322" s="98"/>
      <c r="DN322" s="75" t="str">
        <f t="shared" ref="DN322:DN385" si="238">IF(DM322="","NO","SI")</f>
        <v>NO</v>
      </c>
      <c r="DO322" s="98"/>
      <c r="DP322" s="75" t="str">
        <f t="shared" ref="DP322:DP385" si="239">IF(DO322="","NO","SI")</f>
        <v>NO</v>
      </c>
      <c r="DQ322" s="98"/>
      <c r="DR322" s="75" t="str">
        <f t="shared" ref="DR322:DR385" si="240">IF(DQ322="","NO","SI")</f>
        <v>NO</v>
      </c>
      <c r="DS322" s="98"/>
      <c r="DT322" s="75" t="str">
        <f t="shared" ref="DT322:DT385" si="241">IF(DS322="","NO","SI")</f>
        <v>NO</v>
      </c>
      <c r="DU322" s="98"/>
      <c r="DV322" s="75" t="str">
        <f t="shared" ref="DV322:DV385" si="242">IF(DU322="","NO","SI")</f>
        <v>NO</v>
      </c>
      <c r="DW322" s="98"/>
      <c r="DX322" s="75" t="str">
        <f t="shared" ref="DX322:DX385" si="243">IF(DW322="","NO","SI")</f>
        <v>NO</v>
      </c>
      <c r="DY322" s="98">
        <v>43525</v>
      </c>
      <c r="DZ322" s="75" t="str">
        <f t="shared" ref="DZ322:DZ385" si="244">IF(DY322="","NO","SI")</f>
        <v>SI</v>
      </c>
      <c r="EA322" s="98"/>
      <c r="EB322" s="75" t="str">
        <f t="shared" ref="EB322:EB385" si="245">IF(EA322="","NO","SI")</f>
        <v>NO</v>
      </c>
      <c r="EC322" s="98" t="s">
        <v>807</v>
      </c>
      <c r="ED322" s="92" t="s">
        <v>1530</v>
      </c>
      <c r="EE322" s="92"/>
      <c r="EF322" s="98" t="s">
        <v>807</v>
      </c>
      <c r="EG322" s="94"/>
      <c r="EH322" s="99" t="s">
        <v>131</v>
      </c>
      <c r="EI322" s="99" t="s">
        <v>807</v>
      </c>
      <c r="EJ322" s="99"/>
      <c r="EK322" s="101">
        <v>43514</v>
      </c>
      <c r="EL322" s="92">
        <v>0.99</v>
      </c>
      <c r="EM322" s="103">
        <v>43514</v>
      </c>
      <c r="EN322" s="102">
        <v>88</v>
      </c>
      <c r="EO322" s="101">
        <v>43616</v>
      </c>
      <c r="EP322" s="92">
        <v>165</v>
      </c>
      <c r="EQ322" s="101">
        <v>43616</v>
      </c>
      <c r="ER322" s="99">
        <v>88</v>
      </c>
      <c r="ES322" s="101">
        <v>43616</v>
      </c>
      <c r="ET322" s="192">
        <v>51.2</v>
      </c>
      <c r="EU322" s="101">
        <v>43616</v>
      </c>
      <c r="EV322" s="92">
        <v>129</v>
      </c>
      <c r="EW322" s="101"/>
      <c r="EX322" s="92"/>
      <c r="EY322" s="103"/>
      <c r="EZ322" s="92"/>
      <c r="FA322" s="102"/>
      <c r="FB322" s="102"/>
      <c r="FC322" s="92"/>
      <c r="FD322" s="92"/>
      <c r="FE322" s="103"/>
      <c r="FF322" s="105"/>
      <c r="FG322" s="101"/>
      <c r="FH322" s="105"/>
      <c r="FI322" s="92"/>
      <c r="FJ322" s="94"/>
      <c r="FK322" s="92"/>
      <c r="FL322" s="97">
        <v>43623</v>
      </c>
      <c r="FM322" s="98" t="s">
        <v>1530</v>
      </c>
      <c r="FN322" s="97">
        <v>43714</v>
      </c>
      <c r="FO322" s="107" t="s">
        <v>807</v>
      </c>
      <c r="FP322" s="92" t="s">
        <v>132</v>
      </c>
      <c r="FQ322" s="92" t="s">
        <v>132</v>
      </c>
      <c r="FR322" s="92" t="s">
        <v>132</v>
      </c>
      <c r="FS322" s="107" t="s">
        <v>807</v>
      </c>
      <c r="FT322" s="92" t="s">
        <v>132</v>
      </c>
      <c r="FU322" s="92"/>
      <c r="GM322" s="102"/>
    </row>
    <row r="323" spans="1:195" s="75" customFormat="1" x14ac:dyDescent="0.25">
      <c r="A323" s="85">
        <v>2022</v>
      </c>
      <c r="B323" s="76">
        <v>44926</v>
      </c>
      <c r="C323" s="85" t="s">
        <v>121</v>
      </c>
      <c r="D323" s="85" t="s">
        <v>122</v>
      </c>
      <c r="E323" s="85" t="s">
        <v>123</v>
      </c>
      <c r="F323" s="77">
        <f t="shared" si="208"/>
        <v>322</v>
      </c>
      <c r="G323" s="85" t="s">
        <v>1586</v>
      </c>
      <c r="H323" s="85">
        <v>86</v>
      </c>
      <c r="I323" s="85" t="s">
        <v>797</v>
      </c>
      <c r="J323" s="217" t="s">
        <v>798</v>
      </c>
      <c r="K323" s="77" t="str">
        <f>VLOOKUP(J323,[1]CodMpios!$B$1075:$E$1087,4,FALSE)</f>
        <v>86885 - Villagarzón</v>
      </c>
      <c r="L323" s="77" t="str">
        <f>VLOOKUP($J323,[1]Coord_Mpios_X_Y!$B$102:$K$114,9,FALSE)</f>
        <v>0,911149514668</v>
      </c>
      <c r="M323" s="77" t="str">
        <f>VLOOKUP($J323,[1]Coord_Mpios_X_Y!$B$102:$K$114,10,FALSE)</f>
        <v>-76,744954472991</v>
      </c>
      <c r="N323" s="86" t="s">
        <v>1775</v>
      </c>
      <c r="O323" s="86" t="s">
        <v>1776</v>
      </c>
      <c r="P323" s="218"/>
      <c r="Q323" s="85" t="s">
        <v>126</v>
      </c>
      <c r="R323" s="108">
        <v>41180377</v>
      </c>
      <c r="S323" s="62" t="str">
        <f t="shared" si="230"/>
        <v>CC41180377</v>
      </c>
      <c r="T323" s="91" t="s">
        <v>475</v>
      </c>
      <c r="U323" s="85" t="s">
        <v>267</v>
      </c>
      <c r="V323" s="91" t="s">
        <v>526</v>
      </c>
      <c r="W323" s="85" t="s">
        <v>148</v>
      </c>
      <c r="X323" s="87">
        <v>22725</v>
      </c>
      <c r="Y323" s="89">
        <f t="shared" ref="Y323:Y386" si="246">YEAR(X323)-YEAR(31/12/2022)</f>
        <v>62</v>
      </c>
      <c r="Z323" s="63">
        <f>VLOOKUP($Y323,[1]Edades!$A$3:$H$153,4,FALSE)</f>
        <v>6</v>
      </c>
      <c r="AA323" s="63" t="str">
        <f>VLOOKUP($Y323,[1]Edades!$A$3:$H$153,6,FALSE)</f>
        <v>6 - Persona mayor</v>
      </c>
      <c r="AB323" s="63">
        <f>VLOOKUP($Y323,[1]Edades!$A$3:$H$153,7,FALSE)</f>
        <v>13</v>
      </c>
      <c r="AC323" s="63" t="str">
        <f>VLOOKUP($Y323,[1]Edades!$A$3:$H$153,8,FALSE)</f>
        <v>60-64</v>
      </c>
      <c r="AD323" s="91" t="s">
        <v>1590</v>
      </c>
      <c r="AE323" s="85">
        <v>2</v>
      </c>
      <c r="AF323" s="85" t="s">
        <v>807</v>
      </c>
      <c r="AG323" s="151" t="s">
        <v>132</v>
      </c>
      <c r="AH323" s="151" t="s">
        <v>132</v>
      </c>
      <c r="AI323" s="127" t="s">
        <v>1595</v>
      </c>
      <c r="AJ323" s="127" t="s">
        <v>1591</v>
      </c>
      <c r="AK323" s="127" t="s">
        <v>1775</v>
      </c>
      <c r="AL323" s="151" t="s">
        <v>1600</v>
      </c>
      <c r="AM323" s="85" t="s">
        <v>1786</v>
      </c>
      <c r="AN323" s="85" t="s">
        <v>131</v>
      </c>
      <c r="AO323" s="85" t="s">
        <v>131</v>
      </c>
      <c r="AP323" s="85" t="s">
        <v>131</v>
      </c>
      <c r="AQ323" s="151" t="s">
        <v>1841</v>
      </c>
      <c r="AR323" s="53" t="str">
        <f t="shared" ref="AR323:AR386" si="247">K323</f>
        <v>86885 - Villagarzón</v>
      </c>
      <c r="AS323" s="85" t="s">
        <v>1618</v>
      </c>
      <c r="AT323" s="85">
        <v>3203338846</v>
      </c>
      <c r="AU323" s="85" t="s">
        <v>1219</v>
      </c>
      <c r="AV323" s="85"/>
      <c r="AW323" s="85"/>
      <c r="AX323" s="85"/>
      <c r="AY323" s="85"/>
      <c r="AZ323" s="85"/>
      <c r="BA323" s="85">
        <v>86</v>
      </c>
      <c r="BB323" s="85" t="s">
        <v>1778</v>
      </c>
      <c r="BC323" s="85">
        <v>86885</v>
      </c>
      <c r="BD323" s="85" t="s">
        <v>1618</v>
      </c>
      <c r="BE323" s="89">
        <v>860010017201</v>
      </c>
      <c r="BF323" s="49" t="s">
        <v>1083</v>
      </c>
      <c r="BG323" s="85" t="s">
        <v>1779</v>
      </c>
      <c r="BH323" s="85" t="s">
        <v>1780</v>
      </c>
      <c r="BI323" s="85">
        <v>4201616</v>
      </c>
      <c r="BJ323" s="85"/>
      <c r="BK323" s="85"/>
      <c r="BL323" s="85" t="s">
        <v>807</v>
      </c>
      <c r="BM323" s="127" t="s">
        <v>130</v>
      </c>
      <c r="BN323" s="127" t="s">
        <v>132</v>
      </c>
      <c r="BO323" s="85">
        <v>0</v>
      </c>
      <c r="BP323" s="127" t="s">
        <v>132</v>
      </c>
      <c r="BQ323" s="127" t="s">
        <v>132</v>
      </c>
      <c r="BR323" s="85" t="s">
        <v>1676</v>
      </c>
      <c r="BS323" s="127" t="s">
        <v>132</v>
      </c>
      <c r="BT323" s="164">
        <v>44910</v>
      </c>
      <c r="BU323" s="127" t="s">
        <v>1677</v>
      </c>
      <c r="BV323" s="127" t="s">
        <v>130</v>
      </c>
      <c r="BW323" s="91" t="s">
        <v>1808</v>
      </c>
      <c r="BX323" s="127" t="s">
        <v>132</v>
      </c>
      <c r="BY323" s="127" t="s">
        <v>132</v>
      </c>
      <c r="BZ323" s="127" t="s">
        <v>130</v>
      </c>
      <c r="CA323" s="127" t="s">
        <v>132</v>
      </c>
      <c r="CB323" s="127" t="s">
        <v>132</v>
      </c>
      <c r="CC323" s="127" t="s">
        <v>132</v>
      </c>
      <c r="CD323" s="127" t="s">
        <v>131</v>
      </c>
      <c r="CE323" s="127" t="s">
        <v>1681</v>
      </c>
      <c r="CF323" s="127" t="s">
        <v>132</v>
      </c>
      <c r="CG323" s="130">
        <v>74</v>
      </c>
      <c r="CH323" s="131">
        <v>152</v>
      </c>
      <c r="CI323" s="50">
        <f t="shared" si="231"/>
        <v>32.029085872576175</v>
      </c>
      <c r="CJ323" s="18" t="str">
        <f t="shared" si="232"/>
        <v>OBESIDAD</v>
      </c>
      <c r="CK323" s="95">
        <f>Hoja1!L325</f>
        <v>40</v>
      </c>
      <c r="CL323" s="10" t="s">
        <v>1115</v>
      </c>
      <c r="CM323" s="137">
        <v>42370</v>
      </c>
      <c r="CN323" s="127"/>
      <c r="CO323" s="75">
        <v>1</v>
      </c>
      <c r="CP323" s="137">
        <v>42370</v>
      </c>
      <c r="CQ323" s="75">
        <v>2</v>
      </c>
      <c r="CR323" s="65" t="s">
        <v>1222</v>
      </c>
      <c r="CS323" s="75">
        <v>0</v>
      </c>
      <c r="CT323" s="143" t="s">
        <v>131</v>
      </c>
      <c r="CU323" s="127" t="s">
        <v>132</v>
      </c>
      <c r="CV323" s="127"/>
      <c r="CW323" s="133">
        <v>130</v>
      </c>
      <c r="CX323" s="133">
        <v>80</v>
      </c>
      <c r="CY323" s="125" t="s">
        <v>131</v>
      </c>
      <c r="CZ323" s="127" t="s">
        <v>132</v>
      </c>
      <c r="DA323" s="127" t="s">
        <v>130</v>
      </c>
      <c r="DB323" s="92">
        <v>1</v>
      </c>
      <c r="DC323" s="75" t="str">
        <f t="shared" si="233"/>
        <v/>
      </c>
      <c r="DD323" s="16" t="str">
        <f t="shared" si="234"/>
        <v/>
      </c>
      <c r="DE323" s="16" t="str">
        <f t="shared" si="235"/>
        <v/>
      </c>
      <c r="DF323" s="16" t="str">
        <f t="shared" si="236"/>
        <v/>
      </c>
      <c r="DG323" s="16" t="str">
        <f t="shared" ref="DG323:DG386" si="248">CONCATENATE(DC323," + ",DD323," + ",DE323," + ",DF323)</f>
        <v xml:space="preserve"> +  +  + </v>
      </c>
      <c r="DH323" s="16" t="str">
        <f t="shared" ref="DH323:DH324" si="249">E323</f>
        <v>HTA</v>
      </c>
      <c r="DI323" s="127"/>
      <c r="DJ323" s="75" t="str">
        <f t="shared" si="237"/>
        <v>NO</v>
      </c>
      <c r="DL323" s="127"/>
      <c r="DM323" s="149">
        <v>43201</v>
      </c>
      <c r="DN323" s="75" t="str">
        <f t="shared" si="238"/>
        <v>SI</v>
      </c>
      <c r="DO323" s="134"/>
      <c r="DP323" s="75" t="str">
        <f t="shared" si="239"/>
        <v>NO</v>
      </c>
      <c r="DQ323" s="98"/>
      <c r="DR323" s="75" t="str">
        <f t="shared" si="240"/>
        <v>NO</v>
      </c>
      <c r="DS323" s="144"/>
      <c r="DT323" s="75" t="str">
        <f t="shared" si="241"/>
        <v>NO</v>
      </c>
      <c r="DU323" s="144"/>
      <c r="DV323" s="75" t="str">
        <f t="shared" si="242"/>
        <v>NO</v>
      </c>
      <c r="DW323" s="144"/>
      <c r="DX323" s="75" t="str">
        <f t="shared" si="243"/>
        <v>NO</v>
      </c>
      <c r="DY323" s="149">
        <v>44898</v>
      </c>
      <c r="DZ323" s="75" t="str">
        <f t="shared" si="244"/>
        <v>SI</v>
      </c>
      <c r="EA323" s="144"/>
      <c r="EB323" s="75" t="str">
        <f t="shared" si="245"/>
        <v>NO</v>
      </c>
      <c r="EC323" s="134" t="s">
        <v>132</v>
      </c>
      <c r="ED323" s="127" t="s">
        <v>1530</v>
      </c>
      <c r="EE323" s="127" t="s">
        <v>131</v>
      </c>
      <c r="EF323" s="127" t="s">
        <v>1814</v>
      </c>
      <c r="EG323" s="127">
        <v>2</v>
      </c>
      <c r="EH323" s="147" t="s">
        <v>131</v>
      </c>
      <c r="EI323" s="127">
        <v>1</v>
      </c>
      <c r="EJ323" s="127"/>
      <c r="EK323" s="145">
        <v>44898</v>
      </c>
      <c r="EL323" s="135">
        <v>0.8</v>
      </c>
      <c r="EM323" s="152">
        <v>44470</v>
      </c>
      <c r="EN323" s="133">
        <v>87</v>
      </c>
      <c r="EO323" s="150">
        <v>44898</v>
      </c>
      <c r="EP323" s="135">
        <v>193</v>
      </c>
      <c r="EQ323" s="149">
        <v>44898</v>
      </c>
      <c r="ER323" s="99">
        <v>117.4</v>
      </c>
      <c r="ES323" s="145"/>
      <c r="ET323" s="225">
        <v>44</v>
      </c>
      <c r="EU323" s="149">
        <v>44898</v>
      </c>
      <c r="EV323" s="135">
        <v>158</v>
      </c>
      <c r="EW323" s="149">
        <v>44898</v>
      </c>
      <c r="EX323" s="127">
        <v>109</v>
      </c>
      <c r="EY323" s="127"/>
      <c r="EZ323" s="135"/>
      <c r="FA323" s="150">
        <v>44898</v>
      </c>
      <c r="FB323" s="133" t="s">
        <v>1848</v>
      </c>
      <c r="FC323" s="152">
        <v>44898</v>
      </c>
      <c r="FD323" s="135">
        <v>4.3</v>
      </c>
      <c r="FE323" s="149">
        <v>44898</v>
      </c>
      <c r="FF323" s="135">
        <v>12</v>
      </c>
      <c r="FG323" s="149">
        <v>44898</v>
      </c>
      <c r="FH323" s="135">
        <v>11</v>
      </c>
      <c r="FI323" s="145">
        <v>44898</v>
      </c>
      <c r="FJ323" s="132" t="s">
        <v>1712</v>
      </c>
      <c r="FK323" s="127">
        <v>96</v>
      </c>
      <c r="FL323" s="164">
        <v>44910</v>
      </c>
      <c r="FM323" s="134" t="s">
        <v>1530</v>
      </c>
      <c r="FN323" s="164">
        <v>45000</v>
      </c>
      <c r="FO323" s="138"/>
      <c r="FP323" s="127" t="s">
        <v>132</v>
      </c>
      <c r="FQ323" s="127" t="s">
        <v>132</v>
      </c>
      <c r="FR323" s="127" t="s">
        <v>132</v>
      </c>
      <c r="FS323" s="127" t="s">
        <v>132</v>
      </c>
      <c r="FT323" s="127" t="s">
        <v>132</v>
      </c>
      <c r="FU323" s="127"/>
      <c r="GM323" s="133"/>
    </row>
    <row r="324" spans="1:195" s="75" customFormat="1" x14ac:dyDescent="0.25">
      <c r="A324" s="85">
        <v>2022</v>
      </c>
      <c r="B324" s="76">
        <v>44926</v>
      </c>
      <c r="C324" s="85" t="s">
        <v>121</v>
      </c>
      <c r="D324" s="85" t="s">
        <v>122</v>
      </c>
      <c r="E324" s="85" t="s">
        <v>123</v>
      </c>
      <c r="F324" s="77">
        <f t="shared" ref="F324:F387" si="250">F323+1</f>
        <v>323</v>
      </c>
      <c r="G324" s="85" t="s">
        <v>1586</v>
      </c>
      <c r="H324" s="85">
        <v>86</v>
      </c>
      <c r="I324" s="85" t="s">
        <v>797</v>
      </c>
      <c r="J324" s="217" t="s">
        <v>800</v>
      </c>
      <c r="K324" s="77" t="str">
        <f>VLOOKUP(J324,[1]CodMpios!$B$1075:$E$1087,4,FALSE)</f>
        <v>86001 - Mocoa</v>
      </c>
      <c r="L324" s="77" t="str">
        <f>VLOOKUP($J324,[1]Coord_Mpios_X_Y!$B$102:$K$114,9,FALSE)</f>
        <v>1,228574994655</v>
      </c>
      <c r="M324" s="77" t="str">
        <f>VLOOKUP($J324,[1]Coord_Mpios_X_Y!$B$102:$K$114,10,FALSE)</f>
        <v>-76,684362183288</v>
      </c>
      <c r="N324" s="86" t="s">
        <v>1775</v>
      </c>
      <c r="O324" s="86" t="s">
        <v>1776</v>
      </c>
      <c r="P324" s="218"/>
      <c r="Q324" s="85" t="s">
        <v>126</v>
      </c>
      <c r="R324" s="108">
        <v>97470357</v>
      </c>
      <c r="S324" s="62" t="str">
        <f t="shared" si="230"/>
        <v>CC97470357</v>
      </c>
      <c r="T324" s="91" t="s">
        <v>822</v>
      </c>
      <c r="U324" s="85" t="s">
        <v>530</v>
      </c>
      <c r="V324" s="91" t="s">
        <v>823</v>
      </c>
      <c r="W324" s="85" t="s">
        <v>824</v>
      </c>
      <c r="X324" s="87">
        <v>22500</v>
      </c>
      <c r="Y324" s="89">
        <f t="shared" si="246"/>
        <v>61</v>
      </c>
      <c r="Z324" s="63">
        <f>VLOOKUP($Y324,[1]Edades!$A$3:$H$153,4,FALSE)</f>
        <v>6</v>
      </c>
      <c r="AA324" s="63" t="str">
        <f>VLOOKUP($Y324,[1]Edades!$A$3:$H$153,6,FALSE)</f>
        <v>6 - Persona mayor</v>
      </c>
      <c r="AB324" s="63">
        <f>VLOOKUP($Y324,[1]Edades!$A$3:$H$153,7,FALSE)</f>
        <v>13</v>
      </c>
      <c r="AC324" s="63" t="str">
        <f>VLOOKUP($Y324,[1]Edades!$A$3:$H$153,8,FALSE)</f>
        <v>60-64</v>
      </c>
      <c r="AD324" s="91" t="s">
        <v>1589</v>
      </c>
      <c r="AE324" s="85">
        <v>1</v>
      </c>
      <c r="AF324" s="85" t="s">
        <v>807</v>
      </c>
      <c r="AG324" s="86" t="s">
        <v>1777</v>
      </c>
      <c r="AH324" s="85" t="s">
        <v>807</v>
      </c>
      <c r="AI324" s="85" t="s">
        <v>807</v>
      </c>
      <c r="AJ324" s="85" t="s">
        <v>807</v>
      </c>
      <c r="AK324" s="86" t="s">
        <v>1775</v>
      </c>
      <c r="AL324" s="86" t="s">
        <v>1600</v>
      </c>
      <c r="AM324" s="85" t="s">
        <v>1786</v>
      </c>
      <c r="AN324" s="85" t="s">
        <v>131</v>
      </c>
      <c r="AO324" s="85" t="s">
        <v>131</v>
      </c>
      <c r="AP324" s="85" t="s">
        <v>131</v>
      </c>
      <c r="AQ324" s="75" t="s">
        <v>1841</v>
      </c>
      <c r="AR324" s="53" t="str">
        <f t="shared" si="247"/>
        <v>86001 - Mocoa</v>
      </c>
      <c r="AS324" s="85" t="s">
        <v>1586</v>
      </c>
      <c r="AT324" s="85">
        <v>3117301171</v>
      </c>
      <c r="AU324" s="85" t="s">
        <v>1219</v>
      </c>
      <c r="AV324" s="85"/>
      <c r="AW324" s="85"/>
      <c r="AX324" s="85"/>
      <c r="AY324" s="85"/>
      <c r="AZ324" s="85"/>
      <c r="BA324" s="85">
        <v>86</v>
      </c>
      <c r="BB324" s="85" t="s">
        <v>1778</v>
      </c>
      <c r="BC324" s="85">
        <v>86001</v>
      </c>
      <c r="BD324" s="85" t="s">
        <v>1586</v>
      </c>
      <c r="BE324" s="89">
        <v>860010017201</v>
      </c>
      <c r="BF324" s="49" t="s">
        <v>1079</v>
      </c>
      <c r="BG324" s="85" t="s">
        <v>1779</v>
      </c>
      <c r="BH324" s="85" t="s">
        <v>1780</v>
      </c>
      <c r="BI324" s="85">
        <v>4201616</v>
      </c>
      <c r="BJ324" s="85"/>
      <c r="BK324" s="85"/>
      <c r="BL324" s="85" t="s">
        <v>807</v>
      </c>
      <c r="BM324" s="85" t="s">
        <v>130</v>
      </c>
      <c r="BN324" s="85" t="s">
        <v>132</v>
      </c>
      <c r="BO324" s="85">
        <v>0</v>
      </c>
      <c r="BP324" s="85" t="s">
        <v>132</v>
      </c>
      <c r="BQ324" s="85" t="s">
        <v>132</v>
      </c>
      <c r="BR324" s="85" t="s">
        <v>807</v>
      </c>
      <c r="BS324" s="85" t="s">
        <v>807</v>
      </c>
      <c r="BT324" s="90">
        <v>44545</v>
      </c>
      <c r="BU324" s="85" t="s">
        <v>1677</v>
      </c>
      <c r="BV324" s="85" t="s">
        <v>130</v>
      </c>
      <c r="BW324" s="91" t="s">
        <v>1808</v>
      </c>
      <c r="BX324" s="85"/>
      <c r="BY324" s="88" t="s">
        <v>130</v>
      </c>
      <c r="BZ324" s="85" t="s">
        <v>807</v>
      </c>
      <c r="CA324" s="85" t="s">
        <v>807</v>
      </c>
      <c r="CB324" s="85"/>
      <c r="CC324" s="85"/>
      <c r="CD324" s="85" t="s">
        <v>131</v>
      </c>
      <c r="CE324" s="88" t="s">
        <v>1681</v>
      </c>
      <c r="CF324" s="80" t="str">
        <f t="shared" ref="CF324:CF327" si="251">E324</f>
        <v>HTA</v>
      </c>
      <c r="CG324" s="109">
        <v>84</v>
      </c>
      <c r="CH324" s="95">
        <v>164</v>
      </c>
      <c r="CI324" s="50">
        <f t="shared" si="231"/>
        <v>31.231409875074366</v>
      </c>
      <c r="CJ324" s="18" t="str">
        <f t="shared" si="232"/>
        <v>OBESIDAD</v>
      </c>
      <c r="CK324" s="95">
        <f>Hoja1!L326</f>
        <v>11</v>
      </c>
      <c r="CL324" s="10" t="s">
        <v>1113</v>
      </c>
      <c r="CM324" s="114">
        <v>43532</v>
      </c>
      <c r="CN324" s="92"/>
      <c r="CO324" s="75">
        <v>1</v>
      </c>
      <c r="CP324" s="98">
        <v>42370</v>
      </c>
      <c r="CQ324" s="75">
        <v>2</v>
      </c>
      <c r="CR324" s="65" t="s">
        <v>1222</v>
      </c>
      <c r="CS324" s="75">
        <v>0</v>
      </c>
      <c r="CT324" s="110" t="s">
        <v>131</v>
      </c>
      <c r="CU324" s="93" t="s">
        <v>807</v>
      </c>
      <c r="CV324" s="92"/>
      <c r="CW324" s="102">
        <v>130</v>
      </c>
      <c r="CX324" s="102">
        <v>90</v>
      </c>
      <c r="CY324" s="93" t="s">
        <v>807</v>
      </c>
      <c r="CZ324" s="92" t="s">
        <v>130</v>
      </c>
      <c r="DA324" s="75" t="s">
        <v>807</v>
      </c>
      <c r="DB324" s="92">
        <v>0</v>
      </c>
      <c r="DC324" s="75" t="str">
        <f t="shared" si="233"/>
        <v/>
      </c>
      <c r="DD324" s="16" t="str">
        <f t="shared" si="234"/>
        <v/>
      </c>
      <c r="DE324" s="16" t="str">
        <f t="shared" si="235"/>
        <v/>
      </c>
      <c r="DF324" s="16" t="str">
        <f t="shared" si="236"/>
        <v/>
      </c>
      <c r="DG324" s="16" t="str">
        <f t="shared" si="248"/>
        <v xml:space="preserve"> +  +  + </v>
      </c>
      <c r="DH324" s="16" t="str">
        <f t="shared" si="249"/>
        <v>HTA</v>
      </c>
      <c r="DI324" s="98"/>
      <c r="DJ324" s="75" t="str">
        <f t="shared" si="237"/>
        <v>NO</v>
      </c>
      <c r="DL324" s="98"/>
      <c r="DM324" s="98">
        <v>44342</v>
      </c>
      <c r="DN324" s="75" t="str">
        <f t="shared" si="238"/>
        <v>SI</v>
      </c>
      <c r="DO324" s="98"/>
      <c r="DP324" s="75" t="str">
        <f t="shared" si="239"/>
        <v>NO</v>
      </c>
      <c r="DQ324" s="98"/>
      <c r="DR324" s="75" t="str">
        <f t="shared" si="240"/>
        <v>NO</v>
      </c>
      <c r="DS324" s="98"/>
      <c r="DT324" s="75" t="str">
        <f t="shared" si="241"/>
        <v>NO</v>
      </c>
      <c r="DU324" s="98"/>
      <c r="DV324" s="75" t="str">
        <f t="shared" si="242"/>
        <v>NO</v>
      </c>
      <c r="DW324" s="98"/>
      <c r="DX324" s="75" t="str">
        <f t="shared" si="243"/>
        <v>NO</v>
      </c>
      <c r="DY324" s="98">
        <v>44253</v>
      </c>
      <c r="DZ324" s="75" t="str">
        <f t="shared" si="244"/>
        <v>SI</v>
      </c>
      <c r="EA324" s="98"/>
      <c r="EB324" s="75" t="str">
        <f t="shared" si="245"/>
        <v>NO</v>
      </c>
      <c r="EC324" s="98" t="s">
        <v>807</v>
      </c>
      <c r="ED324" s="92" t="s">
        <v>1530</v>
      </c>
      <c r="EE324" s="92"/>
      <c r="EF324" s="98" t="s">
        <v>807</v>
      </c>
      <c r="EG324" s="94"/>
      <c r="EH324" s="99" t="s">
        <v>131</v>
      </c>
      <c r="EI324" s="99" t="s">
        <v>807</v>
      </c>
      <c r="EJ324" s="99"/>
      <c r="EK324" s="101">
        <v>44253</v>
      </c>
      <c r="EL324" s="92">
        <v>0.6</v>
      </c>
      <c r="EM324" s="103">
        <v>44253</v>
      </c>
      <c r="EN324" s="102">
        <v>101</v>
      </c>
      <c r="EO324" s="101">
        <v>44253</v>
      </c>
      <c r="EP324" s="92">
        <v>280</v>
      </c>
      <c r="EQ324" s="101">
        <v>44253</v>
      </c>
      <c r="ER324" s="99">
        <v>180.4</v>
      </c>
      <c r="ES324" s="101">
        <v>44253</v>
      </c>
      <c r="ET324" s="192">
        <v>75</v>
      </c>
      <c r="EU324" s="101">
        <v>44253</v>
      </c>
      <c r="EV324" s="92">
        <v>123</v>
      </c>
      <c r="EW324" s="101">
        <v>44253</v>
      </c>
      <c r="EX324" s="92"/>
      <c r="EY324" s="103"/>
      <c r="EZ324" s="92"/>
      <c r="FA324" s="102"/>
      <c r="FB324" s="102"/>
      <c r="FC324" s="92"/>
      <c r="FD324" s="92"/>
      <c r="FE324" s="103">
        <v>44253</v>
      </c>
      <c r="FF324" s="105">
        <v>22</v>
      </c>
      <c r="FG324" s="101">
        <v>44253</v>
      </c>
      <c r="FH324" s="105">
        <v>40.6</v>
      </c>
      <c r="FI324" s="92"/>
      <c r="FJ324" s="94"/>
      <c r="FK324" s="92"/>
      <c r="FL324" s="97">
        <v>44545</v>
      </c>
      <c r="FM324" s="98" t="s">
        <v>1530</v>
      </c>
      <c r="FN324" s="97">
        <v>44635</v>
      </c>
      <c r="FO324" s="107" t="s">
        <v>807</v>
      </c>
      <c r="FP324" s="92" t="s">
        <v>132</v>
      </c>
      <c r="FQ324" s="92" t="s">
        <v>132</v>
      </c>
      <c r="FR324" s="92" t="s">
        <v>132</v>
      </c>
      <c r="FS324" s="107" t="s">
        <v>807</v>
      </c>
      <c r="FT324" s="92" t="s">
        <v>132</v>
      </c>
      <c r="FU324" s="92"/>
      <c r="GM324" s="102"/>
    </row>
    <row r="325" spans="1:195" s="75" customFormat="1" x14ac:dyDescent="0.25">
      <c r="A325" s="85">
        <v>2022</v>
      </c>
      <c r="B325" s="76">
        <v>44926</v>
      </c>
      <c r="C325" s="85" t="s">
        <v>121</v>
      </c>
      <c r="D325" s="85" t="s">
        <v>122</v>
      </c>
      <c r="E325" s="85" t="s">
        <v>123</v>
      </c>
      <c r="F325" s="77">
        <f t="shared" si="250"/>
        <v>324</v>
      </c>
      <c r="G325" s="85" t="s">
        <v>1586</v>
      </c>
      <c r="H325" s="85">
        <v>86</v>
      </c>
      <c r="I325" s="85" t="s">
        <v>797</v>
      </c>
      <c r="J325" s="217" t="s">
        <v>1049</v>
      </c>
      <c r="K325" s="77" t="str">
        <f>VLOOKUP(J325,[1]CodMpios!$B$1075:$E$1087,4,FALSE)</f>
        <v>86569 - Puerto Caicedo</v>
      </c>
      <c r="L325" s="77" t="str">
        <f>VLOOKUP($J325,[1]Coord_Mpios_X_Y!$B$102:$K$114,9,FALSE)</f>
        <v>0,725071229850</v>
      </c>
      <c r="M325" s="77" t="str">
        <f>VLOOKUP($J325,[1]Coord_Mpios_X_Y!$B$102:$K$114,10,FALSE)</f>
        <v>-76,480994051174</v>
      </c>
      <c r="N325" s="86" t="s">
        <v>1592</v>
      </c>
      <c r="O325" s="86" t="s">
        <v>1776</v>
      </c>
      <c r="P325" s="218"/>
      <c r="Q325" s="85" t="s">
        <v>126</v>
      </c>
      <c r="R325" s="108">
        <v>27079555</v>
      </c>
      <c r="S325" s="62" t="str">
        <f t="shared" si="230"/>
        <v>CC27079555</v>
      </c>
      <c r="T325" s="91" t="s">
        <v>133</v>
      </c>
      <c r="U325" s="85" t="s">
        <v>587</v>
      </c>
      <c r="V325" s="91" t="s">
        <v>508</v>
      </c>
      <c r="W325" s="85" t="s">
        <v>262</v>
      </c>
      <c r="X325" s="87">
        <v>18767</v>
      </c>
      <c r="Y325" s="89">
        <f t="shared" si="246"/>
        <v>51</v>
      </c>
      <c r="Z325" s="63">
        <f>VLOOKUP($Y325,[1]Edades!$A$3:$H$153,4,FALSE)</f>
        <v>5</v>
      </c>
      <c r="AA325" s="63" t="str">
        <f>VLOOKUP($Y325,[1]Edades!$A$3:$H$153,6,FALSE)</f>
        <v>5 - Adultez</v>
      </c>
      <c r="AB325" s="63">
        <f>VLOOKUP($Y325,[1]Edades!$A$3:$H$153,7,FALSE)</f>
        <v>11</v>
      </c>
      <c r="AC325" s="63" t="str">
        <f>VLOOKUP($Y325,[1]Edades!$A$3:$H$153,8,FALSE)</f>
        <v>50-54</v>
      </c>
      <c r="AD325" s="91" t="s">
        <v>1590</v>
      </c>
      <c r="AE325" s="85">
        <v>2</v>
      </c>
      <c r="AF325" s="85" t="s">
        <v>807</v>
      </c>
      <c r="AG325" s="86" t="s">
        <v>1777</v>
      </c>
      <c r="AH325" s="85" t="s">
        <v>807</v>
      </c>
      <c r="AI325" s="85" t="s">
        <v>807</v>
      </c>
      <c r="AJ325" s="85" t="s">
        <v>807</v>
      </c>
      <c r="AK325" s="86" t="s">
        <v>1592</v>
      </c>
      <c r="AL325" s="86" t="s">
        <v>1600</v>
      </c>
      <c r="AM325" s="85" t="s">
        <v>1786</v>
      </c>
      <c r="AN325" s="85" t="s">
        <v>131</v>
      </c>
      <c r="AO325" s="85" t="s">
        <v>131</v>
      </c>
      <c r="AP325" s="85" t="s">
        <v>131</v>
      </c>
      <c r="AQ325" s="75" t="s">
        <v>1841</v>
      </c>
      <c r="AR325" s="53" t="str">
        <f t="shared" si="247"/>
        <v>86569 - Puerto Caicedo</v>
      </c>
      <c r="AS325" s="85" t="s">
        <v>1791</v>
      </c>
      <c r="AT325" s="85">
        <v>3115896845</v>
      </c>
      <c r="AU325" s="85" t="s">
        <v>1219</v>
      </c>
      <c r="AV325" s="85"/>
      <c r="AW325" s="85"/>
      <c r="AX325" s="85"/>
      <c r="AY325" s="85"/>
      <c r="AZ325" s="85"/>
      <c r="BA325" s="85">
        <v>86</v>
      </c>
      <c r="BB325" s="85" t="s">
        <v>1778</v>
      </c>
      <c r="BC325" s="85">
        <v>86569</v>
      </c>
      <c r="BD325" s="85" t="s">
        <v>1791</v>
      </c>
      <c r="BE325" s="89">
        <v>860010017201</v>
      </c>
      <c r="BF325" s="49" t="s">
        <v>1085</v>
      </c>
      <c r="BG325" s="85" t="s">
        <v>1779</v>
      </c>
      <c r="BH325" s="85" t="s">
        <v>1780</v>
      </c>
      <c r="BI325" s="85">
        <v>4201616</v>
      </c>
      <c r="BJ325" s="85"/>
      <c r="BK325" s="85"/>
      <c r="BL325" s="85" t="s">
        <v>807</v>
      </c>
      <c r="BM325" s="85" t="s">
        <v>130</v>
      </c>
      <c r="BN325" s="85" t="s">
        <v>132</v>
      </c>
      <c r="BO325" s="85">
        <v>0</v>
      </c>
      <c r="BP325" s="85" t="s">
        <v>132</v>
      </c>
      <c r="BQ325" s="85" t="s">
        <v>132</v>
      </c>
      <c r="BR325" s="85" t="s">
        <v>807</v>
      </c>
      <c r="BS325" s="85" t="s">
        <v>807</v>
      </c>
      <c r="BT325" s="90">
        <v>44854</v>
      </c>
      <c r="BU325" s="85" t="s">
        <v>1677</v>
      </c>
      <c r="BV325" s="85" t="s">
        <v>130</v>
      </c>
      <c r="BW325" s="91" t="s">
        <v>1678</v>
      </c>
      <c r="BX325" s="85"/>
      <c r="BY325" s="85" t="s">
        <v>132</v>
      </c>
      <c r="BZ325" s="85" t="s">
        <v>807</v>
      </c>
      <c r="CA325" s="85" t="s">
        <v>807</v>
      </c>
      <c r="CB325" s="85"/>
      <c r="CC325" s="85"/>
      <c r="CD325" s="85" t="s">
        <v>131</v>
      </c>
      <c r="CE325" s="88" t="s">
        <v>1681</v>
      </c>
      <c r="CF325" s="80" t="str">
        <f t="shared" si="251"/>
        <v>HTA</v>
      </c>
      <c r="CG325" s="109">
        <v>70</v>
      </c>
      <c r="CH325" s="95">
        <v>163</v>
      </c>
      <c r="CI325" s="50">
        <f t="shared" si="231"/>
        <v>26.346494034400994</v>
      </c>
      <c r="CJ325" s="18" t="str">
        <f t="shared" si="232"/>
        <v>SOBREPESO</v>
      </c>
      <c r="CK325" s="95" t="e">
        <f>Hoja1!L327</f>
        <v>#DIV/0!</v>
      </c>
      <c r="CL325" s="10" t="s">
        <v>807</v>
      </c>
      <c r="CM325" s="97">
        <v>43535</v>
      </c>
      <c r="CN325" s="92"/>
      <c r="CO325" s="75">
        <v>1</v>
      </c>
      <c r="CP325" s="97">
        <v>43535</v>
      </c>
      <c r="CQ325" s="75">
        <v>2</v>
      </c>
      <c r="CR325" s="65" t="s">
        <v>1222</v>
      </c>
      <c r="CS325" s="75">
        <v>0</v>
      </c>
      <c r="CT325" s="110" t="s">
        <v>131</v>
      </c>
      <c r="CU325" s="93" t="s">
        <v>807</v>
      </c>
      <c r="CV325" s="92"/>
      <c r="CW325" s="102">
        <v>125</v>
      </c>
      <c r="CX325" s="102">
        <v>75</v>
      </c>
      <c r="CY325" s="93" t="s">
        <v>807</v>
      </c>
      <c r="CZ325" s="92" t="s">
        <v>130</v>
      </c>
      <c r="DA325" s="75" t="s">
        <v>807</v>
      </c>
      <c r="DB325" s="92">
        <v>0</v>
      </c>
      <c r="DC325" s="75" t="str">
        <f t="shared" si="233"/>
        <v/>
      </c>
      <c r="DD325" s="16" t="str">
        <f t="shared" si="234"/>
        <v/>
      </c>
      <c r="DE325" s="16" t="str">
        <f t="shared" si="235"/>
        <v/>
      </c>
      <c r="DF325" s="16" t="str">
        <f t="shared" si="236"/>
        <v/>
      </c>
      <c r="DG325" s="16" t="str">
        <f t="shared" si="248"/>
        <v xml:space="preserve"> +  +  + </v>
      </c>
      <c r="DH325" s="16" t="str">
        <f>E325</f>
        <v>HTA</v>
      </c>
      <c r="DI325" s="98">
        <v>43445</v>
      </c>
      <c r="DJ325" s="75" t="str">
        <f t="shared" si="237"/>
        <v>SI</v>
      </c>
      <c r="DL325" s="98"/>
      <c r="DM325" s="98">
        <v>43531</v>
      </c>
      <c r="DN325" s="75" t="str">
        <f t="shared" si="238"/>
        <v>SI</v>
      </c>
      <c r="DO325" s="98"/>
      <c r="DP325" s="75" t="str">
        <f t="shared" si="239"/>
        <v>NO</v>
      </c>
      <c r="DQ325" s="98"/>
      <c r="DR325" s="75" t="str">
        <f t="shared" si="240"/>
        <v>NO</v>
      </c>
      <c r="DS325" s="98">
        <v>43230</v>
      </c>
      <c r="DT325" s="75" t="str">
        <f t="shared" si="241"/>
        <v>SI</v>
      </c>
      <c r="DU325" s="98"/>
      <c r="DV325" s="75" t="str">
        <f t="shared" si="242"/>
        <v>NO</v>
      </c>
      <c r="DW325" s="98"/>
      <c r="DX325" s="75" t="str">
        <f t="shared" si="243"/>
        <v>NO</v>
      </c>
      <c r="DY325" s="98"/>
      <c r="DZ325" s="75" t="str">
        <f t="shared" si="244"/>
        <v>NO</v>
      </c>
      <c r="EA325" s="98"/>
      <c r="EB325" s="75" t="str">
        <f t="shared" si="245"/>
        <v>NO</v>
      </c>
      <c r="EC325" s="98" t="s">
        <v>807</v>
      </c>
      <c r="ED325" s="92" t="s">
        <v>1530</v>
      </c>
      <c r="EE325" s="92"/>
      <c r="EF325" s="98" t="s">
        <v>807</v>
      </c>
      <c r="EG325" s="94"/>
      <c r="EH325" s="92" t="s">
        <v>1793</v>
      </c>
      <c r="EI325" s="99" t="s">
        <v>807</v>
      </c>
      <c r="EJ325" s="99"/>
      <c r="EK325" s="101">
        <v>43499</v>
      </c>
      <c r="EL325" s="92">
        <v>1</v>
      </c>
      <c r="EM325" s="103"/>
      <c r="EN325" s="102"/>
      <c r="EO325" s="101"/>
      <c r="EP325" s="92"/>
      <c r="EQ325" s="101"/>
      <c r="ER325" s="99">
        <v>0</v>
      </c>
      <c r="ES325" s="101"/>
      <c r="ET325" s="192"/>
      <c r="EU325" s="101"/>
      <c r="EV325" s="92"/>
      <c r="EW325" s="101"/>
      <c r="EX325" s="92"/>
      <c r="EY325" s="103"/>
      <c r="EZ325" s="92"/>
      <c r="FA325" s="102"/>
      <c r="FB325" s="102"/>
      <c r="FC325" s="92"/>
      <c r="FD325" s="92"/>
      <c r="FE325" s="103"/>
      <c r="FF325" s="105"/>
      <c r="FG325" s="101"/>
      <c r="FH325" s="105"/>
      <c r="FI325" s="92"/>
      <c r="FJ325" s="94"/>
      <c r="FK325" s="92"/>
      <c r="FL325" s="97">
        <v>44854</v>
      </c>
      <c r="FM325" s="98" t="s">
        <v>1530</v>
      </c>
      <c r="FN325" s="97">
        <v>44946</v>
      </c>
      <c r="FO325" s="107"/>
      <c r="FP325" s="92" t="s">
        <v>132</v>
      </c>
      <c r="FQ325" s="92" t="s">
        <v>132</v>
      </c>
      <c r="FR325" s="92" t="s">
        <v>132</v>
      </c>
      <c r="FS325" s="107" t="s">
        <v>807</v>
      </c>
      <c r="FT325" s="92" t="s">
        <v>132</v>
      </c>
      <c r="FU325" s="92"/>
      <c r="GM325" s="102"/>
    </row>
    <row r="326" spans="1:195" s="75" customFormat="1" x14ac:dyDescent="0.25">
      <c r="A326" s="85">
        <v>2022</v>
      </c>
      <c r="B326" s="76">
        <v>44926</v>
      </c>
      <c r="C326" s="85" t="s">
        <v>121</v>
      </c>
      <c r="D326" s="85" t="s">
        <v>122</v>
      </c>
      <c r="E326" s="85" t="s">
        <v>123</v>
      </c>
      <c r="F326" s="77">
        <f t="shared" si="250"/>
        <v>325</v>
      </c>
      <c r="G326" s="85" t="s">
        <v>1586</v>
      </c>
      <c r="H326" s="85">
        <v>86</v>
      </c>
      <c r="I326" s="85" t="s">
        <v>797</v>
      </c>
      <c r="J326" s="217" t="s">
        <v>983</v>
      </c>
      <c r="K326" s="77" t="str">
        <f>VLOOKUP(J326,[1]CodMpios!$B$1075:$E$1087,4,FALSE)</f>
        <v>86749 - Sibundoy</v>
      </c>
      <c r="L326" s="77" t="str">
        <f>VLOOKUP($J326,[1]Coord_Mpios_X_Y!$B$102:$K$114,9,FALSE)</f>
        <v>1,228746922448</v>
      </c>
      <c r="M326" s="77" t="str">
        <f>VLOOKUP($J326,[1]Coord_Mpios_X_Y!$B$102:$K$114,10,FALSE)</f>
        <v>-76,913075853547</v>
      </c>
      <c r="N326" s="86" t="s">
        <v>1775</v>
      </c>
      <c r="O326" s="86" t="s">
        <v>1776</v>
      </c>
      <c r="P326" s="218"/>
      <c r="Q326" s="85" t="s">
        <v>126</v>
      </c>
      <c r="R326" s="85">
        <v>30711226</v>
      </c>
      <c r="S326" s="62" t="str">
        <f t="shared" si="230"/>
        <v>CC30711226</v>
      </c>
      <c r="T326" s="85" t="s">
        <v>136</v>
      </c>
      <c r="U326" s="85" t="s">
        <v>203</v>
      </c>
      <c r="V326" s="85" t="s">
        <v>987</v>
      </c>
      <c r="W326" s="85" t="s">
        <v>599</v>
      </c>
      <c r="X326" s="87">
        <v>20295</v>
      </c>
      <c r="Y326" s="89">
        <f t="shared" si="246"/>
        <v>55</v>
      </c>
      <c r="Z326" s="63">
        <f>VLOOKUP($Y326,[1]Edades!$A$3:$H$153,4,FALSE)</f>
        <v>5</v>
      </c>
      <c r="AA326" s="63" t="str">
        <f>VLOOKUP($Y326,[1]Edades!$A$3:$H$153,6,FALSE)</f>
        <v>5 - Adultez</v>
      </c>
      <c r="AB326" s="63">
        <f>VLOOKUP($Y326,[1]Edades!$A$3:$H$153,7,FALSE)</f>
        <v>12</v>
      </c>
      <c r="AC326" s="63" t="str">
        <f>VLOOKUP($Y326,[1]Edades!$A$3:$H$153,8,FALSE)</f>
        <v>55-59</v>
      </c>
      <c r="AD326" s="91" t="s">
        <v>1590</v>
      </c>
      <c r="AE326" s="85">
        <v>2</v>
      </c>
      <c r="AF326" s="85" t="s">
        <v>807</v>
      </c>
      <c r="AG326" s="86" t="s">
        <v>1777</v>
      </c>
      <c r="AH326" s="85" t="s">
        <v>807</v>
      </c>
      <c r="AI326" s="85" t="s">
        <v>807</v>
      </c>
      <c r="AJ326" s="85" t="s">
        <v>807</v>
      </c>
      <c r="AK326" s="86" t="s">
        <v>1775</v>
      </c>
      <c r="AL326" s="86" t="s">
        <v>1601</v>
      </c>
      <c r="AM326" s="85" t="s">
        <v>1786</v>
      </c>
      <c r="AN326" s="85" t="s">
        <v>131</v>
      </c>
      <c r="AO326" s="85" t="s">
        <v>131</v>
      </c>
      <c r="AP326" s="85" t="s">
        <v>131</v>
      </c>
      <c r="AQ326" s="75" t="s">
        <v>1841</v>
      </c>
      <c r="AR326" s="53" t="str">
        <f t="shared" si="247"/>
        <v>86749 - Sibundoy</v>
      </c>
      <c r="AS326" s="85" t="s">
        <v>1669</v>
      </c>
      <c r="AT326" s="85">
        <v>3137930598</v>
      </c>
      <c r="AU326" s="85" t="s">
        <v>1219</v>
      </c>
      <c r="AV326" s="85"/>
      <c r="AW326" s="85"/>
      <c r="AX326" s="85"/>
      <c r="AY326" s="85"/>
      <c r="AZ326" s="85"/>
      <c r="BA326" s="85">
        <v>86</v>
      </c>
      <c r="BB326" s="85" t="s">
        <v>1778</v>
      </c>
      <c r="BC326" s="85">
        <v>86749</v>
      </c>
      <c r="BD326" s="85" t="s">
        <v>1669</v>
      </c>
      <c r="BE326" s="89">
        <v>860010017201</v>
      </c>
      <c r="BF326" s="49" t="s">
        <v>1080</v>
      </c>
      <c r="BG326" s="85" t="s">
        <v>1779</v>
      </c>
      <c r="BH326" s="85" t="s">
        <v>1780</v>
      </c>
      <c r="BI326" s="85">
        <v>4201616</v>
      </c>
      <c r="BJ326" s="85"/>
      <c r="BK326" s="85"/>
      <c r="BL326" s="85" t="s">
        <v>807</v>
      </c>
      <c r="BM326" s="85" t="s">
        <v>130</v>
      </c>
      <c r="BN326" s="85" t="s">
        <v>132</v>
      </c>
      <c r="BO326" s="85">
        <v>0</v>
      </c>
      <c r="BP326" s="85" t="s">
        <v>132</v>
      </c>
      <c r="BQ326" s="85" t="s">
        <v>132</v>
      </c>
      <c r="BR326" s="85" t="s">
        <v>807</v>
      </c>
      <c r="BS326" s="85" t="s">
        <v>807</v>
      </c>
      <c r="BT326" s="90">
        <v>44818</v>
      </c>
      <c r="BU326" s="85" t="s">
        <v>1677</v>
      </c>
      <c r="BV326" s="85" t="s">
        <v>130</v>
      </c>
      <c r="BW326" s="91" t="s">
        <v>1808</v>
      </c>
      <c r="BX326" s="85"/>
      <c r="BY326" s="85" t="s">
        <v>131</v>
      </c>
      <c r="BZ326" s="85" t="s">
        <v>807</v>
      </c>
      <c r="CA326" s="85" t="s">
        <v>807</v>
      </c>
      <c r="CB326" s="85"/>
      <c r="CC326" s="85"/>
      <c r="CD326" s="85" t="s">
        <v>131</v>
      </c>
      <c r="CE326" s="88" t="s">
        <v>1681</v>
      </c>
      <c r="CF326" s="80" t="str">
        <f t="shared" si="251"/>
        <v>HTA</v>
      </c>
      <c r="CG326" s="93">
        <v>70</v>
      </c>
      <c r="CH326" s="93">
        <v>160</v>
      </c>
      <c r="CI326" s="50">
        <f t="shared" si="231"/>
        <v>27.343749999999996</v>
      </c>
      <c r="CJ326" s="18" t="str">
        <f t="shared" si="232"/>
        <v>SOBREPESO</v>
      </c>
      <c r="CK326" s="95">
        <f>Hoja1!L328</f>
        <v>15</v>
      </c>
      <c r="CL326" s="10" t="s">
        <v>1113</v>
      </c>
      <c r="CM326" s="97">
        <v>43544</v>
      </c>
      <c r="CN326" s="92"/>
      <c r="CO326" s="75">
        <v>1</v>
      </c>
      <c r="CP326" s="97">
        <v>43544</v>
      </c>
      <c r="CQ326" s="75">
        <v>2</v>
      </c>
      <c r="CR326" s="65" t="s">
        <v>1222</v>
      </c>
      <c r="CS326" s="75">
        <v>0</v>
      </c>
      <c r="CT326" s="110" t="s">
        <v>131</v>
      </c>
      <c r="CU326" s="93" t="s">
        <v>807</v>
      </c>
      <c r="CV326" s="92"/>
      <c r="CW326" s="93">
        <v>130</v>
      </c>
      <c r="CX326" s="92">
        <v>80</v>
      </c>
      <c r="CY326" s="93" t="s">
        <v>807</v>
      </c>
      <c r="CZ326" s="92" t="s">
        <v>132</v>
      </c>
      <c r="DA326" s="75" t="s">
        <v>807</v>
      </c>
      <c r="DB326" s="92">
        <v>0</v>
      </c>
      <c r="DC326" s="75" t="str">
        <f t="shared" si="233"/>
        <v/>
      </c>
      <c r="DD326" s="16" t="str">
        <f t="shared" si="234"/>
        <v/>
      </c>
      <c r="DE326" s="16" t="str">
        <f t="shared" si="235"/>
        <v/>
      </c>
      <c r="DF326" s="16" t="str">
        <f t="shared" si="236"/>
        <v>HDL ALTO</v>
      </c>
      <c r="DG326" s="16" t="str">
        <f t="shared" si="248"/>
        <v xml:space="preserve"> +  +  + HDL ALTO</v>
      </c>
      <c r="DH326" s="16" t="str">
        <f>VLOOKUP(DG326,Hoja3!$A$19:$B$41,2,FALSE)</f>
        <v>HDL ALTO</v>
      </c>
      <c r="DI326" s="98"/>
      <c r="DJ326" s="75" t="str">
        <f t="shared" si="237"/>
        <v>NO</v>
      </c>
      <c r="DL326" s="98"/>
      <c r="DM326" s="98"/>
      <c r="DN326" s="75" t="str">
        <f t="shared" si="238"/>
        <v>NO</v>
      </c>
      <c r="DO326" s="98"/>
      <c r="DP326" s="75" t="str">
        <f t="shared" si="239"/>
        <v>NO</v>
      </c>
      <c r="DQ326" s="98"/>
      <c r="DR326" s="75" t="str">
        <f t="shared" si="240"/>
        <v>NO</v>
      </c>
      <c r="DS326" s="98">
        <v>43528</v>
      </c>
      <c r="DT326" s="75" t="str">
        <f t="shared" si="241"/>
        <v>SI</v>
      </c>
      <c r="DU326" s="98"/>
      <c r="DV326" s="75" t="str">
        <f t="shared" si="242"/>
        <v>NO</v>
      </c>
      <c r="DW326" s="98"/>
      <c r="DX326" s="75" t="str">
        <f t="shared" si="243"/>
        <v>NO</v>
      </c>
      <c r="DY326" s="98">
        <v>43508</v>
      </c>
      <c r="DZ326" s="75" t="str">
        <f t="shared" si="244"/>
        <v>SI</v>
      </c>
      <c r="EA326" s="98"/>
      <c r="EB326" s="75" t="str">
        <f t="shared" si="245"/>
        <v>NO</v>
      </c>
      <c r="EC326" s="98" t="s">
        <v>807</v>
      </c>
      <c r="ED326" s="92" t="s">
        <v>1530</v>
      </c>
      <c r="EE326" s="92"/>
      <c r="EF326" s="98" t="s">
        <v>807</v>
      </c>
      <c r="EG326" s="94"/>
      <c r="EH326" s="99"/>
      <c r="EI326" s="99" t="s">
        <v>807</v>
      </c>
      <c r="EJ326" s="99"/>
      <c r="EK326" s="101">
        <v>44812</v>
      </c>
      <c r="EL326" s="92">
        <v>1.2</v>
      </c>
      <c r="EM326" s="103">
        <v>44812</v>
      </c>
      <c r="EN326" s="102">
        <v>81</v>
      </c>
      <c r="EO326" s="101">
        <v>44812</v>
      </c>
      <c r="EP326" s="92">
        <v>202</v>
      </c>
      <c r="EQ326" s="101">
        <v>44812</v>
      </c>
      <c r="ER326" s="99">
        <v>96.2</v>
      </c>
      <c r="ES326" s="101">
        <v>44812</v>
      </c>
      <c r="ET326" s="192">
        <v>45</v>
      </c>
      <c r="EU326" s="101">
        <v>44812</v>
      </c>
      <c r="EV326" s="92">
        <v>304</v>
      </c>
      <c r="EW326" s="101"/>
      <c r="EX326" s="92"/>
      <c r="EY326" s="103"/>
      <c r="EZ326" s="92"/>
      <c r="FA326" s="102"/>
      <c r="FB326" s="102"/>
      <c r="FC326" s="92"/>
      <c r="FD326" s="92"/>
      <c r="FE326" s="103">
        <v>44812</v>
      </c>
      <c r="FF326" s="104" t="s">
        <v>2021</v>
      </c>
      <c r="FG326" s="101">
        <v>44812</v>
      </c>
      <c r="FH326" s="105">
        <v>55</v>
      </c>
      <c r="FI326" s="92"/>
      <c r="FJ326" s="94"/>
      <c r="FK326" s="92"/>
      <c r="FL326" s="97">
        <v>44818</v>
      </c>
      <c r="FM326" s="98" t="s">
        <v>1530</v>
      </c>
      <c r="FN326" s="97">
        <v>44909</v>
      </c>
      <c r="FO326" s="107"/>
      <c r="FP326" s="92" t="s">
        <v>132</v>
      </c>
      <c r="FQ326" s="92" t="s">
        <v>132</v>
      </c>
      <c r="FR326" s="92" t="s">
        <v>132</v>
      </c>
      <c r="FS326" s="107" t="s">
        <v>807</v>
      </c>
      <c r="FT326" s="92" t="s">
        <v>132</v>
      </c>
      <c r="FU326" s="92"/>
      <c r="GM326" s="102"/>
    </row>
    <row r="327" spans="1:195" s="75" customFormat="1" x14ac:dyDescent="0.25">
      <c r="A327" s="85">
        <v>2022</v>
      </c>
      <c r="B327" s="76">
        <v>44926</v>
      </c>
      <c r="C327" s="85" t="s">
        <v>121</v>
      </c>
      <c r="D327" s="85" t="s">
        <v>122</v>
      </c>
      <c r="E327" s="85" t="s">
        <v>123</v>
      </c>
      <c r="F327" s="77">
        <f t="shared" si="250"/>
        <v>326</v>
      </c>
      <c r="G327" s="85" t="s">
        <v>1586</v>
      </c>
      <c r="H327" s="85">
        <v>86</v>
      </c>
      <c r="I327" s="85" t="s">
        <v>797</v>
      </c>
      <c r="J327" s="217" t="s">
        <v>800</v>
      </c>
      <c r="K327" s="77" t="str">
        <f>VLOOKUP(J327,[1]CodMpios!$B$1075:$E$1087,4,FALSE)</f>
        <v>86001 - Mocoa</v>
      </c>
      <c r="L327" s="77" t="str">
        <f>VLOOKUP($J327,[1]Coord_Mpios_X_Y!$B$102:$K$114,9,FALSE)</f>
        <v>1,228574994655</v>
      </c>
      <c r="M327" s="77" t="str">
        <f>VLOOKUP($J327,[1]Coord_Mpios_X_Y!$B$102:$K$114,10,FALSE)</f>
        <v>-76,684362183288</v>
      </c>
      <c r="N327" s="86" t="s">
        <v>1775</v>
      </c>
      <c r="O327" s="86" t="s">
        <v>1776</v>
      </c>
      <c r="P327" s="218"/>
      <c r="Q327" s="85" t="s">
        <v>126</v>
      </c>
      <c r="R327" s="108">
        <v>27354516</v>
      </c>
      <c r="S327" s="62" t="str">
        <f t="shared" si="230"/>
        <v>CC27354516</v>
      </c>
      <c r="T327" s="91" t="s">
        <v>702</v>
      </c>
      <c r="U327" s="85" t="s">
        <v>530</v>
      </c>
      <c r="V327" s="91" t="s">
        <v>262</v>
      </c>
      <c r="W327" s="85" t="s">
        <v>578</v>
      </c>
      <c r="X327" s="87">
        <v>20048</v>
      </c>
      <c r="Y327" s="89">
        <f t="shared" si="246"/>
        <v>54</v>
      </c>
      <c r="Z327" s="63">
        <f>VLOOKUP($Y327,[1]Edades!$A$3:$H$153,4,FALSE)</f>
        <v>5</v>
      </c>
      <c r="AA327" s="63" t="str">
        <f>VLOOKUP($Y327,[1]Edades!$A$3:$H$153,6,FALSE)</f>
        <v>5 - Adultez</v>
      </c>
      <c r="AB327" s="63">
        <f>VLOOKUP($Y327,[1]Edades!$A$3:$H$153,7,FALSE)</f>
        <v>11</v>
      </c>
      <c r="AC327" s="63" t="str">
        <f>VLOOKUP($Y327,[1]Edades!$A$3:$H$153,8,FALSE)</f>
        <v>50-54</v>
      </c>
      <c r="AD327" s="91" t="s">
        <v>1590</v>
      </c>
      <c r="AE327" s="85">
        <v>2</v>
      </c>
      <c r="AF327" s="85" t="s">
        <v>807</v>
      </c>
      <c r="AG327" s="86" t="s">
        <v>1777</v>
      </c>
      <c r="AH327" s="85" t="s">
        <v>807</v>
      </c>
      <c r="AI327" s="85" t="s">
        <v>807</v>
      </c>
      <c r="AJ327" s="85" t="s">
        <v>807</v>
      </c>
      <c r="AK327" s="86" t="s">
        <v>1775</v>
      </c>
      <c r="AL327" s="85" t="s">
        <v>807</v>
      </c>
      <c r="AM327" s="85" t="s">
        <v>1786</v>
      </c>
      <c r="AN327" s="85" t="s">
        <v>131</v>
      </c>
      <c r="AO327" s="85" t="s">
        <v>131</v>
      </c>
      <c r="AP327" s="85" t="s">
        <v>131</v>
      </c>
      <c r="AQ327" s="75" t="s">
        <v>1841</v>
      </c>
      <c r="AR327" s="53" t="str">
        <f t="shared" si="247"/>
        <v>86001 - Mocoa</v>
      </c>
      <c r="AS327" s="85" t="s">
        <v>1586</v>
      </c>
      <c r="AT327" s="85">
        <v>3106775342</v>
      </c>
      <c r="AU327" s="85" t="s">
        <v>1219</v>
      </c>
      <c r="AV327" s="85"/>
      <c r="AW327" s="85"/>
      <c r="AX327" s="85"/>
      <c r="AY327" s="85"/>
      <c r="AZ327" s="85"/>
      <c r="BA327" s="85">
        <v>86</v>
      </c>
      <c r="BB327" s="85" t="s">
        <v>1778</v>
      </c>
      <c r="BC327" s="85">
        <v>86001</v>
      </c>
      <c r="BD327" s="85" t="s">
        <v>1586</v>
      </c>
      <c r="BE327" s="89">
        <v>860010017201</v>
      </c>
      <c r="BF327" s="49" t="s">
        <v>1079</v>
      </c>
      <c r="BG327" s="85" t="s">
        <v>1779</v>
      </c>
      <c r="BH327" s="85" t="s">
        <v>1780</v>
      </c>
      <c r="BI327" s="85">
        <v>4201616</v>
      </c>
      <c r="BJ327" s="85"/>
      <c r="BK327" s="85"/>
      <c r="BL327" s="85" t="s">
        <v>807</v>
      </c>
      <c r="BM327" s="88" t="s">
        <v>132</v>
      </c>
      <c r="BN327" s="85" t="s">
        <v>132</v>
      </c>
      <c r="BO327" s="85">
        <v>0</v>
      </c>
      <c r="BP327" s="85" t="s">
        <v>132</v>
      </c>
      <c r="BQ327" s="85" t="s">
        <v>132</v>
      </c>
      <c r="BR327" s="85" t="s">
        <v>807</v>
      </c>
      <c r="BS327" s="85" t="s">
        <v>807</v>
      </c>
      <c r="BT327" s="142">
        <v>44118</v>
      </c>
      <c r="BU327" s="85" t="s">
        <v>1677</v>
      </c>
      <c r="BV327" s="85" t="s">
        <v>130</v>
      </c>
      <c r="BW327" s="91" t="s">
        <v>1678</v>
      </c>
      <c r="BX327" s="85"/>
      <c r="BY327" s="88" t="s">
        <v>130</v>
      </c>
      <c r="BZ327" s="85" t="s">
        <v>807</v>
      </c>
      <c r="CA327" s="85" t="s">
        <v>807</v>
      </c>
      <c r="CB327" s="85"/>
      <c r="CC327" s="85"/>
      <c r="CD327" s="85" t="s">
        <v>131</v>
      </c>
      <c r="CE327" s="88" t="s">
        <v>1681</v>
      </c>
      <c r="CF327" s="80" t="str">
        <f t="shared" si="251"/>
        <v>HTA</v>
      </c>
      <c r="CG327" s="109">
        <v>47</v>
      </c>
      <c r="CH327" s="95">
        <v>145</v>
      </c>
      <c r="CI327" s="50">
        <f t="shared" si="231"/>
        <v>22.354340071343639</v>
      </c>
      <c r="CJ327" s="18" t="str">
        <f t="shared" si="232"/>
        <v>NORMAL</v>
      </c>
      <c r="CK327" s="95">
        <f>Hoja1!L329</f>
        <v>10</v>
      </c>
      <c r="CL327" s="10" t="s">
        <v>1112</v>
      </c>
      <c r="CM327" s="114">
        <v>43546</v>
      </c>
      <c r="CN327" s="92"/>
      <c r="CO327" s="75">
        <v>1</v>
      </c>
      <c r="CP327" s="119">
        <f t="shared" ref="CP327:CP331" si="252">CM327</f>
        <v>43546</v>
      </c>
      <c r="CQ327" s="75">
        <v>2</v>
      </c>
      <c r="CR327" s="65" t="s">
        <v>1222</v>
      </c>
      <c r="CS327" s="75">
        <v>0</v>
      </c>
      <c r="CT327" s="110" t="s">
        <v>131</v>
      </c>
      <c r="CU327" s="93" t="s">
        <v>807</v>
      </c>
      <c r="CV327" s="92"/>
      <c r="CW327" s="102">
        <v>120</v>
      </c>
      <c r="CX327" s="102">
        <v>80</v>
      </c>
      <c r="CY327" s="93" t="s">
        <v>807</v>
      </c>
      <c r="CZ327" s="92" t="s">
        <v>130</v>
      </c>
      <c r="DA327" s="75" t="s">
        <v>807</v>
      </c>
      <c r="DB327" s="92">
        <v>0</v>
      </c>
      <c r="DC327" s="75" t="str">
        <f t="shared" si="233"/>
        <v/>
      </c>
      <c r="DD327" s="16" t="str">
        <f t="shared" si="234"/>
        <v/>
      </c>
      <c r="DE327" s="16" t="str">
        <f t="shared" si="235"/>
        <v/>
      </c>
      <c r="DF327" s="16" t="str">
        <f t="shared" si="236"/>
        <v/>
      </c>
      <c r="DG327" s="16" t="str">
        <f t="shared" si="248"/>
        <v xml:space="preserve"> +  +  + </v>
      </c>
      <c r="DH327" s="16" t="str">
        <f>E327</f>
        <v>HTA</v>
      </c>
      <c r="DI327" s="98"/>
      <c r="DJ327" s="75" t="str">
        <f t="shared" si="237"/>
        <v>NO</v>
      </c>
      <c r="DL327" s="98"/>
      <c r="DM327" s="98"/>
      <c r="DN327" s="75" t="str">
        <f t="shared" si="238"/>
        <v>NO</v>
      </c>
      <c r="DO327" s="98"/>
      <c r="DP327" s="75" t="str">
        <f t="shared" si="239"/>
        <v>NO</v>
      </c>
      <c r="DQ327" s="98"/>
      <c r="DR327" s="75" t="str">
        <f t="shared" si="240"/>
        <v>NO</v>
      </c>
      <c r="DS327" s="98"/>
      <c r="DT327" s="75" t="str">
        <f t="shared" si="241"/>
        <v>NO</v>
      </c>
      <c r="DU327" s="98"/>
      <c r="DV327" s="75" t="str">
        <f t="shared" si="242"/>
        <v>NO</v>
      </c>
      <c r="DW327" s="98"/>
      <c r="DX327" s="75" t="str">
        <f t="shared" si="243"/>
        <v>NO</v>
      </c>
      <c r="DY327" s="98">
        <v>43376</v>
      </c>
      <c r="DZ327" s="75" t="str">
        <f t="shared" si="244"/>
        <v>SI</v>
      </c>
      <c r="EA327" s="98"/>
      <c r="EB327" s="75" t="str">
        <f t="shared" si="245"/>
        <v>NO</v>
      </c>
      <c r="EC327" s="98" t="s">
        <v>807</v>
      </c>
      <c r="ED327" s="92" t="s">
        <v>1530</v>
      </c>
      <c r="EE327" s="92"/>
      <c r="EF327" s="98" t="s">
        <v>807</v>
      </c>
      <c r="EG327" s="94"/>
      <c r="EH327" s="92" t="s">
        <v>1793</v>
      </c>
      <c r="EI327" s="99" t="s">
        <v>807</v>
      </c>
      <c r="EJ327" s="99"/>
      <c r="EK327" s="101">
        <v>43657</v>
      </c>
      <c r="EL327" s="92">
        <v>0.8</v>
      </c>
      <c r="EM327" s="103">
        <v>43561</v>
      </c>
      <c r="EN327" s="102">
        <v>88</v>
      </c>
      <c r="EO327" s="101">
        <v>43657</v>
      </c>
      <c r="EP327" s="92">
        <v>202</v>
      </c>
      <c r="EQ327" s="101">
        <v>43657</v>
      </c>
      <c r="ER327" s="99">
        <v>129.4</v>
      </c>
      <c r="ES327" s="101">
        <v>43657</v>
      </c>
      <c r="ET327" s="192">
        <v>56.1</v>
      </c>
      <c r="EU327" s="101">
        <v>43657</v>
      </c>
      <c r="EV327" s="92">
        <v>82.5</v>
      </c>
      <c r="EW327" s="101">
        <v>43561</v>
      </c>
      <c r="EX327" s="92"/>
      <c r="EY327" s="103"/>
      <c r="EZ327" s="92"/>
      <c r="FA327" s="102"/>
      <c r="FB327" s="102"/>
      <c r="FC327" s="92"/>
      <c r="FD327" s="92"/>
      <c r="FE327" s="103">
        <v>43561</v>
      </c>
      <c r="FF327" s="105">
        <v>3.9</v>
      </c>
      <c r="FG327" s="101">
        <v>43561</v>
      </c>
      <c r="FH327" s="105">
        <v>88.4</v>
      </c>
      <c r="FI327" s="92"/>
      <c r="FJ327" s="94"/>
      <c r="FK327" s="92"/>
      <c r="FL327" s="114">
        <v>44118</v>
      </c>
      <c r="FM327" s="98" t="s">
        <v>1530</v>
      </c>
      <c r="FN327" s="114">
        <v>44210</v>
      </c>
      <c r="FO327" s="107" t="s">
        <v>807</v>
      </c>
      <c r="FP327" s="92" t="s">
        <v>132</v>
      </c>
      <c r="FQ327" s="92" t="s">
        <v>132</v>
      </c>
      <c r="FR327" s="92" t="s">
        <v>132</v>
      </c>
      <c r="FS327" s="107" t="s">
        <v>807</v>
      </c>
      <c r="FT327" s="92" t="s">
        <v>132</v>
      </c>
      <c r="FU327" s="92"/>
      <c r="GM327" s="102"/>
    </row>
    <row r="328" spans="1:195" s="75" customFormat="1" x14ac:dyDescent="0.25">
      <c r="A328" s="85">
        <v>2022</v>
      </c>
      <c r="B328" s="76">
        <v>44926</v>
      </c>
      <c r="C328" s="85" t="s">
        <v>121</v>
      </c>
      <c r="D328" s="85" t="s">
        <v>122</v>
      </c>
      <c r="E328" s="85" t="s">
        <v>1475</v>
      </c>
      <c r="F328" s="77">
        <f t="shared" si="250"/>
        <v>327</v>
      </c>
      <c r="G328" s="85" t="s">
        <v>1586</v>
      </c>
      <c r="H328" s="85">
        <v>86</v>
      </c>
      <c r="I328" s="85" t="s">
        <v>797</v>
      </c>
      <c r="J328" s="217" t="s">
        <v>798</v>
      </c>
      <c r="K328" s="77" t="str">
        <f>VLOOKUP(J328,[1]CodMpios!$B$1075:$E$1087,4,FALSE)</f>
        <v>86885 - Villagarzón</v>
      </c>
      <c r="L328" s="77" t="str">
        <f>VLOOKUP($J328,[1]Coord_Mpios_X_Y!$B$102:$K$114,9,FALSE)</f>
        <v>0,911149514668</v>
      </c>
      <c r="M328" s="77" t="str">
        <f>VLOOKUP($J328,[1]Coord_Mpios_X_Y!$B$102:$K$114,10,FALSE)</f>
        <v>-76,744954472991</v>
      </c>
      <c r="N328" s="86" t="s">
        <v>1784</v>
      </c>
      <c r="O328" s="86" t="s">
        <v>1776</v>
      </c>
      <c r="P328" s="218"/>
      <c r="Q328" s="85" t="s">
        <v>126</v>
      </c>
      <c r="R328" s="108">
        <v>79378228</v>
      </c>
      <c r="S328" s="62" t="str">
        <f t="shared" si="230"/>
        <v>CC79378228</v>
      </c>
      <c r="T328" s="91" t="s">
        <v>192</v>
      </c>
      <c r="U328" s="85" t="s">
        <v>218</v>
      </c>
      <c r="V328" s="91" t="s">
        <v>177</v>
      </c>
      <c r="W328" s="85" t="s">
        <v>562</v>
      </c>
      <c r="X328" s="87">
        <v>24131</v>
      </c>
      <c r="Y328" s="89">
        <f t="shared" si="246"/>
        <v>66</v>
      </c>
      <c r="Z328" s="63">
        <f>VLOOKUP($Y328,[1]Edades!$A$3:$H$153,4,FALSE)</f>
        <v>6</v>
      </c>
      <c r="AA328" s="63" t="str">
        <f>VLOOKUP($Y328,[1]Edades!$A$3:$H$153,6,FALSE)</f>
        <v>6 - Persona mayor</v>
      </c>
      <c r="AB328" s="63">
        <f>VLOOKUP($Y328,[1]Edades!$A$3:$H$153,7,FALSE)</f>
        <v>14</v>
      </c>
      <c r="AC328" s="63" t="str">
        <f>VLOOKUP($Y328,[1]Edades!$A$3:$H$153,8,FALSE)</f>
        <v>65-69</v>
      </c>
      <c r="AD328" s="91" t="s">
        <v>1589</v>
      </c>
      <c r="AE328" s="85">
        <v>1</v>
      </c>
      <c r="AF328" s="85" t="s">
        <v>807</v>
      </c>
      <c r="AG328" s="86" t="s">
        <v>1777</v>
      </c>
      <c r="AH328" s="85" t="s">
        <v>807</v>
      </c>
      <c r="AI328" s="85" t="s">
        <v>807</v>
      </c>
      <c r="AJ328" s="85" t="s">
        <v>807</v>
      </c>
      <c r="AK328" s="86" t="s">
        <v>1784</v>
      </c>
      <c r="AL328" s="85" t="s">
        <v>807</v>
      </c>
      <c r="AM328" s="85" t="s">
        <v>1786</v>
      </c>
      <c r="AN328" s="85" t="s">
        <v>131</v>
      </c>
      <c r="AO328" s="85" t="s">
        <v>131</v>
      </c>
      <c r="AP328" s="85" t="s">
        <v>131</v>
      </c>
      <c r="AQ328" s="75" t="s">
        <v>1841</v>
      </c>
      <c r="AR328" s="53" t="str">
        <f t="shared" si="247"/>
        <v>86885 - Villagarzón</v>
      </c>
      <c r="AS328" s="85" t="s">
        <v>1618</v>
      </c>
      <c r="AT328" s="85">
        <v>3138992074</v>
      </c>
      <c r="AU328" s="85" t="s">
        <v>1219</v>
      </c>
      <c r="AV328" s="85"/>
      <c r="AW328" s="85"/>
      <c r="AX328" s="85"/>
      <c r="AY328" s="85"/>
      <c r="AZ328" s="85"/>
      <c r="BA328" s="85">
        <v>86</v>
      </c>
      <c r="BB328" s="85" t="s">
        <v>1778</v>
      </c>
      <c r="BC328" s="85">
        <v>86885</v>
      </c>
      <c r="BD328" s="85" t="s">
        <v>1618</v>
      </c>
      <c r="BE328" s="89">
        <v>860010017201</v>
      </c>
      <c r="BF328" s="49" t="s">
        <v>1083</v>
      </c>
      <c r="BG328" s="85" t="s">
        <v>1779</v>
      </c>
      <c r="BH328" s="85" t="s">
        <v>1780</v>
      </c>
      <c r="BI328" s="85">
        <v>4201616</v>
      </c>
      <c r="BJ328" s="85"/>
      <c r="BK328" s="85"/>
      <c r="BL328" s="85" t="s">
        <v>807</v>
      </c>
      <c r="BM328" s="88" t="s">
        <v>130</v>
      </c>
      <c r="BN328" s="85" t="s">
        <v>132</v>
      </c>
      <c r="BO328" s="85">
        <v>0</v>
      </c>
      <c r="BP328" s="85" t="s">
        <v>132</v>
      </c>
      <c r="BQ328" s="85" t="s">
        <v>132</v>
      </c>
      <c r="BR328" s="85" t="s">
        <v>1676</v>
      </c>
      <c r="BS328" s="85" t="s">
        <v>132</v>
      </c>
      <c r="BT328" s="142">
        <v>44880</v>
      </c>
      <c r="BU328" s="85" t="s">
        <v>1677</v>
      </c>
      <c r="BV328" s="85" t="s">
        <v>130</v>
      </c>
      <c r="BW328" s="91" t="s">
        <v>1678</v>
      </c>
      <c r="BX328" s="85" t="s">
        <v>132</v>
      </c>
      <c r="BY328" s="85" t="s">
        <v>132</v>
      </c>
      <c r="BZ328" s="85" t="s">
        <v>130</v>
      </c>
      <c r="CA328" s="85" t="s">
        <v>132</v>
      </c>
      <c r="CB328" s="85" t="s">
        <v>132</v>
      </c>
      <c r="CC328" s="85" t="s">
        <v>130</v>
      </c>
      <c r="CD328" s="85" t="s">
        <v>1532</v>
      </c>
      <c r="CE328" s="85" t="s">
        <v>1681</v>
      </c>
      <c r="CF328" s="85" t="s">
        <v>132</v>
      </c>
      <c r="CG328" s="109">
        <v>78</v>
      </c>
      <c r="CH328" s="95">
        <v>176</v>
      </c>
      <c r="CI328" s="50">
        <f t="shared" si="231"/>
        <v>25.180785123966942</v>
      </c>
      <c r="CJ328" s="18" t="str">
        <f t="shared" si="232"/>
        <v>SOBREPESO</v>
      </c>
      <c r="CK328" s="95">
        <f>Hoja1!L330</f>
        <v>41</v>
      </c>
      <c r="CL328" s="10" t="s">
        <v>1115</v>
      </c>
      <c r="CM328" s="114">
        <v>43550</v>
      </c>
      <c r="CN328" s="92"/>
      <c r="CO328" s="75">
        <v>1</v>
      </c>
      <c r="CP328" s="119">
        <f t="shared" si="252"/>
        <v>43550</v>
      </c>
      <c r="CQ328" s="75">
        <v>1</v>
      </c>
      <c r="CR328" s="94" t="s">
        <v>1221</v>
      </c>
      <c r="CS328" s="75">
        <v>1</v>
      </c>
      <c r="CT328" s="110" t="s">
        <v>1707</v>
      </c>
      <c r="CU328" s="92" t="s">
        <v>132</v>
      </c>
      <c r="CV328" s="92"/>
      <c r="CW328" s="102">
        <v>130</v>
      </c>
      <c r="CX328" s="102">
        <v>80</v>
      </c>
      <c r="CY328" s="93" t="s">
        <v>130</v>
      </c>
      <c r="CZ328" s="92" t="s">
        <v>132</v>
      </c>
      <c r="DA328" s="92" t="s">
        <v>130</v>
      </c>
      <c r="DB328" s="92">
        <v>1</v>
      </c>
      <c r="DC328" s="75" t="str">
        <f t="shared" si="233"/>
        <v/>
      </c>
      <c r="DD328" s="16" t="str">
        <f t="shared" si="234"/>
        <v/>
      </c>
      <c r="DE328" s="16" t="str">
        <f t="shared" si="235"/>
        <v/>
      </c>
      <c r="DF328" s="16" t="str">
        <f t="shared" si="236"/>
        <v/>
      </c>
      <c r="DG328" s="16" t="str">
        <f t="shared" si="248"/>
        <v xml:space="preserve"> +  +  + </v>
      </c>
      <c r="DH328" s="16" t="str">
        <f>E328</f>
        <v>HTA + DM</v>
      </c>
      <c r="DI328" s="98"/>
      <c r="DJ328" s="75" t="str">
        <f t="shared" si="237"/>
        <v>NO</v>
      </c>
      <c r="DL328" s="98"/>
      <c r="DM328" s="98">
        <v>44539</v>
      </c>
      <c r="DN328" s="75" t="str">
        <f t="shared" si="238"/>
        <v>SI</v>
      </c>
      <c r="DO328" s="98"/>
      <c r="DP328" s="75" t="str">
        <f t="shared" si="239"/>
        <v>NO</v>
      </c>
      <c r="DQ328" s="98"/>
      <c r="DR328" s="75" t="str">
        <f t="shared" si="240"/>
        <v>NO</v>
      </c>
      <c r="DS328" s="98"/>
      <c r="DT328" s="75" t="str">
        <f t="shared" si="241"/>
        <v>NO</v>
      </c>
      <c r="DU328" s="98"/>
      <c r="DV328" s="75" t="str">
        <f t="shared" si="242"/>
        <v>NO</v>
      </c>
      <c r="DW328" s="98"/>
      <c r="DX328" s="75" t="str">
        <f t="shared" si="243"/>
        <v>NO</v>
      </c>
      <c r="DY328" s="98">
        <v>44607</v>
      </c>
      <c r="DZ328" s="75" t="str">
        <f t="shared" si="244"/>
        <v>SI</v>
      </c>
      <c r="EA328" s="98"/>
      <c r="EB328" s="75" t="str">
        <f t="shared" si="245"/>
        <v>NO</v>
      </c>
      <c r="EC328" s="98" t="s">
        <v>132</v>
      </c>
      <c r="ED328" s="92" t="s">
        <v>1530</v>
      </c>
      <c r="EE328" s="92" t="s">
        <v>807</v>
      </c>
      <c r="EF328" s="92" t="s">
        <v>1114</v>
      </c>
      <c r="EG328" s="94"/>
      <c r="EH328" s="99" t="s">
        <v>131</v>
      </c>
      <c r="EI328" s="92">
        <v>1</v>
      </c>
      <c r="EJ328" s="92"/>
      <c r="EK328" s="101">
        <v>44607</v>
      </c>
      <c r="EL328" s="92">
        <v>0.5</v>
      </c>
      <c r="EM328" s="103">
        <v>44607</v>
      </c>
      <c r="EN328" s="102">
        <v>119</v>
      </c>
      <c r="EO328" s="101">
        <v>44607</v>
      </c>
      <c r="EP328" s="92">
        <v>168</v>
      </c>
      <c r="EQ328" s="101">
        <v>44607</v>
      </c>
      <c r="ER328" s="99">
        <v>117</v>
      </c>
      <c r="ES328" s="101">
        <v>44607</v>
      </c>
      <c r="ET328" s="192">
        <v>35</v>
      </c>
      <c r="EU328" s="101">
        <v>44607</v>
      </c>
      <c r="EV328" s="92">
        <v>80</v>
      </c>
      <c r="EW328" s="101">
        <v>44607</v>
      </c>
      <c r="EX328" s="92"/>
      <c r="EY328" s="103">
        <v>44607</v>
      </c>
      <c r="EZ328" s="92">
        <v>6.2</v>
      </c>
      <c r="FA328" s="102"/>
      <c r="FB328" s="102"/>
      <c r="FC328" s="92"/>
      <c r="FD328" s="92"/>
      <c r="FE328" s="103"/>
      <c r="FF328" s="105"/>
      <c r="FG328" s="101">
        <v>44607</v>
      </c>
      <c r="FH328" s="105">
        <v>68</v>
      </c>
      <c r="FI328" s="92"/>
      <c r="FJ328" s="94"/>
      <c r="FK328" s="92">
        <v>90</v>
      </c>
      <c r="FL328" s="114">
        <v>44880</v>
      </c>
      <c r="FM328" s="98" t="s">
        <v>1530</v>
      </c>
      <c r="FN328" s="114">
        <v>44972</v>
      </c>
      <c r="FO328" s="107"/>
      <c r="FP328" s="92" t="s">
        <v>132</v>
      </c>
      <c r="FQ328" s="92" t="s">
        <v>132</v>
      </c>
      <c r="FR328" s="92" t="s">
        <v>132</v>
      </c>
      <c r="FS328" s="107" t="s">
        <v>807</v>
      </c>
      <c r="FT328" s="92" t="s">
        <v>132</v>
      </c>
      <c r="FU328" s="92"/>
      <c r="GM328" s="102"/>
    </row>
    <row r="329" spans="1:195" s="75" customFormat="1" x14ac:dyDescent="0.25">
      <c r="A329" s="85">
        <v>2022</v>
      </c>
      <c r="B329" s="76">
        <v>44926</v>
      </c>
      <c r="C329" s="85" t="s">
        <v>121</v>
      </c>
      <c r="D329" s="85" t="s">
        <v>122</v>
      </c>
      <c r="E329" s="85" t="s">
        <v>123</v>
      </c>
      <c r="F329" s="77">
        <f t="shared" si="250"/>
        <v>328</v>
      </c>
      <c r="G329" s="85" t="s">
        <v>1586</v>
      </c>
      <c r="H329" s="85">
        <v>86</v>
      </c>
      <c r="I329" s="85" t="s">
        <v>797</v>
      </c>
      <c r="J329" s="217" t="s">
        <v>798</v>
      </c>
      <c r="K329" s="77" t="str">
        <f>VLOOKUP(J329,[1]CodMpios!$B$1075:$E$1087,4,FALSE)</f>
        <v>86885 - Villagarzón</v>
      </c>
      <c r="L329" s="77" t="str">
        <f>VLOOKUP($J329,[1]Coord_Mpios_X_Y!$B$102:$K$114,9,FALSE)</f>
        <v>0,911149514668</v>
      </c>
      <c r="M329" s="77" t="str">
        <f>VLOOKUP($J329,[1]Coord_Mpios_X_Y!$B$102:$K$114,10,FALSE)</f>
        <v>-76,744954472991</v>
      </c>
      <c r="N329" s="86" t="s">
        <v>1784</v>
      </c>
      <c r="O329" s="86" t="s">
        <v>1776</v>
      </c>
      <c r="P329" s="218"/>
      <c r="Q329" s="85" t="s">
        <v>126</v>
      </c>
      <c r="R329" s="108">
        <v>39835065</v>
      </c>
      <c r="S329" s="62" t="str">
        <f t="shared" si="230"/>
        <v>CC39835065</v>
      </c>
      <c r="T329" s="91" t="s">
        <v>133</v>
      </c>
      <c r="U329" s="85" t="s">
        <v>616</v>
      </c>
      <c r="V329" s="91" t="s">
        <v>261</v>
      </c>
      <c r="W329" s="85" t="s">
        <v>262</v>
      </c>
      <c r="X329" s="87">
        <v>15401</v>
      </c>
      <c r="Y329" s="89">
        <f t="shared" si="246"/>
        <v>42</v>
      </c>
      <c r="Z329" s="63">
        <f>VLOOKUP($Y329,[1]Edades!$A$3:$H$153,4,FALSE)</f>
        <v>5</v>
      </c>
      <c r="AA329" s="63" t="str">
        <f>VLOOKUP($Y329,[1]Edades!$A$3:$H$153,6,FALSE)</f>
        <v>5 - Adultez</v>
      </c>
      <c r="AB329" s="63">
        <f>VLOOKUP($Y329,[1]Edades!$A$3:$H$153,7,FALSE)</f>
        <v>9</v>
      </c>
      <c r="AC329" s="63" t="str">
        <f>VLOOKUP($Y329,[1]Edades!$A$3:$H$153,8,FALSE)</f>
        <v>40-44</v>
      </c>
      <c r="AD329" s="91" t="s">
        <v>1590</v>
      </c>
      <c r="AE329" s="85">
        <v>2</v>
      </c>
      <c r="AF329" s="85" t="s">
        <v>807</v>
      </c>
      <c r="AG329" s="86" t="s">
        <v>1777</v>
      </c>
      <c r="AH329" s="85" t="s">
        <v>807</v>
      </c>
      <c r="AI329" s="85" t="s">
        <v>807</v>
      </c>
      <c r="AJ329" s="85" t="s">
        <v>807</v>
      </c>
      <c r="AK329" s="86" t="s">
        <v>1784</v>
      </c>
      <c r="AL329" s="85" t="s">
        <v>807</v>
      </c>
      <c r="AM329" s="85" t="s">
        <v>1786</v>
      </c>
      <c r="AN329" s="85" t="s">
        <v>131</v>
      </c>
      <c r="AO329" s="85" t="s">
        <v>131</v>
      </c>
      <c r="AP329" s="85" t="s">
        <v>131</v>
      </c>
      <c r="AQ329" s="75" t="s">
        <v>1841</v>
      </c>
      <c r="AR329" s="53" t="str">
        <f t="shared" si="247"/>
        <v>86885 - Villagarzón</v>
      </c>
      <c r="AS329" s="85" t="s">
        <v>1618</v>
      </c>
      <c r="AT329" s="85">
        <v>3158015776</v>
      </c>
      <c r="AU329" s="85" t="s">
        <v>1219</v>
      </c>
      <c r="AV329" s="85"/>
      <c r="AW329" s="85"/>
      <c r="AX329" s="85"/>
      <c r="AY329" s="85"/>
      <c r="AZ329" s="85"/>
      <c r="BA329" s="85">
        <v>86</v>
      </c>
      <c r="BB329" s="85" t="s">
        <v>1778</v>
      </c>
      <c r="BC329" s="85">
        <v>86885</v>
      </c>
      <c r="BD329" s="85" t="s">
        <v>1618</v>
      </c>
      <c r="BE329" s="89">
        <v>860010017201</v>
      </c>
      <c r="BF329" s="49" t="s">
        <v>1083</v>
      </c>
      <c r="BG329" s="85" t="s">
        <v>1779</v>
      </c>
      <c r="BH329" s="85" t="s">
        <v>1780</v>
      </c>
      <c r="BI329" s="85">
        <v>4201616</v>
      </c>
      <c r="BJ329" s="85"/>
      <c r="BK329" s="85"/>
      <c r="BL329" s="85" t="s">
        <v>807</v>
      </c>
      <c r="BM329" s="88" t="s">
        <v>132</v>
      </c>
      <c r="BN329" s="85" t="s">
        <v>132</v>
      </c>
      <c r="BO329" s="85">
        <v>0</v>
      </c>
      <c r="BP329" s="85" t="s">
        <v>132</v>
      </c>
      <c r="BQ329" s="85" t="s">
        <v>132</v>
      </c>
      <c r="BR329" s="85" t="s">
        <v>807</v>
      </c>
      <c r="BS329" s="85" t="s">
        <v>807</v>
      </c>
      <c r="BT329" s="142">
        <v>44462</v>
      </c>
      <c r="BU329" s="85" t="s">
        <v>1677</v>
      </c>
      <c r="BV329" s="85" t="s">
        <v>130</v>
      </c>
      <c r="BW329" s="91" t="s">
        <v>1808</v>
      </c>
      <c r="BX329" s="85"/>
      <c r="BY329" s="85" t="s">
        <v>132</v>
      </c>
      <c r="BZ329" s="85" t="s">
        <v>807</v>
      </c>
      <c r="CA329" s="85" t="s">
        <v>807</v>
      </c>
      <c r="CB329" s="85"/>
      <c r="CC329" s="85"/>
      <c r="CD329" s="85" t="s">
        <v>131</v>
      </c>
      <c r="CE329" s="88" t="s">
        <v>1681</v>
      </c>
      <c r="CF329" s="80" t="str">
        <f t="shared" ref="CF329:CF338" si="253">E329</f>
        <v>HTA</v>
      </c>
      <c r="CG329" s="109">
        <v>90</v>
      </c>
      <c r="CH329" s="95">
        <v>142</v>
      </c>
      <c r="CI329" s="50">
        <f t="shared" si="231"/>
        <v>44.634001190240035</v>
      </c>
      <c r="CJ329" s="18" t="str">
        <f t="shared" si="232"/>
        <v>OBESIDAD</v>
      </c>
      <c r="CK329" s="95">
        <f>Hoja1!L331</f>
        <v>3</v>
      </c>
      <c r="CL329" s="10" t="s">
        <v>1112</v>
      </c>
      <c r="CM329" s="114">
        <v>43551</v>
      </c>
      <c r="CN329" s="92"/>
      <c r="CO329" s="75">
        <v>1</v>
      </c>
      <c r="CP329" s="119">
        <f t="shared" si="252"/>
        <v>43551</v>
      </c>
      <c r="CQ329" s="75">
        <v>2</v>
      </c>
      <c r="CR329" s="65" t="s">
        <v>1222</v>
      </c>
      <c r="CS329" s="75">
        <v>0</v>
      </c>
      <c r="CT329" s="110" t="s">
        <v>131</v>
      </c>
      <c r="CU329" s="93" t="s">
        <v>807</v>
      </c>
      <c r="CV329" s="92"/>
      <c r="CW329" s="102">
        <v>110</v>
      </c>
      <c r="CX329" s="102">
        <v>80</v>
      </c>
      <c r="CY329" s="93" t="s">
        <v>807</v>
      </c>
      <c r="CZ329" s="92" t="s">
        <v>132</v>
      </c>
      <c r="DA329" s="75" t="s">
        <v>807</v>
      </c>
      <c r="DB329" s="92">
        <v>0</v>
      </c>
      <c r="DC329" s="75" t="str">
        <f t="shared" si="233"/>
        <v/>
      </c>
      <c r="DD329" s="16" t="str">
        <f t="shared" si="234"/>
        <v/>
      </c>
      <c r="DE329" s="16" t="str">
        <f t="shared" si="235"/>
        <v/>
      </c>
      <c r="DF329" s="16" t="str">
        <f t="shared" si="236"/>
        <v/>
      </c>
      <c r="DG329" s="16" t="str">
        <f t="shared" si="248"/>
        <v xml:space="preserve"> +  +  + </v>
      </c>
      <c r="DH329" s="16" t="str">
        <f>E329</f>
        <v>HTA</v>
      </c>
      <c r="DI329" s="98"/>
      <c r="DJ329" s="75" t="str">
        <f t="shared" si="237"/>
        <v>NO</v>
      </c>
      <c r="DL329" s="98"/>
      <c r="DM329" s="98">
        <v>43641</v>
      </c>
      <c r="DN329" s="75" t="str">
        <f t="shared" si="238"/>
        <v>SI</v>
      </c>
      <c r="DO329" s="98"/>
      <c r="DP329" s="75" t="str">
        <f t="shared" si="239"/>
        <v>NO</v>
      </c>
      <c r="DQ329" s="98"/>
      <c r="DR329" s="75" t="str">
        <f t="shared" si="240"/>
        <v>NO</v>
      </c>
      <c r="DS329" s="98"/>
      <c r="DT329" s="75" t="str">
        <f t="shared" si="241"/>
        <v>NO</v>
      </c>
      <c r="DU329" s="98"/>
      <c r="DV329" s="75" t="str">
        <f t="shared" si="242"/>
        <v>NO</v>
      </c>
      <c r="DW329" s="98">
        <v>43669</v>
      </c>
      <c r="DX329" s="75" t="str">
        <f t="shared" si="243"/>
        <v>SI</v>
      </c>
      <c r="DY329" s="98">
        <v>44120</v>
      </c>
      <c r="DZ329" s="75" t="str">
        <f t="shared" si="244"/>
        <v>SI</v>
      </c>
      <c r="EA329" s="98"/>
      <c r="EB329" s="75" t="str">
        <f t="shared" si="245"/>
        <v>NO</v>
      </c>
      <c r="EC329" s="98" t="s">
        <v>807</v>
      </c>
      <c r="ED329" s="92" t="s">
        <v>1530</v>
      </c>
      <c r="EE329" s="92"/>
      <c r="EF329" s="98" t="s">
        <v>807</v>
      </c>
      <c r="EG329" s="94"/>
      <c r="EH329" s="99" t="s">
        <v>131</v>
      </c>
      <c r="EI329" s="99" t="s">
        <v>807</v>
      </c>
      <c r="EJ329" s="99"/>
      <c r="EK329" s="101">
        <v>44120</v>
      </c>
      <c r="EL329" s="92">
        <v>0.72</v>
      </c>
      <c r="EM329" s="103">
        <v>44120</v>
      </c>
      <c r="EN329" s="102">
        <v>92</v>
      </c>
      <c r="EO329" s="101">
        <v>44120</v>
      </c>
      <c r="EP329" s="92">
        <v>91</v>
      </c>
      <c r="EQ329" s="101">
        <v>44120</v>
      </c>
      <c r="ER329" s="99">
        <v>46.8</v>
      </c>
      <c r="ES329" s="101">
        <v>44120</v>
      </c>
      <c r="ET329" s="192">
        <v>30</v>
      </c>
      <c r="EU329" s="101">
        <v>44120</v>
      </c>
      <c r="EV329" s="92">
        <v>71</v>
      </c>
      <c r="EW329" s="101">
        <v>44120</v>
      </c>
      <c r="EX329" s="92"/>
      <c r="EY329" s="103"/>
      <c r="EZ329" s="92"/>
      <c r="FA329" s="102"/>
      <c r="FB329" s="102"/>
      <c r="FC329" s="92"/>
      <c r="FD329" s="92"/>
      <c r="FE329" s="103">
        <v>44120</v>
      </c>
      <c r="FF329" s="105">
        <v>6.9</v>
      </c>
      <c r="FG329" s="101">
        <v>44120</v>
      </c>
      <c r="FH329" s="105">
        <v>31</v>
      </c>
      <c r="FI329" s="92"/>
      <c r="FJ329" s="94"/>
      <c r="FK329" s="92"/>
      <c r="FL329" s="114">
        <v>44462</v>
      </c>
      <c r="FM329" s="98" t="s">
        <v>1530</v>
      </c>
      <c r="FN329" s="114">
        <v>44492</v>
      </c>
      <c r="FO329" s="107" t="s">
        <v>807</v>
      </c>
      <c r="FP329" s="92" t="s">
        <v>132</v>
      </c>
      <c r="FQ329" s="92" t="s">
        <v>132</v>
      </c>
      <c r="FR329" s="92" t="s">
        <v>132</v>
      </c>
      <c r="FS329" s="107" t="s">
        <v>807</v>
      </c>
      <c r="FT329" s="92" t="s">
        <v>132</v>
      </c>
      <c r="FU329" s="92"/>
      <c r="GM329" s="102"/>
    </row>
    <row r="330" spans="1:195" s="75" customFormat="1" x14ac:dyDescent="0.25">
      <c r="A330" s="85">
        <v>2022</v>
      </c>
      <c r="B330" s="76">
        <v>44926</v>
      </c>
      <c r="C330" s="85" t="s">
        <v>121</v>
      </c>
      <c r="D330" s="85" t="s">
        <v>122</v>
      </c>
      <c r="E330" s="85" t="s">
        <v>1475</v>
      </c>
      <c r="F330" s="77">
        <f t="shared" si="250"/>
        <v>329</v>
      </c>
      <c r="G330" s="85" t="s">
        <v>1586</v>
      </c>
      <c r="H330" s="85">
        <v>86</v>
      </c>
      <c r="I330" s="85" t="s">
        <v>797</v>
      </c>
      <c r="J330" s="217" t="s">
        <v>800</v>
      </c>
      <c r="K330" s="77" t="str">
        <f>VLOOKUP(J330,[1]CodMpios!$B$1075:$E$1087,4,FALSE)</f>
        <v>86001 - Mocoa</v>
      </c>
      <c r="L330" s="77" t="str">
        <f>VLOOKUP($J330,[1]Coord_Mpios_X_Y!$B$102:$K$114,9,FALSE)</f>
        <v>1,228574994655</v>
      </c>
      <c r="M330" s="77" t="str">
        <f>VLOOKUP($J330,[1]Coord_Mpios_X_Y!$B$102:$K$114,10,FALSE)</f>
        <v>-76,684362183288</v>
      </c>
      <c r="N330" s="86" t="s">
        <v>1784</v>
      </c>
      <c r="O330" s="86" t="s">
        <v>1776</v>
      </c>
      <c r="P330" s="218"/>
      <c r="Q330" s="85" t="s">
        <v>126</v>
      </c>
      <c r="R330" s="108">
        <v>18124405</v>
      </c>
      <c r="S330" s="62" t="str">
        <f t="shared" si="230"/>
        <v>CC18124405</v>
      </c>
      <c r="T330" s="91" t="s">
        <v>708</v>
      </c>
      <c r="U330" s="85" t="s">
        <v>395</v>
      </c>
      <c r="V330" s="91" t="s">
        <v>226</v>
      </c>
      <c r="W330" s="85" t="s">
        <v>852</v>
      </c>
      <c r="X330" s="87">
        <v>24208</v>
      </c>
      <c r="Y330" s="89">
        <f t="shared" si="246"/>
        <v>66</v>
      </c>
      <c r="Z330" s="63">
        <f>VLOOKUP($Y330,[1]Edades!$A$3:$H$153,4,FALSE)</f>
        <v>6</v>
      </c>
      <c r="AA330" s="63" t="str">
        <f>VLOOKUP($Y330,[1]Edades!$A$3:$H$153,6,FALSE)</f>
        <v>6 - Persona mayor</v>
      </c>
      <c r="AB330" s="63">
        <f>VLOOKUP($Y330,[1]Edades!$A$3:$H$153,7,FALSE)</f>
        <v>14</v>
      </c>
      <c r="AC330" s="63" t="str">
        <f>VLOOKUP($Y330,[1]Edades!$A$3:$H$153,8,FALSE)</f>
        <v>65-69</v>
      </c>
      <c r="AD330" s="91" t="s">
        <v>1589</v>
      </c>
      <c r="AE330" s="85">
        <v>1</v>
      </c>
      <c r="AF330" s="85" t="s">
        <v>807</v>
      </c>
      <c r="AG330" s="86" t="s">
        <v>571</v>
      </c>
      <c r="AH330" s="86" t="s">
        <v>130</v>
      </c>
      <c r="AI330" s="85" t="s">
        <v>807</v>
      </c>
      <c r="AJ330" s="85" t="s">
        <v>807</v>
      </c>
      <c r="AK330" s="86" t="s">
        <v>1784</v>
      </c>
      <c r="AL330" s="86" t="s">
        <v>1600</v>
      </c>
      <c r="AM330" s="85" t="s">
        <v>1786</v>
      </c>
      <c r="AN330" s="85" t="s">
        <v>131</v>
      </c>
      <c r="AO330" s="85" t="s">
        <v>131</v>
      </c>
      <c r="AP330" s="85" t="s">
        <v>131</v>
      </c>
      <c r="AQ330" s="75" t="s">
        <v>1841</v>
      </c>
      <c r="AR330" s="53" t="str">
        <f t="shared" si="247"/>
        <v>86001 - Mocoa</v>
      </c>
      <c r="AS330" s="85" t="s">
        <v>1586</v>
      </c>
      <c r="AT330" s="85">
        <v>3227409308</v>
      </c>
      <c r="AU330" s="85" t="s">
        <v>1219</v>
      </c>
      <c r="AV330" s="85"/>
      <c r="AW330" s="85"/>
      <c r="AX330" s="85"/>
      <c r="AY330" s="85"/>
      <c r="AZ330" s="85"/>
      <c r="BA330" s="85">
        <v>86</v>
      </c>
      <c r="BB330" s="85" t="s">
        <v>1778</v>
      </c>
      <c r="BC330" s="85">
        <v>86001</v>
      </c>
      <c r="BD330" s="85" t="s">
        <v>1586</v>
      </c>
      <c r="BE330" s="89">
        <v>860010017201</v>
      </c>
      <c r="BF330" s="49" t="s">
        <v>1079</v>
      </c>
      <c r="BG330" s="85" t="s">
        <v>1779</v>
      </c>
      <c r="BH330" s="85" t="s">
        <v>1780</v>
      </c>
      <c r="BI330" s="85">
        <v>4201616</v>
      </c>
      <c r="BJ330" s="85"/>
      <c r="BK330" s="85"/>
      <c r="BL330" s="85" t="s">
        <v>807</v>
      </c>
      <c r="BM330" s="88" t="s">
        <v>132</v>
      </c>
      <c r="BN330" s="85" t="s">
        <v>132</v>
      </c>
      <c r="BO330" s="85">
        <v>0</v>
      </c>
      <c r="BP330" s="85" t="s">
        <v>132</v>
      </c>
      <c r="BQ330" s="85" t="s">
        <v>132</v>
      </c>
      <c r="BR330" s="85" t="s">
        <v>807</v>
      </c>
      <c r="BS330" s="85" t="s">
        <v>807</v>
      </c>
      <c r="BT330" s="90">
        <v>44839</v>
      </c>
      <c r="BU330" s="85" t="s">
        <v>1677</v>
      </c>
      <c r="BV330" s="85" t="s">
        <v>130</v>
      </c>
      <c r="BW330" s="91" t="s">
        <v>1792</v>
      </c>
      <c r="BX330" s="85"/>
      <c r="BY330" s="85" t="s">
        <v>132</v>
      </c>
      <c r="BZ330" s="85" t="s">
        <v>807</v>
      </c>
      <c r="CA330" s="85" t="s">
        <v>807</v>
      </c>
      <c r="CB330" s="85"/>
      <c r="CC330" s="85"/>
      <c r="CD330" s="85" t="s">
        <v>131</v>
      </c>
      <c r="CE330" s="88" t="s">
        <v>1681</v>
      </c>
      <c r="CF330" s="80" t="str">
        <f t="shared" si="253"/>
        <v>HTA + DM</v>
      </c>
      <c r="CG330" s="109">
        <v>93</v>
      </c>
      <c r="CH330" s="95">
        <v>176</v>
      </c>
      <c r="CI330" s="50">
        <f t="shared" si="231"/>
        <v>30.023243801652892</v>
      </c>
      <c r="CJ330" s="18" t="str">
        <f t="shared" si="232"/>
        <v>OBESIDAD</v>
      </c>
      <c r="CK330" s="95">
        <f>Hoja1!L332</f>
        <v>25</v>
      </c>
      <c r="CL330" s="10" t="s">
        <v>1115</v>
      </c>
      <c r="CM330" s="114">
        <v>43552</v>
      </c>
      <c r="CN330" s="92"/>
      <c r="CO330" s="75">
        <v>1</v>
      </c>
      <c r="CP330" s="119">
        <f t="shared" si="252"/>
        <v>43552</v>
      </c>
      <c r="CQ330" s="75">
        <v>1</v>
      </c>
      <c r="CR330" s="94" t="s">
        <v>1221</v>
      </c>
      <c r="CS330" s="75">
        <v>1</v>
      </c>
      <c r="CT330" s="110" t="s">
        <v>1707</v>
      </c>
      <c r="CU330" s="93" t="s">
        <v>807</v>
      </c>
      <c r="CV330" s="92"/>
      <c r="CW330" s="102">
        <v>140</v>
      </c>
      <c r="CX330" s="102">
        <v>90</v>
      </c>
      <c r="CY330" s="93" t="s">
        <v>807</v>
      </c>
      <c r="CZ330" s="92" t="s">
        <v>130</v>
      </c>
      <c r="DA330" s="75" t="s">
        <v>807</v>
      </c>
      <c r="DB330" s="92">
        <v>0</v>
      </c>
      <c r="DC330" s="75" t="str">
        <f t="shared" si="233"/>
        <v/>
      </c>
      <c r="DD330" s="16" t="str">
        <f t="shared" si="234"/>
        <v>PRESION ALTA</v>
      </c>
      <c r="DE330" s="16" t="str">
        <f t="shared" si="235"/>
        <v/>
      </c>
      <c r="DF330" s="16" t="str">
        <f t="shared" si="236"/>
        <v>HDL ALTO</v>
      </c>
      <c r="DG330" s="16" t="str">
        <f t="shared" si="248"/>
        <v xml:space="preserve"> + PRESION ALTA +  + HDL ALTO</v>
      </c>
      <c r="DH330" s="16" t="str">
        <f>VLOOKUP(DG330,Hoja3!$A$19:$B$41,2,FALSE)</f>
        <v>PRESION ALTA + HDL ALTO</v>
      </c>
      <c r="DI330" s="98"/>
      <c r="DJ330" s="75" t="str">
        <f t="shared" si="237"/>
        <v>NO</v>
      </c>
      <c r="DL330" s="98"/>
      <c r="DM330" s="98">
        <v>43557</v>
      </c>
      <c r="DN330" s="75" t="str">
        <f t="shared" si="238"/>
        <v>SI</v>
      </c>
      <c r="DO330" s="98"/>
      <c r="DP330" s="75" t="str">
        <f t="shared" si="239"/>
        <v>NO</v>
      </c>
      <c r="DQ330" s="98"/>
      <c r="DR330" s="75" t="str">
        <f t="shared" si="240"/>
        <v>NO</v>
      </c>
      <c r="DS330" s="98"/>
      <c r="DT330" s="75" t="str">
        <f t="shared" si="241"/>
        <v>NO</v>
      </c>
      <c r="DU330" s="98"/>
      <c r="DV330" s="75" t="str">
        <f t="shared" si="242"/>
        <v>NO</v>
      </c>
      <c r="DW330" s="98"/>
      <c r="DX330" s="75" t="str">
        <f t="shared" si="243"/>
        <v>NO</v>
      </c>
      <c r="DY330" s="98">
        <v>43545</v>
      </c>
      <c r="DZ330" s="75" t="str">
        <f t="shared" si="244"/>
        <v>SI</v>
      </c>
      <c r="EA330" s="98"/>
      <c r="EB330" s="75" t="str">
        <f t="shared" si="245"/>
        <v>NO</v>
      </c>
      <c r="EC330" s="98" t="s">
        <v>807</v>
      </c>
      <c r="ED330" s="92" t="s">
        <v>1530</v>
      </c>
      <c r="EE330" s="92"/>
      <c r="EF330" s="98" t="s">
        <v>807</v>
      </c>
      <c r="EG330" s="94"/>
      <c r="EH330" s="99" t="s">
        <v>131</v>
      </c>
      <c r="EI330" s="99" t="s">
        <v>807</v>
      </c>
      <c r="EJ330" s="99"/>
      <c r="EK330" s="101">
        <v>43545</v>
      </c>
      <c r="EL330" s="92">
        <v>1</v>
      </c>
      <c r="EM330" s="103">
        <v>43545</v>
      </c>
      <c r="EN330" s="102">
        <v>269</v>
      </c>
      <c r="EO330" s="101">
        <v>43545</v>
      </c>
      <c r="EP330" s="92">
        <v>217</v>
      </c>
      <c r="EQ330" s="101">
        <v>43545</v>
      </c>
      <c r="ER330" s="99">
        <v>123.30000000000001</v>
      </c>
      <c r="ES330" s="101">
        <v>43545</v>
      </c>
      <c r="ET330" s="192">
        <v>42.3</v>
      </c>
      <c r="EU330" s="101">
        <v>43545</v>
      </c>
      <c r="EV330" s="92">
        <v>257</v>
      </c>
      <c r="EW330" s="101">
        <v>43545</v>
      </c>
      <c r="EX330" s="92"/>
      <c r="EY330" s="103">
        <v>43545</v>
      </c>
      <c r="EZ330" s="92">
        <v>13</v>
      </c>
      <c r="FA330" s="102"/>
      <c r="FB330" s="102"/>
      <c r="FC330" s="92"/>
      <c r="FD330" s="92"/>
      <c r="FE330" s="103">
        <v>43545</v>
      </c>
      <c r="FF330" s="105">
        <v>198</v>
      </c>
      <c r="FG330" s="101">
        <v>43545</v>
      </c>
      <c r="FH330" s="105">
        <v>65.2</v>
      </c>
      <c r="FI330" s="92"/>
      <c r="FJ330" s="94"/>
      <c r="FK330" s="92"/>
      <c r="FL330" s="97">
        <v>44839</v>
      </c>
      <c r="FM330" s="98" t="s">
        <v>1530</v>
      </c>
      <c r="FN330" s="97"/>
      <c r="FO330" s="107"/>
      <c r="FP330" s="92" t="s">
        <v>132</v>
      </c>
      <c r="FQ330" s="92" t="s">
        <v>132</v>
      </c>
      <c r="FR330" s="92" t="s">
        <v>132</v>
      </c>
      <c r="FS330" s="107" t="s">
        <v>807</v>
      </c>
      <c r="FT330" s="92" t="s">
        <v>132</v>
      </c>
      <c r="FU330" s="92"/>
      <c r="GM330" s="102"/>
    </row>
    <row r="331" spans="1:195" s="75" customFormat="1" x14ac:dyDescent="0.25">
      <c r="A331" s="85">
        <v>2022</v>
      </c>
      <c r="B331" s="76">
        <v>44926</v>
      </c>
      <c r="C331" s="85" t="s">
        <v>121</v>
      </c>
      <c r="D331" s="85" t="s">
        <v>122</v>
      </c>
      <c r="E331" s="85" t="s">
        <v>123</v>
      </c>
      <c r="F331" s="77">
        <f t="shared" si="250"/>
        <v>330</v>
      </c>
      <c r="G331" s="85" t="s">
        <v>1586</v>
      </c>
      <c r="H331" s="85">
        <v>86</v>
      </c>
      <c r="I331" s="85" t="s">
        <v>797</v>
      </c>
      <c r="J331" s="217" t="s">
        <v>798</v>
      </c>
      <c r="K331" s="77" t="str">
        <f>VLOOKUP(J331,[1]CodMpios!$B$1075:$E$1087,4,FALSE)</f>
        <v>86885 - Villagarzón</v>
      </c>
      <c r="L331" s="77" t="str">
        <f>VLOOKUP($J331,[1]Coord_Mpios_X_Y!$B$102:$K$114,9,FALSE)</f>
        <v>0,911149514668</v>
      </c>
      <c r="M331" s="77" t="str">
        <f>VLOOKUP($J331,[1]Coord_Mpios_X_Y!$B$102:$K$114,10,FALSE)</f>
        <v>-76,744954472991</v>
      </c>
      <c r="N331" s="86" t="s">
        <v>1775</v>
      </c>
      <c r="O331" s="86" t="s">
        <v>1776</v>
      </c>
      <c r="P331" s="218"/>
      <c r="Q331" s="85" t="s">
        <v>126</v>
      </c>
      <c r="R331" s="108">
        <v>27364399</v>
      </c>
      <c r="S331" s="62" t="str">
        <f t="shared" si="230"/>
        <v>CC27364399</v>
      </c>
      <c r="T331" s="91" t="s">
        <v>133</v>
      </c>
      <c r="U331" s="85" t="s">
        <v>175</v>
      </c>
      <c r="V331" s="91" t="s">
        <v>781</v>
      </c>
      <c r="W331" s="85" t="s">
        <v>858</v>
      </c>
      <c r="X331" s="87">
        <v>20507</v>
      </c>
      <c r="Y331" s="89">
        <f t="shared" si="246"/>
        <v>56</v>
      </c>
      <c r="Z331" s="63">
        <f>VLOOKUP($Y331,[1]Edades!$A$3:$H$153,4,FALSE)</f>
        <v>5</v>
      </c>
      <c r="AA331" s="63" t="str">
        <f>VLOOKUP($Y331,[1]Edades!$A$3:$H$153,6,FALSE)</f>
        <v>5 - Adultez</v>
      </c>
      <c r="AB331" s="63">
        <f>VLOOKUP($Y331,[1]Edades!$A$3:$H$153,7,FALSE)</f>
        <v>12</v>
      </c>
      <c r="AC331" s="63" t="str">
        <f>VLOOKUP($Y331,[1]Edades!$A$3:$H$153,8,FALSE)</f>
        <v>55-59</v>
      </c>
      <c r="AD331" s="91" t="s">
        <v>1590</v>
      </c>
      <c r="AE331" s="85">
        <v>2</v>
      </c>
      <c r="AF331" s="85" t="s">
        <v>807</v>
      </c>
      <c r="AG331" s="86" t="s">
        <v>1777</v>
      </c>
      <c r="AH331" s="85" t="s">
        <v>807</v>
      </c>
      <c r="AI331" s="85" t="s">
        <v>807</v>
      </c>
      <c r="AJ331" s="85" t="s">
        <v>807</v>
      </c>
      <c r="AK331" s="86" t="s">
        <v>1775</v>
      </c>
      <c r="AL331" s="86" t="s">
        <v>1600</v>
      </c>
      <c r="AM331" s="85" t="s">
        <v>1786</v>
      </c>
      <c r="AN331" s="85" t="s">
        <v>131</v>
      </c>
      <c r="AO331" s="85" t="s">
        <v>131</v>
      </c>
      <c r="AP331" s="85" t="s">
        <v>131</v>
      </c>
      <c r="AQ331" s="75" t="s">
        <v>1841</v>
      </c>
      <c r="AR331" s="53" t="str">
        <f t="shared" si="247"/>
        <v>86885 - Villagarzón</v>
      </c>
      <c r="AS331" s="85" t="s">
        <v>1618</v>
      </c>
      <c r="AT331" s="85">
        <v>3203898514</v>
      </c>
      <c r="AU331" s="85" t="s">
        <v>1219</v>
      </c>
      <c r="AV331" s="85"/>
      <c r="AW331" s="85"/>
      <c r="AX331" s="85"/>
      <c r="AY331" s="85"/>
      <c r="AZ331" s="85"/>
      <c r="BA331" s="85">
        <v>86</v>
      </c>
      <c r="BB331" s="85" t="s">
        <v>1778</v>
      </c>
      <c r="BC331" s="85">
        <v>86885</v>
      </c>
      <c r="BD331" s="85" t="s">
        <v>1618</v>
      </c>
      <c r="BE331" s="89">
        <v>860010017201</v>
      </c>
      <c r="BF331" s="49" t="s">
        <v>1083</v>
      </c>
      <c r="BG331" s="85" t="s">
        <v>1779</v>
      </c>
      <c r="BH331" s="85" t="s">
        <v>1780</v>
      </c>
      <c r="BI331" s="85">
        <v>4201616</v>
      </c>
      <c r="BJ331" s="85"/>
      <c r="BK331" s="85"/>
      <c r="BL331" s="85" t="s">
        <v>807</v>
      </c>
      <c r="BM331" s="88" t="s">
        <v>132</v>
      </c>
      <c r="BN331" s="85" t="s">
        <v>132</v>
      </c>
      <c r="BO331" s="85">
        <v>0</v>
      </c>
      <c r="BP331" s="85" t="s">
        <v>132</v>
      </c>
      <c r="BQ331" s="85" t="s">
        <v>132</v>
      </c>
      <c r="BR331" s="85" t="s">
        <v>807</v>
      </c>
      <c r="BS331" s="85" t="s">
        <v>807</v>
      </c>
      <c r="BT331" s="90">
        <v>44861</v>
      </c>
      <c r="BU331" s="85" t="s">
        <v>1677</v>
      </c>
      <c r="BV331" s="85" t="s">
        <v>130</v>
      </c>
      <c r="BW331" s="91" t="s">
        <v>1808</v>
      </c>
      <c r="BX331" s="85"/>
      <c r="BY331" s="85" t="s">
        <v>132</v>
      </c>
      <c r="BZ331" s="85" t="s">
        <v>807</v>
      </c>
      <c r="CA331" s="85" t="s">
        <v>807</v>
      </c>
      <c r="CB331" s="85"/>
      <c r="CC331" s="85"/>
      <c r="CD331" s="85" t="s">
        <v>131</v>
      </c>
      <c r="CE331" s="88" t="s">
        <v>1681</v>
      </c>
      <c r="CF331" s="80" t="str">
        <f t="shared" si="253"/>
        <v>HTA</v>
      </c>
      <c r="CG331" s="109">
        <v>80</v>
      </c>
      <c r="CH331" s="95">
        <v>158</v>
      </c>
      <c r="CI331" s="50">
        <f t="shared" si="231"/>
        <v>32.046146450889275</v>
      </c>
      <c r="CJ331" s="18" t="str">
        <f t="shared" si="232"/>
        <v>OBESIDAD</v>
      </c>
      <c r="CK331" s="95">
        <f>Hoja1!L333</f>
        <v>13</v>
      </c>
      <c r="CL331" s="10" t="s">
        <v>1113</v>
      </c>
      <c r="CM331" s="114">
        <v>43557</v>
      </c>
      <c r="CN331" s="92"/>
      <c r="CO331" s="75">
        <v>1</v>
      </c>
      <c r="CP331" s="119">
        <f t="shared" si="252"/>
        <v>43557</v>
      </c>
      <c r="CQ331" s="75">
        <v>2</v>
      </c>
      <c r="CR331" s="65" t="s">
        <v>1222</v>
      </c>
      <c r="CS331" s="75">
        <v>0</v>
      </c>
      <c r="CT331" s="110" t="s">
        <v>131</v>
      </c>
      <c r="CU331" s="93" t="s">
        <v>807</v>
      </c>
      <c r="CV331" s="92"/>
      <c r="CW331" s="102">
        <v>130</v>
      </c>
      <c r="CX331" s="102">
        <v>80</v>
      </c>
      <c r="CY331" s="93" t="s">
        <v>807</v>
      </c>
      <c r="CZ331" s="92" t="s">
        <v>132</v>
      </c>
      <c r="DA331" s="75" t="s">
        <v>807</v>
      </c>
      <c r="DB331" s="92">
        <v>0</v>
      </c>
      <c r="DC331" s="75" t="str">
        <f t="shared" si="233"/>
        <v/>
      </c>
      <c r="DD331" s="16" t="str">
        <f t="shared" si="234"/>
        <v/>
      </c>
      <c r="DE331" s="16" t="str">
        <f t="shared" si="235"/>
        <v/>
      </c>
      <c r="DF331" s="16" t="str">
        <f t="shared" si="236"/>
        <v>HDL ALTO</v>
      </c>
      <c r="DG331" s="16" t="str">
        <f t="shared" si="248"/>
        <v xml:space="preserve"> +  +  + HDL ALTO</v>
      </c>
      <c r="DH331" s="16" t="str">
        <f>VLOOKUP(DG331,Hoja3!$A$19:$B$41,2,FALSE)</f>
        <v>HDL ALTO</v>
      </c>
      <c r="DI331" s="98"/>
      <c r="DJ331" s="75" t="str">
        <f t="shared" si="237"/>
        <v>NO</v>
      </c>
      <c r="DL331" s="98"/>
      <c r="DM331" s="98">
        <v>44494</v>
      </c>
      <c r="DN331" s="75" t="str">
        <f t="shared" si="238"/>
        <v>SI</v>
      </c>
      <c r="DO331" s="98"/>
      <c r="DP331" s="75" t="str">
        <f t="shared" si="239"/>
        <v>NO</v>
      </c>
      <c r="DQ331" s="98"/>
      <c r="DR331" s="75" t="str">
        <f t="shared" si="240"/>
        <v>NO</v>
      </c>
      <c r="DS331" s="98"/>
      <c r="DT331" s="75" t="str">
        <f t="shared" si="241"/>
        <v>NO</v>
      </c>
      <c r="DU331" s="98"/>
      <c r="DV331" s="75" t="str">
        <f t="shared" si="242"/>
        <v>NO</v>
      </c>
      <c r="DW331" s="98"/>
      <c r="DX331" s="75" t="str">
        <f t="shared" si="243"/>
        <v>NO</v>
      </c>
      <c r="DY331" s="98">
        <v>44083</v>
      </c>
      <c r="DZ331" s="75" t="str">
        <f t="shared" si="244"/>
        <v>SI</v>
      </c>
      <c r="EA331" s="98"/>
      <c r="EB331" s="75" t="str">
        <f t="shared" si="245"/>
        <v>NO</v>
      </c>
      <c r="EC331" s="98" t="s">
        <v>807</v>
      </c>
      <c r="ED331" s="92" t="s">
        <v>1530</v>
      </c>
      <c r="EE331" s="92"/>
      <c r="EF331" s="98" t="s">
        <v>807</v>
      </c>
      <c r="EG331" s="94"/>
      <c r="EH331" s="99" t="s">
        <v>131</v>
      </c>
      <c r="EI331" s="99" t="s">
        <v>807</v>
      </c>
      <c r="EJ331" s="99"/>
      <c r="EK331" s="101">
        <v>44453</v>
      </c>
      <c r="EL331" s="92">
        <v>1</v>
      </c>
      <c r="EM331" s="103">
        <v>44610</v>
      </c>
      <c r="EN331" s="102">
        <v>97</v>
      </c>
      <c r="EO331" s="101">
        <v>44610</v>
      </c>
      <c r="EP331" s="92">
        <v>200</v>
      </c>
      <c r="EQ331" s="101">
        <v>44610</v>
      </c>
      <c r="ER331" s="99">
        <v>128</v>
      </c>
      <c r="ES331" s="101">
        <v>44610</v>
      </c>
      <c r="ET331" s="192">
        <v>54</v>
      </c>
      <c r="EU331" s="101">
        <v>44610</v>
      </c>
      <c r="EV331" s="92">
        <v>90</v>
      </c>
      <c r="EW331" s="101">
        <v>44070</v>
      </c>
      <c r="EX331" s="92"/>
      <c r="EY331" s="103">
        <v>44331</v>
      </c>
      <c r="EZ331" s="92">
        <v>5.4</v>
      </c>
      <c r="FA331" s="102"/>
      <c r="FB331" s="102"/>
      <c r="FC331" s="92"/>
      <c r="FD331" s="92"/>
      <c r="FE331" s="103">
        <v>44331</v>
      </c>
      <c r="FF331" s="105">
        <v>200</v>
      </c>
      <c r="FG331" s="101">
        <v>44070</v>
      </c>
      <c r="FH331" s="105">
        <v>30</v>
      </c>
      <c r="FI331" s="92"/>
      <c r="FJ331" s="94"/>
      <c r="FK331" s="92"/>
      <c r="FL331" s="97">
        <v>44861</v>
      </c>
      <c r="FM331" s="98" t="s">
        <v>1530</v>
      </c>
      <c r="FN331" s="97">
        <v>44953</v>
      </c>
      <c r="FO331" s="107"/>
      <c r="FP331" s="92" t="s">
        <v>132</v>
      </c>
      <c r="FQ331" s="92" t="s">
        <v>132</v>
      </c>
      <c r="FR331" s="92" t="s">
        <v>132</v>
      </c>
      <c r="FS331" s="107" t="s">
        <v>807</v>
      </c>
      <c r="FT331" s="92" t="s">
        <v>132</v>
      </c>
      <c r="FU331" s="92"/>
      <c r="GM331" s="102"/>
    </row>
    <row r="332" spans="1:195" s="75" customFormat="1" x14ac:dyDescent="0.25">
      <c r="A332" s="85">
        <v>2022</v>
      </c>
      <c r="B332" s="76">
        <v>44926</v>
      </c>
      <c r="C332" s="85" t="s">
        <v>121</v>
      </c>
      <c r="D332" s="85" t="s">
        <v>122</v>
      </c>
      <c r="E332" s="85" t="s">
        <v>123</v>
      </c>
      <c r="F332" s="77">
        <f t="shared" si="250"/>
        <v>331</v>
      </c>
      <c r="G332" s="85" t="s">
        <v>1586</v>
      </c>
      <c r="H332" s="85">
        <v>86</v>
      </c>
      <c r="I332" s="85" t="s">
        <v>797</v>
      </c>
      <c r="J332" s="217" t="s">
        <v>798</v>
      </c>
      <c r="K332" s="77" t="str">
        <f>VLOOKUP(J332,[1]CodMpios!$B$1075:$E$1087,4,FALSE)</f>
        <v>86885 - Villagarzón</v>
      </c>
      <c r="L332" s="77" t="str">
        <f>VLOOKUP($J332,[1]Coord_Mpios_X_Y!$B$102:$K$114,9,FALSE)</f>
        <v>0,911149514668</v>
      </c>
      <c r="M332" s="77" t="str">
        <f>VLOOKUP($J332,[1]Coord_Mpios_X_Y!$B$102:$K$114,10,FALSE)</f>
        <v>-76,744954472991</v>
      </c>
      <c r="N332" s="86" t="s">
        <v>1775</v>
      </c>
      <c r="O332" s="86" t="s">
        <v>1776</v>
      </c>
      <c r="P332" s="218"/>
      <c r="Q332" s="85" t="s">
        <v>126</v>
      </c>
      <c r="R332" s="108">
        <v>41181507</v>
      </c>
      <c r="S332" s="62" t="str">
        <f t="shared" si="230"/>
        <v>CC41181507</v>
      </c>
      <c r="T332" s="91" t="s">
        <v>133</v>
      </c>
      <c r="U332" s="85" t="s">
        <v>368</v>
      </c>
      <c r="V332" s="91" t="s">
        <v>825</v>
      </c>
      <c r="W332" s="85" t="s">
        <v>140</v>
      </c>
      <c r="X332" s="87">
        <v>26514</v>
      </c>
      <c r="Y332" s="89">
        <f t="shared" si="246"/>
        <v>72</v>
      </c>
      <c r="Z332" s="63">
        <f>VLOOKUP($Y332,[1]Edades!$A$3:$H$153,4,FALSE)</f>
        <v>6</v>
      </c>
      <c r="AA332" s="63" t="str">
        <f>VLOOKUP($Y332,[1]Edades!$A$3:$H$153,6,FALSE)</f>
        <v>6 - Persona mayor</v>
      </c>
      <c r="AB332" s="63">
        <f>VLOOKUP($Y332,[1]Edades!$A$3:$H$153,7,FALSE)</f>
        <v>15</v>
      </c>
      <c r="AC332" s="63" t="str">
        <f>VLOOKUP($Y332,[1]Edades!$A$3:$H$153,8,FALSE)</f>
        <v>70-74</v>
      </c>
      <c r="AD332" s="91" t="s">
        <v>1590</v>
      </c>
      <c r="AE332" s="85">
        <v>2</v>
      </c>
      <c r="AF332" s="85" t="s">
        <v>807</v>
      </c>
      <c r="AG332" s="86" t="s">
        <v>212</v>
      </c>
      <c r="AH332" s="86" t="s">
        <v>130</v>
      </c>
      <c r="AI332" s="85" t="s">
        <v>807</v>
      </c>
      <c r="AJ332" s="85" t="s">
        <v>807</v>
      </c>
      <c r="AK332" s="86" t="s">
        <v>1775</v>
      </c>
      <c r="AL332" s="86" t="s">
        <v>1601</v>
      </c>
      <c r="AM332" s="85" t="s">
        <v>1786</v>
      </c>
      <c r="AN332" s="85" t="s">
        <v>131</v>
      </c>
      <c r="AO332" s="85" t="s">
        <v>131</v>
      </c>
      <c r="AP332" s="85" t="s">
        <v>131</v>
      </c>
      <c r="AQ332" s="75" t="s">
        <v>1841</v>
      </c>
      <c r="AR332" s="53" t="str">
        <f t="shared" si="247"/>
        <v>86885 - Villagarzón</v>
      </c>
      <c r="AS332" s="85" t="s">
        <v>1618</v>
      </c>
      <c r="AT332" s="85">
        <v>3105158517</v>
      </c>
      <c r="AU332" s="85" t="s">
        <v>1219</v>
      </c>
      <c r="AV332" s="85"/>
      <c r="AW332" s="85"/>
      <c r="AX332" s="85"/>
      <c r="AY332" s="85"/>
      <c r="AZ332" s="85"/>
      <c r="BA332" s="85">
        <v>86</v>
      </c>
      <c r="BB332" s="85" t="s">
        <v>1778</v>
      </c>
      <c r="BC332" s="85">
        <v>86885</v>
      </c>
      <c r="BD332" s="85" t="s">
        <v>1618</v>
      </c>
      <c r="BE332" s="89">
        <v>860010017201</v>
      </c>
      <c r="BF332" s="49" t="s">
        <v>1083</v>
      </c>
      <c r="BG332" s="85" t="s">
        <v>1779</v>
      </c>
      <c r="BH332" s="85" t="s">
        <v>1780</v>
      </c>
      <c r="BI332" s="85">
        <v>4201616</v>
      </c>
      <c r="BJ332" s="85"/>
      <c r="BK332" s="85"/>
      <c r="BL332" s="85" t="s">
        <v>807</v>
      </c>
      <c r="BM332" s="85" t="s">
        <v>130</v>
      </c>
      <c r="BN332" s="85" t="s">
        <v>132</v>
      </c>
      <c r="BO332" s="85">
        <v>0</v>
      </c>
      <c r="BP332" s="85" t="s">
        <v>132</v>
      </c>
      <c r="BQ332" s="85" t="s">
        <v>132</v>
      </c>
      <c r="BR332" s="85" t="s">
        <v>807</v>
      </c>
      <c r="BS332" s="85" t="s">
        <v>807</v>
      </c>
      <c r="BT332" s="90">
        <v>44634</v>
      </c>
      <c r="BU332" s="85" t="s">
        <v>1677</v>
      </c>
      <c r="BV332" s="85" t="s">
        <v>130</v>
      </c>
      <c r="BW332" s="91" t="s">
        <v>1678</v>
      </c>
      <c r="BX332" s="85"/>
      <c r="BY332" s="88" t="s">
        <v>130</v>
      </c>
      <c r="BZ332" s="85" t="s">
        <v>807</v>
      </c>
      <c r="CA332" s="85" t="s">
        <v>807</v>
      </c>
      <c r="CB332" s="85"/>
      <c r="CC332" s="85"/>
      <c r="CD332" s="85" t="s">
        <v>131</v>
      </c>
      <c r="CE332" s="88" t="s">
        <v>1681</v>
      </c>
      <c r="CF332" s="80" t="str">
        <f t="shared" si="253"/>
        <v>HTA</v>
      </c>
      <c r="CG332" s="109">
        <v>68</v>
      </c>
      <c r="CH332" s="95">
        <v>160</v>
      </c>
      <c r="CI332" s="50">
        <f t="shared" si="231"/>
        <v>26.562499999999996</v>
      </c>
      <c r="CJ332" s="18" t="str">
        <f t="shared" si="232"/>
        <v>SOBREPESO</v>
      </c>
      <c r="CK332" s="95">
        <f>Hoja1!L334</f>
        <v>31</v>
      </c>
      <c r="CL332" s="10" t="s">
        <v>1115</v>
      </c>
      <c r="CM332" s="114">
        <v>43557</v>
      </c>
      <c r="CN332" s="92"/>
      <c r="CO332" s="75">
        <v>1</v>
      </c>
      <c r="CP332" s="98">
        <v>43587</v>
      </c>
      <c r="CQ332" s="75">
        <v>2</v>
      </c>
      <c r="CR332" s="65" t="s">
        <v>1222</v>
      </c>
      <c r="CS332" s="75">
        <v>0</v>
      </c>
      <c r="CT332" s="110" t="s">
        <v>131</v>
      </c>
      <c r="CU332" s="93" t="s">
        <v>807</v>
      </c>
      <c r="CV332" s="92"/>
      <c r="CW332" s="102">
        <v>120</v>
      </c>
      <c r="CX332" s="102">
        <v>70</v>
      </c>
      <c r="CY332" s="93" t="s">
        <v>807</v>
      </c>
      <c r="CZ332" s="92" t="s">
        <v>132</v>
      </c>
      <c r="DA332" s="75" t="s">
        <v>807</v>
      </c>
      <c r="DB332" s="92">
        <v>0</v>
      </c>
      <c r="DC332" s="75" t="str">
        <f t="shared" si="233"/>
        <v/>
      </c>
      <c r="DD332" s="16" t="str">
        <f t="shared" si="234"/>
        <v/>
      </c>
      <c r="DE332" s="16" t="str">
        <f t="shared" si="235"/>
        <v/>
      </c>
      <c r="DF332" s="16" t="str">
        <f t="shared" si="236"/>
        <v/>
      </c>
      <c r="DG332" s="16" t="str">
        <f t="shared" si="248"/>
        <v xml:space="preserve"> +  +  + </v>
      </c>
      <c r="DH332" s="16" t="str">
        <f>E332</f>
        <v>HTA</v>
      </c>
      <c r="DI332" s="98"/>
      <c r="DJ332" s="75" t="str">
        <f t="shared" si="237"/>
        <v>NO</v>
      </c>
      <c r="DL332" s="98"/>
      <c r="DM332" s="98">
        <v>43607</v>
      </c>
      <c r="DN332" s="75" t="str">
        <f t="shared" si="238"/>
        <v>SI</v>
      </c>
      <c r="DO332" s="98"/>
      <c r="DP332" s="75" t="str">
        <f t="shared" si="239"/>
        <v>NO</v>
      </c>
      <c r="DQ332" s="98"/>
      <c r="DR332" s="75" t="str">
        <f t="shared" si="240"/>
        <v>NO</v>
      </c>
      <c r="DS332" s="98"/>
      <c r="DT332" s="75" t="str">
        <f t="shared" si="241"/>
        <v>NO</v>
      </c>
      <c r="DU332" s="98"/>
      <c r="DV332" s="75" t="str">
        <f t="shared" si="242"/>
        <v>NO</v>
      </c>
      <c r="DW332" s="98"/>
      <c r="DX332" s="75" t="str">
        <f t="shared" si="243"/>
        <v>NO</v>
      </c>
      <c r="DY332" s="114">
        <v>44188</v>
      </c>
      <c r="DZ332" s="75" t="str">
        <f t="shared" si="244"/>
        <v>SI</v>
      </c>
      <c r="EA332" s="98"/>
      <c r="EB332" s="75" t="str">
        <f t="shared" si="245"/>
        <v>NO</v>
      </c>
      <c r="EC332" s="98" t="s">
        <v>807</v>
      </c>
      <c r="ED332" s="92" t="s">
        <v>1530</v>
      </c>
      <c r="EE332" s="92"/>
      <c r="EF332" s="98" t="s">
        <v>807</v>
      </c>
      <c r="EG332" s="94"/>
      <c r="EH332" s="99" t="s">
        <v>131</v>
      </c>
      <c r="EI332" s="99" t="s">
        <v>807</v>
      </c>
      <c r="EJ332" s="99"/>
      <c r="EK332" s="150">
        <v>44188</v>
      </c>
      <c r="EL332" s="92">
        <v>0.9</v>
      </c>
      <c r="EM332" s="159">
        <v>44620</v>
      </c>
      <c r="EN332" s="102">
        <v>91</v>
      </c>
      <c r="EO332" s="150">
        <v>44620</v>
      </c>
      <c r="EP332" s="92">
        <v>194</v>
      </c>
      <c r="EQ332" s="150">
        <v>44620</v>
      </c>
      <c r="ER332" s="99">
        <v>127.8</v>
      </c>
      <c r="ES332" s="150">
        <v>44620</v>
      </c>
      <c r="ET332" s="192">
        <v>43</v>
      </c>
      <c r="EU332" s="150">
        <v>44620</v>
      </c>
      <c r="EV332" s="92">
        <v>116</v>
      </c>
      <c r="EW332" s="150">
        <v>44188</v>
      </c>
      <c r="EX332" s="92"/>
      <c r="EY332" s="159">
        <v>43528</v>
      </c>
      <c r="EZ332" s="92">
        <v>5.5</v>
      </c>
      <c r="FA332" s="102"/>
      <c r="FB332" s="102"/>
      <c r="FC332" s="92"/>
      <c r="FD332" s="92"/>
      <c r="FE332" s="159">
        <v>44188</v>
      </c>
      <c r="FF332" s="105">
        <v>30.4</v>
      </c>
      <c r="FG332" s="150">
        <v>44188</v>
      </c>
      <c r="FH332" s="105">
        <v>65</v>
      </c>
      <c r="FI332" s="92"/>
      <c r="FJ332" s="94"/>
      <c r="FK332" s="92"/>
      <c r="FL332" s="97">
        <v>44634</v>
      </c>
      <c r="FM332" s="98" t="s">
        <v>1530</v>
      </c>
      <c r="FN332" s="97">
        <v>44726</v>
      </c>
      <c r="FO332" s="107" t="s">
        <v>807</v>
      </c>
      <c r="FP332" s="92" t="s">
        <v>132</v>
      </c>
      <c r="FQ332" s="92" t="s">
        <v>132</v>
      </c>
      <c r="FR332" s="92" t="s">
        <v>132</v>
      </c>
      <c r="FS332" s="107" t="s">
        <v>807</v>
      </c>
      <c r="FT332" s="92" t="s">
        <v>132</v>
      </c>
      <c r="FU332" s="92"/>
      <c r="GM332" s="102"/>
    </row>
    <row r="333" spans="1:195" s="75" customFormat="1" x14ac:dyDescent="0.25">
      <c r="A333" s="85">
        <v>2022</v>
      </c>
      <c r="B333" s="76">
        <v>44926</v>
      </c>
      <c r="C333" s="85" t="s">
        <v>121</v>
      </c>
      <c r="D333" s="85" t="s">
        <v>122</v>
      </c>
      <c r="E333" s="85" t="s">
        <v>1474</v>
      </c>
      <c r="F333" s="77">
        <f t="shared" si="250"/>
        <v>332</v>
      </c>
      <c r="G333" s="85" t="s">
        <v>1586</v>
      </c>
      <c r="H333" s="85">
        <v>86</v>
      </c>
      <c r="I333" s="85" t="s">
        <v>797</v>
      </c>
      <c r="J333" s="217" t="s">
        <v>798</v>
      </c>
      <c r="K333" s="77" t="str">
        <f>VLOOKUP(J333,[1]CodMpios!$B$1075:$E$1087,4,FALSE)</f>
        <v>86885 - Villagarzón</v>
      </c>
      <c r="L333" s="77" t="str">
        <f>VLOOKUP($J333,[1]Coord_Mpios_X_Y!$B$102:$K$114,9,FALSE)</f>
        <v>0,911149514668</v>
      </c>
      <c r="M333" s="77" t="str">
        <f>VLOOKUP($J333,[1]Coord_Mpios_X_Y!$B$102:$K$114,10,FALSE)</f>
        <v>-76,744954472991</v>
      </c>
      <c r="N333" s="86" t="s">
        <v>1784</v>
      </c>
      <c r="O333" s="86" t="s">
        <v>1790</v>
      </c>
      <c r="P333" s="218">
        <v>44725</v>
      </c>
      <c r="Q333" s="85" t="s">
        <v>126</v>
      </c>
      <c r="R333" s="108">
        <v>1006947695</v>
      </c>
      <c r="S333" s="62" t="str">
        <f t="shared" si="230"/>
        <v>CC1006947695</v>
      </c>
      <c r="T333" s="91" t="s">
        <v>1206</v>
      </c>
      <c r="U333" s="85" t="s">
        <v>455</v>
      </c>
      <c r="V333" s="91" t="s">
        <v>1328</v>
      </c>
      <c r="W333" s="85" t="s">
        <v>1329</v>
      </c>
      <c r="X333" s="87">
        <v>37538</v>
      </c>
      <c r="Y333" s="89">
        <f t="shared" si="246"/>
        <v>102</v>
      </c>
      <c r="Z333" s="63">
        <f>VLOOKUP($Y333,[1]Edades!$A$3:$H$153,4,FALSE)</f>
        <v>6</v>
      </c>
      <c r="AA333" s="63" t="str">
        <f>VLOOKUP($Y333,[1]Edades!$A$3:$H$153,6,FALSE)</f>
        <v>6 - Persona mayor</v>
      </c>
      <c r="AB333" s="63">
        <f>VLOOKUP($Y333,[1]Edades!$A$3:$H$153,7,FALSE)</f>
        <v>17</v>
      </c>
      <c r="AC333" s="63" t="str">
        <f>VLOOKUP($Y333,[1]Edades!$A$3:$H$153,8,FALSE)</f>
        <v>80 Y MÁS</v>
      </c>
      <c r="AD333" s="91" t="s">
        <v>1589</v>
      </c>
      <c r="AE333" s="85">
        <v>1</v>
      </c>
      <c r="AF333" s="85" t="s">
        <v>807</v>
      </c>
      <c r="AG333" s="86" t="s">
        <v>2022</v>
      </c>
      <c r="AH333" s="86" t="s">
        <v>130</v>
      </c>
      <c r="AI333" s="85" t="s">
        <v>807</v>
      </c>
      <c r="AJ333" s="85" t="s">
        <v>807</v>
      </c>
      <c r="AK333" s="86" t="s">
        <v>1784</v>
      </c>
      <c r="AL333" s="86" t="s">
        <v>1602</v>
      </c>
      <c r="AM333" s="85" t="s">
        <v>1786</v>
      </c>
      <c r="AN333" s="85" t="s">
        <v>131</v>
      </c>
      <c r="AO333" s="85" t="s">
        <v>131</v>
      </c>
      <c r="AP333" s="85" t="s">
        <v>131</v>
      </c>
      <c r="AQ333" s="75" t="s">
        <v>1841</v>
      </c>
      <c r="AR333" s="53" t="str">
        <f t="shared" si="247"/>
        <v>86885 - Villagarzón</v>
      </c>
      <c r="AS333" s="85" t="s">
        <v>1618</v>
      </c>
      <c r="AT333" s="85">
        <v>3212355140</v>
      </c>
      <c r="AU333" s="85" t="s">
        <v>1219</v>
      </c>
      <c r="AV333" s="85"/>
      <c r="AW333" s="85"/>
      <c r="AX333" s="85"/>
      <c r="AY333" s="85"/>
      <c r="AZ333" s="85"/>
      <c r="BA333" s="85">
        <v>86</v>
      </c>
      <c r="BB333" s="85" t="s">
        <v>1778</v>
      </c>
      <c r="BC333" s="85">
        <v>86885</v>
      </c>
      <c r="BD333" s="85" t="s">
        <v>1618</v>
      </c>
      <c r="BE333" s="89">
        <v>860010017201</v>
      </c>
      <c r="BF333" s="49" t="s">
        <v>1083</v>
      </c>
      <c r="BG333" s="85" t="s">
        <v>1779</v>
      </c>
      <c r="BH333" s="85" t="s">
        <v>1780</v>
      </c>
      <c r="BI333" s="85">
        <v>4201616</v>
      </c>
      <c r="BJ333" s="85"/>
      <c r="BK333" s="85"/>
      <c r="BL333" s="85" t="s">
        <v>807</v>
      </c>
      <c r="BM333" s="88" t="s">
        <v>132</v>
      </c>
      <c r="BN333" s="85" t="s">
        <v>132</v>
      </c>
      <c r="BO333" s="85">
        <v>0</v>
      </c>
      <c r="BP333" s="85" t="s">
        <v>132</v>
      </c>
      <c r="BQ333" s="85" t="s">
        <v>132</v>
      </c>
      <c r="BR333" s="85" t="s">
        <v>807</v>
      </c>
      <c r="BS333" s="85" t="s">
        <v>807</v>
      </c>
      <c r="BT333" s="142">
        <v>43558</v>
      </c>
      <c r="BU333" s="85" t="s">
        <v>1677</v>
      </c>
      <c r="BV333" s="85" t="s">
        <v>130</v>
      </c>
      <c r="BW333" s="91" t="s">
        <v>131</v>
      </c>
      <c r="BX333" s="85"/>
      <c r="BY333" s="85" t="s">
        <v>131</v>
      </c>
      <c r="BZ333" s="85" t="s">
        <v>807</v>
      </c>
      <c r="CA333" s="85" t="s">
        <v>807</v>
      </c>
      <c r="CB333" s="85"/>
      <c r="CC333" s="85"/>
      <c r="CD333" s="85" t="s">
        <v>131</v>
      </c>
      <c r="CE333" s="88" t="s">
        <v>1681</v>
      </c>
      <c r="CF333" s="80" t="str">
        <f t="shared" si="253"/>
        <v>DM</v>
      </c>
      <c r="CG333" s="109">
        <v>60</v>
      </c>
      <c r="CH333" s="95">
        <v>170</v>
      </c>
      <c r="CI333" s="50">
        <f t="shared" si="231"/>
        <v>20.761245674740486</v>
      </c>
      <c r="CJ333" s="18" t="str">
        <f t="shared" si="232"/>
        <v>NORMAL</v>
      </c>
      <c r="CK333" s="95" t="e">
        <f>Hoja1!L335</f>
        <v>#DIV/0!</v>
      </c>
      <c r="CL333" s="10" t="s">
        <v>807</v>
      </c>
      <c r="CM333" s="114">
        <v>43558</v>
      </c>
      <c r="CN333" s="92"/>
      <c r="CO333" s="92">
        <v>2</v>
      </c>
      <c r="CP333" s="65" t="s">
        <v>1222</v>
      </c>
      <c r="CQ333" s="75">
        <v>1</v>
      </c>
      <c r="CR333" s="94" t="s">
        <v>1221</v>
      </c>
      <c r="CS333" s="75">
        <v>1</v>
      </c>
      <c r="CT333" s="92" t="s">
        <v>1709</v>
      </c>
      <c r="CU333" s="93" t="s">
        <v>807</v>
      </c>
      <c r="CV333" s="92"/>
      <c r="CW333" s="102">
        <v>100</v>
      </c>
      <c r="CX333" s="102">
        <v>60</v>
      </c>
      <c r="CY333" s="93" t="s">
        <v>807</v>
      </c>
      <c r="CZ333" s="92" t="s">
        <v>130</v>
      </c>
      <c r="DA333" s="75" t="s">
        <v>807</v>
      </c>
      <c r="DB333" s="92">
        <v>0</v>
      </c>
      <c r="DC333" s="75" t="str">
        <f t="shared" si="233"/>
        <v/>
      </c>
      <c r="DD333" s="16" t="str">
        <f t="shared" si="234"/>
        <v/>
      </c>
      <c r="DE333" s="16" t="str">
        <f t="shared" si="235"/>
        <v/>
      </c>
      <c r="DF333" s="16" t="str">
        <f t="shared" si="236"/>
        <v/>
      </c>
      <c r="DG333" s="16" t="str">
        <f t="shared" si="248"/>
        <v xml:space="preserve"> +  +  + </v>
      </c>
      <c r="DH333" s="16" t="str">
        <f>E333</f>
        <v>DM</v>
      </c>
      <c r="DI333" s="98"/>
      <c r="DJ333" s="75" t="str">
        <f t="shared" si="237"/>
        <v>NO</v>
      </c>
      <c r="DL333" s="98"/>
      <c r="DM333" s="98"/>
      <c r="DN333" s="75" t="str">
        <f t="shared" si="238"/>
        <v>NO</v>
      </c>
      <c r="DO333" s="98"/>
      <c r="DP333" s="75" t="str">
        <f t="shared" si="239"/>
        <v>NO</v>
      </c>
      <c r="DQ333" s="98"/>
      <c r="DR333" s="75" t="str">
        <f t="shared" si="240"/>
        <v>NO</v>
      </c>
      <c r="DS333" s="98"/>
      <c r="DT333" s="75" t="str">
        <f t="shared" si="241"/>
        <v>NO</v>
      </c>
      <c r="DU333" s="98">
        <v>43435</v>
      </c>
      <c r="DV333" s="75" t="str">
        <f t="shared" si="242"/>
        <v>SI</v>
      </c>
      <c r="DW333" s="98"/>
      <c r="DX333" s="75" t="str">
        <f t="shared" si="243"/>
        <v>NO</v>
      </c>
      <c r="DY333" s="98"/>
      <c r="DZ333" s="75" t="str">
        <f t="shared" si="244"/>
        <v>NO</v>
      </c>
      <c r="EA333" s="98"/>
      <c r="EB333" s="75" t="str">
        <f t="shared" si="245"/>
        <v>NO</v>
      </c>
      <c r="EC333" s="98" t="s">
        <v>807</v>
      </c>
      <c r="ED333" s="92" t="s">
        <v>1530</v>
      </c>
      <c r="EE333" s="92"/>
      <c r="EF333" s="98" t="s">
        <v>807</v>
      </c>
      <c r="EG333" s="94"/>
      <c r="EH333" s="99" t="s">
        <v>131</v>
      </c>
      <c r="EI333" s="99" t="s">
        <v>807</v>
      </c>
      <c r="EJ333" s="99"/>
      <c r="EK333" s="101">
        <v>43602</v>
      </c>
      <c r="EL333" s="92">
        <v>0.97</v>
      </c>
      <c r="EM333" s="159">
        <v>43556</v>
      </c>
      <c r="EN333" s="102">
        <v>539</v>
      </c>
      <c r="EO333" s="101"/>
      <c r="EP333" s="92"/>
      <c r="EQ333" s="101"/>
      <c r="ER333" s="99">
        <v>0</v>
      </c>
      <c r="ES333" s="101"/>
      <c r="ET333" s="192"/>
      <c r="EU333" s="101"/>
      <c r="EV333" s="92"/>
      <c r="EW333" s="101"/>
      <c r="EX333" s="92"/>
      <c r="EY333" s="159">
        <v>43556</v>
      </c>
      <c r="EZ333" s="92">
        <v>15.1</v>
      </c>
      <c r="FA333" s="102"/>
      <c r="FB333" s="102"/>
      <c r="FC333" s="92"/>
      <c r="FD333" s="92"/>
      <c r="FE333" s="103"/>
      <c r="FF333" s="105"/>
      <c r="FG333" s="101"/>
      <c r="FH333" s="105"/>
      <c r="FI333" s="92"/>
      <c r="FJ333" s="94"/>
      <c r="FK333" s="92"/>
      <c r="FL333" s="114">
        <v>43558</v>
      </c>
      <c r="FM333" s="98" t="s">
        <v>1530</v>
      </c>
      <c r="FN333" s="97"/>
      <c r="FO333" s="107" t="s">
        <v>1830</v>
      </c>
      <c r="FP333" s="92" t="s">
        <v>132</v>
      </c>
      <c r="FQ333" s="92" t="s">
        <v>132</v>
      </c>
      <c r="FR333" s="92" t="s">
        <v>132</v>
      </c>
      <c r="FS333" s="107" t="s">
        <v>807</v>
      </c>
      <c r="FT333" s="92" t="s">
        <v>132</v>
      </c>
      <c r="FU333" s="92"/>
      <c r="GM333" s="102"/>
    </row>
    <row r="334" spans="1:195" s="75" customFormat="1" x14ac:dyDescent="0.25">
      <c r="A334" s="85">
        <v>2022</v>
      </c>
      <c r="B334" s="76">
        <v>44926</v>
      </c>
      <c r="C334" s="85" t="s">
        <v>121</v>
      </c>
      <c r="D334" s="85" t="s">
        <v>122</v>
      </c>
      <c r="E334" s="85" t="s">
        <v>1474</v>
      </c>
      <c r="F334" s="77">
        <f t="shared" si="250"/>
        <v>333</v>
      </c>
      <c r="G334" s="85" t="s">
        <v>1586</v>
      </c>
      <c r="H334" s="85">
        <v>86</v>
      </c>
      <c r="I334" s="85" t="s">
        <v>797</v>
      </c>
      <c r="J334" s="217" t="s">
        <v>800</v>
      </c>
      <c r="K334" s="77" t="str">
        <f>VLOOKUP(J334,[1]CodMpios!$B$1075:$E$1087,4,FALSE)</f>
        <v>86001 - Mocoa</v>
      </c>
      <c r="L334" s="77" t="str">
        <f>VLOOKUP($J334,[1]Coord_Mpios_X_Y!$B$102:$K$114,9,FALSE)</f>
        <v>1,228574994655</v>
      </c>
      <c r="M334" s="77" t="str">
        <f>VLOOKUP($J334,[1]Coord_Mpios_X_Y!$B$102:$K$114,10,FALSE)</f>
        <v>-76,684362183288</v>
      </c>
      <c r="N334" s="86" t="s">
        <v>1775</v>
      </c>
      <c r="O334" s="86" t="s">
        <v>1776</v>
      </c>
      <c r="P334" s="218"/>
      <c r="Q334" s="85" t="s">
        <v>126</v>
      </c>
      <c r="R334" s="108">
        <v>17690341</v>
      </c>
      <c r="S334" s="62" t="str">
        <f t="shared" si="230"/>
        <v>CC17690341</v>
      </c>
      <c r="T334" s="91" t="s">
        <v>1330</v>
      </c>
      <c r="U334" s="85" t="s">
        <v>530</v>
      </c>
      <c r="V334" s="91" t="s">
        <v>1331</v>
      </c>
      <c r="W334" s="85" t="s">
        <v>202</v>
      </c>
      <c r="X334" s="87">
        <v>31210</v>
      </c>
      <c r="Y334" s="89">
        <f t="shared" si="246"/>
        <v>85</v>
      </c>
      <c r="Z334" s="63">
        <f>VLOOKUP($Y334,[1]Edades!$A$3:$H$153,4,FALSE)</f>
        <v>6</v>
      </c>
      <c r="AA334" s="63" t="str">
        <f>VLOOKUP($Y334,[1]Edades!$A$3:$H$153,6,FALSE)</f>
        <v>6 - Persona mayor</v>
      </c>
      <c r="AB334" s="63">
        <f>VLOOKUP($Y334,[1]Edades!$A$3:$H$153,7,FALSE)</f>
        <v>17</v>
      </c>
      <c r="AC334" s="63" t="str">
        <f>VLOOKUP($Y334,[1]Edades!$A$3:$H$153,8,FALSE)</f>
        <v>80 Y MÁS</v>
      </c>
      <c r="AD334" s="91" t="s">
        <v>1589</v>
      </c>
      <c r="AE334" s="85">
        <v>1</v>
      </c>
      <c r="AF334" s="85" t="s">
        <v>807</v>
      </c>
      <c r="AG334" s="86" t="s">
        <v>1777</v>
      </c>
      <c r="AH334" s="85" t="s">
        <v>807</v>
      </c>
      <c r="AI334" s="85" t="s">
        <v>807</v>
      </c>
      <c r="AJ334" s="85" t="s">
        <v>807</v>
      </c>
      <c r="AK334" s="86" t="s">
        <v>1775</v>
      </c>
      <c r="AL334" s="86" t="s">
        <v>1601</v>
      </c>
      <c r="AM334" s="85" t="s">
        <v>1786</v>
      </c>
      <c r="AN334" s="85" t="s">
        <v>131</v>
      </c>
      <c r="AO334" s="85" t="s">
        <v>131</v>
      </c>
      <c r="AP334" s="85" t="s">
        <v>131</v>
      </c>
      <c r="AQ334" s="75" t="s">
        <v>1841</v>
      </c>
      <c r="AR334" s="53" t="str">
        <f t="shared" si="247"/>
        <v>86001 - Mocoa</v>
      </c>
      <c r="AS334" s="85" t="s">
        <v>1586</v>
      </c>
      <c r="AT334" s="85">
        <v>3208392212</v>
      </c>
      <c r="AU334" s="85" t="s">
        <v>1219</v>
      </c>
      <c r="AV334" s="85"/>
      <c r="AW334" s="85"/>
      <c r="AX334" s="85"/>
      <c r="AY334" s="85"/>
      <c r="AZ334" s="85"/>
      <c r="BA334" s="85">
        <v>86</v>
      </c>
      <c r="BB334" s="85" t="s">
        <v>1778</v>
      </c>
      <c r="BC334" s="85">
        <v>86001</v>
      </c>
      <c r="BD334" s="85" t="s">
        <v>1586</v>
      </c>
      <c r="BE334" s="89">
        <v>860010017201</v>
      </c>
      <c r="BF334" s="49" t="s">
        <v>1079</v>
      </c>
      <c r="BG334" s="85" t="s">
        <v>1779</v>
      </c>
      <c r="BH334" s="85" t="s">
        <v>1780</v>
      </c>
      <c r="BI334" s="85">
        <v>4201616</v>
      </c>
      <c r="BJ334" s="85"/>
      <c r="BK334" s="85"/>
      <c r="BL334" s="85" t="s">
        <v>807</v>
      </c>
      <c r="BM334" s="88" t="s">
        <v>132</v>
      </c>
      <c r="BN334" s="85" t="s">
        <v>132</v>
      </c>
      <c r="BO334" s="85">
        <v>0</v>
      </c>
      <c r="BP334" s="85" t="s">
        <v>132</v>
      </c>
      <c r="BQ334" s="85" t="s">
        <v>132</v>
      </c>
      <c r="BR334" s="85" t="s">
        <v>807</v>
      </c>
      <c r="BS334" s="85" t="s">
        <v>807</v>
      </c>
      <c r="BT334" s="90">
        <v>44839</v>
      </c>
      <c r="BU334" s="85" t="s">
        <v>1677</v>
      </c>
      <c r="BV334" s="85" t="s">
        <v>130</v>
      </c>
      <c r="BW334" s="91" t="s">
        <v>131</v>
      </c>
      <c r="BX334" s="85"/>
      <c r="BY334" s="85" t="s">
        <v>131</v>
      </c>
      <c r="BZ334" s="85" t="s">
        <v>807</v>
      </c>
      <c r="CA334" s="85" t="s">
        <v>807</v>
      </c>
      <c r="CB334" s="85"/>
      <c r="CC334" s="85"/>
      <c r="CD334" s="85" t="s">
        <v>131</v>
      </c>
      <c r="CE334" s="88" t="s">
        <v>1681</v>
      </c>
      <c r="CF334" s="80" t="str">
        <f t="shared" si="253"/>
        <v>DM</v>
      </c>
      <c r="CG334" s="109">
        <v>90</v>
      </c>
      <c r="CH334" s="95">
        <v>171</v>
      </c>
      <c r="CI334" s="50">
        <f t="shared" si="231"/>
        <v>30.778701138811947</v>
      </c>
      <c r="CJ334" s="18" t="str">
        <f t="shared" si="232"/>
        <v>OBESIDAD</v>
      </c>
      <c r="CK334" s="95">
        <f>Hoja1!L336</f>
        <v>21</v>
      </c>
      <c r="CL334" s="10" t="s">
        <v>1114</v>
      </c>
      <c r="CM334" s="114">
        <v>43560</v>
      </c>
      <c r="CN334" s="92"/>
      <c r="CO334" s="92">
        <v>2</v>
      </c>
      <c r="CP334" s="65" t="s">
        <v>1222</v>
      </c>
      <c r="CQ334" s="75">
        <v>1</v>
      </c>
      <c r="CR334" s="98">
        <v>43558</v>
      </c>
      <c r="CS334" s="75">
        <v>1</v>
      </c>
      <c r="CT334" s="110" t="s">
        <v>1707</v>
      </c>
      <c r="CU334" s="93" t="s">
        <v>807</v>
      </c>
      <c r="CV334" s="92"/>
      <c r="CW334" s="102">
        <v>120</v>
      </c>
      <c r="CX334" s="102">
        <v>70</v>
      </c>
      <c r="CY334" s="93" t="s">
        <v>807</v>
      </c>
      <c r="CZ334" s="92" t="s">
        <v>130</v>
      </c>
      <c r="DA334" s="75" t="s">
        <v>807</v>
      </c>
      <c r="DB334" s="92">
        <v>0</v>
      </c>
      <c r="DC334" s="75" t="str">
        <f t="shared" si="233"/>
        <v/>
      </c>
      <c r="DD334" s="16" t="str">
        <f t="shared" si="234"/>
        <v/>
      </c>
      <c r="DE334" s="16" t="str">
        <f t="shared" si="235"/>
        <v/>
      </c>
      <c r="DF334" s="16" t="str">
        <f t="shared" si="236"/>
        <v/>
      </c>
      <c r="DG334" s="16" t="str">
        <f t="shared" si="248"/>
        <v xml:space="preserve"> +  +  + </v>
      </c>
      <c r="DH334" s="16" t="str">
        <f t="shared" ref="DH334:DH336" si="254">E334</f>
        <v>DM</v>
      </c>
      <c r="DI334" s="98"/>
      <c r="DJ334" s="75" t="str">
        <f t="shared" si="237"/>
        <v>NO</v>
      </c>
      <c r="DL334" s="98"/>
      <c r="DM334" s="98"/>
      <c r="DN334" s="75" t="str">
        <f t="shared" si="238"/>
        <v>NO</v>
      </c>
      <c r="DO334" s="98"/>
      <c r="DP334" s="75" t="str">
        <f t="shared" si="239"/>
        <v>NO</v>
      </c>
      <c r="DQ334" s="98"/>
      <c r="DR334" s="75" t="str">
        <f t="shared" si="240"/>
        <v>NO</v>
      </c>
      <c r="DS334" s="98"/>
      <c r="DT334" s="75" t="str">
        <f t="shared" si="241"/>
        <v>NO</v>
      </c>
      <c r="DU334" s="98"/>
      <c r="DV334" s="75" t="str">
        <f t="shared" si="242"/>
        <v>NO</v>
      </c>
      <c r="DW334" s="98"/>
      <c r="DX334" s="75" t="str">
        <f t="shared" si="243"/>
        <v>NO</v>
      </c>
      <c r="DY334" s="114">
        <v>44439</v>
      </c>
      <c r="DZ334" s="75" t="str">
        <f t="shared" si="244"/>
        <v>SI</v>
      </c>
      <c r="EA334" s="98"/>
      <c r="EB334" s="75" t="str">
        <f t="shared" si="245"/>
        <v>NO</v>
      </c>
      <c r="EC334" s="98" t="s">
        <v>807</v>
      </c>
      <c r="ED334" s="92" t="s">
        <v>1530</v>
      </c>
      <c r="EE334" s="92"/>
      <c r="EF334" s="98" t="s">
        <v>807</v>
      </c>
      <c r="EG334" s="94"/>
      <c r="EH334" s="99" t="s">
        <v>131</v>
      </c>
      <c r="EI334" s="99" t="s">
        <v>807</v>
      </c>
      <c r="EJ334" s="99"/>
      <c r="EK334" s="150">
        <v>44439</v>
      </c>
      <c r="EL334" s="92">
        <v>0.9</v>
      </c>
      <c r="EM334" s="159">
        <v>44706</v>
      </c>
      <c r="EN334" s="102">
        <v>133</v>
      </c>
      <c r="EO334" s="150">
        <v>44706</v>
      </c>
      <c r="EP334" s="92">
        <v>133.6</v>
      </c>
      <c r="EQ334" s="150">
        <v>44706</v>
      </c>
      <c r="ER334" s="99">
        <v>59.94</v>
      </c>
      <c r="ES334" s="150">
        <v>44706</v>
      </c>
      <c r="ET334" s="192">
        <v>43.2</v>
      </c>
      <c r="EU334" s="150">
        <v>44706</v>
      </c>
      <c r="EV334" s="92">
        <v>152.30000000000001</v>
      </c>
      <c r="EW334" s="150">
        <v>44439</v>
      </c>
      <c r="EX334" s="92"/>
      <c r="EY334" s="159">
        <v>44706</v>
      </c>
      <c r="EZ334" s="92">
        <v>7.1</v>
      </c>
      <c r="FA334" s="102"/>
      <c r="FB334" s="102"/>
      <c r="FC334" s="92"/>
      <c r="FD334" s="92"/>
      <c r="FE334" s="159">
        <v>44439</v>
      </c>
      <c r="FF334" s="130">
        <v>7</v>
      </c>
      <c r="FG334" s="150">
        <v>44439</v>
      </c>
      <c r="FH334" s="130">
        <v>181</v>
      </c>
      <c r="FI334" s="92"/>
      <c r="FJ334" s="94"/>
      <c r="FK334" s="92"/>
      <c r="FL334" s="97">
        <v>44839</v>
      </c>
      <c r="FM334" s="98" t="s">
        <v>1530</v>
      </c>
      <c r="FN334" s="97">
        <v>44931</v>
      </c>
      <c r="FO334" s="107"/>
      <c r="FP334" s="92" t="s">
        <v>132</v>
      </c>
      <c r="FQ334" s="92" t="s">
        <v>132</v>
      </c>
      <c r="FR334" s="92" t="s">
        <v>132</v>
      </c>
      <c r="FS334" s="107" t="s">
        <v>807</v>
      </c>
      <c r="FT334" s="92" t="s">
        <v>132</v>
      </c>
      <c r="FU334" s="92"/>
      <c r="GM334" s="102"/>
    </row>
    <row r="335" spans="1:195" s="75" customFormat="1" x14ac:dyDescent="0.25">
      <c r="A335" s="85">
        <v>2022</v>
      </c>
      <c r="B335" s="76">
        <v>44926</v>
      </c>
      <c r="C335" s="85" t="s">
        <v>121</v>
      </c>
      <c r="D335" s="85" t="s">
        <v>122</v>
      </c>
      <c r="E335" s="85" t="s">
        <v>1475</v>
      </c>
      <c r="F335" s="77">
        <f t="shared" si="250"/>
        <v>334</v>
      </c>
      <c r="G335" s="85" t="s">
        <v>1586</v>
      </c>
      <c r="H335" s="85">
        <v>86</v>
      </c>
      <c r="I335" s="85" t="s">
        <v>797</v>
      </c>
      <c r="J335" s="217" t="s">
        <v>798</v>
      </c>
      <c r="K335" s="77" t="str">
        <f>VLOOKUP(J335,[1]CodMpios!$B$1075:$E$1087,4,FALSE)</f>
        <v>86885 - Villagarzón</v>
      </c>
      <c r="L335" s="77" t="str">
        <f>VLOOKUP($J335,[1]Coord_Mpios_X_Y!$B$102:$K$114,9,FALSE)</f>
        <v>0,911149514668</v>
      </c>
      <c r="M335" s="77" t="str">
        <f>VLOOKUP($J335,[1]Coord_Mpios_X_Y!$B$102:$K$114,10,FALSE)</f>
        <v>-76,744954472991</v>
      </c>
      <c r="N335" s="86" t="s">
        <v>1775</v>
      </c>
      <c r="O335" s="86" t="s">
        <v>1776</v>
      </c>
      <c r="P335" s="218"/>
      <c r="Q335" s="85" t="s">
        <v>126</v>
      </c>
      <c r="R335" s="108">
        <v>27359686</v>
      </c>
      <c r="S335" s="62" t="str">
        <f t="shared" si="230"/>
        <v>CC27359686</v>
      </c>
      <c r="T335" s="91" t="s">
        <v>826</v>
      </c>
      <c r="U335" s="85" t="s">
        <v>133</v>
      </c>
      <c r="V335" s="91" t="s">
        <v>752</v>
      </c>
      <c r="W335" s="85" t="s">
        <v>827</v>
      </c>
      <c r="X335" s="87">
        <v>22299</v>
      </c>
      <c r="Y335" s="89">
        <f t="shared" si="246"/>
        <v>61</v>
      </c>
      <c r="Z335" s="63">
        <f>VLOOKUP($Y335,[1]Edades!$A$3:$H$153,4,FALSE)</f>
        <v>6</v>
      </c>
      <c r="AA335" s="63" t="str">
        <f>VLOOKUP($Y335,[1]Edades!$A$3:$H$153,6,FALSE)</f>
        <v>6 - Persona mayor</v>
      </c>
      <c r="AB335" s="63">
        <f>VLOOKUP($Y335,[1]Edades!$A$3:$H$153,7,FALSE)</f>
        <v>13</v>
      </c>
      <c r="AC335" s="63" t="str">
        <f>VLOOKUP($Y335,[1]Edades!$A$3:$H$153,8,FALSE)</f>
        <v>60-64</v>
      </c>
      <c r="AD335" s="91" t="s">
        <v>1590</v>
      </c>
      <c r="AE335" s="85">
        <v>2</v>
      </c>
      <c r="AF335" s="85" t="s">
        <v>807</v>
      </c>
      <c r="AG335" s="86" t="s">
        <v>1777</v>
      </c>
      <c r="AH335" s="85" t="s">
        <v>807</v>
      </c>
      <c r="AI335" s="85" t="s">
        <v>807</v>
      </c>
      <c r="AJ335" s="85" t="s">
        <v>807</v>
      </c>
      <c r="AK335" s="86" t="s">
        <v>1775</v>
      </c>
      <c r="AL335" s="86" t="s">
        <v>1601</v>
      </c>
      <c r="AM335" s="85" t="s">
        <v>1786</v>
      </c>
      <c r="AN335" s="85" t="s">
        <v>131</v>
      </c>
      <c r="AO335" s="85" t="s">
        <v>131</v>
      </c>
      <c r="AP335" s="85" t="s">
        <v>131</v>
      </c>
      <c r="AQ335" s="75" t="s">
        <v>1841</v>
      </c>
      <c r="AR335" s="53" t="str">
        <f t="shared" si="247"/>
        <v>86885 - Villagarzón</v>
      </c>
      <c r="AS335" s="85" t="s">
        <v>1618</v>
      </c>
      <c r="AT335" s="85">
        <v>3114527732</v>
      </c>
      <c r="AU335" s="85" t="s">
        <v>1219</v>
      </c>
      <c r="AV335" s="85"/>
      <c r="AW335" s="85"/>
      <c r="AX335" s="85"/>
      <c r="AY335" s="85"/>
      <c r="AZ335" s="85"/>
      <c r="BA335" s="85">
        <v>86</v>
      </c>
      <c r="BB335" s="85" t="s">
        <v>1778</v>
      </c>
      <c r="BC335" s="85">
        <v>86885</v>
      </c>
      <c r="BD335" s="85" t="s">
        <v>1618</v>
      </c>
      <c r="BE335" s="89">
        <v>860010017201</v>
      </c>
      <c r="BF335" s="49" t="s">
        <v>1083</v>
      </c>
      <c r="BG335" s="85" t="s">
        <v>1779</v>
      </c>
      <c r="BH335" s="85" t="s">
        <v>1780</v>
      </c>
      <c r="BI335" s="85">
        <v>4201616</v>
      </c>
      <c r="BJ335" s="85"/>
      <c r="BK335" s="85"/>
      <c r="BL335" s="85" t="s">
        <v>807</v>
      </c>
      <c r="BM335" s="85" t="s">
        <v>130</v>
      </c>
      <c r="BN335" s="85" t="s">
        <v>132</v>
      </c>
      <c r="BO335" s="85">
        <v>0</v>
      </c>
      <c r="BP335" s="85" t="s">
        <v>132</v>
      </c>
      <c r="BQ335" s="85" t="s">
        <v>132</v>
      </c>
      <c r="BR335" s="85" t="s">
        <v>807</v>
      </c>
      <c r="BS335" s="85" t="s">
        <v>807</v>
      </c>
      <c r="BT335" s="142">
        <v>44735</v>
      </c>
      <c r="BU335" s="85" t="s">
        <v>1677</v>
      </c>
      <c r="BV335" s="85" t="s">
        <v>130</v>
      </c>
      <c r="BW335" s="91" t="s">
        <v>1808</v>
      </c>
      <c r="BX335" s="85"/>
      <c r="BY335" s="88" t="s">
        <v>130</v>
      </c>
      <c r="BZ335" s="85" t="s">
        <v>807</v>
      </c>
      <c r="CA335" s="85" t="s">
        <v>807</v>
      </c>
      <c r="CB335" s="85"/>
      <c r="CC335" s="85"/>
      <c r="CD335" s="85" t="s">
        <v>131</v>
      </c>
      <c r="CE335" s="88" t="s">
        <v>1681</v>
      </c>
      <c r="CF335" s="80" t="str">
        <f t="shared" si="253"/>
        <v>HTA + DM</v>
      </c>
      <c r="CG335" s="109">
        <v>62</v>
      </c>
      <c r="CH335" s="95">
        <v>150</v>
      </c>
      <c r="CI335" s="50">
        <f t="shared" si="231"/>
        <v>27.555555555555557</v>
      </c>
      <c r="CJ335" s="18" t="str">
        <f t="shared" si="232"/>
        <v>SOBREPESO</v>
      </c>
      <c r="CK335" s="95">
        <f>Hoja1!L337</f>
        <v>21</v>
      </c>
      <c r="CL335" s="10" t="s">
        <v>1114</v>
      </c>
      <c r="CM335" s="114">
        <v>43563</v>
      </c>
      <c r="CN335" s="92"/>
      <c r="CO335" s="75">
        <v>1</v>
      </c>
      <c r="CP335" s="98">
        <v>43101</v>
      </c>
      <c r="CQ335" s="75">
        <v>1</v>
      </c>
      <c r="CR335" s="94" t="s">
        <v>1221</v>
      </c>
      <c r="CS335" s="75">
        <v>1</v>
      </c>
      <c r="CT335" s="110" t="s">
        <v>1707</v>
      </c>
      <c r="CU335" s="93" t="s">
        <v>807</v>
      </c>
      <c r="CV335" s="92"/>
      <c r="CW335" s="102">
        <v>140</v>
      </c>
      <c r="CX335" s="102">
        <v>80</v>
      </c>
      <c r="CY335" s="93" t="s">
        <v>807</v>
      </c>
      <c r="CZ335" s="92" t="s">
        <v>132</v>
      </c>
      <c r="DA335" s="75" t="s">
        <v>807</v>
      </c>
      <c r="DB335" s="92">
        <v>0</v>
      </c>
      <c r="DC335" s="75" t="str">
        <f t="shared" si="233"/>
        <v/>
      </c>
      <c r="DD335" s="16" t="str">
        <f t="shared" si="234"/>
        <v/>
      </c>
      <c r="DE335" s="16" t="str">
        <f t="shared" si="235"/>
        <v/>
      </c>
      <c r="DF335" s="16" t="str">
        <f t="shared" si="236"/>
        <v/>
      </c>
      <c r="DG335" s="16" t="str">
        <f t="shared" si="248"/>
        <v xml:space="preserve"> +  +  + </v>
      </c>
      <c r="DH335" s="16" t="str">
        <f t="shared" si="254"/>
        <v>HTA + DM</v>
      </c>
      <c r="DI335" s="98"/>
      <c r="DJ335" s="75" t="str">
        <f t="shared" si="237"/>
        <v>NO</v>
      </c>
      <c r="DL335" s="98"/>
      <c r="DM335" s="98">
        <v>44806</v>
      </c>
      <c r="DN335" s="75" t="str">
        <f t="shared" si="238"/>
        <v>SI</v>
      </c>
      <c r="DO335" s="98"/>
      <c r="DP335" s="75" t="str">
        <f t="shared" si="239"/>
        <v>NO</v>
      </c>
      <c r="DQ335" s="98"/>
      <c r="DR335" s="75" t="str">
        <f t="shared" si="240"/>
        <v>NO</v>
      </c>
      <c r="DS335" s="98"/>
      <c r="DT335" s="75" t="str">
        <f t="shared" si="241"/>
        <v>NO</v>
      </c>
      <c r="DU335" s="98"/>
      <c r="DV335" s="75" t="str">
        <f t="shared" si="242"/>
        <v>NO</v>
      </c>
      <c r="DW335" s="98"/>
      <c r="DX335" s="75" t="str">
        <f t="shared" si="243"/>
        <v>NO</v>
      </c>
      <c r="DY335" s="114">
        <v>44768</v>
      </c>
      <c r="DZ335" s="75" t="str">
        <f t="shared" si="244"/>
        <v>SI</v>
      </c>
      <c r="EA335" s="98"/>
      <c r="EB335" s="75" t="str">
        <f t="shared" si="245"/>
        <v>NO</v>
      </c>
      <c r="EC335" s="98" t="s">
        <v>807</v>
      </c>
      <c r="ED335" s="92" t="s">
        <v>1530</v>
      </c>
      <c r="EE335" s="92"/>
      <c r="EF335" s="98" t="s">
        <v>807</v>
      </c>
      <c r="EG335" s="94"/>
      <c r="EH335" s="99" t="s">
        <v>131</v>
      </c>
      <c r="EI335" s="99" t="s">
        <v>807</v>
      </c>
      <c r="EJ335" s="99"/>
      <c r="EK335" s="168">
        <v>44723</v>
      </c>
      <c r="EL335" s="92">
        <v>0.9</v>
      </c>
      <c r="EM335" s="169">
        <v>44723</v>
      </c>
      <c r="EN335" s="102">
        <v>93</v>
      </c>
      <c r="EO335" s="168">
        <v>44723</v>
      </c>
      <c r="EP335" s="92">
        <v>217</v>
      </c>
      <c r="EQ335" s="168">
        <v>44723</v>
      </c>
      <c r="ER335" s="99">
        <v>139.4</v>
      </c>
      <c r="ES335" s="168">
        <v>44723</v>
      </c>
      <c r="ET335" s="192">
        <v>51</v>
      </c>
      <c r="EU335" s="168">
        <v>44723</v>
      </c>
      <c r="EV335" s="92">
        <v>133</v>
      </c>
      <c r="EW335" s="168">
        <v>44723</v>
      </c>
      <c r="EX335" s="92"/>
      <c r="EY335" s="169">
        <v>44723</v>
      </c>
      <c r="EZ335" s="92">
        <v>8.6</v>
      </c>
      <c r="FA335" s="102"/>
      <c r="FB335" s="102"/>
      <c r="FC335" s="92"/>
      <c r="FD335" s="92"/>
      <c r="FE335" s="140">
        <v>44723</v>
      </c>
      <c r="FF335" s="141">
        <v>13</v>
      </c>
      <c r="FG335" s="139">
        <v>44723</v>
      </c>
      <c r="FH335" s="141">
        <v>25</v>
      </c>
      <c r="FI335" s="92"/>
      <c r="FJ335" s="94"/>
      <c r="FK335" s="92"/>
      <c r="FL335" s="114">
        <v>44735</v>
      </c>
      <c r="FM335" s="98" t="s">
        <v>1530</v>
      </c>
      <c r="FN335" s="114">
        <v>44827</v>
      </c>
      <c r="FO335" s="107" t="s">
        <v>807</v>
      </c>
      <c r="FP335" s="92" t="s">
        <v>132</v>
      </c>
      <c r="FQ335" s="92" t="s">
        <v>132</v>
      </c>
      <c r="FR335" s="92" t="s">
        <v>132</v>
      </c>
      <c r="FS335" s="107" t="s">
        <v>807</v>
      </c>
      <c r="FT335" s="92" t="s">
        <v>132</v>
      </c>
      <c r="FU335" s="92"/>
      <c r="GM335" s="102"/>
    </row>
    <row r="336" spans="1:195" s="75" customFormat="1" x14ac:dyDescent="0.25">
      <c r="A336" s="85">
        <v>2022</v>
      </c>
      <c r="B336" s="76">
        <v>44926</v>
      </c>
      <c r="C336" s="85" t="s">
        <v>121</v>
      </c>
      <c r="D336" s="85" t="s">
        <v>122</v>
      </c>
      <c r="E336" s="85" t="s">
        <v>1474</v>
      </c>
      <c r="F336" s="77">
        <f t="shared" si="250"/>
        <v>335</v>
      </c>
      <c r="G336" s="85" t="s">
        <v>1586</v>
      </c>
      <c r="H336" s="85">
        <v>86</v>
      </c>
      <c r="I336" s="85" t="s">
        <v>797</v>
      </c>
      <c r="J336" s="217" t="s">
        <v>800</v>
      </c>
      <c r="K336" s="77" t="str">
        <f>VLOOKUP(J336,[1]CodMpios!$B$1075:$E$1087,4,FALSE)</f>
        <v>86001 - Mocoa</v>
      </c>
      <c r="L336" s="77" t="str">
        <f>VLOOKUP($J336,[1]Coord_Mpios_X_Y!$B$102:$K$114,9,FALSE)</f>
        <v>1,228574994655</v>
      </c>
      <c r="M336" s="77" t="str">
        <f>VLOOKUP($J336,[1]Coord_Mpios_X_Y!$B$102:$K$114,10,FALSE)</f>
        <v>-76,684362183288</v>
      </c>
      <c r="N336" s="86" t="s">
        <v>1775</v>
      </c>
      <c r="O336" s="86" t="s">
        <v>1776</v>
      </c>
      <c r="P336" s="218"/>
      <c r="Q336" s="85" t="s">
        <v>126</v>
      </c>
      <c r="R336" s="108">
        <v>69087315</v>
      </c>
      <c r="S336" s="62" t="str">
        <f t="shared" si="230"/>
        <v>CC69087315</v>
      </c>
      <c r="T336" s="91" t="s">
        <v>133</v>
      </c>
      <c r="U336" s="85" t="s">
        <v>1332</v>
      </c>
      <c r="V336" s="91" t="s">
        <v>852</v>
      </c>
      <c r="W336" s="85" t="s">
        <v>815</v>
      </c>
      <c r="X336" s="87">
        <v>27674</v>
      </c>
      <c r="Y336" s="89">
        <f t="shared" si="246"/>
        <v>75</v>
      </c>
      <c r="Z336" s="63">
        <f>VLOOKUP($Y336,[1]Edades!$A$3:$H$153,4,FALSE)</f>
        <v>6</v>
      </c>
      <c r="AA336" s="63" t="str">
        <f>VLOOKUP($Y336,[1]Edades!$A$3:$H$153,6,FALSE)</f>
        <v>6 - Persona mayor</v>
      </c>
      <c r="AB336" s="63">
        <f>VLOOKUP($Y336,[1]Edades!$A$3:$H$153,7,FALSE)</f>
        <v>16</v>
      </c>
      <c r="AC336" s="63" t="str">
        <f>VLOOKUP($Y336,[1]Edades!$A$3:$H$153,8,FALSE)</f>
        <v>75-79</v>
      </c>
      <c r="AD336" s="91" t="s">
        <v>1590</v>
      </c>
      <c r="AE336" s="85">
        <v>2</v>
      </c>
      <c r="AF336" s="85" t="s">
        <v>807</v>
      </c>
      <c r="AG336" s="86" t="s">
        <v>212</v>
      </c>
      <c r="AH336" s="86" t="s">
        <v>130</v>
      </c>
      <c r="AI336" s="85" t="s">
        <v>807</v>
      </c>
      <c r="AJ336" s="85" t="s">
        <v>807</v>
      </c>
      <c r="AK336" s="86" t="s">
        <v>1775</v>
      </c>
      <c r="AL336" s="86" t="s">
        <v>1600</v>
      </c>
      <c r="AM336" s="85" t="s">
        <v>1786</v>
      </c>
      <c r="AN336" s="85" t="s">
        <v>131</v>
      </c>
      <c r="AO336" s="85" t="s">
        <v>131</v>
      </c>
      <c r="AP336" s="85" t="s">
        <v>131</v>
      </c>
      <c r="AQ336" s="86" t="s">
        <v>1821</v>
      </c>
      <c r="AR336" s="53" t="str">
        <f t="shared" si="247"/>
        <v>86001 - Mocoa</v>
      </c>
      <c r="AS336" s="85" t="s">
        <v>1586</v>
      </c>
      <c r="AT336" s="85">
        <v>3206727098</v>
      </c>
      <c r="AU336" s="85" t="s">
        <v>1219</v>
      </c>
      <c r="AV336" s="85"/>
      <c r="AW336" s="85"/>
      <c r="AX336" s="85"/>
      <c r="AY336" s="85"/>
      <c r="AZ336" s="85"/>
      <c r="BA336" s="85">
        <v>86</v>
      </c>
      <c r="BB336" s="85" t="s">
        <v>1778</v>
      </c>
      <c r="BC336" s="85">
        <v>86001</v>
      </c>
      <c r="BD336" s="85" t="s">
        <v>1586</v>
      </c>
      <c r="BE336" s="89">
        <v>860010017201</v>
      </c>
      <c r="BF336" s="49" t="s">
        <v>1079</v>
      </c>
      <c r="BG336" s="85" t="s">
        <v>1779</v>
      </c>
      <c r="BH336" s="85" t="s">
        <v>1780</v>
      </c>
      <c r="BI336" s="85">
        <v>4201616</v>
      </c>
      <c r="BJ336" s="85"/>
      <c r="BK336" s="85"/>
      <c r="BL336" s="85" t="s">
        <v>807</v>
      </c>
      <c r="BM336" s="85" t="s">
        <v>130</v>
      </c>
      <c r="BN336" s="85" t="s">
        <v>132</v>
      </c>
      <c r="BO336" s="85">
        <v>0</v>
      </c>
      <c r="BP336" s="85" t="s">
        <v>132</v>
      </c>
      <c r="BQ336" s="85" t="s">
        <v>132</v>
      </c>
      <c r="BR336" s="85" t="s">
        <v>807</v>
      </c>
      <c r="BS336" s="85" t="s">
        <v>807</v>
      </c>
      <c r="BT336" s="90">
        <v>44153</v>
      </c>
      <c r="BU336" s="85" t="s">
        <v>1677</v>
      </c>
      <c r="BV336" s="85" t="s">
        <v>130</v>
      </c>
      <c r="BW336" s="91" t="s">
        <v>131</v>
      </c>
      <c r="BX336" s="85"/>
      <c r="BY336" s="85" t="s">
        <v>131</v>
      </c>
      <c r="BZ336" s="85" t="s">
        <v>807</v>
      </c>
      <c r="CA336" s="85" t="s">
        <v>807</v>
      </c>
      <c r="CB336" s="85"/>
      <c r="CC336" s="85"/>
      <c r="CD336" s="85" t="s">
        <v>131</v>
      </c>
      <c r="CE336" s="88" t="s">
        <v>1681</v>
      </c>
      <c r="CF336" s="80" t="str">
        <f t="shared" si="253"/>
        <v>DM</v>
      </c>
      <c r="CG336" s="109">
        <v>90</v>
      </c>
      <c r="CH336" s="95">
        <v>165</v>
      </c>
      <c r="CI336" s="50">
        <f t="shared" si="231"/>
        <v>33.057851239669425</v>
      </c>
      <c r="CJ336" s="18" t="str">
        <f t="shared" si="232"/>
        <v>OBESIDAD</v>
      </c>
      <c r="CK336" s="95">
        <f>Hoja1!L338</f>
        <v>38</v>
      </c>
      <c r="CL336" s="10" t="s">
        <v>1115</v>
      </c>
      <c r="CM336" s="114">
        <v>43565</v>
      </c>
      <c r="CN336" s="92"/>
      <c r="CO336" s="92">
        <v>2</v>
      </c>
      <c r="CP336" s="65" t="s">
        <v>1222</v>
      </c>
      <c r="CQ336" s="75">
        <v>1</v>
      </c>
      <c r="CR336" s="98">
        <v>43553</v>
      </c>
      <c r="CS336" s="75">
        <v>1</v>
      </c>
      <c r="CT336" s="110" t="s">
        <v>1707</v>
      </c>
      <c r="CU336" s="93" t="s">
        <v>807</v>
      </c>
      <c r="CV336" s="92"/>
      <c r="CW336" s="102">
        <v>130</v>
      </c>
      <c r="CX336" s="102">
        <v>90</v>
      </c>
      <c r="CY336" s="93" t="s">
        <v>807</v>
      </c>
      <c r="CZ336" s="92" t="s">
        <v>132</v>
      </c>
      <c r="DA336" s="75" t="s">
        <v>807</v>
      </c>
      <c r="DB336" s="92">
        <v>0</v>
      </c>
      <c r="DC336" s="75" t="str">
        <f t="shared" si="233"/>
        <v/>
      </c>
      <c r="DD336" s="16" t="str">
        <f t="shared" si="234"/>
        <v/>
      </c>
      <c r="DE336" s="16" t="str">
        <f t="shared" si="235"/>
        <v/>
      </c>
      <c r="DF336" s="16" t="str">
        <f t="shared" si="236"/>
        <v/>
      </c>
      <c r="DG336" s="16" t="str">
        <f t="shared" si="248"/>
        <v xml:space="preserve"> +  +  + </v>
      </c>
      <c r="DH336" s="16" t="str">
        <f t="shared" si="254"/>
        <v>DM</v>
      </c>
      <c r="DI336" s="98">
        <v>43601</v>
      </c>
      <c r="DJ336" s="75" t="str">
        <f t="shared" si="237"/>
        <v>SI</v>
      </c>
      <c r="DL336" s="98"/>
      <c r="DM336" s="98">
        <v>43564</v>
      </c>
      <c r="DN336" s="75" t="str">
        <f t="shared" si="238"/>
        <v>SI</v>
      </c>
      <c r="DO336" s="98"/>
      <c r="DP336" s="75" t="str">
        <f t="shared" si="239"/>
        <v>NO</v>
      </c>
      <c r="DQ336" s="98"/>
      <c r="DR336" s="75" t="str">
        <f t="shared" si="240"/>
        <v>NO</v>
      </c>
      <c r="DS336" s="98"/>
      <c r="DT336" s="75" t="str">
        <f t="shared" si="241"/>
        <v>NO</v>
      </c>
      <c r="DU336" s="98"/>
      <c r="DV336" s="75" t="str">
        <f t="shared" si="242"/>
        <v>NO</v>
      </c>
      <c r="DW336" s="98"/>
      <c r="DX336" s="75" t="str">
        <f t="shared" si="243"/>
        <v>NO</v>
      </c>
      <c r="DY336" s="98">
        <v>43565</v>
      </c>
      <c r="DZ336" s="75" t="str">
        <f t="shared" si="244"/>
        <v>SI</v>
      </c>
      <c r="EA336" s="98"/>
      <c r="EB336" s="75" t="str">
        <f t="shared" si="245"/>
        <v>NO</v>
      </c>
      <c r="EC336" s="98" t="s">
        <v>807</v>
      </c>
      <c r="ED336" s="92" t="s">
        <v>1530</v>
      </c>
      <c r="EE336" s="92"/>
      <c r="EF336" s="98" t="s">
        <v>807</v>
      </c>
      <c r="EG336" s="94"/>
      <c r="EH336" s="99" t="s">
        <v>131</v>
      </c>
      <c r="EI336" s="99" t="s">
        <v>807</v>
      </c>
      <c r="EJ336" s="99"/>
      <c r="EK336" s="150">
        <v>44141</v>
      </c>
      <c r="EL336" s="92">
        <v>0.88</v>
      </c>
      <c r="EM336" s="159">
        <v>44141</v>
      </c>
      <c r="EN336" s="102">
        <v>176</v>
      </c>
      <c r="EO336" s="150">
        <v>44141</v>
      </c>
      <c r="EP336" s="92">
        <v>207</v>
      </c>
      <c r="EQ336" s="150">
        <v>44141</v>
      </c>
      <c r="ER336" s="99">
        <v>135.5</v>
      </c>
      <c r="ES336" s="150">
        <v>44141</v>
      </c>
      <c r="ET336" s="192">
        <v>43.7</v>
      </c>
      <c r="EU336" s="150">
        <v>44141</v>
      </c>
      <c r="EV336" s="92">
        <v>139</v>
      </c>
      <c r="EW336" s="150">
        <v>43601</v>
      </c>
      <c r="EX336" s="92"/>
      <c r="EY336" s="159">
        <v>44141</v>
      </c>
      <c r="EZ336" s="92">
        <v>8.1</v>
      </c>
      <c r="FA336" s="102"/>
      <c r="FB336" s="102"/>
      <c r="FC336" s="92"/>
      <c r="FD336" s="92"/>
      <c r="FE336" s="159">
        <v>44141</v>
      </c>
      <c r="FF336" s="105">
        <v>2.7</v>
      </c>
      <c r="FG336" s="150">
        <v>44141</v>
      </c>
      <c r="FH336" s="105">
        <v>138.9</v>
      </c>
      <c r="FI336" s="92"/>
      <c r="FJ336" s="94"/>
      <c r="FK336" s="92"/>
      <c r="FL336" s="97">
        <v>44153</v>
      </c>
      <c r="FM336" s="98" t="s">
        <v>1530</v>
      </c>
      <c r="FN336" s="97">
        <v>43692</v>
      </c>
      <c r="FO336" s="107" t="s">
        <v>807</v>
      </c>
      <c r="FP336" s="92" t="s">
        <v>132</v>
      </c>
      <c r="FQ336" s="92" t="s">
        <v>132</v>
      </c>
      <c r="FR336" s="92" t="s">
        <v>132</v>
      </c>
      <c r="FS336" s="107" t="s">
        <v>807</v>
      </c>
      <c r="FT336" s="92" t="s">
        <v>132</v>
      </c>
      <c r="FU336" s="92"/>
      <c r="GM336" s="102"/>
    </row>
    <row r="337" spans="1:195" s="75" customFormat="1" x14ac:dyDescent="0.25">
      <c r="A337" s="85">
        <v>2022</v>
      </c>
      <c r="B337" s="76">
        <v>44926</v>
      </c>
      <c r="C337" s="85" t="s">
        <v>121</v>
      </c>
      <c r="D337" s="85" t="s">
        <v>122</v>
      </c>
      <c r="E337" s="85" t="s">
        <v>123</v>
      </c>
      <c r="F337" s="77">
        <f t="shared" si="250"/>
        <v>336</v>
      </c>
      <c r="G337" s="85" t="s">
        <v>1586</v>
      </c>
      <c r="H337" s="85">
        <v>86</v>
      </c>
      <c r="I337" s="85" t="s">
        <v>797</v>
      </c>
      <c r="J337" s="217" t="s">
        <v>798</v>
      </c>
      <c r="K337" s="77" t="str">
        <f>VLOOKUP(J337,[1]CodMpios!$B$1075:$E$1087,4,FALSE)</f>
        <v>86885 - Villagarzón</v>
      </c>
      <c r="L337" s="77" t="str">
        <f>VLOOKUP($J337,[1]Coord_Mpios_X_Y!$B$102:$K$114,9,FALSE)</f>
        <v>0,911149514668</v>
      </c>
      <c r="M337" s="77" t="str">
        <f>VLOOKUP($J337,[1]Coord_Mpios_X_Y!$B$102:$K$114,10,FALSE)</f>
        <v>-76,744954472991</v>
      </c>
      <c r="N337" s="86" t="s">
        <v>1775</v>
      </c>
      <c r="O337" s="86" t="s">
        <v>1776</v>
      </c>
      <c r="P337" s="218"/>
      <c r="Q337" s="85" t="s">
        <v>126</v>
      </c>
      <c r="R337" s="108">
        <v>18126989</v>
      </c>
      <c r="S337" s="62" t="str">
        <f t="shared" si="230"/>
        <v>CC18126989</v>
      </c>
      <c r="T337" s="91" t="s">
        <v>192</v>
      </c>
      <c r="U337" s="85" t="s">
        <v>375</v>
      </c>
      <c r="V337" s="91" t="s">
        <v>262</v>
      </c>
      <c r="W337" s="85" t="s">
        <v>1333</v>
      </c>
      <c r="X337" s="87">
        <v>27513</v>
      </c>
      <c r="Y337" s="89">
        <f t="shared" si="246"/>
        <v>75</v>
      </c>
      <c r="Z337" s="63">
        <f>VLOOKUP($Y337,[1]Edades!$A$3:$H$153,4,FALSE)</f>
        <v>6</v>
      </c>
      <c r="AA337" s="63" t="str">
        <f>VLOOKUP($Y337,[1]Edades!$A$3:$H$153,6,FALSE)</f>
        <v>6 - Persona mayor</v>
      </c>
      <c r="AB337" s="63">
        <f>VLOOKUP($Y337,[1]Edades!$A$3:$H$153,7,FALSE)</f>
        <v>16</v>
      </c>
      <c r="AC337" s="63" t="str">
        <f>VLOOKUP($Y337,[1]Edades!$A$3:$H$153,8,FALSE)</f>
        <v>75-79</v>
      </c>
      <c r="AD337" s="91" t="s">
        <v>1589</v>
      </c>
      <c r="AE337" s="85">
        <v>1</v>
      </c>
      <c r="AF337" s="85" t="s">
        <v>807</v>
      </c>
      <c r="AG337" s="86" t="s">
        <v>1777</v>
      </c>
      <c r="AH337" s="85" t="s">
        <v>807</v>
      </c>
      <c r="AI337" s="85" t="s">
        <v>807</v>
      </c>
      <c r="AJ337" s="85" t="s">
        <v>807</v>
      </c>
      <c r="AK337" s="86" t="s">
        <v>1775</v>
      </c>
      <c r="AL337" s="86" t="s">
        <v>1600</v>
      </c>
      <c r="AM337" s="85" t="s">
        <v>1786</v>
      </c>
      <c r="AN337" s="85" t="s">
        <v>131</v>
      </c>
      <c r="AO337" s="85" t="s">
        <v>131</v>
      </c>
      <c r="AP337" s="85" t="s">
        <v>131</v>
      </c>
      <c r="AQ337" s="75" t="s">
        <v>1841</v>
      </c>
      <c r="AR337" s="53" t="str">
        <f t="shared" si="247"/>
        <v>86885 - Villagarzón</v>
      </c>
      <c r="AS337" s="85" t="s">
        <v>1618</v>
      </c>
      <c r="AT337" s="85">
        <v>3125713719</v>
      </c>
      <c r="AU337" s="85" t="s">
        <v>1219</v>
      </c>
      <c r="AV337" s="85"/>
      <c r="AW337" s="85"/>
      <c r="AX337" s="85"/>
      <c r="AY337" s="85"/>
      <c r="AZ337" s="85"/>
      <c r="BA337" s="85">
        <v>86</v>
      </c>
      <c r="BB337" s="85" t="s">
        <v>1778</v>
      </c>
      <c r="BC337" s="85">
        <v>86885</v>
      </c>
      <c r="BD337" s="85" t="s">
        <v>1618</v>
      </c>
      <c r="BE337" s="89">
        <v>860010017201</v>
      </c>
      <c r="BF337" s="49" t="s">
        <v>1083</v>
      </c>
      <c r="BG337" s="85" t="s">
        <v>1779</v>
      </c>
      <c r="BH337" s="85" t="s">
        <v>1780</v>
      </c>
      <c r="BI337" s="85">
        <v>4201616</v>
      </c>
      <c r="BJ337" s="85"/>
      <c r="BK337" s="85"/>
      <c r="BL337" s="85" t="s">
        <v>807</v>
      </c>
      <c r="BM337" s="88" t="s">
        <v>132</v>
      </c>
      <c r="BN337" s="85" t="s">
        <v>132</v>
      </c>
      <c r="BO337" s="85">
        <v>0</v>
      </c>
      <c r="BP337" s="85" t="s">
        <v>132</v>
      </c>
      <c r="BQ337" s="85" t="s">
        <v>132</v>
      </c>
      <c r="BR337" s="85" t="s">
        <v>807</v>
      </c>
      <c r="BS337" s="85" t="s">
        <v>807</v>
      </c>
      <c r="BT337" s="142">
        <v>44670</v>
      </c>
      <c r="BU337" s="85" t="s">
        <v>1677</v>
      </c>
      <c r="BV337" s="85" t="s">
        <v>130</v>
      </c>
      <c r="BW337" s="91" t="s">
        <v>1808</v>
      </c>
      <c r="BX337" s="85"/>
      <c r="BY337" s="88" t="s">
        <v>130</v>
      </c>
      <c r="BZ337" s="85" t="s">
        <v>807</v>
      </c>
      <c r="CA337" s="85" t="s">
        <v>807</v>
      </c>
      <c r="CB337" s="85"/>
      <c r="CC337" s="85"/>
      <c r="CD337" s="85" t="s">
        <v>131</v>
      </c>
      <c r="CE337" s="88" t="s">
        <v>1681</v>
      </c>
      <c r="CF337" s="80" t="str">
        <f t="shared" si="253"/>
        <v>HTA</v>
      </c>
      <c r="CG337" s="109">
        <v>91</v>
      </c>
      <c r="CH337" s="95">
        <v>172</v>
      </c>
      <c r="CI337" s="50">
        <f t="shared" si="231"/>
        <v>30.759870200108171</v>
      </c>
      <c r="CJ337" s="18" t="str">
        <f t="shared" si="232"/>
        <v>OBESIDAD</v>
      </c>
      <c r="CK337" s="95">
        <f>Hoja1!L339</f>
        <v>44</v>
      </c>
      <c r="CL337" s="10" t="s">
        <v>1115</v>
      </c>
      <c r="CM337" s="114">
        <v>43578</v>
      </c>
      <c r="CN337" s="92"/>
      <c r="CO337" s="75">
        <v>1</v>
      </c>
      <c r="CP337" s="119">
        <f>CM337</f>
        <v>43578</v>
      </c>
      <c r="CQ337" s="75">
        <v>2</v>
      </c>
      <c r="CR337" s="65" t="s">
        <v>1222</v>
      </c>
      <c r="CS337" s="75">
        <v>0</v>
      </c>
      <c r="CT337" s="110" t="s">
        <v>131</v>
      </c>
      <c r="CU337" s="93" t="s">
        <v>807</v>
      </c>
      <c r="CV337" s="92"/>
      <c r="CW337" s="102">
        <v>150</v>
      </c>
      <c r="CX337" s="102">
        <v>90</v>
      </c>
      <c r="CY337" s="93" t="s">
        <v>807</v>
      </c>
      <c r="CZ337" s="92" t="s">
        <v>132</v>
      </c>
      <c r="DA337" s="75" t="s">
        <v>807</v>
      </c>
      <c r="DB337" s="92">
        <v>0</v>
      </c>
      <c r="DC337" s="75" t="str">
        <f t="shared" si="233"/>
        <v/>
      </c>
      <c r="DD337" s="16" t="str">
        <f t="shared" si="234"/>
        <v>PRESION ALTA</v>
      </c>
      <c r="DE337" s="16" t="str">
        <f t="shared" si="235"/>
        <v/>
      </c>
      <c r="DF337" s="16" t="str">
        <f t="shared" si="236"/>
        <v>HDL ALTO</v>
      </c>
      <c r="DG337" s="16" t="str">
        <f t="shared" si="248"/>
        <v xml:space="preserve"> + PRESION ALTA +  + HDL ALTO</v>
      </c>
      <c r="DH337" s="16" t="str">
        <f>VLOOKUP(DG337,Hoja3!$A$19:$B$41,2,FALSE)</f>
        <v>PRESION ALTA + HDL ALTO</v>
      </c>
      <c r="DI337" s="98"/>
      <c r="DJ337" s="75" t="str">
        <f t="shared" si="237"/>
        <v>NO</v>
      </c>
      <c r="DL337" s="98"/>
      <c r="DM337" s="98">
        <v>44155</v>
      </c>
      <c r="DN337" s="75" t="str">
        <f t="shared" si="238"/>
        <v>SI</v>
      </c>
      <c r="DO337" s="98"/>
      <c r="DP337" s="75" t="str">
        <f t="shared" si="239"/>
        <v>NO</v>
      </c>
      <c r="DQ337" s="98"/>
      <c r="DR337" s="75" t="str">
        <f t="shared" si="240"/>
        <v>NO</v>
      </c>
      <c r="DS337" s="98"/>
      <c r="DT337" s="75" t="str">
        <f t="shared" si="241"/>
        <v>NO</v>
      </c>
      <c r="DU337" s="98"/>
      <c r="DV337" s="75" t="str">
        <f t="shared" si="242"/>
        <v>NO</v>
      </c>
      <c r="DW337" s="98"/>
      <c r="DX337" s="75" t="str">
        <f t="shared" si="243"/>
        <v>NO</v>
      </c>
      <c r="DY337" s="114">
        <v>44522</v>
      </c>
      <c r="DZ337" s="75" t="str">
        <f t="shared" si="244"/>
        <v>SI</v>
      </c>
      <c r="EA337" s="98"/>
      <c r="EB337" s="75" t="str">
        <f t="shared" si="245"/>
        <v>NO</v>
      </c>
      <c r="EC337" s="98" t="s">
        <v>807</v>
      </c>
      <c r="ED337" s="92" t="s">
        <v>1530</v>
      </c>
      <c r="EE337" s="92"/>
      <c r="EF337" s="98" t="s">
        <v>807</v>
      </c>
      <c r="EG337" s="94"/>
      <c r="EH337" s="99" t="s">
        <v>131</v>
      </c>
      <c r="EI337" s="99" t="s">
        <v>807</v>
      </c>
      <c r="EJ337" s="99"/>
      <c r="EK337" s="164">
        <v>44522</v>
      </c>
      <c r="EL337" s="92">
        <v>1</v>
      </c>
      <c r="EM337" s="165">
        <v>44522</v>
      </c>
      <c r="EN337" s="102">
        <v>94</v>
      </c>
      <c r="EO337" s="164">
        <v>44522</v>
      </c>
      <c r="EP337" s="92">
        <v>196</v>
      </c>
      <c r="EQ337" s="164">
        <v>44522</v>
      </c>
      <c r="ER337" s="99">
        <v>129.19999999999999</v>
      </c>
      <c r="ES337" s="164">
        <v>44522</v>
      </c>
      <c r="ET337" s="192">
        <v>19</v>
      </c>
      <c r="EU337" s="164">
        <v>44522</v>
      </c>
      <c r="EV337" s="92">
        <v>239</v>
      </c>
      <c r="EW337" s="164">
        <v>43572</v>
      </c>
      <c r="EX337" s="92"/>
      <c r="EY337" s="103"/>
      <c r="EZ337" s="92"/>
      <c r="FA337" s="102"/>
      <c r="FB337" s="102"/>
      <c r="FC337" s="92"/>
      <c r="FD337" s="92"/>
      <c r="FE337" s="165">
        <v>44522</v>
      </c>
      <c r="FF337" s="170">
        <v>71</v>
      </c>
      <c r="FG337" s="101"/>
      <c r="FH337" s="105"/>
      <c r="FI337" s="92"/>
      <c r="FJ337" s="94"/>
      <c r="FK337" s="92"/>
      <c r="FL337" s="114">
        <v>44670</v>
      </c>
      <c r="FM337" s="98" t="s">
        <v>1530</v>
      </c>
      <c r="FN337" s="114">
        <v>44761</v>
      </c>
      <c r="FO337" s="107" t="s">
        <v>807</v>
      </c>
      <c r="FP337" s="92" t="s">
        <v>132</v>
      </c>
      <c r="FQ337" s="92" t="s">
        <v>132</v>
      </c>
      <c r="FR337" s="92" t="s">
        <v>132</v>
      </c>
      <c r="FS337" s="107" t="s">
        <v>807</v>
      </c>
      <c r="FT337" s="92" t="s">
        <v>132</v>
      </c>
      <c r="FU337" s="92"/>
      <c r="GM337" s="102"/>
    </row>
    <row r="338" spans="1:195" s="75" customFormat="1" x14ac:dyDescent="0.25">
      <c r="A338" s="85">
        <v>2022</v>
      </c>
      <c r="B338" s="76">
        <v>44926</v>
      </c>
      <c r="C338" s="85" t="s">
        <v>121</v>
      </c>
      <c r="D338" s="85" t="s">
        <v>122</v>
      </c>
      <c r="E338" s="85" t="s">
        <v>1475</v>
      </c>
      <c r="F338" s="77">
        <f t="shared" si="250"/>
        <v>337</v>
      </c>
      <c r="G338" s="85" t="s">
        <v>1586</v>
      </c>
      <c r="H338" s="85">
        <v>86</v>
      </c>
      <c r="I338" s="85" t="s">
        <v>797</v>
      </c>
      <c r="J338" s="217" t="s">
        <v>798</v>
      </c>
      <c r="K338" s="77" t="str">
        <f>VLOOKUP(J338,[1]CodMpios!$B$1075:$E$1087,4,FALSE)</f>
        <v>86885 - Villagarzón</v>
      </c>
      <c r="L338" s="77" t="str">
        <f>VLOOKUP($J338,[1]Coord_Mpios_X_Y!$B$102:$K$114,9,FALSE)</f>
        <v>0,911149514668</v>
      </c>
      <c r="M338" s="77" t="str">
        <f>VLOOKUP($J338,[1]Coord_Mpios_X_Y!$B$102:$K$114,10,FALSE)</f>
        <v>-76,744954472991</v>
      </c>
      <c r="N338" s="86" t="s">
        <v>1775</v>
      </c>
      <c r="O338" s="86" t="s">
        <v>1790</v>
      </c>
      <c r="P338" s="218">
        <v>43986</v>
      </c>
      <c r="Q338" s="85" t="s">
        <v>126</v>
      </c>
      <c r="R338" s="108">
        <v>18100674</v>
      </c>
      <c r="S338" s="62" t="str">
        <f t="shared" si="230"/>
        <v>CC18100674</v>
      </c>
      <c r="T338" s="91" t="s">
        <v>215</v>
      </c>
      <c r="U338" s="85" t="s">
        <v>427</v>
      </c>
      <c r="V338" s="91" t="s">
        <v>225</v>
      </c>
      <c r="W338" s="85" t="s">
        <v>317</v>
      </c>
      <c r="X338" s="87">
        <v>20079</v>
      </c>
      <c r="Y338" s="89">
        <f t="shared" si="246"/>
        <v>54</v>
      </c>
      <c r="Z338" s="63">
        <f>VLOOKUP($Y338,[1]Edades!$A$3:$H$153,4,FALSE)</f>
        <v>5</v>
      </c>
      <c r="AA338" s="63" t="str">
        <f>VLOOKUP($Y338,[1]Edades!$A$3:$H$153,6,FALSE)</f>
        <v>5 - Adultez</v>
      </c>
      <c r="AB338" s="63">
        <f>VLOOKUP($Y338,[1]Edades!$A$3:$H$153,7,FALSE)</f>
        <v>11</v>
      </c>
      <c r="AC338" s="63" t="str">
        <f>VLOOKUP($Y338,[1]Edades!$A$3:$H$153,8,FALSE)</f>
        <v>50-54</v>
      </c>
      <c r="AD338" s="91" t="s">
        <v>1589</v>
      </c>
      <c r="AE338" s="85">
        <v>1</v>
      </c>
      <c r="AF338" s="85" t="s">
        <v>807</v>
      </c>
      <c r="AG338" s="86" t="s">
        <v>1777</v>
      </c>
      <c r="AH338" s="85" t="s">
        <v>807</v>
      </c>
      <c r="AI338" s="85" t="s">
        <v>807</v>
      </c>
      <c r="AJ338" s="85" t="s">
        <v>807</v>
      </c>
      <c r="AK338" s="86" t="s">
        <v>1775</v>
      </c>
      <c r="AL338" s="86" t="s">
        <v>1601</v>
      </c>
      <c r="AM338" s="85" t="s">
        <v>1786</v>
      </c>
      <c r="AN338" s="85" t="s">
        <v>131</v>
      </c>
      <c r="AO338" s="85" t="s">
        <v>131</v>
      </c>
      <c r="AP338" s="85" t="s">
        <v>131</v>
      </c>
      <c r="AQ338" s="75" t="s">
        <v>1841</v>
      </c>
      <c r="AR338" s="53" t="str">
        <f t="shared" si="247"/>
        <v>86885 - Villagarzón</v>
      </c>
      <c r="AS338" s="85" t="s">
        <v>1618</v>
      </c>
      <c r="AT338" s="85">
        <v>3102160229</v>
      </c>
      <c r="AU338" s="85" t="s">
        <v>1219</v>
      </c>
      <c r="AV338" s="85"/>
      <c r="AW338" s="85"/>
      <c r="AX338" s="85"/>
      <c r="AY338" s="85"/>
      <c r="AZ338" s="85"/>
      <c r="BA338" s="85">
        <v>86</v>
      </c>
      <c r="BB338" s="85" t="s">
        <v>1778</v>
      </c>
      <c r="BC338" s="85">
        <v>86885</v>
      </c>
      <c r="BD338" s="85" t="s">
        <v>1618</v>
      </c>
      <c r="BE338" s="89">
        <v>860010017201</v>
      </c>
      <c r="BF338" s="49" t="s">
        <v>1083</v>
      </c>
      <c r="BG338" s="85" t="s">
        <v>1779</v>
      </c>
      <c r="BH338" s="85" t="s">
        <v>1780</v>
      </c>
      <c r="BI338" s="85">
        <v>4201616</v>
      </c>
      <c r="BJ338" s="85"/>
      <c r="BK338" s="85"/>
      <c r="BL338" s="85" t="s">
        <v>807</v>
      </c>
      <c r="BM338" s="85" t="s">
        <v>130</v>
      </c>
      <c r="BN338" s="85" t="s">
        <v>132</v>
      </c>
      <c r="BO338" s="85">
        <v>0</v>
      </c>
      <c r="BP338" s="85" t="s">
        <v>132</v>
      </c>
      <c r="BQ338" s="85" t="s">
        <v>132</v>
      </c>
      <c r="BR338" s="85" t="s">
        <v>807</v>
      </c>
      <c r="BS338" s="85" t="s">
        <v>807</v>
      </c>
      <c r="BT338" s="90">
        <v>43703</v>
      </c>
      <c r="BU338" s="85" t="s">
        <v>1677</v>
      </c>
      <c r="BV338" s="85" t="s">
        <v>130</v>
      </c>
      <c r="BW338" s="91" t="s">
        <v>1808</v>
      </c>
      <c r="BX338" s="85"/>
      <c r="BY338" s="85" t="s">
        <v>132</v>
      </c>
      <c r="BZ338" s="85" t="s">
        <v>807</v>
      </c>
      <c r="CA338" s="85" t="s">
        <v>807</v>
      </c>
      <c r="CB338" s="85"/>
      <c r="CC338" s="85"/>
      <c r="CD338" s="85" t="s">
        <v>131</v>
      </c>
      <c r="CE338" s="88" t="s">
        <v>1681</v>
      </c>
      <c r="CF338" s="80" t="str">
        <f t="shared" si="253"/>
        <v>HTA + DM</v>
      </c>
      <c r="CG338" s="109">
        <v>90</v>
      </c>
      <c r="CH338" s="95">
        <v>178</v>
      </c>
      <c r="CI338" s="50">
        <f t="shared" si="231"/>
        <v>28.405504355510669</v>
      </c>
      <c r="CJ338" s="18" t="str">
        <f t="shared" si="232"/>
        <v>SOBREPESO</v>
      </c>
      <c r="CK338" s="95">
        <f>Hoja1!L340</f>
        <v>13</v>
      </c>
      <c r="CL338" s="10" t="s">
        <v>1113</v>
      </c>
      <c r="CM338" s="114">
        <v>43579</v>
      </c>
      <c r="CN338" s="92"/>
      <c r="CO338" s="75">
        <v>1</v>
      </c>
      <c r="CP338" s="98">
        <v>43485</v>
      </c>
      <c r="CQ338" s="75">
        <v>1</v>
      </c>
      <c r="CR338" s="98">
        <v>43539</v>
      </c>
      <c r="CS338" s="75">
        <v>1</v>
      </c>
      <c r="CT338" s="110" t="s">
        <v>1707</v>
      </c>
      <c r="CU338" s="93" t="s">
        <v>807</v>
      </c>
      <c r="CV338" s="92"/>
      <c r="CW338" s="102">
        <v>120</v>
      </c>
      <c r="CX338" s="102">
        <v>80</v>
      </c>
      <c r="CY338" s="93" t="s">
        <v>807</v>
      </c>
      <c r="CZ338" s="92" t="s">
        <v>130</v>
      </c>
      <c r="DA338" s="75" t="s">
        <v>807</v>
      </c>
      <c r="DB338" s="92">
        <v>0</v>
      </c>
      <c r="DC338" s="75" t="str">
        <f t="shared" si="233"/>
        <v/>
      </c>
      <c r="DD338" s="16" t="str">
        <f t="shared" si="234"/>
        <v/>
      </c>
      <c r="DE338" s="16" t="str">
        <f t="shared" si="235"/>
        <v/>
      </c>
      <c r="DF338" s="16" t="str">
        <f t="shared" si="236"/>
        <v/>
      </c>
      <c r="DG338" s="16" t="str">
        <f t="shared" si="248"/>
        <v xml:space="preserve"> +  +  + </v>
      </c>
      <c r="DH338" s="16" t="str">
        <f>E338</f>
        <v>HTA + DM</v>
      </c>
      <c r="DI338" s="98"/>
      <c r="DJ338" s="75" t="str">
        <f t="shared" si="237"/>
        <v>NO</v>
      </c>
      <c r="DL338" s="98"/>
      <c r="DM338" s="98">
        <v>43564</v>
      </c>
      <c r="DN338" s="75" t="str">
        <f t="shared" si="238"/>
        <v>SI</v>
      </c>
      <c r="DO338" s="98"/>
      <c r="DP338" s="75" t="str">
        <f t="shared" si="239"/>
        <v>NO</v>
      </c>
      <c r="DQ338" s="98"/>
      <c r="DR338" s="75" t="str">
        <f t="shared" si="240"/>
        <v>NO</v>
      </c>
      <c r="DS338" s="98"/>
      <c r="DT338" s="75" t="str">
        <f t="shared" si="241"/>
        <v>NO</v>
      </c>
      <c r="DU338" s="98"/>
      <c r="DV338" s="75" t="str">
        <f t="shared" si="242"/>
        <v>NO</v>
      </c>
      <c r="DW338" s="98"/>
      <c r="DX338" s="75" t="str">
        <f t="shared" si="243"/>
        <v>NO</v>
      </c>
      <c r="DY338" s="98">
        <v>43553</v>
      </c>
      <c r="DZ338" s="75" t="str">
        <f t="shared" si="244"/>
        <v>SI</v>
      </c>
      <c r="EA338" s="98"/>
      <c r="EB338" s="75" t="str">
        <f t="shared" si="245"/>
        <v>NO</v>
      </c>
      <c r="EC338" s="98" t="s">
        <v>807</v>
      </c>
      <c r="ED338" s="92" t="s">
        <v>1530</v>
      </c>
      <c r="EE338" s="92"/>
      <c r="EF338" s="98" t="s">
        <v>807</v>
      </c>
      <c r="EG338" s="94"/>
      <c r="EH338" s="99" t="s">
        <v>131</v>
      </c>
      <c r="EI338" s="99" t="s">
        <v>807</v>
      </c>
      <c r="EJ338" s="99"/>
      <c r="EK338" s="164">
        <v>43560</v>
      </c>
      <c r="EL338" s="92">
        <v>0.96</v>
      </c>
      <c r="EM338" s="159">
        <v>43700</v>
      </c>
      <c r="EN338" s="102">
        <v>88</v>
      </c>
      <c r="EO338" s="164">
        <v>43560</v>
      </c>
      <c r="EP338" s="92">
        <v>211</v>
      </c>
      <c r="EQ338" s="164">
        <v>43560</v>
      </c>
      <c r="ER338" s="99">
        <v>120.8</v>
      </c>
      <c r="ES338" s="164">
        <v>43560</v>
      </c>
      <c r="ET338" s="192">
        <v>44.2</v>
      </c>
      <c r="EU338" s="164">
        <v>43560</v>
      </c>
      <c r="EV338" s="92">
        <v>230</v>
      </c>
      <c r="EW338" s="164">
        <v>43560</v>
      </c>
      <c r="EX338" s="92"/>
      <c r="EY338" s="159">
        <v>43700</v>
      </c>
      <c r="EZ338" s="92">
        <v>4.96</v>
      </c>
      <c r="FA338" s="102"/>
      <c r="FB338" s="102"/>
      <c r="FC338" s="92"/>
      <c r="FD338" s="92"/>
      <c r="FE338" s="165">
        <v>43560</v>
      </c>
      <c r="FF338" s="170">
        <v>14</v>
      </c>
      <c r="FG338" s="164">
        <v>43560</v>
      </c>
      <c r="FH338" s="170">
        <v>48</v>
      </c>
      <c r="FI338" s="92"/>
      <c r="FJ338" s="94"/>
      <c r="FK338" s="92"/>
      <c r="FL338" s="97">
        <v>43703</v>
      </c>
      <c r="FM338" s="98" t="s">
        <v>1530</v>
      </c>
      <c r="FN338" s="97"/>
      <c r="FO338" s="107" t="s">
        <v>1830</v>
      </c>
      <c r="FP338" s="92" t="s">
        <v>132</v>
      </c>
      <c r="FQ338" s="92" t="s">
        <v>132</v>
      </c>
      <c r="FR338" s="92" t="s">
        <v>132</v>
      </c>
      <c r="FS338" s="107" t="s">
        <v>807</v>
      </c>
      <c r="FT338" s="92" t="s">
        <v>132</v>
      </c>
      <c r="FU338" s="92"/>
      <c r="GM338" s="102"/>
    </row>
    <row r="339" spans="1:195" s="75" customFormat="1" ht="51.75" x14ac:dyDescent="0.25">
      <c r="A339" s="85">
        <v>2022</v>
      </c>
      <c r="B339" s="76">
        <v>44926</v>
      </c>
      <c r="C339" s="85" t="s">
        <v>121</v>
      </c>
      <c r="D339" s="85" t="s">
        <v>122</v>
      </c>
      <c r="E339" s="85" t="s">
        <v>2246</v>
      </c>
      <c r="F339" s="77">
        <f t="shared" si="250"/>
        <v>338</v>
      </c>
      <c r="G339" s="85" t="s">
        <v>1586</v>
      </c>
      <c r="H339" s="85">
        <v>86</v>
      </c>
      <c r="I339" s="85" t="s">
        <v>797</v>
      </c>
      <c r="J339" s="217" t="s">
        <v>800</v>
      </c>
      <c r="K339" s="77" t="str">
        <f>VLOOKUP(J339,[1]CodMpios!$B$1075:$E$1087,4,FALSE)</f>
        <v>86001 - Mocoa</v>
      </c>
      <c r="L339" s="77" t="str">
        <f>VLOOKUP($J339,[1]Coord_Mpios_X_Y!$B$102:$K$114,9,FALSE)</f>
        <v>1,228574994655</v>
      </c>
      <c r="M339" s="77" t="str">
        <f>VLOOKUP($J339,[1]Coord_Mpios_X_Y!$B$102:$K$114,10,FALSE)</f>
        <v>-76,684362183288</v>
      </c>
      <c r="N339" s="86" t="s">
        <v>1846</v>
      </c>
      <c r="O339" s="86" t="s">
        <v>1776</v>
      </c>
      <c r="P339" s="218"/>
      <c r="Q339" s="85" t="s">
        <v>126</v>
      </c>
      <c r="R339" s="108">
        <v>1906929</v>
      </c>
      <c r="S339" s="62" t="str">
        <f t="shared" si="230"/>
        <v>CC1906929</v>
      </c>
      <c r="T339" s="91" t="s">
        <v>1336</v>
      </c>
      <c r="U339" s="85" t="s">
        <v>530</v>
      </c>
      <c r="V339" s="91" t="s">
        <v>852</v>
      </c>
      <c r="W339" s="85" t="s">
        <v>528</v>
      </c>
      <c r="X339" s="87">
        <v>9862</v>
      </c>
      <c r="Y339" s="89">
        <f t="shared" si="246"/>
        <v>26</v>
      </c>
      <c r="Z339" s="63">
        <f>VLOOKUP($Y339,[1]Edades!$A$3:$H$153,4,FALSE)</f>
        <v>4</v>
      </c>
      <c r="AA339" s="63" t="str">
        <f>VLOOKUP($Y339,[1]Edades!$A$3:$H$153,6,FALSE)</f>
        <v>4 - Juventud</v>
      </c>
      <c r="AB339" s="63">
        <f>VLOOKUP($Y339,[1]Edades!$A$3:$H$153,7,FALSE)</f>
        <v>6</v>
      </c>
      <c r="AC339" s="63" t="str">
        <f>VLOOKUP($Y339,[1]Edades!$A$3:$H$153,8,FALSE)</f>
        <v>25-29</v>
      </c>
      <c r="AD339" s="91" t="s">
        <v>1589</v>
      </c>
      <c r="AE339" s="85">
        <v>1</v>
      </c>
      <c r="AF339" s="85" t="s">
        <v>807</v>
      </c>
      <c r="AG339" s="128" t="s">
        <v>132</v>
      </c>
      <c r="AH339" s="128" t="s">
        <v>132</v>
      </c>
      <c r="AI339" s="85" t="s">
        <v>2237</v>
      </c>
      <c r="AJ339" s="127" t="s">
        <v>1995</v>
      </c>
      <c r="AK339" s="128" t="s">
        <v>1846</v>
      </c>
      <c r="AL339" s="128" t="s">
        <v>1603</v>
      </c>
      <c r="AM339" s="85" t="s">
        <v>1786</v>
      </c>
      <c r="AN339" s="85" t="s">
        <v>131</v>
      </c>
      <c r="AO339" s="85" t="s">
        <v>131</v>
      </c>
      <c r="AP339" s="85" t="s">
        <v>131</v>
      </c>
      <c r="AQ339" s="86" t="s">
        <v>1821</v>
      </c>
      <c r="AR339" s="53" t="str">
        <f t="shared" si="247"/>
        <v>86001 - Mocoa</v>
      </c>
      <c r="AS339" s="85" t="s">
        <v>1586</v>
      </c>
      <c r="AT339" s="85">
        <v>3208582564</v>
      </c>
      <c r="AU339" s="85" t="s">
        <v>1219</v>
      </c>
      <c r="AV339" s="85"/>
      <c r="AW339" s="85"/>
      <c r="AX339" s="85"/>
      <c r="AY339" s="85"/>
      <c r="AZ339" s="85"/>
      <c r="BA339" s="85">
        <v>86</v>
      </c>
      <c r="BB339" s="85" t="s">
        <v>1778</v>
      </c>
      <c r="BC339" s="85">
        <v>86001</v>
      </c>
      <c r="BD339" s="85" t="s">
        <v>1586</v>
      </c>
      <c r="BE339" s="89">
        <v>860010017201</v>
      </c>
      <c r="BF339" s="49" t="s">
        <v>1079</v>
      </c>
      <c r="BG339" s="85" t="s">
        <v>1779</v>
      </c>
      <c r="BH339" s="85" t="s">
        <v>1780</v>
      </c>
      <c r="BI339" s="85">
        <v>4201616</v>
      </c>
      <c r="BJ339" s="85"/>
      <c r="BK339" s="85"/>
      <c r="BL339" s="85" t="s">
        <v>807</v>
      </c>
      <c r="BM339" s="129" t="s">
        <v>130</v>
      </c>
      <c r="BN339" s="127" t="s">
        <v>132</v>
      </c>
      <c r="BO339" s="85">
        <v>0</v>
      </c>
      <c r="BP339" s="127" t="s">
        <v>132</v>
      </c>
      <c r="BQ339" s="127" t="s">
        <v>132</v>
      </c>
      <c r="BR339" s="127" t="s">
        <v>2241</v>
      </c>
      <c r="BS339" s="127" t="s">
        <v>807</v>
      </c>
      <c r="BT339" s="164">
        <v>44916</v>
      </c>
      <c r="BU339" s="127" t="s">
        <v>1677</v>
      </c>
      <c r="BV339" s="127" t="s">
        <v>130</v>
      </c>
      <c r="BW339" s="133" t="s">
        <v>2023</v>
      </c>
      <c r="BX339" s="127" t="s">
        <v>1692</v>
      </c>
      <c r="BY339" s="127" t="s">
        <v>132</v>
      </c>
      <c r="BZ339" s="127" t="s">
        <v>130</v>
      </c>
      <c r="CA339" s="127" t="s">
        <v>130</v>
      </c>
      <c r="CB339" s="127" t="s">
        <v>132</v>
      </c>
      <c r="CC339" s="127" t="s">
        <v>132</v>
      </c>
      <c r="CD339" s="127" t="s">
        <v>131</v>
      </c>
      <c r="CE339" s="127" t="s">
        <v>1681</v>
      </c>
      <c r="CF339" s="127" t="s">
        <v>132</v>
      </c>
      <c r="CG339" s="130">
        <v>54</v>
      </c>
      <c r="CH339" s="131">
        <v>161</v>
      </c>
      <c r="CI339" s="50">
        <f t="shared" si="231"/>
        <v>20.832529609197174</v>
      </c>
      <c r="CJ339" s="18" t="str">
        <f t="shared" si="232"/>
        <v>NORMAL</v>
      </c>
      <c r="CK339" s="95">
        <f>Hoja1!L341</f>
        <v>1</v>
      </c>
      <c r="CL339" s="10" t="s">
        <v>1112</v>
      </c>
      <c r="CM339" s="171">
        <v>43579</v>
      </c>
      <c r="CN339" s="127"/>
      <c r="CO339" s="135">
        <v>1</v>
      </c>
      <c r="CP339" s="65" t="s">
        <v>1221</v>
      </c>
      <c r="CQ339" s="75">
        <v>2</v>
      </c>
      <c r="CR339" s="65" t="s">
        <v>1222</v>
      </c>
      <c r="CS339" s="75">
        <v>0</v>
      </c>
      <c r="CT339" s="143" t="s">
        <v>131</v>
      </c>
      <c r="CU339" s="127" t="s">
        <v>130</v>
      </c>
      <c r="CV339" s="92" t="s">
        <v>1221</v>
      </c>
      <c r="CW339" s="133">
        <v>150</v>
      </c>
      <c r="CX339" s="133">
        <v>80</v>
      </c>
      <c r="CY339" s="125" t="s">
        <v>807</v>
      </c>
      <c r="CZ339" s="127" t="s">
        <v>132</v>
      </c>
      <c r="DA339" s="127" t="s">
        <v>130</v>
      </c>
      <c r="DB339" s="92">
        <v>1</v>
      </c>
      <c r="DC339" s="75" t="str">
        <f t="shared" si="233"/>
        <v/>
      </c>
      <c r="DD339" s="16" t="str">
        <f t="shared" si="234"/>
        <v/>
      </c>
      <c r="DE339" s="16" t="str">
        <f t="shared" si="235"/>
        <v/>
      </c>
      <c r="DF339" s="16" t="str">
        <f t="shared" si="236"/>
        <v>HDL ALTO</v>
      </c>
      <c r="DG339" s="16" t="str">
        <f t="shared" si="248"/>
        <v xml:space="preserve"> +  +  + HDL ALTO</v>
      </c>
      <c r="DH339" s="16" t="str">
        <f>VLOOKUP(DG339,Hoja3!$A$19:$B$41,2,FALSE)</f>
        <v>HDL ALTO</v>
      </c>
      <c r="DI339" s="127"/>
      <c r="DJ339" s="75" t="str">
        <f t="shared" si="237"/>
        <v>NO</v>
      </c>
      <c r="DL339" s="127"/>
      <c r="DM339" s="134"/>
      <c r="DN339" s="75" t="str">
        <f t="shared" si="238"/>
        <v>NO</v>
      </c>
      <c r="DO339" s="134"/>
      <c r="DP339" s="75" t="str">
        <f t="shared" si="239"/>
        <v>NO</v>
      </c>
      <c r="DQ339" s="144">
        <v>44796</v>
      </c>
      <c r="DR339" s="75" t="str">
        <f t="shared" si="240"/>
        <v>SI</v>
      </c>
      <c r="DS339" s="144"/>
      <c r="DT339" s="75" t="str">
        <f t="shared" si="241"/>
        <v>NO</v>
      </c>
      <c r="DU339" s="144"/>
      <c r="DV339" s="75" t="str">
        <f t="shared" si="242"/>
        <v>NO</v>
      </c>
      <c r="DW339" s="144"/>
      <c r="DX339" s="75" t="str">
        <f t="shared" si="243"/>
        <v>NO</v>
      </c>
      <c r="DY339" s="149">
        <v>44621</v>
      </c>
      <c r="DZ339" s="75" t="str">
        <f t="shared" si="244"/>
        <v>SI</v>
      </c>
      <c r="EA339" s="144" t="s">
        <v>1221</v>
      </c>
      <c r="EB339" s="75" t="str">
        <f t="shared" si="245"/>
        <v>SI</v>
      </c>
      <c r="EC339" s="134" t="s">
        <v>132</v>
      </c>
      <c r="ED339" s="127" t="s">
        <v>1530</v>
      </c>
      <c r="EE339" s="127" t="s">
        <v>807</v>
      </c>
      <c r="EF339" s="127" t="s">
        <v>1114</v>
      </c>
      <c r="EG339" s="127">
        <v>14</v>
      </c>
      <c r="EH339" s="127" t="s">
        <v>123</v>
      </c>
      <c r="EI339" s="127">
        <v>5</v>
      </c>
      <c r="EJ339" s="127"/>
      <c r="EK339" s="145">
        <v>44911</v>
      </c>
      <c r="EL339" s="135" t="s">
        <v>2024</v>
      </c>
      <c r="EM339" s="152">
        <v>44620</v>
      </c>
      <c r="EN339" s="133">
        <v>0.8</v>
      </c>
      <c r="EO339" s="146">
        <v>44801</v>
      </c>
      <c r="EP339" s="135">
        <v>138</v>
      </c>
      <c r="EQ339" s="144">
        <v>44620</v>
      </c>
      <c r="ER339" s="99"/>
      <c r="ES339" s="144">
        <v>44620</v>
      </c>
      <c r="ET339" s="225">
        <v>75.8</v>
      </c>
      <c r="EU339" s="144">
        <v>44620</v>
      </c>
      <c r="EV339" s="135" t="s">
        <v>2026</v>
      </c>
      <c r="EW339" s="144">
        <v>44620</v>
      </c>
      <c r="EX339" s="127" t="s">
        <v>2027</v>
      </c>
      <c r="EY339" s="127"/>
      <c r="EZ339" s="127"/>
      <c r="FA339" s="146">
        <v>44801</v>
      </c>
      <c r="FB339" s="133" t="s">
        <v>1799</v>
      </c>
      <c r="FC339" s="144">
        <v>44620</v>
      </c>
      <c r="FD339" s="135">
        <v>3.9</v>
      </c>
      <c r="FE339" s="144">
        <v>44620</v>
      </c>
      <c r="FF339" s="135" t="s">
        <v>2025</v>
      </c>
      <c r="FG339" s="144">
        <v>44620</v>
      </c>
      <c r="FH339" s="135">
        <v>64.7</v>
      </c>
      <c r="FI339" s="149">
        <v>44620</v>
      </c>
      <c r="FJ339" s="132" t="s">
        <v>1712</v>
      </c>
      <c r="FK339" s="127">
        <v>79</v>
      </c>
      <c r="FL339" s="164">
        <v>44551</v>
      </c>
      <c r="FM339" s="134" t="s">
        <v>1530</v>
      </c>
      <c r="FN339" s="164">
        <v>45006</v>
      </c>
      <c r="FO339" s="127"/>
      <c r="FP339" s="127" t="s">
        <v>130</v>
      </c>
      <c r="FQ339" s="127" t="s">
        <v>130</v>
      </c>
      <c r="FR339" s="127" t="s">
        <v>132</v>
      </c>
      <c r="FS339" s="127" t="s">
        <v>132</v>
      </c>
      <c r="FT339" s="127" t="s">
        <v>130</v>
      </c>
      <c r="FU339" s="127"/>
      <c r="GM339" s="133"/>
    </row>
    <row r="340" spans="1:195" s="75" customFormat="1" x14ac:dyDescent="0.25">
      <c r="A340" s="85">
        <v>2022</v>
      </c>
      <c r="B340" s="76">
        <v>44926</v>
      </c>
      <c r="C340" s="85" t="s">
        <v>121</v>
      </c>
      <c r="D340" s="85" t="s">
        <v>122</v>
      </c>
      <c r="E340" s="85" t="s">
        <v>123</v>
      </c>
      <c r="F340" s="77">
        <f t="shared" si="250"/>
        <v>339</v>
      </c>
      <c r="G340" s="85" t="s">
        <v>1586</v>
      </c>
      <c r="H340" s="85">
        <v>86</v>
      </c>
      <c r="I340" s="85" t="s">
        <v>797</v>
      </c>
      <c r="J340" s="217" t="s">
        <v>798</v>
      </c>
      <c r="K340" s="77" t="str">
        <f>VLOOKUP(J340,[1]CodMpios!$B$1075:$E$1087,4,FALSE)</f>
        <v>86885 - Villagarzón</v>
      </c>
      <c r="L340" s="77" t="str">
        <f>VLOOKUP($J340,[1]Coord_Mpios_X_Y!$B$102:$K$114,9,FALSE)</f>
        <v>0,911149514668</v>
      </c>
      <c r="M340" s="77" t="str">
        <f>VLOOKUP($J340,[1]Coord_Mpios_X_Y!$B$102:$K$114,10,FALSE)</f>
        <v>-76,744954472991</v>
      </c>
      <c r="N340" s="86" t="s">
        <v>1775</v>
      </c>
      <c r="O340" s="86" t="s">
        <v>1776</v>
      </c>
      <c r="P340" s="218"/>
      <c r="Q340" s="85" t="s">
        <v>126</v>
      </c>
      <c r="R340" s="108">
        <v>18123254</v>
      </c>
      <c r="S340" s="62" t="str">
        <f t="shared" si="230"/>
        <v>CC18123254</v>
      </c>
      <c r="T340" s="91" t="s">
        <v>1334</v>
      </c>
      <c r="U340" s="85" t="s">
        <v>530</v>
      </c>
      <c r="V340" s="91" t="s">
        <v>1335</v>
      </c>
      <c r="W340" s="85" t="s">
        <v>280</v>
      </c>
      <c r="X340" s="87">
        <v>21816</v>
      </c>
      <c r="Y340" s="89">
        <f t="shared" si="246"/>
        <v>59</v>
      </c>
      <c r="Z340" s="63">
        <f>VLOOKUP($Y340,[1]Edades!$A$3:$H$153,4,FALSE)</f>
        <v>5</v>
      </c>
      <c r="AA340" s="63" t="str">
        <f>VLOOKUP($Y340,[1]Edades!$A$3:$H$153,6,FALSE)</f>
        <v>5 - Adultez</v>
      </c>
      <c r="AB340" s="63">
        <f>VLOOKUP($Y340,[1]Edades!$A$3:$H$153,7,FALSE)</f>
        <v>12</v>
      </c>
      <c r="AC340" s="63" t="str">
        <f>VLOOKUP($Y340,[1]Edades!$A$3:$H$153,8,FALSE)</f>
        <v>55-59</v>
      </c>
      <c r="AD340" s="91" t="s">
        <v>1589</v>
      </c>
      <c r="AE340" s="85">
        <v>1</v>
      </c>
      <c r="AF340" s="85" t="s">
        <v>807</v>
      </c>
      <c r="AG340" s="86" t="s">
        <v>1777</v>
      </c>
      <c r="AH340" s="85" t="s">
        <v>807</v>
      </c>
      <c r="AI340" s="85" t="s">
        <v>807</v>
      </c>
      <c r="AJ340" s="85" t="s">
        <v>807</v>
      </c>
      <c r="AK340" s="86" t="s">
        <v>1775</v>
      </c>
      <c r="AL340" s="85" t="s">
        <v>807</v>
      </c>
      <c r="AM340" s="85" t="s">
        <v>1786</v>
      </c>
      <c r="AN340" s="85" t="s">
        <v>131</v>
      </c>
      <c r="AO340" s="85" t="s">
        <v>131</v>
      </c>
      <c r="AP340" s="85" t="s">
        <v>131</v>
      </c>
      <c r="AQ340" s="75" t="s">
        <v>1841</v>
      </c>
      <c r="AR340" s="53" t="str">
        <f t="shared" si="247"/>
        <v>86885 - Villagarzón</v>
      </c>
      <c r="AS340" s="85" t="s">
        <v>1618</v>
      </c>
      <c r="AT340" s="85">
        <v>3142823512</v>
      </c>
      <c r="AU340" s="85" t="s">
        <v>1219</v>
      </c>
      <c r="AV340" s="85"/>
      <c r="AW340" s="85"/>
      <c r="AX340" s="85"/>
      <c r="AY340" s="85"/>
      <c r="AZ340" s="85"/>
      <c r="BA340" s="85">
        <v>86</v>
      </c>
      <c r="BB340" s="85" t="s">
        <v>1778</v>
      </c>
      <c r="BC340" s="85">
        <v>86885</v>
      </c>
      <c r="BD340" s="85" t="s">
        <v>1618</v>
      </c>
      <c r="BE340" s="89">
        <v>860010017201</v>
      </c>
      <c r="BF340" s="49" t="s">
        <v>1083</v>
      </c>
      <c r="BG340" s="85" t="s">
        <v>1779</v>
      </c>
      <c r="BH340" s="85" t="s">
        <v>1780</v>
      </c>
      <c r="BI340" s="85">
        <v>4201616</v>
      </c>
      <c r="BJ340" s="85"/>
      <c r="BK340" s="85"/>
      <c r="BL340" s="85" t="s">
        <v>807</v>
      </c>
      <c r="BM340" s="85" t="s">
        <v>130</v>
      </c>
      <c r="BN340" s="85" t="s">
        <v>132</v>
      </c>
      <c r="BO340" s="85">
        <v>0</v>
      </c>
      <c r="BP340" s="85" t="s">
        <v>132</v>
      </c>
      <c r="BQ340" s="85" t="s">
        <v>132</v>
      </c>
      <c r="BR340" s="85" t="s">
        <v>807</v>
      </c>
      <c r="BS340" s="85" t="s">
        <v>807</v>
      </c>
      <c r="BT340" s="90">
        <v>44305</v>
      </c>
      <c r="BU340" s="85" t="s">
        <v>1677</v>
      </c>
      <c r="BV340" s="85" t="s">
        <v>130</v>
      </c>
      <c r="BW340" s="91" t="s">
        <v>1808</v>
      </c>
      <c r="BX340" s="85"/>
      <c r="BY340" s="85" t="s">
        <v>132</v>
      </c>
      <c r="BZ340" s="85" t="s">
        <v>807</v>
      </c>
      <c r="CA340" s="85" t="s">
        <v>807</v>
      </c>
      <c r="CB340" s="85"/>
      <c r="CC340" s="85"/>
      <c r="CD340" s="85" t="s">
        <v>131</v>
      </c>
      <c r="CE340" s="88" t="s">
        <v>1681</v>
      </c>
      <c r="CF340" s="80" t="str">
        <f t="shared" ref="CF340:CF343" si="255">E340</f>
        <v>HTA</v>
      </c>
      <c r="CG340" s="109">
        <v>83</v>
      </c>
      <c r="CH340" s="95">
        <v>161</v>
      </c>
      <c r="CI340" s="50">
        <f t="shared" si="231"/>
        <v>32.020369584506767</v>
      </c>
      <c r="CJ340" s="18" t="str">
        <f t="shared" si="232"/>
        <v>OBESIDAD</v>
      </c>
      <c r="CK340" s="95">
        <f>Hoja1!L342</f>
        <v>12</v>
      </c>
      <c r="CL340" s="10" t="s">
        <v>1113</v>
      </c>
      <c r="CM340" s="114">
        <v>43579</v>
      </c>
      <c r="CN340" s="92"/>
      <c r="CO340" s="75">
        <v>1</v>
      </c>
      <c r="CP340" s="119">
        <f t="shared" ref="CP340" si="256">CM340</f>
        <v>43579</v>
      </c>
      <c r="CQ340" s="75">
        <v>2</v>
      </c>
      <c r="CR340" s="65" t="s">
        <v>1222</v>
      </c>
      <c r="CS340" s="75">
        <v>0</v>
      </c>
      <c r="CT340" s="110" t="s">
        <v>131</v>
      </c>
      <c r="CU340" s="93" t="s">
        <v>807</v>
      </c>
      <c r="CV340" s="92"/>
      <c r="CW340" s="102">
        <v>130</v>
      </c>
      <c r="CX340" s="102">
        <v>80</v>
      </c>
      <c r="CY340" s="93" t="s">
        <v>807</v>
      </c>
      <c r="CZ340" s="92" t="s">
        <v>130</v>
      </c>
      <c r="DA340" s="75" t="s">
        <v>807</v>
      </c>
      <c r="DB340" s="92">
        <v>0</v>
      </c>
      <c r="DC340" s="75" t="str">
        <f t="shared" si="233"/>
        <v/>
      </c>
      <c r="DD340" s="16" t="str">
        <f t="shared" si="234"/>
        <v/>
      </c>
      <c r="DE340" s="16" t="str">
        <f t="shared" si="235"/>
        <v/>
      </c>
      <c r="DF340" s="16" t="str">
        <f t="shared" si="236"/>
        <v/>
      </c>
      <c r="DG340" s="16" t="str">
        <f t="shared" si="248"/>
        <v xml:space="preserve"> +  +  + </v>
      </c>
      <c r="DH340" s="16" t="str">
        <f>E340</f>
        <v>HTA</v>
      </c>
      <c r="DI340" s="98"/>
      <c r="DJ340" s="75" t="str">
        <f t="shared" si="237"/>
        <v>NO</v>
      </c>
      <c r="DL340" s="98"/>
      <c r="DM340" s="98">
        <v>43726</v>
      </c>
      <c r="DN340" s="75" t="str">
        <f t="shared" si="238"/>
        <v>SI</v>
      </c>
      <c r="DO340" s="98"/>
      <c r="DP340" s="75" t="str">
        <f t="shared" si="239"/>
        <v>NO</v>
      </c>
      <c r="DQ340" s="98"/>
      <c r="DR340" s="75" t="str">
        <f t="shared" si="240"/>
        <v>NO</v>
      </c>
      <c r="DS340" s="98"/>
      <c r="DT340" s="75" t="str">
        <f t="shared" si="241"/>
        <v>NO</v>
      </c>
      <c r="DU340" s="98"/>
      <c r="DV340" s="75" t="str">
        <f t="shared" si="242"/>
        <v>NO</v>
      </c>
      <c r="DW340" s="98">
        <v>43673</v>
      </c>
      <c r="DX340" s="75" t="str">
        <f t="shared" si="243"/>
        <v>SI</v>
      </c>
      <c r="DY340" s="98"/>
      <c r="DZ340" s="75" t="str">
        <f t="shared" si="244"/>
        <v>NO</v>
      </c>
      <c r="EA340" s="98"/>
      <c r="EB340" s="75" t="str">
        <f t="shared" si="245"/>
        <v>NO</v>
      </c>
      <c r="EC340" s="98" t="s">
        <v>807</v>
      </c>
      <c r="ED340" s="92" t="s">
        <v>1530</v>
      </c>
      <c r="EE340" s="92"/>
      <c r="EF340" s="98" t="s">
        <v>807</v>
      </c>
      <c r="EG340" s="94"/>
      <c r="EH340" s="99" t="s">
        <v>131</v>
      </c>
      <c r="EI340" s="99" t="s">
        <v>807</v>
      </c>
      <c r="EJ340" s="99"/>
      <c r="EK340" s="150">
        <v>43605</v>
      </c>
      <c r="EL340" s="92">
        <v>1</v>
      </c>
      <c r="EM340" s="159">
        <v>43543</v>
      </c>
      <c r="EN340" s="102">
        <v>92</v>
      </c>
      <c r="EO340" s="150">
        <v>43543</v>
      </c>
      <c r="EP340" s="92">
        <v>201</v>
      </c>
      <c r="EQ340" s="150">
        <v>43543</v>
      </c>
      <c r="ER340" s="99">
        <v>140.80000000000001</v>
      </c>
      <c r="ES340" s="150">
        <v>43543</v>
      </c>
      <c r="ET340" s="192">
        <v>45.4</v>
      </c>
      <c r="EU340" s="150">
        <v>43543</v>
      </c>
      <c r="EV340" s="92">
        <v>74</v>
      </c>
      <c r="EW340" s="150">
        <v>43605</v>
      </c>
      <c r="EX340" s="92"/>
      <c r="EY340" s="103"/>
      <c r="EZ340" s="92"/>
      <c r="FA340" s="102"/>
      <c r="FB340" s="102"/>
      <c r="FC340" s="92"/>
      <c r="FD340" s="92"/>
      <c r="FE340" s="159">
        <v>43543</v>
      </c>
      <c r="FF340" s="130">
        <v>8</v>
      </c>
      <c r="FG340" s="150">
        <v>43605</v>
      </c>
      <c r="FH340" s="130">
        <v>55</v>
      </c>
      <c r="FI340" s="92"/>
      <c r="FJ340" s="94"/>
      <c r="FK340" s="92"/>
      <c r="FL340" s="97">
        <v>44305</v>
      </c>
      <c r="FM340" s="98" t="s">
        <v>1530</v>
      </c>
      <c r="FN340" s="97">
        <v>43794</v>
      </c>
      <c r="FO340" s="107" t="s">
        <v>807</v>
      </c>
      <c r="FP340" s="92" t="s">
        <v>130</v>
      </c>
      <c r="FQ340" s="92" t="s">
        <v>132</v>
      </c>
      <c r="FR340" s="92" t="s">
        <v>132</v>
      </c>
      <c r="FS340" s="107" t="s">
        <v>807</v>
      </c>
      <c r="FT340" s="92" t="s">
        <v>132</v>
      </c>
      <c r="FU340" s="92"/>
      <c r="GM340" s="102"/>
    </row>
    <row r="341" spans="1:195" s="75" customFormat="1" x14ac:dyDescent="0.25">
      <c r="A341" s="85">
        <v>2022</v>
      </c>
      <c r="B341" s="76">
        <v>44926</v>
      </c>
      <c r="C341" s="85" t="s">
        <v>121</v>
      </c>
      <c r="D341" s="85" t="s">
        <v>122</v>
      </c>
      <c r="E341" s="85" t="s">
        <v>1475</v>
      </c>
      <c r="F341" s="77">
        <f t="shared" si="250"/>
        <v>340</v>
      </c>
      <c r="G341" s="85" t="s">
        <v>1586</v>
      </c>
      <c r="H341" s="85">
        <v>86</v>
      </c>
      <c r="I341" s="85" t="s">
        <v>797</v>
      </c>
      <c r="J341" s="217" t="s">
        <v>983</v>
      </c>
      <c r="K341" s="77" t="str">
        <f>VLOOKUP(J341,[1]CodMpios!$B$1075:$E$1087,4,FALSE)</f>
        <v>86749 - Sibundoy</v>
      </c>
      <c r="L341" s="77" t="str">
        <f>VLOOKUP($J341,[1]Coord_Mpios_X_Y!$B$102:$K$114,9,FALSE)</f>
        <v>1,228746922448</v>
      </c>
      <c r="M341" s="77" t="str">
        <f>VLOOKUP($J341,[1]Coord_Mpios_X_Y!$B$102:$K$114,10,FALSE)</f>
        <v>-76,913075853547</v>
      </c>
      <c r="N341" s="86" t="s">
        <v>1784</v>
      </c>
      <c r="O341" s="86" t="s">
        <v>1794</v>
      </c>
      <c r="P341" s="218">
        <v>44246</v>
      </c>
      <c r="Q341" s="85" t="s">
        <v>126</v>
      </c>
      <c r="R341" s="85">
        <v>27476292</v>
      </c>
      <c r="S341" s="62" t="str">
        <f t="shared" si="230"/>
        <v>CC27476292</v>
      </c>
      <c r="T341" s="85" t="s">
        <v>268</v>
      </c>
      <c r="U341" s="85" t="s">
        <v>530</v>
      </c>
      <c r="V341" s="85" t="s">
        <v>280</v>
      </c>
      <c r="W341" s="85" t="s">
        <v>988</v>
      </c>
      <c r="X341" s="87">
        <v>16809</v>
      </c>
      <c r="Y341" s="89">
        <f t="shared" si="246"/>
        <v>46</v>
      </c>
      <c r="Z341" s="63">
        <f>VLOOKUP($Y341,[1]Edades!$A$3:$H$153,4,FALSE)</f>
        <v>5</v>
      </c>
      <c r="AA341" s="63" t="str">
        <f>VLOOKUP($Y341,[1]Edades!$A$3:$H$153,6,FALSE)</f>
        <v>5 - Adultez</v>
      </c>
      <c r="AB341" s="63">
        <f>VLOOKUP($Y341,[1]Edades!$A$3:$H$153,7,FALSE)</f>
        <v>10</v>
      </c>
      <c r="AC341" s="63" t="str">
        <f>VLOOKUP($Y341,[1]Edades!$A$3:$H$153,8,FALSE)</f>
        <v>45-49</v>
      </c>
      <c r="AD341" s="91" t="s">
        <v>1590</v>
      </c>
      <c r="AE341" s="85">
        <v>2</v>
      </c>
      <c r="AF341" s="85" t="s">
        <v>807</v>
      </c>
      <c r="AG341" s="86" t="s">
        <v>1777</v>
      </c>
      <c r="AH341" s="85" t="s">
        <v>807</v>
      </c>
      <c r="AI341" s="85" t="s">
        <v>807</v>
      </c>
      <c r="AJ341" s="85" t="s">
        <v>807</v>
      </c>
      <c r="AK341" s="86" t="s">
        <v>1784</v>
      </c>
      <c r="AL341" s="86" t="s">
        <v>1600</v>
      </c>
      <c r="AM341" s="85" t="s">
        <v>1786</v>
      </c>
      <c r="AN341" s="85" t="s">
        <v>131</v>
      </c>
      <c r="AO341" s="85" t="s">
        <v>131</v>
      </c>
      <c r="AP341" s="85" t="s">
        <v>131</v>
      </c>
      <c r="AQ341" s="75" t="s">
        <v>1841</v>
      </c>
      <c r="AR341" s="53" t="str">
        <f t="shared" si="247"/>
        <v>86749 - Sibundoy</v>
      </c>
      <c r="AS341" s="85" t="s">
        <v>1669</v>
      </c>
      <c r="AT341" s="85">
        <v>3117121844</v>
      </c>
      <c r="AU341" s="85" t="s">
        <v>1219</v>
      </c>
      <c r="AV341" s="85"/>
      <c r="AW341" s="85"/>
      <c r="AX341" s="85"/>
      <c r="AY341" s="85"/>
      <c r="AZ341" s="85"/>
      <c r="BA341" s="85">
        <v>86</v>
      </c>
      <c r="BB341" s="85" t="s">
        <v>1778</v>
      </c>
      <c r="BC341" s="85">
        <v>86749</v>
      </c>
      <c r="BD341" s="85" t="s">
        <v>1669</v>
      </c>
      <c r="BE341" s="89">
        <v>860010017201</v>
      </c>
      <c r="BF341" s="49" t="s">
        <v>1080</v>
      </c>
      <c r="BG341" s="85" t="s">
        <v>1779</v>
      </c>
      <c r="BH341" s="85" t="s">
        <v>1780</v>
      </c>
      <c r="BI341" s="85">
        <v>4201616</v>
      </c>
      <c r="BJ341" s="85"/>
      <c r="BK341" s="85"/>
      <c r="BL341" s="85" t="s">
        <v>807</v>
      </c>
      <c r="BM341" s="85" t="s">
        <v>130</v>
      </c>
      <c r="BN341" s="85" t="s">
        <v>132</v>
      </c>
      <c r="BO341" s="85">
        <v>0</v>
      </c>
      <c r="BP341" s="85" t="s">
        <v>132</v>
      </c>
      <c r="BQ341" s="85" t="s">
        <v>132</v>
      </c>
      <c r="BR341" s="85" t="s">
        <v>807</v>
      </c>
      <c r="BS341" s="85" t="s">
        <v>807</v>
      </c>
      <c r="BT341" s="90">
        <v>43584</v>
      </c>
      <c r="BU341" s="85" t="s">
        <v>1677</v>
      </c>
      <c r="BV341" s="85" t="s">
        <v>130</v>
      </c>
      <c r="BW341" s="91" t="s">
        <v>1678</v>
      </c>
      <c r="BX341" s="85"/>
      <c r="BY341" s="88" t="s">
        <v>130</v>
      </c>
      <c r="BZ341" s="85" t="s">
        <v>807</v>
      </c>
      <c r="CA341" s="85" t="s">
        <v>807</v>
      </c>
      <c r="CB341" s="85"/>
      <c r="CC341" s="85"/>
      <c r="CD341" s="85" t="s">
        <v>131</v>
      </c>
      <c r="CE341" s="88" t="s">
        <v>1681</v>
      </c>
      <c r="CF341" s="80" t="str">
        <f t="shared" si="255"/>
        <v>HTA + DM</v>
      </c>
      <c r="CG341" s="93">
        <v>54</v>
      </c>
      <c r="CH341" s="93">
        <v>141</v>
      </c>
      <c r="CI341" s="50">
        <f t="shared" si="231"/>
        <v>27.16161158895428</v>
      </c>
      <c r="CJ341" s="18" t="str">
        <f t="shared" si="232"/>
        <v>SOBREPESO</v>
      </c>
      <c r="CK341" s="95">
        <f>Hoja1!L343</f>
        <v>3</v>
      </c>
      <c r="CL341" s="10" t="s">
        <v>1112</v>
      </c>
      <c r="CM341" s="97">
        <v>43584</v>
      </c>
      <c r="CN341" s="92"/>
      <c r="CO341" s="75">
        <v>1</v>
      </c>
      <c r="CP341" s="97">
        <v>43584</v>
      </c>
      <c r="CQ341" s="75">
        <v>1</v>
      </c>
      <c r="CR341" s="97">
        <v>43584</v>
      </c>
      <c r="CS341" s="75">
        <v>1</v>
      </c>
      <c r="CT341" s="92" t="s">
        <v>1709</v>
      </c>
      <c r="CU341" s="93" t="s">
        <v>807</v>
      </c>
      <c r="CV341" s="92"/>
      <c r="CW341" s="93">
        <v>100</v>
      </c>
      <c r="CX341" s="92">
        <v>70</v>
      </c>
      <c r="CY341" s="93" t="s">
        <v>807</v>
      </c>
      <c r="CZ341" s="92" t="s">
        <v>132</v>
      </c>
      <c r="DA341" s="75" t="s">
        <v>807</v>
      </c>
      <c r="DB341" s="92">
        <v>0</v>
      </c>
      <c r="DC341" s="75" t="str">
        <f t="shared" si="233"/>
        <v/>
      </c>
      <c r="DD341" s="16" t="str">
        <f t="shared" si="234"/>
        <v/>
      </c>
      <c r="DE341" s="16" t="str">
        <f t="shared" si="235"/>
        <v/>
      </c>
      <c r="DF341" s="16" t="str">
        <f t="shared" si="236"/>
        <v>HDL ALTO</v>
      </c>
      <c r="DG341" s="16" t="str">
        <f t="shared" si="248"/>
        <v xml:space="preserve"> +  +  + HDL ALTO</v>
      </c>
      <c r="DH341" s="16" t="str">
        <f>VLOOKUP(DG341,Hoja3!$A$19:$B$41,2,FALSE)</f>
        <v>HDL ALTO</v>
      </c>
      <c r="DI341" s="98"/>
      <c r="DJ341" s="75" t="str">
        <f t="shared" si="237"/>
        <v>NO</v>
      </c>
      <c r="DL341" s="98"/>
      <c r="DM341" s="98"/>
      <c r="DN341" s="75" t="str">
        <f t="shared" si="238"/>
        <v>NO</v>
      </c>
      <c r="DO341" s="98"/>
      <c r="DP341" s="75" t="str">
        <f t="shared" si="239"/>
        <v>NO</v>
      </c>
      <c r="DQ341" s="98"/>
      <c r="DR341" s="75" t="str">
        <f t="shared" si="240"/>
        <v>NO</v>
      </c>
      <c r="DS341" s="98">
        <v>43563</v>
      </c>
      <c r="DT341" s="75" t="str">
        <f t="shared" si="241"/>
        <v>SI</v>
      </c>
      <c r="DU341" s="98"/>
      <c r="DV341" s="75" t="str">
        <f t="shared" si="242"/>
        <v>NO</v>
      </c>
      <c r="DW341" s="98"/>
      <c r="DX341" s="75" t="str">
        <f t="shared" si="243"/>
        <v>NO</v>
      </c>
      <c r="DY341" s="98">
        <v>43514</v>
      </c>
      <c r="DZ341" s="75" t="str">
        <f t="shared" si="244"/>
        <v>SI</v>
      </c>
      <c r="EA341" s="98"/>
      <c r="EB341" s="75" t="str">
        <f t="shared" si="245"/>
        <v>NO</v>
      </c>
      <c r="EC341" s="98" t="s">
        <v>807</v>
      </c>
      <c r="ED341" s="92" t="s">
        <v>1530</v>
      </c>
      <c r="EE341" s="92"/>
      <c r="EF341" s="98" t="s">
        <v>807</v>
      </c>
      <c r="EG341" s="94"/>
      <c r="EH341" s="92" t="s">
        <v>1793</v>
      </c>
      <c r="EI341" s="99" t="s">
        <v>807</v>
      </c>
      <c r="EJ341" s="99"/>
      <c r="EK341" s="101">
        <v>43563</v>
      </c>
      <c r="EL341" s="92">
        <v>1.1000000000000001</v>
      </c>
      <c r="EM341" s="103">
        <v>43563</v>
      </c>
      <c r="EN341" s="102">
        <v>85</v>
      </c>
      <c r="EO341" s="101">
        <v>43563</v>
      </c>
      <c r="EP341" s="92">
        <v>166</v>
      </c>
      <c r="EQ341" s="101">
        <v>43563</v>
      </c>
      <c r="ER341" s="99">
        <v>71</v>
      </c>
      <c r="ES341" s="101">
        <v>43563</v>
      </c>
      <c r="ET341" s="192">
        <v>59</v>
      </c>
      <c r="EU341" s="101">
        <v>43563</v>
      </c>
      <c r="EV341" s="92">
        <v>180</v>
      </c>
      <c r="EW341" s="101" t="s">
        <v>1940</v>
      </c>
      <c r="EX341" s="92"/>
      <c r="EY341" s="103">
        <v>43563</v>
      </c>
      <c r="EZ341" s="92">
        <v>7</v>
      </c>
      <c r="FA341" s="102"/>
      <c r="FB341" s="102"/>
      <c r="FC341" s="92"/>
      <c r="FD341" s="92"/>
      <c r="FE341" s="103">
        <v>43563</v>
      </c>
      <c r="FF341" s="104" t="s">
        <v>2028</v>
      </c>
      <c r="FG341" s="101" t="s">
        <v>1836</v>
      </c>
      <c r="FH341" s="105">
        <v>99</v>
      </c>
      <c r="FI341" s="92"/>
      <c r="FJ341" s="94"/>
      <c r="FK341" s="92"/>
      <c r="FL341" s="97">
        <v>43584</v>
      </c>
      <c r="FM341" s="98" t="s">
        <v>1530</v>
      </c>
      <c r="FN341" s="97"/>
      <c r="FO341" s="107" t="s">
        <v>1794</v>
      </c>
      <c r="FP341" s="92" t="s">
        <v>132</v>
      </c>
      <c r="FQ341" s="92" t="s">
        <v>132</v>
      </c>
      <c r="FR341" s="92" t="s">
        <v>132</v>
      </c>
      <c r="FS341" s="107" t="s">
        <v>807</v>
      </c>
      <c r="FT341" s="92" t="s">
        <v>132</v>
      </c>
      <c r="FU341" s="107" t="s">
        <v>1794</v>
      </c>
      <c r="GM341" s="102"/>
    </row>
    <row r="342" spans="1:195" s="75" customFormat="1" x14ac:dyDescent="0.25">
      <c r="A342" s="85">
        <v>2022</v>
      </c>
      <c r="B342" s="76">
        <v>44926</v>
      </c>
      <c r="C342" s="85" t="s">
        <v>121</v>
      </c>
      <c r="D342" s="85" t="s">
        <v>122</v>
      </c>
      <c r="E342" s="85" t="s">
        <v>123</v>
      </c>
      <c r="F342" s="77">
        <f t="shared" si="250"/>
        <v>341</v>
      </c>
      <c r="G342" s="85" t="s">
        <v>1586</v>
      </c>
      <c r="H342" s="85">
        <v>86</v>
      </c>
      <c r="I342" s="85" t="s">
        <v>797</v>
      </c>
      <c r="J342" s="217" t="s">
        <v>983</v>
      </c>
      <c r="K342" s="77" t="str">
        <f>VLOOKUP(J342,[1]CodMpios!$B$1075:$E$1087,4,FALSE)</f>
        <v>86749 - Sibundoy</v>
      </c>
      <c r="L342" s="77" t="str">
        <f>VLOOKUP($J342,[1]Coord_Mpios_X_Y!$B$102:$K$114,9,FALSE)</f>
        <v>1,228746922448</v>
      </c>
      <c r="M342" s="77" t="str">
        <f>VLOOKUP($J342,[1]Coord_Mpios_X_Y!$B$102:$K$114,10,FALSE)</f>
        <v>-76,913075853547</v>
      </c>
      <c r="N342" s="86" t="s">
        <v>1775</v>
      </c>
      <c r="O342" s="86" t="s">
        <v>1776</v>
      </c>
      <c r="P342" s="218"/>
      <c r="Q342" s="85" t="s">
        <v>126</v>
      </c>
      <c r="R342" s="108">
        <v>12977273</v>
      </c>
      <c r="S342" s="62" t="str">
        <f t="shared" si="230"/>
        <v>CC12977273</v>
      </c>
      <c r="T342" s="85" t="s">
        <v>192</v>
      </c>
      <c r="U342" s="85" t="s">
        <v>519</v>
      </c>
      <c r="V342" s="91" t="s">
        <v>424</v>
      </c>
      <c r="W342" s="85" t="s">
        <v>414</v>
      </c>
      <c r="X342" s="87">
        <v>22990</v>
      </c>
      <c r="Y342" s="89">
        <f t="shared" si="246"/>
        <v>62</v>
      </c>
      <c r="Z342" s="63">
        <f>VLOOKUP($Y342,[1]Edades!$A$3:$H$153,4,FALSE)</f>
        <v>6</v>
      </c>
      <c r="AA342" s="63" t="str">
        <f>VLOOKUP($Y342,[1]Edades!$A$3:$H$153,6,FALSE)</f>
        <v>6 - Persona mayor</v>
      </c>
      <c r="AB342" s="63">
        <f>VLOOKUP($Y342,[1]Edades!$A$3:$H$153,7,FALSE)</f>
        <v>13</v>
      </c>
      <c r="AC342" s="63" t="str">
        <f>VLOOKUP($Y342,[1]Edades!$A$3:$H$153,8,FALSE)</f>
        <v>60-64</v>
      </c>
      <c r="AD342" s="91" t="s">
        <v>1589</v>
      </c>
      <c r="AE342" s="85">
        <v>1</v>
      </c>
      <c r="AF342" s="85" t="s">
        <v>807</v>
      </c>
      <c r="AG342" s="86" t="s">
        <v>1777</v>
      </c>
      <c r="AH342" s="85" t="s">
        <v>807</v>
      </c>
      <c r="AI342" s="85" t="s">
        <v>807</v>
      </c>
      <c r="AJ342" s="85" t="s">
        <v>807</v>
      </c>
      <c r="AK342" s="86" t="s">
        <v>1775</v>
      </c>
      <c r="AL342" s="85" t="s">
        <v>807</v>
      </c>
      <c r="AM342" s="85" t="s">
        <v>1786</v>
      </c>
      <c r="AN342" s="85" t="s">
        <v>131</v>
      </c>
      <c r="AO342" s="85" t="s">
        <v>131</v>
      </c>
      <c r="AP342" s="85" t="s">
        <v>131</v>
      </c>
      <c r="AQ342" s="75" t="s">
        <v>1841</v>
      </c>
      <c r="AR342" s="53" t="str">
        <f t="shared" si="247"/>
        <v>86749 - Sibundoy</v>
      </c>
      <c r="AS342" s="85" t="s">
        <v>1669</v>
      </c>
      <c r="AT342" s="85">
        <v>3107578650</v>
      </c>
      <c r="AU342" s="85" t="s">
        <v>1219</v>
      </c>
      <c r="AV342" s="85"/>
      <c r="AW342" s="85"/>
      <c r="AX342" s="85"/>
      <c r="AY342" s="85"/>
      <c r="AZ342" s="85"/>
      <c r="BA342" s="85">
        <v>86</v>
      </c>
      <c r="BB342" s="85" t="s">
        <v>1778</v>
      </c>
      <c r="BC342" s="85">
        <v>86749</v>
      </c>
      <c r="BD342" s="85" t="s">
        <v>1669</v>
      </c>
      <c r="BE342" s="89">
        <v>860010017201</v>
      </c>
      <c r="BF342" s="49" t="s">
        <v>1080</v>
      </c>
      <c r="BG342" s="85" t="s">
        <v>1779</v>
      </c>
      <c r="BH342" s="85" t="s">
        <v>1780</v>
      </c>
      <c r="BI342" s="85">
        <v>4201616</v>
      </c>
      <c r="BJ342" s="85"/>
      <c r="BK342" s="85"/>
      <c r="BL342" s="85" t="s">
        <v>807</v>
      </c>
      <c r="BM342" s="85" t="s">
        <v>130</v>
      </c>
      <c r="BN342" s="85" t="s">
        <v>132</v>
      </c>
      <c r="BO342" s="85">
        <v>0</v>
      </c>
      <c r="BP342" s="85" t="s">
        <v>132</v>
      </c>
      <c r="BQ342" s="85" t="s">
        <v>132</v>
      </c>
      <c r="BR342" s="85" t="s">
        <v>807</v>
      </c>
      <c r="BS342" s="85" t="s">
        <v>807</v>
      </c>
      <c r="BT342" s="90">
        <v>43584</v>
      </c>
      <c r="BU342" s="85" t="s">
        <v>1677</v>
      </c>
      <c r="BV342" s="85" t="s">
        <v>130</v>
      </c>
      <c r="BW342" s="91" t="s">
        <v>1808</v>
      </c>
      <c r="BX342" s="85"/>
      <c r="BY342" s="85" t="s">
        <v>132</v>
      </c>
      <c r="BZ342" s="85" t="s">
        <v>807</v>
      </c>
      <c r="CA342" s="85" t="s">
        <v>807</v>
      </c>
      <c r="CB342" s="85"/>
      <c r="CC342" s="85"/>
      <c r="CD342" s="85" t="s">
        <v>131</v>
      </c>
      <c r="CE342" s="88" t="s">
        <v>1681</v>
      </c>
      <c r="CF342" s="80" t="str">
        <f t="shared" si="255"/>
        <v>HTA</v>
      </c>
      <c r="CG342" s="109">
        <v>78</v>
      </c>
      <c r="CH342" s="95">
        <v>175</v>
      </c>
      <c r="CI342" s="50">
        <f t="shared" si="231"/>
        <v>25.469387755102041</v>
      </c>
      <c r="CJ342" s="18" t="str">
        <f t="shared" si="232"/>
        <v>SOBREPESO</v>
      </c>
      <c r="CK342" s="95">
        <f>Hoja1!L344</f>
        <v>6</v>
      </c>
      <c r="CL342" s="10" t="s">
        <v>1112</v>
      </c>
      <c r="CM342" s="97">
        <v>43584</v>
      </c>
      <c r="CN342" s="92"/>
      <c r="CO342" s="75">
        <v>1</v>
      </c>
      <c r="CP342" s="97">
        <v>43584</v>
      </c>
      <c r="CQ342" s="75">
        <v>2</v>
      </c>
      <c r="CR342" s="65" t="s">
        <v>1222</v>
      </c>
      <c r="CS342" s="75">
        <v>0</v>
      </c>
      <c r="CT342" s="92" t="s">
        <v>131</v>
      </c>
      <c r="CU342" s="93" t="s">
        <v>807</v>
      </c>
      <c r="CV342" s="92"/>
      <c r="CW342" s="102">
        <v>140</v>
      </c>
      <c r="CX342" s="102">
        <v>90</v>
      </c>
      <c r="CY342" s="93" t="s">
        <v>807</v>
      </c>
      <c r="CZ342" s="92" t="s">
        <v>130</v>
      </c>
      <c r="DA342" s="75" t="s">
        <v>807</v>
      </c>
      <c r="DB342" s="92">
        <v>0</v>
      </c>
      <c r="DC342" s="75" t="str">
        <f t="shared" si="233"/>
        <v/>
      </c>
      <c r="DD342" s="16" t="str">
        <f t="shared" si="234"/>
        <v>PRESION ALTA</v>
      </c>
      <c r="DE342" s="16" t="str">
        <f t="shared" si="235"/>
        <v/>
      </c>
      <c r="DF342" s="16" t="str">
        <f t="shared" si="236"/>
        <v>HDL ALTO</v>
      </c>
      <c r="DG342" s="16" t="str">
        <f t="shared" si="248"/>
        <v xml:space="preserve"> + PRESION ALTA +  + HDL ALTO</v>
      </c>
      <c r="DH342" s="16" t="str">
        <f>VLOOKUP(DG342,Hoja3!$A$19:$B$41,2,FALSE)</f>
        <v>PRESION ALTA + HDL ALTO</v>
      </c>
      <c r="DI342" s="98"/>
      <c r="DJ342" s="75" t="str">
        <f t="shared" si="237"/>
        <v>NO</v>
      </c>
      <c r="DL342" s="98"/>
      <c r="DM342" s="98">
        <v>43602</v>
      </c>
      <c r="DN342" s="75" t="str">
        <f t="shared" si="238"/>
        <v>SI</v>
      </c>
      <c r="DO342" s="98"/>
      <c r="DP342" s="75" t="str">
        <f t="shared" si="239"/>
        <v>NO</v>
      </c>
      <c r="DQ342" s="98"/>
      <c r="DR342" s="75" t="str">
        <f t="shared" si="240"/>
        <v>NO</v>
      </c>
      <c r="DS342" s="98">
        <v>43511</v>
      </c>
      <c r="DT342" s="75" t="str">
        <f t="shared" si="241"/>
        <v>SI</v>
      </c>
      <c r="DU342" s="98"/>
      <c r="DV342" s="75" t="str">
        <f t="shared" si="242"/>
        <v>NO</v>
      </c>
      <c r="DW342" s="98"/>
      <c r="DX342" s="75" t="str">
        <f t="shared" si="243"/>
        <v>NO</v>
      </c>
      <c r="DY342" s="98">
        <v>43602</v>
      </c>
      <c r="DZ342" s="75" t="str">
        <f t="shared" si="244"/>
        <v>SI</v>
      </c>
      <c r="EA342" s="98"/>
      <c r="EB342" s="75" t="str">
        <f t="shared" si="245"/>
        <v>NO</v>
      </c>
      <c r="EC342" s="98" t="s">
        <v>807</v>
      </c>
      <c r="ED342" s="92" t="s">
        <v>1530</v>
      </c>
      <c r="EE342" s="92"/>
      <c r="EF342" s="98" t="s">
        <v>807</v>
      </c>
      <c r="EG342" s="94"/>
      <c r="EH342" s="99" t="s">
        <v>1711</v>
      </c>
      <c r="EI342" s="99" t="s">
        <v>807</v>
      </c>
      <c r="EJ342" s="99"/>
      <c r="EK342" s="101">
        <v>43599</v>
      </c>
      <c r="EL342" s="92">
        <v>1.5</v>
      </c>
      <c r="EM342" s="103">
        <v>43599</v>
      </c>
      <c r="EN342" s="102">
        <v>103</v>
      </c>
      <c r="EO342" s="101">
        <v>43599</v>
      </c>
      <c r="EP342" s="92">
        <v>139</v>
      </c>
      <c r="EQ342" s="101">
        <v>43599</v>
      </c>
      <c r="ER342" s="99">
        <v>35.400000000000006</v>
      </c>
      <c r="ES342" s="101">
        <v>43599</v>
      </c>
      <c r="ET342" s="192">
        <v>65</v>
      </c>
      <c r="EU342" s="101">
        <v>43599</v>
      </c>
      <c r="EV342" s="92">
        <v>193</v>
      </c>
      <c r="EW342" s="101" t="s">
        <v>1940</v>
      </c>
      <c r="EX342" s="92"/>
      <c r="EY342" s="103" t="s">
        <v>1836</v>
      </c>
      <c r="EZ342" s="92">
        <v>98</v>
      </c>
      <c r="FA342" s="102"/>
      <c r="FB342" s="102"/>
      <c r="FC342" s="92"/>
      <c r="FD342" s="92"/>
      <c r="FE342" s="103">
        <v>43599</v>
      </c>
      <c r="FF342" s="104" t="s">
        <v>2018</v>
      </c>
      <c r="FG342" s="101" t="s">
        <v>1836</v>
      </c>
      <c r="FH342" s="105">
        <v>99</v>
      </c>
      <c r="FI342" s="92"/>
      <c r="FJ342" s="94"/>
      <c r="FK342" s="92"/>
      <c r="FL342" s="97">
        <v>43584</v>
      </c>
      <c r="FM342" s="98" t="s">
        <v>1530</v>
      </c>
      <c r="FN342" s="97">
        <v>43739</v>
      </c>
      <c r="FO342" s="107" t="s">
        <v>807</v>
      </c>
      <c r="FP342" s="92" t="s">
        <v>132</v>
      </c>
      <c r="FQ342" s="92" t="s">
        <v>132</v>
      </c>
      <c r="FR342" s="92" t="s">
        <v>132</v>
      </c>
      <c r="FS342" s="107" t="s">
        <v>807</v>
      </c>
      <c r="FT342" s="92" t="s">
        <v>132</v>
      </c>
      <c r="FU342" s="92"/>
      <c r="GM342" s="102"/>
    </row>
    <row r="343" spans="1:195" s="75" customFormat="1" x14ac:dyDescent="0.25">
      <c r="A343" s="85">
        <v>2022</v>
      </c>
      <c r="B343" s="76">
        <v>44926</v>
      </c>
      <c r="C343" s="85" t="s">
        <v>121</v>
      </c>
      <c r="D343" s="85" t="s">
        <v>122</v>
      </c>
      <c r="E343" s="85" t="s">
        <v>123</v>
      </c>
      <c r="F343" s="77">
        <f t="shared" si="250"/>
        <v>342</v>
      </c>
      <c r="G343" s="85" t="s">
        <v>1586</v>
      </c>
      <c r="H343" s="85">
        <v>86</v>
      </c>
      <c r="I343" s="85" t="s">
        <v>797</v>
      </c>
      <c r="J343" s="217" t="s">
        <v>983</v>
      </c>
      <c r="K343" s="77" t="str">
        <f>VLOOKUP(J343,[1]CodMpios!$B$1075:$E$1087,4,FALSE)</f>
        <v>86749 - Sibundoy</v>
      </c>
      <c r="L343" s="77" t="str">
        <f>VLOOKUP($J343,[1]Coord_Mpios_X_Y!$B$102:$K$114,9,FALSE)</f>
        <v>1,228746922448</v>
      </c>
      <c r="M343" s="77" t="str">
        <f>VLOOKUP($J343,[1]Coord_Mpios_X_Y!$B$102:$K$114,10,FALSE)</f>
        <v>-76,913075853547</v>
      </c>
      <c r="N343" s="86" t="s">
        <v>1784</v>
      </c>
      <c r="O343" s="86" t="s">
        <v>1794</v>
      </c>
      <c r="P343" s="218">
        <v>44617</v>
      </c>
      <c r="Q343" s="85" t="s">
        <v>126</v>
      </c>
      <c r="R343" s="85">
        <v>17016834</v>
      </c>
      <c r="S343" s="62" t="str">
        <f t="shared" si="230"/>
        <v>CC17016834</v>
      </c>
      <c r="T343" s="85" t="s">
        <v>494</v>
      </c>
      <c r="U343" s="85" t="s">
        <v>530</v>
      </c>
      <c r="V343" s="85" t="s">
        <v>535</v>
      </c>
      <c r="W343" s="85" t="s">
        <v>222</v>
      </c>
      <c r="X343" s="87">
        <v>14154</v>
      </c>
      <c r="Y343" s="89">
        <f t="shared" si="246"/>
        <v>38</v>
      </c>
      <c r="Z343" s="63">
        <f>VLOOKUP($Y343,[1]Edades!$A$3:$H$153,4,FALSE)</f>
        <v>5</v>
      </c>
      <c r="AA343" s="63" t="str">
        <f>VLOOKUP($Y343,[1]Edades!$A$3:$H$153,6,FALSE)</f>
        <v>5 - Adultez</v>
      </c>
      <c r="AB343" s="63">
        <f>VLOOKUP($Y343,[1]Edades!$A$3:$H$153,7,FALSE)</f>
        <v>8</v>
      </c>
      <c r="AC343" s="63" t="str">
        <f>VLOOKUP($Y343,[1]Edades!$A$3:$H$153,8,FALSE)</f>
        <v>35-39</v>
      </c>
      <c r="AD343" s="91" t="s">
        <v>1589</v>
      </c>
      <c r="AE343" s="85">
        <v>1</v>
      </c>
      <c r="AF343" s="85" t="s">
        <v>807</v>
      </c>
      <c r="AG343" s="86" t="s">
        <v>1777</v>
      </c>
      <c r="AH343" s="85" t="s">
        <v>807</v>
      </c>
      <c r="AI343" s="85" t="s">
        <v>807</v>
      </c>
      <c r="AJ343" s="85" t="s">
        <v>807</v>
      </c>
      <c r="AK343" s="86" t="s">
        <v>1784</v>
      </c>
      <c r="AL343" s="86" t="s">
        <v>1601</v>
      </c>
      <c r="AM343" s="85" t="s">
        <v>1786</v>
      </c>
      <c r="AN343" s="85" t="s">
        <v>131</v>
      </c>
      <c r="AO343" s="85" t="s">
        <v>131</v>
      </c>
      <c r="AP343" s="85" t="s">
        <v>131</v>
      </c>
      <c r="AQ343" s="75" t="s">
        <v>1841</v>
      </c>
      <c r="AR343" s="53" t="str">
        <f t="shared" si="247"/>
        <v>86749 - Sibundoy</v>
      </c>
      <c r="AS343" s="85" t="s">
        <v>1669</v>
      </c>
      <c r="AT343" s="85">
        <v>3117121844</v>
      </c>
      <c r="AU343" s="85" t="s">
        <v>1219</v>
      </c>
      <c r="AV343" s="85"/>
      <c r="AW343" s="85"/>
      <c r="AX343" s="85"/>
      <c r="AY343" s="85"/>
      <c r="AZ343" s="85"/>
      <c r="BA343" s="85">
        <v>86</v>
      </c>
      <c r="BB343" s="85" t="s">
        <v>1778</v>
      </c>
      <c r="BC343" s="85">
        <v>86749</v>
      </c>
      <c r="BD343" s="85" t="s">
        <v>1669</v>
      </c>
      <c r="BE343" s="89">
        <v>860010017201</v>
      </c>
      <c r="BF343" s="49" t="s">
        <v>1080</v>
      </c>
      <c r="BG343" s="85" t="s">
        <v>1779</v>
      </c>
      <c r="BH343" s="85" t="s">
        <v>1780</v>
      </c>
      <c r="BI343" s="85">
        <v>4201616</v>
      </c>
      <c r="BJ343" s="85"/>
      <c r="BK343" s="85"/>
      <c r="BL343" s="85" t="s">
        <v>807</v>
      </c>
      <c r="BM343" s="85" t="s">
        <v>130</v>
      </c>
      <c r="BN343" s="85" t="s">
        <v>132</v>
      </c>
      <c r="BO343" s="85">
        <v>0</v>
      </c>
      <c r="BP343" s="85" t="s">
        <v>132</v>
      </c>
      <c r="BQ343" s="85" t="s">
        <v>132</v>
      </c>
      <c r="BR343" s="85" t="s">
        <v>807</v>
      </c>
      <c r="BS343" s="85" t="s">
        <v>807</v>
      </c>
      <c r="BT343" s="90">
        <v>43585</v>
      </c>
      <c r="BU343" s="85" t="s">
        <v>1677</v>
      </c>
      <c r="BV343" s="85" t="s">
        <v>130</v>
      </c>
      <c r="BW343" s="91" t="s">
        <v>1678</v>
      </c>
      <c r="BX343" s="85"/>
      <c r="BY343" s="85" t="s">
        <v>131</v>
      </c>
      <c r="BZ343" s="85" t="s">
        <v>807</v>
      </c>
      <c r="CA343" s="85" t="s">
        <v>807</v>
      </c>
      <c r="CB343" s="85"/>
      <c r="CC343" s="85"/>
      <c r="CD343" s="85" t="s">
        <v>131</v>
      </c>
      <c r="CE343" s="88" t="s">
        <v>1681</v>
      </c>
      <c r="CF343" s="80" t="str">
        <f t="shared" si="255"/>
        <v>HTA</v>
      </c>
      <c r="CG343" s="93">
        <v>71</v>
      </c>
      <c r="CH343" s="93">
        <v>157</v>
      </c>
      <c r="CI343" s="50">
        <f t="shared" si="231"/>
        <v>28.804413972169254</v>
      </c>
      <c r="CJ343" s="18" t="str">
        <f t="shared" si="232"/>
        <v>SOBREPESO</v>
      </c>
      <c r="CK343" s="95">
        <f>Hoja1!L345</f>
        <v>0</v>
      </c>
      <c r="CL343" s="10" t="s">
        <v>1112</v>
      </c>
      <c r="CM343" s="97">
        <v>43585</v>
      </c>
      <c r="CN343" s="92"/>
      <c r="CO343" s="75">
        <v>1</v>
      </c>
      <c r="CP343" s="97">
        <v>43585</v>
      </c>
      <c r="CQ343" s="75">
        <v>2</v>
      </c>
      <c r="CR343" s="65" t="s">
        <v>1222</v>
      </c>
      <c r="CS343" s="75">
        <v>0</v>
      </c>
      <c r="CT343" s="92" t="s">
        <v>131</v>
      </c>
      <c r="CU343" s="93" t="s">
        <v>807</v>
      </c>
      <c r="CV343" s="92"/>
      <c r="CW343" s="93">
        <v>120</v>
      </c>
      <c r="CX343" s="92">
        <v>72</v>
      </c>
      <c r="CY343" s="93" t="s">
        <v>807</v>
      </c>
      <c r="CZ343" s="92" t="s">
        <v>130</v>
      </c>
      <c r="DA343" s="75" t="s">
        <v>807</v>
      </c>
      <c r="DB343" s="92">
        <v>0</v>
      </c>
      <c r="DC343" s="75" t="str">
        <f t="shared" si="233"/>
        <v/>
      </c>
      <c r="DD343" s="16" t="str">
        <f t="shared" si="234"/>
        <v/>
      </c>
      <c r="DE343" s="16" t="str">
        <f t="shared" si="235"/>
        <v/>
      </c>
      <c r="DF343" s="16" t="str">
        <f t="shared" si="236"/>
        <v>HDL ALTO</v>
      </c>
      <c r="DG343" s="16" t="str">
        <f t="shared" si="248"/>
        <v xml:space="preserve"> +  +  + HDL ALTO</v>
      </c>
      <c r="DH343" s="16" t="str">
        <f>VLOOKUP(DG343,Hoja3!$A$19:$B$41,2,FALSE)</f>
        <v>HDL ALTO</v>
      </c>
      <c r="DI343" s="98"/>
      <c r="DJ343" s="75" t="str">
        <f t="shared" si="237"/>
        <v>NO</v>
      </c>
      <c r="DL343" s="98"/>
      <c r="DM343" s="98"/>
      <c r="DN343" s="75" t="str">
        <f t="shared" si="238"/>
        <v>NO</v>
      </c>
      <c r="DO343" s="98"/>
      <c r="DP343" s="75" t="str">
        <f t="shared" si="239"/>
        <v>NO</v>
      </c>
      <c r="DQ343" s="98"/>
      <c r="DR343" s="75" t="str">
        <f t="shared" si="240"/>
        <v>NO</v>
      </c>
      <c r="DS343" s="98"/>
      <c r="DT343" s="75" t="str">
        <f t="shared" si="241"/>
        <v>NO</v>
      </c>
      <c r="DU343" s="98"/>
      <c r="DV343" s="75" t="str">
        <f t="shared" si="242"/>
        <v>NO</v>
      </c>
      <c r="DW343" s="98"/>
      <c r="DX343" s="75" t="str">
        <f t="shared" si="243"/>
        <v>NO</v>
      </c>
      <c r="DY343" s="98">
        <v>43584</v>
      </c>
      <c r="DZ343" s="75" t="str">
        <f t="shared" si="244"/>
        <v>SI</v>
      </c>
      <c r="EA343" s="98"/>
      <c r="EB343" s="75" t="str">
        <f t="shared" si="245"/>
        <v>NO</v>
      </c>
      <c r="EC343" s="98" t="s">
        <v>807</v>
      </c>
      <c r="ED343" s="92" t="s">
        <v>1530</v>
      </c>
      <c r="EE343" s="92"/>
      <c r="EF343" s="98" t="s">
        <v>807</v>
      </c>
      <c r="EG343" s="94"/>
      <c r="EH343" s="99" t="s">
        <v>131</v>
      </c>
      <c r="EI343" s="99" t="s">
        <v>807</v>
      </c>
      <c r="EJ343" s="99"/>
      <c r="EK343" s="101">
        <v>43563</v>
      </c>
      <c r="EL343" s="92">
        <v>0.6</v>
      </c>
      <c r="EM343" s="103" t="s">
        <v>1708</v>
      </c>
      <c r="EN343" s="102"/>
      <c r="EO343" s="101">
        <v>43563</v>
      </c>
      <c r="EP343" s="92">
        <v>109</v>
      </c>
      <c r="EQ343" s="101">
        <v>43563</v>
      </c>
      <c r="ER343" s="99">
        <v>26</v>
      </c>
      <c r="ES343" s="101">
        <v>43563</v>
      </c>
      <c r="ET343" s="192">
        <v>69</v>
      </c>
      <c r="EU343" s="101">
        <v>43563</v>
      </c>
      <c r="EV343" s="92">
        <v>70</v>
      </c>
      <c r="EW343" s="101" t="s">
        <v>1940</v>
      </c>
      <c r="EX343" s="92"/>
      <c r="EY343" s="103" t="s">
        <v>1836</v>
      </c>
      <c r="EZ343" s="92">
        <v>98</v>
      </c>
      <c r="FA343" s="102"/>
      <c r="FB343" s="102"/>
      <c r="FC343" s="92"/>
      <c r="FD343" s="92"/>
      <c r="FE343" s="103">
        <v>43533</v>
      </c>
      <c r="FF343" s="104" t="s">
        <v>2029</v>
      </c>
      <c r="FG343" s="101" t="s">
        <v>1836</v>
      </c>
      <c r="FH343" s="105">
        <v>99</v>
      </c>
      <c r="FI343" s="92"/>
      <c r="FJ343" s="94"/>
      <c r="FK343" s="92"/>
      <c r="FL343" s="97">
        <v>43585</v>
      </c>
      <c r="FM343" s="98" t="s">
        <v>1530</v>
      </c>
      <c r="FN343" s="97"/>
      <c r="FO343" s="107" t="s">
        <v>1794</v>
      </c>
      <c r="FP343" s="92" t="s">
        <v>132</v>
      </c>
      <c r="FQ343" s="92" t="s">
        <v>132</v>
      </c>
      <c r="FR343" s="92" t="s">
        <v>132</v>
      </c>
      <c r="FS343" s="107" t="s">
        <v>807</v>
      </c>
      <c r="FT343" s="92" t="s">
        <v>132</v>
      </c>
      <c r="FU343" s="107" t="s">
        <v>1794</v>
      </c>
      <c r="GM343" s="102"/>
    </row>
    <row r="344" spans="1:195" s="75" customFormat="1" x14ac:dyDescent="0.25">
      <c r="A344" s="85">
        <v>2022</v>
      </c>
      <c r="B344" s="76">
        <v>44926</v>
      </c>
      <c r="C344" s="85" t="s">
        <v>121</v>
      </c>
      <c r="D344" s="85" t="s">
        <v>122</v>
      </c>
      <c r="E344" s="85" t="s">
        <v>123</v>
      </c>
      <c r="F344" s="77">
        <f t="shared" si="250"/>
        <v>343</v>
      </c>
      <c r="G344" s="85" t="s">
        <v>1586</v>
      </c>
      <c r="H344" s="85">
        <v>86</v>
      </c>
      <c r="I344" s="85" t="s">
        <v>797</v>
      </c>
      <c r="J344" s="217" t="s">
        <v>798</v>
      </c>
      <c r="K344" s="77" t="str">
        <f>VLOOKUP(J344,[1]CodMpios!$B$1075:$E$1087,4,FALSE)</f>
        <v>86885 - Villagarzón</v>
      </c>
      <c r="L344" s="77" t="str">
        <f>VLOOKUP($J344,[1]Coord_Mpios_X_Y!$B$102:$K$114,9,FALSE)</f>
        <v>0,911149514668</v>
      </c>
      <c r="M344" s="77" t="str">
        <f>VLOOKUP($J344,[1]Coord_Mpios_X_Y!$B$102:$K$114,10,FALSE)</f>
        <v>-76,744954472991</v>
      </c>
      <c r="N344" s="86" t="s">
        <v>1775</v>
      </c>
      <c r="O344" s="86" t="s">
        <v>1776</v>
      </c>
      <c r="P344" s="218"/>
      <c r="Q344" s="85" t="s">
        <v>126</v>
      </c>
      <c r="R344" s="108">
        <v>27360202</v>
      </c>
      <c r="S344" s="62" t="str">
        <f t="shared" si="230"/>
        <v>CC27360202</v>
      </c>
      <c r="T344" s="91" t="s">
        <v>263</v>
      </c>
      <c r="U344" s="85" t="s">
        <v>1182</v>
      </c>
      <c r="V344" s="91" t="s">
        <v>646</v>
      </c>
      <c r="W344" s="85" t="s">
        <v>338</v>
      </c>
      <c r="X344" s="87">
        <v>23396</v>
      </c>
      <c r="Y344" s="89">
        <f t="shared" si="246"/>
        <v>64</v>
      </c>
      <c r="Z344" s="63">
        <f>VLOOKUP($Y344,[1]Edades!$A$3:$H$153,4,FALSE)</f>
        <v>6</v>
      </c>
      <c r="AA344" s="63" t="str">
        <f>VLOOKUP($Y344,[1]Edades!$A$3:$H$153,6,FALSE)</f>
        <v>6 - Persona mayor</v>
      </c>
      <c r="AB344" s="63">
        <f>VLOOKUP($Y344,[1]Edades!$A$3:$H$153,7,FALSE)</f>
        <v>13</v>
      </c>
      <c r="AC344" s="63" t="str">
        <f>VLOOKUP($Y344,[1]Edades!$A$3:$H$153,8,FALSE)</f>
        <v>60-64</v>
      </c>
      <c r="AD344" s="91" t="s">
        <v>1590</v>
      </c>
      <c r="AE344" s="85">
        <v>2</v>
      </c>
      <c r="AF344" s="85" t="s">
        <v>807</v>
      </c>
      <c r="AG344" s="128" t="s">
        <v>132</v>
      </c>
      <c r="AH344" s="128" t="s">
        <v>132</v>
      </c>
      <c r="AI344" s="127" t="s">
        <v>1595</v>
      </c>
      <c r="AJ344" s="127" t="s">
        <v>1591</v>
      </c>
      <c r="AK344" s="127" t="s">
        <v>1775</v>
      </c>
      <c r="AL344" s="128" t="s">
        <v>1601</v>
      </c>
      <c r="AM344" s="85" t="s">
        <v>1786</v>
      </c>
      <c r="AN344" s="85" t="s">
        <v>131</v>
      </c>
      <c r="AO344" s="85" t="s">
        <v>131</v>
      </c>
      <c r="AP344" s="85" t="s">
        <v>131</v>
      </c>
      <c r="AQ344" s="128" t="s">
        <v>1841</v>
      </c>
      <c r="AR344" s="53" t="str">
        <f t="shared" si="247"/>
        <v>86885 - Villagarzón</v>
      </c>
      <c r="AS344" s="85" t="s">
        <v>1618</v>
      </c>
      <c r="AT344" s="85">
        <v>3133765981</v>
      </c>
      <c r="AU344" s="85" t="s">
        <v>1219</v>
      </c>
      <c r="AV344" s="85"/>
      <c r="AW344" s="85"/>
      <c r="AX344" s="85"/>
      <c r="AY344" s="85"/>
      <c r="AZ344" s="85"/>
      <c r="BA344" s="85">
        <v>86</v>
      </c>
      <c r="BB344" s="85" t="s">
        <v>1778</v>
      </c>
      <c r="BC344" s="85">
        <v>86885</v>
      </c>
      <c r="BD344" s="85" t="s">
        <v>1618</v>
      </c>
      <c r="BE344" s="89">
        <v>860010017201</v>
      </c>
      <c r="BF344" s="49" t="s">
        <v>1083</v>
      </c>
      <c r="BG344" s="85" t="s">
        <v>1779</v>
      </c>
      <c r="BH344" s="85" t="s">
        <v>1780</v>
      </c>
      <c r="BI344" s="85">
        <v>4201616</v>
      </c>
      <c r="BJ344" s="85"/>
      <c r="BK344" s="85"/>
      <c r="BL344" s="85" t="s">
        <v>807</v>
      </c>
      <c r="BM344" s="127" t="s">
        <v>130</v>
      </c>
      <c r="BN344" s="127" t="s">
        <v>132</v>
      </c>
      <c r="BO344" s="85">
        <v>0</v>
      </c>
      <c r="BP344" s="127" t="s">
        <v>132</v>
      </c>
      <c r="BQ344" s="127" t="s">
        <v>132</v>
      </c>
      <c r="BR344" s="85" t="s">
        <v>1676</v>
      </c>
      <c r="BS344" s="127" t="s">
        <v>132</v>
      </c>
      <c r="BT344" s="164">
        <v>44910</v>
      </c>
      <c r="BU344" s="127" t="s">
        <v>1677</v>
      </c>
      <c r="BV344" s="127" t="s">
        <v>130</v>
      </c>
      <c r="BW344" s="91" t="s">
        <v>1808</v>
      </c>
      <c r="BX344" s="127" t="s">
        <v>2030</v>
      </c>
      <c r="BY344" s="127" t="s">
        <v>132</v>
      </c>
      <c r="BZ344" s="127" t="s">
        <v>130</v>
      </c>
      <c r="CA344" s="127" t="s">
        <v>132</v>
      </c>
      <c r="CB344" s="127" t="s">
        <v>132</v>
      </c>
      <c r="CC344" s="127" t="s">
        <v>132</v>
      </c>
      <c r="CD344" s="127" t="s">
        <v>131</v>
      </c>
      <c r="CE344" s="127" t="s">
        <v>1681</v>
      </c>
      <c r="CF344" s="127" t="s">
        <v>2031</v>
      </c>
      <c r="CG344" s="130">
        <v>65</v>
      </c>
      <c r="CH344" s="131">
        <v>165</v>
      </c>
      <c r="CI344" s="50">
        <f t="shared" si="231"/>
        <v>23.875114784205696</v>
      </c>
      <c r="CJ344" s="18" t="str">
        <f t="shared" si="232"/>
        <v>NORMAL</v>
      </c>
      <c r="CK344" s="95">
        <f>Hoja1!L346</f>
        <v>28</v>
      </c>
      <c r="CL344" s="10" t="s">
        <v>1115</v>
      </c>
      <c r="CM344" s="171">
        <v>43592</v>
      </c>
      <c r="CN344" s="127"/>
      <c r="CO344" s="75">
        <v>1</v>
      </c>
      <c r="CP344" s="171">
        <v>43592</v>
      </c>
      <c r="CQ344" s="75">
        <v>2</v>
      </c>
      <c r="CR344" s="65" t="s">
        <v>1222</v>
      </c>
      <c r="CS344" s="75">
        <v>0</v>
      </c>
      <c r="CT344" s="143" t="s">
        <v>131</v>
      </c>
      <c r="CU344" s="127" t="s">
        <v>132</v>
      </c>
      <c r="CV344" s="127"/>
      <c r="CW344" s="133">
        <v>120</v>
      </c>
      <c r="CX344" s="133">
        <v>70</v>
      </c>
      <c r="CY344" s="125" t="s">
        <v>131</v>
      </c>
      <c r="CZ344" s="127" t="s">
        <v>130</v>
      </c>
      <c r="DA344" s="127" t="s">
        <v>130</v>
      </c>
      <c r="DB344" s="92">
        <v>1</v>
      </c>
      <c r="DC344" s="75" t="str">
        <f t="shared" si="233"/>
        <v/>
      </c>
      <c r="DD344" s="16" t="str">
        <f t="shared" si="234"/>
        <v/>
      </c>
      <c r="DE344" s="16" t="str">
        <f t="shared" si="235"/>
        <v/>
      </c>
      <c r="DF344" s="16" t="str">
        <f t="shared" si="236"/>
        <v/>
      </c>
      <c r="DG344" s="16" t="str">
        <f t="shared" si="248"/>
        <v xml:space="preserve"> +  +  + </v>
      </c>
      <c r="DH344" s="16" t="str">
        <f>E344</f>
        <v>HTA</v>
      </c>
      <c r="DI344" s="127"/>
      <c r="DJ344" s="75" t="str">
        <f t="shared" si="237"/>
        <v>NO</v>
      </c>
      <c r="DL344" s="127"/>
      <c r="DM344" s="149">
        <v>44888</v>
      </c>
      <c r="DN344" s="75" t="str">
        <f t="shared" si="238"/>
        <v>SI</v>
      </c>
      <c r="DO344" s="134"/>
      <c r="DP344" s="75" t="str">
        <f t="shared" si="239"/>
        <v>NO</v>
      </c>
      <c r="DQ344" s="98"/>
      <c r="DR344" s="75" t="str">
        <f t="shared" si="240"/>
        <v>NO</v>
      </c>
      <c r="DS344" s="144"/>
      <c r="DT344" s="75" t="str">
        <f t="shared" si="241"/>
        <v>NO</v>
      </c>
      <c r="DU344" s="144"/>
      <c r="DV344" s="75" t="str">
        <f t="shared" si="242"/>
        <v>NO</v>
      </c>
      <c r="DW344" s="144"/>
      <c r="DX344" s="75" t="str">
        <f t="shared" si="243"/>
        <v>NO</v>
      </c>
      <c r="DY344" s="164">
        <v>44471</v>
      </c>
      <c r="DZ344" s="75" t="str">
        <f t="shared" si="244"/>
        <v>SI</v>
      </c>
      <c r="EA344" s="144"/>
      <c r="EB344" s="75" t="str">
        <f t="shared" si="245"/>
        <v>NO</v>
      </c>
      <c r="EC344" s="134" t="s">
        <v>132</v>
      </c>
      <c r="ED344" s="127" t="s">
        <v>1530</v>
      </c>
      <c r="EE344" s="127" t="s">
        <v>131</v>
      </c>
      <c r="EF344" s="127" t="s">
        <v>1814</v>
      </c>
      <c r="EG344" s="127">
        <v>93</v>
      </c>
      <c r="EH344" s="147" t="s">
        <v>131</v>
      </c>
      <c r="EI344" s="127">
        <v>1</v>
      </c>
      <c r="EJ344" s="127"/>
      <c r="EK344" s="145">
        <v>44597</v>
      </c>
      <c r="EL344" s="135">
        <v>0.66</v>
      </c>
      <c r="EM344" s="152">
        <v>44709</v>
      </c>
      <c r="EN344" s="133">
        <v>90</v>
      </c>
      <c r="EO344" s="150">
        <v>44709</v>
      </c>
      <c r="EP344" s="135">
        <v>188</v>
      </c>
      <c r="EQ344" s="149">
        <v>44709</v>
      </c>
      <c r="ER344" s="99">
        <v>99.6</v>
      </c>
      <c r="ES344" s="145"/>
      <c r="ET344" s="225">
        <v>69</v>
      </c>
      <c r="EU344" s="149">
        <v>44709</v>
      </c>
      <c r="EV344" s="135">
        <v>97</v>
      </c>
      <c r="EW344" s="149">
        <v>44597</v>
      </c>
      <c r="EX344" s="127">
        <v>8.3000000000000007</v>
      </c>
      <c r="EY344" s="127"/>
      <c r="EZ344" s="135"/>
      <c r="FA344" s="150">
        <v>44709</v>
      </c>
      <c r="FB344" s="133" t="s">
        <v>1799</v>
      </c>
      <c r="FC344" s="152"/>
      <c r="FD344" s="135"/>
      <c r="FE344" s="149">
        <v>44597</v>
      </c>
      <c r="FF344" s="135">
        <v>2.5</v>
      </c>
      <c r="FG344" s="149">
        <v>44597</v>
      </c>
      <c r="FH344" s="135">
        <v>29.8</v>
      </c>
      <c r="FI344" s="145">
        <v>44842</v>
      </c>
      <c r="FJ344" s="132" t="s">
        <v>1712</v>
      </c>
      <c r="FK344" s="127">
        <v>96</v>
      </c>
      <c r="FL344" s="164">
        <v>44910</v>
      </c>
      <c r="FM344" s="134" t="s">
        <v>1530</v>
      </c>
      <c r="FN344" s="164">
        <v>45000</v>
      </c>
      <c r="FO344" s="138"/>
      <c r="FP344" s="127" t="s">
        <v>132</v>
      </c>
      <c r="FQ344" s="127" t="s">
        <v>132</v>
      </c>
      <c r="FR344" s="127" t="s">
        <v>132</v>
      </c>
      <c r="FS344" s="127" t="s">
        <v>132</v>
      </c>
      <c r="FT344" s="127" t="s">
        <v>132</v>
      </c>
      <c r="FU344" s="127"/>
      <c r="GM344" s="133"/>
    </row>
    <row r="345" spans="1:195" s="75" customFormat="1" x14ac:dyDescent="0.25">
      <c r="A345" s="85">
        <v>2022</v>
      </c>
      <c r="B345" s="76">
        <v>44926</v>
      </c>
      <c r="C345" s="85" t="s">
        <v>121</v>
      </c>
      <c r="D345" s="85" t="s">
        <v>122</v>
      </c>
      <c r="E345" s="85" t="s">
        <v>123</v>
      </c>
      <c r="F345" s="77">
        <f t="shared" si="250"/>
        <v>344</v>
      </c>
      <c r="G345" s="85" t="s">
        <v>1586</v>
      </c>
      <c r="H345" s="85">
        <v>86</v>
      </c>
      <c r="I345" s="85" t="s">
        <v>797</v>
      </c>
      <c r="J345" s="217" t="s">
        <v>800</v>
      </c>
      <c r="K345" s="77" t="str">
        <f>VLOOKUP(J345,[1]CodMpios!$B$1075:$E$1087,4,FALSE)</f>
        <v>86001 - Mocoa</v>
      </c>
      <c r="L345" s="77" t="str">
        <f>VLOOKUP($J345,[1]Coord_Mpios_X_Y!$B$102:$K$114,9,FALSE)</f>
        <v>1,228574994655</v>
      </c>
      <c r="M345" s="77" t="str">
        <f>VLOOKUP($J345,[1]Coord_Mpios_X_Y!$B$102:$K$114,10,FALSE)</f>
        <v>-76,684362183288</v>
      </c>
      <c r="N345" s="86" t="s">
        <v>1846</v>
      </c>
      <c r="O345" s="86" t="s">
        <v>1776</v>
      </c>
      <c r="P345" s="218"/>
      <c r="Q345" s="85" t="s">
        <v>126</v>
      </c>
      <c r="R345" s="108">
        <v>5296748</v>
      </c>
      <c r="S345" s="62" t="str">
        <f t="shared" si="230"/>
        <v>CC5296748</v>
      </c>
      <c r="T345" s="91" t="s">
        <v>1215</v>
      </c>
      <c r="U345" s="85" t="s">
        <v>180</v>
      </c>
      <c r="V345" s="91" t="s">
        <v>1337</v>
      </c>
      <c r="W345" s="85" t="s">
        <v>322</v>
      </c>
      <c r="X345" s="87">
        <v>15053</v>
      </c>
      <c r="Y345" s="89">
        <f t="shared" si="246"/>
        <v>41</v>
      </c>
      <c r="Z345" s="63">
        <f>VLOOKUP($Y345,[1]Edades!$A$3:$H$153,4,FALSE)</f>
        <v>5</v>
      </c>
      <c r="AA345" s="63" t="str">
        <f>VLOOKUP($Y345,[1]Edades!$A$3:$H$153,6,FALSE)</f>
        <v>5 - Adultez</v>
      </c>
      <c r="AB345" s="63">
        <f>VLOOKUP($Y345,[1]Edades!$A$3:$H$153,7,FALSE)</f>
        <v>9</v>
      </c>
      <c r="AC345" s="63" t="str">
        <f>VLOOKUP($Y345,[1]Edades!$A$3:$H$153,8,FALSE)</f>
        <v>40-44</v>
      </c>
      <c r="AD345" s="91" t="s">
        <v>1589</v>
      </c>
      <c r="AE345" s="85">
        <v>1</v>
      </c>
      <c r="AF345" s="85" t="s">
        <v>807</v>
      </c>
      <c r="AG345" s="86" t="s">
        <v>363</v>
      </c>
      <c r="AH345" s="86" t="s">
        <v>130</v>
      </c>
      <c r="AI345" s="85" t="s">
        <v>807</v>
      </c>
      <c r="AJ345" s="85" t="s">
        <v>807</v>
      </c>
      <c r="AK345" s="86" t="s">
        <v>1846</v>
      </c>
      <c r="AL345" s="86" t="s">
        <v>1601</v>
      </c>
      <c r="AM345" s="85" t="s">
        <v>1786</v>
      </c>
      <c r="AN345" s="85" t="s">
        <v>131</v>
      </c>
      <c r="AO345" s="85" t="s">
        <v>131</v>
      </c>
      <c r="AP345" s="85" t="s">
        <v>131</v>
      </c>
      <c r="AQ345" s="75" t="s">
        <v>1841</v>
      </c>
      <c r="AR345" s="53" t="str">
        <f t="shared" si="247"/>
        <v>86001 - Mocoa</v>
      </c>
      <c r="AS345" s="85" t="s">
        <v>1586</v>
      </c>
      <c r="AT345" s="85">
        <v>3104595216</v>
      </c>
      <c r="AU345" s="85" t="s">
        <v>1219</v>
      </c>
      <c r="AV345" s="85"/>
      <c r="AW345" s="85"/>
      <c r="AX345" s="85"/>
      <c r="AY345" s="85"/>
      <c r="AZ345" s="85"/>
      <c r="BA345" s="85">
        <v>86</v>
      </c>
      <c r="BB345" s="85" t="s">
        <v>1778</v>
      </c>
      <c r="BC345" s="85">
        <v>86001</v>
      </c>
      <c r="BD345" s="85" t="s">
        <v>1586</v>
      </c>
      <c r="BE345" s="89">
        <v>860010017201</v>
      </c>
      <c r="BF345" s="49" t="s">
        <v>1079</v>
      </c>
      <c r="BG345" s="85" t="s">
        <v>1779</v>
      </c>
      <c r="BH345" s="85" t="s">
        <v>1780</v>
      </c>
      <c r="BI345" s="85">
        <v>4201616</v>
      </c>
      <c r="BJ345" s="85"/>
      <c r="BK345" s="85"/>
      <c r="BL345" s="85" t="s">
        <v>807</v>
      </c>
      <c r="BM345" s="88" t="s">
        <v>132</v>
      </c>
      <c r="BN345" s="85" t="s">
        <v>130</v>
      </c>
      <c r="BO345" s="85">
        <v>1</v>
      </c>
      <c r="BP345" s="85" t="s">
        <v>132</v>
      </c>
      <c r="BQ345" s="85" t="s">
        <v>132</v>
      </c>
      <c r="BR345" s="85" t="s">
        <v>807</v>
      </c>
      <c r="BS345" s="85" t="s">
        <v>807</v>
      </c>
      <c r="BT345" s="142">
        <v>44802</v>
      </c>
      <c r="BU345" s="85" t="s">
        <v>1677</v>
      </c>
      <c r="BV345" s="85" t="s">
        <v>130</v>
      </c>
      <c r="BW345" s="91" t="s">
        <v>1678</v>
      </c>
      <c r="BX345" s="85"/>
      <c r="BY345" s="85" t="s">
        <v>132</v>
      </c>
      <c r="BZ345" s="85" t="s">
        <v>807</v>
      </c>
      <c r="CA345" s="85" t="s">
        <v>807</v>
      </c>
      <c r="CB345" s="85"/>
      <c r="CC345" s="85"/>
      <c r="CD345" s="85" t="s">
        <v>131</v>
      </c>
      <c r="CE345" s="88" t="s">
        <v>1681</v>
      </c>
      <c r="CF345" s="80" t="str">
        <f t="shared" ref="CF345:CF349" si="257">E345</f>
        <v>HTA</v>
      </c>
      <c r="CG345" s="109">
        <v>90</v>
      </c>
      <c r="CH345" s="95">
        <v>175</v>
      </c>
      <c r="CI345" s="50">
        <f t="shared" si="231"/>
        <v>29.387755102040817</v>
      </c>
      <c r="CJ345" s="18" t="str">
        <f t="shared" si="232"/>
        <v>SOBREPESO</v>
      </c>
      <c r="CK345" s="95">
        <f>Hoja1!L347</f>
        <v>5</v>
      </c>
      <c r="CL345" s="10" t="s">
        <v>1112</v>
      </c>
      <c r="CM345" s="114">
        <v>43606</v>
      </c>
      <c r="CN345" s="92"/>
      <c r="CO345" s="75">
        <v>1</v>
      </c>
      <c r="CP345" s="119">
        <f t="shared" ref="CP345:CP348" si="258">CM345</f>
        <v>43606</v>
      </c>
      <c r="CQ345" s="75">
        <v>2</v>
      </c>
      <c r="CR345" s="65" t="s">
        <v>1222</v>
      </c>
      <c r="CS345" s="75">
        <v>0</v>
      </c>
      <c r="CT345" s="110" t="s">
        <v>131</v>
      </c>
      <c r="CU345" s="93" t="s">
        <v>807</v>
      </c>
      <c r="CV345" s="92"/>
      <c r="CW345" s="102">
        <v>130</v>
      </c>
      <c r="CX345" s="102">
        <v>70</v>
      </c>
      <c r="CY345" s="93" t="s">
        <v>807</v>
      </c>
      <c r="CZ345" s="92" t="s">
        <v>132</v>
      </c>
      <c r="DA345" s="75" t="s">
        <v>807</v>
      </c>
      <c r="DB345" s="92">
        <v>0</v>
      </c>
      <c r="DC345" s="75" t="str">
        <f t="shared" si="233"/>
        <v>TABAQUISMO</v>
      </c>
      <c r="DD345" s="16" t="str">
        <f t="shared" si="234"/>
        <v/>
      </c>
      <c r="DE345" s="16" t="str">
        <f t="shared" si="235"/>
        <v/>
      </c>
      <c r="DF345" s="16" t="str">
        <f t="shared" si="236"/>
        <v/>
      </c>
      <c r="DG345" s="16" t="str">
        <f t="shared" si="248"/>
        <v xml:space="preserve">TABAQUISMO +  +  + </v>
      </c>
      <c r="DH345" s="16" t="str">
        <f>VLOOKUP(DG345,Hoja3!$A$19:$B$41,2,FALSE)</f>
        <v>TABAQUISMO</v>
      </c>
      <c r="DI345" s="98"/>
      <c r="DJ345" s="75" t="str">
        <f t="shared" si="237"/>
        <v>NO</v>
      </c>
      <c r="DL345" s="98"/>
      <c r="DM345" s="98">
        <v>44705</v>
      </c>
      <c r="DN345" s="75" t="str">
        <f t="shared" si="238"/>
        <v>SI</v>
      </c>
      <c r="DO345" s="98"/>
      <c r="DP345" s="75" t="str">
        <f t="shared" si="239"/>
        <v>NO</v>
      </c>
      <c r="DQ345" s="98"/>
      <c r="DR345" s="75" t="str">
        <f t="shared" si="240"/>
        <v>NO</v>
      </c>
      <c r="DS345" s="98"/>
      <c r="DT345" s="75" t="str">
        <f t="shared" si="241"/>
        <v>NO</v>
      </c>
      <c r="DU345" s="98"/>
      <c r="DV345" s="75" t="str">
        <f t="shared" si="242"/>
        <v>NO</v>
      </c>
      <c r="DW345" s="98"/>
      <c r="DX345" s="75" t="str">
        <f t="shared" si="243"/>
        <v>NO</v>
      </c>
      <c r="DY345" s="114">
        <v>44653</v>
      </c>
      <c r="DZ345" s="75" t="str">
        <f t="shared" si="244"/>
        <v>SI</v>
      </c>
      <c r="EA345" s="98"/>
      <c r="EB345" s="75" t="str">
        <f t="shared" si="245"/>
        <v>NO</v>
      </c>
      <c r="EC345" s="98" t="s">
        <v>807</v>
      </c>
      <c r="ED345" s="92" t="s">
        <v>1530</v>
      </c>
      <c r="EE345" s="92"/>
      <c r="EF345" s="98" t="s">
        <v>807</v>
      </c>
      <c r="EG345" s="94"/>
      <c r="EH345" s="99" t="s">
        <v>131</v>
      </c>
      <c r="EI345" s="99" t="s">
        <v>807</v>
      </c>
      <c r="EJ345" s="99"/>
      <c r="EK345" s="164">
        <v>44653</v>
      </c>
      <c r="EL345" s="92">
        <v>1.117</v>
      </c>
      <c r="EM345" s="165">
        <v>44653</v>
      </c>
      <c r="EN345" s="102">
        <v>94</v>
      </c>
      <c r="EO345" s="164">
        <v>44653</v>
      </c>
      <c r="EP345" s="92">
        <v>179</v>
      </c>
      <c r="EQ345" s="164">
        <v>44653</v>
      </c>
      <c r="ER345" s="99">
        <v>99.6</v>
      </c>
      <c r="ES345" s="164">
        <v>44653</v>
      </c>
      <c r="ET345" s="192">
        <v>51</v>
      </c>
      <c r="EU345" s="164">
        <v>44653</v>
      </c>
      <c r="EV345" s="92">
        <v>142</v>
      </c>
      <c r="EW345" s="164">
        <v>44233</v>
      </c>
      <c r="EX345" s="92"/>
      <c r="EY345" s="103"/>
      <c r="EZ345" s="92"/>
      <c r="FA345" s="102"/>
      <c r="FB345" s="102"/>
      <c r="FC345" s="92"/>
      <c r="FD345" s="92"/>
      <c r="FE345" s="165">
        <v>44233</v>
      </c>
      <c r="FF345" s="105">
        <v>10.6</v>
      </c>
      <c r="FG345" s="164">
        <v>44233</v>
      </c>
      <c r="FH345" s="105">
        <v>73.900000000000006</v>
      </c>
      <c r="FI345" s="92"/>
      <c r="FJ345" s="94"/>
      <c r="FK345" s="92"/>
      <c r="FL345" s="114">
        <v>44802</v>
      </c>
      <c r="FM345" s="98" t="s">
        <v>1530</v>
      </c>
      <c r="FN345" s="114">
        <v>44894</v>
      </c>
      <c r="FO345" s="107" t="s">
        <v>807</v>
      </c>
      <c r="FP345" s="92" t="s">
        <v>132</v>
      </c>
      <c r="FQ345" s="92" t="s">
        <v>132</v>
      </c>
      <c r="FR345" s="92" t="s">
        <v>132</v>
      </c>
      <c r="FS345" s="107" t="s">
        <v>807</v>
      </c>
      <c r="FT345" s="92" t="s">
        <v>132</v>
      </c>
      <c r="FU345" s="92"/>
      <c r="GM345" s="102"/>
    </row>
    <row r="346" spans="1:195" s="75" customFormat="1" x14ac:dyDescent="0.25">
      <c r="A346" s="85">
        <v>2022</v>
      </c>
      <c r="B346" s="76">
        <v>44926</v>
      </c>
      <c r="C346" s="85" t="s">
        <v>121</v>
      </c>
      <c r="D346" s="85" t="s">
        <v>122</v>
      </c>
      <c r="E346" s="85" t="s">
        <v>123</v>
      </c>
      <c r="F346" s="77">
        <f t="shared" si="250"/>
        <v>345</v>
      </c>
      <c r="G346" s="85" t="s">
        <v>1586</v>
      </c>
      <c r="H346" s="85">
        <v>86</v>
      </c>
      <c r="I346" s="85" t="s">
        <v>797</v>
      </c>
      <c r="J346" s="217" t="s">
        <v>798</v>
      </c>
      <c r="K346" s="77" t="str">
        <f>VLOOKUP(J346,[1]CodMpios!$B$1075:$E$1087,4,FALSE)</f>
        <v>86885 - Villagarzón</v>
      </c>
      <c r="L346" s="77" t="str">
        <f>VLOOKUP($J346,[1]Coord_Mpios_X_Y!$B$102:$K$114,9,FALSE)</f>
        <v>0,911149514668</v>
      </c>
      <c r="M346" s="77" t="str">
        <f>VLOOKUP($J346,[1]Coord_Mpios_X_Y!$B$102:$K$114,10,FALSE)</f>
        <v>-76,744954472991</v>
      </c>
      <c r="N346" s="86" t="s">
        <v>1846</v>
      </c>
      <c r="O346" s="86" t="s">
        <v>1776</v>
      </c>
      <c r="P346" s="218"/>
      <c r="Q346" s="85" t="s">
        <v>126</v>
      </c>
      <c r="R346" s="172">
        <v>27360107</v>
      </c>
      <c r="S346" s="62" t="str">
        <f t="shared" si="230"/>
        <v>CC27360107</v>
      </c>
      <c r="T346" s="173" t="s">
        <v>303</v>
      </c>
      <c r="U346" s="88" t="s">
        <v>530</v>
      </c>
      <c r="V346" s="173" t="s">
        <v>265</v>
      </c>
      <c r="W346" s="88" t="s">
        <v>281</v>
      </c>
      <c r="X346" s="90">
        <v>23251</v>
      </c>
      <c r="Y346" s="89">
        <f t="shared" si="246"/>
        <v>63</v>
      </c>
      <c r="Z346" s="63">
        <f>VLOOKUP($Y346,[1]Edades!$A$3:$H$153,4,FALSE)</f>
        <v>6</v>
      </c>
      <c r="AA346" s="63" t="str">
        <f>VLOOKUP($Y346,[1]Edades!$A$3:$H$153,6,FALSE)</f>
        <v>6 - Persona mayor</v>
      </c>
      <c r="AB346" s="63">
        <f>VLOOKUP($Y346,[1]Edades!$A$3:$H$153,7,FALSE)</f>
        <v>13</v>
      </c>
      <c r="AC346" s="63" t="str">
        <f>VLOOKUP($Y346,[1]Edades!$A$3:$H$153,8,FALSE)</f>
        <v>60-64</v>
      </c>
      <c r="AD346" s="91" t="s">
        <v>1590</v>
      </c>
      <c r="AE346" s="85">
        <v>2</v>
      </c>
      <c r="AF346" s="85" t="s">
        <v>807</v>
      </c>
      <c r="AG346" s="86" t="s">
        <v>212</v>
      </c>
      <c r="AH346" s="86" t="s">
        <v>130</v>
      </c>
      <c r="AI346" s="85" t="s">
        <v>807</v>
      </c>
      <c r="AJ346" s="85" t="s">
        <v>807</v>
      </c>
      <c r="AK346" s="86" t="s">
        <v>1846</v>
      </c>
      <c r="AL346" s="85" t="s">
        <v>807</v>
      </c>
      <c r="AM346" s="85" t="s">
        <v>1786</v>
      </c>
      <c r="AN346" s="85" t="s">
        <v>131</v>
      </c>
      <c r="AO346" s="85" t="s">
        <v>131</v>
      </c>
      <c r="AP346" s="85" t="s">
        <v>131</v>
      </c>
      <c r="AQ346" s="86" t="s">
        <v>1787</v>
      </c>
      <c r="AR346" s="53" t="str">
        <f t="shared" si="247"/>
        <v>86885 - Villagarzón</v>
      </c>
      <c r="AS346" s="85" t="s">
        <v>1618</v>
      </c>
      <c r="AT346" s="88">
        <v>3114979921</v>
      </c>
      <c r="AU346" s="85" t="s">
        <v>1219</v>
      </c>
      <c r="AV346" s="85"/>
      <c r="AW346" s="85"/>
      <c r="AX346" s="85"/>
      <c r="AY346" s="85"/>
      <c r="AZ346" s="85"/>
      <c r="BA346" s="85">
        <v>86</v>
      </c>
      <c r="BB346" s="85" t="s">
        <v>1778</v>
      </c>
      <c r="BC346" s="85">
        <v>86885</v>
      </c>
      <c r="BD346" s="85" t="s">
        <v>1618</v>
      </c>
      <c r="BE346" s="174">
        <v>860010017201</v>
      </c>
      <c r="BF346" s="49" t="s">
        <v>1083</v>
      </c>
      <c r="BG346" s="85" t="s">
        <v>1779</v>
      </c>
      <c r="BH346" s="85" t="s">
        <v>1780</v>
      </c>
      <c r="BI346" s="85">
        <v>4201616</v>
      </c>
      <c r="BJ346" s="85"/>
      <c r="BK346" s="85"/>
      <c r="BL346" s="85" t="s">
        <v>807</v>
      </c>
      <c r="BM346" s="85" t="s">
        <v>130</v>
      </c>
      <c r="BN346" s="85" t="s">
        <v>132</v>
      </c>
      <c r="BO346" s="85">
        <v>0</v>
      </c>
      <c r="BP346" s="85" t="s">
        <v>132</v>
      </c>
      <c r="BQ346" s="85" t="s">
        <v>132</v>
      </c>
      <c r="BR346" s="85" t="s">
        <v>1676</v>
      </c>
      <c r="BS346" s="85" t="s">
        <v>132</v>
      </c>
      <c r="BT346" s="90">
        <v>44859</v>
      </c>
      <c r="BU346" s="85" t="s">
        <v>1677</v>
      </c>
      <c r="BV346" s="85" t="s">
        <v>130</v>
      </c>
      <c r="BW346" s="91" t="s">
        <v>1812</v>
      </c>
      <c r="BX346" s="85"/>
      <c r="BY346" s="85" t="s">
        <v>132</v>
      </c>
      <c r="BZ346" s="85" t="s">
        <v>132</v>
      </c>
      <c r="CA346" s="85" t="s">
        <v>132</v>
      </c>
      <c r="CB346" s="85"/>
      <c r="CC346" s="85"/>
      <c r="CD346" s="85" t="s">
        <v>2032</v>
      </c>
      <c r="CE346" s="88" t="s">
        <v>1681</v>
      </c>
      <c r="CF346" s="80" t="str">
        <f t="shared" si="257"/>
        <v>HTA</v>
      </c>
      <c r="CG346" s="96">
        <v>57</v>
      </c>
      <c r="CH346" s="175">
        <v>156</v>
      </c>
      <c r="CI346" s="50">
        <f t="shared" si="231"/>
        <v>23.422090729783037</v>
      </c>
      <c r="CJ346" s="18" t="str">
        <f t="shared" si="232"/>
        <v>NORMAL</v>
      </c>
      <c r="CK346" s="95">
        <f>Hoja1!L348</f>
        <v>20</v>
      </c>
      <c r="CL346" s="10" t="s">
        <v>1114</v>
      </c>
      <c r="CM346" s="176">
        <v>43608</v>
      </c>
      <c r="CN346" s="92"/>
      <c r="CO346" s="75">
        <v>1</v>
      </c>
      <c r="CP346" s="119">
        <f t="shared" si="258"/>
        <v>43608</v>
      </c>
      <c r="CQ346" s="75">
        <v>2</v>
      </c>
      <c r="CR346" s="65" t="s">
        <v>1222</v>
      </c>
      <c r="CS346" s="75">
        <v>0</v>
      </c>
      <c r="CT346" s="110" t="s">
        <v>131</v>
      </c>
      <c r="CU346" s="93" t="s">
        <v>807</v>
      </c>
      <c r="CV346" s="92"/>
      <c r="CW346" s="177">
        <v>127</v>
      </c>
      <c r="CX346" s="177">
        <v>80</v>
      </c>
      <c r="CY346" s="93" t="s">
        <v>131</v>
      </c>
      <c r="CZ346" s="92" t="s">
        <v>132</v>
      </c>
      <c r="DA346" s="75" t="s">
        <v>807</v>
      </c>
      <c r="DB346" s="92">
        <v>0</v>
      </c>
      <c r="DC346" s="75" t="str">
        <f t="shared" si="233"/>
        <v/>
      </c>
      <c r="DD346" s="16" t="str">
        <f t="shared" si="234"/>
        <v/>
      </c>
      <c r="DE346" s="16" t="str">
        <f t="shared" si="235"/>
        <v/>
      </c>
      <c r="DF346" s="16" t="str">
        <f t="shared" si="236"/>
        <v/>
      </c>
      <c r="DG346" s="16" t="str">
        <f t="shared" si="248"/>
        <v xml:space="preserve"> +  +  + </v>
      </c>
      <c r="DH346" s="16" t="str">
        <f>E346</f>
        <v>HTA</v>
      </c>
      <c r="DI346" s="98"/>
      <c r="DJ346" s="75" t="str">
        <f t="shared" si="237"/>
        <v>NO</v>
      </c>
      <c r="DL346" s="98"/>
      <c r="DM346" s="98">
        <v>44545</v>
      </c>
      <c r="DN346" s="75" t="str">
        <f t="shared" si="238"/>
        <v>SI</v>
      </c>
      <c r="DO346" s="98"/>
      <c r="DP346" s="75" t="str">
        <f t="shared" si="239"/>
        <v>NO</v>
      </c>
      <c r="DQ346" s="98"/>
      <c r="DR346" s="75" t="str">
        <f t="shared" si="240"/>
        <v>NO</v>
      </c>
      <c r="DS346" s="98"/>
      <c r="DT346" s="75" t="str">
        <f t="shared" si="241"/>
        <v>NO</v>
      </c>
      <c r="DU346" s="98"/>
      <c r="DV346" s="75" t="str">
        <f t="shared" si="242"/>
        <v>NO</v>
      </c>
      <c r="DW346" s="98"/>
      <c r="DX346" s="75" t="str">
        <f t="shared" si="243"/>
        <v>NO</v>
      </c>
      <c r="DY346" s="176">
        <v>44021</v>
      </c>
      <c r="DZ346" s="75" t="str">
        <f t="shared" si="244"/>
        <v>SI</v>
      </c>
      <c r="EA346" s="98"/>
      <c r="EB346" s="75" t="str">
        <f t="shared" si="245"/>
        <v>NO</v>
      </c>
      <c r="EC346" s="98" t="s">
        <v>807</v>
      </c>
      <c r="ED346" s="92" t="s">
        <v>1530</v>
      </c>
      <c r="EE346" s="92"/>
      <c r="EF346" s="98" t="s">
        <v>807</v>
      </c>
      <c r="EG346" s="94"/>
      <c r="EH346" s="99" t="s">
        <v>131</v>
      </c>
      <c r="EI346" s="99" t="s">
        <v>807</v>
      </c>
      <c r="EJ346" s="99"/>
      <c r="EK346" s="178">
        <v>44413</v>
      </c>
      <c r="EL346" s="93">
        <v>0.56000000000000005</v>
      </c>
      <c r="EM346" s="179">
        <v>44413</v>
      </c>
      <c r="EN346" s="177">
        <v>89</v>
      </c>
      <c r="EO346" s="178">
        <v>44413</v>
      </c>
      <c r="EP346" s="93">
        <v>201</v>
      </c>
      <c r="EQ346" s="178">
        <v>44413</v>
      </c>
      <c r="ER346" s="99">
        <v>105.6</v>
      </c>
      <c r="ES346" s="178">
        <v>44413</v>
      </c>
      <c r="ET346" s="202">
        <v>50</v>
      </c>
      <c r="EU346" s="178">
        <v>44413</v>
      </c>
      <c r="EV346" s="93">
        <v>227</v>
      </c>
      <c r="EW346" s="178">
        <v>44021</v>
      </c>
      <c r="EX346" s="92"/>
      <c r="EY346" s="103"/>
      <c r="EZ346" s="92"/>
      <c r="FA346" s="177"/>
      <c r="FB346" s="177"/>
      <c r="FC346" s="93"/>
      <c r="FD346" s="93"/>
      <c r="FE346" s="179">
        <v>44413</v>
      </c>
      <c r="FF346" s="180">
        <v>14.6</v>
      </c>
      <c r="FG346" s="178">
        <v>44021</v>
      </c>
      <c r="FH346" s="180">
        <v>30</v>
      </c>
      <c r="FI346" s="92"/>
      <c r="FJ346" s="94"/>
      <c r="FK346" s="92"/>
      <c r="FL346" s="97">
        <v>44859</v>
      </c>
      <c r="FM346" s="98" t="s">
        <v>1530</v>
      </c>
      <c r="FN346" s="97">
        <v>44951</v>
      </c>
      <c r="FO346" s="107"/>
      <c r="FP346" s="92" t="s">
        <v>132</v>
      </c>
      <c r="FQ346" s="92" t="s">
        <v>132</v>
      </c>
      <c r="FR346" s="92" t="s">
        <v>132</v>
      </c>
      <c r="FS346" s="107" t="s">
        <v>807</v>
      </c>
      <c r="FT346" s="92" t="s">
        <v>132</v>
      </c>
      <c r="FU346" s="92"/>
      <c r="GM346" s="177"/>
    </row>
    <row r="347" spans="1:195" s="75" customFormat="1" x14ac:dyDescent="0.25">
      <c r="A347" s="85">
        <v>2022</v>
      </c>
      <c r="B347" s="76">
        <v>44926</v>
      </c>
      <c r="C347" s="85" t="s">
        <v>121</v>
      </c>
      <c r="D347" s="85" t="s">
        <v>122</v>
      </c>
      <c r="E347" s="85" t="s">
        <v>123</v>
      </c>
      <c r="F347" s="77">
        <f t="shared" si="250"/>
        <v>346</v>
      </c>
      <c r="G347" s="85" t="s">
        <v>1586</v>
      </c>
      <c r="H347" s="85">
        <v>86</v>
      </c>
      <c r="I347" s="85" t="s">
        <v>797</v>
      </c>
      <c r="J347" s="217" t="s">
        <v>800</v>
      </c>
      <c r="K347" s="77" t="str">
        <f>VLOOKUP(J347,[1]CodMpios!$B$1075:$E$1087,4,FALSE)</f>
        <v>86001 - Mocoa</v>
      </c>
      <c r="L347" s="77" t="str">
        <f>VLOOKUP($J347,[1]Coord_Mpios_X_Y!$B$102:$K$114,9,FALSE)</f>
        <v>1,228574994655</v>
      </c>
      <c r="M347" s="77" t="str">
        <f>VLOOKUP($J347,[1]Coord_Mpios_X_Y!$B$102:$K$114,10,FALSE)</f>
        <v>-76,684362183288</v>
      </c>
      <c r="N347" s="86" t="s">
        <v>1784</v>
      </c>
      <c r="O347" s="86" t="s">
        <v>1776</v>
      </c>
      <c r="P347" s="218"/>
      <c r="Q347" s="85" t="s">
        <v>126</v>
      </c>
      <c r="R347" s="108">
        <v>27353138</v>
      </c>
      <c r="S347" s="62" t="str">
        <f t="shared" si="230"/>
        <v>CC27353138</v>
      </c>
      <c r="T347" s="91" t="s">
        <v>380</v>
      </c>
      <c r="U347" s="85" t="s">
        <v>324</v>
      </c>
      <c r="V347" s="91" t="s">
        <v>1337</v>
      </c>
      <c r="W347" s="85" t="s">
        <v>257</v>
      </c>
      <c r="X347" s="87">
        <v>17859</v>
      </c>
      <c r="Y347" s="89">
        <f t="shared" si="246"/>
        <v>48</v>
      </c>
      <c r="Z347" s="63">
        <f>VLOOKUP($Y347,[1]Edades!$A$3:$H$153,4,FALSE)</f>
        <v>5</v>
      </c>
      <c r="AA347" s="63" t="str">
        <f>VLOOKUP($Y347,[1]Edades!$A$3:$H$153,6,FALSE)</f>
        <v>5 - Adultez</v>
      </c>
      <c r="AB347" s="63">
        <f>VLOOKUP($Y347,[1]Edades!$A$3:$H$153,7,FALSE)</f>
        <v>10</v>
      </c>
      <c r="AC347" s="63" t="str">
        <f>VLOOKUP($Y347,[1]Edades!$A$3:$H$153,8,FALSE)</f>
        <v>45-49</v>
      </c>
      <c r="AD347" s="91" t="s">
        <v>1590</v>
      </c>
      <c r="AE347" s="85">
        <v>2</v>
      </c>
      <c r="AF347" s="85" t="s">
        <v>807</v>
      </c>
      <c r="AG347" s="86" t="s">
        <v>1777</v>
      </c>
      <c r="AH347" s="85" t="s">
        <v>807</v>
      </c>
      <c r="AI347" s="85" t="s">
        <v>807</v>
      </c>
      <c r="AJ347" s="85" t="s">
        <v>807</v>
      </c>
      <c r="AK347" s="86" t="s">
        <v>1784</v>
      </c>
      <c r="AL347" s="85" t="s">
        <v>807</v>
      </c>
      <c r="AM347" s="85" t="s">
        <v>1786</v>
      </c>
      <c r="AN347" s="85" t="s">
        <v>131</v>
      </c>
      <c r="AO347" s="85" t="s">
        <v>131</v>
      </c>
      <c r="AP347" s="85" t="s">
        <v>131</v>
      </c>
      <c r="AQ347" s="75" t="s">
        <v>1841</v>
      </c>
      <c r="AR347" s="53" t="str">
        <f t="shared" si="247"/>
        <v>86001 - Mocoa</v>
      </c>
      <c r="AS347" s="85" t="s">
        <v>1586</v>
      </c>
      <c r="AT347" s="85">
        <v>3132057146</v>
      </c>
      <c r="AU347" s="85" t="s">
        <v>1219</v>
      </c>
      <c r="AV347" s="85"/>
      <c r="AW347" s="85"/>
      <c r="AX347" s="85"/>
      <c r="AY347" s="85"/>
      <c r="AZ347" s="85"/>
      <c r="BA347" s="85">
        <v>86</v>
      </c>
      <c r="BB347" s="85" t="s">
        <v>1778</v>
      </c>
      <c r="BC347" s="85">
        <v>86001</v>
      </c>
      <c r="BD347" s="85" t="s">
        <v>1586</v>
      </c>
      <c r="BE347" s="89">
        <v>860010017201</v>
      </c>
      <c r="BF347" s="49" t="s">
        <v>1079</v>
      </c>
      <c r="BG347" s="85" t="s">
        <v>1779</v>
      </c>
      <c r="BH347" s="85" t="s">
        <v>1780</v>
      </c>
      <c r="BI347" s="85">
        <v>4201616</v>
      </c>
      <c r="BJ347" s="85"/>
      <c r="BK347" s="85"/>
      <c r="BL347" s="85" t="s">
        <v>807</v>
      </c>
      <c r="BM347" s="85" t="s">
        <v>130</v>
      </c>
      <c r="BN347" s="85" t="s">
        <v>132</v>
      </c>
      <c r="BO347" s="85">
        <v>0</v>
      </c>
      <c r="BP347" s="85" t="s">
        <v>132</v>
      </c>
      <c r="BQ347" s="85" t="s">
        <v>132</v>
      </c>
      <c r="BR347" s="85" t="s">
        <v>807</v>
      </c>
      <c r="BS347" s="85" t="s">
        <v>807</v>
      </c>
      <c r="BT347" s="90">
        <v>44720</v>
      </c>
      <c r="BU347" s="85" t="s">
        <v>1677</v>
      </c>
      <c r="BV347" s="85" t="s">
        <v>130</v>
      </c>
      <c r="BW347" s="91" t="s">
        <v>1808</v>
      </c>
      <c r="BX347" s="85"/>
      <c r="BY347" s="88" t="s">
        <v>130</v>
      </c>
      <c r="BZ347" s="85" t="s">
        <v>807</v>
      </c>
      <c r="CA347" s="85" t="s">
        <v>807</v>
      </c>
      <c r="CB347" s="85"/>
      <c r="CC347" s="85"/>
      <c r="CD347" s="85" t="s">
        <v>131</v>
      </c>
      <c r="CE347" s="88" t="s">
        <v>1681</v>
      </c>
      <c r="CF347" s="80" t="str">
        <f t="shared" si="257"/>
        <v>HTA</v>
      </c>
      <c r="CG347" s="109">
        <v>80</v>
      </c>
      <c r="CH347" s="95">
        <v>170</v>
      </c>
      <c r="CI347" s="50">
        <f t="shared" si="231"/>
        <v>27.681660899653981</v>
      </c>
      <c r="CJ347" s="18" t="str">
        <f t="shared" si="232"/>
        <v>SOBREPESO</v>
      </c>
      <c r="CK347" s="95">
        <f>Hoja1!L349</f>
        <v>13</v>
      </c>
      <c r="CL347" s="10" t="s">
        <v>1113</v>
      </c>
      <c r="CM347" s="114">
        <v>43612</v>
      </c>
      <c r="CN347" s="92"/>
      <c r="CO347" s="75">
        <v>1</v>
      </c>
      <c r="CP347" s="119">
        <f t="shared" si="258"/>
        <v>43612</v>
      </c>
      <c r="CQ347" s="75">
        <v>2</v>
      </c>
      <c r="CR347" s="65" t="s">
        <v>1222</v>
      </c>
      <c r="CS347" s="75">
        <v>0</v>
      </c>
      <c r="CT347" s="110" t="s">
        <v>131</v>
      </c>
      <c r="CU347" s="93" t="s">
        <v>807</v>
      </c>
      <c r="CV347" s="92"/>
      <c r="CW347" s="102">
        <v>180</v>
      </c>
      <c r="CX347" s="102">
        <v>100</v>
      </c>
      <c r="CY347" s="93" t="s">
        <v>807</v>
      </c>
      <c r="CZ347" s="92" t="s">
        <v>130</v>
      </c>
      <c r="DA347" s="75" t="s">
        <v>807</v>
      </c>
      <c r="DB347" s="92">
        <v>0</v>
      </c>
      <c r="DC347" s="75" t="str">
        <f t="shared" si="233"/>
        <v/>
      </c>
      <c r="DD347" s="16" t="str">
        <f t="shared" si="234"/>
        <v>PRESION ALTA</v>
      </c>
      <c r="DE347" s="16" t="str">
        <f t="shared" si="235"/>
        <v/>
      </c>
      <c r="DF347" s="16" t="str">
        <f t="shared" si="236"/>
        <v/>
      </c>
      <c r="DG347" s="16" t="str">
        <f t="shared" si="248"/>
        <v xml:space="preserve"> + PRESION ALTA +  + </v>
      </c>
      <c r="DH347" s="16" t="str">
        <f>VLOOKUP(DG347,Hoja3!$A$19:$B$41,2,FALSE)</f>
        <v>PRESION ALTA</v>
      </c>
      <c r="DI347" s="98"/>
      <c r="DJ347" s="75" t="str">
        <f t="shared" si="237"/>
        <v>NO</v>
      </c>
      <c r="DL347" s="98"/>
      <c r="DM347" s="98">
        <v>44508</v>
      </c>
      <c r="DN347" s="75" t="str">
        <f t="shared" si="238"/>
        <v>SI</v>
      </c>
      <c r="DO347" s="98"/>
      <c r="DP347" s="75" t="str">
        <f t="shared" si="239"/>
        <v>NO</v>
      </c>
      <c r="DQ347" s="98"/>
      <c r="DR347" s="75" t="str">
        <f t="shared" si="240"/>
        <v>NO</v>
      </c>
      <c r="DS347" s="98"/>
      <c r="DT347" s="75" t="str">
        <f t="shared" si="241"/>
        <v>NO</v>
      </c>
      <c r="DU347" s="98"/>
      <c r="DV347" s="75" t="str">
        <f t="shared" si="242"/>
        <v>NO</v>
      </c>
      <c r="DW347" s="98"/>
      <c r="DX347" s="75" t="str">
        <f t="shared" si="243"/>
        <v>NO</v>
      </c>
      <c r="DY347" s="114">
        <v>44596</v>
      </c>
      <c r="DZ347" s="75" t="str">
        <f t="shared" si="244"/>
        <v>SI</v>
      </c>
      <c r="EA347" s="98"/>
      <c r="EB347" s="75" t="str">
        <f t="shared" si="245"/>
        <v>NO</v>
      </c>
      <c r="EC347" s="98" t="s">
        <v>807</v>
      </c>
      <c r="ED347" s="92" t="s">
        <v>1530</v>
      </c>
      <c r="EE347" s="92"/>
      <c r="EF347" s="98" t="s">
        <v>807</v>
      </c>
      <c r="EG347" s="94"/>
      <c r="EH347" s="99" t="s">
        <v>131</v>
      </c>
      <c r="EI347" s="99" t="s">
        <v>807</v>
      </c>
      <c r="EJ347" s="99"/>
      <c r="EK347" s="164">
        <v>44596</v>
      </c>
      <c r="EL347" s="92">
        <v>0.55000000000000004</v>
      </c>
      <c r="EM347" s="165">
        <v>44596</v>
      </c>
      <c r="EN347" s="102">
        <v>116</v>
      </c>
      <c r="EO347" s="164">
        <v>44596</v>
      </c>
      <c r="EP347" s="92">
        <v>199.8</v>
      </c>
      <c r="EQ347" s="164">
        <v>44596</v>
      </c>
      <c r="ER347" s="99">
        <v>112.92000000000002</v>
      </c>
      <c r="ES347" s="164">
        <v>44596</v>
      </c>
      <c r="ET347" s="192">
        <v>55</v>
      </c>
      <c r="EU347" s="164">
        <v>44596</v>
      </c>
      <c r="EV347" s="92">
        <v>159.4</v>
      </c>
      <c r="EW347" s="164">
        <v>44596</v>
      </c>
      <c r="EX347" s="92"/>
      <c r="EY347" s="165">
        <v>44139</v>
      </c>
      <c r="EZ347" s="92">
        <v>6</v>
      </c>
      <c r="FA347" s="102"/>
      <c r="FB347" s="102"/>
      <c r="FC347" s="92"/>
      <c r="FD347" s="92"/>
      <c r="FE347" s="165">
        <v>44596</v>
      </c>
      <c r="FF347" s="170">
        <v>8.6999999999999993</v>
      </c>
      <c r="FG347" s="164">
        <v>44596</v>
      </c>
      <c r="FH347" s="170">
        <v>58.2</v>
      </c>
      <c r="FI347" s="92"/>
      <c r="FJ347" s="94"/>
      <c r="FK347" s="92"/>
      <c r="FL347" s="97">
        <v>44720</v>
      </c>
      <c r="FM347" s="98" t="s">
        <v>1530</v>
      </c>
      <c r="FN347" s="97">
        <v>44812</v>
      </c>
      <c r="FO347" s="107" t="s">
        <v>807</v>
      </c>
      <c r="FP347" s="92" t="s">
        <v>132</v>
      </c>
      <c r="FQ347" s="92" t="s">
        <v>132</v>
      </c>
      <c r="FR347" s="92" t="s">
        <v>132</v>
      </c>
      <c r="FS347" s="107" t="s">
        <v>807</v>
      </c>
      <c r="FT347" s="92" t="s">
        <v>132</v>
      </c>
      <c r="FU347" s="92"/>
      <c r="GM347" s="102"/>
    </row>
    <row r="348" spans="1:195" s="75" customFormat="1" x14ac:dyDescent="0.25">
      <c r="A348" s="85">
        <v>2022</v>
      </c>
      <c r="B348" s="76">
        <v>44926</v>
      </c>
      <c r="C348" s="85" t="s">
        <v>121</v>
      </c>
      <c r="D348" s="85" t="s">
        <v>122</v>
      </c>
      <c r="E348" s="85" t="s">
        <v>123</v>
      </c>
      <c r="F348" s="77">
        <f t="shared" si="250"/>
        <v>347</v>
      </c>
      <c r="G348" s="85" t="s">
        <v>1586</v>
      </c>
      <c r="H348" s="85">
        <v>86</v>
      </c>
      <c r="I348" s="85" t="s">
        <v>797</v>
      </c>
      <c r="J348" s="217" t="s">
        <v>800</v>
      </c>
      <c r="K348" s="77" t="str">
        <f>VLOOKUP(J348,[1]CodMpios!$B$1075:$E$1087,4,FALSE)</f>
        <v>86001 - Mocoa</v>
      </c>
      <c r="L348" s="77" t="str">
        <f>VLOOKUP($J348,[1]Coord_Mpios_X_Y!$B$102:$K$114,9,FALSE)</f>
        <v>1,228574994655</v>
      </c>
      <c r="M348" s="77" t="str">
        <f>VLOOKUP($J348,[1]Coord_Mpios_X_Y!$B$102:$K$114,10,FALSE)</f>
        <v>-76,684362183288</v>
      </c>
      <c r="N348" s="86" t="s">
        <v>1784</v>
      </c>
      <c r="O348" s="86" t="s">
        <v>1776</v>
      </c>
      <c r="P348" s="218"/>
      <c r="Q348" s="85" t="s">
        <v>126</v>
      </c>
      <c r="R348" s="108">
        <v>18122640</v>
      </c>
      <c r="S348" s="62" t="str">
        <f t="shared" si="230"/>
        <v>CC18122640</v>
      </c>
      <c r="T348" s="91" t="s">
        <v>778</v>
      </c>
      <c r="U348" s="85" t="s">
        <v>530</v>
      </c>
      <c r="V348" s="91" t="s">
        <v>466</v>
      </c>
      <c r="W348" s="85" t="s">
        <v>155</v>
      </c>
      <c r="X348" s="87">
        <v>19974</v>
      </c>
      <c r="Y348" s="89">
        <f t="shared" si="246"/>
        <v>54</v>
      </c>
      <c r="Z348" s="63">
        <f>VLOOKUP($Y348,[1]Edades!$A$3:$H$153,4,FALSE)</f>
        <v>5</v>
      </c>
      <c r="AA348" s="63" t="str">
        <f>VLOOKUP($Y348,[1]Edades!$A$3:$H$153,6,FALSE)</f>
        <v>5 - Adultez</v>
      </c>
      <c r="AB348" s="63">
        <f>VLOOKUP($Y348,[1]Edades!$A$3:$H$153,7,FALSE)</f>
        <v>11</v>
      </c>
      <c r="AC348" s="63" t="str">
        <f>VLOOKUP($Y348,[1]Edades!$A$3:$H$153,8,FALSE)</f>
        <v>50-54</v>
      </c>
      <c r="AD348" s="91" t="s">
        <v>1589</v>
      </c>
      <c r="AE348" s="85">
        <v>1</v>
      </c>
      <c r="AF348" s="85" t="s">
        <v>807</v>
      </c>
      <c r="AG348" s="86" t="s">
        <v>1777</v>
      </c>
      <c r="AH348" s="85" t="s">
        <v>807</v>
      </c>
      <c r="AI348" s="85" t="s">
        <v>807</v>
      </c>
      <c r="AJ348" s="85" t="s">
        <v>807</v>
      </c>
      <c r="AK348" s="86" t="s">
        <v>1784</v>
      </c>
      <c r="AL348" s="86" t="s">
        <v>1602</v>
      </c>
      <c r="AM348" s="85" t="s">
        <v>1786</v>
      </c>
      <c r="AN348" s="85" t="s">
        <v>131</v>
      </c>
      <c r="AO348" s="85" t="s">
        <v>131</v>
      </c>
      <c r="AP348" s="85" t="s">
        <v>131</v>
      </c>
      <c r="AQ348" s="75" t="s">
        <v>1841</v>
      </c>
      <c r="AR348" s="53" t="str">
        <f t="shared" si="247"/>
        <v>86001 - Mocoa</v>
      </c>
      <c r="AS348" s="85" t="s">
        <v>1586</v>
      </c>
      <c r="AT348" s="85">
        <v>3125210488</v>
      </c>
      <c r="AU348" s="85" t="s">
        <v>1219</v>
      </c>
      <c r="AV348" s="85"/>
      <c r="AW348" s="85"/>
      <c r="AX348" s="85"/>
      <c r="AY348" s="85"/>
      <c r="AZ348" s="85"/>
      <c r="BA348" s="85">
        <v>86</v>
      </c>
      <c r="BB348" s="85" t="s">
        <v>1778</v>
      </c>
      <c r="BC348" s="85">
        <v>86001</v>
      </c>
      <c r="BD348" s="85" t="s">
        <v>1586</v>
      </c>
      <c r="BE348" s="89">
        <v>860010017201</v>
      </c>
      <c r="BF348" s="49" t="s">
        <v>1079</v>
      </c>
      <c r="BG348" s="85" t="s">
        <v>1779</v>
      </c>
      <c r="BH348" s="85" t="s">
        <v>1780</v>
      </c>
      <c r="BI348" s="85">
        <v>4201616</v>
      </c>
      <c r="BJ348" s="85"/>
      <c r="BK348" s="85"/>
      <c r="BL348" s="85" t="s">
        <v>807</v>
      </c>
      <c r="BM348" s="85" t="s">
        <v>130</v>
      </c>
      <c r="BN348" s="85" t="s">
        <v>130</v>
      </c>
      <c r="BO348" s="85">
        <v>1</v>
      </c>
      <c r="BP348" s="85" t="s">
        <v>132</v>
      </c>
      <c r="BQ348" s="85" t="s">
        <v>132</v>
      </c>
      <c r="BR348" s="85" t="s">
        <v>807</v>
      </c>
      <c r="BS348" s="85" t="s">
        <v>807</v>
      </c>
      <c r="BT348" s="142">
        <v>44715</v>
      </c>
      <c r="BU348" s="85" t="s">
        <v>1677</v>
      </c>
      <c r="BV348" s="85" t="s">
        <v>130</v>
      </c>
      <c r="BW348" s="91" t="s">
        <v>1678</v>
      </c>
      <c r="BX348" s="85"/>
      <c r="BY348" s="88" t="s">
        <v>130</v>
      </c>
      <c r="BZ348" s="85" t="s">
        <v>807</v>
      </c>
      <c r="CA348" s="85" t="s">
        <v>807</v>
      </c>
      <c r="CB348" s="85"/>
      <c r="CC348" s="85"/>
      <c r="CD348" s="85" t="s">
        <v>131</v>
      </c>
      <c r="CE348" s="88" t="s">
        <v>1681</v>
      </c>
      <c r="CF348" s="80" t="str">
        <f t="shared" si="257"/>
        <v>HTA</v>
      </c>
      <c r="CG348" s="109">
        <v>66</v>
      </c>
      <c r="CH348" s="95">
        <v>175</v>
      </c>
      <c r="CI348" s="50">
        <f t="shared" si="231"/>
        <v>21.551020408163264</v>
      </c>
      <c r="CJ348" s="18" t="str">
        <f t="shared" si="232"/>
        <v>NORMAL</v>
      </c>
      <c r="CK348" s="95">
        <f>Hoja1!L350</f>
        <v>14</v>
      </c>
      <c r="CL348" s="10" t="s">
        <v>1113</v>
      </c>
      <c r="CM348" s="114">
        <v>43614</v>
      </c>
      <c r="CN348" s="92"/>
      <c r="CO348" s="75">
        <v>1</v>
      </c>
      <c r="CP348" s="119">
        <f t="shared" si="258"/>
        <v>43614</v>
      </c>
      <c r="CQ348" s="75">
        <v>2</v>
      </c>
      <c r="CR348" s="65" t="s">
        <v>1222</v>
      </c>
      <c r="CS348" s="75">
        <v>0</v>
      </c>
      <c r="CT348" s="110" t="s">
        <v>131</v>
      </c>
      <c r="CU348" s="93" t="s">
        <v>807</v>
      </c>
      <c r="CV348" s="92"/>
      <c r="CW348" s="102">
        <v>120</v>
      </c>
      <c r="CX348" s="102">
        <v>80</v>
      </c>
      <c r="CY348" s="93" t="s">
        <v>807</v>
      </c>
      <c r="CZ348" s="92" t="s">
        <v>132</v>
      </c>
      <c r="DA348" s="75" t="s">
        <v>807</v>
      </c>
      <c r="DB348" s="92">
        <v>0</v>
      </c>
      <c r="DC348" s="75" t="str">
        <f t="shared" si="233"/>
        <v>TABAQUISMO</v>
      </c>
      <c r="DD348" s="16" t="str">
        <f t="shared" si="234"/>
        <v/>
      </c>
      <c r="DE348" s="16" t="str">
        <f t="shared" si="235"/>
        <v/>
      </c>
      <c r="DF348" s="16" t="str">
        <f t="shared" si="236"/>
        <v/>
      </c>
      <c r="DG348" s="16" t="str">
        <f t="shared" si="248"/>
        <v xml:space="preserve">TABAQUISMO +  +  + </v>
      </c>
      <c r="DH348" s="16" t="str">
        <f>VLOOKUP(DG348,Hoja3!$A$19:$B$41,2,FALSE)</f>
        <v>TABAQUISMO</v>
      </c>
      <c r="DI348" s="98"/>
      <c r="DJ348" s="75" t="str">
        <f t="shared" si="237"/>
        <v>NO</v>
      </c>
      <c r="DL348" s="98"/>
      <c r="DM348" s="98">
        <v>44509</v>
      </c>
      <c r="DN348" s="75" t="str">
        <f t="shared" si="238"/>
        <v>SI</v>
      </c>
      <c r="DO348" s="98"/>
      <c r="DP348" s="75" t="str">
        <f t="shared" si="239"/>
        <v>NO</v>
      </c>
      <c r="DQ348" s="98"/>
      <c r="DR348" s="75" t="str">
        <f t="shared" si="240"/>
        <v>NO</v>
      </c>
      <c r="DS348" s="98"/>
      <c r="DT348" s="75" t="str">
        <f t="shared" si="241"/>
        <v>NO</v>
      </c>
      <c r="DU348" s="98"/>
      <c r="DV348" s="75" t="str">
        <f t="shared" si="242"/>
        <v>NO</v>
      </c>
      <c r="DW348" s="98"/>
      <c r="DX348" s="75" t="str">
        <f t="shared" si="243"/>
        <v>NO</v>
      </c>
      <c r="DY348" s="114">
        <v>44452</v>
      </c>
      <c r="DZ348" s="75" t="str">
        <f t="shared" si="244"/>
        <v>SI</v>
      </c>
      <c r="EA348" s="98"/>
      <c r="EB348" s="75" t="str">
        <f t="shared" si="245"/>
        <v>NO</v>
      </c>
      <c r="EC348" s="98" t="s">
        <v>807</v>
      </c>
      <c r="ED348" s="92" t="s">
        <v>1530</v>
      </c>
      <c r="EE348" s="92"/>
      <c r="EF348" s="98" t="s">
        <v>807</v>
      </c>
      <c r="EG348" s="94"/>
      <c r="EH348" s="99" t="s">
        <v>131</v>
      </c>
      <c r="EI348" s="99" t="s">
        <v>807</v>
      </c>
      <c r="EJ348" s="99"/>
      <c r="EK348" s="164">
        <v>44452</v>
      </c>
      <c r="EL348" s="92">
        <v>1.1000000000000001</v>
      </c>
      <c r="EM348" s="165">
        <v>44452</v>
      </c>
      <c r="EN348" s="102">
        <v>98</v>
      </c>
      <c r="EO348" s="164">
        <v>44452</v>
      </c>
      <c r="EP348" s="92">
        <v>202</v>
      </c>
      <c r="EQ348" s="164">
        <v>44452</v>
      </c>
      <c r="ER348" s="99">
        <v>138.19999999999999</v>
      </c>
      <c r="ES348" s="164">
        <v>44452</v>
      </c>
      <c r="ET348" s="192">
        <v>44</v>
      </c>
      <c r="EU348" s="164">
        <v>44452</v>
      </c>
      <c r="EV348" s="92">
        <v>99</v>
      </c>
      <c r="EW348" s="164">
        <v>44452</v>
      </c>
      <c r="EX348" s="92"/>
      <c r="EY348" s="103"/>
      <c r="EZ348" s="92"/>
      <c r="FA348" s="102"/>
      <c r="FB348" s="102"/>
      <c r="FC348" s="92"/>
      <c r="FD348" s="92"/>
      <c r="FE348" s="165">
        <v>44452</v>
      </c>
      <c r="FF348" s="170">
        <v>3</v>
      </c>
      <c r="FG348" s="164">
        <v>44452</v>
      </c>
      <c r="FH348" s="170">
        <v>42</v>
      </c>
      <c r="FI348" s="92"/>
      <c r="FJ348" s="94"/>
      <c r="FK348" s="92"/>
      <c r="FL348" s="114">
        <v>44715</v>
      </c>
      <c r="FM348" s="98" t="s">
        <v>1530</v>
      </c>
      <c r="FN348" s="114">
        <v>44807</v>
      </c>
      <c r="FO348" s="107" t="s">
        <v>807</v>
      </c>
      <c r="FP348" s="92" t="s">
        <v>132</v>
      </c>
      <c r="FQ348" s="92" t="s">
        <v>132</v>
      </c>
      <c r="FR348" s="92" t="s">
        <v>132</v>
      </c>
      <c r="FS348" s="107" t="s">
        <v>807</v>
      </c>
      <c r="FT348" s="92" t="s">
        <v>132</v>
      </c>
      <c r="FU348" s="92"/>
      <c r="GM348" s="102"/>
    </row>
    <row r="349" spans="1:195" s="75" customFormat="1" x14ac:dyDescent="0.25">
      <c r="A349" s="85">
        <v>2022</v>
      </c>
      <c r="B349" s="76">
        <v>44926</v>
      </c>
      <c r="C349" s="85" t="s">
        <v>121</v>
      </c>
      <c r="D349" s="85" t="s">
        <v>122</v>
      </c>
      <c r="E349" s="85" t="s">
        <v>123</v>
      </c>
      <c r="F349" s="77">
        <f t="shared" si="250"/>
        <v>348</v>
      </c>
      <c r="G349" s="85" t="s">
        <v>1586</v>
      </c>
      <c r="H349" s="85">
        <v>86</v>
      </c>
      <c r="I349" s="85" t="s">
        <v>797</v>
      </c>
      <c r="J349" s="217" t="s">
        <v>800</v>
      </c>
      <c r="K349" s="77" t="str">
        <f>VLOOKUP(J349,[1]CodMpios!$B$1075:$E$1087,4,FALSE)</f>
        <v>86001 - Mocoa</v>
      </c>
      <c r="L349" s="77" t="str">
        <f>VLOOKUP($J349,[1]Coord_Mpios_X_Y!$B$102:$K$114,9,FALSE)</f>
        <v>1,228574994655</v>
      </c>
      <c r="M349" s="77" t="str">
        <f>VLOOKUP($J349,[1]Coord_Mpios_X_Y!$B$102:$K$114,10,FALSE)</f>
        <v>-76,684362183288</v>
      </c>
      <c r="N349" s="86" t="s">
        <v>1775</v>
      </c>
      <c r="O349" s="86" t="s">
        <v>1776</v>
      </c>
      <c r="P349" s="218"/>
      <c r="Q349" s="85" t="s">
        <v>126</v>
      </c>
      <c r="R349" s="108">
        <v>18101032</v>
      </c>
      <c r="S349" s="62" t="str">
        <f t="shared" si="230"/>
        <v>CC18101032</v>
      </c>
      <c r="T349" s="91" t="s">
        <v>828</v>
      </c>
      <c r="U349" s="85" t="s">
        <v>530</v>
      </c>
      <c r="V349" s="91" t="s">
        <v>829</v>
      </c>
      <c r="W349" s="85" t="s">
        <v>342</v>
      </c>
      <c r="X349" s="87">
        <v>22588</v>
      </c>
      <c r="Y349" s="89">
        <f t="shared" si="246"/>
        <v>61</v>
      </c>
      <c r="Z349" s="63">
        <f>VLOOKUP($Y349,[1]Edades!$A$3:$H$153,4,FALSE)</f>
        <v>6</v>
      </c>
      <c r="AA349" s="63" t="str">
        <f>VLOOKUP($Y349,[1]Edades!$A$3:$H$153,6,FALSE)</f>
        <v>6 - Persona mayor</v>
      </c>
      <c r="AB349" s="63">
        <f>VLOOKUP($Y349,[1]Edades!$A$3:$H$153,7,FALSE)</f>
        <v>13</v>
      </c>
      <c r="AC349" s="63" t="str">
        <f>VLOOKUP($Y349,[1]Edades!$A$3:$H$153,8,FALSE)</f>
        <v>60-64</v>
      </c>
      <c r="AD349" s="91" t="s">
        <v>1589</v>
      </c>
      <c r="AE349" s="85">
        <v>1</v>
      </c>
      <c r="AF349" s="85" t="s">
        <v>807</v>
      </c>
      <c r="AG349" s="86" t="s">
        <v>1777</v>
      </c>
      <c r="AH349" s="85" t="s">
        <v>807</v>
      </c>
      <c r="AI349" s="85" t="s">
        <v>807</v>
      </c>
      <c r="AJ349" s="85" t="s">
        <v>807</v>
      </c>
      <c r="AK349" s="86" t="s">
        <v>1775</v>
      </c>
      <c r="AL349" s="86" t="s">
        <v>1601</v>
      </c>
      <c r="AM349" s="85" t="s">
        <v>1786</v>
      </c>
      <c r="AN349" s="85" t="s">
        <v>131</v>
      </c>
      <c r="AO349" s="85" t="s">
        <v>131</v>
      </c>
      <c r="AP349" s="85" t="s">
        <v>131</v>
      </c>
      <c r="AQ349" s="75" t="s">
        <v>1841</v>
      </c>
      <c r="AR349" s="53" t="str">
        <f t="shared" si="247"/>
        <v>86001 - Mocoa</v>
      </c>
      <c r="AS349" s="85" t="s">
        <v>1586</v>
      </c>
      <c r="AT349" s="85">
        <v>3143026110</v>
      </c>
      <c r="AU349" s="85" t="s">
        <v>1219</v>
      </c>
      <c r="AV349" s="85"/>
      <c r="AW349" s="85"/>
      <c r="AX349" s="85"/>
      <c r="AY349" s="85"/>
      <c r="AZ349" s="85"/>
      <c r="BA349" s="85">
        <v>86</v>
      </c>
      <c r="BB349" s="85" t="s">
        <v>1778</v>
      </c>
      <c r="BC349" s="85">
        <v>86001</v>
      </c>
      <c r="BD349" s="85" t="s">
        <v>1586</v>
      </c>
      <c r="BE349" s="89">
        <v>860010017201</v>
      </c>
      <c r="BF349" s="49" t="s">
        <v>1079</v>
      </c>
      <c r="BG349" s="85" t="s">
        <v>1779</v>
      </c>
      <c r="BH349" s="85" t="s">
        <v>1780</v>
      </c>
      <c r="BI349" s="85">
        <v>4201616</v>
      </c>
      <c r="BJ349" s="85"/>
      <c r="BK349" s="85"/>
      <c r="BL349" s="85" t="s">
        <v>807</v>
      </c>
      <c r="BM349" s="85" t="s">
        <v>130</v>
      </c>
      <c r="BN349" s="85" t="s">
        <v>132</v>
      </c>
      <c r="BO349" s="85">
        <v>0</v>
      </c>
      <c r="BP349" s="85" t="s">
        <v>132</v>
      </c>
      <c r="BQ349" s="85" t="s">
        <v>132</v>
      </c>
      <c r="BR349" s="85" t="s">
        <v>807</v>
      </c>
      <c r="BS349" s="85" t="s">
        <v>807</v>
      </c>
      <c r="BT349" s="142">
        <v>44687</v>
      </c>
      <c r="BU349" s="85" t="s">
        <v>1677</v>
      </c>
      <c r="BV349" s="85" t="s">
        <v>130</v>
      </c>
      <c r="BW349" s="91" t="s">
        <v>1678</v>
      </c>
      <c r="BX349" s="85"/>
      <c r="BY349" s="88" t="s">
        <v>130</v>
      </c>
      <c r="BZ349" s="85" t="s">
        <v>807</v>
      </c>
      <c r="CA349" s="85" t="s">
        <v>807</v>
      </c>
      <c r="CB349" s="85"/>
      <c r="CC349" s="85"/>
      <c r="CD349" s="85" t="s">
        <v>131</v>
      </c>
      <c r="CE349" s="88" t="s">
        <v>1681</v>
      </c>
      <c r="CF349" s="80" t="str">
        <f t="shared" si="257"/>
        <v>HTA</v>
      </c>
      <c r="CG349" s="109">
        <v>73</v>
      </c>
      <c r="CH349" s="95">
        <v>173</v>
      </c>
      <c r="CI349" s="50">
        <f t="shared" si="231"/>
        <v>24.391058839252899</v>
      </c>
      <c r="CJ349" s="18" t="str">
        <f t="shared" si="232"/>
        <v>NORMAL</v>
      </c>
      <c r="CK349" s="95">
        <f>Hoja1!L351</f>
        <v>10</v>
      </c>
      <c r="CL349" s="10" t="s">
        <v>1112</v>
      </c>
      <c r="CM349" s="114">
        <v>43620</v>
      </c>
      <c r="CN349" s="92"/>
      <c r="CO349" s="75">
        <v>1</v>
      </c>
      <c r="CP349" s="98">
        <v>43588</v>
      </c>
      <c r="CQ349" s="75">
        <v>2</v>
      </c>
      <c r="CR349" s="65" t="s">
        <v>1222</v>
      </c>
      <c r="CS349" s="75">
        <v>0</v>
      </c>
      <c r="CT349" s="110" t="s">
        <v>131</v>
      </c>
      <c r="CU349" s="93" t="s">
        <v>807</v>
      </c>
      <c r="CV349" s="92"/>
      <c r="CW349" s="102">
        <v>130</v>
      </c>
      <c r="CX349" s="102">
        <v>80</v>
      </c>
      <c r="CY349" s="93" t="s">
        <v>807</v>
      </c>
      <c r="CZ349" s="92" t="s">
        <v>130</v>
      </c>
      <c r="DA349" s="75" t="s">
        <v>807</v>
      </c>
      <c r="DB349" s="92">
        <v>0</v>
      </c>
      <c r="DC349" s="75" t="str">
        <f t="shared" si="233"/>
        <v/>
      </c>
      <c r="DD349" s="16" t="str">
        <f t="shared" si="234"/>
        <v/>
      </c>
      <c r="DE349" s="16" t="str">
        <f t="shared" si="235"/>
        <v/>
      </c>
      <c r="DF349" s="16" t="str">
        <f t="shared" si="236"/>
        <v/>
      </c>
      <c r="DG349" s="16" t="str">
        <f t="shared" si="248"/>
        <v xml:space="preserve"> +  +  + </v>
      </c>
      <c r="DH349" s="16" t="str">
        <f t="shared" ref="DH349:DH353" si="259">E349</f>
        <v>HTA</v>
      </c>
      <c r="DI349" s="98"/>
      <c r="DJ349" s="75" t="str">
        <f t="shared" si="237"/>
        <v>NO</v>
      </c>
      <c r="DL349" s="98"/>
      <c r="DM349" s="97">
        <v>43620</v>
      </c>
      <c r="DN349" s="75" t="str">
        <f t="shared" si="238"/>
        <v>SI</v>
      </c>
      <c r="DO349" s="98"/>
      <c r="DP349" s="75" t="str">
        <f t="shared" si="239"/>
        <v>NO</v>
      </c>
      <c r="DQ349" s="98"/>
      <c r="DR349" s="75" t="str">
        <f t="shared" si="240"/>
        <v>NO</v>
      </c>
      <c r="DS349" s="98"/>
      <c r="DT349" s="75" t="str">
        <f t="shared" si="241"/>
        <v>NO</v>
      </c>
      <c r="DU349" s="98"/>
      <c r="DV349" s="75" t="str">
        <f t="shared" si="242"/>
        <v>NO</v>
      </c>
      <c r="DW349" s="98"/>
      <c r="DX349" s="75" t="str">
        <f t="shared" si="243"/>
        <v>NO</v>
      </c>
      <c r="DY349" s="114">
        <v>44674</v>
      </c>
      <c r="DZ349" s="75" t="str">
        <f t="shared" si="244"/>
        <v>SI</v>
      </c>
      <c r="EA349" s="98"/>
      <c r="EB349" s="75" t="str">
        <f t="shared" si="245"/>
        <v>NO</v>
      </c>
      <c r="EC349" s="98" t="s">
        <v>807</v>
      </c>
      <c r="ED349" s="92" t="s">
        <v>1530</v>
      </c>
      <c r="EE349" s="92"/>
      <c r="EF349" s="98" t="s">
        <v>807</v>
      </c>
      <c r="EG349" s="94"/>
      <c r="EH349" s="99" t="s">
        <v>1711</v>
      </c>
      <c r="EI349" s="99" t="s">
        <v>807</v>
      </c>
      <c r="EJ349" s="99"/>
      <c r="EK349" s="164">
        <v>44674</v>
      </c>
      <c r="EL349" s="92">
        <v>1.4</v>
      </c>
      <c r="EM349" s="165">
        <v>44674</v>
      </c>
      <c r="EN349" s="102">
        <v>94</v>
      </c>
      <c r="EO349" s="164">
        <v>44674</v>
      </c>
      <c r="EP349" s="92">
        <v>194.7</v>
      </c>
      <c r="EQ349" s="164">
        <v>44674</v>
      </c>
      <c r="ER349" s="99">
        <v>111.69999999999999</v>
      </c>
      <c r="ES349" s="164">
        <v>44674</v>
      </c>
      <c r="ET349" s="192">
        <v>54.5</v>
      </c>
      <c r="EU349" s="164">
        <v>44674</v>
      </c>
      <c r="EV349" s="92">
        <v>142.5</v>
      </c>
      <c r="EW349" s="164">
        <v>44674</v>
      </c>
      <c r="EX349" s="92"/>
      <c r="EY349" s="103"/>
      <c r="EZ349" s="92"/>
      <c r="FA349" s="102"/>
      <c r="FB349" s="102"/>
      <c r="FC349" s="92"/>
      <c r="FD349" s="92"/>
      <c r="FE349" s="165">
        <v>44674</v>
      </c>
      <c r="FF349" s="170">
        <v>2.72</v>
      </c>
      <c r="FG349" s="164">
        <v>44674</v>
      </c>
      <c r="FH349" s="170">
        <v>91.9</v>
      </c>
      <c r="FI349" s="92"/>
      <c r="FJ349" s="94"/>
      <c r="FK349" s="92"/>
      <c r="FL349" s="114">
        <v>44687</v>
      </c>
      <c r="FM349" s="98" t="s">
        <v>1530</v>
      </c>
      <c r="FN349" s="114">
        <v>44779</v>
      </c>
      <c r="FO349" s="107" t="s">
        <v>807</v>
      </c>
      <c r="FP349" s="92" t="s">
        <v>132</v>
      </c>
      <c r="FQ349" s="92" t="s">
        <v>132</v>
      </c>
      <c r="FR349" s="92" t="s">
        <v>132</v>
      </c>
      <c r="FS349" s="107" t="s">
        <v>807</v>
      </c>
      <c r="FT349" s="92" t="s">
        <v>132</v>
      </c>
      <c r="FU349" s="92"/>
      <c r="GM349" s="102"/>
    </row>
    <row r="350" spans="1:195" s="75" customFormat="1" x14ac:dyDescent="0.25">
      <c r="A350" s="85">
        <v>2022</v>
      </c>
      <c r="B350" s="76">
        <v>44926</v>
      </c>
      <c r="C350" s="85" t="s">
        <v>121</v>
      </c>
      <c r="D350" s="85" t="s">
        <v>122</v>
      </c>
      <c r="E350" s="85" t="s">
        <v>123</v>
      </c>
      <c r="F350" s="77">
        <f t="shared" si="250"/>
        <v>349</v>
      </c>
      <c r="G350" s="85" t="s">
        <v>1586</v>
      </c>
      <c r="H350" s="85">
        <v>86</v>
      </c>
      <c r="I350" s="85" t="s">
        <v>797</v>
      </c>
      <c r="J350" s="217" t="s">
        <v>800</v>
      </c>
      <c r="K350" s="77" t="str">
        <f>VLOOKUP(J350,[1]CodMpios!$B$1075:$E$1087,4,FALSE)</f>
        <v>86001 - Mocoa</v>
      </c>
      <c r="L350" s="77" t="str">
        <f>VLOOKUP($J350,[1]Coord_Mpios_X_Y!$B$102:$K$114,9,FALSE)</f>
        <v>1,228574994655</v>
      </c>
      <c r="M350" s="77" t="str">
        <f>VLOOKUP($J350,[1]Coord_Mpios_X_Y!$B$102:$K$114,10,FALSE)</f>
        <v>-76,684362183288</v>
      </c>
      <c r="N350" s="86" t="s">
        <v>1775</v>
      </c>
      <c r="O350" s="86" t="s">
        <v>1776</v>
      </c>
      <c r="P350" s="218"/>
      <c r="Q350" s="85" t="s">
        <v>126</v>
      </c>
      <c r="R350" s="108">
        <v>30724374</v>
      </c>
      <c r="S350" s="62" t="str">
        <f t="shared" si="230"/>
        <v>CC30724374</v>
      </c>
      <c r="T350" s="91" t="s">
        <v>378</v>
      </c>
      <c r="U350" s="85" t="s">
        <v>370</v>
      </c>
      <c r="V350" s="91" t="s">
        <v>743</v>
      </c>
      <c r="W350" s="85" t="s">
        <v>838</v>
      </c>
      <c r="X350" s="87">
        <v>21962</v>
      </c>
      <c r="Y350" s="89">
        <f t="shared" si="246"/>
        <v>60</v>
      </c>
      <c r="Z350" s="63">
        <f>VLOOKUP($Y350,[1]Edades!$A$3:$H$153,4,FALSE)</f>
        <v>6</v>
      </c>
      <c r="AA350" s="63" t="str">
        <f>VLOOKUP($Y350,[1]Edades!$A$3:$H$153,6,FALSE)</f>
        <v>6 - Persona mayor</v>
      </c>
      <c r="AB350" s="63">
        <f>VLOOKUP($Y350,[1]Edades!$A$3:$H$153,7,FALSE)</f>
        <v>13</v>
      </c>
      <c r="AC350" s="63" t="str">
        <f>VLOOKUP($Y350,[1]Edades!$A$3:$H$153,8,FALSE)</f>
        <v>60-64</v>
      </c>
      <c r="AD350" s="91" t="s">
        <v>1590</v>
      </c>
      <c r="AE350" s="85">
        <v>2</v>
      </c>
      <c r="AF350" s="85" t="s">
        <v>807</v>
      </c>
      <c r="AG350" s="86" t="s">
        <v>1777</v>
      </c>
      <c r="AH350" s="85" t="s">
        <v>807</v>
      </c>
      <c r="AI350" s="85" t="s">
        <v>1596</v>
      </c>
      <c r="AJ350" s="85" t="s">
        <v>1591</v>
      </c>
      <c r="AK350" s="86" t="s">
        <v>1775</v>
      </c>
      <c r="AL350" s="86" t="s">
        <v>1602</v>
      </c>
      <c r="AM350" s="85" t="s">
        <v>1786</v>
      </c>
      <c r="AN350" s="85" t="s">
        <v>131</v>
      </c>
      <c r="AO350" s="85" t="s">
        <v>131</v>
      </c>
      <c r="AP350" s="85" t="s">
        <v>131</v>
      </c>
      <c r="AQ350" s="75" t="s">
        <v>1841</v>
      </c>
      <c r="AR350" s="53" t="str">
        <f t="shared" si="247"/>
        <v>86001 - Mocoa</v>
      </c>
      <c r="AS350" s="85" t="s">
        <v>1647</v>
      </c>
      <c r="AT350" s="85">
        <v>3203455215</v>
      </c>
      <c r="AU350" s="85" t="s">
        <v>1219</v>
      </c>
      <c r="AV350" s="85"/>
      <c r="AW350" s="85"/>
      <c r="AX350" s="85"/>
      <c r="AY350" s="85"/>
      <c r="AZ350" s="85"/>
      <c r="BA350" s="85">
        <v>86</v>
      </c>
      <c r="BB350" s="85" t="s">
        <v>1778</v>
      </c>
      <c r="BC350" s="85">
        <v>86001</v>
      </c>
      <c r="BD350" s="85" t="s">
        <v>1586</v>
      </c>
      <c r="BE350" s="89">
        <v>860010017201</v>
      </c>
      <c r="BF350" s="49" t="s">
        <v>1079</v>
      </c>
      <c r="BG350" s="85" t="s">
        <v>1779</v>
      </c>
      <c r="BH350" s="85" t="s">
        <v>1780</v>
      </c>
      <c r="BI350" s="85">
        <v>4201616</v>
      </c>
      <c r="BJ350" s="85"/>
      <c r="BK350" s="85"/>
      <c r="BL350" s="85" t="s">
        <v>807</v>
      </c>
      <c r="BM350" s="85" t="s">
        <v>130</v>
      </c>
      <c r="BN350" s="85" t="s">
        <v>132</v>
      </c>
      <c r="BO350" s="85">
        <v>0</v>
      </c>
      <c r="BP350" s="85" t="s">
        <v>132</v>
      </c>
      <c r="BQ350" s="85" t="s">
        <v>132</v>
      </c>
      <c r="BR350" s="85" t="s">
        <v>1676</v>
      </c>
      <c r="BS350" s="85" t="s">
        <v>132</v>
      </c>
      <c r="BT350" s="142">
        <v>44867</v>
      </c>
      <c r="BU350" s="85" t="s">
        <v>1677</v>
      </c>
      <c r="BV350" s="85" t="s">
        <v>130</v>
      </c>
      <c r="BW350" s="91" t="s">
        <v>1808</v>
      </c>
      <c r="BX350" s="85" t="s">
        <v>132</v>
      </c>
      <c r="BY350" s="88" t="s">
        <v>132</v>
      </c>
      <c r="BZ350" s="85" t="s">
        <v>1696</v>
      </c>
      <c r="CA350" s="85" t="s">
        <v>132</v>
      </c>
      <c r="CB350" s="85" t="s">
        <v>132</v>
      </c>
      <c r="CC350" s="85" t="s">
        <v>132</v>
      </c>
      <c r="CD350" s="85" t="s">
        <v>131</v>
      </c>
      <c r="CE350" s="85" t="s">
        <v>1681</v>
      </c>
      <c r="CF350" s="85" t="s">
        <v>132</v>
      </c>
      <c r="CG350" s="109">
        <v>68</v>
      </c>
      <c r="CH350" s="95">
        <v>150</v>
      </c>
      <c r="CI350" s="50">
        <f t="shared" si="231"/>
        <v>30.222222222222221</v>
      </c>
      <c r="CJ350" s="18" t="str">
        <f t="shared" si="232"/>
        <v>OBESIDAD</v>
      </c>
      <c r="CK350" s="95">
        <f>Hoja1!L352</f>
        <v>22</v>
      </c>
      <c r="CL350" s="10" t="s">
        <v>1114</v>
      </c>
      <c r="CM350" s="114">
        <v>43627</v>
      </c>
      <c r="CN350" s="92"/>
      <c r="CO350" s="75">
        <v>1</v>
      </c>
      <c r="CP350" s="98">
        <v>43605</v>
      </c>
      <c r="CQ350" s="75">
        <v>2</v>
      </c>
      <c r="CR350" s="65" t="s">
        <v>1222</v>
      </c>
      <c r="CS350" s="75">
        <v>0</v>
      </c>
      <c r="CT350" s="110" t="s">
        <v>131</v>
      </c>
      <c r="CU350" s="92" t="s">
        <v>132</v>
      </c>
      <c r="CV350" s="92"/>
      <c r="CW350" s="102">
        <v>120</v>
      </c>
      <c r="CX350" s="102">
        <v>70</v>
      </c>
      <c r="CY350" s="93" t="s">
        <v>807</v>
      </c>
      <c r="CZ350" s="92" t="s">
        <v>132</v>
      </c>
      <c r="DA350" s="92" t="s">
        <v>132</v>
      </c>
      <c r="DB350" s="92">
        <v>0</v>
      </c>
      <c r="DC350" s="75" t="str">
        <f t="shared" si="233"/>
        <v/>
      </c>
      <c r="DD350" s="16" t="str">
        <f t="shared" si="234"/>
        <v/>
      </c>
      <c r="DE350" s="16" t="str">
        <f t="shared" si="235"/>
        <v/>
      </c>
      <c r="DF350" s="16" t="str">
        <f t="shared" si="236"/>
        <v/>
      </c>
      <c r="DG350" s="16" t="str">
        <f t="shared" si="248"/>
        <v xml:space="preserve"> +  +  + </v>
      </c>
      <c r="DH350" s="16" t="str">
        <f t="shared" si="259"/>
        <v>HTA</v>
      </c>
      <c r="DI350" s="98"/>
      <c r="DJ350" s="75" t="str">
        <f t="shared" si="237"/>
        <v>NO</v>
      </c>
      <c r="DL350" s="98"/>
      <c r="DM350" s="97">
        <v>43790</v>
      </c>
      <c r="DN350" s="75" t="str">
        <f t="shared" si="238"/>
        <v>SI</v>
      </c>
      <c r="DO350" s="98"/>
      <c r="DP350" s="75" t="str">
        <f t="shared" si="239"/>
        <v>NO</v>
      </c>
      <c r="DQ350" s="98"/>
      <c r="DR350" s="75" t="str">
        <f t="shared" si="240"/>
        <v>NO</v>
      </c>
      <c r="DS350" s="98"/>
      <c r="DT350" s="75" t="str">
        <f t="shared" si="241"/>
        <v>NO</v>
      </c>
      <c r="DU350" s="98"/>
      <c r="DV350" s="75" t="str">
        <f t="shared" si="242"/>
        <v>NO</v>
      </c>
      <c r="DW350" s="98"/>
      <c r="DX350" s="75" t="str">
        <f t="shared" si="243"/>
        <v>NO</v>
      </c>
      <c r="DY350" s="114">
        <v>44407</v>
      </c>
      <c r="DZ350" s="75" t="str">
        <f t="shared" si="244"/>
        <v>SI</v>
      </c>
      <c r="EA350" s="98"/>
      <c r="EB350" s="75" t="str">
        <f t="shared" si="245"/>
        <v>NO</v>
      </c>
      <c r="EC350" s="98" t="s">
        <v>132</v>
      </c>
      <c r="ED350" s="92" t="s">
        <v>1530</v>
      </c>
      <c r="EE350" s="92" t="s">
        <v>807</v>
      </c>
      <c r="EF350" s="92" t="s">
        <v>1845</v>
      </c>
      <c r="EG350" s="94"/>
      <c r="EH350" s="92">
        <v>1</v>
      </c>
      <c r="EI350" s="92">
        <v>2</v>
      </c>
      <c r="EJ350" s="92"/>
      <c r="EK350" s="164">
        <v>44407</v>
      </c>
      <c r="EL350" s="92">
        <v>1.06</v>
      </c>
      <c r="EM350" s="165">
        <v>44504</v>
      </c>
      <c r="EN350" s="102">
        <v>110</v>
      </c>
      <c r="EO350" s="164">
        <v>44407</v>
      </c>
      <c r="EP350" s="92">
        <v>169</v>
      </c>
      <c r="EQ350" s="164">
        <v>44407</v>
      </c>
      <c r="ER350" s="99">
        <v>106.42</v>
      </c>
      <c r="ES350" s="164">
        <v>44407</v>
      </c>
      <c r="ET350" s="192">
        <v>30.6</v>
      </c>
      <c r="EU350" s="164">
        <v>44407</v>
      </c>
      <c r="EV350" s="92">
        <v>159.9</v>
      </c>
      <c r="EW350" s="164">
        <v>44407</v>
      </c>
      <c r="EX350" s="92" t="s">
        <v>1751</v>
      </c>
      <c r="EY350" s="103"/>
      <c r="EZ350" s="92"/>
      <c r="FA350" s="102"/>
      <c r="FB350" s="102"/>
      <c r="FC350" s="92"/>
      <c r="FD350" s="92"/>
      <c r="FE350" s="165">
        <v>44407</v>
      </c>
      <c r="FF350" s="105">
        <v>13.1</v>
      </c>
      <c r="FG350" s="164">
        <v>44407</v>
      </c>
      <c r="FH350" s="105">
        <v>215</v>
      </c>
      <c r="FI350" s="98">
        <v>44407</v>
      </c>
      <c r="FJ350" s="94" t="s">
        <v>1712</v>
      </c>
      <c r="FK350" s="92">
        <v>102</v>
      </c>
      <c r="FL350" s="114">
        <v>44867</v>
      </c>
      <c r="FM350" s="98" t="s">
        <v>1530</v>
      </c>
      <c r="FN350" s="114">
        <v>44959</v>
      </c>
      <c r="FO350" s="107"/>
      <c r="FP350" s="92" t="s">
        <v>132</v>
      </c>
      <c r="FQ350" s="92" t="s">
        <v>132</v>
      </c>
      <c r="FR350" s="92" t="s">
        <v>132</v>
      </c>
      <c r="FS350" s="107" t="s">
        <v>807</v>
      </c>
      <c r="FT350" s="92" t="s">
        <v>132</v>
      </c>
      <c r="FU350" s="92"/>
      <c r="GM350" s="102"/>
    </row>
    <row r="351" spans="1:195" s="75" customFormat="1" x14ac:dyDescent="0.25">
      <c r="A351" s="85">
        <v>2022</v>
      </c>
      <c r="B351" s="76">
        <v>44926</v>
      </c>
      <c r="C351" s="85" t="s">
        <v>121</v>
      </c>
      <c r="D351" s="85" t="s">
        <v>122</v>
      </c>
      <c r="E351" s="85" t="s">
        <v>123</v>
      </c>
      <c r="F351" s="77">
        <f t="shared" si="250"/>
        <v>350</v>
      </c>
      <c r="G351" s="85" t="s">
        <v>1586</v>
      </c>
      <c r="H351" s="85">
        <v>86</v>
      </c>
      <c r="I351" s="85" t="s">
        <v>797</v>
      </c>
      <c r="J351" s="217" t="s">
        <v>800</v>
      </c>
      <c r="K351" s="77" t="str">
        <f>VLOOKUP(J351,[1]CodMpios!$B$1075:$E$1087,4,FALSE)</f>
        <v>86001 - Mocoa</v>
      </c>
      <c r="L351" s="77" t="str">
        <f>VLOOKUP($J351,[1]Coord_Mpios_X_Y!$B$102:$K$114,9,FALSE)</f>
        <v>1,228574994655</v>
      </c>
      <c r="M351" s="77" t="str">
        <f>VLOOKUP($J351,[1]Coord_Mpios_X_Y!$B$102:$K$114,10,FALSE)</f>
        <v>-76,684362183288</v>
      </c>
      <c r="N351" s="86" t="s">
        <v>1775</v>
      </c>
      <c r="O351" s="86" t="s">
        <v>1776</v>
      </c>
      <c r="P351" s="218"/>
      <c r="Q351" s="85" t="s">
        <v>126</v>
      </c>
      <c r="R351" s="108">
        <v>12979686</v>
      </c>
      <c r="S351" s="62" t="str">
        <f t="shared" si="230"/>
        <v>CC12979686</v>
      </c>
      <c r="T351" s="91" t="s">
        <v>180</v>
      </c>
      <c r="U351" s="85" t="s">
        <v>192</v>
      </c>
      <c r="V351" s="91" t="s">
        <v>586</v>
      </c>
      <c r="W351" s="85" t="s">
        <v>225</v>
      </c>
      <c r="X351" s="87">
        <v>23222</v>
      </c>
      <c r="Y351" s="89">
        <f t="shared" si="246"/>
        <v>63</v>
      </c>
      <c r="Z351" s="63">
        <f>VLOOKUP($Y351,[1]Edades!$A$3:$H$153,4,FALSE)</f>
        <v>6</v>
      </c>
      <c r="AA351" s="63" t="str">
        <f>VLOOKUP($Y351,[1]Edades!$A$3:$H$153,6,FALSE)</f>
        <v>6 - Persona mayor</v>
      </c>
      <c r="AB351" s="63">
        <f>VLOOKUP($Y351,[1]Edades!$A$3:$H$153,7,FALSE)</f>
        <v>13</v>
      </c>
      <c r="AC351" s="63" t="str">
        <f>VLOOKUP($Y351,[1]Edades!$A$3:$H$153,8,FALSE)</f>
        <v>60-64</v>
      </c>
      <c r="AD351" s="91" t="s">
        <v>1589</v>
      </c>
      <c r="AE351" s="85">
        <v>1</v>
      </c>
      <c r="AF351" s="85" t="s">
        <v>807</v>
      </c>
      <c r="AG351" s="86" t="s">
        <v>1777</v>
      </c>
      <c r="AH351" s="85" t="s">
        <v>807</v>
      </c>
      <c r="AI351" s="85" t="s">
        <v>1596</v>
      </c>
      <c r="AJ351" s="85" t="s">
        <v>807</v>
      </c>
      <c r="AK351" s="86" t="s">
        <v>1775</v>
      </c>
      <c r="AL351" s="85" t="s">
        <v>807</v>
      </c>
      <c r="AM351" s="85" t="s">
        <v>1786</v>
      </c>
      <c r="AN351" s="85" t="s">
        <v>131</v>
      </c>
      <c r="AO351" s="85" t="s">
        <v>131</v>
      </c>
      <c r="AP351" s="85" t="s">
        <v>131</v>
      </c>
      <c r="AQ351" s="75" t="s">
        <v>1841</v>
      </c>
      <c r="AR351" s="53" t="str">
        <f t="shared" si="247"/>
        <v>86001 - Mocoa</v>
      </c>
      <c r="AS351" s="85" t="s">
        <v>1648</v>
      </c>
      <c r="AT351" s="85">
        <v>3112325047</v>
      </c>
      <c r="AU351" s="85" t="s">
        <v>1219</v>
      </c>
      <c r="AV351" s="85"/>
      <c r="AW351" s="85"/>
      <c r="AX351" s="85"/>
      <c r="AY351" s="85"/>
      <c r="AZ351" s="85"/>
      <c r="BA351" s="85">
        <v>86</v>
      </c>
      <c r="BB351" s="85" t="s">
        <v>1778</v>
      </c>
      <c r="BC351" s="85">
        <v>86001</v>
      </c>
      <c r="BD351" s="85" t="s">
        <v>1586</v>
      </c>
      <c r="BE351" s="89">
        <v>860010017201</v>
      </c>
      <c r="BF351" s="49" t="s">
        <v>1079</v>
      </c>
      <c r="BG351" s="85" t="s">
        <v>1779</v>
      </c>
      <c r="BH351" s="85" t="s">
        <v>1780</v>
      </c>
      <c r="BI351" s="85">
        <v>4201616</v>
      </c>
      <c r="BJ351" s="85"/>
      <c r="BK351" s="85"/>
      <c r="BL351" s="85" t="s">
        <v>807</v>
      </c>
      <c r="BM351" s="88" t="s">
        <v>130</v>
      </c>
      <c r="BN351" s="85" t="s">
        <v>132</v>
      </c>
      <c r="BO351" s="85">
        <v>0</v>
      </c>
      <c r="BP351" s="85" t="s">
        <v>132</v>
      </c>
      <c r="BQ351" s="85" t="s">
        <v>132</v>
      </c>
      <c r="BR351" s="85" t="s">
        <v>1676</v>
      </c>
      <c r="BS351" s="85" t="s">
        <v>132</v>
      </c>
      <c r="BT351" s="142">
        <v>44875</v>
      </c>
      <c r="BU351" s="85" t="s">
        <v>1677</v>
      </c>
      <c r="BV351" s="85" t="s">
        <v>130</v>
      </c>
      <c r="BW351" s="91" t="s">
        <v>1678</v>
      </c>
      <c r="BX351" s="85" t="s">
        <v>132</v>
      </c>
      <c r="BY351" s="85" t="s">
        <v>132</v>
      </c>
      <c r="BZ351" s="85" t="s">
        <v>130</v>
      </c>
      <c r="CA351" s="85" t="s">
        <v>132</v>
      </c>
      <c r="CB351" s="85" t="s">
        <v>132</v>
      </c>
      <c r="CC351" s="85" t="s">
        <v>132</v>
      </c>
      <c r="CD351" s="85" t="s">
        <v>131</v>
      </c>
      <c r="CE351" s="85" t="s">
        <v>1681</v>
      </c>
      <c r="CF351" s="85" t="s">
        <v>132</v>
      </c>
      <c r="CG351" s="109">
        <v>77</v>
      </c>
      <c r="CH351" s="95">
        <v>170</v>
      </c>
      <c r="CI351" s="50">
        <f t="shared" si="231"/>
        <v>26.643598615916957</v>
      </c>
      <c r="CJ351" s="18" t="str">
        <f t="shared" si="232"/>
        <v>SOBREPESO</v>
      </c>
      <c r="CK351" s="95">
        <f>Hoja1!L353</f>
        <v>11</v>
      </c>
      <c r="CL351" s="10" t="s">
        <v>1113</v>
      </c>
      <c r="CM351" s="114">
        <v>43636</v>
      </c>
      <c r="CN351" s="92"/>
      <c r="CO351" s="75">
        <v>1</v>
      </c>
      <c r="CP351" s="98">
        <v>43594</v>
      </c>
      <c r="CQ351" s="75">
        <v>2</v>
      </c>
      <c r="CR351" s="65" t="s">
        <v>1222</v>
      </c>
      <c r="CS351" s="75">
        <v>0</v>
      </c>
      <c r="CT351" s="110" t="s">
        <v>131</v>
      </c>
      <c r="CU351" s="92" t="s">
        <v>132</v>
      </c>
      <c r="CV351" s="92"/>
      <c r="CW351" s="102">
        <v>120</v>
      </c>
      <c r="CX351" s="102">
        <v>80</v>
      </c>
      <c r="CY351" s="93" t="s">
        <v>807</v>
      </c>
      <c r="CZ351" s="92" t="s">
        <v>132</v>
      </c>
      <c r="DA351" s="92" t="s">
        <v>132</v>
      </c>
      <c r="DB351" s="92">
        <v>0</v>
      </c>
      <c r="DC351" s="75" t="str">
        <f t="shared" si="233"/>
        <v/>
      </c>
      <c r="DD351" s="16" t="str">
        <f t="shared" si="234"/>
        <v/>
      </c>
      <c r="DE351" s="16" t="str">
        <f t="shared" si="235"/>
        <v/>
      </c>
      <c r="DF351" s="16" t="str">
        <f t="shared" si="236"/>
        <v/>
      </c>
      <c r="DG351" s="16" t="str">
        <f t="shared" si="248"/>
        <v xml:space="preserve"> +  +  + </v>
      </c>
      <c r="DH351" s="16" t="str">
        <f t="shared" si="259"/>
        <v>HTA</v>
      </c>
      <c r="DI351" s="98"/>
      <c r="DJ351" s="75" t="str">
        <f t="shared" si="237"/>
        <v>NO</v>
      </c>
      <c r="DL351" s="98"/>
      <c r="DM351" s="97">
        <v>43648</v>
      </c>
      <c r="DN351" s="75" t="str">
        <f t="shared" si="238"/>
        <v>SI</v>
      </c>
      <c r="DO351" s="98"/>
      <c r="DP351" s="75" t="str">
        <f t="shared" si="239"/>
        <v>NO</v>
      </c>
      <c r="DQ351" s="98"/>
      <c r="DR351" s="75" t="str">
        <f t="shared" si="240"/>
        <v>NO</v>
      </c>
      <c r="DS351" s="98"/>
      <c r="DT351" s="75" t="str">
        <f t="shared" si="241"/>
        <v>NO</v>
      </c>
      <c r="DU351" s="98"/>
      <c r="DV351" s="75" t="str">
        <f t="shared" si="242"/>
        <v>NO</v>
      </c>
      <c r="DW351" s="98"/>
      <c r="DX351" s="75" t="str">
        <f t="shared" si="243"/>
        <v>NO</v>
      </c>
      <c r="DY351" s="114">
        <v>44546</v>
      </c>
      <c r="DZ351" s="75" t="str">
        <f t="shared" si="244"/>
        <v>SI</v>
      </c>
      <c r="EA351" s="98"/>
      <c r="EB351" s="75" t="str">
        <f t="shared" si="245"/>
        <v>NO</v>
      </c>
      <c r="EC351" s="98" t="s">
        <v>132</v>
      </c>
      <c r="ED351" s="92" t="s">
        <v>1530</v>
      </c>
      <c r="EE351" s="92" t="s">
        <v>807</v>
      </c>
      <c r="EF351" s="92" t="s">
        <v>1814</v>
      </c>
      <c r="EG351" s="94"/>
      <c r="EH351" s="99" t="s">
        <v>131</v>
      </c>
      <c r="EI351" s="92">
        <v>2</v>
      </c>
      <c r="EJ351" s="92"/>
      <c r="EK351" s="164">
        <v>44546</v>
      </c>
      <c r="EL351" s="92">
        <v>1.02</v>
      </c>
      <c r="EM351" s="165">
        <v>44546</v>
      </c>
      <c r="EN351" s="102">
        <v>86</v>
      </c>
      <c r="EO351" s="164">
        <v>44546</v>
      </c>
      <c r="EP351" s="92">
        <v>180.3</v>
      </c>
      <c r="EQ351" s="164">
        <v>44546</v>
      </c>
      <c r="ER351" s="99">
        <v>120.38000000000002</v>
      </c>
      <c r="ES351" s="164">
        <v>44546</v>
      </c>
      <c r="ET351" s="192">
        <v>43.8</v>
      </c>
      <c r="EU351" s="164">
        <v>44546</v>
      </c>
      <c r="EV351" s="92">
        <v>80.599999999999994</v>
      </c>
      <c r="EW351" s="164">
        <v>44546</v>
      </c>
      <c r="EX351" s="92">
        <v>17.260000000000002</v>
      </c>
      <c r="EY351" s="103"/>
      <c r="EZ351" s="92"/>
      <c r="FA351" s="102"/>
      <c r="FB351" s="102"/>
      <c r="FC351" s="92"/>
      <c r="FD351" s="92"/>
      <c r="FE351" s="165">
        <v>44546</v>
      </c>
      <c r="FF351" s="105">
        <v>13.5</v>
      </c>
      <c r="FG351" s="164">
        <v>44546</v>
      </c>
      <c r="FH351" s="105">
        <v>78.2</v>
      </c>
      <c r="FI351" s="98">
        <v>44546</v>
      </c>
      <c r="FJ351" s="94" t="s">
        <v>1712</v>
      </c>
      <c r="FK351" s="92">
        <v>90</v>
      </c>
      <c r="FL351" s="114">
        <v>44875</v>
      </c>
      <c r="FM351" s="98" t="s">
        <v>1530</v>
      </c>
      <c r="FN351" s="114">
        <v>44905</v>
      </c>
      <c r="FO351" s="107"/>
      <c r="FP351" s="92" t="s">
        <v>132</v>
      </c>
      <c r="FQ351" s="92" t="s">
        <v>132</v>
      </c>
      <c r="FR351" s="92" t="s">
        <v>132</v>
      </c>
      <c r="FS351" s="107" t="s">
        <v>807</v>
      </c>
      <c r="FT351" s="92" t="s">
        <v>132</v>
      </c>
      <c r="FU351" s="92"/>
      <c r="GM351" s="102"/>
    </row>
    <row r="352" spans="1:195" s="75" customFormat="1" x14ac:dyDescent="0.25">
      <c r="A352" s="85">
        <v>2022</v>
      </c>
      <c r="B352" s="76">
        <v>44926</v>
      </c>
      <c r="C352" s="85" t="s">
        <v>121</v>
      </c>
      <c r="D352" s="85" t="s">
        <v>122</v>
      </c>
      <c r="E352" s="85" t="s">
        <v>1475</v>
      </c>
      <c r="F352" s="77">
        <f t="shared" si="250"/>
        <v>351</v>
      </c>
      <c r="G352" s="85" t="s">
        <v>1586</v>
      </c>
      <c r="H352" s="85">
        <v>86</v>
      </c>
      <c r="I352" s="85" t="s">
        <v>797</v>
      </c>
      <c r="J352" s="217" t="s">
        <v>800</v>
      </c>
      <c r="K352" s="77" t="str">
        <f>VLOOKUP(J352,[1]CodMpios!$B$1075:$E$1087,4,FALSE)</f>
        <v>86001 - Mocoa</v>
      </c>
      <c r="L352" s="77" t="str">
        <f>VLOOKUP($J352,[1]Coord_Mpios_X_Y!$B$102:$K$114,9,FALSE)</f>
        <v>1,228574994655</v>
      </c>
      <c r="M352" s="77" t="str">
        <f>VLOOKUP($J352,[1]Coord_Mpios_X_Y!$B$102:$K$114,10,FALSE)</f>
        <v>-76,684362183288</v>
      </c>
      <c r="N352" s="86" t="s">
        <v>1784</v>
      </c>
      <c r="O352" s="86" t="s">
        <v>1776</v>
      </c>
      <c r="P352" s="218"/>
      <c r="Q352" s="85" t="s">
        <v>126</v>
      </c>
      <c r="R352" s="108">
        <v>27129323</v>
      </c>
      <c r="S352" s="62" t="str">
        <f t="shared" si="230"/>
        <v>CC27129323</v>
      </c>
      <c r="T352" s="91" t="s">
        <v>220</v>
      </c>
      <c r="U352" s="85" t="s">
        <v>1210</v>
      </c>
      <c r="V352" s="91" t="s">
        <v>211</v>
      </c>
      <c r="W352" s="85" t="s">
        <v>991</v>
      </c>
      <c r="X352" s="87">
        <v>16326</v>
      </c>
      <c r="Y352" s="89">
        <f t="shared" si="246"/>
        <v>44</v>
      </c>
      <c r="Z352" s="63">
        <f>VLOOKUP($Y352,[1]Edades!$A$3:$H$153,4,FALSE)</f>
        <v>5</v>
      </c>
      <c r="AA352" s="63" t="str">
        <f>VLOOKUP($Y352,[1]Edades!$A$3:$H$153,6,FALSE)</f>
        <v>5 - Adultez</v>
      </c>
      <c r="AB352" s="63">
        <f>VLOOKUP($Y352,[1]Edades!$A$3:$H$153,7,FALSE)</f>
        <v>9</v>
      </c>
      <c r="AC352" s="63" t="str">
        <f>VLOOKUP($Y352,[1]Edades!$A$3:$H$153,8,FALSE)</f>
        <v>40-44</v>
      </c>
      <c r="AD352" s="91" t="s">
        <v>1590</v>
      </c>
      <c r="AE352" s="85">
        <v>2</v>
      </c>
      <c r="AF352" s="85" t="s">
        <v>807</v>
      </c>
      <c r="AG352" s="86" t="s">
        <v>1777</v>
      </c>
      <c r="AH352" s="85" t="s">
        <v>807</v>
      </c>
      <c r="AI352" s="85" t="s">
        <v>807</v>
      </c>
      <c r="AJ352" s="85" t="s">
        <v>807</v>
      </c>
      <c r="AK352" s="86" t="s">
        <v>1784</v>
      </c>
      <c r="AL352" s="86" t="s">
        <v>1601</v>
      </c>
      <c r="AM352" s="85" t="s">
        <v>1786</v>
      </c>
      <c r="AN352" s="85" t="s">
        <v>131</v>
      </c>
      <c r="AO352" s="85" t="s">
        <v>131</v>
      </c>
      <c r="AP352" s="85" t="s">
        <v>131</v>
      </c>
      <c r="AQ352" s="75" t="s">
        <v>1841</v>
      </c>
      <c r="AR352" s="53" t="str">
        <f t="shared" si="247"/>
        <v>86001 - Mocoa</v>
      </c>
      <c r="AS352" s="85" t="s">
        <v>1586</v>
      </c>
      <c r="AT352" s="85">
        <v>3133571738</v>
      </c>
      <c r="AU352" s="85" t="s">
        <v>1219</v>
      </c>
      <c r="AV352" s="85"/>
      <c r="AW352" s="85"/>
      <c r="AX352" s="85"/>
      <c r="AY352" s="85"/>
      <c r="AZ352" s="85"/>
      <c r="BA352" s="85">
        <v>86</v>
      </c>
      <c r="BB352" s="85" t="s">
        <v>1778</v>
      </c>
      <c r="BC352" s="85">
        <v>86001</v>
      </c>
      <c r="BD352" s="85" t="s">
        <v>1586</v>
      </c>
      <c r="BE352" s="89">
        <v>860010017201</v>
      </c>
      <c r="BF352" s="49" t="s">
        <v>1079</v>
      </c>
      <c r="BG352" s="85" t="s">
        <v>1779</v>
      </c>
      <c r="BH352" s="85" t="s">
        <v>1780</v>
      </c>
      <c r="BI352" s="85">
        <v>4201616</v>
      </c>
      <c r="BJ352" s="85"/>
      <c r="BK352" s="85"/>
      <c r="BL352" s="85" t="s">
        <v>807</v>
      </c>
      <c r="BM352" s="88" t="s">
        <v>132</v>
      </c>
      <c r="BN352" s="85" t="s">
        <v>132</v>
      </c>
      <c r="BO352" s="85">
        <v>0</v>
      </c>
      <c r="BP352" s="85" t="s">
        <v>132</v>
      </c>
      <c r="BQ352" s="85" t="s">
        <v>132</v>
      </c>
      <c r="BR352" s="85" t="s">
        <v>807</v>
      </c>
      <c r="BS352" s="85" t="s">
        <v>807</v>
      </c>
      <c r="BT352" s="142">
        <v>44572</v>
      </c>
      <c r="BU352" s="85" t="s">
        <v>1677</v>
      </c>
      <c r="BV352" s="85" t="s">
        <v>130</v>
      </c>
      <c r="BW352" s="91" t="s">
        <v>1808</v>
      </c>
      <c r="BX352" s="85"/>
      <c r="BY352" s="85" t="s">
        <v>132</v>
      </c>
      <c r="BZ352" s="85" t="s">
        <v>807</v>
      </c>
      <c r="CA352" s="85" t="s">
        <v>807</v>
      </c>
      <c r="CB352" s="85"/>
      <c r="CC352" s="85"/>
      <c r="CD352" s="85" t="s">
        <v>131</v>
      </c>
      <c r="CE352" s="88" t="s">
        <v>1681</v>
      </c>
      <c r="CF352" s="80" t="str">
        <f t="shared" ref="CF352:CF373" si="260">E352</f>
        <v>HTA + DM</v>
      </c>
      <c r="CG352" s="109">
        <v>60</v>
      </c>
      <c r="CH352" s="95">
        <v>160</v>
      </c>
      <c r="CI352" s="50">
        <f t="shared" si="231"/>
        <v>23.437499999999996</v>
      </c>
      <c r="CJ352" s="18" t="str">
        <f t="shared" si="232"/>
        <v>NORMAL</v>
      </c>
      <c r="CK352" s="95">
        <f>Hoja1!L354</f>
        <v>15</v>
      </c>
      <c r="CL352" s="10" t="s">
        <v>1113</v>
      </c>
      <c r="CM352" s="114">
        <v>43636</v>
      </c>
      <c r="CN352" s="92"/>
      <c r="CO352" s="75">
        <v>1</v>
      </c>
      <c r="CP352" s="119">
        <f>CM352</f>
        <v>43636</v>
      </c>
      <c r="CQ352" s="75">
        <v>1</v>
      </c>
      <c r="CR352" s="94" t="s">
        <v>1221</v>
      </c>
      <c r="CS352" s="75">
        <v>1</v>
      </c>
      <c r="CT352" s="110" t="s">
        <v>1707</v>
      </c>
      <c r="CU352" s="93" t="s">
        <v>807</v>
      </c>
      <c r="CV352" s="92"/>
      <c r="CW352" s="102">
        <v>180</v>
      </c>
      <c r="CX352" s="102">
        <v>80</v>
      </c>
      <c r="CY352" s="93" t="s">
        <v>807</v>
      </c>
      <c r="CZ352" s="92" t="s">
        <v>132</v>
      </c>
      <c r="DA352" s="75" t="s">
        <v>807</v>
      </c>
      <c r="DB352" s="92">
        <v>0</v>
      </c>
      <c r="DC352" s="75" t="str">
        <f t="shared" si="233"/>
        <v/>
      </c>
      <c r="DD352" s="16" t="str">
        <f t="shared" si="234"/>
        <v/>
      </c>
      <c r="DE352" s="16" t="str">
        <f t="shared" si="235"/>
        <v/>
      </c>
      <c r="DF352" s="16" t="str">
        <f t="shared" si="236"/>
        <v/>
      </c>
      <c r="DG352" s="16" t="str">
        <f t="shared" si="248"/>
        <v xml:space="preserve"> +  +  + </v>
      </c>
      <c r="DH352" s="16" t="str">
        <f t="shared" si="259"/>
        <v>HTA + DM</v>
      </c>
      <c r="DI352" s="98"/>
      <c r="DJ352" s="75" t="str">
        <f t="shared" si="237"/>
        <v>NO</v>
      </c>
      <c r="DL352" s="98"/>
      <c r="DM352" s="98"/>
      <c r="DN352" s="75" t="str">
        <f t="shared" si="238"/>
        <v>NO</v>
      </c>
      <c r="DO352" s="98"/>
      <c r="DP352" s="75" t="str">
        <f t="shared" si="239"/>
        <v>NO</v>
      </c>
      <c r="DQ352" s="98"/>
      <c r="DR352" s="75" t="str">
        <f t="shared" si="240"/>
        <v>NO</v>
      </c>
      <c r="DS352" s="98"/>
      <c r="DT352" s="75" t="str">
        <f t="shared" si="241"/>
        <v>NO</v>
      </c>
      <c r="DU352" s="98"/>
      <c r="DV352" s="75" t="str">
        <f t="shared" si="242"/>
        <v>NO</v>
      </c>
      <c r="DW352" s="98"/>
      <c r="DX352" s="75" t="str">
        <f t="shared" si="243"/>
        <v>NO</v>
      </c>
      <c r="DY352" s="98">
        <v>43627</v>
      </c>
      <c r="DZ352" s="75" t="str">
        <f t="shared" si="244"/>
        <v>SI</v>
      </c>
      <c r="EA352" s="98"/>
      <c r="EB352" s="75" t="str">
        <f t="shared" si="245"/>
        <v>NO</v>
      </c>
      <c r="EC352" s="98" t="s">
        <v>807</v>
      </c>
      <c r="ED352" s="92" t="s">
        <v>1530</v>
      </c>
      <c r="EE352" s="92"/>
      <c r="EF352" s="98" t="s">
        <v>807</v>
      </c>
      <c r="EG352" s="94"/>
      <c r="EH352" s="92" t="s">
        <v>1793</v>
      </c>
      <c r="EI352" s="99" t="s">
        <v>807</v>
      </c>
      <c r="EJ352" s="99"/>
      <c r="EK352" s="164">
        <v>44505</v>
      </c>
      <c r="EL352" s="92">
        <v>1.1399999999999999</v>
      </c>
      <c r="EM352" s="165">
        <v>44505</v>
      </c>
      <c r="EN352" s="102">
        <v>297</v>
      </c>
      <c r="EO352" s="164">
        <v>44505</v>
      </c>
      <c r="EP352" s="92">
        <v>214</v>
      </c>
      <c r="EQ352" s="164">
        <v>44505</v>
      </c>
      <c r="ER352" s="99">
        <v>139.98000000000002</v>
      </c>
      <c r="ES352" s="164">
        <v>44505</v>
      </c>
      <c r="ET352" s="192">
        <v>43.9</v>
      </c>
      <c r="EU352" s="164">
        <v>44505</v>
      </c>
      <c r="EV352" s="92">
        <v>150.6</v>
      </c>
      <c r="EW352" s="101"/>
      <c r="EX352" s="92"/>
      <c r="EY352" s="165">
        <v>44551</v>
      </c>
      <c r="EZ352" s="92">
        <v>9.6</v>
      </c>
      <c r="FA352" s="102"/>
      <c r="FB352" s="102"/>
      <c r="FC352" s="92"/>
      <c r="FD352" s="92"/>
      <c r="FE352" s="165">
        <v>44505</v>
      </c>
      <c r="FF352" s="105">
        <v>3.18</v>
      </c>
      <c r="FG352" s="101"/>
      <c r="FH352" s="105"/>
      <c r="FI352" s="92"/>
      <c r="FJ352" s="94"/>
      <c r="FK352" s="92"/>
      <c r="FL352" s="114">
        <v>44572</v>
      </c>
      <c r="FM352" s="98" t="s">
        <v>1530</v>
      </c>
      <c r="FN352" s="114">
        <v>44662</v>
      </c>
      <c r="FO352" s="107" t="s">
        <v>807</v>
      </c>
      <c r="FP352" s="92" t="s">
        <v>132</v>
      </c>
      <c r="FQ352" s="92" t="s">
        <v>132</v>
      </c>
      <c r="FR352" s="92" t="s">
        <v>132</v>
      </c>
      <c r="FS352" s="107" t="s">
        <v>807</v>
      </c>
      <c r="FT352" s="92" t="s">
        <v>132</v>
      </c>
      <c r="FU352" s="92"/>
      <c r="GM352" s="102"/>
    </row>
    <row r="353" spans="1:195" s="75" customFormat="1" x14ac:dyDescent="0.25">
      <c r="A353" s="85">
        <v>2022</v>
      </c>
      <c r="B353" s="76">
        <v>44926</v>
      </c>
      <c r="C353" s="85" t="s">
        <v>121</v>
      </c>
      <c r="D353" s="85" t="s">
        <v>122</v>
      </c>
      <c r="E353" s="85" t="s">
        <v>123</v>
      </c>
      <c r="F353" s="77">
        <f t="shared" si="250"/>
        <v>352</v>
      </c>
      <c r="G353" s="85" t="s">
        <v>1586</v>
      </c>
      <c r="H353" s="85">
        <v>86</v>
      </c>
      <c r="I353" s="85" t="s">
        <v>797</v>
      </c>
      <c r="J353" s="217" t="s">
        <v>911</v>
      </c>
      <c r="K353" s="77" t="str">
        <f>VLOOKUP(J353,[1]CodMpios!$B$1075:$E$1087,4,FALSE)</f>
        <v>86568 - Puerto Asís</v>
      </c>
      <c r="L353" s="77" t="str">
        <f>VLOOKUP($J353,[1]Coord_Mpios_X_Y!$B$102:$K$114,9,FALSE)</f>
        <v>0,478611463602</v>
      </c>
      <c r="M353" s="77" t="str">
        <f>VLOOKUP($J353,[1]Coord_Mpios_X_Y!$B$102:$K$114,10,FALSE)</f>
        <v>-76,328200149562</v>
      </c>
      <c r="N353" s="86" t="s">
        <v>1775</v>
      </c>
      <c r="O353" s="86" t="s">
        <v>1776</v>
      </c>
      <c r="P353" s="218"/>
      <c r="Q353" s="85" t="s">
        <v>126</v>
      </c>
      <c r="R353" s="108">
        <v>35894405</v>
      </c>
      <c r="S353" s="62" t="str">
        <f t="shared" si="230"/>
        <v>CC35894405</v>
      </c>
      <c r="T353" s="91" t="s">
        <v>942</v>
      </c>
      <c r="U353" s="85" t="s">
        <v>943</v>
      </c>
      <c r="V353" s="91" t="s">
        <v>944</v>
      </c>
      <c r="W353" s="85" t="s">
        <v>242</v>
      </c>
      <c r="X353" s="87">
        <v>29576</v>
      </c>
      <c r="Y353" s="89">
        <f t="shared" si="246"/>
        <v>80</v>
      </c>
      <c r="Z353" s="63">
        <f>VLOOKUP($Y353,[1]Edades!$A$3:$H$153,4,FALSE)</f>
        <v>6</v>
      </c>
      <c r="AA353" s="63" t="str">
        <f>VLOOKUP($Y353,[1]Edades!$A$3:$H$153,6,FALSE)</f>
        <v>6 - Persona mayor</v>
      </c>
      <c r="AB353" s="63">
        <f>VLOOKUP($Y353,[1]Edades!$A$3:$H$153,7,FALSE)</f>
        <v>17</v>
      </c>
      <c r="AC353" s="63" t="str">
        <f>VLOOKUP($Y353,[1]Edades!$A$3:$H$153,8,FALSE)</f>
        <v>80 Y MÁS</v>
      </c>
      <c r="AD353" s="91" t="s">
        <v>1590</v>
      </c>
      <c r="AE353" s="85">
        <v>2</v>
      </c>
      <c r="AF353" s="85" t="s">
        <v>807</v>
      </c>
      <c r="AG353" s="86" t="s">
        <v>1777</v>
      </c>
      <c r="AH353" s="85" t="s">
        <v>807</v>
      </c>
      <c r="AI353" s="85" t="s">
        <v>807</v>
      </c>
      <c r="AJ353" s="85" t="s">
        <v>807</v>
      </c>
      <c r="AK353" s="86" t="s">
        <v>1775</v>
      </c>
      <c r="AL353" s="86" t="s">
        <v>1601</v>
      </c>
      <c r="AM353" s="85" t="s">
        <v>1786</v>
      </c>
      <c r="AN353" s="85" t="s">
        <v>131</v>
      </c>
      <c r="AO353" s="85" t="s">
        <v>131</v>
      </c>
      <c r="AP353" s="85" t="s">
        <v>131</v>
      </c>
      <c r="AQ353" s="75" t="s">
        <v>1841</v>
      </c>
      <c r="AR353" s="53" t="str">
        <f t="shared" si="247"/>
        <v>86568 - Puerto Asís</v>
      </c>
      <c r="AS353" s="85" t="s">
        <v>1655</v>
      </c>
      <c r="AT353" s="85">
        <v>3174916579</v>
      </c>
      <c r="AU353" s="85" t="s">
        <v>1219</v>
      </c>
      <c r="AV353" s="85"/>
      <c r="AW353" s="85"/>
      <c r="AX353" s="85"/>
      <c r="AY353" s="85"/>
      <c r="AZ353" s="85"/>
      <c r="BA353" s="85">
        <v>86</v>
      </c>
      <c r="BB353" s="85" t="s">
        <v>1778</v>
      </c>
      <c r="BC353" s="85">
        <v>86568</v>
      </c>
      <c r="BD353" s="85" t="s">
        <v>1655</v>
      </c>
      <c r="BE353" s="89">
        <v>860010017201</v>
      </c>
      <c r="BF353" s="49" t="s">
        <v>1081</v>
      </c>
      <c r="BG353" s="85" t="s">
        <v>1779</v>
      </c>
      <c r="BH353" s="85" t="s">
        <v>1780</v>
      </c>
      <c r="BI353" s="85">
        <v>4201616</v>
      </c>
      <c r="BJ353" s="85"/>
      <c r="BK353" s="85"/>
      <c r="BL353" s="85" t="s">
        <v>807</v>
      </c>
      <c r="BM353" s="85" t="s">
        <v>130</v>
      </c>
      <c r="BN353" s="85" t="s">
        <v>132</v>
      </c>
      <c r="BO353" s="85">
        <v>0</v>
      </c>
      <c r="BP353" s="85" t="s">
        <v>132</v>
      </c>
      <c r="BQ353" s="85" t="s">
        <v>132</v>
      </c>
      <c r="BR353" s="85" t="s">
        <v>807</v>
      </c>
      <c r="BS353" s="85" t="s">
        <v>807</v>
      </c>
      <c r="BT353" s="90">
        <v>44862</v>
      </c>
      <c r="BU353" s="85" t="s">
        <v>1677</v>
      </c>
      <c r="BV353" s="85" t="s">
        <v>130</v>
      </c>
      <c r="BW353" s="85" t="s">
        <v>807</v>
      </c>
      <c r="BX353" s="85"/>
      <c r="BY353" s="88" t="s">
        <v>130</v>
      </c>
      <c r="BZ353" s="85" t="s">
        <v>807</v>
      </c>
      <c r="CA353" s="85" t="s">
        <v>807</v>
      </c>
      <c r="CB353" s="85"/>
      <c r="CC353" s="85"/>
      <c r="CD353" s="85" t="s">
        <v>131</v>
      </c>
      <c r="CE353" s="88" t="s">
        <v>1681</v>
      </c>
      <c r="CF353" s="80" t="str">
        <f t="shared" si="260"/>
        <v>HTA</v>
      </c>
      <c r="CG353" s="109">
        <v>80</v>
      </c>
      <c r="CH353" s="95">
        <v>165</v>
      </c>
      <c r="CI353" s="50">
        <f t="shared" si="231"/>
        <v>29.384756657483933</v>
      </c>
      <c r="CJ353" s="18" t="str">
        <f t="shared" si="232"/>
        <v>SOBREPESO</v>
      </c>
      <c r="CK353" s="95">
        <f>Hoja1!L355</f>
        <v>44</v>
      </c>
      <c r="CL353" s="10" t="s">
        <v>1115</v>
      </c>
      <c r="CM353" s="97">
        <v>43642</v>
      </c>
      <c r="CN353" s="92"/>
      <c r="CO353" s="75">
        <v>1</v>
      </c>
      <c r="CP353" s="97">
        <v>43642</v>
      </c>
      <c r="CQ353" s="75">
        <v>2</v>
      </c>
      <c r="CR353" s="65" t="s">
        <v>1222</v>
      </c>
      <c r="CS353" s="75">
        <v>0</v>
      </c>
      <c r="CT353" s="110" t="s">
        <v>131</v>
      </c>
      <c r="CU353" s="93" t="s">
        <v>807</v>
      </c>
      <c r="CV353" s="92"/>
      <c r="CW353" s="102">
        <v>120</v>
      </c>
      <c r="CX353" s="102">
        <v>70</v>
      </c>
      <c r="CY353" s="93" t="s">
        <v>807</v>
      </c>
      <c r="CZ353" s="92" t="s">
        <v>132</v>
      </c>
      <c r="DA353" s="75" t="s">
        <v>807</v>
      </c>
      <c r="DB353" s="92">
        <v>0</v>
      </c>
      <c r="DC353" s="75" t="str">
        <f t="shared" si="233"/>
        <v/>
      </c>
      <c r="DD353" s="16" t="str">
        <f t="shared" si="234"/>
        <v/>
      </c>
      <c r="DE353" s="16" t="str">
        <f t="shared" si="235"/>
        <v/>
      </c>
      <c r="DF353" s="16" t="str">
        <f t="shared" si="236"/>
        <v/>
      </c>
      <c r="DG353" s="16" t="str">
        <f t="shared" si="248"/>
        <v xml:space="preserve"> +  +  + </v>
      </c>
      <c r="DH353" s="16" t="str">
        <f t="shared" si="259"/>
        <v>HTA</v>
      </c>
      <c r="DI353" s="98">
        <v>43673</v>
      </c>
      <c r="DJ353" s="75" t="str">
        <f t="shared" si="237"/>
        <v>SI</v>
      </c>
      <c r="DL353" s="98"/>
      <c r="DM353" s="98"/>
      <c r="DN353" s="75" t="str">
        <f t="shared" si="238"/>
        <v>NO</v>
      </c>
      <c r="DO353" s="98"/>
      <c r="DP353" s="75" t="str">
        <f t="shared" si="239"/>
        <v>NO</v>
      </c>
      <c r="DQ353" s="98"/>
      <c r="DR353" s="75" t="str">
        <f t="shared" si="240"/>
        <v>NO</v>
      </c>
      <c r="DS353" s="98">
        <v>43773</v>
      </c>
      <c r="DT353" s="75" t="str">
        <f t="shared" si="241"/>
        <v>SI</v>
      </c>
      <c r="DU353" s="98"/>
      <c r="DV353" s="75" t="str">
        <f t="shared" si="242"/>
        <v>NO</v>
      </c>
      <c r="DW353" s="98"/>
      <c r="DX353" s="75" t="str">
        <f t="shared" si="243"/>
        <v>NO</v>
      </c>
      <c r="DY353" s="98">
        <v>43690</v>
      </c>
      <c r="DZ353" s="75" t="str">
        <f t="shared" si="244"/>
        <v>SI</v>
      </c>
      <c r="EA353" s="98"/>
      <c r="EB353" s="75" t="str">
        <f t="shared" si="245"/>
        <v>NO</v>
      </c>
      <c r="EC353" s="98" t="s">
        <v>807</v>
      </c>
      <c r="ED353" s="92" t="s">
        <v>1530</v>
      </c>
      <c r="EE353" s="92"/>
      <c r="EF353" s="98" t="s">
        <v>807</v>
      </c>
      <c r="EG353" s="94"/>
      <c r="EH353" s="99"/>
      <c r="EI353" s="99" t="s">
        <v>807</v>
      </c>
      <c r="EJ353" s="99"/>
      <c r="EK353" s="111">
        <v>44630</v>
      </c>
      <c r="EL353" s="92">
        <v>0.57999999999999996</v>
      </c>
      <c r="EM353" s="112">
        <v>44630</v>
      </c>
      <c r="EN353" s="102">
        <v>68.900000000000006</v>
      </c>
      <c r="EO353" s="111">
        <v>44630</v>
      </c>
      <c r="EP353" s="92">
        <v>229</v>
      </c>
      <c r="EQ353" s="111">
        <v>44630</v>
      </c>
      <c r="ER353" s="99">
        <v>165.32</v>
      </c>
      <c r="ES353" s="111">
        <v>44630</v>
      </c>
      <c r="ET353" s="192">
        <v>47</v>
      </c>
      <c r="EU353" s="111">
        <v>44630</v>
      </c>
      <c r="EV353" s="92">
        <v>83.4</v>
      </c>
      <c r="EW353" s="111">
        <v>44630</v>
      </c>
      <c r="EX353" s="92"/>
      <c r="EY353" s="103"/>
      <c r="EZ353" s="92"/>
      <c r="FA353" s="102"/>
      <c r="FB353" s="102"/>
      <c r="FC353" s="92"/>
      <c r="FD353" s="92"/>
      <c r="FE353" s="112">
        <v>44630</v>
      </c>
      <c r="FF353" s="125">
        <v>8.3000000000000007</v>
      </c>
      <c r="FG353" s="111">
        <v>44630</v>
      </c>
      <c r="FH353" s="125">
        <v>54</v>
      </c>
      <c r="FI353" s="92"/>
      <c r="FJ353" s="94"/>
      <c r="FK353" s="92"/>
      <c r="FL353" s="97">
        <v>44862</v>
      </c>
      <c r="FM353" s="98" t="s">
        <v>1530</v>
      </c>
      <c r="FN353" s="97">
        <v>44954</v>
      </c>
      <c r="FO353" s="107"/>
      <c r="FP353" s="92" t="s">
        <v>132</v>
      </c>
      <c r="FQ353" s="92" t="s">
        <v>132</v>
      </c>
      <c r="FR353" s="92" t="s">
        <v>132</v>
      </c>
      <c r="FS353" s="107" t="s">
        <v>807</v>
      </c>
      <c r="FT353" s="92" t="s">
        <v>132</v>
      </c>
      <c r="FU353" s="92"/>
      <c r="GM353" s="102"/>
    </row>
    <row r="354" spans="1:195" s="75" customFormat="1" x14ac:dyDescent="0.25">
      <c r="A354" s="85">
        <v>2022</v>
      </c>
      <c r="B354" s="76">
        <v>44926</v>
      </c>
      <c r="C354" s="85" t="s">
        <v>121</v>
      </c>
      <c r="D354" s="85" t="s">
        <v>122</v>
      </c>
      <c r="E354" s="85" t="s">
        <v>123</v>
      </c>
      <c r="F354" s="77">
        <f t="shared" si="250"/>
        <v>353</v>
      </c>
      <c r="G354" s="85" t="s">
        <v>1586</v>
      </c>
      <c r="H354" s="85">
        <v>86</v>
      </c>
      <c r="I354" s="85" t="s">
        <v>797</v>
      </c>
      <c r="J354" s="217" t="s">
        <v>994</v>
      </c>
      <c r="K354" s="77" t="str">
        <f>VLOOKUP(J354,[1]CodMpios!$B$1075:$E$1087,4,FALSE)</f>
        <v>86219 - Colon</v>
      </c>
      <c r="L354" s="77" t="str">
        <f>VLOOKUP($J354,[1]Coord_Mpios_X_Y!$B$102:$K$114,9,FALSE)</f>
        <v>1,223217818289</v>
      </c>
      <c r="M354" s="77" t="str">
        <f>VLOOKUP($J354,[1]Coord_Mpios_X_Y!$B$102:$K$114,10,FALSE)</f>
        <v>-76,966729621599</v>
      </c>
      <c r="N354" s="86" t="s">
        <v>1775</v>
      </c>
      <c r="O354" s="86" t="s">
        <v>1776</v>
      </c>
      <c r="P354" s="218"/>
      <c r="Q354" s="85" t="s">
        <v>126</v>
      </c>
      <c r="R354" s="108">
        <v>12985929</v>
      </c>
      <c r="S354" s="62" t="str">
        <f t="shared" si="230"/>
        <v>CC12985929</v>
      </c>
      <c r="T354" s="91" t="s">
        <v>200</v>
      </c>
      <c r="U354" s="85" t="s">
        <v>995</v>
      </c>
      <c r="V354" s="85" t="s">
        <v>414</v>
      </c>
      <c r="W354" s="85" t="s">
        <v>743</v>
      </c>
      <c r="X354" s="87">
        <v>23818</v>
      </c>
      <c r="Y354" s="89">
        <f t="shared" si="246"/>
        <v>65</v>
      </c>
      <c r="Z354" s="63">
        <f>VLOOKUP($Y354,[1]Edades!$A$3:$H$153,4,FALSE)</f>
        <v>6</v>
      </c>
      <c r="AA354" s="63" t="str">
        <f>VLOOKUP($Y354,[1]Edades!$A$3:$H$153,6,FALSE)</f>
        <v>6 - Persona mayor</v>
      </c>
      <c r="AB354" s="63">
        <f>VLOOKUP($Y354,[1]Edades!$A$3:$H$153,7,FALSE)</f>
        <v>14</v>
      </c>
      <c r="AC354" s="63" t="str">
        <f>VLOOKUP($Y354,[1]Edades!$A$3:$H$153,8,FALSE)</f>
        <v>65-69</v>
      </c>
      <c r="AD354" s="91" t="s">
        <v>1590</v>
      </c>
      <c r="AE354" s="85">
        <v>2</v>
      </c>
      <c r="AF354" s="85" t="s">
        <v>807</v>
      </c>
      <c r="AG354" s="86" t="s">
        <v>1777</v>
      </c>
      <c r="AH354" s="85" t="s">
        <v>807</v>
      </c>
      <c r="AI354" s="85" t="s">
        <v>807</v>
      </c>
      <c r="AJ354" s="85" t="s">
        <v>807</v>
      </c>
      <c r="AK354" s="86" t="s">
        <v>1775</v>
      </c>
      <c r="AL354" s="86" t="s">
        <v>1602</v>
      </c>
      <c r="AM354" s="85" t="s">
        <v>1786</v>
      </c>
      <c r="AN354" s="85" t="s">
        <v>131</v>
      </c>
      <c r="AO354" s="85" t="s">
        <v>131</v>
      </c>
      <c r="AP354" s="85" t="s">
        <v>131</v>
      </c>
      <c r="AQ354" s="75" t="s">
        <v>1841</v>
      </c>
      <c r="AR354" s="53" t="str">
        <f t="shared" si="247"/>
        <v>86219 - Colon</v>
      </c>
      <c r="AS354" s="85" t="s">
        <v>1670</v>
      </c>
      <c r="AT354" s="85">
        <v>3217218373</v>
      </c>
      <c r="AU354" s="85" t="s">
        <v>1219</v>
      </c>
      <c r="AV354" s="85"/>
      <c r="AW354" s="85"/>
      <c r="AX354" s="85"/>
      <c r="AY354" s="85"/>
      <c r="AZ354" s="85"/>
      <c r="BA354" s="85">
        <v>86</v>
      </c>
      <c r="BB354" s="85" t="s">
        <v>1778</v>
      </c>
      <c r="BC354" s="85">
        <v>86219</v>
      </c>
      <c r="BD354" s="85" t="s">
        <v>1670</v>
      </c>
      <c r="BE354" s="89">
        <v>860010017201</v>
      </c>
      <c r="BF354" t="s">
        <v>1079</v>
      </c>
      <c r="BG354" s="85" t="s">
        <v>1779</v>
      </c>
      <c r="BH354" s="85" t="s">
        <v>1780</v>
      </c>
      <c r="BI354" s="85">
        <v>4201616</v>
      </c>
      <c r="BJ354" s="85"/>
      <c r="BK354" s="85"/>
      <c r="BL354" s="85" t="s">
        <v>807</v>
      </c>
      <c r="BM354" s="85" t="s">
        <v>130</v>
      </c>
      <c r="BN354" s="85" t="s">
        <v>132</v>
      </c>
      <c r="BO354" s="85">
        <v>0</v>
      </c>
      <c r="BP354" s="85" t="s">
        <v>132</v>
      </c>
      <c r="BQ354" s="85" t="s">
        <v>132</v>
      </c>
      <c r="BR354" s="85" t="s">
        <v>807</v>
      </c>
      <c r="BS354" s="85" t="s">
        <v>807</v>
      </c>
      <c r="BT354" s="90">
        <v>44709</v>
      </c>
      <c r="BU354" s="85" t="s">
        <v>1677</v>
      </c>
      <c r="BV354" s="85" t="s">
        <v>130</v>
      </c>
      <c r="BW354" s="91" t="s">
        <v>1678</v>
      </c>
      <c r="BX354" s="85"/>
      <c r="BY354" s="88" t="s">
        <v>130</v>
      </c>
      <c r="BZ354" s="85" t="s">
        <v>807</v>
      </c>
      <c r="CA354" s="85" t="s">
        <v>807</v>
      </c>
      <c r="CB354" s="85"/>
      <c r="CC354" s="85"/>
      <c r="CD354" s="85" t="s">
        <v>131</v>
      </c>
      <c r="CE354" s="88" t="s">
        <v>1681</v>
      </c>
      <c r="CF354" s="80" t="str">
        <f t="shared" si="260"/>
        <v>HTA</v>
      </c>
      <c r="CG354" s="109">
        <v>57</v>
      </c>
      <c r="CH354" s="95">
        <v>160</v>
      </c>
      <c r="CI354" s="50">
        <f t="shared" si="231"/>
        <v>22.265624999999996</v>
      </c>
      <c r="CJ354" s="18" t="str">
        <f t="shared" si="232"/>
        <v>NORMAL</v>
      </c>
      <c r="CK354" s="95">
        <f>Hoja1!L356</f>
        <v>23</v>
      </c>
      <c r="CL354" s="10" t="s">
        <v>1114</v>
      </c>
      <c r="CM354" s="97">
        <v>43643</v>
      </c>
      <c r="CN354" s="92"/>
      <c r="CO354" s="75">
        <v>1</v>
      </c>
      <c r="CP354" s="97">
        <v>43643</v>
      </c>
      <c r="CQ354" s="75">
        <v>2</v>
      </c>
      <c r="CR354" s="65" t="s">
        <v>1222</v>
      </c>
      <c r="CS354" s="75">
        <v>0</v>
      </c>
      <c r="CT354" s="110" t="s">
        <v>131</v>
      </c>
      <c r="CU354" s="93" t="s">
        <v>807</v>
      </c>
      <c r="CV354" s="92"/>
      <c r="CW354" s="102">
        <v>130</v>
      </c>
      <c r="CX354" s="92">
        <v>60</v>
      </c>
      <c r="CY354" s="93" t="s">
        <v>807</v>
      </c>
      <c r="CZ354" s="92" t="s">
        <v>130</v>
      </c>
      <c r="DA354" s="75" t="s">
        <v>807</v>
      </c>
      <c r="DB354" s="92">
        <v>0</v>
      </c>
      <c r="DC354" s="75" t="str">
        <f t="shared" si="233"/>
        <v/>
      </c>
      <c r="DD354" s="16" t="str">
        <f t="shared" si="234"/>
        <v/>
      </c>
      <c r="DE354" s="16" t="str">
        <f t="shared" si="235"/>
        <v/>
      </c>
      <c r="DF354" s="16" t="str">
        <f t="shared" si="236"/>
        <v>HDL ALTO</v>
      </c>
      <c r="DG354" s="16" t="str">
        <f t="shared" si="248"/>
        <v xml:space="preserve"> +  +  + HDL ALTO</v>
      </c>
      <c r="DH354" s="16" t="str">
        <f>VLOOKUP(DG354,Hoja3!$A$19:$B$41,2,FALSE)</f>
        <v>HDL ALTO</v>
      </c>
      <c r="DI354" s="98"/>
      <c r="DJ354" s="75" t="str">
        <f t="shared" si="237"/>
        <v>NO</v>
      </c>
      <c r="DL354" s="98"/>
      <c r="DM354" s="98"/>
      <c r="DN354" s="75" t="str">
        <f t="shared" si="238"/>
        <v>NO</v>
      </c>
      <c r="DO354" s="98"/>
      <c r="DP354" s="75" t="str">
        <f t="shared" si="239"/>
        <v>NO</v>
      </c>
      <c r="DQ354" s="98"/>
      <c r="DR354" s="75" t="str">
        <f t="shared" si="240"/>
        <v>NO</v>
      </c>
      <c r="DS354" s="98"/>
      <c r="DT354" s="75" t="str">
        <f t="shared" si="241"/>
        <v>NO</v>
      </c>
      <c r="DU354" s="98"/>
      <c r="DV354" s="75" t="str">
        <f t="shared" si="242"/>
        <v>NO</v>
      </c>
      <c r="DW354" s="98"/>
      <c r="DX354" s="75" t="str">
        <f t="shared" si="243"/>
        <v>NO</v>
      </c>
      <c r="DY354" s="98">
        <v>43623</v>
      </c>
      <c r="DZ354" s="75" t="str">
        <f t="shared" si="244"/>
        <v>SI</v>
      </c>
      <c r="EA354" s="98"/>
      <c r="EB354" s="75" t="str">
        <f t="shared" si="245"/>
        <v>NO</v>
      </c>
      <c r="EC354" s="98" t="s">
        <v>807</v>
      </c>
      <c r="ED354" s="92" t="s">
        <v>1530</v>
      </c>
      <c r="EE354" s="92"/>
      <c r="EF354" s="98" t="s">
        <v>807</v>
      </c>
      <c r="EG354" s="94"/>
      <c r="EH354" s="92" t="s">
        <v>1793</v>
      </c>
      <c r="EI354" s="99" t="s">
        <v>807</v>
      </c>
      <c r="EJ354" s="99"/>
      <c r="EK354" s="101">
        <v>43629</v>
      </c>
      <c r="EL354" s="92">
        <v>1.2</v>
      </c>
      <c r="EM354" s="103">
        <v>43629</v>
      </c>
      <c r="EN354" s="102">
        <v>85</v>
      </c>
      <c r="EO354" s="101">
        <v>43629</v>
      </c>
      <c r="EP354" s="92">
        <v>253</v>
      </c>
      <c r="EQ354" s="101">
        <v>43629</v>
      </c>
      <c r="ER354" s="99">
        <v>169.2</v>
      </c>
      <c r="ES354" s="101">
        <v>43629</v>
      </c>
      <c r="ET354" s="192">
        <v>60</v>
      </c>
      <c r="EU354" s="101">
        <v>43629</v>
      </c>
      <c r="EV354" s="92">
        <v>119</v>
      </c>
      <c r="EW354" s="101" t="s">
        <v>1708</v>
      </c>
      <c r="EX354" s="92"/>
      <c r="EY354" s="103" t="s">
        <v>1836</v>
      </c>
      <c r="EZ354" s="92">
        <v>98</v>
      </c>
      <c r="FA354" s="102"/>
      <c r="FB354" s="102"/>
      <c r="FC354" s="92"/>
      <c r="FD354" s="92"/>
      <c r="FE354" s="103">
        <v>43629</v>
      </c>
      <c r="FF354" s="104" t="s">
        <v>2033</v>
      </c>
      <c r="FG354" s="101" t="s">
        <v>1708</v>
      </c>
      <c r="FH354" s="105">
        <v>98</v>
      </c>
      <c r="FI354" s="92"/>
      <c r="FJ354" s="94"/>
      <c r="FK354" s="92"/>
      <c r="FL354" s="97">
        <v>44709</v>
      </c>
      <c r="FM354" s="98" t="s">
        <v>1530</v>
      </c>
      <c r="FN354" s="97">
        <v>44801</v>
      </c>
      <c r="FO354" s="107" t="s">
        <v>807</v>
      </c>
      <c r="FP354" s="92" t="s">
        <v>132</v>
      </c>
      <c r="FQ354" s="92" t="s">
        <v>132</v>
      </c>
      <c r="FR354" s="92" t="s">
        <v>132</v>
      </c>
      <c r="FS354" s="107" t="s">
        <v>807</v>
      </c>
      <c r="FT354" s="92" t="s">
        <v>132</v>
      </c>
      <c r="FU354" s="92"/>
      <c r="GM354" s="102"/>
    </row>
    <row r="355" spans="1:195" s="75" customFormat="1" x14ac:dyDescent="0.25">
      <c r="A355" s="85">
        <v>2022</v>
      </c>
      <c r="B355" s="76">
        <v>44926</v>
      </c>
      <c r="C355" s="85" t="s">
        <v>121</v>
      </c>
      <c r="D355" s="85" t="s">
        <v>122</v>
      </c>
      <c r="E355" s="85" t="s">
        <v>123</v>
      </c>
      <c r="F355" s="77">
        <f t="shared" si="250"/>
        <v>354</v>
      </c>
      <c r="G355" s="85" t="s">
        <v>1586</v>
      </c>
      <c r="H355" s="85">
        <v>86</v>
      </c>
      <c r="I355" s="85" t="s">
        <v>797</v>
      </c>
      <c r="J355" s="217" t="s">
        <v>1049</v>
      </c>
      <c r="K355" s="77" t="str">
        <f>VLOOKUP(J355,[1]CodMpios!$B$1075:$E$1087,4,FALSE)</f>
        <v>86569 - Puerto Caicedo</v>
      </c>
      <c r="L355" s="77" t="str">
        <f>VLOOKUP($J355,[1]Coord_Mpios_X_Y!$B$102:$K$114,9,FALSE)</f>
        <v>0,725071229850</v>
      </c>
      <c r="M355" s="77" t="str">
        <f>VLOOKUP($J355,[1]Coord_Mpios_X_Y!$B$102:$K$114,10,FALSE)</f>
        <v>-76,480994051174</v>
      </c>
      <c r="N355" s="86" t="s">
        <v>1775</v>
      </c>
      <c r="O355" s="86" t="s">
        <v>1776</v>
      </c>
      <c r="P355" s="218"/>
      <c r="Q355" s="85" t="s">
        <v>126</v>
      </c>
      <c r="R355" s="85">
        <v>1117486273</v>
      </c>
      <c r="S355" s="62" t="str">
        <f t="shared" si="230"/>
        <v>CC1117486273</v>
      </c>
      <c r="T355" s="91" t="s">
        <v>1055</v>
      </c>
      <c r="U355" s="85" t="s">
        <v>667</v>
      </c>
      <c r="V355" s="91" t="s">
        <v>217</v>
      </c>
      <c r="W355" s="85" t="s">
        <v>1056</v>
      </c>
      <c r="X355" s="87">
        <v>31499</v>
      </c>
      <c r="Y355" s="89">
        <f t="shared" si="246"/>
        <v>86</v>
      </c>
      <c r="Z355" s="63">
        <f>VLOOKUP($Y355,[1]Edades!$A$3:$H$153,4,FALSE)</f>
        <v>6</v>
      </c>
      <c r="AA355" s="63" t="str">
        <f>VLOOKUP($Y355,[1]Edades!$A$3:$H$153,6,FALSE)</f>
        <v>6 - Persona mayor</v>
      </c>
      <c r="AB355" s="63">
        <f>VLOOKUP($Y355,[1]Edades!$A$3:$H$153,7,FALSE)</f>
        <v>17</v>
      </c>
      <c r="AC355" s="63" t="str">
        <f>VLOOKUP($Y355,[1]Edades!$A$3:$H$153,8,FALSE)</f>
        <v>80 Y MÁS</v>
      </c>
      <c r="AD355" s="91" t="s">
        <v>1589</v>
      </c>
      <c r="AE355" s="85">
        <v>1</v>
      </c>
      <c r="AF355" s="85" t="s">
        <v>807</v>
      </c>
      <c r="AG355" s="86" t="s">
        <v>212</v>
      </c>
      <c r="AH355" s="86" t="s">
        <v>130</v>
      </c>
      <c r="AI355" s="85" t="s">
        <v>807</v>
      </c>
      <c r="AJ355" s="85" t="s">
        <v>807</v>
      </c>
      <c r="AK355" s="86" t="s">
        <v>1775</v>
      </c>
      <c r="AL355" s="86" t="s">
        <v>1600</v>
      </c>
      <c r="AM355" s="85" t="s">
        <v>1786</v>
      </c>
      <c r="AN355" s="85" t="s">
        <v>131</v>
      </c>
      <c r="AO355" s="85" t="s">
        <v>131</v>
      </c>
      <c r="AP355" s="85" t="s">
        <v>131</v>
      </c>
      <c r="AQ355" s="75" t="s">
        <v>1841</v>
      </c>
      <c r="AR355" s="53" t="str">
        <f t="shared" si="247"/>
        <v>86569 - Puerto Caicedo</v>
      </c>
      <c r="AS355" s="85" t="s">
        <v>1791</v>
      </c>
      <c r="AT355" s="85">
        <v>3138701899</v>
      </c>
      <c r="AU355" s="85" t="s">
        <v>1219</v>
      </c>
      <c r="AV355" s="85"/>
      <c r="AW355" s="85"/>
      <c r="AX355" s="85"/>
      <c r="AY355" s="85"/>
      <c r="AZ355" s="85"/>
      <c r="BA355" s="85">
        <v>86</v>
      </c>
      <c r="BB355" s="85" t="s">
        <v>1778</v>
      </c>
      <c r="BC355" s="85">
        <v>86569</v>
      </c>
      <c r="BD355" s="85" t="s">
        <v>1791</v>
      </c>
      <c r="BE355" s="89">
        <v>860010017201</v>
      </c>
      <c r="BF355" s="49" t="s">
        <v>1085</v>
      </c>
      <c r="BG355" s="85" t="s">
        <v>1779</v>
      </c>
      <c r="BH355" s="85" t="s">
        <v>1780</v>
      </c>
      <c r="BI355" s="85">
        <v>4201616</v>
      </c>
      <c r="BJ355" s="85"/>
      <c r="BK355" s="85"/>
      <c r="BL355" s="85" t="s">
        <v>807</v>
      </c>
      <c r="BM355" s="85" t="s">
        <v>130</v>
      </c>
      <c r="BN355" s="85" t="s">
        <v>132</v>
      </c>
      <c r="BO355" s="85">
        <v>0</v>
      </c>
      <c r="BP355" s="85" t="s">
        <v>132</v>
      </c>
      <c r="BQ355" s="85" t="s">
        <v>132</v>
      </c>
      <c r="BR355" s="85" t="s">
        <v>807</v>
      </c>
      <c r="BS355" s="85" t="s">
        <v>807</v>
      </c>
      <c r="BT355" s="90">
        <v>44636</v>
      </c>
      <c r="BU355" s="85" t="s">
        <v>1677</v>
      </c>
      <c r="BV355" s="85" t="s">
        <v>130</v>
      </c>
      <c r="BW355" s="91" t="s">
        <v>1678</v>
      </c>
      <c r="BX355" s="85"/>
      <c r="BY355" s="85" t="s">
        <v>132</v>
      </c>
      <c r="BZ355" s="85" t="s">
        <v>807</v>
      </c>
      <c r="CA355" s="85" t="s">
        <v>807</v>
      </c>
      <c r="CB355" s="85"/>
      <c r="CC355" s="85"/>
      <c r="CD355" s="85" t="s">
        <v>131</v>
      </c>
      <c r="CE355" s="88" t="s">
        <v>1681</v>
      </c>
      <c r="CF355" s="80" t="str">
        <f t="shared" si="260"/>
        <v>HTA</v>
      </c>
      <c r="CG355" s="109">
        <v>88</v>
      </c>
      <c r="CH355" s="95">
        <v>181</v>
      </c>
      <c r="CI355" s="50">
        <f t="shared" si="231"/>
        <v>26.861206922865602</v>
      </c>
      <c r="CJ355" s="18" t="str">
        <f t="shared" si="232"/>
        <v>SOBREPESO</v>
      </c>
      <c r="CK355" s="95">
        <f>Hoja1!L357</f>
        <v>17</v>
      </c>
      <c r="CL355" s="10" t="s">
        <v>1113</v>
      </c>
      <c r="CM355" s="97">
        <v>43650</v>
      </c>
      <c r="CN355" s="92"/>
      <c r="CO355" s="75">
        <v>1</v>
      </c>
      <c r="CP355" s="97">
        <v>43650</v>
      </c>
      <c r="CQ355" s="75">
        <v>2</v>
      </c>
      <c r="CR355" s="65" t="s">
        <v>1222</v>
      </c>
      <c r="CS355" s="75">
        <v>0</v>
      </c>
      <c r="CT355" s="110" t="s">
        <v>131</v>
      </c>
      <c r="CU355" s="93" t="s">
        <v>807</v>
      </c>
      <c r="CV355" s="92"/>
      <c r="CW355" s="102">
        <v>100</v>
      </c>
      <c r="CX355" s="102">
        <v>60</v>
      </c>
      <c r="CY355" s="93" t="s">
        <v>807</v>
      </c>
      <c r="CZ355" s="92" t="s">
        <v>130</v>
      </c>
      <c r="DA355" s="75" t="s">
        <v>807</v>
      </c>
      <c r="DB355" s="92">
        <v>0</v>
      </c>
      <c r="DC355" s="75" t="str">
        <f t="shared" si="233"/>
        <v/>
      </c>
      <c r="DD355" s="16" t="str">
        <f t="shared" si="234"/>
        <v/>
      </c>
      <c r="DE355" s="16" t="str">
        <f t="shared" si="235"/>
        <v/>
      </c>
      <c r="DF355" s="16" t="str">
        <f t="shared" si="236"/>
        <v/>
      </c>
      <c r="DG355" s="16" t="str">
        <f t="shared" si="248"/>
        <v xml:space="preserve"> +  +  + </v>
      </c>
      <c r="DH355" s="16" t="str">
        <f t="shared" ref="DH355:DH358" si="261">E355</f>
        <v>HTA</v>
      </c>
      <c r="DI355" s="98"/>
      <c r="DJ355" s="75" t="str">
        <f t="shared" si="237"/>
        <v>NO</v>
      </c>
      <c r="DL355" s="98"/>
      <c r="DM355" s="98">
        <v>43687</v>
      </c>
      <c r="DN355" s="75" t="str">
        <f t="shared" si="238"/>
        <v>SI</v>
      </c>
      <c r="DO355" s="98"/>
      <c r="DP355" s="75" t="str">
        <f t="shared" si="239"/>
        <v>NO</v>
      </c>
      <c r="DQ355" s="98"/>
      <c r="DR355" s="75" t="str">
        <f t="shared" si="240"/>
        <v>NO</v>
      </c>
      <c r="DS355" s="98"/>
      <c r="DT355" s="75" t="str">
        <f t="shared" si="241"/>
        <v>NO</v>
      </c>
      <c r="DU355" s="98"/>
      <c r="DV355" s="75" t="str">
        <f t="shared" si="242"/>
        <v>NO</v>
      </c>
      <c r="DW355" s="98"/>
      <c r="DX355" s="75" t="str">
        <f t="shared" si="243"/>
        <v>NO</v>
      </c>
      <c r="DY355" s="98">
        <v>43645</v>
      </c>
      <c r="DZ355" s="75" t="str">
        <f t="shared" si="244"/>
        <v>SI</v>
      </c>
      <c r="EA355" s="98"/>
      <c r="EB355" s="75" t="str">
        <f t="shared" si="245"/>
        <v>NO</v>
      </c>
      <c r="EC355" s="98" t="s">
        <v>807</v>
      </c>
      <c r="ED355" s="92" t="s">
        <v>1530</v>
      </c>
      <c r="EE355" s="92"/>
      <c r="EF355" s="98" t="s">
        <v>807</v>
      </c>
      <c r="EG355" s="94"/>
      <c r="EH355" s="99" t="s">
        <v>131</v>
      </c>
      <c r="EI355" s="99" t="s">
        <v>807</v>
      </c>
      <c r="EJ355" s="99"/>
      <c r="EK355" s="101">
        <v>44547</v>
      </c>
      <c r="EL355" s="92">
        <v>0.59</v>
      </c>
      <c r="EM355" s="103">
        <v>44547</v>
      </c>
      <c r="EN355" s="102">
        <v>81</v>
      </c>
      <c r="EO355" s="101">
        <v>44547</v>
      </c>
      <c r="EP355" s="92">
        <v>176</v>
      </c>
      <c r="EQ355" s="101">
        <v>44547</v>
      </c>
      <c r="ER355" s="99">
        <v>101.2</v>
      </c>
      <c r="ES355" s="101">
        <v>44547</v>
      </c>
      <c r="ET355" s="192">
        <v>46</v>
      </c>
      <c r="EU355" s="101" t="s">
        <v>1836</v>
      </c>
      <c r="EV355" s="92">
        <v>144</v>
      </c>
      <c r="EW355" s="101" t="s">
        <v>1836</v>
      </c>
      <c r="EX355" s="92"/>
      <c r="EY355" s="103"/>
      <c r="EZ355" s="92"/>
      <c r="FA355" s="102"/>
      <c r="FB355" s="102"/>
      <c r="FC355" s="92"/>
      <c r="FD355" s="92"/>
      <c r="FE355" s="103">
        <v>44547</v>
      </c>
      <c r="FF355" s="105">
        <v>14</v>
      </c>
      <c r="FG355" s="101" t="s">
        <v>1708</v>
      </c>
      <c r="FH355" s="105">
        <v>99</v>
      </c>
      <c r="FI355" s="92"/>
      <c r="FJ355" s="94"/>
      <c r="FK355" s="92"/>
      <c r="FL355" s="97">
        <v>44636</v>
      </c>
      <c r="FM355" s="98" t="s">
        <v>1530</v>
      </c>
      <c r="FN355" s="97">
        <v>44728</v>
      </c>
      <c r="FO355" s="107" t="s">
        <v>807</v>
      </c>
      <c r="FP355" s="92" t="s">
        <v>132</v>
      </c>
      <c r="FQ355" s="92" t="s">
        <v>132</v>
      </c>
      <c r="FR355" s="92" t="s">
        <v>132</v>
      </c>
      <c r="FS355" s="107" t="s">
        <v>807</v>
      </c>
      <c r="FT355" s="92" t="s">
        <v>132</v>
      </c>
      <c r="FU355" s="92"/>
      <c r="GM355" s="102"/>
    </row>
    <row r="356" spans="1:195" s="75" customFormat="1" x14ac:dyDescent="0.25">
      <c r="A356" s="85">
        <v>2022</v>
      </c>
      <c r="B356" s="76">
        <v>44926</v>
      </c>
      <c r="C356" s="85" t="s">
        <v>121</v>
      </c>
      <c r="D356" s="85" t="s">
        <v>122</v>
      </c>
      <c r="E356" s="85" t="s">
        <v>1475</v>
      </c>
      <c r="F356" s="77">
        <f t="shared" si="250"/>
        <v>355</v>
      </c>
      <c r="G356" s="85" t="s">
        <v>1586</v>
      </c>
      <c r="H356" s="85">
        <v>86</v>
      </c>
      <c r="I356" s="85" t="s">
        <v>797</v>
      </c>
      <c r="J356" s="217" t="s">
        <v>800</v>
      </c>
      <c r="K356" s="77" t="str">
        <f>VLOOKUP(J356,[1]CodMpios!$B$1075:$E$1087,4,FALSE)</f>
        <v>86001 - Mocoa</v>
      </c>
      <c r="L356" s="77" t="str">
        <f>VLOOKUP($J356,[1]Coord_Mpios_X_Y!$B$102:$K$114,9,FALSE)</f>
        <v>1,228574994655</v>
      </c>
      <c r="M356" s="77" t="str">
        <f>VLOOKUP($J356,[1]Coord_Mpios_X_Y!$B$102:$K$114,10,FALSE)</f>
        <v>-76,684362183288</v>
      </c>
      <c r="N356" s="86" t="s">
        <v>1775</v>
      </c>
      <c r="O356" s="86" t="s">
        <v>1776</v>
      </c>
      <c r="P356" s="218"/>
      <c r="Q356" s="85" t="s">
        <v>126</v>
      </c>
      <c r="R356" s="108">
        <v>27354752</v>
      </c>
      <c r="S356" s="62" t="str">
        <f t="shared" si="230"/>
        <v>CC27354752</v>
      </c>
      <c r="T356" s="91" t="s">
        <v>186</v>
      </c>
      <c r="U356" s="85" t="s">
        <v>133</v>
      </c>
      <c r="V356" s="91" t="s">
        <v>1337</v>
      </c>
      <c r="W356" s="85" t="s">
        <v>322</v>
      </c>
      <c r="X356" s="87">
        <v>20735</v>
      </c>
      <c r="Y356" s="89">
        <f t="shared" si="246"/>
        <v>56</v>
      </c>
      <c r="Z356" s="63">
        <f>VLOOKUP($Y356,[1]Edades!$A$3:$H$153,4,FALSE)</f>
        <v>5</v>
      </c>
      <c r="AA356" s="63" t="str">
        <f>VLOOKUP($Y356,[1]Edades!$A$3:$H$153,6,FALSE)</f>
        <v>5 - Adultez</v>
      </c>
      <c r="AB356" s="63">
        <f>VLOOKUP($Y356,[1]Edades!$A$3:$H$153,7,FALSE)</f>
        <v>12</v>
      </c>
      <c r="AC356" s="63" t="str">
        <f>VLOOKUP($Y356,[1]Edades!$A$3:$H$153,8,FALSE)</f>
        <v>55-59</v>
      </c>
      <c r="AD356" s="91" t="s">
        <v>1590</v>
      </c>
      <c r="AE356" s="85">
        <v>2</v>
      </c>
      <c r="AF356" s="85" t="s">
        <v>807</v>
      </c>
      <c r="AG356" s="86" t="s">
        <v>1777</v>
      </c>
      <c r="AH356" s="85" t="s">
        <v>807</v>
      </c>
      <c r="AI356" s="85" t="s">
        <v>807</v>
      </c>
      <c r="AJ356" s="85" t="s">
        <v>807</v>
      </c>
      <c r="AK356" s="86" t="s">
        <v>1775</v>
      </c>
      <c r="AL356" s="85" t="s">
        <v>807</v>
      </c>
      <c r="AM356" s="85" t="s">
        <v>1786</v>
      </c>
      <c r="AN356" s="85" t="s">
        <v>131</v>
      </c>
      <c r="AO356" s="85" t="s">
        <v>131</v>
      </c>
      <c r="AP356" s="85" t="s">
        <v>131</v>
      </c>
      <c r="AQ356" s="75" t="s">
        <v>1841</v>
      </c>
      <c r="AR356" s="53" t="str">
        <f t="shared" si="247"/>
        <v>86001 - Mocoa</v>
      </c>
      <c r="AS356" s="85" t="s">
        <v>1586</v>
      </c>
      <c r="AT356" s="85">
        <v>3203373189</v>
      </c>
      <c r="AU356" s="85" t="s">
        <v>1219</v>
      </c>
      <c r="AV356" s="85"/>
      <c r="AW356" s="85"/>
      <c r="AX356" s="85"/>
      <c r="AY356" s="85"/>
      <c r="AZ356" s="85"/>
      <c r="BA356" s="85">
        <v>86</v>
      </c>
      <c r="BB356" s="85" t="s">
        <v>1778</v>
      </c>
      <c r="BC356" s="85">
        <v>86001</v>
      </c>
      <c r="BD356" s="85" t="s">
        <v>1586</v>
      </c>
      <c r="BE356" s="89">
        <v>860010017201</v>
      </c>
      <c r="BF356" s="49" t="s">
        <v>1079</v>
      </c>
      <c r="BG356" s="85" t="s">
        <v>1779</v>
      </c>
      <c r="BH356" s="85" t="s">
        <v>1780</v>
      </c>
      <c r="BI356" s="85">
        <v>4201616</v>
      </c>
      <c r="BJ356" s="85"/>
      <c r="BK356" s="85"/>
      <c r="BL356" s="85" t="s">
        <v>807</v>
      </c>
      <c r="BM356" s="85" t="s">
        <v>130</v>
      </c>
      <c r="BN356" s="85" t="s">
        <v>132</v>
      </c>
      <c r="BO356" s="85">
        <v>0</v>
      </c>
      <c r="BP356" s="85" t="s">
        <v>132</v>
      </c>
      <c r="BQ356" s="85" t="s">
        <v>132</v>
      </c>
      <c r="BR356" s="85" t="s">
        <v>807</v>
      </c>
      <c r="BS356" s="85" t="s">
        <v>807</v>
      </c>
      <c r="BT356" s="142">
        <v>44596</v>
      </c>
      <c r="BU356" s="85" t="s">
        <v>1677</v>
      </c>
      <c r="BV356" s="85" t="s">
        <v>130</v>
      </c>
      <c r="BW356" s="91" t="s">
        <v>1678</v>
      </c>
      <c r="BX356" s="85"/>
      <c r="BY356" s="85" t="s">
        <v>132</v>
      </c>
      <c r="BZ356" s="85" t="s">
        <v>807</v>
      </c>
      <c r="CA356" s="85" t="s">
        <v>807</v>
      </c>
      <c r="CB356" s="85"/>
      <c r="CC356" s="85"/>
      <c r="CD356" s="85" t="s">
        <v>131</v>
      </c>
      <c r="CE356" s="88" t="s">
        <v>1681</v>
      </c>
      <c r="CF356" s="80" t="str">
        <f t="shared" si="260"/>
        <v>HTA + DM</v>
      </c>
      <c r="CG356" s="109">
        <v>92</v>
      </c>
      <c r="CH356" s="95">
        <v>168</v>
      </c>
      <c r="CI356" s="50">
        <f t="shared" si="231"/>
        <v>32.596371882086174</v>
      </c>
      <c r="CJ356" s="18" t="str">
        <f t="shared" si="232"/>
        <v>OBESIDAD</v>
      </c>
      <c r="CK356" s="95">
        <f>Hoja1!L358</f>
        <v>15</v>
      </c>
      <c r="CL356" s="10" t="s">
        <v>1113</v>
      </c>
      <c r="CM356" s="114">
        <v>43654</v>
      </c>
      <c r="CN356" s="92"/>
      <c r="CO356" s="75">
        <v>1</v>
      </c>
      <c r="CP356" s="119">
        <f>CM356</f>
        <v>43654</v>
      </c>
      <c r="CQ356" s="75">
        <v>1</v>
      </c>
      <c r="CR356" s="94" t="s">
        <v>1221</v>
      </c>
      <c r="CS356" s="75">
        <v>1</v>
      </c>
      <c r="CT356" s="110" t="s">
        <v>1707</v>
      </c>
      <c r="CU356" s="93" t="s">
        <v>807</v>
      </c>
      <c r="CV356" s="92"/>
      <c r="CW356" s="102">
        <v>130</v>
      </c>
      <c r="CX356" s="102">
        <v>70</v>
      </c>
      <c r="CY356" s="93" t="s">
        <v>807</v>
      </c>
      <c r="CZ356" s="92" t="s">
        <v>130</v>
      </c>
      <c r="DA356" s="75" t="s">
        <v>807</v>
      </c>
      <c r="DB356" s="92">
        <v>0</v>
      </c>
      <c r="DC356" s="75" t="str">
        <f t="shared" si="233"/>
        <v/>
      </c>
      <c r="DD356" s="16" t="str">
        <f t="shared" si="234"/>
        <v/>
      </c>
      <c r="DE356" s="16" t="str">
        <f t="shared" si="235"/>
        <v/>
      </c>
      <c r="DF356" s="16" t="str">
        <f t="shared" si="236"/>
        <v/>
      </c>
      <c r="DG356" s="16" t="str">
        <f t="shared" si="248"/>
        <v xml:space="preserve"> +  +  + </v>
      </c>
      <c r="DH356" s="16" t="str">
        <f t="shared" si="261"/>
        <v>HTA + DM</v>
      </c>
      <c r="DI356" s="98"/>
      <c r="DJ356" s="75" t="str">
        <f t="shared" si="237"/>
        <v>NO</v>
      </c>
      <c r="DL356" s="98"/>
      <c r="DM356" s="98"/>
      <c r="DN356" s="75" t="str">
        <f t="shared" si="238"/>
        <v>NO</v>
      </c>
      <c r="DO356" s="98"/>
      <c r="DP356" s="75" t="str">
        <f t="shared" si="239"/>
        <v>NO</v>
      </c>
      <c r="DQ356" s="98"/>
      <c r="DR356" s="75" t="str">
        <f t="shared" si="240"/>
        <v>NO</v>
      </c>
      <c r="DS356" s="98"/>
      <c r="DT356" s="75" t="str">
        <f t="shared" si="241"/>
        <v>NO</v>
      </c>
      <c r="DU356" s="98"/>
      <c r="DV356" s="75" t="str">
        <f t="shared" si="242"/>
        <v>NO</v>
      </c>
      <c r="DW356" s="98"/>
      <c r="DX356" s="75" t="str">
        <f t="shared" si="243"/>
        <v>NO</v>
      </c>
      <c r="DY356" s="98">
        <v>43648</v>
      </c>
      <c r="DZ356" s="75" t="str">
        <f t="shared" si="244"/>
        <v>SI</v>
      </c>
      <c r="EA356" s="98"/>
      <c r="EB356" s="75" t="str">
        <f t="shared" si="245"/>
        <v>NO</v>
      </c>
      <c r="EC356" s="98" t="s">
        <v>807</v>
      </c>
      <c r="ED356" s="92" t="s">
        <v>1530</v>
      </c>
      <c r="EE356" s="92"/>
      <c r="EF356" s="98" t="s">
        <v>807</v>
      </c>
      <c r="EG356" s="94"/>
      <c r="EH356" s="99" t="s">
        <v>131</v>
      </c>
      <c r="EI356" s="99" t="s">
        <v>807</v>
      </c>
      <c r="EJ356" s="99"/>
      <c r="EK356" s="164">
        <v>43636</v>
      </c>
      <c r="EL356" s="92">
        <v>0.8</v>
      </c>
      <c r="EM356" s="165">
        <v>43636</v>
      </c>
      <c r="EN356" s="102">
        <v>204</v>
      </c>
      <c r="EO356" s="164">
        <v>44342</v>
      </c>
      <c r="EP356" s="92">
        <v>220</v>
      </c>
      <c r="EQ356" s="164">
        <v>43636</v>
      </c>
      <c r="ER356" s="99">
        <v>136.6</v>
      </c>
      <c r="ES356" s="164">
        <v>43636</v>
      </c>
      <c r="ET356" s="192">
        <v>50</v>
      </c>
      <c r="EU356" s="164">
        <v>44342</v>
      </c>
      <c r="EV356" s="92">
        <v>167</v>
      </c>
      <c r="EW356" s="164">
        <v>43636</v>
      </c>
      <c r="EX356" s="92"/>
      <c r="EY356" s="165">
        <v>44342</v>
      </c>
      <c r="EZ356" s="92">
        <v>7.1</v>
      </c>
      <c r="FA356" s="102"/>
      <c r="FB356" s="102"/>
      <c r="FC356" s="92"/>
      <c r="FD356" s="92"/>
      <c r="FE356" s="165">
        <v>43636</v>
      </c>
      <c r="FF356" s="105">
        <v>2.1</v>
      </c>
      <c r="FG356" s="164">
        <v>43636</v>
      </c>
      <c r="FH356" s="105">
        <v>28.3</v>
      </c>
      <c r="FI356" s="92"/>
      <c r="FJ356" s="94"/>
      <c r="FK356" s="92"/>
      <c r="FL356" s="114">
        <v>44596</v>
      </c>
      <c r="FM356" s="98" t="s">
        <v>1530</v>
      </c>
      <c r="FN356" s="114">
        <v>44685</v>
      </c>
      <c r="FO356" s="107" t="s">
        <v>807</v>
      </c>
      <c r="FP356" s="92" t="s">
        <v>132</v>
      </c>
      <c r="FQ356" s="92" t="s">
        <v>132</v>
      </c>
      <c r="FR356" s="92" t="s">
        <v>132</v>
      </c>
      <c r="FS356" s="107" t="s">
        <v>807</v>
      </c>
      <c r="FT356" s="92" t="s">
        <v>132</v>
      </c>
      <c r="FU356" s="92"/>
      <c r="GM356" s="102"/>
    </row>
    <row r="357" spans="1:195" s="75" customFormat="1" x14ac:dyDescent="0.25">
      <c r="A357" s="85">
        <v>2022</v>
      </c>
      <c r="B357" s="76">
        <v>44926</v>
      </c>
      <c r="C357" s="85" t="s">
        <v>121</v>
      </c>
      <c r="D357" s="85" t="s">
        <v>122</v>
      </c>
      <c r="E357" s="85" t="s">
        <v>123</v>
      </c>
      <c r="F357" s="77">
        <f t="shared" si="250"/>
        <v>356</v>
      </c>
      <c r="G357" s="85" t="s">
        <v>1586</v>
      </c>
      <c r="H357" s="85">
        <v>86</v>
      </c>
      <c r="I357" s="85" t="s">
        <v>797</v>
      </c>
      <c r="J357" s="217" t="s">
        <v>911</v>
      </c>
      <c r="K357" s="77" t="str">
        <f>VLOOKUP(J357,[1]CodMpios!$B$1075:$E$1087,4,FALSE)</f>
        <v>86568 - Puerto Asís</v>
      </c>
      <c r="L357" s="77" t="str">
        <f>VLOOKUP($J357,[1]Coord_Mpios_X_Y!$B$102:$K$114,9,FALSE)</f>
        <v>0,478611463602</v>
      </c>
      <c r="M357" s="77" t="str">
        <f>VLOOKUP($J357,[1]Coord_Mpios_X_Y!$B$102:$K$114,10,FALSE)</f>
        <v>-76,328200149562</v>
      </c>
      <c r="N357" s="86" t="s">
        <v>1784</v>
      </c>
      <c r="O357" s="86" t="s">
        <v>1776</v>
      </c>
      <c r="P357" s="218"/>
      <c r="Q357" s="85" t="s">
        <v>126</v>
      </c>
      <c r="R357" s="108">
        <v>39273345</v>
      </c>
      <c r="S357" s="62" t="str">
        <f t="shared" si="230"/>
        <v>CC39273345</v>
      </c>
      <c r="T357" s="91" t="s">
        <v>669</v>
      </c>
      <c r="U357" s="85" t="s">
        <v>316</v>
      </c>
      <c r="V357" s="91" t="s">
        <v>614</v>
      </c>
      <c r="W357" s="85" t="s">
        <v>222</v>
      </c>
      <c r="X357" s="87">
        <v>24673</v>
      </c>
      <c r="Y357" s="89">
        <f t="shared" si="246"/>
        <v>67</v>
      </c>
      <c r="Z357" s="63">
        <f>VLOOKUP($Y357,[1]Edades!$A$3:$H$153,4,FALSE)</f>
        <v>6</v>
      </c>
      <c r="AA357" s="63" t="str">
        <f>VLOOKUP($Y357,[1]Edades!$A$3:$H$153,6,FALSE)</f>
        <v>6 - Persona mayor</v>
      </c>
      <c r="AB357" s="63">
        <f>VLOOKUP($Y357,[1]Edades!$A$3:$H$153,7,FALSE)</f>
        <v>14</v>
      </c>
      <c r="AC357" s="63" t="str">
        <f>VLOOKUP($Y357,[1]Edades!$A$3:$H$153,8,FALSE)</f>
        <v>65-69</v>
      </c>
      <c r="AD357" s="91" t="s">
        <v>1590</v>
      </c>
      <c r="AE357" s="85">
        <v>2</v>
      </c>
      <c r="AF357" s="85" t="s">
        <v>807</v>
      </c>
      <c r="AG357" s="86" t="s">
        <v>1777</v>
      </c>
      <c r="AH357" s="85" t="s">
        <v>807</v>
      </c>
      <c r="AI357" s="85" t="s">
        <v>807</v>
      </c>
      <c r="AJ357" s="85" t="s">
        <v>807</v>
      </c>
      <c r="AK357" s="86" t="s">
        <v>1784</v>
      </c>
      <c r="AL357" s="86" t="s">
        <v>1601</v>
      </c>
      <c r="AM357" s="85" t="s">
        <v>1786</v>
      </c>
      <c r="AN357" s="85" t="s">
        <v>131</v>
      </c>
      <c r="AO357" s="85" t="s">
        <v>131</v>
      </c>
      <c r="AP357" s="85" t="s">
        <v>131</v>
      </c>
      <c r="AQ357" s="75" t="s">
        <v>1841</v>
      </c>
      <c r="AR357" s="53" t="str">
        <f t="shared" si="247"/>
        <v>86568 - Puerto Asís</v>
      </c>
      <c r="AS357" s="85" t="s">
        <v>1655</v>
      </c>
      <c r="AT357" s="85">
        <v>3125544142</v>
      </c>
      <c r="AU357" s="85" t="s">
        <v>1219</v>
      </c>
      <c r="AV357" s="85"/>
      <c r="AW357" s="85"/>
      <c r="AX357" s="85"/>
      <c r="AY357" s="85"/>
      <c r="AZ357" s="85"/>
      <c r="BA357" s="85">
        <v>86</v>
      </c>
      <c r="BB357" s="85" t="s">
        <v>1778</v>
      </c>
      <c r="BC357" s="85">
        <v>86568</v>
      </c>
      <c r="BD357" s="85" t="s">
        <v>1655</v>
      </c>
      <c r="BE357" s="89">
        <v>860010017201</v>
      </c>
      <c r="BF357" s="49" t="s">
        <v>1081</v>
      </c>
      <c r="BG357" s="85" t="s">
        <v>1779</v>
      </c>
      <c r="BH357" s="85" t="s">
        <v>1780</v>
      </c>
      <c r="BI357" s="85">
        <v>4201616</v>
      </c>
      <c r="BJ357" s="85"/>
      <c r="BK357" s="85"/>
      <c r="BL357" s="85" t="s">
        <v>807</v>
      </c>
      <c r="BM357" s="85" t="s">
        <v>130</v>
      </c>
      <c r="BN357" s="85" t="s">
        <v>132</v>
      </c>
      <c r="BO357" s="85">
        <v>0</v>
      </c>
      <c r="BP357" s="85" t="s">
        <v>132</v>
      </c>
      <c r="BQ357" s="85" t="s">
        <v>132</v>
      </c>
      <c r="BR357" s="85" t="s">
        <v>1676</v>
      </c>
      <c r="BS357" s="85" t="s">
        <v>130</v>
      </c>
      <c r="BT357" s="87">
        <v>44895</v>
      </c>
      <c r="BU357" s="85" t="s">
        <v>1677</v>
      </c>
      <c r="BV357" s="85" t="s">
        <v>130</v>
      </c>
      <c r="BW357" s="91" t="s">
        <v>1965</v>
      </c>
      <c r="BX357" s="85"/>
      <c r="BY357" s="85" t="s">
        <v>132</v>
      </c>
      <c r="BZ357" s="85" t="s">
        <v>130</v>
      </c>
      <c r="CA357" s="85" t="s">
        <v>132</v>
      </c>
      <c r="CB357" s="85"/>
      <c r="CC357" s="85"/>
      <c r="CD357" s="85" t="s">
        <v>2034</v>
      </c>
      <c r="CE357" s="88" t="s">
        <v>1681</v>
      </c>
      <c r="CF357" s="80" t="str">
        <f t="shared" si="260"/>
        <v>HTA</v>
      </c>
      <c r="CG357" s="109">
        <v>87</v>
      </c>
      <c r="CH357" s="95">
        <v>153</v>
      </c>
      <c r="CI357" s="50">
        <f t="shared" si="231"/>
        <v>37.165192874535435</v>
      </c>
      <c r="CJ357" s="18" t="str">
        <f t="shared" si="232"/>
        <v>OBESIDAD</v>
      </c>
      <c r="CK357" s="95">
        <f>Hoja1!L359</f>
        <v>21</v>
      </c>
      <c r="CL357" s="10" t="s">
        <v>1114</v>
      </c>
      <c r="CM357" s="114">
        <v>43654</v>
      </c>
      <c r="CN357" s="92"/>
      <c r="CO357" s="75">
        <v>1</v>
      </c>
      <c r="CP357" s="98">
        <v>43654</v>
      </c>
      <c r="CQ357" s="75">
        <v>2</v>
      </c>
      <c r="CR357" s="65" t="s">
        <v>1222</v>
      </c>
      <c r="CS357" s="75">
        <v>0</v>
      </c>
      <c r="CT357" s="110" t="s">
        <v>131</v>
      </c>
      <c r="CU357" s="93" t="s">
        <v>807</v>
      </c>
      <c r="CV357" s="92"/>
      <c r="CW357" s="102">
        <v>120</v>
      </c>
      <c r="CX357" s="102">
        <v>70</v>
      </c>
      <c r="CY357" s="93" t="s">
        <v>131</v>
      </c>
      <c r="CZ357" s="92" t="s">
        <v>132</v>
      </c>
      <c r="DA357" s="75" t="s">
        <v>807</v>
      </c>
      <c r="DB357" s="92">
        <v>0</v>
      </c>
      <c r="DC357" s="75" t="str">
        <f t="shared" si="233"/>
        <v/>
      </c>
      <c r="DD357" s="16" t="str">
        <f t="shared" si="234"/>
        <v/>
      </c>
      <c r="DE357" s="16" t="str">
        <f t="shared" si="235"/>
        <v/>
      </c>
      <c r="DF357" s="16" t="str">
        <f t="shared" si="236"/>
        <v/>
      </c>
      <c r="DG357" s="16" t="str">
        <f t="shared" si="248"/>
        <v xml:space="preserve"> +  +  + </v>
      </c>
      <c r="DH357" s="16" t="str">
        <f t="shared" si="261"/>
        <v>HTA</v>
      </c>
      <c r="DI357" s="98"/>
      <c r="DJ357" s="75" t="str">
        <f t="shared" si="237"/>
        <v>NO</v>
      </c>
      <c r="DL357" s="98"/>
      <c r="DM357" s="98">
        <v>44895</v>
      </c>
      <c r="DN357" s="75" t="str">
        <f t="shared" si="238"/>
        <v>SI</v>
      </c>
      <c r="DO357" s="98"/>
      <c r="DP357" s="75" t="str">
        <f t="shared" si="239"/>
        <v>NO</v>
      </c>
      <c r="DQ357" s="98"/>
      <c r="DR357" s="75" t="str">
        <f t="shared" si="240"/>
        <v>NO</v>
      </c>
      <c r="DS357" s="98"/>
      <c r="DT357" s="75" t="str">
        <f t="shared" si="241"/>
        <v>NO</v>
      </c>
      <c r="DU357" s="98"/>
      <c r="DV357" s="75" t="str">
        <f t="shared" si="242"/>
        <v>NO</v>
      </c>
      <c r="DW357" s="98"/>
      <c r="DX357" s="75" t="str">
        <f t="shared" si="243"/>
        <v>NO</v>
      </c>
      <c r="DY357" s="98">
        <v>44536</v>
      </c>
      <c r="DZ357" s="75" t="str">
        <f t="shared" si="244"/>
        <v>SI</v>
      </c>
      <c r="EA357" s="98"/>
      <c r="EB357" s="75" t="str">
        <f t="shared" si="245"/>
        <v>NO</v>
      </c>
      <c r="EC357" s="98" t="s">
        <v>807</v>
      </c>
      <c r="ED357" s="92" t="s">
        <v>1530</v>
      </c>
      <c r="EE357" s="92"/>
      <c r="EF357" s="98" t="s">
        <v>807</v>
      </c>
      <c r="EG357" s="94"/>
      <c r="EH357" s="99"/>
      <c r="EI357" s="99" t="s">
        <v>807</v>
      </c>
      <c r="EJ357" s="99"/>
      <c r="EK357" s="101">
        <v>44525</v>
      </c>
      <c r="EL357" s="92">
        <v>0.61</v>
      </c>
      <c r="EM357" s="112">
        <v>44525</v>
      </c>
      <c r="EN357" s="102">
        <v>77.900000000000006</v>
      </c>
      <c r="EO357" s="111">
        <v>44525</v>
      </c>
      <c r="EP357" s="92">
        <v>187</v>
      </c>
      <c r="EQ357" s="111">
        <v>44525</v>
      </c>
      <c r="ER357" s="99">
        <v>103.84</v>
      </c>
      <c r="ES357" s="111">
        <v>44525</v>
      </c>
      <c r="ET357" s="192">
        <v>51</v>
      </c>
      <c r="EU357" s="111">
        <v>44525</v>
      </c>
      <c r="EV357" s="92">
        <v>160.80000000000001</v>
      </c>
      <c r="EW357" s="101"/>
      <c r="EX357" s="92"/>
      <c r="EY357" s="103"/>
      <c r="EZ357" s="92"/>
      <c r="FA357" s="102"/>
      <c r="FB357" s="102"/>
      <c r="FC357" s="92"/>
      <c r="FD357" s="92"/>
      <c r="FE357" s="112">
        <v>44525</v>
      </c>
      <c r="FF357" s="125">
        <v>7.2</v>
      </c>
      <c r="FG357" s="101"/>
      <c r="FH357" s="104"/>
      <c r="FI357" s="92"/>
      <c r="FJ357" s="94"/>
      <c r="FK357" s="92"/>
      <c r="FL357" s="98">
        <v>44895</v>
      </c>
      <c r="FM357" s="98" t="s">
        <v>1530</v>
      </c>
      <c r="FN357" s="98">
        <v>44986</v>
      </c>
      <c r="FO357" s="107"/>
      <c r="FP357" s="92" t="s">
        <v>132</v>
      </c>
      <c r="FQ357" s="92" t="s">
        <v>132</v>
      </c>
      <c r="FR357" s="92" t="s">
        <v>132</v>
      </c>
      <c r="FS357" s="107" t="s">
        <v>807</v>
      </c>
      <c r="FT357" s="92" t="s">
        <v>132</v>
      </c>
      <c r="FU357" s="92"/>
      <c r="GM357" s="102"/>
    </row>
    <row r="358" spans="1:195" s="75" customFormat="1" x14ac:dyDescent="0.25">
      <c r="A358" s="85">
        <v>2022</v>
      </c>
      <c r="B358" s="76">
        <v>44926</v>
      </c>
      <c r="C358" s="85" t="s">
        <v>121</v>
      </c>
      <c r="D358" s="85" t="s">
        <v>122</v>
      </c>
      <c r="E358" s="85" t="s">
        <v>123</v>
      </c>
      <c r="F358" s="77">
        <f t="shared" si="250"/>
        <v>357</v>
      </c>
      <c r="G358" s="85" t="s">
        <v>1586</v>
      </c>
      <c r="H358" s="85">
        <v>86</v>
      </c>
      <c r="I358" s="85" t="s">
        <v>797</v>
      </c>
      <c r="J358" s="217" t="s">
        <v>800</v>
      </c>
      <c r="K358" s="77" t="str">
        <f>VLOOKUP(J358,[1]CodMpios!$B$1075:$E$1087,4,FALSE)</f>
        <v>86001 - Mocoa</v>
      </c>
      <c r="L358" s="77" t="str">
        <f>VLOOKUP($J358,[1]Coord_Mpios_X_Y!$B$102:$K$114,9,FALSE)</f>
        <v>1,228574994655</v>
      </c>
      <c r="M358" s="77" t="str">
        <f>VLOOKUP($J358,[1]Coord_Mpios_X_Y!$B$102:$K$114,10,FALSE)</f>
        <v>-76,684362183288</v>
      </c>
      <c r="N358" s="86" t="s">
        <v>1775</v>
      </c>
      <c r="O358" s="86" t="s">
        <v>1776</v>
      </c>
      <c r="P358" s="218"/>
      <c r="Q358" s="85" t="s">
        <v>126</v>
      </c>
      <c r="R358" s="108">
        <v>27355085</v>
      </c>
      <c r="S358" s="62" t="str">
        <f t="shared" si="230"/>
        <v>CC27355085</v>
      </c>
      <c r="T358" s="85" t="s">
        <v>133</v>
      </c>
      <c r="U358" s="85" t="s">
        <v>359</v>
      </c>
      <c r="V358" s="91" t="s">
        <v>179</v>
      </c>
      <c r="W358" s="85" t="s">
        <v>217</v>
      </c>
      <c r="X358" s="87">
        <v>20426</v>
      </c>
      <c r="Y358" s="89">
        <f t="shared" si="246"/>
        <v>55</v>
      </c>
      <c r="Z358" s="63">
        <f>VLOOKUP($Y358,[1]Edades!$A$3:$H$153,4,FALSE)</f>
        <v>5</v>
      </c>
      <c r="AA358" s="63" t="str">
        <f>VLOOKUP($Y358,[1]Edades!$A$3:$H$153,6,FALSE)</f>
        <v>5 - Adultez</v>
      </c>
      <c r="AB358" s="63">
        <f>VLOOKUP($Y358,[1]Edades!$A$3:$H$153,7,FALSE)</f>
        <v>12</v>
      </c>
      <c r="AC358" s="63" t="str">
        <f>VLOOKUP($Y358,[1]Edades!$A$3:$H$153,8,FALSE)</f>
        <v>55-59</v>
      </c>
      <c r="AD358" s="91" t="s">
        <v>1590</v>
      </c>
      <c r="AE358" s="85">
        <v>2</v>
      </c>
      <c r="AF358" s="85" t="s">
        <v>807</v>
      </c>
      <c r="AG358" s="86" t="s">
        <v>363</v>
      </c>
      <c r="AH358" s="86" t="s">
        <v>130</v>
      </c>
      <c r="AI358" s="85" t="s">
        <v>807</v>
      </c>
      <c r="AJ358" s="85" t="s">
        <v>807</v>
      </c>
      <c r="AK358" s="86" t="s">
        <v>1775</v>
      </c>
      <c r="AL358" s="86" t="s">
        <v>1602</v>
      </c>
      <c r="AM358" s="85" t="s">
        <v>1786</v>
      </c>
      <c r="AN358" s="85" t="s">
        <v>131</v>
      </c>
      <c r="AO358" s="85" t="s">
        <v>131</v>
      </c>
      <c r="AP358" s="85" t="s">
        <v>131</v>
      </c>
      <c r="AQ358" s="75" t="s">
        <v>1841</v>
      </c>
      <c r="AR358" s="53" t="str">
        <f t="shared" si="247"/>
        <v>86001 - Mocoa</v>
      </c>
      <c r="AS358" s="85" t="s">
        <v>1586</v>
      </c>
      <c r="AT358" s="85">
        <v>3142052992</v>
      </c>
      <c r="AU358" s="85" t="s">
        <v>1219</v>
      </c>
      <c r="AV358" s="85"/>
      <c r="AW358" s="85"/>
      <c r="AX358" s="85"/>
      <c r="AY358" s="85"/>
      <c r="AZ358" s="85"/>
      <c r="BA358" s="85">
        <v>86</v>
      </c>
      <c r="BB358" s="85" t="s">
        <v>1778</v>
      </c>
      <c r="BC358" s="85">
        <v>86001</v>
      </c>
      <c r="BD358" s="85" t="s">
        <v>1586</v>
      </c>
      <c r="BE358" s="89">
        <v>860010017201</v>
      </c>
      <c r="BF358" s="49" t="s">
        <v>1079</v>
      </c>
      <c r="BG358" s="85" t="s">
        <v>1779</v>
      </c>
      <c r="BH358" s="85" t="s">
        <v>1780</v>
      </c>
      <c r="BI358" s="85">
        <v>4201616</v>
      </c>
      <c r="BJ358" s="85"/>
      <c r="BK358" s="85"/>
      <c r="BL358" s="85" t="s">
        <v>807</v>
      </c>
      <c r="BM358" s="85" t="s">
        <v>130</v>
      </c>
      <c r="BN358" s="85" t="s">
        <v>132</v>
      </c>
      <c r="BO358" s="85">
        <v>0</v>
      </c>
      <c r="BP358" s="85" t="s">
        <v>132</v>
      </c>
      <c r="BQ358" s="85" t="s">
        <v>132</v>
      </c>
      <c r="BR358" s="85" t="s">
        <v>807</v>
      </c>
      <c r="BS358" s="85" t="s">
        <v>807</v>
      </c>
      <c r="BT358" s="142">
        <v>44860</v>
      </c>
      <c r="BU358" s="85" t="s">
        <v>1677</v>
      </c>
      <c r="BV358" s="85" t="s">
        <v>130</v>
      </c>
      <c r="BW358" s="91" t="s">
        <v>1678</v>
      </c>
      <c r="BX358" s="85"/>
      <c r="BY358" s="88" t="s">
        <v>130</v>
      </c>
      <c r="BZ358" s="85" t="s">
        <v>807</v>
      </c>
      <c r="CA358" s="85" t="s">
        <v>807</v>
      </c>
      <c r="CB358" s="85"/>
      <c r="CC358" s="85"/>
      <c r="CD358" s="85" t="s">
        <v>131</v>
      </c>
      <c r="CE358" s="88" t="s">
        <v>1681</v>
      </c>
      <c r="CF358" s="80" t="str">
        <f t="shared" si="260"/>
        <v>HTA</v>
      </c>
      <c r="CG358" s="109">
        <v>67</v>
      </c>
      <c r="CH358" s="95">
        <v>158</v>
      </c>
      <c r="CI358" s="50">
        <f t="shared" si="231"/>
        <v>26.83864765261977</v>
      </c>
      <c r="CJ358" s="18" t="str">
        <f t="shared" si="232"/>
        <v>SOBREPESO</v>
      </c>
      <c r="CK358" s="95">
        <f>Hoja1!L360</f>
        <v>13</v>
      </c>
      <c r="CL358" s="10" t="s">
        <v>1113</v>
      </c>
      <c r="CM358" s="114">
        <v>43655</v>
      </c>
      <c r="CN358" s="92"/>
      <c r="CO358" s="75">
        <v>1</v>
      </c>
      <c r="CP358" s="98">
        <v>43608</v>
      </c>
      <c r="CQ358" s="75">
        <v>2</v>
      </c>
      <c r="CR358" s="65" t="s">
        <v>1222</v>
      </c>
      <c r="CS358" s="75">
        <v>0</v>
      </c>
      <c r="CT358" s="110" t="s">
        <v>131</v>
      </c>
      <c r="CU358" s="93" t="s">
        <v>807</v>
      </c>
      <c r="CV358" s="92"/>
      <c r="CW358" s="102">
        <v>126</v>
      </c>
      <c r="CX358" s="102">
        <v>76</v>
      </c>
      <c r="CY358" s="93" t="s">
        <v>807</v>
      </c>
      <c r="CZ358" s="92" t="s">
        <v>130</v>
      </c>
      <c r="DA358" s="75" t="s">
        <v>807</v>
      </c>
      <c r="DB358" s="92">
        <v>0</v>
      </c>
      <c r="DC358" s="75" t="str">
        <f t="shared" si="233"/>
        <v/>
      </c>
      <c r="DD358" s="16" t="str">
        <f t="shared" si="234"/>
        <v/>
      </c>
      <c r="DE358" s="16" t="str">
        <f t="shared" si="235"/>
        <v/>
      </c>
      <c r="DF358" s="16" t="str">
        <f t="shared" si="236"/>
        <v/>
      </c>
      <c r="DG358" s="16" t="str">
        <f t="shared" si="248"/>
        <v xml:space="preserve"> +  +  + </v>
      </c>
      <c r="DH358" s="16" t="str">
        <f t="shared" si="261"/>
        <v>HTA</v>
      </c>
      <c r="DI358" s="98"/>
      <c r="DJ358" s="75" t="str">
        <f t="shared" si="237"/>
        <v>NO</v>
      </c>
      <c r="DL358" s="98"/>
      <c r="DM358" s="97">
        <v>44481</v>
      </c>
      <c r="DN358" s="75" t="str">
        <f t="shared" si="238"/>
        <v>SI</v>
      </c>
      <c r="DO358" s="98"/>
      <c r="DP358" s="75" t="str">
        <f t="shared" si="239"/>
        <v>NO</v>
      </c>
      <c r="DQ358" s="98"/>
      <c r="DR358" s="75" t="str">
        <f t="shared" si="240"/>
        <v>NO</v>
      </c>
      <c r="DS358" s="98"/>
      <c r="DT358" s="75" t="str">
        <f t="shared" si="241"/>
        <v>NO</v>
      </c>
      <c r="DU358" s="98"/>
      <c r="DV358" s="75" t="str">
        <f t="shared" si="242"/>
        <v>NO</v>
      </c>
      <c r="DW358" s="98"/>
      <c r="DX358" s="75" t="str">
        <f t="shared" si="243"/>
        <v>NO</v>
      </c>
      <c r="DY358" s="114">
        <v>44454</v>
      </c>
      <c r="DZ358" s="75" t="str">
        <f t="shared" si="244"/>
        <v>SI</v>
      </c>
      <c r="EA358" s="98"/>
      <c r="EB358" s="75" t="str">
        <f t="shared" si="245"/>
        <v>NO</v>
      </c>
      <c r="EC358" s="98" t="s">
        <v>807</v>
      </c>
      <c r="ED358" s="92" t="s">
        <v>1530</v>
      </c>
      <c r="EE358" s="92"/>
      <c r="EF358" s="98" t="s">
        <v>807</v>
      </c>
      <c r="EG358" s="94"/>
      <c r="EH358" s="99" t="s">
        <v>131</v>
      </c>
      <c r="EI358" s="99" t="s">
        <v>807</v>
      </c>
      <c r="EJ358" s="99"/>
      <c r="EK358" s="164">
        <v>44443</v>
      </c>
      <c r="EL358" s="92">
        <v>0.75</v>
      </c>
      <c r="EM358" s="165">
        <v>44443</v>
      </c>
      <c r="EN358" s="102">
        <v>87</v>
      </c>
      <c r="EO358" s="164">
        <v>44660</v>
      </c>
      <c r="EP358" s="92">
        <v>170.3</v>
      </c>
      <c r="EQ358" s="164">
        <v>44660</v>
      </c>
      <c r="ER358" s="99">
        <v>87.360000000000014</v>
      </c>
      <c r="ES358" s="164">
        <v>44660</v>
      </c>
      <c r="ET358" s="192">
        <v>42.6</v>
      </c>
      <c r="EU358" s="164">
        <v>44660</v>
      </c>
      <c r="EV358" s="92">
        <v>201.7</v>
      </c>
      <c r="EW358" s="164">
        <v>44443</v>
      </c>
      <c r="EX358" s="92"/>
      <c r="EY358" s="103"/>
      <c r="EZ358" s="92"/>
      <c r="FA358" s="102"/>
      <c r="FB358" s="102"/>
      <c r="FC358" s="92"/>
      <c r="FD358" s="92"/>
      <c r="FE358" s="165">
        <v>44660</v>
      </c>
      <c r="FF358" s="105">
        <v>16.2</v>
      </c>
      <c r="FG358" s="164">
        <v>44443</v>
      </c>
      <c r="FH358" s="105">
        <v>38</v>
      </c>
      <c r="FI358" s="92"/>
      <c r="FJ358" s="94"/>
      <c r="FK358" s="92"/>
      <c r="FL358" s="114">
        <v>44860</v>
      </c>
      <c r="FM358" s="98" t="s">
        <v>1530</v>
      </c>
      <c r="FN358" s="114">
        <v>44952</v>
      </c>
      <c r="FO358" s="107"/>
      <c r="FP358" s="92" t="s">
        <v>132</v>
      </c>
      <c r="FQ358" s="92" t="s">
        <v>132</v>
      </c>
      <c r="FR358" s="92" t="s">
        <v>132</v>
      </c>
      <c r="FS358" s="107" t="s">
        <v>807</v>
      </c>
      <c r="FT358" s="92" t="s">
        <v>132</v>
      </c>
      <c r="FU358" s="92"/>
      <c r="GM358" s="102"/>
    </row>
    <row r="359" spans="1:195" s="75" customFormat="1" x14ac:dyDescent="0.25">
      <c r="A359" s="85">
        <v>2022</v>
      </c>
      <c r="B359" s="76">
        <v>44926</v>
      </c>
      <c r="C359" s="85" t="s">
        <v>121</v>
      </c>
      <c r="D359" s="85" t="s">
        <v>122</v>
      </c>
      <c r="E359" s="85" t="s">
        <v>123</v>
      </c>
      <c r="F359" s="77">
        <f t="shared" si="250"/>
        <v>358</v>
      </c>
      <c r="G359" s="85" t="s">
        <v>1586</v>
      </c>
      <c r="H359" s="85">
        <v>86</v>
      </c>
      <c r="I359" s="85" t="s">
        <v>797</v>
      </c>
      <c r="J359" s="217" t="s">
        <v>911</v>
      </c>
      <c r="K359" s="77" t="str">
        <f>VLOOKUP(J359,[1]CodMpios!$B$1075:$E$1087,4,FALSE)</f>
        <v>86568 - Puerto Asís</v>
      </c>
      <c r="L359" s="77" t="str">
        <f>VLOOKUP($J359,[1]Coord_Mpios_X_Y!$B$102:$K$114,9,FALSE)</f>
        <v>0,478611463602</v>
      </c>
      <c r="M359" s="77" t="str">
        <f>VLOOKUP($J359,[1]Coord_Mpios_X_Y!$B$102:$K$114,10,FALSE)</f>
        <v>-76,328200149562</v>
      </c>
      <c r="N359" s="86" t="s">
        <v>1775</v>
      </c>
      <c r="O359" s="86" t="s">
        <v>1776</v>
      </c>
      <c r="P359" s="218"/>
      <c r="Q359" s="85" t="s">
        <v>126</v>
      </c>
      <c r="R359" s="108">
        <v>29111957</v>
      </c>
      <c r="S359" s="62" t="str">
        <f t="shared" si="230"/>
        <v>CC29111957</v>
      </c>
      <c r="T359" s="91" t="s">
        <v>649</v>
      </c>
      <c r="U359" s="85" t="s">
        <v>926</v>
      </c>
      <c r="V359" s="91" t="s">
        <v>320</v>
      </c>
      <c r="W359" s="85" t="s">
        <v>335</v>
      </c>
      <c r="X359" s="87">
        <v>28794</v>
      </c>
      <c r="Y359" s="89">
        <f t="shared" si="246"/>
        <v>78</v>
      </c>
      <c r="Z359" s="63">
        <f>VLOOKUP($Y359,[1]Edades!$A$3:$H$153,4,FALSE)</f>
        <v>6</v>
      </c>
      <c r="AA359" s="63" t="str">
        <f>VLOOKUP($Y359,[1]Edades!$A$3:$H$153,6,FALSE)</f>
        <v>6 - Persona mayor</v>
      </c>
      <c r="AB359" s="63">
        <f>VLOOKUP($Y359,[1]Edades!$A$3:$H$153,7,FALSE)</f>
        <v>16</v>
      </c>
      <c r="AC359" s="63" t="str">
        <f>VLOOKUP($Y359,[1]Edades!$A$3:$H$153,8,FALSE)</f>
        <v>75-79</v>
      </c>
      <c r="AD359" s="91" t="s">
        <v>1590</v>
      </c>
      <c r="AE359" s="85">
        <v>2</v>
      </c>
      <c r="AF359" s="85" t="s">
        <v>807</v>
      </c>
      <c r="AG359" s="86" t="s">
        <v>1777</v>
      </c>
      <c r="AH359" s="85" t="s">
        <v>807</v>
      </c>
      <c r="AI359" s="85" t="s">
        <v>807</v>
      </c>
      <c r="AJ359" s="85" t="s">
        <v>807</v>
      </c>
      <c r="AK359" s="86" t="s">
        <v>1775</v>
      </c>
      <c r="AL359" s="86" t="s">
        <v>1602</v>
      </c>
      <c r="AM359" s="85" t="s">
        <v>1786</v>
      </c>
      <c r="AN359" s="85" t="s">
        <v>131</v>
      </c>
      <c r="AO359" s="85" t="s">
        <v>131</v>
      </c>
      <c r="AP359" s="85" t="s">
        <v>131</v>
      </c>
      <c r="AQ359" s="75" t="s">
        <v>1841</v>
      </c>
      <c r="AR359" s="53" t="str">
        <f t="shared" si="247"/>
        <v>86568 - Puerto Asís</v>
      </c>
      <c r="AS359" s="85" t="s">
        <v>1655</v>
      </c>
      <c r="AT359" s="85">
        <v>3143812297</v>
      </c>
      <c r="AU359" s="85" t="s">
        <v>1219</v>
      </c>
      <c r="AV359" s="85"/>
      <c r="AW359" s="85"/>
      <c r="AX359" s="85"/>
      <c r="AY359" s="85"/>
      <c r="AZ359" s="85"/>
      <c r="BA359" s="85">
        <v>86</v>
      </c>
      <c r="BB359" s="85" t="s">
        <v>1778</v>
      </c>
      <c r="BC359" s="85">
        <v>86568</v>
      </c>
      <c r="BD359" s="85" t="s">
        <v>1655</v>
      </c>
      <c r="BE359" s="89">
        <v>860010017201</v>
      </c>
      <c r="BF359" s="49" t="s">
        <v>1081</v>
      </c>
      <c r="BG359" s="85" t="s">
        <v>1779</v>
      </c>
      <c r="BH359" s="85" t="s">
        <v>1780</v>
      </c>
      <c r="BI359" s="85">
        <v>4201616</v>
      </c>
      <c r="BJ359" s="85"/>
      <c r="BK359" s="85"/>
      <c r="BL359" s="85" t="s">
        <v>807</v>
      </c>
      <c r="BM359" s="85" t="s">
        <v>130</v>
      </c>
      <c r="BN359" s="85" t="s">
        <v>132</v>
      </c>
      <c r="BO359" s="85">
        <v>0</v>
      </c>
      <c r="BP359" s="85" t="s">
        <v>132</v>
      </c>
      <c r="BQ359" s="85" t="s">
        <v>132</v>
      </c>
      <c r="BR359" s="85" t="s">
        <v>807</v>
      </c>
      <c r="BS359" s="85" t="s">
        <v>807</v>
      </c>
      <c r="BT359" s="90">
        <v>44729</v>
      </c>
      <c r="BU359" s="85" t="s">
        <v>1677</v>
      </c>
      <c r="BV359" s="85" t="s">
        <v>130</v>
      </c>
      <c r="BW359" s="91" t="s">
        <v>1812</v>
      </c>
      <c r="BX359" s="85"/>
      <c r="BY359" s="85" t="s">
        <v>132</v>
      </c>
      <c r="BZ359" s="85" t="s">
        <v>807</v>
      </c>
      <c r="CA359" s="85" t="s">
        <v>807</v>
      </c>
      <c r="CB359" s="85"/>
      <c r="CC359" s="85"/>
      <c r="CD359" s="85" t="s">
        <v>131</v>
      </c>
      <c r="CE359" s="88" t="s">
        <v>1681</v>
      </c>
      <c r="CF359" s="80" t="str">
        <f t="shared" si="260"/>
        <v>HTA</v>
      </c>
      <c r="CG359" s="109">
        <v>91</v>
      </c>
      <c r="CH359" s="95">
        <v>160</v>
      </c>
      <c r="CI359" s="50">
        <f t="shared" si="231"/>
        <v>35.546874999999993</v>
      </c>
      <c r="CJ359" s="18" t="str">
        <f t="shared" si="232"/>
        <v>OBESIDAD</v>
      </c>
      <c r="CK359" s="95">
        <f>Hoja1!L361</f>
        <v>40</v>
      </c>
      <c r="CL359" s="10" t="s">
        <v>1115</v>
      </c>
      <c r="CM359" s="97">
        <v>43655</v>
      </c>
      <c r="CN359" s="92"/>
      <c r="CO359" s="75">
        <v>1</v>
      </c>
      <c r="CP359" s="97">
        <v>43655</v>
      </c>
      <c r="CQ359" s="75">
        <v>2</v>
      </c>
      <c r="CR359" s="65" t="s">
        <v>1222</v>
      </c>
      <c r="CS359" s="75">
        <v>0</v>
      </c>
      <c r="CT359" s="110" t="s">
        <v>131</v>
      </c>
      <c r="CU359" s="93" t="s">
        <v>807</v>
      </c>
      <c r="CV359" s="92"/>
      <c r="CW359" s="102">
        <v>145</v>
      </c>
      <c r="CX359" s="102">
        <v>70</v>
      </c>
      <c r="CY359" s="93" t="s">
        <v>807</v>
      </c>
      <c r="CZ359" s="92" t="s">
        <v>132</v>
      </c>
      <c r="DA359" s="75" t="s">
        <v>807</v>
      </c>
      <c r="DB359" s="92">
        <v>0</v>
      </c>
      <c r="DC359" s="75" t="str">
        <f t="shared" si="233"/>
        <v/>
      </c>
      <c r="DD359" s="16" t="str">
        <f t="shared" si="234"/>
        <v/>
      </c>
      <c r="DE359" s="16" t="str">
        <f t="shared" si="235"/>
        <v/>
      </c>
      <c r="DF359" s="16" t="str">
        <f t="shared" si="236"/>
        <v/>
      </c>
      <c r="DG359" s="16" t="str">
        <f t="shared" si="248"/>
        <v xml:space="preserve"> +  +  + </v>
      </c>
      <c r="DH359" s="16" t="str">
        <f>E359</f>
        <v>HTA</v>
      </c>
      <c r="DI359" s="98">
        <v>43708</v>
      </c>
      <c r="DJ359" s="75" t="str">
        <f t="shared" si="237"/>
        <v>SI</v>
      </c>
      <c r="DL359" s="98"/>
      <c r="DM359" s="98">
        <v>43703</v>
      </c>
      <c r="DN359" s="75" t="str">
        <f t="shared" si="238"/>
        <v>SI</v>
      </c>
      <c r="DO359" s="98"/>
      <c r="DP359" s="75" t="str">
        <f t="shared" si="239"/>
        <v>NO</v>
      </c>
      <c r="DQ359" s="98"/>
      <c r="DR359" s="75" t="str">
        <f t="shared" si="240"/>
        <v>NO</v>
      </c>
      <c r="DS359" s="98"/>
      <c r="DT359" s="75" t="str">
        <f t="shared" si="241"/>
        <v>NO</v>
      </c>
      <c r="DU359" s="98"/>
      <c r="DV359" s="75" t="str">
        <f t="shared" si="242"/>
        <v>NO</v>
      </c>
      <c r="DW359" s="98"/>
      <c r="DX359" s="75" t="str">
        <f t="shared" si="243"/>
        <v>NO</v>
      </c>
      <c r="DY359" s="98">
        <v>44403</v>
      </c>
      <c r="DZ359" s="75" t="str">
        <f t="shared" si="244"/>
        <v>SI</v>
      </c>
      <c r="EA359" s="98"/>
      <c r="EB359" s="75" t="str">
        <f t="shared" si="245"/>
        <v>NO</v>
      </c>
      <c r="EC359" s="98" t="s">
        <v>807</v>
      </c>
      <c r="ED359" s="92" t="s">
        <v>1530</v>
      </c>
      <c r="EE359" s="92"/>
      <c r="EF359" s="98" t="s">
        <v>807</v>
      </c>
      <c r="EG359" s="94"/>
      <c r="EH359" s="99"/>
      <c r="EI359" s="99" t="s">
        <v>807</v>
      </c>
      <c r="EJ359" s="99"/>
      <c r="EK359" s="111">
        <v>44399</v>
      </c>
      <c r="EL359" s="92">
        <v>0.6</v>
      </c>
      <c r="EM359" s="112">
        <v>44399</v>
      </c>
      <c r="EN359" s="102">
        <v>89.1</v>
      </c>
      <c r="EO359" s="111">
        <v>44399</v>
      </c>
      <c r="EP359" s="92">
        <v>173</v>
      </c>
      <c r="EQ359" s="111">
        <v>44399</v>
      </c>
      <c r="ER359" s="99">
        <v>116.4</v>
      </c>
      <c r="ES359" s="111">
        <v>44399</v>
      </c>
      <c r="ET359" s="192">
        <v>47</v>
      </c>
      <c r="EU359" s="111">
        <v>44399</v>
      </c>
      <c r="EV359" s="92">
        <v>48</v>
      </c>
      <c r="EW359" s="101"/>
      <c r="EX359" s="92"/>
      <c r="EY359" s="103"/>
      <c r="EZ359" s="92"/>
      <c r="FA359" s="102"/>
      <c r="FB359" s="102"/>
      <c r="FC359" s="92"/>
      <c r="FD359" s="92"/>
      <c r="FE359" s="103"/>
      <c r="FF359" s="105"/>
      <c r="FG359" s="111">
        <v>44399</v>
      </c>
      <c r="FH359" s="181">
        <v>48</v>
      </c>
      <c r="FI359" s="92"/>
      <c r="FJ359" s="94"/>
      <c r="FK359" s="92"/>
      <c r="FL359" s="97">
        <v>44729</v>
      </c>
      <c r="FM359" s="98" t="s">
        <v>1530</v>
      </c>
      <c r="FN359" s="97">
        <v>44821</v>
      </c>
      <c r="FO359" s="107" t="s">
        <v>807</v>
      </c>
      <c r="FP359" s="92" t="s">
        <v>132</v>
      </c>
      <c r="FQ359" s="92" t="s">
        <v>132</v>
      </c>
      <c r="FR359" s="92" t="s">
        <v>132</v>
      </c>
      <c r="FS359" s="107" t="s">
        <v>807</v>
      </c>
      <c r="FT359" s="92" t="s">
        <v>132</v>
      </c>
      <c r="FU359" s="92"/>
      <c r="GM359" s="102"/>
    </row>
    <row r="360" spans="1:195" s="75" customFormat="1" x14ac:dyDescent="0.25">
      <c r="A360" s="85">
        <v>2022</v>
      </c>
      <c r="B360" s="76">
        <v>44926</v>
      </c>
      <c r="C360" s="85" t="s">
        <v>121</v>
      </c>
      <c r="D360" s="85" t="s">
        <v>122</v>
      </c>
      <c r="E360" s="85" t="s">
        <v>123</v>
      </c>
      <c r="F360" s="77">
        <f t="shared" si="250"/>
        <v>359</v>
      </c>
      <c r="G360" s="85" t="s">
        <v>1586</v>
      </c>
      <c r="H360" s="85">
        <v>86</v>
      </c>
      <c r="I360" s="85" t="s">
        <v>797</v>
      </c>
      <c r="J360" s="217" t="s">
        <v>798</v>
      </c>
      <c r="K360" s="77" t="str">
        <f>VLOOKUP(J360,[1]CodMpios!$B$1075:$E$1087,4,FALSE)</f>
        <v>86885 - Villagarzón</v>
      </c>
      <c r="L360" s="77" t="str">
        <f>VLOOKUP($J360,[1]Coord_Mpios_X_Y!$B$102:$K$114,9,FALSE)</f>
        <v>0,911149514668</v>
      </c>
      <c r="M360" s="77" t="str">
        <f>VLOOKUP($J360,[1]Coord_Mpios_X_Y!$B$102:$K$114,10,FALSE)</f>
        <v>-76,744954472991</v>
      </c>
      <c r="N360" s="86" t="s">
        <v>1775</v>
      </c>
      <c r="O360" s="86" t="s">
        <v>1776</v>
      </c>
      <c r="P360" s="218"/>
      <c r="Q360" s="85" t="s">
        <v>126</v>
      </c>
      <c r="R360" s="85">
        <v>18126226</v>
      </c>
      <c r="S360" s="62" t="str">
        <f t="shared" si="230"/>
        <v>CC18126226</v>
      </c>
      <c r="T360" s="91" t="s">
        <v>523</v>
      </c>
      <c r="U360" s="85" t="s">
        <v>853</v>
      </c>
      <c r="V360" s="91" t="s">
        <v>854</v>
      </c>
      <c r="W360" s="85" t="s">
        <v>854</v>
      </c>
      <c r="X360" s="87">
        <v>26859</v>
      </c>
      <c r="Y360" s="89">
        <f t="shared" si="246"/>
        <v>73</v>
      </c>
      <c r="Z360" s="63">
        <f>VLOOKUP($Y360,[1]Edades!$A$3:$H$153,4,FALSE)</f>
        <v>6</v>
      </c>
      <c r="AA360" s="63" t="str">
        <f>VLOOKUP($Y360,[1]Edades!$A$3:$H$153,6,FALSE)</f>
        <v>6 - Persona mayor</v>
      </c>
      <c r="AB360" s="63">
        <f>VLOOKUP($Y360,[1]Edades!$A$3:$H$153,7,FALSE)</f>
        <v>15</v>
      </c>
      <c r="AC360" s="63" t="str">
        <f>VLOOKUP($Y360,[1]Edades!$A$3:$H$153,8,FALSE)</f>
        <v>70-74</v>
      </c>
      <c r="AD360" s="91" t="s">
        <v>1589</v>
      </c>
      <c r="AE360" s="85">
        <v>1</v>
      </c>
      <c r="AF360" s="85" t="s">
        <v>807</v>
      </c>
      <c r="AG360" s="86" t="s">
        <v>1777</v>
      </c>
      <c r="AH360" s="85" t="s">
        <v>807</v>
      </c>
      <c r="AI360" s="85" t="s">
        <v>807</v>
      </c>
      <c r="AJ360" s="85" t="s">
        <v>807</v>
      </c>
      <c r="AK360" s="86" t="s">
        <v>1775</v>
      </c>
      <c r="AL360" s="85" t="s">
        <v>807</v>
      </c>
      <c r="AM360" s="85" t="s">
        <v>1786</v>
      </c>
      <c r="AN360" s="85" t="s">
        <v>131</v>
      </c>
      <c r="AO360" s="85" t="s">
        <v>131</v>
      </c>
      <c r="AP360" s="85" t="s">
        <v>131</v>
      </c>
      <c r="AQ360" s="75" t="s">
        <v>1841</v>
      </c>
      <c r="AR360" s="53" t="str">
        <f t="shared" si="247"/>
        <v>86885 - Villagarzón</v>
      </c>
      <c r="AS360" s="85" t="s">
        <v>1618</v>
      </c>
      <c r="AT360" s="85">
        <v>3214627976</v>
      </c>
      <c r="AU360" s="85" t="s">
        <v>1219</v>
      </c>
      <c r="AV360" s="85"/>
      <c r="AW360" s="85"/>
      <c r="AX360" s="85"/>
      <c r="AY360" s="85"/>
      <c r="AZ360" s="85"/>
      <c r="BA360" s="85">
        <v>86</v>
      </c>
      <c r="BB360" s="85" t="s">
        <v>1778</v>
      </c>
      <c r="BC360" s="85">
        <v>86885</v>
      </c>
      <c r="BD360" s="85" t="s">
        <v>1618</v>
      </c>
      <c r="BE360" s="89">
        <v>860010017201</v>
      </c>
      <c r="BF360" s="49" t="s">
        <v>1083</v>
      </c>
      <c r="BG360" s="85" t="s">
        <v>1779</v>
      </c>
      <c r="BH360" s="85" t="s">
        <v>1780</v>
      </c>
      <c r="BI360" s="85">
        <v>4201616</v>
      </c>
      <c r="BJ360" s="85"/>
      <c r="BK360" s="85"/>
      <c r="BL360" s="85" t="s">
        <v>807</v>
      </c>
      <c r="BM360" s="85" t="s">
        <v>130</v>
      </c>
      <c r="BN360" s="85" t="s">
        <v>132</v>
      </c>
      <c r="BO360" s="85">
        <v>0</v>
      </c>
      <c r="BP360" s="85" t="s">
        <v>132</v>
      </c>
      <c r="BQ360" s="85" t="s">
        <v>132</v>
      </c>
      <c r="BR360" s="85" t="s">
        <v>807</v>
      </c>
      <c r="BS360" s="85" t="s">
        <v>807</v>
      </c>
      <c r="BT360" s="87">
        <v>44608</v>
      </c>
      <c r="BU360" s="85" t="s">
        <v>1677</v>
      </c>
      <c r="BV360" s="85" t="s">
        <v>130</v>
      </c>
      <c r="BW360" s="91" t="s">
        <v>1808</v>
      </c>
      <c r="BX360" s="85"/>
      <c r="BY360" s="85" t="s">
        <v>132</v>
      </c>
      <c r="BZ360" s="85" t="s">
        <v>807</v>
      </c>
      <c r="CA360" s="85" t="s">
        <v>807</v>
      </c>
      <c r="CB360" s="85"/>
      <c r="CC360" s="85"/>
      <c r="CD360" s="85" t="s">
        <v>131</v>
      </c>
      <c r="CE360" s="88" t="s">
        <v>1681</v>
      </c>
      <c r="CF360" s="80" t="str">
        <f t="shared" si="260"/>
        <v>HTA</v>
      </c>
      <c r="CG360" s="109">
        <v>103</v>
      </c>
      <c r="CH360" s="95">
        <v>170</v>
      </c>
      <c r="CI360" s="50">
        <f t="shared" si="231"/>
        <v>35.640138408304502</v>
      </c>
      <c r="CJ360" s="18" t="str">
        <f t="shared" si="232"/>
        <v>OBESIDAD</v>
      </c>
      <c r="CK360" s="95">
        <f>Hoja1!L362</f>
        <v>18</v>
      </c>
      <c r="CL360" s="10" t="s">
        <v>1113</v>
      </c>
      <c r="CM360" s="98">
        <v>43656</v>
      </c>
      <c r="CN360" s="92"/>
      <c r="CO360" s="75">
        <v>1</v>
      </c>
      <c r="CP360" s="98">
        <v>43656</v>
      </c>
      <c r="CQ360" s="75">
        <v>2</v>
      </c>
      <c r="CR360" s="65" t="s">
        <v>1222</v>
      </c>
      <c r="CS360" s="75">
        <v>0</v>
      </c>
      <c r="CT360" s="110" t="s">
        <v>131</v>
      </c>
      <c r="CU360" s="93" t="s">
        <v>807</v>
      </c>
      <c r="CV360" s="92"/>
      <c r="CW360" s="102">
        <v>140</v>
      </c>
      <c r="CX360" s="102">
        <v>100</v>
      </c>
      <c r="CY360" s="93" t="s">
        <v>807</v>
      </c>
      <c r="CZ360" s="92" t="s">
        <v>132</v>
      </c>
      <c r="DA360" s="75" t="s">
        <v>807</v>
      </c>
      <c r="DB360" s="92">
        <v>0</v>
      </c>
      <c r="DC360" s="75" t="str">
        <f t="shared" si="233"/>
        <v/>
      </c>
      <c r="DD360" s="16" t="str">
        <f t="shared" si="234"/>
        <v>PRESION ALTA</v>
      </c>
      <c r="DE360" s="16" t="str">
        <f t="shared" si="235"/>
        <v/>
      </c>
      <c r="DF360" s="16" t="str">
        <f t="shared" si="236"/>
        <v>HDL ALTO</v>
      </c>
      <c r="DG360" s="16" t="str">
        <f t="shared" si="248"/>
        <v xml:space="preserve"> + PRESION ALTA +  + HDL ALTO</v>
      </c>
      <c r="DH360" s="16" t="str">
        <f>VLOOKUP(DG360,Hoja3!$A$19:$B$41,2,FALSE)</f>
        <v>PRESION ALTA + HDL ALTO</v>
      </c>
      <c r="DI360" s="98"/>
      <c r="DJ360" s="75" t="str">
        <f t="shared" si="237"/>
        <v>NO</v>
      </c>
      <c r="DL360" s="98"/>
      <c r="DM360" s="97">
        <v>44379</v>
      </c>
      <c r="DN360" s="75" t="str">
        <f t="shared" si="238"/>
        <v>SI</v>
      </c>
      <c r="DO360" s="98"/>
      <c r="DP360" s="75" t="str">
        <f t="shared" si="239"/>
        <v>NO</v>
      </c>
      <c r="DQ360" s="98"/>
      <c r="DR360" s="75" t="str">
        <f t="shared" si="240"/>
        <v>NO</v>
      </c>
      <c r="DS360" s="98"/>
      <c r="DT360" s="75" t="str">
        <f t="shared" si="241"/>
        <v>NO</v>
      </c>
      <c r="DU360" s="98"/>
      <c r="DV360" s="75" t="str">
        <f t="shared" si="242"/>
        <v>NO</v>
      </c>
      <c r="DW360" s="97">
        <v>44379</v>
      </c>
      <c r="DX360" s="75" t="str">
        <f t="shared" si="243"/>
        <v>SI</v>
      </c>
      <c r="DY360" s="114">
        <v>44337</v>
      </c>
      <c r="DZ360" s="75" t="str">
        <f t="shared" si="244"/>
        <v>SI</v>
      </c>
      <c r="EA360" s="98"/>
      <c r="EB360" s="75" t="str">
        <f t="shared" si="245"/>
        <v>NO</v>
      </c>
      <c r="EC360" s="98" t="s">
        <v>807</v>
      </c>
      <c r="ED360" s="92" t="s">
        <v>1530</v>
      </c>
      <c r="EE360" s="92"/>
      <c r="EF360" s="98" t="s">
        <v>807</v>
      </c>
      <c r="EG360" s="94"/>
      <c r="EH360" s="99" t="s">
        <v>131</v>
      </c>
      <c r="EI360" s="99" t="s">
        <v>807</v>
      </c>
      <c r="EJ360" s="99"/>
      <c r="EK360" s="164">
        <v>44329</v>
      </c>
      <c r="EL360" s="92">
        <v>1</v>
      </c>
      <c r="EM360" s="165">
        <v>44329</v>
      </c>
      <c r="EN360" s="102">
        <v>104</v>
      </c>
      <c r="EO360" s="164">
        <v>44329</v>
      </c>
      <c r="EP360" s="92">
        <v>174</v>
      </c>
      <c r="EQ360" s="164">
        <v>44329</v>
      </c>
      <c r="ER360" s="99">
        <v>48.900000000000006</v>
      </c>
      <c r="ES360" s="164">
        <v>44329</v>
      </c>
      <c r="ET360" s="192">
        <v>45.5</v>
      </c>
      <c r="EU360" s="164">
        <v>44329</v>
      </c>
      <c r="EV360" s="92">
        <v>398</v>
      </c>
      <c r="EW360" s="164">
        <v>44329</v>
      </c>
      <c r="EX360" s="92"/>
      <c r="EY360" s="103"/>
      <c r="EZ360" s="92"/>
      <c r="FA360" s="102"/>
      <c r="FB360" s="102"/>
      <c r="FC360" s="92"/>
      <c r="FD360" s="92"/>
      <c r="FE360" s="165">
        <v>44329</v>
      </c>
      <c r="FF360" s="105">
        <v>49.6</v>
      </c>
      <c r="FG360" s="164">
        <v>44329</v>
      </c>
      <c r="FH360" s="105">
        <v>185.4</v>
      </c>
      <c r="FI360" s="92"/>
      <c r="FJ360" s="94"/>
      <c r="FK360" s="92"/>
      <c r="FL360" s="98">
        <v>44608</v>
      </c>
      <c r="FM360" s="98" t="s">
        <v>1530</v>
      </c>
      <c r="FN360" s="98">
        <v>44697</v>
      </c>
      <c r="FO360" s="107" t="s">
        <v>807</v>
      </c>
      <c r="FP360" s="92" t="s">
        <v>132</v>
      </c>
      <c r="FQ360" s="92" t="s">
        <v>132</v>
      </c>
      <c r="FR360" s="92" t="s">
        <v>132</v>
      </c>
      <c r="FS360" s="107" t="s">
        <v>807</v>
      </c>
      <c r="FT360" s="92" t="s">
        <v>132</v>
      </c>
      <c r="FU360" s="92"/>
      <c r="GM360" s="102"/>
    </row>
    <row r="361" spans="1:195" s="75" customFormat="1" x14ac:dyDescent="0.25">
      <c r="A361" s="85">
        <v>2022</v>
      </c>
      <c r="B361" s="76">
        <v>44926</v>
      </c>
      <c r="C361" s="85" t="s">
        <v>121</v>
      </c>
      <c r="D361" s="85" t="s">
        <v>122</v>
      </c>
      <c r="E361" s="85" t="s">
        <v>123</v>
      </c>
      <c r="F361" s="77">
        <f t="shared" si="250"/>
        <v>360</v>
      </c>
      <c r="G361" s="85" t="s">
        <v>1586</v>
      </c>
      <c r="H361" s="85">
        <v>86</v>
      </c>
      <c r="I361" s="85" t="s">
        <v>797</v>
      </c>
      <c r="J361" s="217" t="s">
        <v>983</v>
      </c>
      <c r="K361" s="77" t="str">
        <f>VLOOKUP(J361,[1]CodMpios!$B$1075:$E$1087,4,FALSE)</f>
        <v>86749 - Sibundoy</v>
      </c>
      <c r="L361" s="77" t="str">
        <f>VLOOKUP($J361,[1]Coord_Mpios_X_Y!$B$102:$K$114,9,FALSE)</f>
        <v>1,228746922448</v>
      </c>
      <c r="M361" s="77" t="str">
        <f>VLOOKUP($J361,[1]Coord_Mpios_X_Y!$B$102:$K$114,10,FALSE)</f>
        <v>-76,913075853547</v>
      </c>
      <c r="N361" s="86" t="s">
        <v>1784</v>
      </c>
      <c r="O361" s="86" t="s">
        <v>1776</v>
      </c>
      <c r="P361" s="218"/>
      <c r="Q361" s="85" t="s">
        <v>126</v>
      </c>
      <c r="R361" s="85">
        <v>1868972</v>
      </c>
      <c r="S361" s="62" t="str">
        <f t="shared" si="230"/>
        <v>CC1868972</v>
      </c>
      <c r="T361" s="91" t="s">
        <v>494</v>
      </c>
      <c r="U361" s="85" t="s">
        <v>530</v>
      </c>
      <c r="V361" s="91" t="s">
        <v>262</v>
      </c>
      <c r="W361" s="85" t="s">
        <v>213</v>
      </c>
      <c r="X361" s="87">
        <v>11697</v>
      </c>
      <c r="Y361" s="89">
        <f t="shared" si="246"/>
        <v>32</v>
      </c>
      <c r="Z361" s="63">
        <f>VLOOKUP($Y361,[1]Edades!$A$3:$H$153,4,FALSE)</f>
        <v>5</v>
      </c>
      <c r="AA361" s="63" t="str">
        <f>VLOOKUP($Y361,[1]Edades!$A$3:$H$153,6,FALSE)</f>
        <v>5 - Adultez</v>
      </c>
      <c r="AB361" s="63">
        <f>VLOOKUP($Y361,[1]Edades!$A$3:$H$153,7,FALSE)</f>
        <v>7</v>
      </c>
      <c r="AC361" s="63" t="str">
        <f>VLOOKUP($Y361,[1]Edades!$A$3:$H$153,8,FALSE)</f>
        <v>30-34</v>
      </c>
      <c r="AD361" s="88" t="s">
        <v>1589</v>
      </c>
      <c r="AE361" s="85">
        <v>1</v>
      </c>
      <c r="AF361" s="85" t="s">
        <v>807</v>
      </c>
      <c r="AG361" s="86" t="s">
        <v>1777</v>
      </c>
      <c r="AH361" s="85" t="s">
        <v>807</v>
      </c>
      <c r="AI361" s="85" t="s">
        <v>807</v>
      </c>
      <c r="AJ361" s="85" t="s">
        <v>807</v>
      </c>
      <c r="AK361" s="86" t="s">
        <v>1784</v>
      </c>
      <c r="AL361" s="86" t="s">
        <v>1601</v>
      </c>
      <c r="AM361" s="85" t="s">
        <v>1786</v>
      </c>
      <c r="AN361" s="85" t="s">
        <v>131</v>
      </c>
      <c r="AO361" s="85" t="s">
        <v>131</v>
      </c>
      <c r="AP361" s="85" t="s">
        <v>131</v>
      </c>
      <c r="AQ361" s="75" t="s">
        <v>1841</v>
      </c>
      <c r="AR361" s="53" t="str">
        <f t="shared" si="247"/>
        <v>86749 - Sibundoy</v>
      </c>
      <c r="AS361" s="85" t="s">
        <v>1669</v>
      </c>
      <c r="AT361" s="88">
        <v>3208785452</v>
      </c>
      <c r="AU361" s="85" t="s">
        <v>1219</v>
      </c>
      <c r="AV361" s="85"/>
      <c r="AW361" s="85"/>
      <c r="AX361" s="85"/>
      <c r="AY361" s="85"/>
      <c r="AZ361" s="85"/>
      <c r="BA361" s="85">
        <v>86</v>
      </c>
      <c r="BB361" s="85" t="s">
        <v>1778</v>
      </c>
      <c r="BC361" s="85">
        <v>86749</v>
      </c>
      <c r="BD361" s="85" t="s">
        <v>1669</v>
      </c>
      <c r="BE361" s="89">
        <v>860010017201</v>
      </c>
      <c r="BF361" s="49" t="s">
        <v>1080</v>
      </c>
      <c r="BG361" s="85" t="s">
        <v>1779</v>
      </c>
      <c r="BH361" s="85" t="s">
        <v>1780</v>
      </c>
      <c r="BI361" s="85">
        <v>4201616</v>
      </c>
      <c r="BJ361" s="85"/>
      <c r="BK361" s="85"/>
      <c r="BL361" s="85" t="s">
        <v>807</v>
      </c>
      <c r="BM361" s="85" t="s">
        <v>130</v>
      </c>
      <c r="BN361" s="85" t="s">
        <v>132</v>
      </c>
      <c r="BO361" s="85">
        <v>0</v>
      </c>
      <c r="BP361" s="85" t="s">
        <v>132</v>
      </c>
      <c r="BQ361" s="85" t="s">
        <v>132</v>
      </c>
      <c r="BR361" s="85" t="s">
        <v>807</v>
      </c>
      <c r="BS361" s="85" t="s">
        <v>807</v>
      </c>
      <c r="BT361" s="90">
        <v>44728</v>
      </c>
      <c r="BU361" s="85" t="s">
        <v>1677</v>
      </c>
      <c r="BV361" s="85" t="s">
        <v>130</v>
      </c>
      <c r="BW361" s="91" t="s">
        <v>1678</v>
      </c>
      <c r="BX361" s="85"/>
      <c r="BY361" s="85" t="s">
        <v>132</v>
      </c>
      <c r="BZ361" s="85" t="s">
        <v>807</v>
      </c>
      <c r="CA361" s="85" t="s">
        <v>807</v>
      </c>
      <c r="CB361" s="85"/>
      <c r="CC361" s="85"/>
      <c r="CD361" s="85" t="s">
        <v>131</v>
      </c>
      <c r="CE361" s="88" t="s">
        <v>1681</v>
      </c>
      <c r="CF361" s="80" t="str">
        <f t="shared" si="260"/>
        <v>HTA</v>
      </c>
      <c r="CG361" s="109">
        <v>60</v>
      </c>
      <c r="CH361" s="95">
        <v>155</v>
      </c>
      <c r="CI361" s="50">
        <f t="shared" si="231"/>
        <v>24.973985431841829</v>
      </c>
      <c r="CJ361" s="18" t="str">
        <f t="shared" si="232"/>
        <v>NORMAL</v>
      </c>
      <c r="CK361" s="95">
        <f>Hoja1!L363</f>
        <v>2</v>
      </c>
      <c r="CL361" s="10" t="s">
        <v>1112</v>
      </c>
      <c r="CM361" s="97">
        <v>43661</v>
      </c>
      <c r="CN361" s="92"/>
      <c r="CO361" s="75">
        <v>1</v>
      </c>
      <c r="CP361" s="97">
        <v>43661</v>
      </c>
      <c r="CQ361" s="75">
        <v>2</v>
      </c>
      <c r="CR361" s="65" t="s">
        <v>1222</v>
      </c>
      <c r="CS361" s="75">
        <v>0</v>
      </c>
      <c r="CT361" s="92" t="s">
        <v>131</v>
      </c>
      <c r="CU361" s="93" t="s">
        <v>807</v>
      </c>
      <c r="CV361" s="92"/>
      <c r="CW361" s="102">
        <v>150</v>
      </c>
      <c r="CX361" s="102">
        <v>80</v>
      </c>
      <c r="CY361" s="93" t="s">
        <v>807</v>
      </c>
      <c r="CZ361" s="92" t="s">
        <v>132</v>
      </c>
      <c r="DA361" s="75" t="s">
        <v>807</v>
      </c>
      <c r="DB361" s="92">
        <v>0</v>
      </c>
      <c r="DC361" s="75" t="str">
        <f t="shared" si="233"/>
        <v/>
      </c>
      <c r="DD361" s="16" t="str">
        <f t="shared" si="234"/>
        <v/>
      </c>
      <c r="DE361" s="16" t="str">
        <f t="shared" si="235"/>
        <v/>
      </c>
      <c r="DF361" s="16" t="str">
        <f t="shared" si="236"/>
        <v>HDL ALTO</v>
      </c>
      <c r="DG361" s="16" t="str">
        <f t="shared" si="248"/>
        <v xml:space="preserve"> +  +  + HDL ALTO</v>
      </c>
      <c r="DH361" s="16" t="str">
        <f>VLOOKUP(DG361,Hoja3!$A$19:$B$41,2,FALSE)</f>
        <v>HDL ALTO</v>
      </c>
      <c r="DI361" s="98"/>
      <c r="DJ361" s="75" t="str">
        <f t="shared" si="237"/>
        <v>NO</v>
      </c>
      <c r="DL361" s="98"/>
      <c r="DM361" s="98"/>
      <c r="DN361" s="75" t="str">
        <f t="shared" si="238"/>
        <v>NO</v>
      </c>
      <c r="DO361" s="98"/>
      <c r="DP361" s="75" t="str">
        <f t="shared" si="239"/>
        <v>NO</v>
      </c>
      <c r="DQ361" s="98"/>
      <c r="DR361" s="75" t="str">
        <f t="shared" si="240"/>
        <v>NO</v>
      </c>
      <c r="DS361" s="98"/>
      <c r="DT361" s="75" t="str">
        <f t="shared" si="241"/>
        <v>NO</v>
      </c>
      <c r="DU361" s="98"/>
      <c r="DV361" s="75" t="str">
        <f t="shared" si="242"/>
        <v>NO</v>
      </c>
      <c r="DW361" s="98"/>
      <c r="DX361" s="75" t="str">
        <f t="shared" si="243"/>
        <v>NO</v>
      </c>
      <c r="DY361" s="98">
        <v>43643</v>
      </c>
      <c r="DZ361" s="75" t="str">
        <f t="shared" si="244"/>
        <v>SI</v>
      </c>
      <c r="EA361" s="98"/>
      <c r="EB361" s="75" t="str">
        <f t="shared" si="245"/>
        <v>NO</v>
      </c>
      <c r="EC361" s="98" t="s">
        <v>807</v>
      </c>
      <c r="ED361" s="92" t="s">
        <v>1530</v>
      </c>
      <c r="EE361" s="92"/>
      <c r="EF361" s="98" t="s">
        <v>807</v>
      </c>
      <c r="EG361" s="94"/>
      <c r="EH361" s="99" t="s">
        <v>1711</v>
      </c>
      <c r="EI361" s="99" t="s">
        <v>807</v>
      </c>
      <c r="EJ361" s="99"/>
      <c r="EK361" s="101">
        <v>43641</v>
      </c>
      <c r="EL361" s="92">
        <v>0.7</v>
      </c>
      <c r="EM361" s="103">
        <v>43641</v>
      </c>
      <c r="EN361" s="102">
        <v>99</v>
      </c>
      <c r="EO361" s="101">
        <v>43641</v>
      </c>
      <c r="EP361" s="92">
        <v>211</v>
      </c>
      <c r="EQ361" s="101">
        <v>43641</v>
      </c>
      <c r="ER361" s="99">
        <v>106.8</v>
      </c>
      <c r="ES361" s="101">
        <v>43641</v>
      </c>
      <c r="ET361" s="192">
        <v>60</v>
      </c>
      <c r="EU361" s="101">
        <v>43641</v>
      </c>
      <c r="EV361" s="92">
        <v>221</v>
      </c>
      <c r="EW361" s="101" t="s">
        <v>1940</v>
      </c>
      <c r="EX361" s="92"/>
      <c r="EY361" s="103" t="s">
        <v>1836</v>
      </c>
      <c r="EZ361" s="92">
        <v>98</v>
      </c>
      <c r="FA361" s="102"/>
      <c r="FB361" s="102"/>
      <c r="FC361" s="92"/>
      <c r="FD361" s="92"/>
      <c r="FE361" s="103">
        <v>43641</v>
      </c>
      <c r="FF361" s="104" t="s">
        <v>2033</v>
      </c>
      <c r="FG361" s="101" t="s">
        <v>1836</v>
      </c>
      <c r="FH361" s="105">
        <v>99</v>
      </c>
      <c r="FI361" s="92"/>
      <c r="FJ361" s="94"/>
      <c r="FK361" s="92"/>
      <c r="FL361" s="97">
        <v>44728</v>
      </c>
      <c r="FM361" s="98" t="s">
        <v>1530</v>
      </c>
      <c r="FN361" s="97">
        <v>44820</v>
      </c>
      <c r="FO361" s="107" t="s">
        <v>807</v>
      </c>
      <c r="FP361" s="92" t="s">
        <v>132</v>
      </c>
      <c r="FQ361" s="92" t="s">
        <v>132</v>
      </c>
      <c r="FR361" s="92" t="s">
        <v>132</v>
      </c>
      <c r="FS361" s="107" t="s">
        <v>807</v>
      </c>
      <c r="FT361" s="92" t="s">
        <v>132</v>
      </c>
      <c r="FU361" s="92"/>
      <c r="GM361" s="102"/>
    </row>
    <row r="362" spans="1:195" s="75" customFormat="1" x14ac:dyDescent="0.25">
      <c r="A362" s="85">
        <v>2022</v>
      </c>
      <c r="B362" s="76">
        <v>44926</v>
      </c>
      <c r="C362" s="85" t="s">
        <v>121</v>
      </c>
      <c r="D362" s="85" t="s">
        <v>122</v>
      </c>
      <c r="E362" s="85" t="s">
        <v>123</v>
      </c>
      <c r="F362" s="77">
        <f t="shared" si="250"/>
        <v>361</v>
      </c>
      <c r="G362" s="85" t="s">
        <v>1586</v>
      </c>
      <c r="H362" s="85">
        <v>86</v>
      </c>
      <c r="I362" s="85" t="s">
        <v>797</v>
      </c>
      <c r="J362" s="217" t="s">
        <v>798</v>
      </c>
      <c r="K362" s="77" t="str">
        <f>VLOOKUP(J362,[1]CodMpios!$B$1075:$E$1087,4,FALSE)</f>
        <v>86885 - Villagarzón</v>
      </c>
      <c r="L362" s="77" t="str">
        <f>VLOOKUP($J362,[1]Coord_Mpios_X_Y!$B$102:$K$114,9,FALSE)</f>
        <v>0,911149514668</v>
      </c>
      <c r="M362" s="77" t="str">
        <f>VLOOKUP($J362,[1]Coord_Mpios_X_Y!$B$102:$K$114,10,FALSE)</f>
        <v>-76,744954472991</v>
      </c>
      <c r="N362" s="86" t="s">
        <v>1775</v>
      </c>
      <c r="O362" s="86" t="s">
        <v>1776</v>
      </c>
      <c r="P362" s="218"/>
      <c r="Q362" s="85" t="s">
        <v>126</v>
      </c>
      <c r="R362" s="108">
        <v>27359728</v>
      </c>
      <c r="S362" s="62" t="str">
        <f t="shared" si="230"/>
        <v>CC27359728</v>
      </c>
      <c r="T362" s="91" t="s">
        <v>738</v>
      </c>
      <c r="U362" s="85" t="s">
        <v>530</v>
      </c>
      <c r="V362" s="91" t="s">
        <v>246</v>
      </c>
      <c r="W362" s="85" t="s">
        <v>240</v>
      </c>
      <c r="X362" s="87">
        <v>19721</v>
      </c>
      <c r="Y362" s="89">
        <f t="shared" si="246"/>
        <v>53</v>
      </c>
      <c r="Z362" s="63">
        <f>VLOOKUP($Y362,[1]Edades!$A$3:$H$153,4,FALSE)</f>
        <v>5</v>
      </c>
      <c r="AA362" s="63" t="str">
        <f>VLOOKUP($Y362,[1]Edades!$A$3:$H$153,6,FALSE)</f>
        <v>5 - Adultez</v>
      </c>
      <c r="AB362" s="63">
        <f>VLOOKUP($Y362,[1]Edades!$A$3:$H$153,7,FALSE)</f>
        <v>11</v>
      </c>
      <c r="AC362" s="63" t="str">
        <f>VLOOKUP($Y362,[1]Edades!$A$3:$H$153,8,FALSE)</f>
        <v>50-54</v>
      </c>
      <c r="AD362" s="91" t="s">
        <v>1590</v>
      </c>
      <c r="AE362" s="85">
        <v>2</v>
      </c>
      <c r="AF362" s="85" t="s">
        <v>807</v>
      </c>
      <c r="AG362" s="86" t="s">
        <v>1777</v>
      </c>
      <c r="AH362" s="85" t="s">
        <v>807</v>
      </c>
      <c r="AI362" s="85" t="s">
        <v>807</v>
      </c>
      <c r="AJ362" s="85" t="s">
        <v>807</v>
      </c>
      <c r="AK362" s="86" t="s">
        <v>1775</v>
      </c>
      <c r="AL362" s="85" t="s">
        <v>807</v>
      </c>
      <c r="AM362" s="85" t="s">
        <v>1786</v>
      </c>
      <c r="AN362" s="85" t="s">
        <v>131</v>
      </c>
      <c r="AO362" s="85" t="s">
        <v>131</v>
      </c>
      <c r="AP362" s="85" t="s">
        <v>131</v>
      </c>
      <c r="AQ362" s="75" t="s">
        <v>1841</v>
      </c>
      <c r="AR362" s="53" t="str">
        <f t="shared" si="247"/>
        <v>86885 - Villagarzón</v>
      </c>
      <c r="AS362" s="85" t="s">
        <v>1618</v>
      </c>
      <c r="AT362" s="85">
        <v>3114902783</v>
      </c>
      <c r="AU362" s="85" t="s">
        <v>1219</v>
      </c>
      <c r="AV362" s="85"/>
      <c r="AW362" s="85"/>
      <c r="AX362" s="85"/>
      <c r="AY362" s="85"/>
      <c r="AZ362" s="85"/>
      <c r="BA362" s="85">
        <v>86</v>
      </c>
      <c r="BB362" s="85" t="s">
        <v>1778</v>
      </c>
      <c r="BC362" s="85">
        <v>86885</v>
      </c>
      <c r="BD362" s="85" t="s">
        <v>1618</v>
      </c>
      <c r="BE362" s="89">
        <v>860010017201</v>
      </c>
      <c r="BF362" s="49" t="s">
        <v>1083</v>
      </c>
      <c r="BG362" s="85" t="s">
        <v>1779</v>
      </c>
      <c r="BH362" s="85" t="s">
        <v>1780</v>
      </c>
      <c r="BI362" s="85">
        <v>4201616</v>
      </c>
      <c r="BJ362" s="85"/>
      <c r="BK362" s="85"/>
      <c r="BL362" s="85" t="s">
        <v>2259</v>
      </c>
      <c r="BM362" s="85" t="s">
        <v>130</v>
      </c>
      <c r="BN362" s="85" t="s">
        <v>132</v>
      </c>
      <c r="BO362" s="85">
        <v>0</v>
      </c>
      <c r="BP362" s="85" t="s">
        <v>132</v>
      </c>
      <c r="BQ362" s="85" t="s">
        <v>132</v>
      </c>
      <c r="BR362" s="85" t="s">
        <v>807</v>
      </c>
      <c r="BS362" s="85" t="s">
        <v>807</v>
      </c>
      <c r="BT362" s="142">
        <v>44432</v>
      </c>
      <c r="BU362" s="85" t="s">
        <v>1677</v>
      </c>
      <c r="BV362" s="85" t="s">
        <v>130</v>
      </c>
      <c r="BW362" s="91" t="s">
        <v>1792</v>
      </c>
      <c r="BX362" s="85"/>
      <c r="BY362" s="85" t="s">
        <v>132</v>
      </c>
      <c r="BZ362" s="85" t="s">
        <v>807</v>
      </c>
      <c r="CA362" s="85" t="s">
        <v>807</v>
      </c>
      <c r="CB362" s="85"/>
      <c r="CC362" s="85"/>
      <c r="CD362" s="85" t="s">
        <v>131</v>
      </c>
      <c r="CE362" s="88" t="s">
        <v>1681</v>
      </c>
      <c r="CF362" s="80" t="str">
        <f t="shared" si="260"/>
        <v>HTA</v>
      </c>
      <c r="CG362" s="109">
        <v>95</v>
      </c>
      <c r="CH362" s="95">
        <v>153</v>
      </c>
      <c r="CI362" s="50">
        <f t="shared" si="231"/>
        <v>40.582681874492714</v>
      </c>
      <c r="CJ362" s="18" t="str">
        <f t="shared" si="232"/>
        <v>OBESIDAD</v>
      </c>
      <c r="CK362" s="95">
        <f>Hoja1!L364</f>
        <v>23</v>
      </c>
      <c r="CL362" s="10" t="s">
        <v>1114</v>
      </c>
      <c r="CM362" s="114">
        <v>43661</v>
      </c>
      <c r="CN362" s="92"/>
      <c r="CO362" s="75">
        <v>1</v>
      </c>
      <c r="CP362" s="119">
        <f t="shared" ref="CP362:CP363" si="262">CM362</f>
        <v>43661</v>
      </c>
      <c r="CQ362" s="75">
        <v>2</v>
      </c>
      <c r="CR362" s="65" t="s">
        <v>1222</v>
      </c>
      <c r="CS362" s="75">
        <v>0</v>
      </c>
      <c r="CT362" s="110" t="s">
        <v>131</v>
      </c>
      <c r="CU362" s="93" t="s">
        <v>807</v>
      </c>
      <c r="CV362" s="92"/>
      <c r="CW362" s="102">
        <v>140</v>
      </c>
      <c r="CX362" s="102">
        <v>90</v>
      </c>
      <c r="CY362" s="93" t="s">
        <v>807</v>
      </c>
      <c r="CZ362" s="92" t="s">
        <v>132</v>
      </c>
      <c r="DA362" s="75" t="s">
        <v>807</v>
      </c>
      <c r="DB362" s="92">
        <v>0</v>
      </c>
      <c r="DC362" s="75" t="str">
        <f t="shared" si="233"/>
        <v/>
      </c>
      <c r="DD362" s="16" t="str">
        <f t="shared" si="234"/>
        <v>PRESION ALTA</v>
      </c>
      <c r="DE362" s="16" t="str">
        <f t="shared" si="235"/>
        <v/>
      </c>
      <c r="DF362" s="16" t="str">
        <f t="shared" si="236"/>
        <v>HDL ALTO</v>
      </c>
      <c r="DG362" s="16" t="str">
        <f t="shared" si="248"/>
        <v xml:space="preserve"> + PRESION ALTA +  + HDL ALTO</v>
      </c>
      <c r="DH362" s="16" t="str">
        <f>VLOOKUP(DG362,Hoja3!$A$19:$B$41,2,FALSE)</f>
        <v>PRESION ALTA + HDL ALTO</v>
      </c>
      <c r="DI362" s="98"/>
      <c r="DJ362" s="75" t="str">
        <f t="shared" si="237"/>
        <v>NO</v>
      </c>
      <c r="DL362" s="98"/>
      <c r="DM362" s="97">
        <v>44127</v>
      </c>
      <c r="DN362" s="75" t="str">
        <f t="shared" si="238"/>
        <v>SI</v>
      </c>
      <c r="DO362" s="98"/>
      <c r="DP362" s="75" t="str">
        <f t="shared" si="239"/>
        <v>NO</v>
      </c>
      <c r="DQ362" s="98"/>
      <c r="DR362" s="75" t="str">
        <f t="shared" si="240"/>
        <v>NO</v>
      </c>
      <c r="DS362" s="98"/>
      <c r="DT362" s="75" t="str">
        <f t="shared" si="241"/>
        <v>NO</v>
      </c>
      <c r="DU362" s="98"/>
      <c r="DV362" s="75" t="str">
        <f t="shared" si="242"/>
        <v>NO</v>
      </c>
      <c r="DW362" s="98"/>
      <c r="DX362" s="75" t="str">
        <f t="shared" si="243"/>
        <v>NO</v>
      </c>
      <c r="DY362" s="98">
        <v>44098</v>
      </c>
      <c r="DZ362" s="75" t="str">
        <f t="shared" si="244"/>
        <v>SI</v>
      </c>
      <c r="EA362" s="98"/>
      <c r="EB362" s="75" t="str">
        <f t="shared" si="245"/>
        <v>NO</v>
      </c>
      <c r="EC362" s="98" t="s">
        <v>807</v>
      </c>
      <c r="ED362" s="92" t="s">
        <v>1530</v>
      </c>
      <c r="EE362" s="92"/>
      <c r="EF362" s="98" t="s">
        <v>807</v>
      </c>
      <c r="EG362" s="94"/>
      <c r="EH362" s="99" t="s">
        <v>131</v>
      </c>
      <c r="EI362" s="99" t="s">
        <v>807</v>
      </c>
      <c r="EJ362" s="99"/>
      <c r="EK362" s="164">
        <v>44063</v>
      </c>
      <c r="EL362" s="92">
        <v>1.1000000000000001</v>
      </c>
      <c r="EM362" s="165">
        <v>44063</v>
      </c>
      <c r="EN362" s="102">
        <v>101</v>
      </c>
      <c r="EO362" s="164">
        <v>44063</v>
      </c>
      <c r="EP362" s="92">
        <v>161</v>
      </c>
      <c r="EQ362" s="164">
        <v>44063</v>
      </c>
      <c r="ER362" s="99">
        <v>94.4</v>
      </c>
      <c r="ES362" s="164">
        <v>44063</v>
      </c>
      <c r="ET362" s="192">
        <v>24</v>
      </c>
      <c r="EU362" s="164">
        <v>44063</v>
      </c>
      <c r="EV362" s="92">
        <v>213</v>
      </c>
      <c r="EW362" s="164">
        <v>44063</v>
      </c>
      <c r="EX362" s="92"/>
      <c r="EY362" s="103"/>
      <c r="EZ362" s="92"/>
      <c r="FA362" s="102"/>
      <c r="FB362" s="102"/>
      <c r="FC362" s="92"/>
      <c r="FD362" s="92"/>
      <c r="FE362" s="165">
        <v>44063</v>
      </c>
      <c r="FF362" s="105">
        <v>150</v>
      </c>
      <c r="FG362" s="164">
        <v>44063</v>
      </c>
      <c r="FH362" s="105">
        <v>15</v>
      </c>
      <c r="FI362" s="92"/>
      <c r="FJ362" s="94"/>
      <c r="FK362" s="92"/>
      <c r="FL362" s="114">
        <v>44432</v>
      </c>
      <c r="FM362" s="98" t="s">
        <v>1530</v>
      </c>
      <c r="FN362" s="114">
        <v>44463</v>
      </c>
      <c r="FO362" s="107" t="s">
        <v>807</v>
      </c>
      <c r="FP362" s="92" t="s">
        <v>132</v>
      </c>
      <c r="FQ362" s="92" t="s">
        <v>132</v>
      </c>
      <c r="FR362" s="92" t="s">
        <v>132</v>
      </c>
      <c r="FS362" s="107" t="s">
        <v>807</v>
      </c>
      <c r="FT362" s="92" t="s">
        <v>132</v>
      </c>
      <c r="FU362" s="92"/>
      <c r="GM362" s="102"/>
    </row>
    <row r="363" spans="1:195" s="75" customFormat="1" x14ac:dyDescent="0.25">
      <c r="A363" s="85">
        <v>2022</v>
      </c>
      <c r="B363" s="76">
        <v>44926</v>
      </c>
      <c r="C363" s="85" t="s">
        <v>121</v>
      </c>
      <c r="D363" s="85" t="s">
        <v>122</v>
      </c>
      <c r="E363" s="85" t="s">
        <v>123</v>
      </c>
      <c r="F363" s="77">
        <f t="shared" si="250"/>
        <v>362</v>
      </c>
      <c r="G363" s="85" t="s">
        <v>1586</v>
      </c>
      <c r="H363" s="85">
        <v>86</v>
      </c>
      <c r="I363" s="85" t="s">
        <v>797</v>
      </c>
      <c r="J363" s="217" t="s">
        <v>798</v>
      </c>
      <c r="K363" s="77" t="str">
        <f>VLOOKUP(J363,[1]CodMpios!$B$1075:$E$1087,4,FALSE)</f>
        <v>86885 - Villagarzón</v>
      </c>
      <c r="L363" s="77" t="str">
        <f>VLOOKUP($J363,[1]Coord_Mpios_X_Y!$B$102:$K$114,9,FALSE)</f>
        <v>0,911149514668</v>
      </c>
      <c r="M363" s="77" t="str">
        <f>VLOOKUP($J363,[1]Coord_Mpios_X_Y!$B$102:$K$114,10,FALSE)</f>
        <v>-76,744954472991</v>
      </c>
      <c r="N363" s="86" t="s">
        <v>1784</v>
      </c>
      <c r="O363" s="86" t="s">
        <v>1776</v>
      </c>
      <c r="P363" s="218"/>
      <c r="Q363" s="85" t="s">
        <v>126</v>
      </c>
      <c r="R363" s="108">
        <v>69086803</v>
      </c>
      <c r="S363" s="62" t="str">
        <f t="shared" si="230"/>
        <v>CC69086803</v>
      </c>
      <c r="T363" s="91" t="s">
        <v>573</v>
      </c>
      <c r="U363" s="85" t="s">
        <v>530</v>
      </c>
      <c r="V363" s="91" t="s">
        <v>177</v>
      </c>
      <c r="W363" s="85" t="s">
        <v>429</v>
      </c>
      <c r="X363" s="87">
        <v>25679</v>
      </c>
      <c r="Y363" s="89">
        <f t="shared" si="246"/>
        <v>70</v>
      </c>
      <c r="Z363" s="63">
        <f>VLOOKUP($Y363,[1]Edades!$A$3:$H$153,4,FALSE)</f>
        <v>6</v>
      </c>
      <c r="AA363" s="63" t="str">
        <f>VLOOKUP($Y363,[1]Edades!$A$3:$H$153,6,FALSE)</f>
        <v>6 - Persona mayor</v>
      </c>
      <c r="AB363" s="63">
        <f>VLOOKUP($Y363,[1]Edades!$A$3:$H$153,7,FALSE)</f>
        <v>15</v>
      </c>
      <c r="AC363" s="63" t="str">
        <f>VLOOKUP($Y363,[1]Edades!$A$3:$H$153,8,FALSE)</f>
        <v>70-74</v>
      </c>
      <c r="AD363" s="91" t="s">
        <v>1590</v>
      </c>
      <c r="AE363" s="85">
        <v>2</v>
      </c>
      <c r="AF363" s="85" t="s">
        <v>807</v>
      </c>
      <c r="AG363" s="86" t="s">
        <v>1777</v>
      </c>
      <c r="AH363" s="85" t="s">
        <v>807</v>
      </c>
      <c r="AI363" s="85" t="s">
        <v>807</v>
      </c>
      <c r="AJ363" s="85" t="s">
        <v>807</v>
      </c>
      <c r="AK363" s="86" t="s">
        <v>1784</v>
      </c>
      <c r="AL363" s="85" t="s">
        <v>807</v>
      </c>
      <c r="AM363" s="85" t="s">
        <v>1786</v>
      </c>
      <c r="AN363" s="85" t="s">
        <v>131</v>
      </c>
      <c r="AO363" s="85" t="s">
        <v>131</v>
      </c>
      <c r="AP363" s="85" t="s">
        <v>131</v>
      </c>
      <c r="AQ363" s="75" t="s">
        <v>1841</v>
      </c>
      <c r="AR363" s="53" t="str">
        <f t="shared" si="247"/>
        <v>86885 - Villagarzón</v>
      </c>
      <c r="AS363" s="85" t="s">
        <v>1618</v>
      </c>
      <c r="AT363" s="85">
        <v>3147090373</v>
      </c>
      <c r="AU363" s="85" t="s">
        <v>1219</v>
      </c>
      <c r="AV363" s="85"/>
      <c r="AW363" s="85"/>
      <c r="AX363" s="85"/>
      <c r="AY363" s="85"/>
      <c r="AZ363" s="85"/>
      <c r="BA363" s="85">
        <v>86</v>
      </c>
      <c r="BB363" s="85" t="s">
        <v>1778</v>
      </c>
      <c r="BC363" s="85">
        <v>86885</v>
      </c>
      <c r="BD363" s="85" t="s">
        <v>1618</v>
      </c>
      <c r="BE363" s="89">
        <v>860010017201</v>
      </c>
      <c r="BF363" s="49" t="s">
        <v>1083</v>
      </c>
      <c r="BG363" s="85" t="s">
        <v>1779</v>
      </c>
      <c r="BH363" s="85" t="s">
        <v>1780</v>
      </c>
      <c r="BI363" s="85">
        <v>4201616</v>
      </c>
      <c r="BJ363" s="85"/>
      <c r="BK363" s="85"/>
      <c r="BL363" s="85" t="s">
        <v>807</v>
      </c>
      <c r="BM363" s="85" t="s">
        <v>130</v>
      </c>
      <c r="BN363" s="85" t="s">
        <v>132</v>
      </c>
      <c r="BO363" s="85">
        <v>0</v>
      </c>
      <c r="BP363" s="85" t="s">
        <v>132</v>
      </c>
      <c r="BQ363" s="85" t="s">
        <v>132</v>
      </c>
      <c r="BR363" s="85" t="s">
        <v>807</v>
      </c>
      <c r="BS363" s="85" t="s">
        <v>807</v>
      </c>
      <c r="BT363" s="142">
        <v>44837</v>
      </c>
      <c r="BU363" s="85" t="s">
        <v>1677</v>
      </c>
      <c r="BV363" s="85" t="s">
        <v>130</v>
      </c>
      <c r="BW363" s="91" t="s">
        <v>1808</v>
      </c>
      <c r="BX363" s="85"/>
      <c r="BY363" s="85" t="s">
        <v>132</v>
      </c>
      <c r="BZ363" s="85" t="s">
        <v>807</v>
      </c>
      <c r="CA363" s="85" t="s">
        <v>807</v>
      </c>
      <c r="CB363" s="85"/>
      <c r="CC363" s="85"/>
      <c r="CD363" s="85" t="s">
        <v>131</v>
      </c>
      <c r="CE363" s="88" t="s">
        <v>1681</v>
      </c>
      <c r="CF363" s="80" t="str">
        <f t="shared" si="260"/>
        <v>HTA</v>
      </c>
      <c r="CG363" s="109">
        <v>74</v>
      </c>
      <c r="CH363" s="95">
        <v>154</v>
      </c>
      <c r="CI363" s="50">
        <f t="shared" si="231"/>
        <v>31.20256367009614</v>
      </c>
      <c r="CJ363" s="18" t="str">
        <f t="shared" si="232"/>
        <v>OBESIDAD</v>
      </c>
      <c r="CK363" s="95">
        <f>Hoja1!L365</f>
        <v>44</v>
      </c>
      <c r="CL363" s="10" t="s">
        <v>1115</v>
      </c>
      <c r="CM363" s="114">
        <v>43664</v>
      </c>
      <c r="CN363" s="92"/>
      <c r="CO363" s="75">
        <v>1</v>
      </c>
      <c r="CP363" s="119">
        <f t="shared" si="262"/>
        <v>43664</v>
      </c>
      <c r="CQ363" s="75">
        <v>2</v>
      </c>
      <c r="CR363" s="65" t="s">
        <v>1222</v>
      </c>
      <c r="CS363" s="75">
        <v>0</v>
      </c>
      <c r="CT363" s="110" t="s">
        <v>131</v>
      </c>
      <c r="CU363" s="93" t="s">
        <v>807</v>
      </c>
      <c r="CV363" s="92"/>
      <c r="CW363" s="102">
        <v>180</v>
      </c>
      <c r="CX363" s="102">
        <v>120</v>
      </c>
      <c r="CY363" s="93" t="s">
        <v>807</v>
      </c>
      <c r="CZ363" s="92" t="s">
        <v>132</v>
      </c>
      <c r="DA363" s="75" t="s">
        <v>807</v>
      </c>
      <c r="DB363" s="92">
        <v>0</v>
      </c>
      <c r="DC363" s="75" t="str">
        <f t="shared" si="233"/>
        <v/>
      </c>
      <c r="DD363" s="16" t="str">
        <f t="shared" si="234"/>
        <v>PRESION ALTA</v>
      </c>
      <c r="DE363" s="16" t="str">
        <f t="shared" si="235"/>
        <v/>
      </c>
      <c r="DF363" s="16" t="str">
        <f t="shared" si="236"/>
        <v>HDL ALTO</v>
      </c>
      <c r="DG363" s="16" t="str">
        <f t="shared" si="248"/>
        <v xml:space="preserve"> + PRESION ALTA +  + HDL ALTO</v>
      </c>
      <c r="DH363" s="16" t="str">
        <f>VLOOKUP(DG363,Hoja3!$A$19:$B$41,2,FALSE)</f>
        <v>PRESION ALTA + HDL ALTO</v>
      </c>
      <c r="DI363" s="98"/>
      <c r="DJ363" s="75" t="str">
        <f t="shared" si="237"/>
        <v>NO</v>
      </c>
      <c r="DL363" s="98"/>
      <c r="DM363" s="97">
        <v>44449</v>
      </c>
      <c r="DN363" s="75" t="str">
        <f t="shared" si="238"/>
        <v>SI</v>
      </c>
      <c r="DO363" s="98"/>
      <c r="DP363" s="75" t="str">
        <f t="shared" si="239"/>
        <v>NO</v>
      </c>
      <c r="DQ363" s="98"/>
      <c r="DR363" s="75" t="str">
        <f t="shared" si="240"/>
        <v>NO</v>
      </c>
      <c r="DS363" s="98"/>
      <c r="DT363" s="75" t="str">
        <f t="shared" si="241"/>
        <v>NO</v>
      </c>
      <c r="DU363" s="98"/>
      <c r="DV363" s="75" t="str">
        <f t="shared" si="242"/>
        <v>NO</v>
      </c>
      <c r="DW363" s="98"/>
      <c r="DX363" s="75" t="str">
        <f t="shared" si="243"/>
        <v>NO</v>
      </c>
      <c r="DY363" s="98">
        <v>44781</v>
      </c>
      <c r="DZ363" s="75" t="str">
        <f t="shared" si="244"/>
        <v>SI</v>
      </c>
      <c r="EA363" s="98"/>
      <c r="EB363" s="75" t="str">
        <f t="shared" si="245"/>
        <v>NO</v>
      </c>
      <c r="EC363" s="98" t="s">
        <v>807</v>
      </c>
      <c r="ED363" s="92" t="s">
        <v>1530</v>
      </c>
      <c r="EE363" s="92"/>
      <c r="EF363" s="98" t="s">
        <v>807</v>
      </c>
      <c r="EG363" s="94"/>
      <c r="EH363" s="99" t="s">
        <v>131</v>
      </c>
      <c r="EI363" s="99" t="s">
        <v>807</v>
      </c>
      <c r="EJ363" s="99"/>
      <c r="EK363" s="164">
        <v>44781</v>
      </c>
      <c r="EL363" s="92">
        <v>0.5</v>
      </c>
      <c r="EM363" s="165">
        <v>44819</v>
      </c>
      <c r="EN363" s="102">
        <v>93</v>
      </c>
      <c r="EO363" s="164">
        <v>44435</v>
      </c>
      <c r="EP363" s="92">
        <v>192</v>
      </c>
      <c r="EQ363" s="164">
        <v>44435</v>
      </c>
      <c r="ER363" s="99">
        <v>106.6</v>
      </c>
      <c r="ES363" s="164">
        <v>44435</v>
      </c>
      <c r="ET363" s="192">
        <v>38</v>
      </c>
      <c r="EU363" s="164">
        <v>44435</v>
      </c>
      <c r="EV363" s="92">
        <v>237</v>
      </c>
      <c r="EW363" s="164">
        <v>44781</v>
      </c>
      <c r="EX363" s="92"/>
      <c r="EY363" s="103"/>
      <c r="EZ363" s="92"/>
      <c r="FA363" s="102"/>
      <c r="FB363" s="102"/>
      <c r="FC363" s="92"/>
      <c r="FD363" s="92"/>
      <c r="FE363" s="165">
        <v>44781</v>
      </c>
      <c r="FF363" s="105">
        <v>63</v>
      </c>
      <c r="FG363" s="164">
        <v>44781</v>
      </c>
      <c r="FH363" s="105">
        <v>50</v>
      </c>
      <c r="FI363" s="92"/>
      <c r="FJ363" s="94"/>
      <c r="FK363" s="92"/>
      <c r="FL363" s="114">
        <v>44837</v>
      </c>
      <c r="FM363" s="98" t="s">
        <v>1530</v>
      </c>
      <c r="FN363" s="114">
        <v>44929</v>
      </c>
      <c r="FO363" s="107"/>
      <c r="FP363" s="92" t="s">
        <v>132</v>
      </c>
      <c r="FQ363" s="92" t="s">
        <v>132</v>
      </c>
      <c r="FR363" s="92" t="s">
        <v>132</v>
      </c>
      <c r="FS363" s="107" t="s">
        <v>807</v>
      </c>
      <c r="FT363" s="92" t="s">
        <v>132</v>
      </c>
      <c r="FU363" s="92"/>
      <c r="GM363" s="102"/>
    </row>
    <row r="364" spans="1:195" s="75" customFormat="1" x14ac:dyDescent="0.25">
      <c r="A364" s="85">
        <v>2022</v>
      </c>
      <c r="B364" s="76">
        <v>44926</v>
      </c>
      <c r="C364" s="85" t="s">
        <v>121</v>
      </c>
      <c r="D364" s="85" t="s">
        <v>122</v>
      </c>
      <c r="E364" s="85" t="s">
        <v>1474</v>
      </c>
      <c r="F364" s="77">
        <f t="shared" si="250"/>
        <v>363</v>
      </c>
      <c r="G364" s="85" t="s">
        <v>1586</v>
      </c>
      <c r="H364" s="85">
        <v>86</v>
      </c>
      <c r="I364" s="85" t="s">
        <v>797</v>
      </c>
      <c r="J364" s="217" t="s">
        <v>798</v>
      </c>
      <c r="K364" s="77" t="str">
        <f>VLOOKUP(J364,[1]CodMpios!$B$1075:$E$1087,4,FALSE)</f>
        <v>86885 - Villagarzón</v>
      </c>
      <c r="L364" s="77" t="str">
        <f>VLOOKUP($J364,[1]Coord_Mpios_X_Y!$B$102:$K$114,9,FALSE)</f>
        <v>0,911149514668</v>
      </c>
      <c r="M364" s="77" t="str">
        <f>VLOOKUP($J364,[1]Coord_Mpios_X_Y!$B$102:$K$114,10,FALSE)</f>
        <v>-76,744954472991</v>
      </c>
      <c r="N364" s="86" t="s">
        <v>1784</v>
      </c>
      <c r="O364" s="86" t="s">
        <v>1776</v>
      </c>
      <c r="P364" s="218"/>
      <c r="Q364" s="85" t="s">
        <v>126</v>
      </c>
      <c r="R364" s="108">
        <v>69086770</v>
      </c>
      <c r="S364" s="62" t="str">
        <f t="shared" si="230"/>
        <v>CC69086770</v>
      </c>
      <c r="T364" s="85" t="s">
        <v>133</v>
      </c>
      <c r="U364" s="85" t="s">
        <v>1338</v>
      </c>
      <c r="V364" s="91" t="s">
        <v>217</v>
      </c>
      <c r="W364" s="85" t="s">
        <v>630</v>
      </c>
      <c r="X364" s="87">
        <v>24991</v>
      </c>
      <c r="Y364" s="89">
        <f t="shared" si="246"/>
        <v>68</v>
      </c>
      <c r="Z364" s="63">
        <f>VLOOKUP($Y364,[1]Edades!$A$3:$H$153,4,FALSE)</f>
        <v>6</v>
      </c>
      <c r="AA364" s="63" t="str">
        <f>VLOOKUP($Y364,[1]Edades!$A$3:$H$153,6,FALSE)</f>
        <v>6 - Persona mayor</v>
      </c>
      <c r="AB364" s="63">
        <f>VLOOKUP($Y364,[1]Edades!$A$3:$H$153,7,FALSE)</f>
        <v>14</v>
      </c>
      <c r="AC364" s="63" t="str">
        <f>VLOOKUP($Y364,[1]Edades!$A$3:$H$153,8,FALSE)</f>
        <v>65-69</v>
      </c>
      <c r="AD364" s="91" t="s">
        <v>1590</v>
      </c>
      <c r="AE364" s="85">
        <v>2</v>
      </c>
      <c r="AF364" s="85" t="s">
        <v>807</v>
      </c>
      <c r="AG364" s="86" t="s">
        <v>212</v>
      </c>
      <c r="AH364" s="86" t="s">
        <v>130</v>
      </c>
      <c r="AI364" s="85" t="s">
        <v>807</v>
      </c>
      <c r="AJ364" s="85" t="s">
        <v>807</v>
      </c>
      <c r="AK364" s="86" t="s">
        <v>1784</v>
      </c>
      <c r="AL364" s="86" t="s">
        <v>1602</v>
      </c>
      <c r="AM364" s="85" t="s">
        <v>1786</v>
      </c>
      <c r="AN364" s="85" t="s">
        <v>131</v>
      </c>
      <c r="AO364" s="85" t="s">
        <v>131</v>
      </c>
      <c r="AP364" s="85" t="s">
        <v>131</v>
      </c>
      <c r="AQ364" s="86" t="s">
        <v>1787</v>
      </c>
      <c r="AR364" s="53" t="str">
        <f t="shared" si="247"/>
        <v>86885 - Villagarzón</v>
      </c>
      <c r="AS364" s="85" t="s">
        <v>1618</v>
      </c>
      <c r="AT364" s="85">
        <v>3127381247</v>
      </c>
      <c r="AU364" s="85" t="s">
        <v>1219</v>
      </c>
      <c r="AV364" s="85"/>
      <c r="AW364" s="85"/>
      <c r="AX364" s="85"/>
      <c r="AY364" s="85"/>
      <c r="AZ364" s="85"/>
      <c r="BA364" s="85">
        <v>86</v>
      </c>
      <c r="BB364" s="85" t="s">
        <v>1778</v>
      </c>
      <c r="BC364" s="85">
        <v>86885</v>
      </c>
      <c r="BD364" s="85" t="s">
        <v>1618</v>
      </c>
      <c r="BE364" s="89">
        <v>860010017201</v>
      </c>
      <c r="BF364" s="49" t="s">
        <v>1083</v>
      </c>
      <c r="BG364" s="85" t="s">
        <v>1779</v>
      </c>
      <c r="BH364" s="85" t="s">
        <v>1780</v>
      </c>
      <c r="BI364" s="85">
        <v>4201616</v>
      </c>
      <c r="BJ364" s="85"/>
      <c r="BK364" s="85"/>
      <c r="BL364" s="85" t="s">
        <v>807</v>
      </c>
      <c r="BM364" s="85" t="s">
        <v>130</v>
      </c>
      <c r="BN364" s="85" t="s">
        <v>132</v>
      </c>
      <c r="BO364" s="85">
        <v>0</v>
      </c>
      <c r="BP364" s="85" t="s">
        <v>132</v>
      </c>
      <c r="BQ364" s="85" t="s">
        <v>132</v>
      </c>
      <c r="BR364" s="85" t="s">
        <v>807</v>
      </c>
      <c r="BS364" s="85" t="s">
        <v>807</v>
      </c>
      <c r="BT364" s="142">
        <v>43669</v>
      </c>
      <c r="BU364" s="85" t="s">
        <v>1677</v>
      </c>
      <c r="BV364" s="85" t="s">
        <v>130</v>
      </c>
      <c r="BW364" s="91" t="s">
        <v>131</v>
      </c>
      <c r="BX364" s="85"/>
      <c r="BY364" s="85" t="s">
        <v>131</v>
      </c>
      <c r="BZ364" s="85" t="s">
        <v>807</v>
      </c>
      <c r="CA364" s="85" t="s">
        <v>807</v>
      </c>
      <c r="CB364" s="85"/>
      <c r="CC364" s="85"/>
      <c r="CD364" s="85" t="s">
        <v>131</v>
      </c>
      <c r="CE364" s="88" t="s">
        <v>1681</v>
      </c>
      <c r="CF364" s="80" t="str">
        <f t="shared" si="260"/>
        <v>DM</v>
      </c>
      <c r="CG364" s="109">
        <v>54</v>
      </c>
      <c r="CH364" s="95">
        <v>154</v>
      </c>
      <c r="CI364" s="50">
        <f t="shared" si="231"/>
        <v>22.769438353853939</v>
      </c>
      <c r="CJ364" s="18" t="str">
        <f t="shared" si="232"/>
        <v>NORMAL</v>
      </c>
      <c r="CK364" s="95">
        <f>Hoja1!L366</f>
        <v>24</v>
      </c>
      <c r="CL364" s="10" t="s">
        <v>1114</v>
      </c>
      <c r="CM364" s="114">
        <v>43669</v>
      </c>
      <c r="CN364" s="92"/>
      <c r="CO364" s="92">
        <v>2</v>
      </c>
      <c r="CP364" s="65" t="s">
        <v>1222</v>
      </c>
      <c r="CQ364" s="75">
        <v>1</v>
      </c>
      <c r="CR364" s="98">
        <v>43669</v>
      </c>
      <c r="CS364" s="75">
        <v>1</v>
      </c>
      <c r="CT364" s="110" t="s">
        <v>1707</v>
      </c>
      <c r="CU364" s="93" t="s">
        <v>807</v>
      </c>
      <c r="CV364" s="92"/>
      <c r="CW364" s="102">
        <v>120</v>
      </c>
      <c r="CX364" s="102">
        <v>80</v>
      </c>
      <c r="CY364" s="93" t="s">
        <v>807</v>
      </c>
      <c r="CZ364" s="92" t="s">
        <v>132</v>
      </c>
      <c r="DA364" s="75" t="s">
        <v>807</v>
      </c>
      <c r="DB364" s="92">
        <v>0</v>
      </c>
      <c r="DC364" s="75" t="str">
        <f t="shared" si="233"/>
        <v/>
      </c>
      <c r="DD364" s="16" t="str">
        <f t="shared" si="234"/>
        <v/>
      </c>
      <c r="DE364" s="16" t="str">
        <f t="shared" si="235"/>
        <v/>
      </c>
      <c r="DF364" s="16" t="str">
        <f t="shared" si="236"/>
        <v/>
      </c>
      <c r="DG364" s="16" t="str">
        <f t="shared" si="248"/>
        <v xml:space="preserve"> +  +  + </v>
      </c>
      <c r="DH364" s="16" t="str">
        <f>E364</f>
        <v>DM</v>
      </c>
      <c r="DI364" s="98"/>
      <c r="DJ364" s="75" t="str">
        <f t="shared" si="237"/>
        <v>NO</v>
      </c>
      <c r="DL364" s="98"/>
      <c r="DM364" s="98"/>
      <c r="DN364" s="75" t="str">
        <f t="shared" si="238"/>
        <v>NO</v>
      </c>
      <c r="DO364" s="98"/>
      <c r="DP364" s="75" t="str">
        <f t="shared" si="239"/>
        <v>NO</v>
      </c>
      <c r="DQ364" s="98"/>
      <c r="DR364" s="75" t="str">
        <f t="shared" si="240"/>
        <v>NO</v>
      </c>
      <c r="DS364" s="98"/>
      <c r="DT364" s="75" t="str">
        <f t="shared" si="241"/>
        <v>NO</v>
      </c>
      <c r="DU364" s="98"/>
      <c r="DV364" s="75" t="str">
        <f t="shared" si="242"/>
        <v>NO</v>
      </c>
      <c r="DW364" s="98"/>
      <c r="DX364" s="75" t="str">
        <f t="shared" si="243"/>
        <v>NO</v>
      </c>
      <c r="DY364" s="98"/>
      <c r="DZ364" s="75" t="str">
        <f t="shared" si="244"/>
        <v>NO</v>
      </c>
      <c r="EA364" s="98"/>
      <c r="EB364" s="75" t="str">
        <f t="shared" si="245"/>
        <v>NO</v>
      </c>
      <c r="EC364" s="98" t="s">
        <v>807</v>
      </c>
      <c r="ED364" s="92" t="s">
        <v>1530</v>
      </c>
      <c r="EE364" s="92"/>
      <c r="EF364" s="98" t="s">
        <v>807</v>
      </c>
      <c r="EG364" s="94"/>
      <c r="EH364" s="99" t="s">
        <v>131</v>
      </c>
      <c r="EI364" s="99" t="s">
        <v>807</v>
      </c>
      <c r="EJ364" s="99"/>
      <c r="EK364" s="164">
        <v>43636</v>
      </c>
      <c r="EL364" s="92">
        <v>0.6</v>
      </c>
      <c r="EM364" s="165">
        <v>43636</v>
      </c>
      <c r="EN364" s="102">
        <v>306</v>
      </c>
      <c r="EO364" s="164">
        <v>43636</v>
      </c>
      <c r="EP364" s="92">
        <v>254</v>
      </c>
      <c r="EQ364" s="164">
        <v>43636</v>
      </c>
      <c r="ER364" s="99">
        <v>195</v>
      </c>
      <c r="ES364" s="164">
        <v>43636</v>
      </c>
      <c r="ET364" s="192">
        <v>59</v>
      </c>
      <c r="EU364" s="101"/>
      <c r="EV364" s="92"/>
      <c r="EW364" s="101"/>
      <c r="EX364" s="92"/>
      <c r="EY364" s="103"/>
      <c r="EZ364" s="92"/>
      <c r="FA364" s="102"/>
      <c r="FB364" s="102"/>
      <c r="FC364" s="92"/>
      <c r="FD364" s="92"/>
      <c r="FE364" s="103"/>
      <c r="FF364" s="105"/>
      <c r="FG364" s="101"/>
      <c r="FH364" s="105"/>
      <c r="FI364" s="92"/>
      <c r="FJ364" s="94"/>
      <c r="FK364" s="92"/>
      <c r="FL364" s="114">
        <v>43669</v>
      </c>
      <c r="FM364" s="98" t="s">
        <v>1530</v>
      </c>
      <c r="FN364" s="98"/>
      <c r="FO364" s="107" t="s">
        <v>807</v>
      </c>
      <c r="FP364" s="92" t="s">
        <v>132</v>
      </c>
      <c r="FQ364" s="92" t="s">
        <v>132</v>
      </c>
      <c r="FR364" s="92" t="s">
        <v>132</v>
      </c>
      <c r="FS364" s="107" t="s">
        <v>807</v>
      </c>
      <c r="FT364" s="92" t="s">
        <v>132</v>
      </c>
      <c r="FU364" s="92"/>
      <c r="GM364" s="102"/>
    </row>
    <row r="365" spans="1:195" s="75" customFormat="1" x14ac:dyDescent="0.25">
      <c r="A365" s="85">
        <v>2022</v>
      </c>
      <c r="B365" s="76">
        <v>44926</v>
      </c>
      <c r="C365" s="85" t="s">
        <v>121</v>
      </c>
      <c r="D365" s="85" t="s">
        <v>122</v>
      </c>
      <c r="E365" s="85" t="s">
        <v>123</v>
      </c>
      <c r="F365" s="77">
        <f t="shared" si="250"/>
        <v>364</v>
      </c>
      <c r="G365" s="85" t="s">
        <v>1586</v>
      </c>
      <c r="H365" s="85">
        <v>86</v>
      </c>
      <c r="I365" s="85" t="s">
        <v>797</v>
      </c>
      <c r="J365" s="217" t="s">
        <v>798</v>
      </c>
      <c r="K365" s="77" t="str">
        <f>VLOOKUP(J365,[1]CodMpios!$B$1075:$E$1087,4,FALSE)</f>
        <v>86885 - Villagarzón</v>
      </c>
      <c r="L365" s="77" t="str">
        <f>VLOOKUP($J365,[1]Coord_Mpios_X_Y!$B$102:$K$114,9,FALSE)</f>
        <v>0,911149514668</v>
      </c>
      <c r="M365" s="77" t="str">
        <f>VLOOKUP($J365,[1]Coord_Mpios_X_Y!$B$102:$K$114,10,FALSE)</f>
        <v>-76,744954472991</v>
      </c>
      <c r="N365" s="86" t="s">
        <v>1775</v>
      </c>
      <c r="O365" s="86" t="s">
        <v>1776</v>
      </c>
      <c r="P365" s="218"/>
      <c r="Q365" s="85" t="s">
        <v>126</v>
      </c>
      <c r="R365" s="108">
        <v>27359507</v>
      </c>
      <c r="S365" s="62" t="str">
        <f t="shared" si="230"/>
        <v>CC27359507</v>
      </c>
      <c r="T365" s="91" t="s">
        <v>1210</v>
      </c>
      <c r="U365" s="85" t="s">
        <v>133</v>
      </c>
      <c r="V365" s="91" t="s">
        <v>557</v>
      </c>
      <c r="W365" s="85" t="s">
        <v>290</v>
      </c>
      <c r="X365" s="87">
        <v>21357</v>
      </c>
      <c r="Y365" s="89">
        <f t="shared" si="246"/>
        <v>58</v>
      </c>
      <c r="Z365" s="63">
        <f>VLOOKUP($Y365,[1]Edades!$A$3:$H$153,4,FALSE)</f>
        <v>5</v>
      </c>
      <c r="AA365" s="63" t="str">
        <f>VLOOKUP($Y365,[1]Edades!$A$3:$H$153,6,FALSE)</f>
        <v>5 - Adultez</v>
      </c>
      <c r="AB365" s="63">
        <f>VLOOKUP($Y365,[1]Edades!$A$3:$H$153,7,FALSE)</f>
        <v>12</v>
      </c>
      <c r="AC365" s="63" t="str">
        <f>VLOOKUP($Y365,[1]Edades!$A$3:$H$153,8,FALSE)</f>
        <v>55-59</v>
      </c>
      <c r="AD365" s="91" t="s">
        <v>1590</v>
      </c>
      <c r="AE365" s="85">
        <v>2</v>
      </c>
      <c r="AF365" s="85" t="s">
        <v>807</v>
      </c>
      <c r="AG365" s="86" t="s">
        <v>212</v>
      </c>
      <c r="AH365" s="86" t="s">
        <v>130</v>
      </c>
      <c r="AI365" s="85" t="s">
        <v>807</v>
      </c>
      <c r="AJ365" s="85" t="s">
        <v>807</v>
      </c>
      <c r="AK365" s="86" t="s">
        <v>1775</v>
      </c>
      <c r="AL365" s="85" t="s">
        <v>807</v>
      </c>
      <c r="AM365" s="85" t="s">
        <v>1786</v>
      </c>
      <c r="AN365" s="85" t="s">
        <v>131</v>
      </c>
      <c r="AO365" s="85" t="s">
        <v>131</v>
      </c>
      <c r="AP365" s="85" t="s">
        <v>131</v>
      </c>
      <c r="AQ365" s="75" t="s">
        <v>1841</v>
      </c>
      <c r="AR365" s="53" t="str">
        <f t="shared" si="247"/>
        <v>86885 - Villagarzón</v>
      </c>
      <c r="AS365" s="85" t="s">
        <v>1618</v>
      </c>
      <c r="AT365" s="85">
        <v>3209257034</v>
      </c>
      <c r="AU365" s="85" t="s">
        <v>1219</v>
      </c>
      <c r="AV365" s="85"/>
      <c r="AW365" s="85"/>
      <c r="AX365" s="85"/>
      <c r="AY365" s="85"/>
      <c r="AZ365" s="85"/>
      <c r="BA365" s="85">
        <v>86</v>
      </c>
      <c r="BB365" s="85" t="s">
        <v>1778</v>
      </c>
      <c r="BC365" s="85">
        <v>86885</v>
      </c>
      <c r="BD365" s="85" t="s">
        <v>1618</v>
      </c>
      <c r="BE365" s="89">
        <v>860010017201</v>
      </c>
      <c r="BF365" s="49" t="s">
        <v>1083</v>
      </c>
      <c r="BG365" s="85" t="s">
        <v>1779</v>
      </c>
      <c r="BH365" s="85" t="s">
        <v>1780</v>
      </c>
      <c r="BI365" s="85">
        <v>4201616</v>
      </c>
      <c r="BJ365" s="85"/>
      <c r="BK365" s="85"/>
      <c r="BL365" s="85" t="s">
        <v>807</v>
      </c>
      <c r="BM365" s="88" t="s">
        <v>132</v>
      </c>
      <c r="BN365" s="85" t="s">
        <v>132</v>
      </c>
      <c r="BO365" s="85">
        <v>0</v>
      </c>
      <c r="BP365" s="85" t="s">
        <v>132</v>
      </c>
      <c r="BQ365" s="85" t="s">
        <v>132</v>
      </c>
      <c r="BR365" s="85" t="s">
        <v>807</v>
      </c>
      <c r="BS365" s="85" t="s">
        <v>807</v>
      </c>
      <c r="BT365" s="142">
        <v>43670</v>
      </c>
      <c r="BU365" s="85" t="s">
        <v>1677</v>
      </c>
      <c r="BV365" s="85" t="s">
        <v>130</v>
      </c>
      <c r="BW365" s="91" t="s">
        <v>1678</v>
      </c>
      <c r="BX365" s="85"/>
      <c r="BY365" s="88" t="s">
        <v>130</v>
      </c>
      <c r="BZ365" s="85" t="s">
        <v>807</v>
      </c>
      <c r="CA365" s="85" t="s">
        <v>807</v>
      </c>
      <c r="CB365" s="85"/>
      <c r="CC365" s="85"/>
      <c r="CD365" s="85" t="s">
        <v>131</v>
      </c>
      <c r="CE365" s="88" t="s">
        <v>1681</v>
      </c>
      <c r="CF365" s="80" t="str">
        <f t="shared" si="260"/>
        <v>HTA</v>
      </c>
      <c r="CG365" s="109">
        <v>66</v>
      </c>
      <c r="CH365" s="95">
        <v>153</v>
      </c>
      <c r="CI365" s="50">
        <f t="shared" si="231"/>
        <v>28.194284249647573</v>
      </c>
      <c r="CJ365" s="18" t="str">
        <f t="shared" si="232"/>
        <v>SOBREPESO</v>
      </c>
      <c r="CK365" s="95">
        <f>Hoja1!L367</f>
        <v>19</v>
      </c>
      <c r="CL365" s="10" t="s">
        <v>1113</v>
      </c>
      <c r="CM365" s="114">
        <v>43670</v>
      </c>
      <c r="CN365" s="92"/>
      <c r="CO365" s="75">
        <v>1</v>
      </c>
      <c r="CP365" s="119">
        <f>CM365</f>
        <v>43670</v>
      </c>
      <c r="CQ365" s="75">
        <v>2</v>
      </c>
      <c r="CR365" s="65" t="s">
        <v>1222</v>
      </c>
      <c r="CS365" s="75">
        <v>0</v>
      </c>
      <c r="CT365" s="110" t="s">
        <v>131</v>
      </c>
      <c r="CU365" s="93" t="s">
        <v>807</v>
      </c>
      <c r="CV365" s="92"/>
      <c r="CW365" s="102">
        <v>110</v>
      </c>
      <c r="CX365" s="102">
        <v>80</v>
      </c>
      <c r="CY365" s="93" t="s">
        <v>807</v>
      </c>
      <c r="CZ365" s="92" t="s">
        <v>130</v>
      </c>
      <c r="DA365" s="75" t="s">
        <v>807</v>
      </c>
      <c r="DB365" s="92">
        <v>0</v>
      </c>
      <c r="DC365" s="75" t="str">
        <f t="shared" si="233"/>
        <v/>
      </c>
      <c r="DD365" s="16" t="str">
        <f t="shared" si="234"/>
        <v/>
      </c>
      <c r="DE365" s="16" t="str">
        <f t="shared" si="235"/>
        <v/>
      </c>
      <c r="DF365" s="16" t="str">
        <f t="shared" si="236"/>
        <v/>
      </c>
      <c r="DG365" s="16" t="str">
        <f t="shared" si="248"/>
        <v xml:space="preserve"> +  +  + </v>
      </c>
      <c r="DH365" s="16" t="str">
        <f>E365</f>
        <v>HTA</v>
      </c>
      <c r="DI365" s="98"/>
      <c r="DJ365" s="75" t="str">
        <f t="shared" si="237"/>
        <v>NO</v>
      </c>
      <c r="DL365" s="98"/>
      <c r="DM365" s="98"/>
      <c r="DN365" s="75" t="str">
        <f t="shared" si="238"/>
        <v>NO</v>
      </c>
      <c r="DO365" s="98"/>
      <c r="DP365" s="75" t="str">
        <f t="shared" si="239"/>
        <v>NO</v>
      </c>
      <c r="DQ365" s="98"/>
      <c r="DR365" s="75" t="str">
        <f t="shared" si="240"/>
        <v>NO</v>
      </c>
      <c r="DS365" s="98"/>
      <c r="DT365" s="75" t="str">
        <f t="shared" si="241"/>
        <v>NO</v>
      </c>
      <c r="DU365" s="98"/>
      <c r="DV365" s="75" t="str">
        <f t="shared" si="242"/>
        <v>NO</v>
      </c>
      <c r="DW365" s="98"/>
      <c r="DX365" s="75" t="str">
        <f t="shared" si="243"/>
        <v>NO</v>
      </c>
      <c r="DY365" s="98"/>
      <c r="DZ365" s="75" t="str">
        <f t="shared" si="244"/>
        <v>NO</v>
      </c>
      <c r="EA365" s="98"/>
      <c r="EB365" s="75" t="str">
        <f t="shared" si="245"/>
        <v>NO</v>
      </c>
      <c r="EC365" s="98" t="s">
        <v>807</v>
      </c>
      <c r="ED365" s="92" t="s">
        <v>1530</v>
      </c>
      <c r="EE365" s="92"/>
      <c r="EF365" s="98" t="s">
        <v>807</v>
      </c>
      <c r="EG365" s="94"/>
      <c r="EH365" s="92" t="s">
        <v>1793</v>
      </c>
      <c r="EI365" s="99" t="s">
        <v>807</v>
      </c>
      <c r="EJ365" s="99"/>
      <c r="EK365" s="164">
        <v>43600</v>
      </c>
      <c r="EL365" s="92">
        <v>1.2</v>
      </c>
      <c r="EM365" s="165">
        <v>43600</v>
      </c>
      <c r="EN365" s="102">
        <v>98.7</v>
      </c>
      <c r="EO365" s="164">
        <v>43600</v>
      </c>
      <c r="EP365" s="92">
        <v>272</v>
      </c>
      <c r="EQ365" s="164">
        <v>43600</v>
      </c>
      <c r="ER365" s="99">
        <v>159.80000000000001</v>
      </c>
      <c r="ES365" s="164">
        <v>43600</v>
      </c>
      <c r="ET365" s="192">
        <v>46.6</v>
      </c>
      <c r="EU365" s="164">
        <v>43600</v>
      </c>
      <c r="EV365" s="92">
        <v>328</v>
      </c>
      <c r="EW365" s="164">
        <v>43600</v>
      </c>
      <c r="EX365" s="92"/>
      <c r="EY365" s="103"/>
      <c r="EZ365" s="92"/>
      <c r="FA365" s="102"/>
      <c r="FB365" s="102"/>
      <c r="FC365" s="92"/>
      <c r="FD365" s="92"/>
      <c r="FE365" s="165">
        <v>43600</v>
      </c>
      <c r="FF365" s="105">
        <v>26.7</v>
      </c>
      <c r="FG365" s="164">
        <v>43600</v>
      </c>
      <c r="FH365" s="105">
        <v>65.5</v>
      </c>
      <c r="FI365" s="92"/>
      <c r="FJ365" s="94"/>
      <c r="FK365" s="92"/>
      <c r="FL365" s="114">
        <v>43670</v>
      </c>
      <c r="FM365" s="98" t="s">
        <v>1530</v>
      </c>
      <c r="FN365" s="114">
        <v>43762</v>
      </c>
      <c r="FO365" s="107" t="s">
        <v>807</v>
      </c>
      <c r="FP365" s="92" t="s">
        <v>132</v>
      </c>
      <c r="FQ365" s="92" t="s">
        <v>132</v>
      </c>
      <c r="FR365" s="92" t="s">
        <v>132</v>
      </c>
      <c r="FS365" s="107" t="s">
        <v>807</v>
      </c>
      <c r="FT365" s="92" t="s">
        <v>132</v>
      </c>
      <c r="FU365" s="92"/>
      <c r="GM365" s="102"/>
    </row>
    <row r="366" spans="1:195" s="75" customFormat="1" x14ac:dyDescent="0.25">
      <c r="A366" s="85">
        <v>2022</v>
      </c>
      <c r="B366" s="76">
        <v>44926</v>
      </c>
      <c r="C366" s="85" t="s">
        <v>121</v>
      </c>
      <c r="D366" s="85" t="s">
        <v>122</v>
      </c>
      <c r="E366" s="85" t="s">
        <v>123</v>
      </c>
      <c r="F366" s="77">
        <f t="shared" si="250"/>
        <v>365</v>
      </c>
      <c r="G366" s="85" t="s">
        <v>1586</v>
      </c>
      <c r="H366" s="85">
        <v>86</v>
      </c>
      <c r="I366" s="85" t="s">
        <v>797</v>
      </c>
      <c r="J366" s="217" t="s">
        <v>980</v>
      </c>
      <c r="K366" s="77" t="str">
        <f>VLOOKUP(J366,[1]CodMpios!$B$1075:$E$1087,4,FALSE)</f>
        <v>86755 - San Francisco</v>
      </c>
      <c r="L366" s="77" t="str">
        <f>VLOOKUP($J366,[1]Coord_Mpios_X_Y!$B$102:$K$114,9,FALSE)</f>
        <v>1,136071096046</v>
      </c>
      <c r="M366" s="77" t="str">
        <f>VLOOKUP($J366,[1]Coord_Mpios_X_Y!$B$102:$K$114,10,FALSE)</f>
        <v>-76,847266605795</v>
      </c>
      <c r="N366" s="86" t="s">
        <v>1784</v>
      </c>
      <c r="O366" s="86" t="s">
        <v>1776</v>
      </c>
      <c r="P366" s="218"/>
      <c r="Q366" s="85" t="s">
        <v>126</v>
      </c>
      <c r="R366" s="108">
        <v>27474067</v>
      </c>
      <c r="S366" s="62" t="str">
        <f t="shared" si="230"/>
        <v>CC27474067</v>
      </c>
      <c r="T366" s="91" t="s">
        <v>608</v>
      </c>
      <c r="U366" s="85" t="s">
        <v>175</v>
      </c>
      <c r="V366" s="91" t="s">
        <v>219</v>
      </c>
      <c r="W366" s="85" t="s">
        <v>213</v>
      </c>
      <c r="X366" s="87">
        <v>15995</v>
      </c>
      <c r="Y366" s="89">
        <f t="shared" si="246"/>
        <v>43</v>
      </c>
      <c r="Z366" s="63">
        <f>VLOOKUP($Y366,[1]Edades!$A$3:$H$153,4,FALSE)</f>
        <v>5</v>
      </c>
      <c r="AA366" s="63" t="str">
        <f>VLOOKUP($Y366,[1]Edades!$A$3:$H$153,6,FALSE)</f>
        <v>5 - Adultez</v>
      </c>
      <c r="AB366" s="63">
        <f>VLOOKUP($Y366,[1]Edades!$A$3:$H$153,7,FALSE)</f>
        <v>9</v>
      </c>
      <c r="AC366" s="63" t="str">
        <f>VLOOKUP($Y366,[1]Edades!$A$3:$H$153,8,FALSE)</f>
        <v>40-44</v>
      </c>
      <c r="AD366" s="91" t="s">
        <v>1590</v>
      </c>
      <c r="AE366" s="85">
        <v>2</v>
      </c>
      <c r="AF366" s="85" t="s">
        <v>807</v>
      </c>
      <c r="AG366" s="86" t="s">
        <v>1777</v>
      </c>
      <c r="AH366" s="85" t="s">
        <v>807</v>
      </c>
      <c r="AI366" s="85" t="s">
        <v>807</v>
      </c>
      <c r="AJ366" s="85" t="s">
        <v>807</v>
      </c>
      <c r="AK366" s="86" t="s">
        <v>1784</v>
      </c>
      <c r="AL366" s="86" t="s">
        <v>1600</v>
      </c>
      <c r="AM366" s="85" t="s">
        <v>1786</v>
      </c>
      <c r="AN366" s="85" t="s">
        <v>131</v>
      </c>
      <c r="AO366" s="85" t="s">
        <v>131</v>
      </c>
      <c r="AP366" s="85" t="s">
        <v>131</v>
      </c>
      <c r="AQ366" s="75" t="s">
        <v>1841</v>
      </c>
      <c r="AR366" s="53" t="str">
        <f t="shared" si="247"/>
        <v>86755 - San Francisco</v>
      </c>
      <c r="AS366" s="85" t="s">
        <v>1938</v>
      </c>
      <c r="AT366" s="88">
        <v>3125301624</v>
      </c>
      <c r="AU366" s="85" t="s">
        <v>1219</v>
      </c>
      <c r="AV366" s="85"/>
      <c r="AW366" s="85"/>
      <c r="AX366" s="85"/>
      <c r="AY366" s="85"/>
      <c r="AZ366" s="85"/>
      <c r="BA366" s="85">
        <v>86</v>
      </c>
      <c r="BB366" s="85" t="s">
        <v>1778</v>
      </c>
      <c r="BC366" s="85">
        <v>86755</v>
      </c>
      <c r="BD366" s="85" t="s">
        <v>1938</v>
      </c>
      <c r="BE366" s="89">
        <v>860010017201</v>
      </c>
      <c r="BF366" t="s">
        <v>1079</v>
      </c>
      <c r="BG366" s="85" t="s">
        <v>1779</v>
      </c>
      <c r="BH366" s="85" t="s">
        <v>1780</v>
      </c>
      <c r="BI366" s="85">
        <v>4201616</v>
      </c>
      <c r="BJ366" s="85"/>
      <c r="BK366" s="85"/>
      <c r="BL366" s="85" t="s">
        <v>807</v>
      </c>
      <c r="BM366" s="85" t="s">
        <v>130</v>
      </c>
      <c r="BN366" s="85" t="s">
        <v>132</v>
      </c>
      <c r="BO366" s="85">
        <v>0</v>
      </c>
      <c r="BP366" s="85" t="s">
        <v>132</v>
      </c>
      <c r="BQ366" s="85" t="s">
        <v>132</v>
      </c>
      <c r="BR366" s="85" t="s">
        <v>807</v>
      </c>
      <c r="BS366" s="85" t="s">
        <v>807</v>
      </c>
      <c r="BT366" s="90">
        <v>44349</v>
      </c>
      <c r="BU366" s="85" t="s">
        <v>1677</v>
      </c>
      <c r="BV366" s="85" t="s">
        <v>130</v>
      </c>
      <c r="BW366" s="91" t="s">
        <v>1678</v>
      </c>
      <c r="BX366" s="85"/>
      <c r="BY366" s="88" t="s">
        <v>130</v>
      </c>
      <c r="BZ366" s="85" t="s">
        <v>807</v>
      </c>
      <c r="CA366" s="85" t="s">
        <v>807</v>
      </c>
      <c r="CB366" s="85"/>
      <c r="CC366" s="85"/>
      <c r="CD366" s="85" t="s">
        <v>131</v>
      </c>
      <c r="CE366" s="88" t="s">
        <v>1681</v>
      </c>
      <c r="CF366" s="80" t="str">
        <f t="shared" si="260"/>
        <v>HTA</v>
      </c>
      <c r="CG366" s="109">
        <v>68</v>
      </c>
      <c r="CH366" s="95">
        <v>150</v>
      </c>
      <c r="CI366" s="50">
        <f t="shared" si="231"/>
        <v>30.222222222222221</v>
      </c>
      <c r="CJ366" s="18" t="str">
        <f t="shared" si="232"/>
        <v>OBESIDAD</v>
      </c>
      <c r="CK366" s="95">
        <f>Hoja1!L368</f>
        <v>3</v>
      </c>
      <c r="CL366" s="10" t="s">
        <v>1112</v>
      </c>
      <c r="CM366" s="97">
        <v>43670</v>
      </c>
      <c r="CN366" s="92"/>
      <c r="CO366" s="75">
        <v>1</v>
      </c>
      <c r="CP366" s="97">
        <v>43670</v>
      </c>
      <c r="CQ366" s="75">
        <v>2</v>
      </c>
      <c r="CR366" s="65" t="s">
        <v>1222</v>
      </c>
      <c r="CS366" s="75">
        <v>0</v>
      </c>
      <c r="CT366" s="92" t="s">
        <v>131</v>
      </c>
      <c r="CU366" s="93" t="s">
        <v>807</v>
      </c>
      <c r="CV366" s="92"/>
      <c r="CW366" s="93">
        <v>110</v>
      </c>
      <c r="CX366" s="92">
        <v>80</v>
      </c>
      <c r="CY366" s="93" t="s">
        <v>807</v>
      </c>
      <c r="CZ366" s="92" t="s">
        <v>132</v>
      </c>
      <c r="DA366" s="75" t="s">
        <v>807</v>
      </c>
      <c r="DB366" s="92">
        <v>0</v>
      </c>
      <c r="DC366" s="75" t="str">
        <f t="shared" si="233"/>
        <v/>
      </c>
      <c r="DD366" s="16" t="str">
        <f t="shared" si="234"/>
        <v/>
      </c>
      <c r="DE366" s="16" t="str">
        <f t="shared" si="235"/>
        <v/>
      </c>
      <c r="DF366" s="16" t="str">
        <f t="shared" si="236"/>
        <v>HDL ALTO</v>
      </c>
      <c r="DG366" s="16" t="str">
        <f t="shared" si="248"/>
        <v xml:space="preserve"> +  +  + HDL ALTO</v>
      </c>
      <c r="DH366" s="16" t="str">
        <f>VLOOKUP(DG366,Hoja3!$A$19:$B$41,2,FALSE)</f>
        <v>HDL ALTO</v>
      </c>
      <c r="DI366" s="98"/>
      <c r="DJ366" s="75" t="str">
        <f t="shared" si="237"/>
        <v>NO</v>
      </c>
      <c r="DL366" s="98"/>
      <c r="DM366" s="98"/>
      <c r="DN366" s="75" t="str">
        <f t="shared" si="238"/>
        <v>NO</v>
      </c>
      <c r="DO366" s="98"/>
      <c r="DP366" s="75" t="str">
        <f t="shared" si="239"/>
        <v>NO</v>
      </c>
      <c r="DQ366" s="98"/>
      <c r="DR366" s="75" t="str">
        <f t="shared" si="240"/>
        <v>NO</v>
      </c>
      <c r="DS366" s="98"/>
      <c r="DT366" s="75" t="str">
        <f t="shared" si="241"/>
        <v>NO</v>
      </c>
      <c r="DU366" s="98"/>
      <c r="DV366" s="75" t="str">
        <f t="shared" si="242"/>
        <v>NO</v>
      </c>
      <c r="DW366" s="98"/>
      <c r="DX366" s="75" t="str">
        <f t="shared" si="243"/>
        <v>NO</v>
      </c>
      <c r="DY366" s="98">
        <v>43669</v>
      </c>
      <c r="DZ366" s="75" t="str">
        <f t="shared" si="244"/>
        <v>SI</v>
      </c>
      <c r="EA366" s="98"/>
      <c r="EB366" s="75" t="str">
        <f t="shared" si="245"/>
        <v>NO</v>
      </c>
      <c r="EC366" s="98" t="s">
        <v>807</v>
      </c>
      <c r="ED366" s="92" t="s">
        <v>1530</v>
      </c>
      <c r="EE366" s="92"/>
      <c r="EF366" s="98" t="s">
        <v>807</v>
      </c>
      <c r="EG366" s="94"/>
      <c r="EH366" s="92" t="s">
        <v>1793</v>
      </c>
      <c r="EI366" s="99" t="s">
        <v>807</v>
      </c>
      <c r="EJ366" s="99"/>
      <c r="EK366" s="111">
        <v>43664</v>
      </c>
      <c r="EL366" s="92">
        <v>1</v>
      </c>
      <c r="EM366" s="112">
        <v>43664</v>
      </c>
      <c r="EN366" s="102">
        <v>92</v>
      </c>
      <c r="EO366" s="111">
        <v>43664</v>
      </c>
      <c r="EP366" s="92">
        <v>176</v>
      </c>
      <c r="EQ366" s="145">
        <v>43664</v>
      </c>
      <c r="ER366" s="99">
        <v>77.2</v>
      </c>
      <c r="ES366" s="111">
        <v>43664</v>
      </c>
      <c r="ET366" s="192">
        <v>68</v>
      </c>
      <c r="EU366" s="111">
        <v>43664</v>
      </c>
      <c r="EV366" s="92">
        <v>154</v>
      </c>
      <c r="EW366" s="101" t="s">
        <v>1940</v>
      </c>
      <c r="EX366" s="92"/>
      <c r="EY366" s="103" t="s">
        <v>1836</v>
      </c>
      <c r="EZ366" s="92">
        <v>98</v>
      </c>
      <c r="FA366" s="102"/>
      <c r="FB366" s="102"/>
      <c r="FC366" s="92"/>
      <c r="FD366" s="92"/>
      <c r="FE366" s="112">
        <v>43664</v>
      </c>
      <c r="FF366" s="104" t="s">
        <v>2033</v>
      </c>
      <c r="FG366" s="101" t="s">
        <v>1836</v>
      </c>
      <c r="FH366" s="105">
        <v>99</v>
      </c>
      <c r="FI366" s="92"/>
      <c r="FJ366" s="94"/>
      <c r="FK366" s="92"/>
      <c r="FL366" s="97">
        <v>44349</v>
      </c>
      <c r="FM366" s="98" t="s">
        <v>1530</v>
      </c>
      <c r="FN366" s="97">
        <v>44441</v>
      </c>
      <c r="FO366" s="107" t="s">
        <v>807</v>
      </c>
      <c r="FP366" s="92" t="s">
        <v>132</v>
      </c>
      <c r="FQ366" s="92" t="s">
        <v>132</v>
      </c>
      <c r="FR366" s="92" t="s">
        <v>132</v>
      </c>
      <c r="FS366" s="107" t="s">
        <v>807</v>
      </c>
      <c r="FT366" s="92" t="s">
        <v>132</v>
      </c>
      <c r="FU366" s="92"/>
      <c r="GM366" s="102"/>
    </row>
    <row r="367" spans="1:195" s="75" customFormat="1" x14ac:dyDescent="0.25">
      <c r="A367" s="85">
        <v>2022</v>
      </c>
      <c r="B367" s="76">
        <v>44926</v>
      </c>
      <c r="C367" s="85" t="s">
        <v>121</v>
      </c>
      <c r="D367" s="85" t="s">
        <v>122</v>
      </c>
      <c r="E367" s="85" t="s">
        <v>123</v>
      </c>
      <c r="F367" s="77">
        <f t="shared" si="250"/>
        <v>366</v>
      </c>
      <c r="G367" s="85" t="s">
        <v>1586</v>
      </c>
      <c r="H367" s="85">
        <v>86</v>
      </c>
      <c r="I367" s="85" t="s">
        <v>797</v>
      </c>
      <c r="J367" s="217" t="s">
        <v>980</v>
      </c>
      <c r="K367" s="77" t="str">
        <f>VLOOKUP(J367,[1]CodMpios!$B$1075:$E$1087,4,FALSE)</f>
        <v>86755 - San Francisco</v>
      </c>
      <c r="L367" s="77" t="str">
        <f>VLOOKUP($J367,[1]Coord_Mpios_X_Y!$B$102:$K$114,9,FALSE)</f>
        <v>1,136071096046</v>
      </c>
      <c r="M367" s="77" t="str">
        <f>VLOOKUP($J367,[1]Coord_Mpios_X_Y!$B$102:$K$114,10,FALSE)</f>
        <v>-76,847266605795</v>
      </c>
      <c r="N367" s="86" t="s">
        <v>1775</v>
      </c>
      <c r="O367" s="86" t="s">
        <v>1776</v>
      </c>
      <c r="P367" s="218"/>
      <c r="Q367" s="85" t="s">
        <v>126</v>
      </c>
      <c r="R367" s="108">
        <v>27474568</v>
      </c>
      <c r="S367" s="62" t="str">
        <f t="shared" si="230"/>
        <v>CC27474568</v>
      </c>
      <c r="T367" s="91" t="s">
        <v>998</v>
      </c>
      <c r="U367" s="85" t="s">
        <v>530</v>
      </c>
      <c r="V367" s="91" t="s">
        <v>654</v>
      </c>
      <c r="W367" s="85" t="s">
        <v>646</v>
      </c>
      <c r="X367" s="87">
        <v>23908</v>
      </c>
      <c r="Y367" s="89">
        <f t="shared" si="246"/>
        <v>65</v>
      </c>
      <c r="Z367" s="63">
        <f>VLOOKUP($Y367,[1]Edades!$A$3:$H$153,4,FALSE)</f>
        <v>6</v>
      </c>
      <c r="AA367" s="63" t="str">
        <f>VLOOKUP($Y367,[1]Edades!$A$3:$H$153,6,FALSE)</f>
        <v>6 - Persona mayor</v>
      </c>
      <c r="AB367" s="63">
        <f>VLOOKUP($Y367,[1]Edades!$A$3:$H$153,7,FALSE)</f>
        <v>14</v>
      </c>
      <c r="AC367" s="63" t="str">
        <f>VLOOKUP($Y367,[1]Edades!$A$3:$H$153,8,FALSE)</f>
        <v>65-69</v>
      </c>
      <c r="AD367" s="91" t="s">
        <v>1590</v>
      </c>
      <c r="AE367" s="85">
        <v>2</v>
      </c>
      <c r="AF367" s="85" t="s">
        <v>807</v>
      </c>
      <c r="AG367" s="86" t="s">
        <v>1777</v>
      </c>
      <c r="AH367" s="85" t="s">
        <v>807</v>
      </c>
      <c r="AI367" s="85" t="s">
        <v>807</v>
      </c>
      <c r="AJ367" s="85" t="s">
        <v>807</v>
      </c>
      <c r="AK367" s="86" t="s">
        <v>1775</v>
      </c>
      <c r="AL367" s="85" t="s">
        <v>807</v>
      </c>
      <c r="AM367" s="85" t="s">
        <v>1786</v>
      </c>
      <c r="AN367" s="85" t="s">
        <v>131</v>
      </c>
      <c r="AO367" s="85" t="s">
        <v>131</v>
      </c>
      <c r="AP367" s="85" t="s">
        <v>131</v>
      </c>
      <c r="AQ367" s="75" t="s">
        <v>1841</v>
      </c>
      <c r="AR367" s="53" t="str">
        <f t="shared" si="247"/>
        <v>86755 - San Francisco</v>
      </c>
      <c r="AS367" s="85" t="s">
        <v>1938</v>
      </c>
      <c r="AT367" s="88">
        <v>3229094815</v>
      </c>
      <c r="AU367" s="85" t="s">
        <v>1219</v>
      </c>
      <c r="AV367" s="85"/>
      <c r="AW367" s="85"/>
      <c r="AX367" s="85"/>
      <c r="AY367" s="85"/>
      <c r="AZ367" s="85"/>
      <c r="BA367" s="85">
        <v>86</v>
      </c>
      <c r="BB367" s="85" t="s">
        <v>1778</v>
      </c>
      <c r="BC367" s="85">
        <v>86755</v>
      </c>
      <c r="BD367" s="85" t="s">
        <v>1938</v>
      </c>
      <c r="BE367" s="89">
        <v>860010017201</v>
      </c>
      <c r="BF367" t="s">
        <v>1079</v>
      </c>
      <c r="BG367" s="85" t="s">
        <v>1779</v>
      </c>
      <c r="BH367" s="85" t="s">
        <v>1780</v>
      </c>
      <c r="BI367" s="85">
        <v>4201616</v>
      </c>
      <c r="BJ367" s="85"/>
      <c r="BK367" s="85"/>
      <c r="BL367" s="85" t="s">
        <v>2260</v>
      </c>
      <c r="BM367" s="85" t="s">
        <v>130</v>
      </c>
      <c r="BN367" s="85" t="s">
        <v>132</v>
      </c>
      <c r="BO367" s="85">
        <v>0</v>
      </c>
      <c r="BP367" s="85" t="s">
        <v>132</v>
      </c>
      <c r="BQ367" s="85" t="s">
        <v>132</v>
      </c>
      <c r="BR367" s="85" t="s">
        <v>807</v>
      </c>
      <c r="BS367" s="85" t="s">
        <v>807</v>
      </c>
      <c r="BT367" s="90">
        <v>44811</v>
      </c>
      <c r="BU367" s="85" t="s">
        <v>1677</v>
      </c>
      <c r="BV367" s="85" t="s">
        <v>130</v>
      </c>
      <c r="BW367" s="91" t="s">
        <v>1678</v>
      </c>
      <c r="BX367" s="85"/>
      <c r="BY367" s="88" t="s">
        <v>130</v>
      </c>
      <c r="BZ367" s="85" t="s">
        <v>807</v>
      </c>
      <c r="CA367" s="85" t="s">
        <v>807</v>
      </c>
      <c r="CB367" s="85"/>
      <c r="CC367" s="85"/>
      <c r="CD367" s="85" t="s">
        <v>131</v>
      </c>
      <c r="CE367" s="88" t="s">
        <v>1681</v>
      </c>
      <c r="CF367" s="80" t="str">
        <f t="shared" si="260"/>
        <v>HTA</v>
      </c>
      <c r="CG367" s="109">
        <v>65</v>
      </c>
      <c r="CH367" s="95">
        <v>143</v>
      </c>
      <c r="CI367" s="50">
        <f t="shared" si="231"/>
        <v>31.786395422759064</v>
      </c>
      <c r="CJ367" s="18" t="str">
        <f t="shared" si="232"/>
        <v>OBESIDAD</v>
      </c>
      <c r="CK367" s="95">
        <f>Hoja1!L369</f>
        <v>33</v>
      </c>
      <c r="CL367" s="10" t="s">
        <v>1115</v>
      </c>
      <c r="CM367" s="97">
        <v>43670</v>
      </c>
      <c r="CN367" s="92"/>
      <c r="CO367" s="75">
        <v>1</v>
      </c>
      <c r="CP367" s="97">
        <v>43670</v>
      </c>
      <c r="CQ367" s="75">
        <v>2</v>
      </c>
      <c r="CR367" s="65" t="s">
        <v>1222</v>
      </c>
      <c r="CS367" s="75">
        <v>0</v>
      </c>
      <c r="CT367" s="110" t="s">
        <v>131</v>
      </c>
      <c r="CU367" s="93" t="s">
        <v>807</v>
      </c>
      <c r="CV367" s="92"/>
      <c r="CW367" s="93">
        <v>120</v>
      </c>
      <c r="CX367" s="92">
        <v>80</v>
      </c>
      <c r="CY367" s="93" t="s">
        <v>807</v>
      </c>
      <c r="CZ367" s="92" t="s">
        <v>130</v>
      </c>
      <c r="DA367" s="75" t="s">
        <v>807</v>
      </c>
      <c r="DB367" s="92">
        <v>0</v>
      </c>
      <c r="DC367" s="75" t="str">
        <f t="shared" si="233"/>
        <v/>
      </c>
      <c r="DD367" s="16" t="str">
        <f t="shared" si="234"/>
        <v/>
      </c>
      <c r="DE367" s="16" t="str">
        <f t="shared" si="235"/>
        <v/>
      </c>
      <c r="DF367" s="16" t="str">
        <f t="shared" si="236"/>
        <v>HDL ALTO</v>
      </c>
      <c r="DG367" s="16" t="str">
        <f t="shared" si="248"/>
        <v xml:space="preserve"> +  +  + HDL ALTO</v>
      </c>
      <c r="DH367" s="16" t="str">
        <f>VLOOKUP(DG367,Hoja3!$A$19:$B$41,2,FALSE)</f>
        <v>HDL ALTO</v>
      </c>
      <c r="DI367" s="98"/>
      <c r="DJ367" s="75" t="str">
        <f t="shared" si="237"/>
        <v>NO</v>
      </c>
      <c r="DL367" s="98"/>
      <c r="DM367" s="98"/>
      <c r="DN367" s="75" t="str">
        <f t="shared" si="238"/>
        <v>NO</v>
      </c>
      <c r="DO367" s="98"/>
      <c r="DP367" s="75" t="str">
        <f t="shared" si="239"/>
        <v>NO</v>
      </c>
      <c r="DQ367" s="98"/>
      <c r="DR367" s="75" t="str">
        <f t="shared" si="240"/>
        <v>NO</v>
      </c>
      <c r="DS367" s="98"/>
      <c r="DT367" s="75" t="str">
        <f t="shared" si="241"/>
        <v>NO</v>
      </c>
      <c r="DU367" s="98"/>
      <c r="DV367" s="75" t="str">
        <f t="shared" si="242"/>
        <v>NO</v>
      </c>
      <c r="DW367" s="98"/>
      <c r="DX367" s="75" t="str">
        <f t="shared" si="243"/>
        <v>NO</v>
      </c>
      <c r="DY367" s="98">
        <v>43668</v>
      </c>
      <c r="DZ367" s="75" t="str">
        <f t="shared" si="244"/>
        <v>SI</v>
      </c>
      <c r="EA367" s="98"/>
      <c r="EB367" s="75" t="str">
        <f t="shared" si="245"/>
        <v>NO</v>
      </c>
      <c r="EC367" s="98" t="s">
        <v>807</v>
      </c>
      <c r="ED367" s="92" t="s">
        <v>1530</v>
      </c>
      <c r="EE367" s="92"/>
      <c r="EF367" s="98" t="s">
        <v>807</v>
      </c>
      <c r="EG367" s="94"/>
      <c r="EH367" s="99" t="s">
        <v>1711</v>
      </c>
      <c r="EI367" s="99" t="s">
        <v>807</v>
      </c>
      <c r="EJ367" s="99"/>
      <c r="EK367" s="101">
        <v>44805</v>
      </c>
      <c r="EL367" s="92">
        <v>1.3</v>
      </c>
      <c r="EM367" s="103">
        <v>44805</v>
      </c>
      <c r="EN367" s="102">
        <v>102</v>
      </c>
      <c r="EO367" s="101">
        <v>44805</v>
      </c>
      <c r="EP367" s="92">
        <v>299</v>
      </c>
      <c r="EQ367" s="101">
        <v>44805</v>
      </c>
      <c r="ER367" s="99">
        <v>192.2</v>
      </c>
      <c r="ES367" s="101">
        <v>44805</v>
      </c>
      <c r="ET367" s="192">
        <v>42</v>
      </c>
      <c r="EU367" s="101">
        <v>44805</v>
      </c>
      <c r="EV367" s="92">
        <v>324</v>
      </c>
      <c r="EW367" s="101" t="s">
        <v>1940</v>
      </c>
      <c r="EX367" s="92"/>
      <c r="EY367" s="103">
        <v>44805</v>
      </c>
      <c r="EZ367" s="92">
        <v>4.5999999999999996</v>
      </c>
      <c r="FA367" s="102"/>
      <c r="FB367" s="102"/>
      <c r="FC367" s="92"/>
      <c r="FD367" s="92"/>
      <c r="FE367" s="103">
        <v>43665</v>
      </c>
      <c r="FF367" s="104" t="s">
        <v>2035</v>
      </c>
      <c r="FG367" s="101" t="s">
        <v>1708</v>
      </c>
      <c r="FH367" s="105">
        <v>99</v>
      </c>
      <c r="FI367" s="92"/>
      <c r="FJ367" s="94"/>
      <c r="FK367" s="92"/>
      <c r="FL367" s="97">
        <v>44811</v>
      </c>
      <c r="FM367" s="98" t="s">
        <v>1530</v>
      </c>
      <c r="FN367" s="97">
        <v>44872</v>
      </c>
      <c r="FO367" s="107" t="s">
        <v>807</v>
      </c>
      <c r="FP367" s="92" t="s">
        <v>132</v>
      </c>
      <c r="FQ367" s="92" t="s">
        <v>132</v>
      </c>
      <c r="FR367" s="92" t="s">
        <v>132</v>
      </c>
      <c r="FS367" s="107" t="s">
        <v>807</v>
      </c>
      <c r="FT367" s="92" t="s">
        <v>132</v>
      </c>
      <c r="FU367" s="92"/>
      <c r="GM367" s="102"/>
    </row>
    <row r="368" spans="1:195" s="75" customFormat="1" x14ac:dyDescent="0.25">
      <c r="A368" s="85">
        <v>2022</v>
      </c>
      <c r="B368" s="76">
        <v>44926</v>
      </c>
      <c r="C368" s="85" t="s">
        <v>121</v>
      </c>
      <c r="D368" s="85" t="s">
        <v>122</v>
      </c>
      <c r="E368" s="85" t="s">
        <v>123</v>
      </c>
      <c r="F368" s="77">
        <f t="shared" si="250"/>
        <v>367</v>
      </c>
      <c r="G368" s="85" t="s">
        <v>1586</v>
      </c>
      <c r="H368" s="85">
        <v>86</v>
      </c>
      <c r="I368" s="85" t="s">
        <v>797</v>
      </c>
      <c r="J368" s="217" t="s">
        <v>798</v>
      </c>
      <c r="K368" s="77" t="str">
        <f>VLOOKUP(J368,[1]CodMpios!$B$1075:$E$1087,4,FALSE)</f>
        <v>86885 - Villagarzón</v>
      </c>
      <c r="L368" s="77" t="str">
        <f>VLOOKUP($J368,[1]Coord_Mpios_X_Y!$B$102:$K$114,9,FALSE)</f>
        <v>0,911149514668</v>
      </c>
      <c r="M368" s="77" t="str">
        <f>VLOOKUP($J368,[1]Coord_Mpios_X_Y!$B$102:$K$114,10,FALSE)</f>
        <v>-76,744954472991</v>
      </c>
      <c r="N368" s="86" t="s">
        <v>1784</v>
      </c>
      <c r="O368" s="86" t="s">
        <v>1776</v>
      </c>
      <c r="P368" s="218"/>
      <c r="Q368" s="85" t="s">
        <v>126</v>
      </c>
      <c r="R368" s="108">
        <v>1890137</v>
      </c>
      <c r="S368" s="62" t="str">
        <f t="shared" si="230"/>
        <v>CC1890137</v>
      </c>
      <c r="T368" s="91" t="s">
        <v>287</v>
      </c>
      <c r="U368" s="85" t="s">
        <v>1339</v>
      </c>
      <c r="V368" s="91" t="s">
        <v>646</v>
      </c>
      <c r="W368" s="85" t="s">
        <v>176</v>
      </c>
      <c r="X368" s="87">
        <v>13028</v>
      </c>
      <c r="Y368" s="89">
        <f t="shared" si="246"/>
        <v>35</v>
      </c>
      <c r="Z368" s="63">
        <f>VLOOKUP($Y368,[1]Edades!$A$3:$H$153,4,FALSE)</f>
        <v>5</v>
      </c>
      <c r="AA368" s="63" t="str">
        <f>VLOOKUP($Y368,[1]Edades!$A$3:$H$153,6,FALSE)</f>
        <v>5 - Adultez</v>
      </c>
      <c r="AB368" s="63">
        <f>VLOOKUP($Y368,[1]Edades!$A$3:$H$153,7,FALSE)</f>
        <v>8</v>
      </c>
      <c r="AC368" s="63" t="str">
        <f>VLOOKUP($Y368,[1]Edades!$A$3:$H$153,8,FALSE)</f>
        <v>35-39</v>
      </c>
      <c r="AD368" s="91" t="s">
        <v>1589</v>
      </c>
      <c r="AE368" s="85">
        <v>1</v>
      </c>
      <c r="AF368" s="85" t="s">
        <v>807</v>
      </c>
      <c r="AG368" s="86" t="s">
        <v>1777</v>
      </c>
      <c r="AH368" s="85" t="s">
        <v>807</v>
      </c>
      <c r="AI368" s="85" t="s">
        <v>807</v>
      </c>
      <c r="AJ368" s="85" t="s">
        <v>807</v>
      </c>
      <c r="AK368" s="86" t="s">
        <v>1784</v>
      </c>
      <c r="AL368" s="86" t="s">
        <v>1600</v>
      </c>
      <c r="AM368" s="85" t="s">
        <v>1786</v>
      </c>
      <c r="AN368" s="85" t="s">
        <v>131</v>
      </c>
      <c r="AO368" s="85" t="s">
        <v>131</v>
      </c>
      <c r="AP368" s="85" t="s">
        <v>131</v>
      </c>
      <c r="AQ368" s="75" t="s">
        <v>1841</v>
      </c>
      <c r="AR368" s="53" t="str">
        <f t="shared" si="247"/>
        <v>86885 - Villagarzón</v>
      </c>
      <c r="AS368" s="85" t="s">
        <v>1618</v>
      </c>
      <c r="AT368" s="85">
        <v>3107819589</v>
      </c>
      <c r="AU368" s="85" t="s">
        <v>1219</v>
      </c>
      <c r="AV368" s="85"/>
      <c r="AW368" s="85"/>
      <c r="AX368" s="85"/>
      <c r="AY368" s="85"/>
      <c r="AZ368" s="85"/>
      <c r="BA368" s="85">
        <v>86</v>
      </c>
      <c r="BB368" s="85" t="s">
        <v>1778</v>
      </c>
      <c r="BC368" s="85">
        <v>86885</v>
      </c>
      <c r="BD368" s="85" t="s">
        <v>1618</v>
      </c>
      <c r="BE368" s="89">
        <v>860010017201</v>
      </c>
      <c r="BF368" s="49" t="s">
        <v>1083</v>
      </c>
      <c r="BG368" s="85" t="s">
        <v>1779</v>
      </c>
      <c r="BH368" s="85" t="s">
        <v>1780</v>
      </c>
      <c r="BI368" s="85">
        <v>4201616</v>
      </c>
      <c r="BJ368" s="85"/>
      <c r="BK368" s="85"/>
      <c r="BL368" s="85" t="s">
        <v>807</v>
      </c>
      <c r="BM368" s="85" t="s">
        <v>130</v>
      </c>
      <c r="BN368" s="85" t="s">
        <v>132</v>
      </c>
      <c r="BO368" s="85">
        <v>0</v>
      </c>
      <c r="BP368" s="85" t="s">
        <v>132</v>
      </c>
      <c r="BQ368" s="85" t="s">
        <v>132</v>
      </c>
      <c r="BR368" s="85" t="s">
        <v>807</v>
      </c>
      <c r="BS368" s="85" t="s">
        <v>807</v>
      </c>
      <c r="BT368" s="142">
        <v>44854</v>
      </c>
      <c r="BU368" s="85" t="s">
        <v>1677</v>
      </c>
      <c r="BV368" s="85" t="s">
        <v>130</v>
      </c>
      <c r="BW368" s="91" t="s">
        <v>1808</v>
      </c>
      <c r="BX368" s="85"/>
      <c r="BY368" s="88" t="s">
        <v>130</v>
      </c>
      <c r="BZ368" s="85" t="s">
        <v>807</v>
      </c>
      <c r="CA368" s="85" t="s">
        <v>807</v>
      </c>
      <c r="CB368" s="85"/>
      <c r="CC368" s="85"/>
      <c r="CD368" s="85" t="s">
        <v>131</v>
      </c>
      <c r="CE368" s="88" t="s">
        <v>1681</v>
      </c>
      <c r="CF368" s="80" t="str">
        <f t="shared" si="260"/>
        <v>HTA</v>
      </c>
      <c r="CG368" s="109">
        <v>71</v>
      </c>
      <c r="CH368" s="95">
        <v>161</v>
      </c>
      <c r="CI368" s="50">
        <f t="shared" si="231"/>
        <v>27.390918560240728</v>
      </c>
      <c r="CJ368" s="18" t="str">
        <f t="shared" si="232"/>
        <v>SOBREPESO</v>
      </c>
      <c r="CK368" s="95">
        <f>Hoja1!L370</f>
        <v>2</v>
      </c>
      <c r="CL368" s="10" t="s">
        <v>1112</v>
      </c>
      <c r="CM368" s="114">
        <v>43671</v>
      </c>
      <c r="CN368" s="92"/>
      <c r="CO368" s="75">
        <v>1</v>
      </c>
      <c r="CP368" s="119">
        <f>CM368</f>
        <v>43671</v>
      </c>
      <c r="CQ368" s="75">
        <v>2</v>
      </c>
      <c r="CR368" s="65" t="s">
        <v>1222</v>
      </c>
      <c r="CS368" s="75">
        <v>0</v>
      </c>
      <c r="CT368" s="110" t="s">
        <v>131</v>
      </c>
      <c r="CU368" s="93" t="s">
        <v>807</v>
      </c>
      <c r="CV368" s="92"/>
      <c r="CW368" s="102">
        <v>214</v>
      </c>
      <c r="CX368" s="102">
        <v>74</v>
      </c>
      <c r="CY368" s="93" t="s">
        <v>807</v>
      </c>
      <c r="CZ368" s="92" t="s">
        <v>130</v>
      </c>
      <c r="DA368" s="75" t="s">
        <v>807</v>
      </c>
      <c r="DB368" s="92">
        <v>0</v>
      </c>
      <c r="DC368" s="75" t="str">
        <f t="shared" si="233"/>
        <v/>
      </c>
      <c r="DD368" s="16" t="str">
        <f t="shared" si="234"/>
        <v/>
      </c>
      <c r="DE368" s="16" t="str">
        <f t="shared" si="235"/>
        <v/>
      </c>
      <c r="DF368" s="16" t="str">
        <f t="shared" si="236"/>
        <v>HDL ALTO</v>
      </c>
      <c r="DG368" s="16" t="str">
        <f t="shared" si="248"/>
        <v xml:space="preserve"> +  +  + HDL ALTO</v>
      </c>
      <c r="DH368" s="16" t="str">
        <f>VLOOKUP(DG368,Hoja3!$A$19:$B$41,2,FALSE)</f>
        <v>HDL ALTO</v>
      </c>
      <c r="DI368" s="98"/>
      <c r="DJ368" s="75" t="str">
        <f t="shared" si="237"/>
        <v>NO</v>
      </c>
      <c r="DL368" s="98"/>
      <c r="DM368" s="97">
        <v>44841</v>
      </c>
      <c r="DN368" s="75" t="str">
        <f t="shared" si="238"/>
        <v>SI</v>
      </c>
      <c r="DO368" s="98"/>
      <c r="DP368" s="75" t="str">
        <f t="shared" si="239"/>
        <v>NO</v>
      </c>
      <c r="DQ368" s="98"/>
      <c r="DR368" s="75" t="str">
        <f t="shared" si="240"/>
        <v>NO</v>
      </c>
      <c r="DS368" s="98"/>
      <c r="DT368" s="75" t="str">
        <f t="shared" si="241"/>
        <v>NO</v>
      </c>
      <c r="DU368" s="98"/>
      <c r="DV368" s="75" t="str">
        <f t="shared" si="242"/>
        <v>NO</v>
      </c>
      <c r="DW368" s="98"/>
      <c r="DX368" s="75" t="str">
        <f t="shared" si="243"/>
        <v>NO</v>
      </c>
      <c r="DY368" s="114">
        <v>44853</v>
      </c>
      <c r="DZ368" s="75" t="str">
        <f t="shared" si="244"/>
        <v>SI</v>
      </c>
      <c r="EA368" s="98"/>
      <c r="EB368" s="75" t="str">
        <f t="shared" si="245"/>
        <v>NO</v>
      </c>
      <c r="EC368" s="98" t="s">
        <v>807</v>
      </c>
      <c r="ED368" s="92" t="s">
        <v>1530</v>
      </c>
      <c r="EE368" s="92"/>
      <c r="EF368" s="98" t="s">
        <v>807</v>
      </c>
      <c r="EG368" s="94"/>
      <c r="EH368" s="92" t="s">
        <v>1793</v>
      </c>
      <c r="EI368" s="99" t="s">
        <v>807</v>
      </c>
      <c r="EJ368" s="99"/>
      <c r="EK368" s="164">
        <v>44833</v>
      </c>
      <c r="EL368" s="92">
        <v>0.7</v>
      </c>
      <c r="EM368" s="165">
        <v>44833</v>
      </c>
      <c r="EN368" s="102">
        <v>102</v>
      </c>
      <c r="EO368" s="164">
        <v>44833</v>
      </c>
      <c r="EP368" s="92">
        <v>84</v>
      </c>
      <c r="EQ368" s="164">
        <v>44833</v>
      </c>
      <c r="ER368" s="99">
        <v>33</v>
      </c>
      <c r="ES368" s="164">
        <v>44833</v>
      </c>
      <c r="ET368" s="192">
        <v>37</v>
      </c>
      <c r="EU368" s="164">
        <v>44833</v>
      </c>
      <c r="EV368" s="92">
        <v>70</v>
      </c>
      <c r="EW368" s="164">
        <v>44833</v>
      </c>
      <c r="EX368" s="92"/>
      <c r="EY368" s="165">
        <v>44833</v>
      </c>
      <c r="EZ368" s="92">
        <v>13.5</v>
      </c>
      <c r="FA368" s="102"/>
      <c r="FB368" s="102"/>
      <c r="FC368" s="92"/>
      <c r="FD368" s="92"/>
      <c r="FE368" s="165">
        <v>44833</v>
      </c>
      <c r="FF368" s="105">
        <v>41</v>
      </c>
      <c r="FG368" s="164">
        <v>44833</v>
      </c>
      <c r="FH368" s="105">
        <v>90</v>
      </c>
      <c r="FI368" s="92"/>
      <c r="FJ368" s="94"/>
      <c r="FK368" s="92"/>
      <c r="FL368" s="114">
        <v>44854</v>
      </c>
      <c r="FM368" s="98" t="s">
        <v>1530</v>
      </c>
      <c r="FN368" s="114">
        <v>45158</v>
      </c>
      <c r="FO368" s="107"/>
      <c r="FP368" s="92" t="s">
        <v>132</v>
      </c>
      <c r="FQ368" s="92" t="s">
        <v>130</v>
      </c>
      <c r="FR368" s="92" t="s">
        <v>132</v>
      </c>
      <c r="FS368" s="107" t="s">
        <v>807</v>
      </c>
      <c r="FT368" s="92" t="s">
        <v>132</v>
      </c>
      <c r="FU368" s="92"/>
      <c r="GM368" s="102"/>
    </row>
    <row r="369" spans="1:195" s="75" customFormat="1" x14ac:dyDescent="0.25">
      <c r="A369" s="85">
        <v>2022</v>
      </c>
      <c r="B369" s="76">
        <v>44926</v>
      </c>
      <c r="C369" s="85" t="s">
        <v>121</v>
      </c>
      <c r="D369" s="85" t="s">
        <v>122</v>
      </c>
      <c r="E369" s="85" t="s">
        <v>123</v>
      </c>
      <c r="F369" s="77">
        <f t="shared" si="250"/>
        <v>368</v>
      </c>
      <c r="G369" s="85" t="s">
        <v>1586</v>
      </c>
      <c r="H369" s="85">
        <v>86</v>
      </c>
      <c r="I369" s="85" t="s">
        <v>797</v>
      </c>
      <c r="J369" s="217" t="s">
        <v>983</v>
      </c>
      <c r="K369" s="77" t="str">
        <f>VLOOKUP(J369,[1]CodMpios!$B$1075:$E$1087,4,FALSE)</f>
        <v>86749 - Sibundoy</v>
      </c>
      <c r="L369" s="77" t="str">
        <f>VLOOKUP($J369,[1]Coord_Mpios_X_Y!$B$102:$K$114,9,FALSE)</f>
        <v>1,228746922448</v>
      </c>
      <c r="M369" s="77" t="str">
        <f>VLOOKUP($J369,[1]Coord_Mpios_X_Y!$B$102:$K$114,10,FALSE)</f>
        <v>-76,913075853547</v>
      </c>
      <c r="N369" s="86" t="s">
        <v>1592</v>
      </c>
      <c r="O369" s="86" t="s">
        <v>1776</v>
      </c>
      <c r="P369" s="218"/>
      <c r="Q369" s="85" t="s">
        <v>126</v>
      </c>
      <c r="R369" s="108">
        <v>5297545</v>
      </c>
      <c r="S369" s="62" t="str">
        <f t="shared" si="230"/>
        <v>CC5297545</v>
      </c>
      <c r="T369" s="91" t="s">
        <v>689</v>
      </c>
      <c r="U369" s="85" t="s">
        <v>999</v>
      </c>
      <c r="V369" s="91" t="s">
        <v>611</v>
      </c>
      <c r="W369" s="85" t="s">
        <v>1000</v>
      </c>
      <c r="X369" s="87">
        <v>16661</v>
      </c>
      <c r="Y369" s="89">
        <f t="shared" si="246"/>
        <v>45</v>
      </c>
      <c r="Z369" s="63">
        <f>VLOOKUP($Y369,[1]Edades!$A$3:$H$153,4,FALSE)</f>
        <v>5</v>
      </c>
      <c r="AA369" s="63" t="str">
        <f>VLOOKUP($Y369,[1]Edades!$A$3:$H$153,6,FALSE)</f>
        <v>5 - Adultez</v>
      </c>
      <c r="AB369" s="63">
        <f>VLOOKUP($Y369,[1]Edades!$A$3:$H$153,7,FALSE)</f>
        <v>10</v>
      </c>
      <c r="AC369" s="63" t="str">
        <f>VLOOKUP($Y369,[1]Edades!$A$3:$H$153,8,FALSE)</f>
        <v>45-49</v>
      </c>
      <c r="AD369" s="88" t="s">
        <v>1589</v>
      </c>
      <c r="AE369" s="85">
        <v>1</v>
      </c>
      <c r="AF369" s="85" t="s">
        <v>807</v>
      </c>
      <c r="AG369" s="86" t="s">
        <v>1777</v>
      </c>
      <c r="AH369" s="85" t="s">
        <v>807</v>
      </c>
      <c r="AI369" s="85" t="s">
        <v>807</v>
      </c>
      <c r="AJ369" s="85" t="s">
        <v>807</v>
      </c>
      <c r="AK369" s="86" t="s">
        <v>1592</v>
      </c>
      <c r="AL369" s="86" t="s">
        <v>1601</v>
      </c>
      <c r="AM369" s="85" t="s">
        <v>1786</v>
      </c>
      <c r="AN369" s="85" t="s">
        <v>131</v>
      </c>
      <c r="AO369" s="85" t="s">
        <v>131</v>
      </c>
      <c r="AP369" s="85" t="s">
        <v>131</v>
      </c>
      <c r="AQ369" s="75" t="s">
        <v>1841</v>
      </c>
      <c r="AR369" s="53" t="str">
        <f t="shared" si="247"/>
        <v>86749 - Sibundoy</v>
      </c>
      <c r="AS369" s="85" t="s">
        <v>1669</v>
      </c>
      <c r="AT369" s="88">
        <v>3148224511</v>
      </c>
      <c r="AU369" s="85" t="s">
        <v>1219</v>
      </c>
      <c r="AV369" s="85"/>
      <c r="AW369" s="85"/>
      <c r="AX369" s="85"/>
      <c r="AY369" s="85"/>
      <c r="AZ369" s="85"/>
      <c r="BA369" s="85">
        <v>86</v>
      </c>
      <c r="BB369" s="85" t="s">
        <v>1778</v>
      </c>
      <c r="BC369" s="85">
        <v>86749</v>
      </c>
      <c r="BD369" s="85" t="s">
        <v>1669</v>
      </c>
      <c r="BE369" s="89">
        <v>860010017201</v>
      </c>
      <c r="BF369" s="49" t="s">
        <v>1080</v>
      </c>
      <c r="BG369" s="85" t="s">
        <v>1779</v>
      </c>
      <c r="BH369" s="85" t="s">
        <v>1780</v>
      </c>
      <c r="BI369" s="85">
        <v>4201616</v>
      </c>
      <c r="BJ369" s="85"/>
      <c r="BK369" s="85"/>
      <c r="BL369" s="85" t="s">
        <v>807</v>
      </c>
      <c r="BM369" s="85" t="s">
        <v>130</v>
      </c>
      <c r="BN369" s="85" t="s">
        <v>132</v>
      </c>
      <c r="BO369" s="85">
        <v>0</v>
      </c>
      <c r="BP369" s="85" t="s">
        <v>132</v>
      </c>
      <c r="BQ369" s="85" t="s">
        <v>132</v>
      </c>
      <c r="BR369" s="85" t="s">
        <v>807</v>
      </c>
      <c r="BS369" s="85" t="s">
        <v>807</v>
      </c>
      <c r="BT369" s="90">
        <v>44349</v>
      </c>
      <c r="BU369" s="85" t="s">
        <v>1677</v>
      </c>
      <c r="BV369" s="85" t="s">
        <v>130</v>
      </c>
      <c r="BW369" s="91" t="s">
        <v>1792</v>
      </c>
      <c r="BX369" s="85"/>
      <c r="BY369" s="88" t="s">
        <v>130</v>
      </c>
      <c r="BZ369" s="85" t="s">
        <v>807</v>
      </c>
      <c r="CA369" s="85" t="s">
        <v>807</v>
      </c>
      <c r="CB369" s="85"/>
      <c r="CC369" s="85"/>
      <c r="CD369" s="85" t="s">
        <v>131</v>
      </c>
      <c r="CE369" s="88" t="s">
        <v>1681</v>
      </c>
      <c r="CF369" s="80" t="str">
        <f t="shared" si="260"/>
        <v>HTA</v>
      </c>
      <c r="CG369" s="109">
        <v>70</v>
      </c>
      <c r="CH369" s="95">
        <v>160</v>
      </c>
      <c r="CI369" s="50">
        <f t="shared" si="231"/>
        <v>27.343749999999996</v>
      </c>
      <c r="CJ369" s="18" t="str">
        <f t="shared" si="232"/>
        <v>SOBREPESO</v>
      </c>
      <c r="CK369" s="95">
        <f>Hoja1!L371</f>
        <v>2</v>
      </c>
      <c r="CL369" s="10" t="s">
        <v>1112</v>
      </c>
      <c r="CM369" s="97">
        <v>43672</v>
      </c>
      <c r="CN369" s="92"/>
      <c r="CO369" s="75">
        <v>1</v>
      </c>
      <c r="CP369" s="97">
        <v>43672</v>
      </c>
      <c r="CQ369" s="75">
        <v>2</v>
      </c>
      <c r="CR369" s="65" t="s">
        <v>1222</v>
      </c>
      <c r="CS369" s="75">
        <v>0</v>
      </c>
      <c r="CT369" s="110" t="s">
        <v>131</v>
      </c>
      <c r="CU369" s="93" t="s">
        <v>807</v>
      </c>
      <c r="CV369" s="92"/>
      <c r="CW369" s="93">
        <v>138</v>
      </c>
      <c r="CX369" s="92">
        <v>88</v>
      </c>
      <c r="CY369" s="93" t="s">
        <v>807</v>
      </c>
      <c r="CZ369" s="92" t="s">
        <v>132</v>
      </c>
      <c r="DA369" s="75" t="s">
        <v>807</v>
      </c>
      <c r="DB369" s="92">
        <v>0</v>
      </c>
      <c r="DC369" s="75" t="str">
        <f t="shared" si="233"/>
        <v/>
      </c>
      <c r="DD369" s="16" t="str">
        <f t="shared" si="234"/>
        <v/>
      </c>
      <c r="DE369" s="16" t="str">
        <f t="shared" si="235"/>
        <v/>
      </c>
      <c r="DF369" s="16" t="str">
        <f t="shared" si="236"/>
        <v>HDL ALTO</v>
      </c>
      <c r="DG369" s="16" t="str">
        <f t="shared" si="248"/>
        <v xml:space="preserve"> +  +  + HDL ALTO</v>
      </c>
      <c r="DH369" s="16" t="str">
        <f>VLOOKUP(DG369,Hoja3!$A$19:$B$41,2,FALSE)</f>
        <v>HDL ALTO</v>
      </c>
      <c r="DI369" s="98"/>
      <c r="DJ369" s="75" t="str">
        <f t="shared" si="237"/>
        <v>NO</v>
      </c>
      <c r="DL369" s="98"/>
      <c r="DM369" s="98">
        <v>43360</v>
      </c>
      <c r="DN369" s="75" t="str">
        <f t="shared" si="238"/>
        <v>SI</v>
      </c>
      <c r="DO369" s="98"/>
      <c r="DP369" s="75" t="str">
        <f t="shared" si="239"/>
        <v>NO</v>
      </c>
      <c r="DQ369" s="98"/>
      <c r="DR369" s="75" t="str">
        <f t="shared" si="240"/>
        <v>NO</v>
      </c>
      <c r="DS369" s="98"/>
      <c r="DT369" s="75" t="str">
        <f t="shared" si="241"/>
        <v>NO</v>
      </c>
      <c r="DU369" s="98"/>
      <c r="DV369" s="75" t="str">
        <f t="shared" si="242"/>
        <v>NO</v>
      </c>
      <c r="DW369" s="98"/>
      <c r="DX369" s="75" t="str">
        <f t="shared" si="243"/>
        <v>NO</v>
      </c>
      <c r="DY369" s="98">
        <v>43669</v>
      </c>
      <c r="DZ369" s="75" t="str">
        <f t="shared" si="244"/>
        <v>SI</v>
      </c>
      <c r="EA369" s="98"/>
      <c r="EB369" s="75" t="str">
        <f t="shared" si="245"/>
        <v>NO</v>
      </c>
      <c r="EC369" s="98" t="s">
        <v>807</v>
      </c>
      <c r="ED369" s="92" t="s">
        <v>1530</v>
      </c>
      <c r="EE369" s="92"/>
      <c r="EF369" s="98" t="s">
        <v>807</v>
      </c>
      <c r="EG369" s="94"/>
      <c r="EH369" s="92" t="s">
        <v>1793</v>
      </c>
      <c r="EI369" s="99" t="s">
        <v>807</v>
      </c>
      <c r="EJ369" s="99"/>
      <c r="EK369" s="111">
        <v>43664</v>
      </c>
      <c r="EL369" s="92">
        <v>1.2</v>
      </c>
      <c r="EM369" s="112">
        <v>43664</v>
      </c>
      <c r="EN369" s="102">
        <v>85</v>
      </c>
      <c r="EO369" s="111">
        <v>43664</v>
      </c>
      <c r="EP369" s="92">
        <v>168</v>
      </c>
      <c r="EQ369" s="145">
        <v>43664</v>
      </c>
      <c r="ER369" s="99">
        <v>61.400000000000006</v>
      </c>
      <c r="ES369" s="111">
        <v>43664</v>
      </c>
      <c r="ET369" s="192">
        <v>69</v>
      </c>
      <c r="EU369" s="111">
        <v>43664</v>
      </c>
      <c r="EV369" s="92">
        <v>188</v>
      </c>
      <c r="EW369" s="101" t="s">
        <v>1940</v>
      </c>
      <c r="EX369" s="92"/>
      <c r="EY369" s="103" t="s">
        <v>1836</v>
      </c>
      <c r="EZ369" s="92">
        <v>98</v>
      </c>
      <c r="FA369" s="102"/>
      <c r="FB369" s="102"/>
      <c r="FC369" s="92"/>
      <c r="FD369" s="92"/>
      <c r="FE369" s="112">
        <v>43664</v>
      </c>
      <c r="FF369" s="104" t="s">
        <v>2036</v>
      </c>
      <c r="FG369" s="101" t="s">
        <v>1836</v>
      </c>
      <c r="FH369" s="105">
        <v>99</v>
      </c>
      <c r="FI369" s="92"/>
      <c r="FJ369" s="94"/>
      <c r="FK369" s="92"/>
      <c r="FL369" s="97">
        <v>44349</v>
      </c>
      <c r="FM369" s="98" t="s">
        <v>1530</v>
      </c>
      <c r="FN369" s="97">
        <v>44441</v>
      </c>
      <c r="FO369" s="107" t="s">
        <v>807</v>
      </c>
      <c r="FP369" s="92" t="s">
        <v>132</v>
      </c>
      <c r="FQ369" s="92" t="s">
        <v>132</v>
      </c>
      <c r="FR369" s="92" t="s">
        <v>132</v>
      </c>
      <c r="FS369" s="107" t="s">
        <v>807</v>
      </c>
      <c r="FT369" s="92" t="s">
        <v>132</v>
      </c>
      <c r="FU369" s="92"/>
      <c r="GM369" s="102"/>
    </row>
    <row r="370" spans="1:195" s="75" customFormat="1" x14ac:dyDescent="0.25">
      <c r="A370" s="85">
        <v>2022</v>
      </c>
      <c r="B370" s="76">
        <v>44926</v>
      </c>
      <c r="C370" s="85" t="s">
        <v>121</v>
      </c>
      <c r="D370" s="85" t="s">
        <v>122</v>
      </c>
      <c r="E370" s="85" t="s">
        <v>123</v>
      </c>
      <c r="F370" s="77">
        <f t="shared" si="250"/>
        <v>369</v>
      </c>
      <c r="G370" s="85" t="s">
        <v>1586</v>
      </c>
      <c r="H370" s="85">
        <v>86</v>
      </c>
      <c r="I370" s="85" t="s">
        <v>797</v>
      </c>
      <c r="J370" s="217" t="s">
        <v>983</v>
      </c>
      <c r="K370" s="77" t="str">
        <f>VLOOKUP(J370,[1]CodMpios!$B$1075:$E$1087,4,FALSE)</f>
        <v>86749 - Sibundoy</v>
      </c>
      <c r="L370" s="77" t="str">
        <f>VLOOKUP($J370,[1]Coord_Mpios_X_Y!$B$102:$K$114,9,FALSE)</f>
        <v>1,228746922448</v>
      </c>
      <c r="M370" s="77" t="str">
        <f>VLOOKUP($J370,[1]Coord_Mpios_X_Y!$B$102:$K$114,10,FALSE)</f>
        <v>-76,913075853547</v>
      </c>
      <c r="N370" s="86" t="s">
        <v>1775</v>
      </c>
      <c r="O370" s="86" t="s">
        <v>1776</v>
      </c>
      <c r="P370" s="218"/>
      <c r="Q370" s="85" t="s">
        <v>126</v>
      </c>
      <c r="R370" s="108">
        <v>30724980</v>
      </c>
      <c r="S370" s="62" t="str">
        <f t="shared" si="230"/>
        <v>CC30724980</v>
      </c>
      <c r="T370" s="85" t="s">
        <v>548</v>
      </c>
      <c r="U370" s="85" t="s">
        <v>410</v>
      </c>
      <c r="V370" s="91" t="s">
        <v>148</v>
      </c>
      <c r="W370" s="85" t="s">
        <v>226</v>
      </c>
      <c r="X370" s="87">
        <v>23141</v>
      </c>
      <c r="Y370" s="89">
        <f t="shared" si="246"/>
        <v>63</v>
      </c>
      <c r="Z370" s="63">
        <f>VLOOKUP($Y370,[1]Edades!$A$3:$H$153,4,FALSE)</f>
        <v>6</v>
      </c>
      <c r="AA370" s="63" t="str">
        <f>VLOOKUP($Y370,[1]Edades!$A$3:$H$153,6,FALSE)</f>
        <v>6 - Persona mayor</v>
      </c>
      <c r="AB370" s="63">
        <f>VLOOKUP($Y370,[1]Edades!$A$3:$H$153,7,FALSE)</f>
        <v>13</v>
      </c>
      <c r="AC370" s="63" t="str">
        <f>VLOOKUP($Y370,[1]Edades!$A$3:$H$153,8,FALSE)</f>
        <v>60-64</v>
      </c>
      <c r="AD370" s="91" t="s">
        <v>1590</v>
      </c>
      <c r="AE370" s="85">
        <v>2</v>
      </c>
      <c r="AF370" s="85" t="s">
        <v>807</v>
      </c>
      <c r="AG370" s="86" t="s">
        <v>1777</v>
      </c>
      <c r="AH370" s="85" t="s">
        <v>807</v>
      </c>
      <c r="AI370" s="85" t="s">
        <v>807</v>
      </c>
      <c r="AJ370" s="85" t="s">
        <v>807</v>
      </c>
      <c r="AK370" s="86" t="s">
        <v>1775</v>
      </c>
      <c r="AL370" s="86" t="s">
        <v>1601</v>
      </c>
      <c r="AM370" s="85" t="s">
        <v>1786</v>
      </c>
      <c r="AN370" s="85" t="s">
        <v>131</v>
      </c>
      <c r="AO370" s="85" t="s">
        <v>131</v>
      </c>
      <c r="AP370" s="85" t="s">
        <v>131</v>
      </c>
      <c r="AQ370" s="75" t="s">
        <v>1841</v>
      </c>
      <c r="AR370" s="53" t="str">
        <f t="shared" si="247"/>
        <v>86749 - Sibundoy</v>
      </c>
      <c r="AS370" s="85" t="s">
        <v>1669</v>
      </c>
      <c r="AT370" s="85">
        <v>3157765279</v>
      </c>
      <c r="AU370" s="85" t="s">
        <v>1219</v>
      </c>
      <c r="AV370" s="85"/>
      <c r="AW370" s="85"/>
      <c r="AX370" s="85"/>
      <c r="AY370" s="85"/>
      <c r="AZ370" s="85"/>
      <c r="BA370" s="85">
        <v>86</v>
      </c>
      <c r="BB370" s="85" t="s">
        <v>1778</v>
      </c>
      <c r="BC370" s="85">
        <v>86749</v>
      </c>
      <c r="BD370" s="85" t="s">
        <v>1669</v>
      </c>
      <c r="BE370" s="89">
        <v>860010017201</v>
      </c>
      <c r="BF370" s="49" t="s">
        <v>1080</v>
      </c>
      <c r="BG370" s="85" t="s">
        <v>1779</v>
      </c>
      <c r="BH370" s="85" t="s">
        <v>1780</v>
      </c>
      <c r="BI370" s="85">
        <v>4201616</v>
      </c>
      <c r="BJ370" s="85"/>
      <c r="BK370" s="85"/>
      <c r="BL370" s="85" t="s">
        <v>807</v>
      </c>
      <c r="BM370" s="85" t="s">
        <v>130</v>
      </c>
      <c r="BN370" s="85" t="s">
        <v>132</v>
      </c>
      <c r="BO370" s="85">
        <v>0</v>
      </c>
      <c r="BP370" s="85" t="s">
        <v>132</v>
      </c>
      <c r="BQ370" s="85" t="s">
        <v>132</v>
      </c>
      <c r="BR370" s="85" t="s">
        <v>807</v>
      </c>
      <c r="BS370" s="85" t="s">
        <v>807</v>
      </c>
      <c r="BT370" s="90">
        <v>44705</v>
      </c>
      <c r="BU370" s="85" t="s">
        <v>1677</v>
      </c>
      <c r="BV370" s="85" t="s">
        <v>130</v>
      </c>
      <c r="BW370" s="91" t="s">
        <v>1678</v>
      </c>
      <c r="BX370" s="85"/>
      <c r="BY370" s="85" t="s">
        <v>132</v>
      </c>
      <c r="BZ370" s="85" t="s">
        <v>807</v>
      </c>
      <c r="CA370" s="85" t="s">
        <v>807</v>
      </c>
      <c r="CB370" s="85"/>
      <c r="CC370" s="85"/>
      <c r="CD370" s="85" t="s">
        <v>131</v>
      </c>
      <c r="CE370" s="88" t="s">
        <v>1681</v>
      </c>
      <c r="CF370" s="80" t="str">
        <f t="shared" si="260"/>
        <v>HTA</v>
      </c>
      <c r="CG370" s="109">
        <v>63</v>
      </c>
      <c r="CH370" s="95">
        <v>153</v>
      </c>
      <c r="CI370" s="50">
        <f t="shared" si="231"/>
        <v>26.91272587466359</v>
      </c>
      <c r="CJ370" s="18" t="str">
        <f t="shared" si="232"/>
        <v>SOBREPESO</v>
      </c>
      <c r="CK370" s="95">
        <f>Hoja1!L372</f>
        <v>25</v>
      </c>
      <c r="CL370" s="10" t="s">
        <v>1115</v>
      </c>
      <c r="CM370" s="97">
        <v>43676</v>
      </c>
      <c r="CN370" s="92"/>
      <c r="CO370" s="75">
        <v>1</v>
      </c>
      <c r="CP370" s="97">
        <v>43676</v>
      </c>
      <c r="CQ370" s="75">
        <v>2</v>
      </c>
      <c r="CR370" s="65" t="s">
        <v>1222</v>
      </c>
      <c r="CS370" s="75">
        <v>0</v>
      </c>
      <c r="CT370" s="110" t="s">
        <v>131</v>
      </c>
      <c r="CU370" s="93" t="s">
        <v>807</v>
      </c>
      <c r="CV370" s="92"/>
      <c r="CW370" s="93">
        <v>120</v>
      </c>
      <c r="CX370" s="102">
        <v>60</v>
      </c>
      <c r="CY370" s="93" t="s">
        <v>807</v>
      </c>
      <c r="CZ370" s="92" t="s">
        <v>132</v>
      </c>
      <c r="DA370" s="75" t="s">
        <v>807</v>
      </c>
      <c r="DB370" s="92">
        <v>0</v>
      </c>
      <c r="DC370" s="75" t="str">
        <f t="shared" si="233"/>
        <v/>
      </c>
      <c r="DD370" s="16" t="str">
        <f t="shared" si="234"/>
        <v/>
      </c>
      <c r="DE370" s="16" t="str">
        <f t="shared" si="235"/>
        <v/>
      </c>
      <c r="DF370" s="16" t="str">
        <f t="shared" si="236"/>
        <v>HDL ALTO</v>
      </c>
      <c r="DG370" s="16" t="str">
        <f t="shared" si="248"/>
        <v xml:space="preserve"> +  +  + HDL ALTO</v>
      </c>
      <c r="DH370" s="16" t="str">
        <f>VLOOKUP(DG370,Hoja3!$A$19:$B$41,2,FALSE)</f>
        <v>HDL ALTO</v>
      </c>
      <c r="DI370" s="98"/>
      <c r="DJ370" s="75" t="str">
        <f t="shared" si="237"/>
        <v>NO</v>
      </c>
      <c r="DL370" s="98"/>
      <c r="DM370" s="98">
        <v>43581</v>
      </c>
      <c r="DN370" s="75" t="str">
        <f t="shared" si="238"/>
        <v>SI</v>
      </c>
      <c r="DO370" s="98"/>
      <c r="DP370" s="75" t="str">
        <f t="shared" si="239"/>
        <v>NO</v>
      </c>
      <c r="DQ370" s="98"/>
      <c r="DR370" s="75" t="str">
        <f t="shared" si="240"/>
        <v>NO</v>
      </c>
      <c r="DS370" s="98"/>
      <c r="DT370" s="75" t="str">
        <f t="shared" si="241"/>
        <v>NO</v>
      </c>
      <c r="DU370" s="98"/>
      <c r="DV370" s="75" t="str">
        <f t="shared" si="242"/>
        <v>NO</v>
      </c>
      <c r="DW370" s="98"/>
      <c r="DX370" s="75" t="str">
        <f t="shared" si="243"/>
        <v>NO</v>
      </c>
      <c r="DY370" s="98">
        <v>43510</v>
      </c>
      <c r="DZ370" s="75" t="str">
        <f t="shared" si="244"/>
        <v>SI</v>
      </c>
      <c r="EA370" s="98"/>
      <c r="EB370" s="75" t="str">
        <f t="shared" si="245"/>
        <v>NO</v>
      </c>
      <c r="EC370" s="98" t="s">
        <v>807</v>
      </c>
      <c r="ED370" s="92" t="s">
        <v>1530</v>
      </c>
      <c r="EE370" s="92"/>
      <c r="EF370" s="98" t="s">
        <v>807</v>
      </c>
      <c r="EG370" s="94"/>
      <c r="EH370" s="99" t="s">
        <v>131</v>
      </c>
      <c r="EI370" s="99" t="s">
        <v>807</v>
      </c>
      <c r="EJ370" s="99"/>
      <c r="EK370" s="101">
        <v>43522</v>
      </c>
      <c r="EL370" s="92">
        <v>0.9</v>
      </c>
      <c r="EM370" s="103">
        <v>43522</v>
      </c>
      <c r="EN370" s="102">
        <v>94</v>
      </c>
      <c r="EO370" s="101">
        <v>44651</v>
      </c>
      <c r="EP370" s="92">
        <v>237</v>
      </c>
      <c r="EQ370" s="101">
        <v>44651</v>
      </c>
      <c r="ER370" s="99">
        <v>141.5</v>
      </c>
      <c r="ES370" s="101">
        <v>43673</v>
      </c>
      <c r="ET370" s="192">
        <v>42.3</v>
      </c>
      <c r="EU370" s="101">
        <v>44651</v>
      </c>
      <c r="EV370" s="92">
        <v>266</v>
      </c>
      <c r="EW370" s="101" t="s">
        <v>1940</v>
      </c>
      <c r="EX370" s="92"/>
      <c r="EY370" s="103" t="s">
        <v>1836</v>
      </c>
      <c r="EZ370" s="92">
        <v>98</v>
      </c>
      <c r="FA370" s="102"/>
      <c r="FB370" s="102"/>
      <c r="FC370" s="92"/>
      <c r="FD370" s="92"/>
      <c r="FE370" s="103">
        <v>43522</v>
      </c>
      <c r="FF370" s="104" t="s">
        <v>2018</v>
      </c>
      <c r="FG370" s="101" t="s">
        <v>1836</v>
      </c>
      <c r="FH370" s="105">
        <v>99</v>
      </c>
      <c r="FI370" s="92"/>
      <c r="FJ370" s="94"/>
      <c r="FK370" s="92"/>
      <c r="FL370" s="97">
        <v>44705</v>
      </c>
      <c r="FM370" s="98" t="s">
        <v>1530</v>
      </c>
      <c r="FN370" s="97">
        <v>44797</v>
      </c>
      <c r="FO370" s="107" t="s">
        <v>807</v>
      </c>
      <c r="FP370" s="92" t="s">
        <v>132</v>
      </c>
      <c r="FQ370" s="92" t="s">
        <v>132</v>
      </c>
      <c r="FR370" s="92" t="s">
        <v>132</v>
      </c>
      <c r="FS370" s="107" t="s">
        <v>807</v>
      </c>
      <c r="FT370" s="92" t="s">
        <v>132</v>
      </c>
      <c r="FU370" s="92"/>
      <c r="GM370" s="102"/>
    </row>
    <row r="371" spans="1:195" s="75" customFormat="1" x14ac:dyDescent="0.25">
      <c r="A371" s="85">
        <v>2022</v>
      </c>
      <c r="B371" s="76">
        <v>44926</v>
      </c>
      <c r="C371" s="85" t="s">
        <v>121</v>
      </c>
      <c r="D371" s="85" t="s">
        <v>122</v>
      </c>
      <c r="E371" s="85" t="s">
        <v>1475</v>
      </c>
      <c r="F371" s="77">
        <f t="shared" si="250"/>
        <v>370</v>
      </c>
      <c r="G371" s="85" t="s">
        <v>1586</v>
      </c>
      <c r="H371" s="85">
        <v>86</v>
      </c>
      <c r="I371" s="85" t="s">
        <v>797</v>
      </c>
      <c r="J371" s="217" t="s">
        <v>983</v>
      </c>
      <c r="K371" s="77" t="str">
        <f>VLOOKUP(J371,[1]CodMpios!$B$1075:$E$1087,4,FALSE)</f>
        <v>86749 - Sibundoy</v>
      </c>
      <c r="L371" s="77" t="str">
        <f>VLOOKUP($J371,[1]Coord_Mpios_X_Y!$B$102:$K$114,9,FALSE)</f>
        <v>1,228746922448</v>
      </c>
      <c r="M371" s="77" t="str">
        <f>VLOOKUP($J371,[1]Coord_Mpios_X_Y!$B$102:$K$114,10,FALSE)</f>
        <v>-76,913075853547</v>
      </c>
      <c r="N371" s="86" t="s">
        <v>1592</v>
      </c>
      <c r="O371" s="86" t="s">
        <v>1776</v>
      </c>
      <c r="P371" s="218"/>
      <c r="Q371" s="85" t="s">
        <v>126</v>
      </c>
      <c r="R371" s="108">
        <v>27472351</v>
      </c>
      <c r="S371" s="62" t="str">
        <f t="shared" si="230"/>
        <v>CC27472351</v>
      </c>
      <c r="T371" s="91" t="s">
        <v>367</v>
      </c>
      <c r="U371" s="85"/>
      <c r="V371" s="85" t="s">
        <v>1001</v>
      </c>
      <c r="W371" s="85" t="s">
        <v>283</v>
      </c>
      <c r="X371" s="87">
        <v>16709</v>
      </c>
      <c r="Y371" s="89">
        <f t="shared" si="246"/>
        <v>45</v>
      </c>
      <c r="Z371" s="63">
        <f>VLOOKUP($Y371,[1]Edades!$A$3:$H$153,4,FALSE)</f>
        <v>5</v>
      </c>
      <c r="AA371" s="63" t="str">
        <f>VLOOKUP($Y371,[1]Edades!$A$3:$H$153,6,FALSE)</f>
        <v>5 - Adultez</v>
      </c>
      <c r="AB371" s="63">
        <f>VLOOKUP($Y371,[1]Edades!$A$3:$H$153,7,FALSE)</f>
        <v>10</v>
      </c>
      <c r="AC371" s="63" t="str">
        <f>VLOOKUP($Y371,[1]Edades!$A$3:$H$153,8,FALSE)</f>
        <v>45-49</v>
      </c>
      <c r="AD371" s="91" t="s">
        <v>1590</v>
      </c>
      <c r="AE371" s="85">
        <v>2</v>
      </c>
      <c r="AF371" s="85" t="s">
        <v>807</v>
      </c>
      <c r="AG371" s="86" t="s">
        <v>1777</v>
      </c>
      <c r="AH371" s="85" t="s">
        <v>807</v>
      </c>
      <c r="AI371" s="85" t="s">
        <v>807</v>
      </c>
      <c r="AJ371" s="85" t="s">
        <v>807</v>
      </c>
      <c r="AK371" s="86" t="s">
        <v>1592</v>
      </c>
      <c r="AL371" s="85" t="s">
        <v>807</v>
      </c>
      <c r="AM371" s="85" t="s">
        <v>1786</v>
      </c>
      <c r="AN371" s="85" t="s">
        <v>131</v>
      </c>
      <c r="AO371" s="85" t="s">
        <v>131</v>
      </c>
      <c r="AP371" s="85" t="s">
        <v>131</v>
      </c>
      <c r="AQ371" s="75" t="s">
        <v>1841</v>
      </c>
      <c r="AR371" s="53" t="str">
        <f t="shared" si="247"/>
        <v>86749 - Sibundoy</v>
      </c>
      <c r="AS371" s="85" t="s">
        <v>1669</v>
      </c>
      <c r="AT371" s="85">
        <v>3143324512</v>
      </c>
      <c r="AU371" s="85" t="s">
        <v>1219</v>
      </c>
      <c r="AV371" s="85"/>
      <c r="AW371" s="85"/>
      <c r="AX371" s="85"/>
      <c r="AY371" s="85"/>
      <c r="AZ371" s="85"/>
      <c r="BA371" s="85">
        <v>86</v>
      </c>
      <c r="BB371" s="85" t="s">
        <v>1778</v>
      </c>
      <c r="BC371" s="85">
        <v>86749</v>
      </c>
      <c r="BD371" s="85" t="s">
        <v>1669</v>
      </c>
      <c r="BE371" s="89">
        <v>860010017201</v>
      </c>
      <c r="BF371" s="49" t="s">
        <v>1080</v>
      </c>
      <c r="BG371" s="85" t="s">
        <v>1779</v>
      </c>
      <c r="BH371" s="85" t="s">
        <v>1780</v>
      </c>
      <c r="BI371" s="85">
        <v>4201616</v>
      </c>
      <c r="BJ371" s="85"/>
      <c r="BK371" s="85"/>
      <c r="BL371" s="85" t="s">
        <v>807</v>
      </c>
      <c r="BM371" s="85" t="s">
        <v>130</v>
      </c>
      <c r="BN371" s="85" t="s">
        <v>132</v>
      </c>
      <c r="BO371" s="85">
        <v>0</v>
      </c>
      <c r="BP371" s="85" t="s">
        <v>132</v>
      </c>
      <c r="BQ371" s="85" t="s">
        <v>132</v>
      </c>
      <c r="BR371" s="85" t="s">
        <v>807</v>
      </c>
      <c r="BS371" s="85" t="s">
        <v>807</v>
      </c>
      <c r="BT371" s="90">
        <v>44847</v>
      </c>
      <c r="BU371" s="85" t="s">
        <v>1677</v>
      </c>
      <c r="BV371" s="85" t="s">
        <v>130</v>
      </c>
      <c r="BW371" s="91" t="s">
        <v>1792</v>
      </c>
      <c r="BX371" s="85"/>
      <c r="BY371" s="85" t="s">
        <v>132</v>
      </c>
      <c r="BZ371" s="85" t="s">
        <v>807</v>
      </c>
      <c r="CA371" s="85" t="s">
        <v>807</v>
      </c>
      <c r="CB371" s="85"/>
      <c r="CC371" s="85"/>
      <c r="CD371" s="85" t="s">
        <v>131</v>
      </c>
      <c r="CE371" s="88" t="s">
        <v>1681</v>
      </c>
      <c r="CF371" s="80" t="str">
        <f t="shared" si="260"/>
        <v>HTA + DM</v>
      </c>
      <c r="CG371" s="109">
        <v>70</v>
      </c>
      <c r="CH371" s="95">
        <v>160</v>
      </c>
      <c r="CI371" s="50">
        <f t="shared" si="231"/>
        <v>27.343749999999996</v>
      </c>
      <c r="CJ371" s="18" t="str">
        <f t="shared" si="232"/>
        <v>SOBREPESO</v>
      </c>
      <c r="CK371" s="95">
        <f>Hoja1!L373</f>
        <v>1</v>
      </c>
      <c r="CL371" s="10" t="s">
        <v>1112</v>
      </c>
      <c r="CM371" s="97">
        <v>43677</v>
      </c>
      <c r="CN371" s="92"/>
      <c r="CO371" s="75">
        <v>1</v>
      </c>
      <c r="CP371" s="97">
        <v>43677</v>
      </c>
      <c r="CQ371" s="75">
        <v>1</v>
      </c>
      <c r="CR371" s="97">
        <v>43677</v>
      </c>
      <c r="CS371" s="75">
        <v>1</v>
      </c>
      <c r="CT371" s="92" t="s">
        <v>1709</v>
      </c>
      <c r="CU371" s="93" t="s">
        <v>807</v>
      </c>
      <c r="CV371" s="92"/>
      <c r="CW371" s="102">
        <v>125</v>
      </c>
      <c r="CX371" s="92">
        <v>80</v>
      </c>
      <c r="CY371" s="93" t="s">
        <v>807</v>
      </c>
      <c r="CZ371" s="92" t="s">
        <v>130</v>
      </c>
      <c r="DA371" s="75" t="s">
        <v>807</v>
      </c>
      <c r="DB371" s="92">
        <v>0</v>
      </c>
      <c r="DC371" s="75" t="str">
        <f t="shared" si="233"/>
        <v/>
      </c>
      <c r="DD371" s="16" t="str">
        <f t="shared" si="234"/>
        <v/>
      </c>
      <c r="DE371" s="16" t="str">
        <f t="shared" si="235"/>
        <v/>
      </c>
      <c r="DF371" s="16" t="str">
        <f t="shared" si="236"/>
        <v>HDL ALTO</v>
      </c>
      <c r="DG371" s="16" t="str">
        <f t="shared" si="248"/>
        <v xml:space="preserve"> +  +  + HDL ALTO</v>
      </c>
      <c r="DH371" s="16" t="str">
        <f>VLOOKUP(DG371,Hoja3!$A$19:$B$41,2,FALSE)</f>
        <v>HDL ALTO</v>
      </c>
      <c r="DI371" s="98"/>
      <c r="DJ371" s="75" t="str">
        <f t="shared" si="237"/>
        <v>NO</v>
      </c>
      <c r="DL371" s="98"/>
      <c r="DM371" s="98">
        <v>43649</v>
      </c>
      <c r="DN371" s="75" t="str">
        <f t="shared" si="238"/>
        <v>SI</v>
      </c>
      <c r="DO371" s="98"/>
      <c r="DP371" s="75" t="str">
        <f t="shared" si="239"/>
        <v>NO</v>
      </c>
      <c r="DQ371" s="98"/>
      <c r="DR371" s="75" t="str">
        <f t="shared" si="240"/>
        <v>NO</v>
      </c>
      <c r="DS371" s="98"/>
      <c r="DT371" s="75" t="str">
        <f t="shared" si="241"/>
        <v>NO</v>
      </c>
      <c r="DU371" s="98">
        <v>43404</v>
      </c>
      <c r="DV371" s="75" t="str">
        <f t="shared" si="242"/>
        <v>SI</v>
      </c>
      <c r="DW371" s="98"/>
      <c r="DX371" s="75" t="str">
        <f t="shared" si="243"/>
        <v>NO</v>
      </c>
      <c r="DY371" s="98">
        <v>43671</v>
      </c>
      <c r="DZ371" s="75" t="str">
        <f t="shared" si="244"/>
        <v>SI</v>
      </c>
      <c r="EA371" s="98"/>
      <c r="EB371" s="75" t="str">
        <f t="shared" si="245"/>
        <v>NO</v>
      </c>
      <c r="EC371" s="98" t="s">
        <v>807</v>
      </c>
      <c r="ED371" s="92" t="s">
        <v>1530</v>
      </c>
      <c r="EE371" s="92"/>
      <c r="EF371" s="98" t="s">
        <v>807</v>
      </c>
      <c r="EG371" s="94"/>
      <c r="EH371" s="92" t="s">
        <v>1793</v>
      </c>
      <c r="EI371" s="99" t="s">
        <v>807</v>
      </c>
      <c r="EJ371" s="99"/>
      <c r="EK371" s="101">
        <v>43670</v>
      </c>
      <c r="EL371" s="92">
        <v>1.8</v>
      </c>
      <c r="EM371" s="103">
        <v>43670</v>
      </c>
      <c r="EN371" s="102">
        <v>139</v>
      </c>
      <c r="EO371" s="101">
        <v>43670</v>
      </c>
      <c r="EP371" s="92">
        <v>103</v>
      </c>
      <c r="EQ371" s="101">
        <v>43670</v>
      </c>
      <c r="ER371" s="99">
        <v>12.799999999999997</v>
      </c>
      <c r="ES371" s="101">
        <v>43670</v>
      </c>
      <c r="ET371" s="192">
        <v>68</v>
      </c>
      <c r="EU371" s="101">
        <v>43670</v>
      </c>
      <c r="EV371" s="92">
        <v>111</v>
      </c>
      <c r="EW371" s="101" t="s">
        <v>1940</v>
      </c>
      <c r="EX371" s="92"/>
      <c r="EY371" s="103" t="s">
        <v>1836</v>
      </c>
      <c r="EZ371" s="92">
        <v>98</v>
      </c>
      <c r="FA371" s="102"/>
      <c r="FB371" s="102"/>
      <c r="FC371" s="92"/>
      <c r="FD371" s="92"/>
      <c r="FE371" s="103" t="s">
        <v>1836</v>
      </c>
      <c r="FF371" s="104" t="s">
        <v>1939</v>
      </c>
      <c r="FG371" s="101" t="s">
        <v>1836</v>
      </c>
      <c r="FH371" s="105">
        <v>99</v>
      </c>
      <c r="FI371" s="92"/>
      <c r="FJ371" s="94"/>
      <c r="FK371" s="92"/>
      <c r="FL371" s="97">
        <v>44847</v>
      </c>
      <c r="FM371" s="98" t="s">
        <v>1530</v>
      </c>
      <c r="FN371" s="97">
        <v>44939</v>
      </c>
      <c r="FO371" s="107"/>
      <c r="FP371" s="92" t="s">
        <v>132</v>
      </c>
      <c r="FQ371" s="92" t="s">
        <v>132</v>
      </c>
      <c r="FR371" s="92" t="s">
        <v>132</v>
      </c>
      <c r="FS371" s="92" t="s">
        <v>807</v>
      </c>
      <c r="FT371" s="92" t="s">
        <v>130</v>
      </c>
      <c r="FU371" s="92"/>
      <c r="GM371" s="102"/>
    </row>
    <row r="372" spans="1:195" s="75" customFormat="1" x14ac:dyDescent="0.25">
      <c r="A372" s="85">
        <v>2022</v>
      </c>
      <c r="B372" s="76">
        <v>44926</v>
      </c>
      <c r="C372" s="85" t="s">
        <v>121</v>
      </c>
      <c r="D372" s="85" t="s">
        <v>122</v>
      </c>
      <c r="E372" s="85" t="s">
        <v>123</v>
      </c>
      <c r="F372" s="77">
        <f t="shared" si="250"/>
        <v>371</v>
      </c>
      <c r="G372" s="85" t="s">
        <v>1586</v>
      </c>
      <c r="H372" s="85">
        <v>86</v>
      </c>
      <c r="I372" s="85" t="s">
        <v>797</v>
      </c>
      <c r="J372" s="217" t="s">
        <v>911</v>
      </c>
      <c r="K372" s="77" t="str">
        <f>VLOOKUP(J372,[1]CodMpios!$B$1075:$E$1087,4,FALSE)</f>
        <v>86568 - Puerto Asís</v>
      </c>
      <c r="L372" s="77" t="str">
        <f>VLOOKUP($J372,[1]Coord_Mpios_X_Y!$B$102:$K$114,9,FALSE)</f>
        <v>0,478611463602</v>
      </c>
      <c r="M372" s="77" t="str">
        <f>VLOOKUP($J372,[1]Coord_Mpios_X_Y!$B$102:$K$114,10,FALSE)</f>
        <v>-76,328200149562</v>
      </c>
      <c r="N372" s="86" t="s">
        <v>1775</v>
      </c>
      <c r="O372" s="86" t="s">
        <v>1776</v>
      </c>
      <c r="P372" s="218"/>
      <c r="Q372" s="85" t="s">
        <v>126</v>
      </c>
      <c r="R372" s="108">
        <v>97480538</v>
      </c>
      <c r="S372" s="62" t="str">
        <f t="shared" si="230"/>
        <v>CC97480538</v>
      </c>
      <c r="T372" s="91" t="s">
        <v>395</v>
      </c>
      <c r="U372" s="85" t="s">
        <v>940</v>
      </c>
      <c r="V372" s="91" t="s">
        <v>941</v>
      </c>
      <c r="W372" s="85" t="s">
        <v>204</v>
      </c>
      <c r="X372" s="87">
        <v>27122</v>
      </c>
      <c r="Y372" s="89">
        <f t="shared" si="246"/>
        <v>74</v>
      </c>
      <c r="Z372" s="63">
        <f>VLOOKUP($Y372,[1]Edades!$A$3:$H$153,4,FALSE)</f>
        <v>6</v>
      </c>
      <c r="AA372" s="63" t="str">
        <f>VLOOKUP($Y372,[1]Edades!$A$3:$H$153,6,FALSE)</f>
        <v>6 - Persona mayor</v>
      </c>
      <c r="AB372" s="63">
        <f>VLOOKUP($Y372,[1]Edades!$A$3:$H$153,7,FALSE)</f>
        <v>15</v>
      </c>
      <c r="AC372" s="63" t="str">
        <f>VLOOKUP($Y372,[1]Edades!$A$3:$H$153,8,FALSE)</f>
        <v>70-74</v>
      </c>
      <c r="AD372" s="91" t="s">
        <v>1589</v>
      </c>
      <c r="AE372" s="85">
        <v>1</v>
      </c>
      <c r="AF372" s="85" t="s">
        <v>807</v>
      </c>
      <c r="AG372" s="117" t="s">
        <v>1777</v>
      </c>
      <c r="AH372" s="117" t="s">
        <v>132</v>
      </c>
      <c r="AI372" s="85" t="s">
        <v>1595</v>
      </c>
      <c r="AJ372" s="85" t="s">
        <v>1591</v>
      </c>
      <c r="AK372" s="117" t="s">
        <v>1775</v>
      </c>
      <c r="AL372" s="117" t="s">
        <v>1601</v>
      </c>
      <c r="AM372" s="85" t="s">
        <v>1786</v>
      </c>
      <c r="AN372" s="85" t="s">
        <v>131</v>
      </c>
      <c r="AO372" s="85" t="s">
        <v>131</v>
      </c>
      <c r="AP372" s="85" t="s">
        <v>131</v>
      </c>
      <c r="AQ372" s="75" t="s">
        <v>1841</v>
      </c>
      <c r="AR372" s="53" t="str">
        <f t="shared" si="247"/>
        <v>86568 - Puerto Asís</v>
      </c>
      <c r="AS372" s="85" t="s">
        <v>1655</v>
      </c>
      <c r="AT372" s="85">
        <v>3173772770</v>
      </c>
      <c r="AU372" s="85" t="s">
        <v>1219</v>
      </c>
      <c r="AV372" s="85"/>
      <c r="AW372" s="85"/>
      <c r="AX372" s="85"/>
      <c r="AY372" s="85"/>
      <c r="AZ372" s="85"/>
      <c r="BA372" s="85">
        <v>86</v>
      </c>
      <c r="BB372" s="85" t="s">
        <v>1778</v>
      </c>
      <c r="BC372" s="85">
        <v>86568</v>
      </c>
      <c r="BD372" s="85" t="s">
        <v>1655</v>
      </c>
      <c r="BE372" s="89">
        <v>860010017201</v>
      </c>
      <c r="BF372" s="49" t="s">
        <v>1081</v>
      </c>
      <c r="BG372" s="85" t="s">
        <v>1779</v>
      </c>
      <c r="BH372" s="85" t="s">
        <v>1780</v>
      </c>
      <c r="BI372" s="85">
        <v>4201616</v>
      </c>
      <c r="BJ372" s="85"/>
      <c r="BK372" s="85"/>
      <c r="BL372" s="85" t="s">
        <v>807</v>
      </c>
      <c r="BM372" s="85" t="s">
        <v>130</v>
      </c>
      <c r="BN372" s="85" t="s">
        <v>132</v>
      </c>
      <c r="BO372" s="85">
        <v>0</v>
      </c>
      <c r="BP372" s="85" t="s">
        <v>132</v>
      </c>
      <c r="BQ372" s="85" t="s">
        <v>132</v>
      </c>
      <c r="BR372" s="85" t="s">
        <v>1676</v>
      </c>
      <c r="BS372" s="85" t="s">
        <v>132</v>
      </c>
      <c r="BT372" s="90">
        <v>44867</v>
      </c>
      <c r="BU372" s="85" t="s">
        <v>1677</v>
      </c>
      <c r="BV372" s="85" t="s">
        <v>130</v>
      </c>
      <c r="BW372" s="91" t="s">
        <v>1812</v>
      </c>
      <c r="BX372" s="85" t="s">
        <v>132</v>
      </c>
      <c r="BY372" s="85" t="s">
        <v>132</v>
      </c>
      <c r="BZ372" s="85" t="s">
        <v>132</v>
      </c>
      <c r="CA372" s="85" t="s">
        <v>132</v>
      </c>
      <c r="CB372" s="85" t="s">
        <v>131</v>
      </c>
      <c r="CC372" s="85"/>
      <c r="CD372" s="85" t="s">
        <v>131</v>
      </c>
      <c r="CE372" s="85" t="s">
        <v>1681</v>
      </c>
      <c r="CF372" s="80" t="str">
        <f t="shared" si="260"/>
        <v>HTA</v>
      </c>
      <c r="CG372" s="109">
        <v>73</v>
      </c>
      <c r="CH372" s="95">
        <v>175</v>
      </c>
      <c r="CI372" s="50">
        <f t="shared" si="231"/>
        <v>23.836734693877553</v>
      </c>
      <c r="CJ372" s="18" t="str">
        <f t="shared" si="232"/>
        <v>NORMAL</v>
      </c>
      <c r="CK372" s="95">
        <f>Hoja1!L374</f>
        <v>19</v>
      </c>
      <c r="CL372" s="10" t="s">
        <v>1113</v>
      </c>
      <c r="CM372" s="97">
        <v>43677</v>
      </c>
      <c r="CN372" s="92"/>
      <c r="CO372" s="75">
        <v>1</v>
      </c>
      <c r="CP372" s="98">
        <v>43677</v>
      </c>
      <c r="CQ372" s="75">
        <v>2</v>
      </c>
      <c r="CR372" s="65" t="s">
        <v>1222</v>
      </c>
      <c r="CS372" s="75">
        <v>0</v>
      </c>
      <c r="CT372" s="110" t="s">
        <v>131</v>
      </c>
      <c r="CU372" s="92" t="s">
        <v>132</v>
      </c>
      <c r="CV372" s="92"/>
      <c r="CW372" s="102">
        <v>140</v>
      </c>
      <c r="CX372" s="102">
        <v>95</v>
      </c>
      <c r="CY372" s="93" t="s">
        <v>807</v>
      </c>
      <c r="CZ372" s="92" t="s">
        <v>130</v>
      </c>
      <c r="DA372" s="92" t="s">
        <v>132</v>
      </c>
      <c r="DB372" s="92">
        <v>0</v>
      </c>
      <c r="DC372" s="75" t="str">
        <f t="shared" si="233"/>
        <v/>
      </c>
      <c r="DD372" s="16" t="str">
        <f t="shared" si="234"/>
        <v>PRESION ALTA</v>
      </c>
      <c r="DE372" s="16" t="str">
        <f t="shared" si="235"/>
        <v/>
      </c>
      <c r="DF372" s="16" t="str">
        <f t="shared" si="236"/>
        <v/>
      </c>
      <c r="DG372" s="16" t="str">
        <f t="shared" si="248"/>
        <v xml:space="preserve"> + PRESION ALTA +  + </v>
      </c>
      <c r="DH372" s="16" t="str">
        <f>VLOOKUP(DG372,Hoja3!$A$19:$B$41,2,FALSE)</f>
        <v>PRESION ALTA</v>
      </c>
      <c r="DI372" s="98"/>
      <c r="DJ372" s="75" t="str">
        <f t="shared" si="237"/>
        <v>NO</v>
      </c>
      <c r="DL372" s="98"/>
      <c r="DM372" s="98">
        <v>44460</v>
      </c>
      <c r="DN372" s="75" t="str">
        <f t="shared" si="238"/>
        <v>SI</v>
      </c>
      <c r="DO372" s="98"/>
      <c r="DP372" s="75" t="str">
        <f t="shared" si="239"/>
        <v>NO</v>
      </c>
      <c r="DQ372" s="98"/>
      <c r="DR372" s="75" t="str">
        <f t="shared" si="240"/>
        <v>NO</v>
      </c>
      <c r="DS372" s="98"/>
      <c r="DT372" s="75" t="str">
        <f t="shared" si="241"/>
        <v>NO</v>
      </c>
      <c r="DU372" s="98"/>
      <c r="DV372" s="75" t="str">
        <f t="shared" si="242"/>
        <v>NO</v>
      </c>
      <c r="DW372" s="98"/>
      <c r="DX372" s="75" t="str">
        <f t="shared" si="243"/>
        <v>NO</v>
      </c>
      <c r="DY372" s="98">
        <v>44350</v>
      </c>
      <c r="DZ372" s="75" t="str">
        <f t="shared" si="244"/>
        <v>SI</v>
      </c>
      <c r="EA372" s="98"/>
      <c r="EB372" s="75" t="str">
        <f t="shared" si="245"/>
        <v>NO</v>
      </c>
      <c r="EC372" s="98" t="s">
        <v>131</v>
      </c>
      <c r="ED372" s="92" t="s">
        <v>1530</v>
      </c>
      <c r="EE372" s="92"/>
      <c r="EF372" s="98" t="s">
        <v>807</v>
      </c>
      <c r="EG372" s="94"/>
      <c r="EH372" s="99"/>
      <c r="EI372" s="99" t="s">
        <v>807</v>
      </c>
      <c r="EJ372" s="99"/>
      <c r="EK372" s="111">
        <v>44357</v>
      </c>
      <c r="EL372" s="92">
        <v>0.8</v>
      </c>
      <c r="EM372" s="112">
        <v>44357</v>
      </c>
      <c r="EN372" s="102">
        <v>125</v>
      </c>
      <c r="EO372" s="111">
        <v>44357</v>
      </c>
      <c r="EP372" s="92">
        <v>176</v>
      </c>
      <c r="EQ372" s="111">
        <v>44357</v>
      </c>
      <c r="ER372" s="99">
        <v>96.6</v>
      </c>
      <c r="ES372" s="111">
        <v>44357</v>
      </c>
      <c r="ET372" s="192">
        <v>47</v>
      </c>
      <c r="EU372" s="111">
        <v>44357</v>
      </c>
      <c r="EV372" s="92">
        <v>162</v>
      </c>
      <c r="EW372" s="111">
        <v>44357</v>
      </c>
      <c r="EX372" s="92"/>
      <c r="EY372" s="103"/>
      <c r="EZ372" s="92"/>
      <c r="FA372" s="102"/>
      <c r="FB372" s="102"/>
      <c r="FC372" s="92"/>
      <c r="FD372" s="92"/>
      <c r="FE372" s="112">
        <v>43819</v>
      </c>
      <c r="FF372" s="125">
        <v>6.7</v>
      </c>
      <c r="FG372" s="111">
        <v>44357</v>
      </c>
      <c r="FH372" s="104" t="s">
        <v>2011</v>
      </c>
      <c r="FI372" s="92"/>
      <c r="FJ372" s="94"/>
      <c r="FK372" s="92"/>
      <c r="FL372" s="97">
        <v>44867</v>
      </c>
      <c r="FM372" s="98" t="s">
        <v>1530</v>
      </c>
      <c r="FN372" s="97">
        <v>44959</v>
      </c>
      <c r="FO372" s="107"/>
      <c r="FP372" s="92" t="s">
        <v>132</v>
      </c>
      <c r="FQ372" s="92" t="s">
        <v>132</v>
      </c>
      <c r="FR372" s="92" t="s">
        <v>132</v>
      </c>
      <c r="FS372" s="107" t="s">
        <v>807</v>
      </c>
      <c r="FT372" s="92" t="s">
        <v>132</v>
      </c>
      <c r="FU372" s="92" t="s">
        <v>1915</v>
      </c>
      <c r="GM372" s="102"/>
    </row>
    <row r="373" spans="1:195" s="75" customFormat="1" x14ac:dyDescent="0.25">
      <c r="A373" s="85">
        <v>2022</v>
      </c>
      <c r="B373" s="76">
        <v>44926</v>
      </c>
      <c r="C373" s="85" t="s">
        <v>121</v>
      </c>
      <c r="D373" s="85" t="s">
        <v>122</v>
      </c>
      <c r="E373" s="85" t="s">
        <v>1475</v>
      </c>
      <c r="F373" s="77">
        <f t="shared" si="250"/>
        <v>372</v>
      </c>
      <c r="G373" s="85" t="s">
        <v>1586</v>
      </c>
      <c r="H373" s="85">
        <v>86</v>
      </c>
      <c r="I373" s="85" t="s">
        <v>797</v>
      </c>
      <c r="J373" s="217" t="s">
        <v>980</v>
      </c>
      <c r="K373" s="77" t="str">
        <f>VLOOKUP(J373,[1]CodMpios!$B$1075:$E$1087,4,FALSE)</f>
        <v>86755 - San Francisco</v>
      </c>
      <c r="L373" s="77" t="str">
        <f>VLOOKUP($J373,[1]Coord_Mpios_X_Y!$B$102:$K$114,9,FALSE)</f>
        <v>1,136071096046</v>
      </c>
      <c r="M373" s="77" t="str">
        <f>VLOOKUP($J373,[1]Coord_Mpios_X_Y!$B$102:$K$114,10,FALSE)</f>
        <v>-76,847266605795</v>
      </c>
      <c r="N373" s="86" t="s">
        <v>1592</v>
      </c>
      <c r="O373" s="86" t="s">
        <v>1790</v>
      </c>
      <c r="P373" s="218">
        <v>44140</v>
      </c>
      <c r="Q373" s="85" t="s">
        <v>126</v>
      </c>
      <c r="R373" s="108">
        <v>17184962</v>
      </c>
      <c r="S373" s="62" t="str">
        <f t="shared" si="230"/>
        <v>CC17184962</v>
      </c>
      <c r="T373" s="91" t="s">
        <v>153</v>
      </c>
      <c r="U373" s="85" t="s">
        <v>243</v>
      </c>
      <c r="V373" s="91" t="s">
        <v>174</v>
      </c>
      <c r="W373" s="85" t="s">
        <v>332</v>
      </c>
      <c r="X373" s="87">
        <v>17370</v>
      </c>
      <c r="Y373" s="89">
        <f t="shared" si="246"/>
        <v>47</v>
      </c>
      <c r="Z373" s="63">
        <f>VLOOKUP($Y373,[1]Edades!$A$3:$H$153,4,FALSE)</f>
        <v>5</v>
      </c>
      <c r="AA373" s="63" t="str">
        <f>VLOOKUP($Y373,[1]Edades!$A$3:$H$153,6,FALSE)</f>
        <v>5 - Adultez</v>
      </c>
      <c r="AB373" s="63">
        <f>VLOOKUP($Y373,[1]Edades!$A$3:$H$153,7,FALSE)</f>
        <v>10</v>
      </c>
      <c r="AC373" s="63" t="str">
        <f>VLOOKUP($Y373,[1]Edades!$A$3:$H$153,8,FALSE)</f>
        <v>45-49</v>
      </c>
      <c r="AD373" s="91" t="s">
        <v>1589</v>
      </c>
      <c r="AE373" s="85">
        <v>1</v>
      </c>
      <c r="AF373" s="85" t="s">
        <v>807</v>
      </c>
      <c r="AG373" s="86" t="s">
        <v>1777</v>
      </c>
      <c r="AH373" s="85" t="s">
        <v>807</v>
      </c>
      <c r="AI373" s="85" t="s">
        <v>807</v>
      </c>
      <c r="AJ373" s="85" t="s">
        <v>807</v>
      </c>
      <c r="AK373" s="86" t="s">
        <v>1592</v>
      </c>
      <c r="AL373" s="86" t="s">
        <v>1602</v>
      </c>
      <c r="AM373" s="85" t="s">
        <v>1786</v>
      </c>
      <c r="AN373" s="85" t="s">
        <v>131</v>
      </c>
      <c r="AO373" s="85" t="s">
        <v>131</v>
      </c>
      <c r="AP373" s="85" t="s">
        <v>131</v>
      </c>
      <c r="AQ373" s="75" t="s">
        <v>1841</v>
      </c>
      <c r="AR373" s="53" t="str">
        <f t="shared" si="247"/>
        <v>86755 - San Francisco</v>
      </c>
      <c r="AS373" s="85" t="s">
        <v>1938</v>
      </c>
      <c r="AT373" s="85">
        <v>3106894015</v>
      </c>
      <c r="AU373" s="85" t="s">
        <v>1219</v>
      </c>
      <c r="AV373" s="85"/>
      <c r="AW373" s="85"/>
      <c r="AX373" s="85"/>
      <c r="AY373" s="85"/>
      <c r="AZ373" s="85"/>
      <c r="BA373" s="85">
        <v>86</v>
      </c>
      <c r="BB373" s="85" t="s">
        <v>1778</v>
      </c>
      <c r="BC373" s="85">
        <v>86755</v>
      </c>
      <c r="BD373" s="85" t="s">
        <v>1938</v>
      </c>
      <c r="BE373" s="89">
        <v>860010017201</v>
      </c>
      <c r="BF373" t="s">
        <v>1079</v>
      </c>
      <c r="BG373" s="85" t="s">
        <v>1779</v>
      </c>
      <c r="BH373" s="85" t="s">
        <v>1780</v>
      </c>
      <c r="BI373" s="85">
        <v>4201616</v>
      </c>
      <c r="BJ373" s="85"/>
      <c r="BK373" s="85"/>
      <c r="BL373" s="85" t="s">
        <v>807</v>
      </c>
      <c r="BM373" s="85" t="s">
        <v>130</v>
      </c>
      <c r="BN373" s="85" t="s">
        <v>132</v>
      </c>
      <c r="BO373" s="85">
        <v>0</v>
      </c>
      <c r="BP373" s="85" t="s">
        <v>132</v>
      </c>
      <c r="BQ373" s="85" t="s">
        <v>132</v>
      </c>
      <c r="BR373" s="85" t="s">
        <v>807</v>
      </c>
      <c r="BS373" s="85" t="s">
        <v>807</v>
      </c>
      <c r="BT373" s="90">
        <v>43678</v>
      </c>
      <c r="BU373" s="85" t="s">
        <v>1677</v>
      </c>
      <c r="BV373" s="85" t="s">
        <v>130</v>
      </c>
      <c r="BW373" s="91" t="s">
        <v>1678</v>
      </c>
      <c r="BX373" s="85"/>
      <c r="BY373" s="85" t="s">
        <v>132</v>
      </c>
      <c r="BZ373" s="85" t="s">
        <v>807</v>
      </c>
      <c r="CA373" s="85" t="s">
        <v>807</v>
      </c>
      <c r="CB373" s="85"/>
      <c r="CC373" s="85"/>
      <c r="CD373" s="85" t="s">
        <v>131</v>
      </c>
      <c r="CE373" s="88" t="s">
        <v>1681</v>
      </c>
      <c r="CF373" s="80" t="str">
        <f t="shared" si="260"/>
        <v>HTA + DM</v>
      </c>
      <c r="CG373" s="109">
        <v>77</v>
      </c>
      <c r="CH373" s="95">
        <v>168</v>
      </c>
      <c r="CI373" s="50">
        <f t="shared" si="231"/>
        <v>27.281746031746035</v>
      </c>
      <c r="CJ373" s="18" t="str">
        <f t="shared" si="232"/>
        <v>SOBREPESO</v>
      </c>
      <c r="CK373" s="95">
        <f>Hoja1!L375</f>
        <v>7</v>
      </c>
      <c r="CL373" s="10" t="s">
        <v>1112</v>
      </c>
      <c r="CM373" s="97">
        <v>43678</v>
      </c>
      <c r="CN373" s="92"/>
      <c r="CO373" s="75">
        <v>1</v>
      </c>
      <c r="CP373" s="97">
        <v>43678</v>
      </c>
      <c r="CQ373" s="75">
        <v>1</v>
      </c>
      <c r="CR373" s="97">
        <v>43678</v>
      </c>
      <c r="CS373" s="75">
        <v>1</v>
      </c>
      <c r="CT373" s="92" t="s">
        <v>1709</v>
      </c>
      <c r="CU373" s="93" t="s">
        <v>807</v>
      </c>
      <c r="CV373" s="92"/>
      <c r="CW373" s="93">
        <v>130</v>
      </c>
      <c r="CX373" s="92">
        <v>80</v>
      </c>
      <c r="CY373" s="93" t="s">
        <v>807</v>
      </c>
      <c r="CZ373" s="92" t="s">
        <v>132</v>
      </c>
      <c r="DA373" s="75" t="s">
        <v>807</v>
      </c>
      <c r="DB373" s="92">
        <v>0</v>
      </c>
      <c r="DC373" s="75" t="str">
        <f t="shared" si="233"/>
        <v/>
      </c>
      <c r="DD373" s="16" t="str">
        <f t="shared" si="234"/>
        <v/>
      </c>
      <c r="DE373" s="16" t="str">
        <f t="shared" si="235"/>
        <v/>
      </c>
      <c r="DF373" s="16" t="str">
        <f t="shared" si="236"/>
        <v/>
      </c>
      <c r="DG373" s="16" t="str">
        <f t="shared" si="248"/>
        <v xml:space="preserve"> +  +  + </v>
      </c>
      <c r="DH373" s="16" t="str">
        <f t="shared" ref="DH373:DH375" si="263">E373</f>
        <v>HTA + DM</v>
      </c>
      <c r="DI373" s="98"/>
      <c r="DJ373" s="75" t="str">
        <f t="shared" si="237"/>
        <v>NO</v>
      </c>
      <c r="DL373" s="98"/>
      <c r="DM373" s="98">
        <v>43615</v>
      </c>
      <c r="DN373" s="75" t="str">
        <f t="shared" si="238"/>
        <v>SI</v>
      </c>
      <c r="DO373" s="98"/>
      <c r="DP373" s="75" t="str">
        <f t="shared" si="239"/>
        <v>NO</v>
      </c>
      <c r="DQ373" s="98"/>
      <c r="DR373" s="75" t="str">
        <f t="shared" si="240"/>
        <v>NO</v>
      </c>
      <c r="DS373" s="98">
        <v>43544</v>
      </c>
      <c r="DT373" s="75" t="str">
        <f t="shared" si="241"/>
        <v>SI</v>
      </c>
      <c r="DU373" s="98"/>
      <c r="DV373" s="75" t="str">
        <f t="shared" si="242"/>
        <v>NO</v>
      </c>
      <c r="DW373" s="98"/>
      <c r="DX373" s="75" t="str">
        <f t="shared" si="243"/>
        <v>NO</v>
      </c>
      <c r="DY373" s="98">
        <v>43665</v>
      </c>
      <c r="DZ373" s="75" t="str">
        <f t="shared" si="244"/>
        <v>SI</v>
      </c>
      <c r="EA373" s="98"/>
      <c r="EB373" s="75" t="str">
        <f t="shared" si="245"/>
        <v>NO</v>
      </c>
      <c r="EC373" s="98" t="s">
        <v>807</v>
      </c>
      <c r="ED373" s="92" t="s">
        <v>1530</v>
      </c>
      <c r="EE373" s="92"/>
      <c r="EF373" s="98" t="s">
        <v>807</v>
      </c>
      <c r="EG373" s="94"/>
      <c r="EH373" s="99" t="s">
        <v>131</v>
      </c>
      <c r="EI373" s="99" t="s">
        <v>807</v>
      </c>
      <c r="EJ373" s="99"/>
      <c r="EK373" s="101">
        <v>43669</v>
      </c>
      <c r="EL373" s="92">
        <v>0.84</v>
      </c>
      <c r="EM373" s="103">
        <v>43669</v>
      </c>
      <c r="EN373" s="102">
        <v>98</v>
      </c>
      <c r="EO373" s="101">
        <v>43669</v>
      </c>
      <c r="EP373" s="92">
        <v>172</v>
      </c>
      <c r="EQ373" s="101">
        <v>43669</v>
      </c>
      <c r="ER373" s="99">
        <v>100.7</v>
      </c>
      <c r="ES373" s="101">
        <v>43669</v>
      </c>
      <c r="ET373" s="192">
        <v>45.3</v>
      </c>
      <c r="EU373" s="101">
        <v>43669</v>
      </c>
      <c r="EV373" s="92">
        <v>130</v>
      </c>
      <c r="EW373" s="101" t="s">
        <v>1940</v>
      </c>
      <c r="EX373" s="92"/>
      <c r="EY373" s="103" t="s">
        <v>1836</v>
      </c>
      <c r="EZ373" s="92">
        <v>98</v>
      </c>
      <c r="FA373" s="102"/>
      <c r="FB373" s="102"/>
      <c r="FC373" s="92"/>
      <c r="FD373" s="92"/>
      <c r="FE373" s="103">
        <v>43669</v>
      </c>
      <c r="FF373" s="105">
        <v>6.5</v>
      </c>
      <c r="FG373" s="101">
        <v>43669</v>
      </c>
      <c r="FH373" s="105">
        <v>52.61</v>
      </c>
      <c r="FI373" s="92"/>
      <c r="FJ373" s="94"/>
      <c r="FK373" s="92"/>
      <c r="FL373" s="97">
        <v>43678</v>
      </c>
      <c r="FM373" s="98" t="s">
        <v>1530</v>
      </c>
      <c r="FN373" s="97"/>
      <c r="FO373" s="107" t="s">
        <v>1830</v>
      </c>
      <c r="FP373" s="92" t="s">
        <v>132</v>
      </c>
      <c r="FQ373" s="92" t="s">
        <v>132</v>
      </c>
      <c r="FR373" s="92" t="s">
        <v>132</v>
      </c>
      <c r="FS373" s="107" t="s">
        <v>807</v>
      </c>
      <c r="FT373" s="92" t="s">
        <v>130</v>
      </c>
      <c r="FU373" s="92"/>
      <c r="GM373" s="102"/>
    </row>
    <row r="374" spans="1:195" s="75" customFormat="1" x14ac:dyDescent="0.25">
      <c r="A374" s="85">
        <v>2022</v>
      </c>
      <c r="B374" s="76">
        <v>44926</v>
      </c>
      <c r="C374" s="85" t="s">
        <v>121</v>
      </c>
      <c r="D374" s="85" t="s">
        <v>122</v>
      </c>
      <c r="E374" s="85" t="s">
        <v>123</v>
      </c>
      <c r="F374" s="77">
        <f t="shared" si="250"/>
        <v>373</v>
      </c>
      <c r="G374" s="85" t="s">
        <v>1586</v>
      </c>
      <c r="H374" s="85">
        <v>86</v>
      </c>
      <c r="I374" s="85" t="s">
        <v>797</v>
      </c>
      <c r="J374" s="217" t="s">
        <v>798</v>
      </c>
      <c r="K374" s="77" t="str">
        <f>VLOOKUP(J374,[1]CodMpios!$B$1075:$E$1087,4,FALSE)</f>
        <v>86885 - Villagarzón</v>
      </c>
      <c r="L374" s="77" t="str">
        <f>VLOOKUP($J374,[1]Coord_Mpios_X_Y!$B$102:$K$114,9,FALSE)</f>
        <v>0,911149514668</v>
      </c>
      <c r="M374" s="77" t="str">
        <f>VLOOKUP($J374,[1]Coord_Mpios_X_Y!$B$102:$K$114,10,FALSE)</f>
        <v>-76,744954472991</v>
      </c>
      <c r="N374" s="86" t="s">
        <v>1775</v>
      </c>
      <c r="O374" s="86" t="s">
        <v>1776</v>
      </c>
      <c r="P374" s="218"/>
      <c r="Q374" s="85" t="s">
        <v>126</v>
      </c>
      <c r="R374" s="108">
        <v>18125016</v>
      </c>
      <c r="S374" s="62" t="str">
        <f t="shared" si="230"/>
        <v>CC18125016</v>
      </c>
      <c r="T374" s="91" t="s">
        <v>812</v>
      </c>
      <c r="U374" s="85" t="s">
        <v>285</v>
      </c>
      <c r="V374" s="91" t="s">
        <v>236</v>
      </c>
      <c r="W374" s="85" t="s">
        <v>833</v>
      </c>
      <c r="X374" s="87">
        <v>25315</v>
      </c>
      <c r="Y374" s="89">
        <f t="shared" si="246"/>
        <v>69</v>
      </c>
      <c r="Z374" s="63">
        <f>VLOOKUP($Y374,[1]Edades!$A$3:$H$153,4,FALSE)</f>
        <v>6</v>
      </c>
      <c r="AA374" s="63" t="str">
        <f>VLOOKUP($Y374,[1]Edades!$A$3:$H$153,6,FALSE)</f>
        <v>6 - Persona mayor</v>
      </c>
      <c r="AB374" s="63">
        <f>VLOOKUP($Y374,[1]Edades!$A$3:$H$153,7,FALSE)</f>
        <v>14</v>
      </c>
      <c r="AC374" s="63" t="str">
        <f>VLOOKUP($Y374,[1]Edades!$A$3:$H$153,8,FALSE)</f>
        <v>65-69</v>
      </c>
      <c r="AD374" s="91" t="s">
        <v>1589</v>
      </c>
      <c r="AE374" s="85">
        <v>1</v>
      </c>
      <c r="AF374" s="85" t="s">
        <v>807</v>
      </c>
      <c r="AG374" s="86" t="s">
        <v>363</v>
      </c>
      <c r="AH374" s="86" t="s">
        <v>130</v>
      </c>
      <c r="AI374" s="85" t="s">
        <v>1595</v>
      </c>
      <c r="AJ374" s="85" t="s">
        <v>807</v>
      </c>
      <c r="AK374" s="86" t="s">
        <v>1775</v>
      </c>
      <c r="AL374" s="85" t="s">
        <v>807</v>
      </c>
      <c r="AM374" s="85" t="s">
        <v>1786</v>
      </c>
      <c r="AN374" s="85" t="s">
        <v>131</v>
      </c>
      <c r="AO374" s="85" t="s">
        <v>131</v>
      </c>
      <c r="AP374" s="85" t="s">
        <v>131</v>
      </c>
      <c r="AQ374" s="86" t="s">
        <v>1787</v>
      </c>
      <c r="AR374" s="53" t="str">
        <f t="shared" si="247"/>
        <v>86885 - Villagarzón</v>
      </c>
      <c r="AS374" s="85" t="s">
        <v>1649</v>
      </c>
      <c r="AT374" s="85">
        <v>3118473607</v>
      </c>
      <c r="AU374" s="85" t="s">
        <v>1219</v>
      </c>
      <c r="AV374" s="85"/>
      <c r="AW374" s="85"/>
      <c r="AX374" s="85"/>
      <c r="AY374" s="85"/>
      <c r="AZ374" s="85"/>
      <c r="BA374" s="85">
        <v>86</v>
      </c>
      <c r="BB374" s="85" t="s">
        <v>1778</v>
      </c>
      <c r="BC374" s="85">
        <v>86885</v>
      </c>
      <c r="BD374" s="85" t="s">
        <v>1586</v>
      </c>
      <c r="BE374" s="89">
        <v>860010017201</v>
      </c>
      <c r="BF374" s="49" t="s">
        <v>1083</v>
      </c>
      <c r="BG374" s="85" t="s">
        <v>1779</v>
      </c>
      <c r="BH374" s="85" t="s">
        <v>1780</v>
      </c>
      <c r="BI374" s="85">
        <v>4201616</v>
      </c>
      <c r="BJ374" s="85"/>
      <c r="BK374" s="85"/>
      <c r="BL374" s="85" t="s">
        <v>807</v>
      </c>
      <c r="BM374" s="85" t="s">
        <v>130</v>
      </c>
      <c r="BN374" s="85" t="s">
        <v>132</v>
      </c>
      <c r="BO374" s="85">
        <v>0</v>
      </c>
      <c r="BP374" s="85" t="s">
        <v>132</v>
      </c>
      <c r="BQ374" s="85" t="s">
        <v>132</v>
      </c>
      <c r="BR374" s="85" t="s">
        <v>1676</v>
      </c>
      <c r="BS374" s="85" t="s">
        <v>807</v>
      </c>
      <c r="BT374" s="142">
        <v>44888</v>
      </c>
      <c r="BU374" s="85" t="s">
        <v>1677</v>
      </c>
      <c r="BV374" s="85" t="s">
        <v>130</v>
      </c>
      <c r="BW374" s="91" t="s">
        <v>1808</v>
      </c>
      <c r="BX374" s="85" t="s">
        <v>132</v>
      </c>
      <c r="BY374" s="88" t="s">
        <v>130</v>
      </c>
      <c r="BZ374" s="85" t="s">
        <v>132</v>
      </c>
      <c r="CA374" s="85" t="s">
        <v>132</v>
      </c>
      <c r="CB374" s="85" t="s">
        <v>132</v>
      </c>
      <c r="CC374" s="85" t="s">
        <v>132</v>
      </c>
      <c r="CD374" s="85" t="s">
        <v>131</v>
      </c>
      <c r="CE374" s="85" t="s">
        <v>1681</v>
      </c>
      <c r="CF374" s="85" t="s">
        <v>132</v>
      </c>
      <c r="CG374" s="109">
        <v>78</v>
      </c>
      <c r="CH374" s="95">
        <v>168</v>
      </c>
      <c r="CI374" s="50">
        <f t="shared" si="231"/>
        <v>27.636054421768712</v>
      </c>
      <c r="CJ374" s="18" t="str">
        <f t="shared" si="232"/>
        <v>SOBREPESO</v>
      </c>
      <c r="CK374" s="95">
        <f>Hoja1!L376</f>
        <v>40</v>
      </c>
      <c r="CL374" s="10" t="s">
        <v>1115</v>
      </c>
      <c r="CM374" s="114">
        <v>43679</v>
      </c>
      <c r="CN374" s="92"/>
      <c r="CO374" s="75">
        <v>1</v>
      </c>
      <c r="CP374" s="98">
        <v>43679</v>
      </c>
      <c r="CQ374" s="75">
        <v>2</v>
      </c>
      <c r="CR374" s="65" t="s">
        <v>1222</v>
      </c>
      <c r="CS374" s="75">
        <v>0</v>
      </c>
      <c r="CT374" s="110" t="s">
        <v>131</v>
      </c>
      <c r="CU374" s="92" t="s">
        <v>132</v>
      </c>
      <c r="CV374" s="92"/>
      <c r="CW374" s="102">
        <v>130</v>
      </c>
      <c r="CX374" s="102">
        <v>80</v>
      </c>
      <c r="CY374" s="93" t="s">
        <v>131</v>
      </c>
      <c r="CZ374" s="92" t="s">
        <v>132</v>
      </c>
      <c r="DA374" s="92" t="s">
        <v>130</v>
      </c>
      <c r="DB374" s="92">
        <v>1</v>
      </c>
      <c r="DC374" s="75" t="str">
        <f t="shared" si="233"/>
        <v/>
      </c>
      <c r="DD374" s="16" t="str">
        <f t="shared" si="234"/>
        <v/>
      </c>
      <c r="DE374" s="16" t="str">
        <f t="shared" si="235"/>
        <v/>
      </c>
      <c r="DF374" s="16" t="str">
        <f t="shared" si="236"/>
        <v/>
      </c>
      <c r="DG374" s="16" t="str">
        <f t="shared" si="248"/>
        <v xml:space="preserve"> +  +  + </v>
      </c>
      <c r="DH374" s="16" t="str">
        <f t="shared" si="263"/>
        <v>HTA</v>
      </c>
      <c r="DI374" s="98"/>
      <c r="DJ374" s="75" t="str">
        <f t="shared" si="237"/>
        <v>NO</v>
      </c>
      <c r="DL374" s="98"/>
      <c r="DM374" s="97">
        <v>43906</v>
      </c>
      <c r="DN374" s="75" t="str">
        <f t="shared" si="238"/>
        <v>SI</v>
      </c>
      <c r="DO374" s="98"/>
      <c r="DP374" s="75" t="str">
        <f t="shared" si="239"/>
        <v>NO</v>
      </c>
      <c r="DQ374" s="98"/>
      <c r="DR374" s="75" t="str">
        <f t="shared" si="240"/>
        <v>NO</v>
      </c>
      <c r="DS374" s="98"/>
      <c r="DT374" s="75" t="str">
        <f t="shared" si="241"/>
        <v>NO</v>
      </c>
      <c r="DU374" s="98"/>
      <c r="DV374" s="75" t="str">
        <f t="shared" si="242"/>
        <v>NO</v>
      </c>
      <c r="DW374" s="98"/>
      <c r="DX374" s="75" t="str">
        <f t="shared" si="243"/>
        <v>NO</v>
      </c>
      <c r="DY374" s="114">
        <v>44678</v>
      </c>
      <c r="DZ374" s="75" t="str">
        <f t="shared" si="244"/>
        <v>SI</v>
      </c>
      <c r="EA374" s="98"/>
      <c r="EB374" s="75" t="str">
        <f t="shared" si="245"/>
        <v>NO</v>
      </c>
      <c r="EC374" s="98" t="s">
        <v>132</v>
      </c>
      <c r="ED374" s="92" t="s">
        <v>1530</v>
      </c>
      <c r="EE374" s="92" t="s">
        <v>807</v>
      </c>
      <c r="EF374" s="92" t="s">
        <v>1814</v>
      </c>
      <c r="EG374" s="94"/>
      <c r="EH374" s="99">
        <v>1</v>
      </c>
      <c r="EI374" s="92">
        <v>2</v>
      </c>
      <c r="EJ374" s="92"/>
      <c r="EK374" s="164">
        <v>44373</v>
      </c>
      <c r="EL374" s="92">
        <v>1</v>
      </c>
      <c r="EM374" s="165">
        <v>44373</v>
      </c>
      <c r="EN374" s="102">
        <v>112</v>
      </c>
      <c r="EO374" s="164">
        <v>44373</v>
      </c>
      <c r="EP374" s="92">
        <v>170</v>
      </c>
      <c r="EQ374" s="164">
        <v>44373</v>
      </c>
      <c r="ER374" s="99">
        <v>119</v>
      </c>
      <c r="ES374" s="164">
        <v>44373</v>
      </c>
      <c r="ET374" s="192">
        <v>31</v>
      </c>
      <c r="EU374" s="164">
        <v>44373</v>
      </c>
      <c r="EV374" s="92">
        <v>100</v>
      </c>
      <c r="EW374" s="164">
        <v>44373</v>
      </c>
      <c r="EX374" s="92" t="s">
        <v>1723</v>
      </c>
      <c r="EY374" s="103"/>
      <c r="EZ374" s="92"/>
      <c r="FA374" s="102"/>
      <c r="FB374" s="102"/>
      <c r="FC374" s="92"/>
      <c r="FD374" s="92"/>
      <c r="FE374" s="165">
        <v>44373</v>
      </c>
      <c r="FF374" s="105">
        <v>13.9</v>
      </c>
      <c r="FG374" s="164">
        <v>44373</v>
      </c>
      <c r="FH374" s="105">
        <v>79.7</v>
      </c>
      <c r="FI374" s="98">
        <v>44376</v>
      </c>
      <c r="FJ374" s="94" t="s">
        <v>1712</v>
      </c>
      <c r="FK374" s="92">
        <v>96</v>
      </c>
      <c r="FL374" s="114">
        <v>44888</v>
      </c>
      <c r="FM374" s="98" t="s">
        <v>1530</v>
      </c>
      <c r="FN374" s="114">
        <v>44918</v>
      </c>
      <c r="FO374" s="107"/>
      <c r="FP374" s="92" t="s">
        <v>132</v>
      </c>
      <c r="FQ374" s="92" t="s">
        <v>132</v>
      </c>
      <c r="FR374" s="92" t="s">
        <v>132</v>
      </c>
      <c r="FS374" s="107" t="s">
        <v>807</v>
      </c>
      <c r="FT374" s="92" t="s">
        <v>132</v>
      </c>
      <c r="FU374" s="92"/>
      <c r="GM374" s="102"/>
    </row>
    <row r="375" spans="1:195" s="75" customFormat="1" x14ac:dyDescent="0.25">
      <c r="A375" s="85">
        <v>2022</v>
      </c>
      <c r="B375" s="76">
        <v>44926</v>
      </c>
      <c r="C375" s="85" t="s">
        <v>121</v>
      </c>
      <c r="D375" s="85" t="s">
        <v>122</v>
      </c>
      <c r="E375" s="85" t="s">
        <v>123</v>
      </c>
      <c r="F375" s="77">
        <f t="shared" si="250"/>
        <v>374</v>
      </c>
      <c r="G375" s="85" t="s">
        <v>1586</v>
      </c>
      <c r="H375" s="85">
        <v>86</v>
      </c>
      <c r="I375" s="85" t="s">
        <v>797</v>
      </c>
      <c r="J375" s="217" t="s">
        <v>983</v>
      </c>
      <c r="K375" s="77" t="str">
        <f>VLOOKUP(J375,[1]CodMpios!$B$1075:$E$1087,4,FALSE)</f>
        <v>86749 - Sibundoy</v>
      </c>
      <c r="L375" s="77" t="str">
        <f>VLOOKUP($J375,[1]Coord_Mpios_X_Y!$B$102:$K$114,9,FALSE)</f>
        <v>1,228746922448</v>
      </c>
      <c r="M375" s="77" t="str">
        <f>VLOOKUP($J375,[1]Coord_Mpios_X_Y!$B$102:$K$114,10,FALSE)</f>
        <v>-76,913075853547</v>
      </c>
      <c r="N375" s="86" t="s">
        <v>1784</v>
      </c>
      <c r="O375" s="86" t="s">
        <v>1776</v>
      </c>
      <c r="P375" s="218"/>
      <c r="Q375" s="85" t="s">
        <v>126</v>
      </c>
      <c r="R375" s="108">
        <v>27475296</v>
      </c>
      <c r="S375" s="62" t="str">
        <f t="shared" si="230"/>
        <v>CC27475296</v>
      </c>
      <c r="T375" s="91" t="s">
        <v>167</v>
      </c>
      <c r="U375" s="85" t="s">
        <v>1002</v>
      </c>
      <c r="V375" s="91" t="s">
        <v>1003</v>
      </c>
      <c r="W375" s="85" t="s">
        <v>146</v>
      </c>
      <c r="X375" s="87">
        <v>11403</v>
      </c>
      <c r="Y375" s="89">
        <f t="shared" si="246"/>
        <v>31</v>
      </c>
      <c r="Z375" s="63">
        <f>VLOOKUP($Y375,[1]Edades!$A$3:$H$153,4,FALSE)</f>
        <v>5</v>
      </c>
      <c r="AA375" s="63" t="str">
        <f>VLOOKUP($Y375,[1]Edades!$A$3:$H$153,6,FALSE)</f>
        <v>5 - Adultez</v>
      </c>
      <c r="AB375" s="63">
        <f>VLOOKUP($Y375,[1]Edades!$A$3:$H$153,7,FALSE)</f>
        <v>7</v>
      </c>
      <c r="AC375" s="63" t="str">
        <f>VLOOKUP($Y375,[1]Edades!$A$3:$H$153,8,FALSE)</f>
        <v>30-34</v>
      </c>
      <c r="AD375" s="91" t="s">
        <v>1590</v>
      </c>
      <c r="AE375" s="85">
        <v>2</v>
      </c>
      <c r="AF375" s="85" t="s">
        <v>807</v>
      </c>
      <c r="AG375" s="86" t="s">
        <v>1777</v>
      </c>
      <c r="AH375" s="85" t="s">
        <v>807</v>
      </c>
      <c r="AI375" s="85" t="s">
        <v>807</v>
      </c>
      <c r="AJ375" s="85" t="s">
        <v>807</v>
      </c>
      <c r="AK375" s="86" t="s">
        <v>1784</v>
      </c>
      <c r="AL375" s="85" t="s">
        <v>807</v>
      </c>
      <c r="AM375" s="85" t="s">
        <v>1786</v>
      </c>
      <c r="AN375" s="85" t="s">
        <v>131</v>
      </c>
      <c r="AO375" s="85" t="s">
        <v>131</v>
      </c>
      <c r="AP375" s="85" t="s">
        <v>131</v>
      </c>
      <c r="AQ375" s="75" t="s">
        <v>1841</v>
      </c>
      <c r="AR375" s="53" t="str">
        <f t="shared" si="247"/>
        <v>86749 - Sibundoy</v>
      </c>
      <c r="AS375" s="85" t="s">
        <v>1669</v>
      </c>
      <c r="AT375" s="85">
        <v>3206225047</v>
      </c>
      <c r="AU375" s="85" t="s">
        <v>1219</v>
      </c>
      <c r="AV375" s="85"/>
      <c r="AW375" s="85"/>
      <c r="AX375" s="85"/>
      <c r="AY375" s="85"/>
      <c r="AZ375" s="85"/>
      <c r="BA375" s="85">
        <v>86</v>
      </c>
      <c r="BB375" s="85" t="s">
        <v>1778</v>
      </c>
      <c r="BC375" s="85">
        <v>86749</v>
      </c>
      <c r="BD375" s="85" t="s">
        <v>1669</v>
      </c>
      <c r="BE375" s="89">
        <v>860010017201</v>
      </c>
      <c r="BF375" s="49" t="s">
        <v>1080</v>
      </c>
      <c r="BG375" s="85" t="s">
        <v>1779</v>
      </c>
      <c r="BH375" s="85" t="s">
        <v>1780</v>
      </c>
      <c r="BI375" s="85">
        <v>4201616</v>
      </c>
      <c r="BJ375" s="85"/>
      <c r="BK375" s="85"/>
      <c r="BL375" s="85" t="s">
        <v>807</v>
      </c>
      <c r="BM375" s="85" t="s">
        <v>130</v>
      </c>
      <c r="BN375" s="85" t="s">
        <v>132</v>
      </c>
      <c r="BO375" s="85">
        <v>0</v>
      </c>
      <c r="BP375" s="85" t="s">
        <v>132</v>
      </c>
      <c r="BQ375" s="85" t="s">
        <v>132</v>
      </c>
      <c r="BR375" s="85" t="s">
        <v>807</v>
      </c>
      <c r="BS375" s="85" t="s">
        <v>807</v>
      </c>
      <c r="BT375" s="90">
        <v>44606</v>
      </c>
      <c r="BU375" s="85" t="s">
        <v>1677</v>
      </c>
      <c r="BV375" s="85" t="s">
        <v>130</v>
      </c>
      <c r="BW375" s="91" t="s">
        <v>1678</v>
      </c>
      <c r="BX375" s="85"/>
      <c r="BY375" s="85" t="s">
        <v>132</v>
      </c>
      <c r="BZ375" s="85" t="s">
        <v>807</v>
      </c>
      <c r="CA375" s="85" t="s">
        <v>807</v>
      </c>
      <c r="CB375" s="85"/>
      <c r="CC375" s="85"/>
      <c r="CD375" s="85" t="s">
        <v>131</v>
      </c>
      <c r="CE375" s="88" t="s">
        <v>1681</v>
      </c>
      <c r="CF375" s="80" t="str">
        <f t="shared" ref="CF375:CF378" si="264">E375</f>
        <v>HTA</v>
      </c>
      <c r="CG375" s="109">
        <v>54</v>
      </c>
      <c r="CH375" s="95">
        <v>148</v>
      </c>
      <c r="CI375" s="50">
        <f t="shared" si="231"/>
        <v>24.653031409788166</v>
      </c>
      <c r="CJ375" s="18" t="str">
        <f t="shared" si="232"/>
        <v>NORMAL</v>
      </c>
      <c r="CK375" s="95">
        <f>Hoja1!L377</f>
        <v>5</v>
      </c>
      <c r="CL375" s="10" t="s">
        <v>1112</v>
      </c>
      <c r="CM375" s="97">
        <v>43682</v>
      </c>
      <c r="CN375" s="92"/>
      <c r="CO375" s="75">
        <v>1</v>
      </c>
      <c r="CP375" s="97">
        <v>43682</v>
      </c>
      <c r="CQ375" s="75">
        <v>2</v>
      </c>
      <c r="CR375" s="65" t="s">
        <v>1222</v>
      </c>
      <c r="CS375" s="75">
        <v>0</v>
      </c>
      <c r="CT375" s="92" t="s">
        <v>131</v>
      </c>
      <c r="CU375" s="93" t="s">
        <v>807</v>
      </c>
      <c r="CV375" s="92"/>
      <c r="CW375" s="102">
        <v>140</v>
      </c>
      <c r="CX375" s="102">
        <v>80</v>
      </c>
      <c r="CY375" s="93" t="s">
        <v>807</v>
      </c>
      <c r="CZ375" s="92" t="s">
        <v>132</v>
      </c>
      <c r="DA375" s="75" t="s">
        <v>807</v>
      </c>
      <c r="DB375" s="92">
        <v>0</v>
      </c>
      <c r="DC375" s="75" t="str">
        <f t="shared" si="233"/>
        <v/>
      </c>
      <c r="DD375" s="16" t="str">
        <f t="shared" si="234"/>
        <v/>
      </c>
      <c r="DE375" s="16" t="str">
        <f t="shared" si="235"/>
        <v/>
      </c>
      <c r="DF375" s="16" t="str">
        <f t="shared" si="236"/>
        <v/>
      </c>
      <c r="DG375" s="16" t="str">
        <f t="shared" si="248"/>
        <v xml:space="preserve"> +  +  + </v>
      </c>
      <c r="DH375" s="16" t="str">
        <f t="shared" si="263"/>
        <v>HTA</v>
      </c>
      <c r="DI375" s="98"/>
      <c r="DJ375" s="75" t="str">
        <f t="shared" si="237"/>
        <v>NO</v>
      </c>
      <c r="DL375" s="98"/>
      <c r="DM375" s="98">
        <v>43601</v>
      </c>
      <c r="DN375" s="75" t="str">
        <f t="shared" si="238"/>
        <v>SI</v>
      </c>
      <c r="DO375" s="98"/>
      <c r="DP375" s="75" t="str">
        <f t="shared" si="239"/>
        <v>NO</v>
      </c>
      <c r="DQ375" s="98"/>
      <c r="DR375" s="75" t="str">
        <f t="shared" si="240"/>
        <v>NO</v>
      </c>
      <c r="DS375" s="98">
        <v>43601</v>
      </c>
      <c r="DT375" s="75" t="str">
        <f t="shared" si="241"/>
        <v>SI</v>
      </c>
      <c r="DU375" s="98"/>
      <c r="DV375" s="75" t="str">
        <f t="shared" si="242"/>
        <v>NO</v>
      </c>
      <c r="DW375" s="98">
        <v>43503</v>
      </c>
      <c r="DX375" s="75" t="str">
        <f t="shared" si="243"/>
        <v>SI</v>
      </c>
      <c r="DY375" s="98">
        <v>43669</v>
      </c>
      <c r="DZ375" s="75" t="str">
        <f t="shared" si="244"/>
        <v>SI</v>
      </c>
      <c r="EA375" s="98"/>
      <c r="EB375" s="75" t="str">
        <f t="shared" si="245"/>
        <v>NO</v>
      </c>
      <c r="EC375" s="98" t="s">
        <v>807</v>
      </c>
      <c r="ED375" s="92" t="s">
        <v>1530</v>
      </c>
      <c r="EE375" s="92"/>
      <c r="EF375" s="98" t="s">
        <v>807</v>
      </c>
      <c r="EG375" s="94"/>
      <c r="EH375" s="99" t="s">
        <v>1711</v>
      </c>
      <c r="EI375" s="99" t="s">
        <v>807</v>
      </c>
      <c r="EJ375" s="99"/>
      <c r="EK375" s="101">
        <v>43668</v>
      </c>
      <c r="EL375" s="92">
        <v>0.9</v>
      </c>
      <c r="EM375" s="103">
        <v>43668</v>
      </c>
      <c r="EN375" s="102">
        <v>68</v>
      </c>
      <c r="EO375" s="101">
        <v>43668</v>
      </c>
      <c r="EP375" s="92">
        <v>206</v>
      </c>
      <c r="EQ375" s="101">
        <v>43668</v>
      </c>
      <c r="ER375" s="99">
        <v>125.6</v>
      </c>
      <c r="ES375" s="101">
        <v>43668</v>
      </c>
      <c r="ET375" s="192">
        <v>62</v>
      </c>
      <c r="EU375" s="101">
        <v>43668</v>
      </c>
      <c r="EV375" s="92">
        <v>92</v>
      </c>
      <c r="EW375" s="101" t="s">
        <v>1940</v>
      </c>
      <c r="EX375" s="92"/>
      <c r="EY375" s="103" t="s">
        <v>1836</v>
      </c>
      <c r="EZ375" s="92">
        <v>98</v>
      </c>
      <c r="FA375" s="102"/>
      <c r="FB375" s="102"/>
      <c r="FC375" s="92"/>
      <c r="FD375" s="92"/>
      <c r="FE375" s="103">
        <v>43668</v>
      </c>
      <c r="FF375" s="105">
        <v>14</v>
      </c>
      <c r="FG375" s="101" t="s">
        <v>1836</v>
      </c>
      <c r="FH375" s="105">
        <v>99</v>
      </c>
      <c r="FI375" s="92"/>
      <c r="FJ375" s="94"/>
      <c r="FK375" s="92"/>
      <c r="FL375" s="97">
        <v>44606</v>
      </c>
      <c r="FM375" s="98" t="s">
        <v>1530</v>
      </c>
      <c r="FN375" s="176">
        <v>44695</v>
      </c>
      <c r="FO375" s="107" t="s">
        <v>807</v>
      </c>
      <c r="FP375" s="92" t="s">
        <v>132</v>
      </c>
      <c r="FQ375" s="92" t="s">
        <v>132</v>
      </c>
      <c r="FR375" s="92" t="s">
        <v>132</v>
      </c>
      <c r="FS375" s="92" t="s">
        <v>807</v>
      </c>
      <c r="FT375" s="92" t="s">
        <v>130</v>
      </c>
      <c r="FU375" s="92"/>
      <c r="GM375" s="102"/>
    </row>
    <row r="376" spans="1:195" s="75" customFormat="1" x14ac:dyDescent="0.25">
      <c r="A376" s="85">
        <v>2022</v>
      </c>
      <c r="B376" s="76">
        <v>44926</v>
      </c>
      <c r="C376" s="85" t="s">
        <v>121</v>
      </c>
      <c r="D376" s="85" t="s">
        <v>122</v>
      </c>
      <c r="E376" s="85" t="s">
        <v>123</v>
      </c>
      <c r="F376" s="77">
        <f t="shared" si="250"/>
        <v>375</v>
      </c>
      <c r="G376" s="85" t="s">
        <v>1586</v>
      </c>
      <c r="H376" s="85">
        <v>86</v>
      </c>
      <c r="I376" s="85" t="s">
        <v>797</v>
      </c>
      <c r="J376" s="217" t="s">
        <v>983</v>
      </c>
      <c r="K376" s="77" t="str">
        <f>VLOOKUP(J376,[1]CodMpios!$B$1075:$E$1087,4,FALSE)</f>
        <v>86749 - Sibundoy</v>
      </c>
      <c r="L376" s="77" t="str">
        <f>VLOOKUP($J376,[1]Coord_Mpios_X_Y!$B$102:$K$114,9,FALSE)</f>
        <v>1,228746922448</v>
      </c>
      <c r="M376" s="77" t="str">
        <f>VLOOKUP($J376,[1]Coord_Mpios_X_Y!$B$102:$K$114,10,FALSE)</f>
        <v>-76,913075853547</v>
      </c>
      <c r="N376" s="86" t="s">
        <v>1784</v>
      </c>
      <c r="O376" s="86" t="s">
        <v>1776</v>
      </c>
      <c r="P376" s="218"/>
      <c r="Q376" s="85" t="s">
        <v>126</v>
      </c>
      <c r="R376" s="108">
        <v>41180037</v>
      </c>
      <c r="S376" s="62" t="str">
        <f t="shared" si="230"/>
        <v>CC41180037</v>
      </c>
      <c r="T376" s="91" t="s">
        <v>660</v>
      </c>
      <c r="U376" s="85" t="s">
        <v>1004</v>
      </c>
      <c r="V376" s="91" t="s">
        <v>387</v>
      </c>
      <c r="W376" s="85" t="s">
        <v>155</v>
      </c>
      <c r="X376" s="87">
        <v>19783</v>
      </c>
      <c r="Y376" s="89">
        <f t="shared" si="246"/>
        <v>54</v>
      </c>
      <c r="Z376" s="63">
        <f>VLOOKUP($Y376,[1]Edades!$A$3:$H$153,4,FALSE)</f>
        <v>5</v>
      </c>
      <c r="AA376" s="63" t="str">
        <f>VLOOKUP($Y376,[1]Edades!$A$3:$H$153,6,FALSE)</f>
        <v>5 - Adultez</v>
      </c>
      <c r="AB376" s="63">
        <f>VLOOKUP($Y376,[1]Edades!$A$3:$H$153,7,FALSE)</f>
        <v>11</v>
      </c>
      <c r="AC376" s="63" t="str">
        <f>VLOOKUP($Y376,[1]Edades!$A$3:$H$153,8,FALSE)</f>
        <v>50-54</v>
      </c>
      <c r="AD376" s="91" t="s">
        <v>1590</v>
      </c>
      <c r="AE376" s="85">
        <v>2</v>
      </c>
      <c r="AF376" s="85" t="s">
        <v>807</v>
      </c>
      <c r="AG376" s="86" t="s">
        <v>1777</v>
      </c>
      <c r="AH376" s="85" t="s">
        <v>807</v>
      </c>
      <c r="AI376" s="85" t="s">
        <v>807</v>
      </c>
      <c r="AJ376" s="85" t="s">
        <v>807</v>
      </c>
      <c r="AK376" s="86" t="s">
        <v>1784</v>
      </c>
      <c r="AL376" s="86" t="s">
        <v>1602</v>
      </c>
      <c r="AM376" s="85" t="s">
        <v>1786</v>
      </c>
      <c r="AN376" s="85" t="s">
        <v>131</v>
      </c>
      <c r="AO376" s="85" t="s">
        <v>131</v>
      </c>
      <c r="AP376" s="85" t="s">
        <v>131</v>
      </c>
      <c r="AQ376" s="75" t="s">
        <v>1841</v>
      </c>
      <c r="AR376" s="53" t="str">
        <f t="shared" si="247"/>
        <v>86749 - Sibundoy</v>
      </c>
      <c r="AS376" s="85" t="s">
        <v>1669</v>
      </c>
      <c r="AT376" s="85">
        <v>3124803921</v>
      </c>
      <c r="AU376" s="85" t="s">
        <v>1219</v>
      </c>
      <c r="AV376" s="85"/>
      <c r="AW376" s="85"/>
      <c r="AX376" s="85"/>
      <c r="AY376" s="85"/>
      <c r="AZ376" s="85"/>
      <c r="BA376" s="85">
        <v>86</v>
      </c>
      <c r="BB376" s="85" t="s">
        <v>1778</v>
      </c>
      <c r="BC376" s="85">
        <v>86749</v>
      </c>
      <c r="BD376" s="85" t="s">
        <v>1669</v>
      </c>
      <c r="BE376" s="89">
        <v>860010017201</v>
      </c>
      <c r="BF376" s="49" t="s">
        <v>1080</v>
      </c>
      <c r="BG376" s="85" t="s">
        <v>1779</v>
      </c>
      <c r="BH376" s="85" t="s">
        <v>1780</v>
      </c>
      <c r="BI376" s="85">
        <v>4201616</v>
      </c>
      <c r="BJ376" s="85"/>
      <c r="BK376" s="85"/>
      <c r="BL376" s="85" t="s">
        <v>807</v>
      </c>
      <c r="BM376" s="85" t="s">
        <v>130</v>
      </c>
      <c r="BN376" s="85" t="s">
        <v>132</v>
      </c>
      <c r="BO376" s="85">
        <v>0</v>
      </c>
      <c r="BP376" s="85" t="s">
        <v>132</v>
      </c>
      <c r="BQ376" s="85" t="s">
        <v>132</v>
      </c>
      <c r="BR376" s="85" t="s">
        <v>807</v>
      </c>
      <c r="BS376" s="85" t="s">
        <v>807</v>
      </c>
      <c r="BT376" s="90">
        <v>44813</v>
      </c>
      <c r="BU376" s="85" t="s">
        <v>1677</v>
      </c>
      <c r="BV376" s="85" t="s">
        <v>130</v>
      </c>
      <c r="BW376" s="91" t="s">
        <v>1678</v>
      </c>
      <c r="BX376" s="85"/>
      <c r="BY376" s="85" t="s">
        <v>132</v>
      </c>
      <c r="BZ376" s="85" t="s">
        <v>807</v>
      </c>
      <c r="CA376" s="85" t="s">
        <v>807</v>
      </c>
      <c r="CB376" s="85"/>
      <c r="CC376" s="85"/>
      <c r="CD376" s="85" t="s">
        <v>131</v>
      </c>
      <c r="CE376" s="88" t="s">
        <v>1681</v>
      </c>
      <c r="CF376" s="80" t="str">
        <f t="shared" si="264"/>
        <v>HTA</v>
      </c>
      <c r="CG376" s="109">
        <v>82</v>
      </c>
      <c r="CH376" s="95">
        <v>160</v>
      </c>
      <c r="CI376" s="50">
        <f t="shared" si="231"/>
        <v>32.031249999999993</v>
      </c>
      <c r="CJ376" s="18" t="str">
        <f t="shared" si="232"/>
        <v>OBESIDAD</v>
      </c>
      <c r="CK376" s="95">
        <f>Hoja1!L378</f>
        <v>10</v>
      </c>
      <c r="CL376" s="10" t="s">
        <v>1112</v>
      </c>
      <c r="CM376" s="97">
        <v>43682</v>
      </c>
      <c r="CN376" s="92"/>
      <c r="CO376" s="75">
        <v>1</v>
      </c>
      <c r="CP376" s="97">
        <v>43682</v>
      </c>
      <c r="CQ376" s="75">
        <v>2</v>
      </c>
      <c r="CR376" s="65" t="s">
        <v>1222</v>
      </c>
      <c r="CS376" s="75">
        <v>0</v>
      </c>
      <c r="CT376" s="110" t="s">
        <v>131</v>
      </c>
      <c r="CU376" s="93" t="s">
        <v>807</v>
      </c>
      <c r="CV376" s="92"/>
      <c r="CW376" s="102">
        <v>120</v>
      </c>
      <c r="CX376" s="102">
        <v>80</v>
      </c>
      <c r="CY376" s="93" t="s">
        <v>807</v>
      </c>
      <c r="CZ376" s="92" t="s">
        <v>130</v>
      </c>
      <c r="DA376" s="75" t="s">
        <v>807</v>
      </c>
      <c r="DB376" s="92">
        <v>0</v>
      </c>
      <c r="DC376" s="75" t="str">
        <f t="shared" si="233"/>
        <v/>
      </c>
      <c r="DD376" s="16" t="str">
        <f t="shared" si="234"/>
        <v/>
      </c>
      <c r="DE376" s="16" t="str">
        <f t="shared" si="235"/>
        <v/>
      </c>
      <c r="DF376" s="16" t="str">
        <f t="shared" si="236"/>
        <v>HDL ALTO</v>
      </c>
      <c r="DG376" s="16" t="str">
        <f t="shared" si="248"/>
        <v xml:space="preserve"> +  +  + HDL ALTO</v>
      </c>
      <c r="DH376" s="16" t="str">
        <f>VLOOKUP(DG376,Hoja3!$A$19:$B$41,2,FALSE)</f>
        <v>HDL ALTO</v>
      </c>
      <c r="DI376" s="98">
        <v>43271</v>
      </c>
      <c r="DJ376" s="75" t="str">
        <f t="shared" si="237"/>
        <v>SI</v>
      </c>
      <c r="DL376" s="98"/>
      <c r="DM376" s="98"/>
      <c r="DN376" s="75" t="str">
        <f t="shared" si="238"/>
        <v>NO</v>
      </c>
      <c r="DO376" s="98"/>
      <c r="DP376" s="75" t="str">
        <f t="shared" si="239"/>
        <v>NO</v>
      </c>
      <c r="DQ376" s="98"/>
      <c r="DR376" s="75" t="str">
        <f t="shared" si="240"/>
        <v>NO</v>
      </c>
      <c r="DS376" s="98">
        <v>43179</v>
      </c>
      <c r="DT376" s="75" t="str">
        <f t="shared" si="241"/>
        <v>SI</v>
      </c>
      <c r="DU376" s="98">
        <v>43557</v>
      </c>
      <c r="DV376" s="75" t="str">
        <f t="shared" si="242"/>
        <v>SI</v>
      </c>
      <c r="DW376" s="98"/>
      <c r="DX376" s="75" t="str">
        <f t="shared" si="243"/>
        <v>NO</v>
      </c>
      <c r="DY376" s="98">
        <v>43678</v>
      </c>
      <c r="DZ376" s="75" t="str">
        <f t="shared" si="244"/>
        <v>SI</v>
      </c>
      <c r="EA376" s="98"/>
      <c r="EB376" s="75" t="str">
        <f t="shared" si="245"/>
        <v>NO</v>
      </c>
      <c r="EC376" s="98" t="s">
        <v>807</v>
      </c>
      <c r="ED376" s="92" t="s">
        <v>1530</v>
      </c>
      <c r="EE376" s="92"/>
      <c r="EF376" s="98" t="s">
        <v>807</v>
      </c>
      <c r="EG376" s="94"/>
      <c r="EH376" s="99" t="s">
        <v>131</v>
      </c>
      <c r="EI376" s="99" t="s">
        <v>807</v>
      </c>
      <c r="EJ376" s="99"/>
      <c r="EK376" s="101">
        <v>43678</v>
      </c>
      <c r="EL376" s="92">
        <v>0.8</v>
      </c>
      <c r="EM376" s="103">
        <v>43669</v>
      </c>
      <c r="EN376" s="102">
        <v>68</v>
      </c>
      <c r="EO376" s="101">
        <v>44810</v>
      </c>
      <c r="EP376" s="92">
        <v>190</v>
      </c>
      <c r="EQ376" s="101">
        <v>44810</v>
      </c>
      <c r="ER376" s="99">
        <v>124.4</v>
      </c>
      <c r="ES376" s="101">
        <v>44810</v>
      </c>
      <c r="ET376" s="192">
        <v>52</v>
      </c>
      <c r="EU376" s="101">
        <v>44810</v>
      </c>
      <c r="EV376" s="92">
        <v>68</v>
      </c>
      <c r="EW376" s="101" t="s">
        <v>1940</v>
      </c>
      <c r="EX376" s="92"/>
      <c r="EY376" s="103" t="s">
        <v>1836</v>
      </c>
      <c r="EZ376" s="92">
        <v>98</v>
      </c>
      <c r="FA376" s="102"/>
      <c r="FB376" s="102"/>
      <c r="FC376" s="92"/>
      <c r="FD376" s="92"/>
      <c r="FE376" s="103" t="s">
        <v>1836</v>
      </c>
      <c r="FF376" s="104" t="s">
        <v>1939</v>
      </c>
      <c r="FG376" s="101" t="s">
        <v>1836</v>
      </c>
      <c r="FH376" s="105">
        <v>99</v>
      </c>
      <c r="FI376" s="92"/>
      <c r="FJ376" s="94"/>
      <c r="FK376" s="92"/>
      <c r="FL376" s="97">
        <v>44813</v>
      </c>
      <c r="FM376" s="98" t="s">
        <v>1530</v>
      </c>
      <c r="FN376" s="176">
        <v>44904</v>
      </c>
      <c r="FO376" s="107"/>
      <c r="FP376" s="92" t="s">
        <v>132</v>
      </c>
      <c r="FQ376" s="92" t="s">
        <v>132</v>
      </c>
      <c r="FR376" s="92" t="s">
        <v>132</v>
      </c>
      <c r="FS376" s="107" t="s">
        <v>807</v>
      </c>
      <c r="FT376" s="92" t="s">
        <v>132</v>
      </c>
      <c r="FU376" s="92"/>
      <c r="GM376" s="102"/>
    </row>
    <row r="377" spans="1:195" s="75" customFormat="1" x14ac:dyDescent="0.25">
      <c r="A377" s="85">
        <v>2022</v>
      </c>
      <c r="B377" s="76">
        <v>44926</v>
      </c>
      <c r="C377" s="85" t="s">
        <v>121</v>
      </c>
      <c r="D377" s="85" t="s">
        <v>122</v>
      </c>
      <c r="E377" s="85" t="s">
        <v>123</v>
      </c>
      <c r="F377" s="77">
        <f t="shared" si="250"/>
        <v>376</v>
      </c>
      <c r="G377" s="85" t="s">
        <v>1586</v>
      </c>
      <c r="H377" s="85">
        <v>86</v>
      </c>
      <c r="I377" s="85" t="s">
        <v>797</v>
      </c>
      <c r="J377" s="217" t="s">
        <v>980</v>
      </c>
      <c r="K377" s="77" t="str">
        <f>VLOOKUP(J377,[1]CodMpios!$B$1075:$E$1087,4,FALSE)</f>
        <v>86755 - San Francisco</v>
      </c>
      <c r="L377" s="77" t="str">
        <f>VLOOKUP($J377,[1]Coord_Mpios_X_Y!$B$102:$K$114,9,FALSE)</f>
        <v>1,136071096046</v>
      </c>
      <c r="M377" s="77" t="str">
        <f>VLOOKUP($J377,[1]Coord_Mpios_X_Y!$B$102:$K$114,10,FALSE)</f>
        <v>-76,847266605795</v>
      </c>
      <c r="N377" s="86" t="s">
        <v>1846</v>
      </c>
      <c r="O377" s="86" t="s">
        <v>1776</v>
      </c>
      <c r="P377" s="218"/>
      <c r="Q377" s="85" t="s">
        <v>126</v>
      </c>
      <c r="R377" s="108">
        <v>5350347</v>
      </c>
      <c r="S377" s="62" t="str">
        <f t="shared" si="230"/>
        <v>CC5350347</v>
      </c>
      <c r="T377" s="91" t="s">
        <v>510</v>
      </c>
      <c r="U377" s="85"/>
      <c r="V377" s="91" t="s">
        <v>837</v>
      </c>
      <c r="W377" s="85" t="s">
        <v>1005</v>
      </c>
      <c r="X377" s="87">
        <v>20342</v>
      </c>
      <c r="Y377" s="89">
        <f t="shared" si="246"/>
        <v>55</v>
      </c>
      <c r="Z377" s="63">
        <f>VLOOKUP($Y377,[1]Edades!$A$3:$H$153,4,FALSE)</f>
        <v>5</v>
      </c>
      <c r="AA377" s="63" t="str">
        <f>VLOOKUP($Y377,[1]Edades!$A$3:$H$153,6,FALSE)</f>
        <v>5 - Adultez</v>
      </c>
      <c r="AB377" s="63">
        <f>VLOOKUP($Y377,[1]Edades!$A$3:$H$153,7,FALSE)</f>
        <v>12</v>
      </c>
      <c r="AC377" s="63" t="str">
        <f>VLOOKUP($Y377,[1]Edades!$A$3:$H$153,8,FALSE)</f>
        <v>55-59</v>
      </c>
      <c r="AD377" s="91" t="s">
        <v>1589</v>
      </c>
      <c r="AE377" s="85">
        <v>1</v>
      </c>
      <c r="AF377" s="85" t="s">
        <v>807</v>
      </c>
      <c r="AG377" s="86" t="s">
        <v>1777</v>
      </c>
      <c r="AH377" s="85" t="s">
        <v>807</v>
      </c>
      <c r="AI377" s="85" t="s">
        <v>807</v>
      </c>
      <c r="AJ377" s="85" t="s">
        <v>807</v>
      </c>
      <c r="AK377" s="86" t="s">
        <v>1846</v>
      </c>
      <c r="AL377" s="86" t="s">
        <v>1602</v>
      </c>
      <c r="AM377" s="85" t="s">
        <v>1786</v>
      </c>
      <c r="AN377" s="85" t="s">
        <v>131</v>
      </c>
      <c r="AO377" s="85" t="s">
        <v>131</v>
      </c>
      <c r="AP377" s="85" t="s">
        <v>131</v>
      </c>
      <c r="AQ377" s="75" t="s">
        <v>1841</v>
      </c>
      <c r="AR377" s="53" t="str">
        <f t="shared" si="247"/>
        <v>86755 - San Francisco</v>
      </c>
      <c r="AS377" s="85" t="s">
        <v>1938</v>
      </c>
      <c r="AT377" s="85">
        <v>3134071631</v>
      </c>
      <c r="AU377" s="85" t="s">
        <v>1219</v>
      </c>
      <c r="AV377" s="85"/>
      <c r="AW377" s="85"/>
      <c r="AX377" s="85"/>
      <c r="AY377" s="85"/>
      <c r="AZ377" s="85"/>
      <c r="BA377" s="85">
        <v>86</v>
      </c>
      <c r="BB377" s="85" t="s">
        <v>1778</v>
      </c>
      <c r="BC377" s="85">
        <v>86755</v>
      </c>
      <c r="BD377" s="85" t="s">
        <v>1938</v>
      </c>
      <c r="BE377" s="89">
        <v>860010017201</v>
      </c>
      <c r="BF377" t="s">
        <v>1079</v>
      </c>
      <c r="BG377" s="85" t="s">
        <v>1779</v>
      </c>
      <c r="BH377" s="85" t="s">
        <v>1780</v>
      </c>
      <c r="BI377" s="85">
        <v>4201616</v>
      </c>
      <c r="BJ377" s="85"/>
      <c r="BK377" s="85"/>
      <c r="BL377" s="85" t="s">
        <v>807</v>
      </c>
      <c r="BM377" s="85" t="s">
        <v>130</v>
      </c>
      <c r="BN377" s="85" t="s">
        <v>132</v>
      </c>
      <c r="BO377" s="85">
        <v>0</v>
      </c>
      <c r="BP377" s="85" t="s">
        <v>132</v>
      </c>
      <c r="BQ377" s="85" t="s">
        <v>132</v>
      </c>
      <c r="BR377" s="85" t="s">
        <v>807</v>
      </c>
      <c r="BS377" s="85" t="s">
        <v>807</v>
      </c>
      <c r="BT377" s="90">
        <v>44687</v>
      </c>
      <c r="BU377" s="85" t="s">
        <v>1677</v>
      </c>
      <c r="BV377" s="85" t="s">
        <v>130</v>
      </c>
      <c r="BW377" s="91" t="s">
        <v>1808</v>
      </c>
      <c r="BX377" s="85"/>
      <c r="BY377" s="88" t="s">
        <v>130</v>
      </c>
      <c r="BZ377" s="85" t="s">
        <v>807</v>
      </c>
      <c r="CA377" s="85" t="s">
        <v>807</v>
      </c>
      <c r="CB377" s="85"/>
      <c r="CC377" s="85"/>
      <c r="CD377" s="85" t="s">
        <v>131</v>
      </c>
      <c r="CE377" s="88" t="s">
        <v>1681</v>
      </c>
      <c r="CF377" s="80" t="str">
        <f t="shared" si="264"/>
        <v>HTA</v>
      </c>
      <c r="CG377" s="109">
        <v>98</v>
      </c>
      <c r="CH377" s="95">
        <v>170</v>
      </c>
      <c r="CI377" s="50">
        <f t="shared" si="231"/>
        <v>33.910034602076131</v>
      </c>
      <c r="CJ377" s="18" t="str">
        <f t="shared" si="232"/>
        <v>OBESIDAD</v>
      </c>
      <c r="CK377" s="95">
        <f>Hoja1!L379</f>
        <v>23</v>
      </c>
      <c r="CL377" s="10" t="s">
        <v>1114</v>
      </c>
      <c r="CM377" s="97">
        <v>43683</v>
      </c>
      <c r="CN377" s="92"/>
      <c r="CO377" s="75">
        <v>1</v>
      </c>
      <c r="CP377" s="97">
        <v>43683</v>
      </c>
      <c r="CQ377" s="75">
        <v>2</v>
      </c>
      <c r="CR377" s="65" t="s">
        <v>1222</v>
      </c>
      <c r="CS377" s="75">
        <v>0</v>
      </c>
      <c r="CT377" s="110" t="s">
        <v>131</v>
      </c>
      <c r="CU377" s="93" t="s">
        <v>807</v>
      </c>
      <c r="CV377" s="92"/>
      <c r="CW377" s="102">
        <v>150</v>
      </c>
      <c r="CX377" s="102">
        <v>60</v>
      </c>
      <c r="CY377" s="93" t="s">
        <v>807</v>
      </c>
      <c r="CZ377" s="92" t="s">
        <v>132</v>
      </c>
      <c r="DA377" s="75" t="s">
        <v>807</v>
      </c>
      <c r="DB377" s="92">
        <v>0</v>
      </c>
      <c r="DC377" s="75" t="str">
        <f t="shared" si="233"/>
        <v/>
      </c>
      <c r="DD377" s="16" t="str">
        <f t="shared" si="234"/>
        <v/>
      </c>
      <c r="DE377" s="16" t="str">
        <f t="shared" si="235"/>
        <v/>
      </c>
      <c r="DF377" s="16" t="str">
        <f t="shared" si="236"/>
        <v/>
      </c>
      <c r="DG377" s="16" t="str">
        <f t="shared" si="248"/>
        <v xml:space="preserve"> +  +  + </v>
      </c>
      <c r="DH377" s="16" t="str">
        <f t="shared" ref="DH377:DH383" si="265">E377</f>
        <v>HTA</v>
      </c>
      <c r="DI377" s="98"/>
      <c r="DJ377" s="75" t="str">
        <f t="shared" si="237"/>
        <v>NO</v>
      </c>
      <c r="DL377" s="98"/>
      <c r="DM377" s="98"/>
      <c r="DN377" s="75" t="str">
        <f t="shared" si="238"/>
        <v>NO</v>
      </c>
      <c r="DO377" s="98"/>
      <c r="DP377" s="75" t="str">
        <f t="shared" si="239"/>
        <v>NO</v>
      </c>
      <c r="DQ377" s="98"/>
      <c r="DR377" s="75" t="str">
        <f t="shared" si="240"/>
        <v>NO</v>
      </c>
      <c r="DS377" s="98">
        <v>43544</v>
      </c>
      <c r="DT377" s="75" t="str">
        <f t="shared" si="241"/>
        <v>SI</v>
      </c>
      <c r="DU377" s="98"/>
      <c r="DV377" s="75" t="str">
        <f t="shared" si="242"/>
        <v>NO</v>
      </c>
      <c r="DW377" s="98"/>
      <c r="DX377" s="75" t="str">
        <f t="shared" si="243"/>
        <v>NO</v>
      </c>
      <c r="DY377" s="98">
        <v>43670</v>
      </c>
      <c r="DZ377" s="75" t="str">
        <f t="shared" si="244"/>
        <v>SI</v>
      </c>
      <c r="EA377" s="98"/>
      <c r="EB377" s="75" t="str">
        <f t="shared" si="245"/>
        <v>NO</v>
      </c>
      <c r="EC377" s="98" t="s">
        <v>807</v>
      </c>
      <c r="ED377" s="92" t="s">
        <v>1530</v>
      </c>
      <c r="EE377" s="92"/>
      <c r="EF377" s="98" t="s">
        <v>807</v>
      </c>
      <c r="EG377" s="94"/>
      <c r="EH377" s="99" t="s">
        <v>131</v>
      </c>
      <c r="EI377" s="99" t="s">
        <v>807</v>
      </c>
      <c r="EJ377" s="99"/>
      <c r="EK377" s="101">
        <v>43670</v>
      </c>
      <c r="EL377" s="92">
        <v>0.9</v>
      </c>
      <c r="EM377" s="103">
        <v>44685</v>
      </c>
      <c r="EN377" s="102">
        <v>330</v>
      </c>
      <c r="EO377" s="101">
        <v>44685</v>
      </c>
      <c r="EP377" s="92">
        <v>358</v>
      </c>
      <c r="EQ377" s="101">
        <v>44685</v>
      </c>
      <c r="ER377" s="99">
        <v>233.4</v>
      </c>
      <c r="ES377" s="101">
        <v>44685</v>
      </c>
      <c r="ET377" s="192">
        <v>45</v>
      </c>
      <c r="EU377" s="101">
        <v>44685</v>
      </c>
      <c r="EV377" s="92">
        <v>398</v>
      </c>
      <c r="EW377" s="101" t="s">
        <v>1940</v>
      </c>
      <c r="EX377" s="92"/>
      <c r="EY377" s="103" t="s">
        <v>1836</v>
      </c>
      <c r="EZ377" s="92">
        <v>99</v>
      </c>
      <c r="FA377" s="102"/>
      <c r="FB377" s="102"/>
      <c r="FC377" s="92"/>
      <c r="FD377" s="92"/>
      <c r="FE377" s="103">
        <v>43670</v>
      </c>
      <c r="FF377" s="105">
        <v>14</v>
      </c>
      <c r="FG377" s="101">
        <v>43670</v>
      </c>
      <c r="FH377" s="105">
        <v>83.5</v>
      </c>
      <c r="FI377" s="92"/>
      <c r="FJ377" s="94"/>
      <c r="FK377" s="92"/>
      <c r="FL377" s="97">
        <v>44687</v>
      </c>
      <c r="FM377" s="98" t="s">
        <v>1530</v>
      </c>
      <c r="FN377" s="176">
        <v>43862</v>
      </c>
      <c r="FO377" s="107" t="s">
        <v>807</v>
      </c>
      <c r="FP377" s="92" t="s">
        <v>132</v>
      </c>
      <c r="FQ377" s="92" t="s">
        <v>132</v>
      </c>
      <c r="FR377" s="92" t="s">
        <v>132</v>
      </c>
      <c r="FS377" s="107" t="s">
        <v>807</v>
      </c>
      <c r="FT377" s="92" t="s">
        <v>132</v>
      </c>
      <c r="FU377" s="92"/>
      <c r="GM377" s="102"/>
    </row>
    <row r="378" spans="1:195" s="75" customFormat="1" x14ac:dyDescent="0.25">
      <c r="A378" s="85">
        <v>2022</v>
      </c>
      <c r="B378" s="76">
        <v>44926</v>
      </c>
      <c r="C378" s="85" t="s">
        <v>121</v>
      </c>
      <c r="D378" s="85" t="s">
        <v>122</v>
      </c>
      <c r="E378" s="85" t="s">
        <v>123</v>
      </c>
      <c r="F378" s="77">
        <f t="shared" si="250"/>
        <v>377</v>
      </c>
      <c r="G378" s="85" t="s">
        <v>1586</v>
      </c>
      <c r="H378" s="85">
        <v>86</v>
      </c>
      <c r="I378" s="85" t="s">
        <v>797</v>
      </c>
      <c r="J378" s="217" t="s">
        <v>1049</v>
      </c>
      <c r="K378" s="77" t="str">
        <f>VLOOKUP(J378,[1]CodMpios!$B$1075:$E$1087,4,FALSE)</f>
        <v>86569 - Puerto Caicedo</v>
      </c>
      <c r="L378" s="77" t="str">
        <f>VLOOKUP($J378,[1]Coord_Mpios_X_Y!$B$102:$K$114,9,FALSE)</f>
        <v>0,725071229850</v>
      </c>
      <c r="M378" s="77" t="str">
        <f>VLOOKUP($J378,[1]Coord_Mpios_X_Y!$B$102:$K$114,10,FALSE)</f>
        <v>-76,480994051174</v>
      </c>
      <c r="N378" s="86" t="s">
        <v>1775</v>
      </c>
      <c r="O378" s="86" t="s">
        <v>1776</v>
      </c>
      <c r="P378" s="218"/>
      <c r="Q378" s="85" t="s">
        <v>126</v>
      </c>
      <c r="R378" s="85">
        <v>12970385</v>
      </c>
      <c r="S378" s="62" t="str">
        <f t="shared" si="230"/>
        <v>CC12970385</v>
      </c>
      <c r="T378" s="85" t="s">
        <v>425</v>
      </c>
      <c r="U378" s="85" t="s">
        <v>248</v>
      </c>
      <c r="V378" s="85" t="s">
        <v>1057</v>
      </c>
      <c r="W378" s="85" t="s">
        <v>280</v>
      </c>
      <c r="X378" s="87">
        <v>21577</v>
      </c>
      <c r="Y378" s="89">
        <f t="shared" si="246"/>
        <v>59</v>
      </c>
      <c r="Z378" s="63">
        <f>VLOOKUP($Y378,[1]Edades!$A$3:$H$153,4,FALSE)</f>
        <v>5</v>
      </c>
      <c r="AA378" s="63" t="str">
        <f>VLOOKUP($Y378,[1]Edades!$A$3:$H$153,6,FALSE)</f>
        <v>5 - Adultez</v>
      </c>
      <c r="AB378" s="63">
        <f>VLOOKUP($Y378,[1]Edades!$A$3:$H$153,7,FALSE)</f>
        <v>12</v>
      </c>
      <c r="AC378" s="63" t="str">
        <f>VLOOKUP($Y378,[1]Edades!$A$3:$H$153,8,FALSE)</f>
        <v>55-59</v>
      </c>
      <c r="AD378" s="91" t="s">
        <v>1589</v>
      </c>
      <c r="AE378" s="85">
        <v>1</v>
      </c>
      <c r="AF378" s="85" t="s">
        <v>807</v>
      </c>
      <c r="AG378" s="86" t="s">
        <v>1777</v>
      </c>
      <c r="AH378" s="85" t="s">
        <v>807</v>
      </c>
      <c r="AI378" s="85" t="s">
        <v>807</v>
      </c>
      <c r="AJ378" s="85" t="s">
        <v>807</v>
      </c>
      <c r="AK378" s="86" t="s">
        <v>1775</v>
      </c>
      <c r="AL378" s="86" t="s">
        <v>1602</v>
      </c>
      <c r="AM378" s="85" t="s">
        <v>1786</v>
      </c>
      <c r="AN378" s="85" t="s">
        <v>131</v>
      </c>
      <c r="AO378" s="85" t="s">
        <v>131</v>
      </c>
      <c r="AP378" s="85" t="s">
        <v>131</v>
      </c>
      <c r="AQ378" s="75" t="s">
        <v>1841</v>
      </c>
      <c r="AR378" s="53" t="str">
        <f t="shared" si="247"/>
        <v>86569 - Puerto Caicedo</v>
      </c>
      <c r="AS378" s="85" t="s">
        <v>1791</v>
      </c>
      <c r="AT378" s="85">
        <v>3106197197</v>
      </c>
      <c r="AU378" s="85" t="s">
        <v>1219</v>
      </c>
      <c r="AV378" s="85"/>
      <c r="AW378" s="85"/>
      <c r="AX378" s="85"/>
      <c r="AY378" s="85"/>
      <c r="AZ378" s="85"/>
      <c r="BA378" s="85">
        <v>86</v>
      </c>
      <c r="BB378" s="85" t="s">
        <v>1778</v>
      </c>
      <c r="BC378" s="85">
        <v>86569</v>
      </c>
      <c r="BD378" s="85" t="s">
        <v>1791</v>
      </c>
      <c r="BE378" s="89">
        <v>860010017201</v>
      </c>
      <c r="BF378" s="49" t="s">
        <v>1085</v>
      </c>
      <c r="BG378" s="85" t="s">
        <v>1779</v>
      </c>
      <c r="BH378" s="85" t="s">
        <v>1780</v>
      </c>
      <c r="BI378" s="85">
        <v>4201616</v>
      </c>
      <c r="BJ378" s="85"/>
      <c r="BK378" s="85"/>
      <c r="BL378" s="85" t="s">
        <v>807</v>
      </c>
      <c r="BM378" s="85" t="s">
        <v>130</v>
      </c>
      <c r="BN378" s="85" t="s">
        <v>132</v>
      </c>
      <c r="BO378" s="85">
        <v>0</v>
      </c>
      <c r="BP378" s="85" t="s">
        <v>132</v>
      </c>
      <c r="BQ378" s="85" t="s">
        <v>132</v>
      </c>
      <c r="BR378" s="85" t="s">
        <v>807</v>
      </c>
      <c r="BS378" s="85" t="s">
        <v>807</v>
      </c>
      <c r="BT378" s="90">
        <v>44855</v>
      </c>
      <c r="BU378" s="85" t="s">
        <v>1677</v>
      </c>
      <c r="BV378" s="85" t="s">
        <v>130</v>
      </c>
      <c r="BW378" s="91" t="s">
        <v>1678</v>
      </c>
      <c r="BX378" s="85"/>
      <c r="BY378" s="85" t="s">
        <v>132</v>
      </c>
      <c r="BZ378" s="85" t="s">
        <v>807</v>
      </c>
      <c r="CA378" s="85" t="s">
        <v>807</v>
      </c>
      <c r="CB378" s="85"/>
      <c r="CC378" s="85"/>
      <c r="CD378" s="85" t="s">
        <v>131</v>
      </c>
      <c r="CE378" s="88" t="s">
        <v>1681</v>
      </c>
      <c r="CF378" s="80" t="str">
        <f t="shared" si="264"/>
        <v>HTA</v>
      </c>
      <c r="CG378" s="109">
        <v>84</v>
      </c>
      <c r="CH378" s="95">
        <v>180</v>
      </c>
      <c r="CI378" s="50">
        <f t="shared" si="231"/>
        <v>25.925925925925924</v>
      </c>
      <c r="CJ378" s="18" t="str">
        <f t="shared" si="232"/>
        <v>SOBREPESO</v>
      </c>
      <c r="CK378" s="95">
        <f>Hoja1!L380</f>
        <v>12</v>
      </c>
      <c r="CL378" s="10" t="s">
        <v>1113</v>
      </c>
      <c r="CM378" s="97">
        <v>43689</v>
      </c>
      <c r="CN378" s="92"/>
      <c r="CO378" s="75">
        <v>1</v>
      </c>
      <c r="CP378" s="97">
        <v>43687</v>
      </c>
      <c r="CQ378" s="75">
        <v>2</v>
      </c>
      <c r="CR378" s="65" t="s">
        <v>1222</v>
      </c>
      <c r="CS378" s="75">
        <v>0</v>
      </c>
      <c r="CT378" s="110" t="s">
        <v>131</v>
      </c>
      <c r="CU378" s="93" t="s">
        <v>807</v>
      </c>
      <c r="CV378" s="92"/>
      <c r="CW378" s="102">
        <v>120</v>
      </c>
      <c r="CX378" s="102">
        <v>80</v>
      </c>
      <c r="CY378" s="93" t="s">
        <v>807</v>
      </c>
      <c r="CZ378" s="92" t="s">
        <v>130</v>
      </c>
      <c r="DA378" s="75" t="s">
        <v>807</v>
      </c>
      <c r="DB378" s="92">
        <v>0</v>
      </c>
      <c r="DC378" s="75" t="str">
        <f t="shared" si="233"/>
        <v/>
      </c>
      <c r="DD378" s="16" t="str">
        <f t="shared" si="234"/>
        <v/>
      </c>
      <c r="DE378" s="16" t="str">
        <f t="shared" si="235"/>
        <v/>
      </c>
      <c r="DF378" s="16" t="str">
        <f t="shared" si="236"/>
        <v/>
      </c>
      <c r="DG378" s="16" t="str">
        <f t="shared" si="248"/>
        <v xml:space="preserve"> +  +  + </v>
      </c>
      <c r="DH378" s="16" t="str">
        <f t="shared" si="265"/>
        <v>HTA</v>
      </c>
      <c r="DI378" s="98"/>
      <c r="DJ378" s="75" t="str">
        <f t="shared" si="237"/>
        <v>NO</v>
      </c>
      <c r="DL378" s="98"/>
      <c r="DM378" s="98">
        <v>44796</v>
      </c>
      <c r="DN378" s="75" t="str">
        <f t="shared" si="238"/>
        <v>SI</v>
      </c>
      <c r="DO378" s="98"/>
      <c r="DP378" s="75" t="str">
        <f t="shared" si="239"/>
        <v>NO</v>
      </c>
      <c r="DQ378" s="98"/>
      <c r="DR378" s="75" t="str">
        <f t="shared" si="240"/>
        <v>NO</v>
      </c>
      <c r="DS378" s="98"/>
      <c r="DT378" s="75" t="str">
        <f t="shared" si="241"/>
        <v>NO</v>
      </c>
      <c r="DU378" s="98"/>
      <c r="DV378" s="75" t="str">
        <f t="shared" si="242"/>
        <v>NO</v>
      </c>
      <c r="DW378" s="98"/>
      <c r="DX378" s="75" t="str">
        <f t="shared" si="243"/>
        <v>NO</v>
      </c>
      <c r="DY378" s="98">
        <v>43466</v>
      </c>
      <c r="DZ378" s="75" t="str">
        <f t="shared" si="244"/>
        <v>SI</v>
      </c>
      <c r="EA378" s="98"/>
      <c r="EB378" s="75" t="str">
        <f t="shared" si="245"/>
        <v>NO</v>
      </c>
      <c r="EC378" s="98" t="s">
        <v>807</v>
      </c>
      <c r="ED378" s="92" t="s">
        <v>1530</v>
      </c>
      <c r="EE378" s="92"/>
      <c r="EF378" s="98" t="s">
        <v>807</v>
      </c>
      <c r="EG378" s="94"/>
      <c r="EH378" s="99" t="s">
        <v>1711</v>
      </c>
      <c r="EI378" s="99" t="s">
        <v>807</v>
      </c>
      <c r="EJ378" s="99"/>
      <c r="EK378" s="101">
        <v>43763</v>
      </c>
      <c r="EL378" s="92">
        <v>1.46</v>
      </c>
      <c r="EM378" s="103">
        <v>43763</v>
      </c>
      <c r="EN378" s="102">
        <v>98.9</v>
      </c>
      <c r="EO378" s="101">
        <v>43610</v>
      </c>
      <c r="EP378" s="92">
        <v>160.19999999999999</v>
      </c>
      <c r="EQ378" s="101"/>
      <c r="ER378" s="99">
        <v>75.679999999999978</v>
      </c>
      <c r="ES378" s="101">
        <v>43610</v>
      </c>
      <c r="ET378" s="192">
        <v>32.299999999999997</v>
      </c>
      <c r="EU378" s="101">
        <v>43610</v>
      </c>
      <c r="EV378" s="92">
        <v>261.10000000000002</v>
      </c>
      <c r="EW378" s="101"/>
      <c r="EX378" s="92"/>
      <c r="EY378" s="103">
        <v>43763</v>
      </c>
      <c r="EZ378" s="92">
        <v>5.9</v>
      </c>
      <c r="FA378" s="102"/>
      <c r="FB378" s="102"/>
      <c r="FC378" s="92"/>
      <c r="FD378" s="92"/>
      <c r="FE378" s="103">
        <v>43763</v>
      </c>
      <c r="FF378" s="105">
        <v>25.9</v>
      </c>
      <c r="FG378" s="101"/>
      <c r="FH378" s="105"/>
      <c r="FI378" s="92"/>
      <c r="FJ378" s="94"/>
      <c r="FK378" s="92"/>
      <c r="FL378" s="97">
        <v>44855</v>
      </c>
      <c r="FM378" s="98" t="s">
        <v>1530</v>
      </c>
      <c r="FN378" s="97">
        <v>44947</v>
      </c>
      <c r="FO378" s="107"/>
      <c r="FP378" s="92" t="s">
        <v>132</v>
      </c>
      <c r="FQ378" s="92" t="s">
        <v>132</v>
      </c>
      <c r="FR378" s="92" t="s">
        <v>132</v>
      </c>
      <c r="FS378" s="107" t="s">
        <v>807</v>
      </c>
      <c r="FT378" s="92" t="s">
        <v>132</v>
      </c>
      <c r="FU378" s="92"/>
      <c r="GM378" s="102"/>
    </row>
    <row r="379" spans="1:195" s="75" customFormat="1" x14ac:dyDescent="0.25">
      <c r="A379" s="85">
        <v>2022</v>
      </c>
      <c r="B379" s="76">
        <v>44926</v>
      </c>
      <c r="C379" s="85" t="s">
        <v>121</v>
      </c>
      <c r="D379" s="85" t="s">
        <v>122</v>
      </c>
      <c r="E379" s="85" t="s">
        <v>123</v>
      </c>
      <c r="F379" s="77">
        <f t="shared" si="250"/>
        <v>378</v>
      </c>
      <c r="G379" s="85" t="s">
        <v>1586</v>
      </c>
      <c r="H379" s="85">
        <v>86</v>
      </c>
      <c r="I379" s="85" t="s">
        <v>797</v>
      </c>
      <c r="J379" s="217" t="s">
        <v>798</v>
      </c>
      <c r="K379" s="77" t="str">
        <f>VLOOKUP(J379,[1]CodMpios!$B$1075:$E$1087,4,FALSE)</f>
        <v>86885 - Villagarzón</v>
      </c>
      <c r="L379" s="77" t="str">
        <f>VLOOKUP($J379,[1]Coord_Mpios_X_Y!$B$102:$K$114,9,FALSE)</f>
        <v>0,911149514668</v>
      </c>
      <c r="M379" s="77" t="str">
        <f>VLOOKUP($J379,[1]Coord_Mpios_X_Y!$B$102:$K$114,10,FALSE)</f>
        <v>-76,744954472991</v>
      </c>
      <c r="N379" s="86" t="s">
        <v>1775</v>
      </c>
      <c r="O379" s="86" t="s">
        <v>1776</v>
      </c>
      <c r="P379" s="218"/>
      <c r="Q379" s="85" t="s">
        <v>126</v>
      </c>
      <c r="R379" s="108">
        <v>30737890</v>
      </c>
      <c r="S379" s="62" t="str">
        <f t="shared" si="230"/>
        <v>CC30737890</v>
      </c>
      <c r="T379" s="91" t="s">
        <v>639</v>
      </c>
      <c r="U379" s="85" t="s">
        <v>133</v>
      </c>
      <c r="V379" s="91" t="s">
        <v>997</v>
      </c>
      <c r="W379" s="85" t="s">
        <v>148</v>
      </c>
      <c r="X379" s="87">
        <v>24242</v>
      </c>
      <c r="Y379" s="89">
        <f t="shared" si="246"/>
        <v>66</v>
      </c>
      <c r="Z379" s="63">
        <f>VLOOKUP($Y379,[1]Edades!$A$3:$H$153,4,FALSE)</f>
        <v>6</v>
      </c>
      <c r="AA379" s="63" t="str">
        <f>VLOOKUP($Y379,[1]Edades!$A$3:$H$153,6,FALSE)</f>
        <v>6 - Persona mayor</v>
      </c>
      <c r="AB379" s="63">
        <f>VLOOKUP($Y379,[1]Edades!$A$3:$H$153,7,FALSE)</f>
        <v>14</v>
      </c>
      <c r="AC379" s="63" t="str">
        <f>VLOOKUP($Y379,[1]Edades!$A$3:$H$153,8,FALSE)</f>
        <v>65-69</v>
      </c>
      <c r="AD379" s="91" t="s">
        <v>1590</v>
      </c>
      <c r="AE379" s="85">
        <v>2</v>
      </c>
      <c r="AF379" s="85" t="s">
        <v>807</v>
      </c>
      <c r="AG379" s="128" t="s">
        <v>132</v>
      </c>
      <c r="AH379" s="128" t="s">
        <v>132</v>
      </c>
      <c r="AI379" s="127" t="s">
        <v>1595</v>
      </c>
      <c r="AJ379" s="127" t="s">
        <v>1591</v>
      </c>
      <c r="AK379" s="127" t="s">
        <v>1775</v>
      </c>
      <c r="AL379" s="86" t="s">
        <v>1602</v>
      </c>
      <c r="AM379" s="85" t="s">
        <v>1786</v>
      </c>
      <c r="AN379" s="85" t="s">
        <v>131</v>
      </c>
      <c r="AO379" s="85" t="s">
        <v>131</v>
      </c>
      <c r="AP379" s="85" t="s">
        <v>131</v>
      </c>
      <c r="AQ379" s="128" t="s">
        <v>1841</v>
      </c>
      <c r="AR379" s="53" t="str">
        <f t="shared" si="247"/>
        <v>86885 - Villagarzón</v>
      </c>
      <c r="AS379" s="85" t="s">
        <v>1618</v>
      </c>
      <c r="AT379" s="85">
        <v>3203011983</v>
      </c>
      <c r="AU379" s="85" t="s">
        <v>1219</v>
      </c>
      <c r="AV379" s="85"/>
      <c r="AW379" s="85"/>
      <c r="AX379" s="85"/>
      <c r="AY379" s="85"/>
      <c r="AZ379" s="85"/>
      <c r="BA379" s="85">
        <v>86</v>
      </c>
      <c r="BB379" s="85" t="s">
        <v>1778</v>
      </c>
      <c r="BC379" s="85">
        <v>86885</v>
      </c>
      <c r="BD379" s="85" t="s">
        <v>1618</v>
      </c>
      <c r="BE379" s="89">
        <v>860010017201</v>
      </c>
      <c r="BF379" s="49" t="s">
        <v>1083</v>
      </c>
      <c r="BG379" s="85" t="s">
        <v>1779</v>
      </c>
      <c r="BH379" s="85" t="s">
        <v>1780</v>
      </c>
      <c r="BI379" s="85">
        <v>4201616</v>
      </c>
      <c r="BJ379" s="85"/>
      <c r="BK379" s="85"/>
      <c r="BL379" s="148" t="s">
        <v>2250</v>
      </c>
      <c r="BM379" s="127" t="s">
        <v>130</v>
      </c>
      <c r="BN379" s="127" t="s">
        <v>132</v>
      </c>
      <c r="BO379" s="85">
        <v>0</v>
      </c>
      <c r="BP379" s="127" t="s">
        <v>132</v>
      </c>
      <c r="BQ379" s="127" t="s">
        <v>132</v>
      </c>
      <c r="BR379" s="85" t="s">
        <v>1676</v>
      </c>
      <c r="BS379" s="127" t="s">
        <v>132</v>
      </c>
      <c r="BT379" s="150">
        <v>44918</v>
      </c>
      <c r="BU379" s="127" t="s">
        <v>1677</v>
      </c>
      <c r="BV379" s="127" t="s">
        <v>130</v>
      </c>
      <c r="BW379" s="91" t="s">
        <v>1808</v>
      </c>
      <c r="BX379" s="127" t="s">
        <v>132</v>
      </c>
      <c r="BY379" s="127" t="s">
        <v>132</v>
      </c>
      <c r="BZ379" s="127" t="s">
        <v>130</v>
      </c>
      <c r="CA379" s="127" t="s">
        <v>130</v>
      </c>
      <c r="CB379" s="127" t="s">
        <v>132</v>
      </c>
      <c r="CC379" s="127" t="s">
        <v>132</v>
      </c>
      <c r="CD379" s="127" t="s">
        <v>131</v>
      </c>
      <c r="CE379" s="127" t="s">
        <v>1681</v>
      </c>
      <c r="CF379" s="127" t="s">
        <v>1842</v>
      </c>
      <c r="CG379" s="130">
        <v>75</v>
      </c>
      <c r="CH379" s="131">
        <v>160</v>
      </c>
      <c r="CI379" s="50">
        <f t="shared" si="231"/>
        <v>29.296874999999993</v>
      </c>
      <c r="CJ379" s="18" t="str">
        <f t="shared" si="232"/>
        <v>SOBREPESO</v>
      </c>
      <c r="CK379" s="95">
        <f>Hoja1!L381</f>
        <v>43</v>
      </c>
      <c r="CL379" s="10" t="s">
        <v>1115</v>
      </c>
      <c r="CM379" s="146">
        <v>43693</v>
      </c>
      <c r="CN379" s="127"/>
      <c r="CO379" s="75">
        <v>1</v>
      </c>
      <c r="CP379" s="146">
        <v>43693</v>
      </c>
      <c r="CQ379" s="75">
        <v>2</v>
      </c>
      <c r="CR379" s="65" t="s">
        <v>1222</v>
      </c>
      <c r="CS379" s="75">
        <v>0</v>
      </c>
      <c r="CT379" s="143" t="s">
        <v>131</v>
      </c>
      <c r="CU379" s="127" t="s">
        <v>1696</v>
      </c>
      <c r="CV379" s="92" t="s">
        <v>1221</v>
      </c>
      <c r="CW379" s="133">
        <v>110</v>
      </c>
      <c r="CX379" s="133">
        <v>70</v>
      </c>
      <c r="CY379" s="125" t="s">
        <v>807</v>
      </c>
      <c r="CZ379" s="127" t="s">
        <v>132</v>
      </c>
      <c r="DA379" s="127" t="s">
        <v>130</v>
      </c>
      <c r="DB379" s="92">
        <v>1</v>
      </c>
      <c r="DC379" s="75" t="str">
        <f t="shared" si="233"/>
        <v/>
      </c>
      <c r="DD379" s="16" t="str">
        <f t="shared" si="234"/>
        <v/>
      </c>
      <c r="DE379" s="16" t="str">
        <f t="shared" si="235"/>
        <v/>
      </c>
      <c r="DF379" s="16" t="str">
        <f t="shared" si="236"/>
        <v/>
      </c>
      <c r="DG379" s="16" t="str">
        <f t="shared" si="248"/>
        <v xml:space="preserve"> +  +  + </v>
      </c>
      <c r="DH379" s="16" t="str">
        <f t="shared" si="265"/>
        <v>HTA</v>
      </c>
      <c r="DI379" s="127"/>
      <c r="DJ379" s="75" t="str">
        <f t="shared" si="237"/>
        <v>NO</v>
      </c>
      <c r="DL379" s="127"/>
      <c r="DM379" s="182">
        <v>43738</v>
      </c>
      <c r="DN379" s="75" t="str">
        <f t="shared" si="238"/>
        <v>SI</v>
      </c>
      <c r="DO379" s="134"/>
      <c r="DP379" s="75" t="str">
        <f t="shared" si="239"/>
        <v>NO</v>
      </c>
      <c r="DQ379" s="98"/>
      <c r="DR379" s="75" t="str">
        <f t="shared" si="240"/>
        <v>NO</v>
      </c>
      <c r="DS379" s="144"/>
      <c r="DT379" s="75" t="str">
        <f t="shared" si="241"/>
        <v>NO</v>
      </c>
      <c r="DU379" s="144"/>
      <c r="DV379" s="75" t="str">
        <f t="shared" si="242"/>
        <v>NO</v>
      </c>
      <c r="DW379" s="144"/>
      <c r="DX379" s="75" t="str">
        <f t="shared" si="243"/>
        <v>NO</v>
      </c>
      <c r="DY379" s="164">
        <v>44525</v>
      </c>
      <c r="DZ379" s="75" t="str">
        <f t="shared" si="244"/>
        <v>SI</v>
      </c>
      <c r="EA379" s="144"/>
      <c r="EB379" s="75" t="str">
        <f t="shared" si="245"/>
        <v>NO</v>
      </c>
      <c r="EC379" s="134" t="s">
        <v>132</v>
      </c>
      <c r="ED379" s="127" t="s">
        <v>1530</v>
      </c>
      <c r="EE379" s="127" t="s">
        <v>131</v>
      </c>
      <c r="EF379" s="127" t="s">
        <v>1814</v>
      </c>
      <c r="EG379" s="127">
        <v>103</v>
      </c>
      <c r="EH379" s="147" t="s">
        <v>131</v>
      </c>
      <c r="EI379" s="127">
        <v>1</v>
      </c>
      <c r="EJ379" s="127"/>
      <c r="EK379" s="145">
        <v>44525</v>
      </c>
      <c r="EL379" s="135">
        <v>0.59</v>
      </c>
      <c r="EM379" s="162">
        <v>44525</v>
      </c>
      <c r="EN379" s="133">
        <v>106</v>
      </c>
      <c r="EO379" s="150">
        <v>44915</v>
      </c>
      <c r="EP379" s="135">
        <v>245</v>
      </c>
      <c r="EQ379" s="149">
        <v>44915</v>
      </c>
      <c r="ER379" s="99">
        <v>163</v>
      </c>
      <c r="ES379" s="149"/>
      <c r="ET379" s="225">
        <v>48.6</v>
      </c>
      <c r="EU379" s="149">
        <v>44915</v>
      </c>
      <c r="EV379" s="135">
        <v>167</v>
      </c>
      <c r="EW379" s="145">
        <v>44525</v>
      </c>
      <c r="EX379" s="127">
        <v>0.95</v>
      </c>
      <c r="EY379" s="127"/>
      <c r="EZ379" s="135"/>
      <c r="FA379" s="150"/>
      <c r="FB379" s="133"/>
      <c r="FC379" s="162">
        <v>44525</v>
      </c>
      <c r="FD379" s="135">
        <v>3.6</v>
      </c>
      <c r="FE379" s="145">
        <v>44525</v>
      </c>
      <c r="FF379" s="135">
        <v>1.01</v>
      </c>
      <c r="FG379" s="145">
        <v>44525</v>
      </c>
      <c r="FH379" s="135">
        <v>105.5</v>
      </c>
      <c r="FI379" s="145">
        <v>44525</v>
      </c>
      <c r="FJ379" s="132" t="s">
        <v>1712</v>
      </c>
      <c r="FK379" s="127">
        <v>100</v>
      </c>
      <c r="FL379" s="150">
        <v>44685</v>
      </c>
      <c r="FM379" s="134" t="s">
        <v>1530</v>
      </c>
      <c r="FN379" s="150">
        <v>44777</v>
      </c>
      <c r="FO379" s="138"/>
      <c r="FP379" s="127" t="s">
        <v>132</v>
      </c>
      <c r="FQ379" s="127" t="s">
        <v>132</v>
      </c>
      <c r="FR379" s="127" t="s">
        <v>132</v>
      </c>
      <c r="FS379" s="127" t="s">
        <v>132</v>
      </c>
      <c r="FT379" s="127" t="s">
        <v>132</v>
      </c>
      <c r="FU379" s="127"/>
      <c r="GM379" s="133"/>
    </row>
    <row r="380" spans="1:195" s="75" customFormat="1" x14ac:dyDescent="0.25">
      <c r="A380" s="85">
        <v>2022</v>
      </c>
      <c r="B380" s="76">
        <v>44926</v>
      </c>
      <c r="C380" s="85" t="s">
        <v>121</v>
      </c>
      <c r="D380" s="85" t="s">
        <v>122</v>
      </c>
      <c r="E380" s="85" t="s">
        <v>123</v>
      </c>
      <c r="F380" s="77">
        <f t="shared" si="250"/>
        <v>379</v>
      </c>
      <c r="G380" s="85" t="s">
        <v>1586</v>
      </c>
      <c r="H380" s="85">
        <v>86</v>
      </c>
      <c r="I380" s="85" t="s">
        <v>797</v>
      </c>
      <c r="J380" s="217" t="s">
        <v>992</v>
      </c>
      <c r="K380" s="77" t="str">
        <f>VLOOKUP(J380,[1]CodMpios!$B$1075:$E$1087,4,FALSE)</f>
        <v>86760 - Santiago</v>
      </c>
      <c r="L380" s="77" t="str">
        <f>VLOOKUP($J380,[1]Coord_Mpios_X_Y!$B$102:$K$114,9,FALSE)</f>
        <v>1,085812856611</v>
      </c>
      <c r="M380" s="77" t="str">
        <f>VLOOKUP($J380,[1]Coord_Mpios_X_Y!$B$102:$K$114,10,FALSE)</f>
        <v>-77,005629007610</v>
      </c>
      <c r="N380" s="86" t="s">
        <v>1775</v>
      </c>
      <c r="O380" s="86" t="s">
        <v>1776</v>
      </c>
      <c r="P380" s="218"/>
      <c r="Q380" s="85" t="s">
        <v>126</v>
      </c>
      <c r="R380" s="108">
        <v>27469830</v>
      </c>
      <c r="S380" s="62" t="str">
        <f t="shared" si="230"/>
        <v>CC27469830</v>
      </c>
      <c r="T380" s="91" t="s">
        <v>1006</v>
      </c>
      <c r="U380" s="85" t="s">
        <v>267</v>
      </c>
      <c r="V380" s="91" t="s">
        <v>1007</v>
      </c>
      <c r="W380" s="85" t="s">
        <v>376</v>
      </c>
      <c r="X380" s="87">
        <v>23420</v>
      </c>
      <c r="Y380" s="89">
        <f t="shared" si="246"/>
        <v>64</v>
      </c>
      <c r="Z380" s="63">
        <f>VLOOKUP($Y380,[1]Edades!$A$3:$H$153,4,FALSE)</f>
        <v>6</v>
      </c>
      <c r="AA380" s="63" t="str">
        <f>VLOOKUP($Y380,[1]Edades!$A$3:$H$153,6,FALSE)</f>
        <v>6 - Persona mayor</v>
      </c>
      <c r="AB380" s="63">
        <f>VLOOKUP($Y380,[1]Edades!$A$3:$H$153,7,FALSE)</f>
        <v>13</v>
      </c>
      <c r="AC380" s="63" t="str">
        <f>VLOOKUP($Y380,[1]Edades!$A$3:$H$153,8,FALSE)</f>
        <v>60-64</v>
      </c>
      <c r="AD380" s="91" t="s">
        <v>1590</v>
      </c>
      <c r="AE380" s="85">
        <v>2</v>
      </c>
      <c r="AF380" s="85" t="s">
        <v>807</v>
      </c>
      <c r="AG380" s="86" t="s">
        <v>1777</v>
      </c>
      <c r="AH380" s="85" t="s">
        <v>807</v>
      </c>
      <c r="AI380" s="85" t="s">
        <v>807</v>
      </c>
      <c r="AJ380" s="85" t="s">
        <v>807</v>
      </c>
      <c r="AK380" s="86" t="s">
        <v>1775</v>
      </c>
      <c r="AL380" s="86" t="s">
        <v>1600</v>
      </c>
      <c r="AM380" s="85" t="s">
        <v>1786</v>
      </c>
      <c r="AN380" s="85" t="s">
        <v>131</v>
      </c>
      <c r="AO380" s="85" t="s">
        <v>131</v>
      </c>
      <c r="AP380" s="85" t="s">
        <v>131</v>
      </c>
      <c r="AQ380" s="75" t="s">
        <v>1841</v>
      </c>
      <c r="AR380" s="53" t="str">
        <f t="shared" si="247"/>
        <v>86760 - Santiago</v>
      </c>
      <c r="AS380" s="85" t="s">
        <v>770</v>
      </c>
      <c r="AT380" s="85">
        <v>3102618397</v>
      </c>
      <c r="AU380" s="85" t="s">
        <v>1219</v>
      </c>
      <c r="AV380" s="85"/>
      <c r="AW380" s="85"/>
      <c r="AX380" s="85"/>
      <c r="AY380" s="85"/>
      <c r="AZ380" s="85"/>
      <c r="BA380" s="85">
        <v>86</v>
      </c>
      <c r="BB380" s="85" t="s">
        <v>1778</v>
      </c>
      <c r="BC380" s="85">
        <v>86760</v>
      </c>
      <c r="BD380" s="85" t="s">
        <v>770</v>
      </c>
      <c r="BE380" s="89">
        <v>860010017201</v>
      </c>
      <c r="BF380" t="s">
        <v>1079</v>
      </c>
      <c r="BG380" s="85" t="s">
        <v>1779</v>
      </c>
      <c r="BH380" s="85" t="s">
        <v>1780</v>
      </c>
      <c r="BI380" s="85">
        <v>4201616</v>
      </c>
      <c r="BJ380" s="85"/>
      <c r="BK380" s="85"/>
      <c r="BL380" s="85" t="s">
        <v>807</v>
      </c>
      <c r="BM380" s="85" t="s">
        <v>130</v>
      </c>
      <c r="BN380" s="85" t="s">
        <v>132</v>
      </c>
      <c r="BO380" s="85">
        <v>0</v>
      </c>
      <c r="BP380" s="85" t="s">
        <v>132</v>
      </c>
      <c r="BQ380" s="85" t="s">
        <v>132</v>
      </c>
      <c r="BR380" s="85" t="s">
        <v>807</v>
      </c>
      <c r="BS380" s="85" t="s">
        <v>807</v>
      </c>
      <c r="BT380" s="90">
        <v>44848</v>
      </c>
      <c r="BU380" s="85" t="s">
        <v>1677</v>
      </c>
      <c r="BV380" s="85" t="s">
        <v>130</v>
      </c>
      <c r="BW380" s="91" t="s">
        <v>1678</v>
      </c>
      <c r="BX380" s="85"/>
      <c r="BY380" s="85" t="s">
        <v>132</v>
      </c>
      <c r="BZ380" s="85" t="s">
        <v>807</v>
      </c>
      <c r="CA380" s="85" t="s">
        <v>807</v>
      </c>
      <c r="CB380" s="85"/>
      <c r="CC380" s="85"/>
      <c r="CD380" s="85" t="s">
        <v>131</v>
      </c>
      <c r="CE380" s="88" t="s">
        <v>1681</v>
      </c>
      <c r="CF380" s="80" t="str">
        <f t="shared" ref="CF380:CF383" si="266">E380</f>
        <v>HTA</v>
      </c>
      <c r="CG380" s="109">
        <v>84</v>
      </c>
      <c r="CH380" s="95">
        <v>149</v>
      </c>
      <c r="CI380" s="50">
        <f t="shared" si="231"/>
        <v>37.83613350749966</v>
      </c>
      <c r="CJ380" s="18" t="str">
        <f t="shared" si="232"/>
        <v>OBESIDAD</v>
      </c>
      <c r="CK380" s="95">
        <f>Hoja1!L382</f>
        <v>9</v>
      </c>
      <c r="CL380" s="10" t="s">
        <v>1112</v>
      </c>
      <c r="CM380" s="97">
        <v>43697</v>
      </c>
      <c r="CN380" s="92"/>
      <c r="CO380" s="75">
        <v>1</v>
      </c>
      <c r="CP380" s="97">
        <v>43697</v>
      </c>
      <c r="CQ380" s="75">
        <v>2</v>
      </c>
      <c r="CR380" s="65" t="s">
        <v>1222</v>
      </c>
      <c r="CS380" s="75">
        <v>0</v>
      </c>
      <c r="CT380" s="110" t="s">
        <v>131</v>
      </c>
      <c r="CU380" s="93" t="s">
        <v>807</v>
      </c>
      <c r="CV380" s="92"/>
      <c r="CW380" s="102">
        <v>130</v>
      </c>
      <c r="CX380" s="102">
        <v>80</v>
      </c>
      <c r="CY380" s="93" t="s">
        <v>807</v>
      </c>
      <c r="CZ380" s="92" t="s">
        <v>132</v>
      </c>
      <c r="DA380" s="75" t="s">
        <v>807</v>
      </c>
      <c r="DB380" s="92">
        <v>0</v>
      </c>
      <c r="DC380" s="75" t="str">
        <f t="shared" si="233"/>
        <v/>
      </c>
      <c r="DD380" s="16" t="str">
        <f t="shared" si="234"/>
        <v/>
      </c>
      <c r="DE380" s="16" t="str">
        <f t="shared" si="235"/>
        <v/>
      </c>
      <c r="DF380" s="16" t="str">
        <f t="shared" si="236"/>
        <v/>
      </c>
      <c r="DG380" s="16" t="str">
        <f t="shared" si="248"/>
        <v xml:space="preserve"> +  +  + </v>
      </c>
      <c r="DH380" s="16" t="str">
        <f t="shared" si="265"/>
        <v>HTA</v>
      </c>
      <c r="DI380" s="98"/>
      <c r="DJ380" s="75" t="str">
        <f t="shared" si="237"/>
        <v>NO</v>
      </c>
      <c r="DL380" s="98"/>
      <c r="DM380" s="98"/>
      <c r="DN380" s="75" t="str">
        <f t="shared" si="238"/>
        <v>NO</v>
      </c>
      <c r="DO380" s="98"/>
      <c r="DP380" s="75" t="str">
        <f t="shared" si="239"/>
        <v>NO</v>
      </c>
      <c r="DQ380" s="98"/>
      <c r="DR380" s="75" t="str">
        <f t="shared" si="240"/>
        <v>NO</v>
      </c>
      <c r="DS380" s="98"/>
      <c r="DT380" s="75" t="str">
        <f t="shared" si="241"/>
        <v>NO</v>
      </c>
      <c r="DU380" s="98"/>
      <c r="DV380" s="75" t="str">
        <f t="shared" si="242"/>
        <v>NO</v>
      </c>
      <c r="DW380" s="98"/>
      <c r="DX380" s="75" t="str">
        <f t="shared" si="243"/>
        <v>NO</v>
      </c>
      <c r="DY380" s="98">
        <v>43671</v>
      </c>
      <c r="DZ380" s="75" t="str">
        <f t="shared" si="244"/>
        <v>SI</v>
      </c>
      <c r="EA380" s="98"/>
      <c r="EB380" s="75" t="str">
        <f t="shared" si="245"/>
        <v>NO</v>
      </c>
      <c r="EC380" s="98" t="s">
        <v>807</v>
      </c>
      <c r="ED380" s="92" t="s">
        <v>1530</v>
      </c>
      <c r="EE380" s="92"/>
      <c r="EF380" s="98" t="s">
        <v>807</v>
      </c>
      <c r="EG380" s="94"/>
      <c r="EH380" s="99" t="s">
        <v>131</v>
      </c>
      <c r="EI380" s="99" t="s">
        <v>807</v>
      </c>
      <c r="EJ380" s="99"/>
      <c r="EK380" s="101">
        <v>43680</v>
      </c>
      <c r="EL380" s="92">
        <v>0.9</v>
      </c>
      <c r="EM380" s="103">
        <v>43680</v>
      </c>
      <c r="EN380" s="102">
        <v>96</v>
      </c>
      <c r="EO380" s="101">
        <v>43680</v>
      </c>
      <c r="EP380" s="92">
        <v>133</v>
      </c>
      <c r="EQ380" s="101">
        <v>43680</v>
      </c>
      <c r="ER380" s="99">
        <v>14.599999999999994</v>
      </c>
      <c r="ES380" s="101">
        <v>43680</v>
      </c>
      <c r="ET380" s="192">
        <v>69</v>
      </c>
      <c r="EU380" s="101">
        <v>43680</v>
      </c>
      <c r="EV380" s="92">
        <v>247</v>
      </c>
      <c r="EW380" s="101" t="s">
        <v>1940</v>
      </c>
      <c r="EX380" s="92"/>
      <c r="EY380" s="103" t="s">
        <v>1836</v>
      </c>
      <c r="EZ380" s="92">
        <v>98</v>
      </c>
      <c r="FA380" s="102"/>
      <c r="FB380" s="102"/>
      <c r="FC380" s="92"/>
      <c r="FD380" s="92"/>
      <c r="FE380" s="103">
        <v>43680</v>
      </c>
      <c r="FF380" s="105">
        <v>10</v>
      </c>
      <c r="FG380" s="101">
        <v>43680</v>
      </c>
      <c r="FH380" s="105">
        <v>18</v>
      </c>
      <c r="FI380" s="92"/>
      <c r="FJ380" s="94"/>
      <c r="FK380" s="92"/>
      <c r="FL380" s="97">
        <v>44848</v>
      </c>
      <c r="FM380" s="98" t="s">
        <v>1530</v>
      </c>
      <c r="FN380" s="176">
        <v>44940</v>
      </c>
      <c r="FO380" s="107"/>
      <c r="FP380" s="92" t="s">
        <v>132</v>
      </c>
      <c r="FQ380" s="92" t="s">
        <v>132</v>
      </c>
      <c r="FR380" s="92" t="s">
        <v>132</v>
      </c>
      <c r="FS380" s="107" t="s">
        <v>807</v>
      </c>
      <c r="FT380" s="92" t="s">
        <v>132</v>
      </c>
      <c r="FU380" s="92"/>
      <c r="GM380" s="102"/>
    </row>
    <row r="381" spans="1:195" s="75" customFormat="1" x14ac:dyDescent="0.25">
      <c r="A381" s="85">
        <v>2022</v>
      </c>
      <c r="B381" s="76">
        <v>44926</v>
      </c>
      <c r="C381" s="85" t="s">
        <v>121</v>
      </c>
      <c r="D381" s="85" t="s">
        <v>122</v>
      </c>
      <c r="E381" s="85" t="s">
        <v>123</v>
      </c>
      <c r="F381" s="77">
        <f t="shared" si="250"/>
        <v>380</v>
      </c>
      <c r="G381" s="85" t="s">
        <v>1586</v>
      </c>
      <c r="H381" s="85">
        <v>86</v>
      </c>
      <c r="I381" s="85" t="s">
        <v>797</v>
      </c>
      <c r="J381" s="217" t="s">
        <v>980</v>
      </c>
      <c r="K381" s="77" t="str">
        <f>VLOOKUP(J381,[1]CodMpios!$B$1075:$E$1087,4,FALSE)</f>
        <v>86755 - San Francisco</v>
      </c>
      <c r="L381" s="77" t="str">
        <f>VLOOKUP($J381,[1]Coord_Mpios_X_Y!$B$102:$K$114,9,FALSE)</f>
        <v>1,136071096046</v>
      </c>
      <c r="M381" s="77" t="str">
        <f>VLOOKUP($J381,[1]Coord_Mpios_X_Y!$B$102:$K$114,10,FALSE)</f>
        <v>-76,847266605795</v>
      </c>
      <c r="N381" s="86" t="s">
        <v>1775</v>
      </c>
      <c r="O381" s="86" t="s">
        <v>1776</v>
      </c>
      <c r="P381" s="218"/>
      <c r="Q381" s="85" t="s">
        <v>126</v>
      </c>
      <c r="R381" s="108">
        <v>69055059</v>
      </c>
      <c r="S381" s="62" t="str">
        <f t="shared" si="230"/>
        <v>CC69055059</v>
      </c>
      <c r="T381" s="91" t="s">
        <v>1008</v>
      </c>
      <c r="U381" s="85" t="s">
        <v>459</v>
      </c>
      <c r="V381" s="91" t="s">
        <v>346</v>
      </c>
      <c r="W381" s="85" t="s">
        <v>204</v>
      </c>
      <c r="X381" s="87">
        <v>23323</v>
      </c>
      <c r="Y381" s="89">
        <f t="shared" si="246"/>
        <v>63</v>
      </c>
      <c r="Z381" s="63">
        <f>VLOOKUP($Y381,[1]Edades!$A$3:$H$153,4,FALSE)</f>
        <v>6</v>
      </c>
      <c r="AA381" s="63" t="str">
        <f>VLOOKUP($Y381,[1]Edades!$A$3:$H$153,6,FALSE)</f>
        <v>6 - Persona mayor</v>
      </c>
      <c r="AB381" s="63">
        <f>VLOOKUP($Y381,[1]Edades!$A$3:$H$153,7,FALSE)</f>
        <v>13</v>
      </c>
      <c r="AC381" s="63" t="str">
        <f>VLOOKUP($Y381,[1]Edades!$A$3:$H$153,8,FALSE)</f>
        <v>60-64</v>
      </c>
      <c r="AD381" s="91" t="s">
        <v>1590</v>
      </c>
      <c r="AE381" s="85">
        <v>2</v>
      </c>
      <c r="AF381" s="85" t="s">
        <v>807</v>
      </c>
      <c r="AG381" s="86" t="s">
        <v>1777</v>
      </c>
      <c r="AH381" s="85" t="s">
        <v>807</v>
      </c>
      <c r="AI381" s="85" t="s">
        <v>807</v>
      </c>
      <c r="AJ381" s="85" t="s">
        <v>807</v>
      </c>
      <c r="AK381" s="86" t="s">
        <v>1775</v>
      </c>
      <c r="AL381" s="86" t="s">
        <v>1601</v>
      </c>
      <c r="AM381" s="85" t="s">
        <v>1786</v>
      </c>
      <c r="AN381" s="85" t="s">
        <v>131</v>
      </c>
      <c r="AO381" s="85" t="s">
        <v>131</v>
      </c>
      <c r="AP381" s="85" t="s">
        <v>131</v>
      </c>
      <c r="AQ381" s="75" t="s">
        <v>1841</v>
      </c>
      <c r="AR381" s="53" t="str">
        <f t="shared" si="247"/>
        <v>86755 - San Francisco</v>
      </c>
      <c r="AS381" s="85" t="s">
        <v>1938</v>
      </c>
      <c r="AT381" s="85">
        <v>3146339831</v>
      </c>
      <c r="AU381" s="85" t="s">
        <v>1219</v>
      </c>
      <c r="AV381" s="85"/>
      <c r="AW381" s="85"/>
      <c r="AX381" s="85"/>
      <c r="AY381" s="85"/>
      <c r="AZ381" s="85"/>
      <c r="BA381" s="85">
        <v>86</v>
      </c>
      <c r="BB381" s="85" t="s">
        <v>1778</v>
      </c>
      <c r="BC381" s="85">
        <v>86755</v>
      </c>
      <c r="BD381" s="85" t="s">
        <v>1938</v>
      </c>
      <c r="BE381" s="89">
        <v>860010017201</v>
      </c>
      <c r="BF381" t="s">
        <v>1079</v>
      </c>
      <c r="BG381" s="85" t="s">
        <v>1779</v>
      </c>
      <c r="BH381" s="85" t="s">
        <v>1780</v>
      </c>
      <c r="BI381" s="85">
        <v>4201616</v>
      </c>
      <c r="BJ381" s="85"/>
      <c r="BK381" s="85"/>
      <c r="BL381" s="85" t="s">
        <v>807</v>
      </c>
      <c r="BM381" s="85" t="s">
        <v>130</v>
      </c>
      <c r="BN381" s="85" t="s">
        <v>132</v>
      </c>
      <c r="BO381" s="85">
        <v>0</v>
      </c>
      <c r="BP381" s="85" t="s">
        <v>132</v>
      </c>
      <c r="BQ381" s="85" t="s">
        <v>132</v>
      </c>
      <c r="BR381" s="85" t="s">
        <v>807</v>
      </c>
      <c r="BS381" s="85" t="s">
        <v>807</v>
      </c>
      <c r="BT381" s="90">
        <v>44839</v>
      </c>
      <c r="BU381" s="85" t="s">
        <v>1677</v>
      </c>
      <c r="BV381" s="85" t="s">
        <v>130</v>
      </c>
      <c r="BW381" s="91" t="s">
        <v>1678</v>
      </c>
      <c r="BX381" s="85"/>
      <c r="BY381" s="85" t="s">
        <v>132</v>
      </c>
      <c r="BZ381" s="85" t="s">
        <v>807</v>
      </c>
      <c r="CA381" s="85" t="s">
        <v>807</v>
      </c>
      <c r="CB381" s="85"/>
      <c r="CC381" s="85"/>
      <c r="CD381" s="85" t="s">
        <v>131</v>
      </c>
      <c r="CE381" s="88" t="s">
        <v>1681</v>
      </c>
      <c r="CF381" s="80" t="str">
        <f t="shared" si="266"/>
        <v>HTA</v>
      </c>
      <c r="CG381" s="109">
        <v>81</v>
      </c>
      <c r="CH381" s="95">
        <v>160</v>
      </c>
      <c r="CI381" s="50">
        <f t="shared" si="231"/>
        <v>31.640624999999993</v>
      </c>
      <c r="CJ381" s="18" t="str">
        <f t="shared" si="232"/>
        <v>OBESIDAD</v>
      </c>
      <c r="CK381" s="95">
        <f>Hoja1!L383</f>
        <v>14</v>
      </c>
      <c r="CL381" s="10" t="s">
        <v>1113</v>
      </c>
      <c r="CM381" s="97">
        <v>43698</v>
      </c>
      <c r="CN381" s="92"/>
      <c r="CO381" s="75">
        <v>1</v>
      </c>
      <c r="CP381" s="97">
        <v>43698</v>
      </c>
      <c r="CQ381" s="75">
        <v>2</v>
      </c>
      <c r="CR381" s="65" t="s">
        <v>1222</v>
      </c>
      <c r="CS381" s="75">
        <v>0</v>
      </c>
      <c r="CT381" s="110" t="s">
        <v>131</v>
      </c>
      <c r="CU381" s="93" t="s">
        <v>807</v>
      </c>
      <c r="CV381" s="92"/>
      <c r="CW381" s="102">
        <v>120</v>
      </c>
      <c r="CX381" s="102">
        <v>80</v>
      </c>
      <c r="CY381" s="93" t="s">
        <v>807</v>
      </c>
      <c r="CZ381" s="92" t="s">
        <v>132</v>
      </c>
      <c r="DA381" s="75" t="s">
        <v>807</v>
      </c>
      <c r="DB381" s="92">
        <v>0</v>
      </c>
      <c r="DC381" s="75" t="str">
        <f t="shared" si="233"/>
        <v/>
      </c>
      <c r="DD381" s="16" t="str">
        <f t="shared" si="234"/>
        <v/>
      </c>
      <c r="DE381" s="16" t="str">
        <f t="shared" si="235"/>
        <v/>
      </c>
      <c r="DF381" s="16" t="str">
        <f t="shared" si="236"/>
        <v/>
      </c>
      <c r="DG381" s="16" t="str">
        <f t="shared" si="248"/>
        <v xml:space="preserve"> +  +  + </v>
      </c>
      <c r="DH381" s="16" t="str">
        <f t="shared" si="265"/>
        <v>HTA</v>
      </c>
      <c r="DI381" s="98"/>
      <c r="DJ381" s="75" t="str">
        <f t="shared" si="237"/>
        <v>NO</v>
      </c>
      <c r="DL381" s="98"/>
      <c r="DM381" s="98"/>
      <c r="DN381" s="75" t="str">
        <f t="shared" si="238"/>
        <v>NO</v>
      </c>
      <c r="DO381" s="98"/>
      <c r="DP381" s="75" t="str">
        <f t="shared" si="239"/>
        <v>NO</v>
      </c>
      <c r="DQ381" s="98"/>
      <c r="DR381" s="75" t="str">
        <f t="shared" si="240"/>
        <v>NO</v>
      </c>
      <c r="DS381" s="98">
        <v>43622</v>
      </c>
      <c r="DT381" s="75" t="str">
        <f t="shared" si="241"/>
        <v>SI</v>
      </c>
      <c r="DU381" s="98"/>
      <c r="DV381" s="75" t="str">
        <f t="shared" si="242"/>
        <v>NO</v>
      </c>
      <c r="DW381" s="98"/>
      <c r="DX381" s="75" t="str">
        <f t="shared" si="243"/>
        <v>NO</v>
      </c>
      <c r="DY381" s="98">
        <v>44673</v>
      </c>
      <c r="DZ381" s="75" t="str">
        <f t="shared" si="244"/>
        <v>SI</v>
      </c>
      <c r="EA381" s="98"/>
      <c r="EB381" s="75" t="str">
        <f t="shared" si="245"/>
        <v>NO</v>
      </c>
      <c r="EC381" s="98" t="s">
        <v>807</v>
      </c>
      <c r="ED381" s="92" t="s">
        <v>1530</v>
      </c>
      <c r="EE381" s="92"/>
      <c r="EF381" s="98" t="s">
        <v>807</v>
      </c>
      <c r="EG381" s="94"/>
      <c r="EH381" s="99" t="s">
        <v>131</v>
      </c>
      <c r="EI381" s="99" t="s">
        <v>807</v>
      </c>
      <c r="EJ381" s="99"/>
      <c r="EK381" s="101">
        <v>43666</v>
      </c>
      <c r="EL381" s="92">
        <v>0.9</v>
      </c>
      <c r="EM381" s="103">
        <v>44673</v>
      </c>
      <c r="EN381" s="102">
        <v>95</v>
      </c>
      <c r="EO381" s="101">
        <v>44673</v>
      </c>
      <c r="EP381" s="92">
        <v>187</v>
      </c>
      <c r="EQ381" s="101">
        <v>44673</v>
      </c>
      <c r="ER381" s="99">
        <v>109.2</v>
      </c>
      <c r="ES381" s="101">
        <v>44673</v>
      </c>
      <c r="ET381" s="192">
        <v>59</v>
      </c>
      <c r="EU381" s="101">
        <v>43666</v>
      </c>
      <c r="EV381" s="92">
        <v>94</v>
      </c>
      <c r="EW381" s="101" t="s">
        <v>1940</v>
      </c>
      <c r="EX381" s="92"/>
      <c r="EY381" s="103" t="s">
        <v>1836</v>
      </c>
      <c r="EZ381" s="92">
        <v>98</v>
      </c>
      <c r="FA381" s="102"/>
      <c r="FB381" s="102"/>
      <c r="FC381" s="92"/>
      <c r="FD381" s="92"/>
      <c r="FE381" s="103">
        <v>43666</v>
      </c>
      <c r="FF381" s="105">
        <v>13</v>
      </c>
      <c r="FG381" s="101" t="s">
        <v>1836</v>
      </c>
      <c r="FH381" s="105">
        <v>99</v>
      </c>
      <c r="FI381" s="92"/>
      <c r="FJ381" s="94"/>
      <c r="FK381" s="92"/>
      <c r="FL381" s="97">
        <v>44839</v>
      </c>
      <c r="FM381" s="98" t="s">
        <v>1530</v>
      </c>
      <c r="FN381" s="176">
        <v>44931</v>
      </c>
      <c r="FO381" s="107"/>
      <c r="FP381" s="92" t="s">
        <v>132</v>
      </c>
      <c r="FQ381" s="92" t="s">
        <v>132</v>
      </c>
      <c r="FR381" s="92" t="s">
        <v>132</v>
      </c>
      <c r="FS381" s="107" t="s">
        <v>807</v>
      </c>
      <c r="FT381" s="92" t="s">
        <v>132</v>
      </c>
      <c r="FU381" s="92"/>
      <c r="GM381" s="102"/>
    </row>
    <row r="382" spans="1:195" s="75" customFormat="1" x14ac:dyDescent="0.25">
      <c r="A382" s="85">
        <v>2022</v>
      </c>
      <c r="B382" s="76">
        <v>44926</v>
      </c>
      <c r="C382" s="85" t="s">
        <v>121</v>
      </c>
      <c r="D382" s="85" t="s">
        <v>122</v>
      </c>
      <c r="E382" s="85" t="s">
        <v>123</v>
      </c>
      <c r="F382" s="77">
        <f t="shared" si="250"/>
        <v>381</v>
      </c>
      <c r="G382" s="85" t="s">
        <v>1586</v>
      </c>
      <c r="H382" s="85">
        <v>86</v>
      </c>
      <c r="I382" s="85" t="s">
        <v>797</v>
      </c>
      <c r="J382" s="217" t="s">
        <v>983</v>
      </c>
      <c r="K382" s="77" t="str">
        <f>VLOOKUP(J382,[1]CodMpios!$B$1075:$E$1087,4,FALSE)</f>
        <v>86749 - Sibundoy</v>
      </c>
      <c r="L382" s="77" t="str">
        <f>VLOOKUP($J382,[1]Coord_Mpios_X_Y!$B$102:$K$114,9,FALSE)</f>
        <v>1,228746922448</v>
      </c>
      <c r="M382" s="77" t="str">
        <f>VLOOKUP($J382,[1]Coord_Mpios_X_Y!$B$102:$K$114,10,FALSE)</f>
        <v>-76,913075853547</v>
      </c>
      <c r="N382" s="86" t="s">
        <v>1592</v>
      </c>
      <c r="O382" s="86" t="s">
        <v>1776</v>
      </c>
      <c r="P382" s="218"/>
      <c r="Q382" s="85" t="s">
        <v>126</v>
      </c>
      <c r="R382" s="108">
        <v>13060435</v>
      </c>
      <c r="S382" s="62" t="str">
        <f t="shared" si="230"/>
        <v>CC13060435</v>
      </c>
      <c r="T382" s="91" t="s">
        <v>180</v>
      </c>
      <c r="U382" s="85" t="s">
        <v>419</v>
      </c>
      <c r="V382" s="91" t="s">
        <v>332</v>
      </c>
      <c r="W382" s="85" t="s">
        <v>219</v>
      </c>
      <c r="X382" s="87">
        <v>19484</v>
      </c>
      <c r="Y382" s="89">
        <f t="shared" si="246"/>
        <v>53</v>
      </c>
      <c r="Z382" s="63">
        <f>VLOOKUP($Y382,[1]Edades!$A$3:$H$153,4,FALSE)</f>
        <v>5</v>
      </c>
      <c r="AA382" s="63" t="str">
        <f>VLOOKUP($Y382,[1]Edades!$A$3:$H$153,6,FALSE)</f>
        <v>5 - Adultez</v>
      </c>
      <c r="AB382" s="63">
        <f>VLOOKUP($Y382,[1]Edades!$A$3:$H$153,7,FALSE)</f>
        <v>11</v>
      </c>
      <c r="AC382" s="63" t="str">
        <f>VLOOKUP($Y382,[1]Edades!$A$3:$H$153,8,FALSE)</f>
        <v>50-54</v>
      </c>
      <c r="AD382" s="91" t="s">
        <v>1589</v>
      </c>
      <c r="AE382" s="85">
        <v>1</v>
      </c>
      <c r="AF382" s="85" t="s">
        <v>807</v>
      </c>
      <c r="AG382" s="86" t="s">
        <v>1777</v>
      </c>
      <c r="AH382" s="85" t="s">
        <v>807</v>
      </c>
      <c r="AI382" s="85" t="s">
        <v>807</v>
      </c>
      <c r="AJ382" s="85" t="s">
        <v>807</v>
      </c>
      <c r="AK382" s="86" t="s">
        <v>1592</v>
      </c>
      <c r="AL382" s="86" t="s">
        <v>1600</v>
      </c>
      <c r="AM382" s="85" t="s">
        <v>1786</v>
      </c>
      <c r="AN382" s="85" t="s">
        <v>131</v>
      </c>
      <c r="AO382" s="85" t="s">
        <v>131</v>
      </c>
      <c r="AP382" s="85" t="s">
        <v>131</v>
      </c>
      <c r="AQ382" s="75" t="s">
        <v>1841</v>
      </c>
      <c r="AR382" s="53" t="str">
        <f t="shared" si="247"/>
        <v>86749 - Sibundoy</v>
      </c>
      <c r="AS382" s="85" t="s">
        <v>1669</v>
      </c>
      <c r="AT382" s="85">
        <v>3117909843</v>
      </c>
      <c r="AU382" s="85" t="s">
        <v>1219</v>
      </c>
      <c r="AV382" s="85"/>
      <c r="AW382" s="85"/>
      <c r="AX382" s="85"/>
      <c r="AY382" s="85"/>
      <c r="AZ382" s="85"/>
      <c r="BA382" s="85">
        <v>86</v>
      </c>
      <c r="BB382" s="85" t="s">
        <v>1778</v>
      </c>
      <c r="BC382" s="85">
        <v>86749</v>
      </c>
      <c r="BD382" s="85" t="s">
        <v>1669</v>
      </c>
      <c r="BE382" s="89">
        <v>860010017201</v>
      </c>
      <c r="BF382" s="49" t="s">
        <v>1080</v>
      </c>
      <c r="BG382" s="85" t="s">
        <v>1779</v>
      </c>
      <c r="BH382" s="85" t="s">
        <v>1780</v>
      </c>
      <c r="BI382" s="85">
        <v>4201616</v>
      </c>
      <c r="BJ382" s="85"/>
      <c r="BK382" s="85"/>
      <c r="BL382" s="85" t="s">
        <v>807</v>
      </c>
      <c r="BM382" s="85" t="s">
        <v>130</v>
      </c>
      <c r="BN382" s="85" t="s">
        <v>132</v>
      </c>
      <c r="BO382" s="85">
        <v>0</v>
      </c>
      <c r="BP382" s="85" t="s">
        <v>132</v>
      </c>
      <c r="BQ382" s="85" t="s">
        <v>132</v>
      </c>
      <c r="BR382" s="85" t="s">
        <v>807</v>
      </c>
      <c r="BS382" s="85" t="s">
        <v>807</v>
      </c>
      <c r="BT382" s="90">
        <v>44517</v>
      </c>
      <c r="BU382" s="85" t="s">
        <v>1677</v>
      </c>
      <c r="BV382" s="85" t="s">
        <v>130</v>
      </c>
      <c r="BW382" s="91" t="s">
        <v>1678</v>
      </c>
      <c r="BX382" s="85"/>
      <c r="BY382" s="85" t="s">
        <v>132</v>
      </c>
      <c r="BZ382" s="85" t="s">
        <v>807</v>
      </c>
      <c r="CA382" s="85" t="s">
        <v>807</v>
      </c>
      <c r="CB382" s="85"/>
      <c r="CC382" s="85"/>
      <c r="CD382" s="85" t="s">
        <v>131</v>
      </c>
      <c r="CE382" s="88" t="s">
        <v>1681</v>
      </c>
      <c r="CF382" s="80" t="str">
        <f t="shared" si="266"/>
        <v>HTA</v>
      </c>
      <c r="CG382" s="109">
        <v>77</v>
      </c>
      <c r="CH382" s="95">
        <v>170</v>
      </c>
      <c r="CI382" s="50">
        <f t="shared" si="231"/>
        <v>26.643598615916957</v>
      </c>
      <c r="CJ382" s="18" t="str">
        <f t="shared" si="232"/>
        <v>SOBREPESO</v>
      </c>
      <c r="CK382" s="95">
        <f>Hoja1!L384</f>
        <v>14</v>
      </c>
      <c r="CL382" s="10" t="s">
        <v>1113</v>
      </c>
      <c r="CM382" s="97">
        <v>43703</v>
      </c>
      <c r="CN382" s="92"/>
      <c r="CO382" s="75">
        <v>1</v>
      </c>
      <c r="CP382" s="97">
        <v>43703</v>
      </c>
      <c r="CQ382" s="75">
        <v>2</v>
      </c>
      <c r="CR382" s="65" t="s">
        <v>1222</v>
      </c>
      <c r="CS382" s="75">
        <v>0</v>
      </c>
      <c r="CT382" s="92" t="s">
        <v>131</v>
      </c>
      <c r="CU382" s="93" t="s">
        <v>807</v>
      </c>
      <c r="CV382" s="92"/>
      <c r="CW382" s="102">
        <v>130</v>
      </c>
      <c r="CX382" s="102">
        <v>80</v>
      </c>
      <c r="CY382" s="93" t="s">
        <v>807</v>
      </c>
      <c r="CZ382" s="92" t="s">
        <v>132</v>
      </c>
      <c r="DA382" s="75" t="s">
        <v>807</v>
      </c>
      <c r="DB382" s="92">
        <v>0</v>
      </c>
      <c r="DC382" s="75" t="str">
        <f t="shared" si="233"/>
        <v/>
      </c>
      <c r="DD382" s="16" t="str">
        <f t="shared" si="234"/>
        <v/>
      </c>
      <c r="DE382" s="16" t="str">
        <f t="shared" si="235"/>
        <v/>
      </c>
      <c r="DF382" s="16" t="str">
        <f t="shared" si="236"/>
        <v/>
      </c>
      <c r="DG382" s="16" t="str">
        <f t="shared" si="248"/>
        <v xml:space="preserve"> +  +  + </v>
      </c>
      <c r="DH382" s="16" t="str">
        <f t="shared" si="265"/>
        <v>HTA</v>
      </c>
      <c r="DI382" s="98"/>
      <c r="DJ382" s="75" t="str">
        <f t="shared" si="237"/>
        <v>NO</v>
      </c>
      <c r="DL382" s="98"/>
      <c r="DM382" s="98"/>
      <c r="DN382" s="75" t="str">
        <f t="shared" si="238"/>
        <v>NO</v>
      </c>
      <c r="DO382" s="98"/>
      <c r="DP382" s="75" t="str">
        <f t="shared" si="239"/>
        <v>NO</v>
      </c>
      <c r="DQ382" s="98"/>
      <c r="DR382" s="75" t="str">
        <f t="shared" si="240"/>
        <v>NO</v>
      </c>
      <c r="DS382" s="98">
        <v>43403</v>
      </c>
      <c r="DT382" s="75" t="str">
        <f t="shared" si="241"/>
        <v>SI</v>
      </c>
      <c r="DU382" s="98"/>
      <c r="DV382" s="75" t="str">
        <f t="shared" si="242"/>
        <v>NO</v>
      </c>
      <c r="DW382" s="98"/>
      <c r="DX382" s="75" t="str">
        <f t="shared" si="243"/>
        <v>NO</v>
      </c>
      <c r="DY382" s="98">
        <v>43698</v>
      </c>
      <c r="DZ382" s="75" t="str">
        <f t="shared" si="244"/>
        <v>SI</v>
      </c>
      <c r="EA382" s="98"/>
      <c r="EB382" s="75" t="str">
        <f t="shared" si="245"/>
        <v>NO</v>
      </c>
      <c r="EC382" s="98" t="s">
        <v>807</v>
      </c>
      <c r="ED382" s="92" t="s">
        <v>1530</v>
      </c>
      <c r="EE382" s="92"/>
      <c r="EF382" s="98" t="s">
        <v>807</v>
      </c>
      <c r="EG382" s="94"/>
      <c r="EH382" s="99" t="s">
        <v>131</v>
      </c>
      <c r="EI382" s="99" t="s">
        <v>807</v>
      </c>
      <c r="EJ382" s="99"/>
      <c r="EK382" s="101">
        <v>43698</v>
      </c>
      <c r="EL382" s="92">
        <v>1.2</v>
      </c>
      <c r="EM382" s="103" t="s">
        <v>1836</v>
      </c>
      <c r="EN382" s="92">
        <v>98</v>
      </c>
      <c r="EO382" s="101">
        <v>43698</v>
      </c>
      <c r="EP382" s="92">
        <v>266</v>
      </c>
      <c r="EQ382" s="101">
        <v>43698</v>
      </c>
      <c r="ER382" s="99">
        <v>198.3</v>
      </c>
      <c r="ES382" s="101">
        <v>43698</v>
      </c>
      <c r="ET382" s="192">
        <v>43.1</v>
      </c>
      <c r="EU382" s="101">
        <v>43698</v>
      </c>
      <c r="EV382" s="92">
        <v>123</v>
      </c>
      <c r="EW382" s="101">
        <v>43698</v>
      </c>
      <c r="EX382" s="92"/>
      <c r="EY382" s="103" t="s">
        <v>1836</v>
      </c>
      <c r="EZ382" s="92">
        <v>98</v>
      </c>
      <c r="FA382" s="92"/>
      <c r="FB382" s="92"/>
      <c r="FC382" s="92"/>
      <c r="FD382" s="92"/>
      <c r="FE382" s="103">
        <v>43698</v>
      </c>
      <c r="FF382" s="105">
        <v>5</v>
      </c>
      <c r="FG382" s="101">
        <v>43698</v>
      </c>
      <c r="FH382" s="105">
        <v>104.23</v>
      </c>
      <c r="FI382" s="92"/>
      <c r="FJ382" s="94"/>
      <c r="FK382" s="92"/>
      <c r="FL382" s="97">
        <v>44517</v>
      </c>
      <c r="FM382" s="98" t="s">
        <v>1530</v>
      </c>
      <c r="FN382" s="97">
        <v>44609</v>
      </c>
      <c r="FO382" s="107" t="s">
        <v>807</v>
      </c>
      <c r="FP382" s="92" t="s">
        <v>132</v>
      </c>
      <c r="FQ382" s="92" t="s">
        <v>132</v>
      </c>
      <c r="FR382" s="92" t="s">
        <v>132</v>
      </c>
      <c r="FS382" s="107" t="s">
        <v>807</v>
      </c>
      <c r="FT382" s="92" t="s">
        <v>132</v>
      </c>
      <c r="FU382" s="92"/>
      <c r="GM382" s="92"/>
    </row>
    <row r="383" spans="1:195" s="75" customFormat="1" x14ac:dyDescent="0.25">
      <c r="A383" s="85">
        <v>2022</v>
      </c>
      <c r="B383" s="76">
        <v>44926</v>
      </c>
      <c r="C383" s="85" t="s">
        <v>121</v>
      </c>
      <c r="D383" s="85" t="s">
        <v>122</v>
      </c>
      <c r="E383" s="85" t="s">
        <v>123</v>
      </c>
      <c r="F383" s="77">
        <f t="shared" si="250"/>
        <v>382</v>
      </c>
      <c r="G383" s="85" t="s">
        <v>1586</v>
      </c>
      <c r="H383" s="85">
        <v>86</v>
      </c>
      <c r="I383" s="85" t="s">
        <v>797</v>
      </c>
      <c r="J383" s="217" t="s">
        <v>980</v>
      </c>
      <c r="K383" s="77" t="str">
        <f>VLOOKUP(J383,[1]CodMpios!$B$1075:$E$1087,4,FALSE)</f>
        <v>86755 - San Francisco</v>
      </c>
      <c r="L383" s="77" t="str">
        <f>VLOOKUP($J383,[1]Coord_Mpios_X_Y!$B$102:$K$114,9,FALSE)</f>
        <v>1,136071096046</v>
      </c>
      <c r="M383" s="77" t="str">
        <f>VLOOKUP($J383,[1]Coord_Mpios_X_Y!$B$102:$K$114,10,FALSE)</f>
        <v>-76,847266605795</v>
      </c>
      <c r="N383" s="86" t="s">
        <v>1592</v>
      </c>
      <c r="O383" s="86" t="s">
        <v>1776</v>
      </c>
      <c r="P383" s="218"/>
      <c r="Q383" s="85" t="s">
        <v>126</v>
      </c>
      <c r="R383" s="108">
        <v>27474256</v>
      </c>
      <c r="S383" s="62" t="str">
        <f t="shared" si="230"/>
        <v>CC27474256</v>
      </c>
      <c r="T383" s="91" t="s">
        <v>1009</v>
      </c>
      <c r="U383" s="85" t="s">
        <v>1010</v>
      </c>
      <c r="V383" s="91" t="s">
        <v>1011</v>
      </c>
      <c r="W383" s="85" t="s">
        <v>723</v>
      </c>
      <c r="X383" s="87">
        <v>19103</v>
      </c>
      <c r="Y383" s="89">
        <f t="shared" si="246"/>
        <v>52</v>
      </c>
      <c r="Z383" s="63">
        <f>VLOOKUP($Y383,[1]Edades!$A$3:$H$153,4,FALSE)</f>
        <v>5</v>
      </c>
      <c r="AA383" s="63" t="str">
        <f>VLOOKUP($Y383,[1]Edades!$A$3:$H$153,6,FALSE)</f>
        <v>5 - Adultez</v>
      </c>
      <c r="AB383" s="63">
        <f>VLOOKUP($Y383,[1]Edades!$A$3:$H$153,7,FALSE)</f>
        <v>11</v>
      </c>
      <c r="AC383" s="63" t="str">
        <f>VLOOKUP($Y383,[1]Edades!$A$3:$H$153,8,FALSE)</f>
        <v>50-54</v>
      </c>
      <c r="AD383" s="91" t="s">
        <v>1590</v>
      </c>
      <c r="AE383" s="85">
        <v>2</v>
      </c>
      <c r="AF383" s="85" t="s">
        <v>807</v>
      </c>
      <c r="AG383" s="86" t="s">
        <v>1777</v>
      </c>
      <c r="AH383" s="85" t="s">
        <v>807</v>
      </c>
      <c r="AI383" s="85" t="s">
        <v>807</v>
      </c>
      <c r="AJ383" s="85" t="s">
        <v>807</v>
      </c>
      <c r="AK383" s="86" t="s">
        <v>1592</v>
      </c>
      <c r="AL383" s="86" t="s">
        <v>1600</v>
      </c>
      <c r="AM383" s="85" t="s">
        <v>1786</v>
      </c>
      <c r="AN383" s="85" t="s">
        <v>131</v>
      </c>
      <c r="AO383" s="85" t="s">
        <v>131</v>
      </c>
      <c r="AP383" s="85" t="s">
        <v>131</v>
      </c>
      <c r="AQ383" s="75" t="s">
        <v>1841</v>
      </c>
      <c r="AR383" s="53" t="str">
        <f t="shared" si="247"/>
        <v>86755 - San Francisco</v>
      </c>
      <c r="AS383" s="85" t="s">
        <v>1938</v>
      </c>
      <c r="AT383" s="85">
        <v>3127883597</v>
      </c>
      <c r="AU383" s="85" t="s">
        <v>1219</v>
      </c>
      <c r="AV383" s="85"/>
      <c r="AW383" s="85"/>
      <c r="AX383" s="85"/>
      <c r="AY383" s="85"/>
      <c r="AZ383" s="85"/>
      <c r="BA383" s="85">
        <v>86</v>
      </c>
      <c r="BB383" s="85" t="s">
        <v>1778</v>
      </c>
      <c r="BC383" s="85">
        <v>86755</v>
      </c>
      <c r="BD383" s="85" t="s">
        <v>1938</v>
      </c>
      <c r="BE383" s="89">
        <v>860010017201</v>
      </c>
      <c r="BF383" t="s">
        <v>1079</v>
      </c>
      <c r="BG383" s="85" t="s">
        <v>1779</v>
      </c>
      <c r="BH383" s="85" t="s">
        <v>1780</v>
      </c>
      <c r="BI383" s="85">
        <v>4201616</v>
      </c>
      <c r="BJ383" s="85"/>
      <c r="BK383" s="85"/>
      <c r="BL383" s="85" t="s">
        <v>807</v>
      </c>
      <c r="BM383" s="85" t="s">
        <v>130</v>
      </c>
      <c r="BN383" s="85" t="s">
        <v>132</v>
      </c>
      <c r="BO383" s="85">
        <v>0</v>
      </c>
      <c r="BP383" s="85" t="s">
        <v>132</v>
      </c>
      <c r="BQ383" s="85" t="s">
        <v>132</v>
      </c>
      <c r="BR383" s="85" t="s">
        <v>807</v>
      </c>
      <c r="BS383" s="85" t="s">
        <v>807</v>
      </c>
      <c r="BT383" s="90">
        <v>44783</v>
      </c>
      <c r="BU383" s="85" t="s">
        <v>1677</v>
      </c>
      <c r="BV383" s="85" t="s">
        <v>130</v>
      </c>
      <c r="BW383" s="91" t="s">
        <v>1808</v>
      </c>
      <c r="BX383" s="85"/>
      <c r="BY383" s="85" t="s">
        <v>132</v>
      </c>
      <c r="BZ383" s="85" t="s">
        <v>807</v>
      </c>
      <c r="CA383" s="85" t="s">
        <v>807</v>
      </c>
      <c r="CB383" s="85"/>
      <c r="CC383" s="85"/>
      <c r="CD383" s="85" t="s">
        <v>131</v>
      </c>
      <c r="CE383" s="88" t="s">
        <v>1681</v>
      </c>
      <c r="CF383" s="80" t="str">
        <f t="shared" si="266"/>
        <v>HTA</v>
      </c>
      <c r="CG383" s="109">
        <v>64</v>
      </c>
      <c r="CH383" s="95">
        <v>150</v>
      </c>
      <c r="CI383" s="50">
        <f t="shared" si="231"/>
        <v>28.444444444444443</v>
      </c>
      <c r="CJ383" s="18" t="str">
        <f t="shared" si="232"/>
        <v>SOBREPESO</v>
      </c>
      <c r="CK383" s="95">
        <f>Hoja1!L385</f>
        <v>5</v>
      </c>
      <c r="CL383" s="10" t="s">
        <v>1112</v>
      </c>
      <c r="CM383" s="97">
        <v>43703</v>
      </c>
      <c r="CN383" s="92"/>
      <c r="CO383" s="75">
        <v>1</v>
      </c>
      <c r="CP383" s="97">
        <v>43703</v>
      </c>
      <c r="CQ383" s="75">
        <v>2</v>
      </c>
      <c r="CR383" s="65" t="s">
        <v>1222</v>
      </c>
      <c r="CS383" s="75">
        <v>0</v>
      </c>
      <c r="CT383" s="110" t="s">
        <v>131</v>
      </c>
      <c r="CU383" s="93" t="s">
        <v>807</v>
      </c>
      <c r="CV383" s="92"/>
      <c r="CW383" s="102">
        <v>125</v>
      </c>
      <c r="CX383" s="102">
        <v>80</v>
      </c>
      <c r="CY383" s="93" t="s">
        <v>807</v>
      </c>
      <c r="CZ383" s="92" t="s">
        <v>130</v>
      </c>
      <c r="DA383" s="75" t="s">
        <v>807</v>
      </c>
      <c r="DB383" s="92">
        <v>0</v>
      </c>
      <c r="DC383" s="75" t="str">
        <f t="shared" si="233"/>
        <v/>
      </c>
      <c r="DD383" s="16" t="str">
        <f t="shared" si="234"/>
        <v/>
      </c>
      <c r="DE383" s="16" t="str">
        <f t="shared" si="235"/>
        <v/>
      </c>
      <c r="DF383" s="16" t="str">
        <f t="shared" si="236"/>
        <v/>
      </c>
      <c r="DG383" s="16" t="str">
        <f t="shared" si="248"/>
        <v xml:space="preserve"> +  +  + </v>
      </c>
      <c r="DH383" s="16" t="str">
        <f t="shared" si="265"/>
        <v>HTA</v>
      </c>
      <c r="DI383" s="98"/>
      <c r="DJ383" s="75" t="str">
        <f t="shared" si="237"/>
        <v>NO</v>
      </c>
      <c r="DL383" s="98"/>
      <c r="DM383" s="98"/>
      <c r="DN383" s="75" t="str">
        <f t="shared" si="238"/>
        <v>NO</v>
      </c>
      <c r="DO383" s="98"/>
      <c r="DP383" s="75" t="str">
        <f t="shared" si="239"/>
        <v>NO</v>
      </c>
      <c r="DQ383" s="98"/>
      <c r="DR383" s="75" t="str">
        <f t="shared" si="240"/>
        <v>NO</v>
      </c>
      <c r="DS383" s="98"/>
      <c r="DT383" s="75" t="str">
        <f t="shared" si="241"/>
        <v>NO</v>
      </c>
      <c r="DU383" s="98"/>
      <c r="DV383" s="75" t="str">
        <f t="shared" si="242"/>
        <v>NO</v>
      </c>
      <c r="DW383" s="98"/>
      <c r="DX383" s="75" t="str">
        <f t="shared" si="243"/>
        <v>NO</v>
      </c>
      <c r="DY383" s="98">
        <v>43690</v>
      </c>
      <c r="DZ383" s="75" t="str">
        <f t="shared" si="244"/>
        <v>SI</v>
      </c>
      <c r="EA383" s="98"/>
      <c r="EB383" s="75" t="str">
        <f t="shared" si="245"/>
        <v>NO</v>
      </c>
      <c r="EC383" s="98" t="s">
        <v>807</v>
      </c>
      <c r="ED383" s="92" t="s">
        <v>1530</v>
      </c>
      <c r="EE383" s="92"/>
      <c r="EF383" s="98" t="s">
        <v>807</v>
      </c>
      <c r="EG383" s="94"/>
      <c r="EH383" s="99" t="s">
        <v>1711</v>
      </c>
      <c r="EI383" s="99" t="s">
        <v>807</v>
      </c>
      <c r="EJ383" s="99"/>
      <c r="EK383" s="101">
        <v>43686</v>
      </c>
      <c r="EL383" s="94">
        <v>0.9</v>
      </c>
      <c r="EM383" s="103">
        <v>43686</v>
      </c>
      <c r="EN383" s="102">
        <v>93</v>
      </c>
      <c r="EO383" s="101">
        <v>43686</v>
      </c>
      <c r="EP383" s="92">
        <v>162</v>
      </c>
      <c r="EQ383" s="101">
        <v>43686</v>
      </c>
      <c r="ER383" s="99">
        <v>23</v>
      </c>
      <c r="ES383" s="101">
        <v>43686</v>
      </c>
      <c r="ET383" s="192">
        <v>69</v>
      </c>
      <c r="EU383" s="101">
        <v>43686</v>
      </c>
      <c r="EV383" s="92">
        <v>350</v>
      </c>
      <c r="EW383" s="101">
        <v>43686</v>
      </c>
      <c r="EX383" s="92"/>
      <c r="EY383" s="103" t="s">
        <v>1836</v>
      </c>
      <c r="EZ383" s="92">
        <v>98</v>
      </c>
      <c r="FA383" s="102"/>
      <c r="FB383" s="102"/>
      <c r="FC383" s="92"/>
      <c r="FD383" s="92"/>
      <c r="FE383" s="103">
        <v>43686</v>
      </c>
      <c r="FF383" s="105">
        <v>9</v>
      </c>
      <c r="FG383" s="101">
        <v>43686</v>
      </c>
      <c r="FH383" s="105">
        <v>55</v>
      </c>
      <c r="FI383" s="92"/>
      <c r="FJ383" s="94"/>
      <c r="FK383" s="92"/>
      <c r="FL383" s="97">
        <v>44783</v>
      </c>
      <c r="FM383" s="98" t="s">
        <v>1530</v>
      </c>
      <c r="FN383" s="176">
        <v>44875</v>
      </c>
      <c r="FO383" s="107" t="s">
        <v>807</v>
      </c>
      <c r="FP383" s="92" t="s">
        <v>132</v>
      </c>
      <c r="FQ383" s="92" t="s">
        <v>132</v>
      </c>
      <c r="FR383" s="92" t="s">
        <v>132</v>
      </c>
      <c r="FS383" s="107" t="s">
        <v>807</v>
      </c>
      <c r="FT383" s="92" t="s">
        <v>132</v>
      </c>
      <c r="FU383" s="92"/>
      <c r="GM383" s="102"/>
    </row>
    <row r="384" spans="1:195" s="75" customFormat="1" ht="26.25" x14ac:dyDescent="0.25">
      <c r="A384" s="85">
        <v>2022</v>
      </c>
      <c r="B384" s="76">
        <v>44926</v>
      </c>
      <c r="C384" s="85" t="s">
        <v>121</v>
      </c>
      <c r="D384" s="85" t="s">
        <v>122</v>
      </c>
      <c r="E384" s="85" t="s">
        <v>123</v>
      </c>
      <c r="F384" s="77">
        <f t="shared" si="250"/>
        <v>383</v>
      </c>
      <c r="G384" s="85" t="s">
        <v>1586</v>
      </c>
      <c r="H384" s="85">
        <v>86</v>
      </c>
      <c r="I384" s="85" t="s">
        <v>797</v>
      </c>
      <c r="J384" s="217" t="s">
        <v>798</v>
      </c>
      <c r="K384" s="77" t="str">
        <f>VLOOKUP(J384,[1]CodMpios!$B$1075:$E$1087,4,FALSE)</f>
        <v>86885 - Villagarzón</v>
      </c>
      <c r="L384" s="77" t="str">
        <f>VLOOKUP($J384,[1]Coord_Mpios_X_Y!$B$102:$K$114,9,FALSE)</f>
        <v>0,911149514668</v>
      </c>
      <c r="M384" s="77" t="str">
        <f>VLOOKUP($J384,[1]Coord_Mpios_X_Y!$B$102:$K$114,10,FALSE)</f>
        <v>-76,744954472991</v>
      </c>
      <c r="N384" s="86" t="s">
        <v>1775</v>
      </c>
      <c r="O384" s="86" t="s">
        <v>1776</v>
      </c>
      <c r="P384" s="218"/>
      <c r="Q384" s="85" t="s">
        <v>126</v>
      </c>
      <c r="R384" s="108">
        <v>36785193</v>
      </c>
      <c r="S384" s="62" t="str">
        <f t="shared" si="230"/>
        <v>CC36785193</v>
      </c>
      <c r="T384" s="91" t="s">
        <v>160</v>
      </c>
      <c r="U384" s="85" t="s">
        <v>303</v>
      </c>
      <c r="V384" s="91" t="s">
        <v>265</v>
      </c>
      <c r="W384" s="85" t="s">
        <v>408</v>
      </c>
      <c r="X384" s="87">
        <v>23859</v>
      </c>
      <c r="Y384" s="89">
        <f t="shared" si="246"/>
        <v>65</v>
      </c>
      <c r="Z384" s="63">
        <f>VLOOKUP($Y384,[1]Edades!$A$3:$H$153,4,FALSE)</f>
        <v>6</v>
      </c>
      <c r="AA384" s="63" t="str">
        <f>VLOOKUP($Y384,[1]Edades!$A$3:$H$153,6,FALSE)</f>
        <v>6 - Persona mayor</v>
      </c>
      <c r="AB384" s="63">
        <f>VLOOKUP($Y384,[1]Edades!$A$3:$H$153,7,FALSE)</f>
        <v>14</v>
      </c>
      <c r="AC384" s="63" t="str">
        <f>VLOOKUP($Y384,[1]Edades!$A$3:$H$153,8,FALSE)</f>
        <v>65-69</v>
      </c>
      <c r="AD384" s="91" t="s">
        <v>1590</v>
      </c>
      <c r="AE384" s="85">
        <v>2</v>
      </c>
      <c r="AF384" s="85" t="s">
        <v>807</v>
      </c>
      <c r="AG384" s="128" t="s">
        <v>132</v>
      </c>
      <c r="AH384" s="128" t="s">
        <v>132</v>
      </c>
      <c r="AI384" s="127" t="s">
        <v>1595</v>
      </c>
      <c r="AJ384" s="127" t="s">
        <v>1591</v>
      </c>
      <c r="AK384" s="127" t="s">
        <v>1775</v>
      </c>
      <c r="AL384" s="128" t="s">
        <v>1600</v>
      </c>
      <c r="AM384" s="85" t="s">
        <v>1786</v>
      </c>
      <c r="AN384" s="85" t="s">
        <v>131</v>
      </c>
      <c r="AO384" s="85" t="s">
        <v>131</v>
      </c>
      <c r="AP384" s="85" t="s">
        <v>131</v>
      </c>
      <c r="AQ384" s="128" t="s">
        <v>1841</v>
      </c>
      <c r="AR384" s="53" t="str">
        <f t="shared" si="247"/>
        <v>86885 - Villagarzón</v>
      </c>
      <c r="AS384" s="85" t="s">
        <v>1618</v>
      </c>
      <c r="AT384" s="85">
        <v>3146543329</v>
      </c>
      <c r="AU384" s="85" t="s">
        <v>1219</v>
      </c>
      <c r="AV384" s="85"/>
      <c r="AW384" s="85"/>
      <c r="AX384" s="85"/>
      <c r="AY384" s="85"/>
      <c r="AZ384" s="85"/>
      <c r="BA384" s="85">
        <v>86</v>
      </c>
      <c r="BB384" s="85" t="s">
        <v>1778</v>
      </c>
      <c r="BC384" s="85">
        <v>86885</v>
      </c>
      <c r="BD384" s="85" t="s">
        <v>1618</v>
      </c>
      <c r="BE384" s="89">
        <v>860010017201</v>
      </c>
      <c r="BF384" s="49" t="s">
        <v>1083</v>
      </c>
      <c r="BG384" s="85" t="s">
        <v>1779</v>
      </c>
      <c r="BH384" s="85" t="s">
        <v>1780</v>
      </c>
      <c r="BI384" s="85">
        <v>4201616</v>
      </c>
      <c r="BJ384" s="85"/>
      <c r="BK384" s="85"/>
      <c r="BL384" s="85" t="s">
        <v>807</v>
      </c>
      <c r="BM384" s="127" t="s">
        <v>130</v>
      </c>
      <c r="BN384" s="127" t="s">
        <v>132</v>
      </c>
      <c r="BO384" s="85">
        <v>0</v>
      </c>
      <c r="BP384" s="127" t="s">
        <v>132</v>
      </c>
      <c r="BQ384" s="127" t="s">
        <v>132</v>
      </c>
      <c r="BR384" s="85" t="s">
        <v>1676</v>
      </c>
      <c r="BS384" s="127" t="s">
        <v>132</v>
      </c>
      <c r="BT384" s="150">
        <v>44915</v>
      </c>
      <c r="BU384" s="127" t="s">
        <v>1677</v>
      </c>
      <c r="BV384" s="127" t="s">
        <v>130</v>
      </c>
      <c r="BW384" s="133" t="s">
        <v>1678</v>
      </c>
      <c r="BX384" s="127" t="s">
        <v>1691</v>
      </c>
      <c r="BY384" s="127" t="s">
        <v>132</v>
      </c>
      <c r="BZ384" s="127" t="s">
        <v>130</v>
      </c>
      <c r="CA384" s="127" t="s">
        <v>132</v>
      </c>
      <c r="CB384" s="127" t="s">
        <v>132</v>
      </c>
      <c r="CC384" s="127" t="s">
        <v>132</v>
      </c>
      <c r="CD384" s="127" t="s">
        <v>131</v>
      </c>
      <c r="CE384" s="127" t="s">
        <v>1681</v>
      </c>
      <c r="CF384" s="127" t="s">
        <v>1842</v>
      </c>
      <c r="CG384" s="130">
        <v>71</v>
      </c>
      <c r="CH384" s="131">
        <v>165</v>
      </c>
      <c r="CI384" s="50">
        <f t="shared" si="231"/>
        <v>26.078971533516992</v>
      </c>
      <c r="CJ384" s="18" t="str">
        <f t="shared" si="232"/>
        <v>SOBREPESO</v>
      </c>
      <c r="CK384" s="95">
        <f>Hoja1!L386</f>
        <v>21</v>
      </c>
      <c r="CL384" s="10" t="s">
        <v>1114</v>
      </c>
      <c r="CM384" s="146">
        <v>43703</v>
      </c>
      <c r="CN384" s="127"/>
      <c r="CO384" s="135">
        <v>1</v>
      </c>
      <c r="CP384" s="65" t="s">
        <v>1221</v>
      </c>
      <c r="CQ384" s="75">
        <v>2</v>
      </c>
      <c r="CR384" s="65" t="s">
        <v>1222</v>
      </c>
      <c r="CS384" s="75">
        <v>0</v>
      </c>
      <c r="CT384" s="143" t="s">
        <v>131</v>
      </c>
      <c r="CU384" s="127" t="s">
        <v>132</v>
      </c>
      <c r="CV384" s="127"/>
      <c r="CW384" s="133">
        <v>100</v>
      </c>
      <c r="CX384" s="133">
        <v>60</v>
      </c>
      <c r="CY384" s="125" t="s">
        <v>131</v>
      </c>
      <c r="CZ384" s="127" t="s">
        <v>130</v>
      </c>
      <c r="DA384" s="127" t="s">
        <v>130</v>
      </c>
      <c r="DB384" s="92">
        <v>1</v>
      </c>
      <c r="DC384" s="75" t="str">
        <f t="shared" si="233"/>
        <v/>
      </c>
      <c r="DD384" s="16" t="str">
        <f t="shared" si="234"/>
        <v/>
      </c>
      <c r="DE384" s="16" t="str">
        <f t="shared" si="235"/>
        <v/>
      </c>
      <c r="DF384" s="16" t="str">
        <f t="shared" si="236"/>
        <v/>
      </c>
      <c r="DG384" s="16" t="str">
        <f t="shared" si="248"/>
        <v xml:space="preserve"> +  +  + </v>
      </c>
      <c r="DH384" s="16" t="str">
        <f>E384</f>
        <v>HTA</v>
      </c>
      <c r="DI384" s="127"/>
      <c r="DJ384" s="75" t="str">
        <f t="shared" si="237"/>
        <v>NO</v>
      </c>
      <c r="DL384" s="127"/>
      <c r="DM384" s="183">
        <v>44827</v>
      </c>
      <c r="DN384" s="75" t="str">
        <f t="shared" si="238"/>
        <v>SI</v>
      </c>
      <c r="DO384" s="134"/>
      <c r="DP384" s="75" t="str">
        <f t="shared" si="239"/>
        <v>NO</v>
      </c>
      <c r="DQ384" s="98"/>
      <c r="DR384" s="75" t="str">
        <f t="shared" si="240"/>
        <v>NO</v>
      </c>
      <c r="DS384" s="144"/>
      <c r="DT384" s="75" t="str">
        <f t="shared" si="241"/>
        <v>NO</v>
      </c>
      <c r="DU384" s="144"/>
      <c r="DV384" s="75" t="str">
        <f t="shared" si="242"/>
        <v>NO</v>
      </c>
      <c r="DW384" s="144"/>
      <c r="DX384" s="75" t="str">
        <f t="shared" si="243"/>
        <v>NO</v>
      </c>
      <c r="DY384" s="164">
        <v>44295</v>
      </c>
      <c r="DZ384" s="75" t="str">
        <f t="shared" si="244"/>
        <v>SI</v>
      </c>
      <c r="EA384" s="144"/>
      <c r="EB384" s="75" t="str">
        <f t="shared" si="245"/>
        <v>NO</v>
      </c>
      <c r="EC384" s="134" t="s">
        <v>132</v>
      </c>
      <c r="ED384" s="127" t="s">
        <v>1530</v>
      </c>
      <c r="EE384" s="127" t="s">
        <v>131</v>
      </c>
      <c r="EF384" s="127" t="s">
        <v>1814</v>
      </c>
      <c r="EG384" s="127"/>
      <c r="EH384" s="147" t="s">
        <v>131</v>
      </c>
      <c r="EI384" s="127" t="s">
        <v>2243</v>
      </c>
      <c r="EJ384" s="127"/>
      <c r="EK384" s="145"/>
      <c r="EL384" s="135"/>
      <c r="EM384" s="152">
        <v>44638</v>
      </c>
      <c r="EN384" s="133">
        <v>95</v>
      </c>
      <c r="EO384" s="146">
        <v>44778</v>
      </c>
      <c r="EP384" s="135">
        <v>142</v>
      </c>
      <c r="EQ384" s="146">
        <v>44778</v>
      </c>
      <c r="ER384" s="99">
        <v>63.599999999999994</v>
      </c>
      <c r="ES384" s="146">
        <v>44778</v>
      </c>
      <c r="ET384" s="225">
        <v>63</v>
      </c>
      <c r="EU384" s="144">
        <v>44778</v>
      </c>
      <c r="EV384" s="135">
        <v>77</v>
      </c>
      <c r="EW384" s="144">
        <v>44274</v>
      </c>
      <c r="EX384" s="127">
        <v>5</v>
      </c>
      <c r="EY384" s="127"/>
      <c r="EZ384" s="135"/>
      <c r="FA384" s="146">
        <v>44268</v>
      </c>
      <c r="FB384" s="133" t="s">
        <v>1799</v>
      </c>
      <c r="FC384" s="135"/>
      <c r="FD384" s="135"/>
      <c r="FE384" s="144">
        <v>44274</v>
      </c>
      <c r="FF384" s="135">
        <v>15.7</v>
      </c>
      <c r="FG384" s="144">
        <v>44274</v>
      </c>
      <c r="FH384" s="135">
        <v>25</v>
      </c>
      <c r="FI384" s="145">
        <v>44274</v>
      </c>
      <c r="FJ384" s="132" t="s">
        <v>1712</v>
      </c>
      <c r="FK384" s="127">
        <v>96</v>
      </c>
      <c r="FL384" s="150">
        <v>44669</v>
      </c>
      <c r="FM384" s="134" t="s">
        <v>1530</v>
      </c>
      <c r="FN384" s="150">
        <v>44760</v>
      </c>
      <c r="FO384" s="138"/>
      <c r="FP384" s="127" t="s">
        <v>132</v>
      </c>
      <c r="FQ384" s="127" t="s">
        <v>132</v>
      </c>
      <c r="FR384" s="127" t="s">
        <v>132</v>
      </c>
      <c r="FS384" s="138" t="s">
        <v>807</v>
      </c>
      <c r="FT384" s="127" t="s">
        <v>132</v>
      </c>
      <c r="FU384" s="127"/>
      <c r="GM384" s="133"/>
    </row>
    <row r="385" spans="1:195" s="75" customFormat="1" x14ac:dyDescent="0.25">
      <c r="A385" s="85">
        <v>2022</v>
      </c>
      <c r="B385" s="76">
        <v>44926</v>
      </c>
      <c r="C385" s="85" t="s">
        <v>121</v>
      </c>
      <c r="D385" s="85" t="s">
        <v>122</v>
      </c>
      <c r="E385" s="85" t="s">
        <v>1474</v>
      </c>
      <c r="F385" s="77">
        <f t="shared" si="250"/>
        <v>384</v>
      </c>
      <c r="G385" s="85" t="s">
        <v>1586</v>
      </c>
      <c r="H385" s="85">
        <v>86</v>
      </c>
      <c r="I385" s="85" t="s">
        <v>797</v>
      </c>
      <c r="J385" s="217" t="s">
        <v>983</v>
      </c>
      <c r="K385" s="77" t="str">
        <f>VLOOKUP(J385,[1]CodMpios!$B$1075:$E$1087,4,FALSE)</f>
        <v>86749 - Sibundoy</v>
      </c>
      <c r="L385" s="77" t="str">
        <f>VLOOKUP($J385,[1]Coord_Mpios_X_Y!$B$102:$K$114,9,FALSE)</f>
        <v>1,228746922448</v>
      </c>
      <c r="M385" s="77" t="str">
        <f>VLOOKUP($J385,[1]Coord_Mpios_X_Y!$B$102:$K$114,10,FALSE)</f>
        <v>-76,913075853547</v>
      </c>
      <c r="N385" s="86" t="s">
        <v>1775</v>
      </c>
      <c r="O385" s="86" t="s">
        <v>1776</v>
      </c>
      <c r="P385" s="218"/>
      <c r="Q385" s="85" t="s">
        <v>126</v>
      </c>
      <c r="R385" s="108">
        <v>41180641</v>
      </c>
      <c r="S385" s="62" t="str">
        <f t="shared" si="230"/>
        <v>CC41180641</v>
      </c>
      <c r="T385" s="91" t="s">
        <v>136</v>
      </c>
      <c r="U385" s="85" t="s">
        <v>462</v>
      </c>
      <c r="V385" s="91" t="s">
        <v>271</v>
      </c>
      <c r="W385" s="85" t="s">
        <v>282</v>
      </c>
      <c r="X385" s="87">
        <v>23225</v>
      </c>
      <c r="Y385" s="89">
        <f t="shared" si="246"/>
        <v>63</v>
      </c>
      <c r="Z385" s="63">
        <f>VLOOKUP($Y385,[1]Edades!$A$3:$H$153,4,FALSE)</f>
        <v>6</v>
      </c>
      <c r="AA385" s="63" t="str">
        <f>VLOOKUP($Y385,[1]Edades!$A$3:$H$153,6,FALSE)</f>
        <v>6 - Persona mayor</v>
      </c>
      <c r="AB385" s="63">
        <f>VLOOKUP($Y385,[1]Edades!$A$3:$H$153,7,FALSE)</f>
        <v>13</v>
      </c>
      <c r="AC385" s="63" t="str">
        <f>VLOOKUP($Y385,[1]Edades!$A$3:$H$153,8,FALSE)</f>
        <v>60-64</v>
      </c>
      <c r="AD385" s="91" t="s">
        <v>1590</v>
      </c>
      <c r="AE385" s="85">
        <v>2</v>
      </c>
      <c r="AF385" s="85" t="s">
        <v>807</v>
      </c>
      <c r="AG385" s="86" t="s">
        <v>1777</v>
      </c>
      <c r="AH385" s="85" t="s">
        <v>807</v>
      </c>
      <c r="AI385" s="85" t="s">
        <v>807</v>
      </c>
      <c r="AJ385" s="85" t="s">
        <v>807</v>
      </c>
      <c r="AK385" s="86" t="s">
        <v>1775</v>
      </c>
      <c r="AL385" s="86" t="s">
        <v>1600</v>
      </c>
      <c r="AM385" s="85" t="s">
        <v>1786</v>
      </c>
      <c r="AN385" s="85" t="s">
        <v>131</v>
      </c>
      <c r="AO385" s="85" t="s">
        <v>131</v>
      </c>
      <c r="AP385" s="85" t="s">
        <v>131</v>
      </c>
      <c r="AQ385" s="75" t="s">
        <v>1841</v>
      </c>
      <c r="AR385" s="53" t="str">
        <f t="shared" si="247"/>
        <v>86749 - Sibundoy</v>
      </c>
      <c r="AS385" s="85" t="s">
        <v>1669</v>
      </c>
      <c r="AT385" s="85">
        <v>312847379</v>
      </c>
      <c r="AU385" s="85" t="s">
        <v>1219</v>
      </c>
      <c r="AV385" s="85"/>
      <c r="AW385" s="85"/>
      <c r="AX385" s="85"/>
      <c r="AY385" s="85"/>
      <c r="AZ385" s="85"/>
      <c r="BA385" s="85">
        <v>86</v>
      </c>
      <c r="BB385" s="85" t="s">
        <v>1778</v>
      </c>
      <c r="BC385" s="85">
        <v>86749</v>
      </c>
      <c r="BD385" s="85" t="s">
        <v>1669</v>
      </c>
      <c r="BE385" s="89">
        <v>860010017201</v>
      </c>
      <c r="BF385" s="49" t="s">
        <v>1080</v>
      </c>
      <c r="BG385" s="85" t="s">
        <v>1779</v>
      </c>
      <c r="BH385" s="85" t="s">
        <v>1780</v>
      </c>
      <c r="BI385" s="85">
        <v>4201616</v>
      </c>
      <c r="BJ385" s="85"/>
      <c r="BK385" s="85"/>
      <c r="BL385" s="85" t="s">
        <v>807</v>
      </c>
      <c r="BM385" s="85" t="s">
        <v>130</v>
      </c>
      <c r="BN385" s="85" t="s">
        <v>132</v>
      </c>
      <c r="BO385" s="85">
        <v>0</v>
      </c>
      <c r="BP385" s="85" t="s">
        <v>132</v>
      </c>
      <c r="BQ385" s="85" t="s">
        <v>132</v>
      </c>
      <c r="BR385" s="85" t="s">
        <v>1676</v>
      </c>
      <c r="BS385" s="85" t="s">
        <v>132</v>
      </c>
      <c r="BT385" s="90">
        <v>44781</v>
      </c>
      <c r="BU385" s="85" t="s">
        <v>1677</v>
      </c>
      <c r="BV385" s="85" t="s">
        <v>130</v>
      </c>
      <c r="BW385" s="91" t="s">
        <v>131</v>
      </c>
      <c r="BX385" s="85"/>
      <c r="BY385" s="85" t="s">
        <v>131</v>
      </c>
      <c r="BZ385" s="85" t="s">
        <v>131</v>
      </c>
      <c r="CA385" s="85" t="s">
        <v>132</v>
      </c>
      <c r="CB385" s="120" t="s">
        <v>2037</v>
      </c>
      <c r="CC385" s="85"/>
      <c r="CD385" s="85" t="s">
        <v>131</v>
      </c>
      <c r="CE385" s="88" t="s">
        <v>1681</v>
      </c>
      <c r="CF385" s="80" t="str">
        <f t="shared" ref="CF385:CF402" si="267">E385</f>
        <v>DM</v>
      </c>
      <c r="CG385" s="109">
        <v>58</v>
      </c>
      <c r="CH385" s="95">
        <v>162</v>
      </c>
      <c r="CI385" s="50">
        <f t="shared" si="231"/>
        <v>22.10028959000152</v>
      </c>
      <c r="CJ385" s="18" t="str">
        <f t="shared" si="232"/>
        <v>NORMAL</v>
      </c>
      <c r="CK385" s="95">
        <f>Hoja1!L387</f>
        <v>15</v>
      </c>
      <c r="CL385" s="10" t="s">
        <v>1113</v>
      </c>
      <c r="CM385" s="97">
        <v>43704</v>
      </c>
      <c r="CN385" s="92"/>
      <c r="CO385" s="92">
        <v>2</v>
      </c>
      <c r="CP385" s="65" t="s">
        <v>1222</v>
      </c>
      <c r="CQ385" s="75">
        <v>1</v>
      </c>
      <c r="CR385" s="97">
        <v>43704</v>
      </c>
      <c r="CS385" s="75">
        <v>1</v>
      </c>
      <c r="CT385" s="92" t="s">
        <v>1709</v>
      </c>
      <c r="CU385" s="93" t="s">
        <v>807</v>
      </c>
      <c r="CV385" s="92"/>
      <c r="CW385" s="102">
        <v>125</v>
      </c>
      <c r="CX385" s="102">
        <v>80</v>
      </c>
      <c r="CY385" s="93" t="s">
        <v>807</v>
      </c>
      <c r="CZ385" s="92" t="s">
        <v>130</v>
      </c>
      <c r="DA385" s="75" t="s">
        <v>807</v>
      </c>
      <c r="DB385" s="92">
        <v>0</v>
      </c>
      <c r="DC385" s="75" t="str">
        <f t="shared" si="233"/>
        <v/>
      </c>
      <c r="DD385" s="16" t="str">
        <f t="shared" si="234"/>
        <v/>
      </c>
      <c r="DE385" s="16" t="str">
        <f t="shared" si="235"/>
        <v/>
      </c>
      <c r="DF385" s="16" t="str">
        <f t="shared" si="236"/>
        <v/>
      </c>
      <c r="DG385" s="16" t="str">
        <f t="shared" si="248"/>
        <v xml:space="preserve"> +  +  + </v>
      </c>
      <c r="DH385" s="16" t="str">
        <f t="shared" ref="DH385:DH386" si="268">E385</f>
        <v>DM</v>
      </c>
      <c r="DI385" s="98"/>
      <c r="DJ385" s="75" t="str">
        <f t="shared" si="237"/>
        <v>NO</v>
      </c>
      <c r="DL385" s="98"/>
      <c r="DM385" s="98">
        <v>43306</v>
      </c>
      <c r="DN385" s="75" t="str">
        <f t="shared" si="238"/>
        <v>SI</v>
      </c>
      <c r="DO385" s="98"/>
      <c r="DP385" s="75" t="str">
        <f t="shared" si="239"/>
        <v>NO</v>
      </c>
      <c r="DQ385" s="98"/>
      <c r="DR385" s="75" t="str">
        <f t="shared" si="240"/>
        <v>NO</v>
      </c>
      <c r="DS385" s="98">
        <v>43581</v>
      </c>
      <c r="DT385" s="75" t="str">
        <f t="shared" si="241"/>
        <v>SI</v>
      </c>
      <c r="DU385" s="98">
        <v>43432</v>
      </c>
      <c r="DV385" s="75" t="str">
        <f t="shared" si="242"/>
        <v>SI</v>
      </c>
      <c r="DW385" s="98"/>
      <c r="DX385" s="75" t="str">
        <f t="shared" si="243"/>
        <v>NO</v>
      </c>
      <c r="DY385" s="98">
        <v>43676</v>
      </c>
      <c r="DZ385" s="75" t="str">
        <f t="shared" si="244"/>
        <v>SI</v>
      </c>
      <c r="EA385" s="98"/>
      <c r="EB385" s="75" t="str">
        <f t="shared" si="245"/>
        <v>NO</v>
      </c>
      <c r="EC385" s="98" t="s">
        <v>807</v>
      </c>
      <c r="ED385" s="92" t="s">
        <v>1530</v>
      </c>
      <c r="EE385" s="92"/>
      <c r="EF385" s="98" t="s">
        <v>807</v>
      </c>
      <c r="EG385" s="94"/>
      <c r="EH385" s="99" t="s">
        <v>131</v>
      </c>
      <c r="EI385" s="99" t="s">
        <v>807</v>
      </c>
      <c r="EJ385" s="99"/>
      <c r="EK385" s="101">
        <v>43691</v>
      </c>
      <c r="EL385" s="92">
        <v>0.9</v>
      </c>
      <c r="EM385" s="103">
        <v>43691</v>
      </c>
      <c r="EN385" s="102">
        <v>352</v>
      </c>
      <c r="EO385" s="101">
        <v>43691</v>
      </c>
      <c r="EP385" s="92">
        <v>219</v>
      </c>
      <c r="EQ385" s="101">
        <v>43691</v>
      </c>
      <c r="ER385" s="99">
        <v>123.2</v>
      </c>
      <c r="ES385" s="101">
        <v>43691</v>
      </c>
      <c r="ET385" s="192">
        <v>67</v>
      </c>
      <c r="EU385" s="101">
        <v>43691</v>
      </c>
      <c r="EV385" s="92">
        <v>144</v>
      </c>
      <c r="EW385" s="101">
        <v>43691</v>
      </c>
      <c r="EX385" s="92"/>
      <c r="EY385" s="103">
        <v>43691</v>
      </c>
      <c r="EZ385" s="92">
        <v>13</v>
      </c>
      <c r="FA385" s="102"/>
      <c r="FB385" s="102"/>
      <c r="FC385" s="92"/>
      <c r="FD385" s="92"/>
      <c r="FE385" s="103">
        <v>43691</v>
      </c>
      <c r="FF385" s="105">
        <v>11</v>
      </c>
      <c r="FG385" s="101">
        <v>43691</v>
      </c>
      <c r="FH385" s="105">
        <v>40</v>
      </c>
      <c r="FI385" s="92"/>
      <c r="FJ385" s="94"/>
      <c r="FK385" s="92"/>
      <c r="FL385" s="97">
        <v>44781</v>
      </c>
      <c r="FM385" s="98" t="s">
        <v>1530</v>
      </c>
      <c r="FN385" s="176">
        <v>44873</v>
      </c>
      <c r="FO385" s="107" t="s">
        <v>807</v>
      </c>
      <c r="FP385" s="92" t="s">
        <v>132</v>
      </c>
      <c r="FQ385" s="92" t="s">
        <v>132</v>
      </c>
      <c r="FR385" s="92" t="s">
        <v>132</v>
      </c>
      <c r="FS385" s="107" t="s">
        <v>807</v>
      </c>
      <c r="FT385" s="92" t="s">
        <v>132</v>
      </c>
      <c r="FU385" s="92"/>
      <c r="GM385" s="102"/>
    </row>
    <row r="386" spans="1:195" s="75" customFormat="1" x14ac:dyDescent="0.25">
      <c r="A386" s="85">
        <v>2022</v>
      </c>
      <c r="B386" s="76">
        <v>44926</v>
      </c>
      <c r="C386" s="85" t="s">
        <v>121</v>
      </c>
      <c r="D386" s="85" t="s">
        <v>122</v>
      </c>
      <c r="E386" s="85" t="s">
        <v>123</v>
      </c>
      <c r="F386" s="77">
        <f t="shared" si="250"/>
        <v>385</v>
      </c>
      <c r="G386" s="85" t="s">
        <v>1586</v>
      </c>
      <c r="H386" s="85">
        <v>86</v>
      </c>
      <c r="I386" s="85" t="s">
        <v>797</v>
      </c>
      <c r="J386" s="217" t="s">
        <v>992</v>
      </c>
      <c r="K386" s="77" t="str">
        <f>VLOOKUP(J386,[1]CodMpios!$B$1075:$E$1087,4,FALSE)</f>
        <v>86760 - Santiago</v>
      </c>
      <c r="L386" s="77" t="str">
        <f>VLOOKUP($J386,[1]Coord_Mpios_X_Y!$B$102:$K$114,9,FALSE)</f>
        <v>1,085812856611</v>
      </c>
      <c r="M386" s="77" t="str">
        <f>VLOOKUP($J386,[1]Coord_Mpios_X_Y!$B$102:$K$114,10,FALSE)</f>
        <v>-77,005629007610</v>
      </c>
      <c r="N386" s="86" t="s">
        <v>1592</v>
      </c>
      <c r="O386" s="86" t="s">
        <v>1776</v>
      </c>
      <c r="P386" s="218"/>
      <c r="Q386" s="85" t="s">
        <v>126</v>
      </c>
      <c r="R386" s="108">
        <v>27469268</v>
      </c>
      <c r="S386" s="62" t="str">
        <f t="shared" ref="S386:S449" si="269">CONCATENATE(Q386,R386)</f>
        <v>CC27469268</v>
      </c>
      <c r="T386" s="91" t="s">
        <v>294</v>
      </c>
      <c r="U386" s="85" t="s">
        <v>1013</v>
      </c>
      <c r="V386" s="91" t="s">
        <v>376</v>
      </c>
      <c r="W386" s="85" t="s">
        <v>1014</v>
      </c>
      <c r="X386" s="87">
        <v>16188</v>
      </c>
      <c r="Y386" s="89">
        <f t="shared" si="246"/>
        <v>44</v>
      </c>
      <c r="Z386" s="63">
        <f>VLOOKUP($Y386,[1]Edades!$A$3:$H$153,4,FALSE)</f>
        <v>5</v>
      </c>
      <c r="AA386" s="63" t="str">
        <f>VLOOKUP($Y386,[1]Edades!$A$3:$H$153,6,FALSE)</f>
        <v>5 - Adultez</v>
      </c>
      <c r="AB386" s="63">
        <f>VLOOKUP($Y386,[1]Edades!$A$3:$H$153,7,FALSE)</f>
        <v>9</v>
      </c>
      <c r="AC386" s="63" t="str">
        <f>VLOOKUP($Y386,[1]Edades!$A$3:$H$153,8,FALSE)</f>
        <v>40-44</v>
      </c>
      <c r="AD386" s="91" t="s">
        <v>1590</v>
      </c>
      <c r="AE386" s="85">
        <v>2</v>
      </c>
      <c r="AF386" s="85" t="s">
        <v>807</v>
      </c>
      <c r="AG386" s="86" t="s">
        <v>1777</v>
      </c>
      <c r="AH386" s="85" t="s">
        <v>807</v>
      </c>
      <c r="AI386" s="85" t="s">
        <v>807</v>
      </c>
      <c r="AJ386" s="85" t="s">
        <v>807</v>
      </c>
      <c r="AK386" s="86" t="s">
        <v>1592</v>
      </c>
      <c r="AL386" s="86" t="s">
        <v>1602</v>
      </c>
      <c r="AM386" s="85" t="s">
        <v>1786</v>
      </c>
      <c r="AN386" s="85" t="s">
        <v>131</v>
      </c>
      <c r="AO386" s="85" t="s">
        <v>131</v>
      </c>
      <c r="AP386" s="85" t="s">
        <v>131</v>
      </c>
      <c r="AQ386" s="75" t="s">
        <v>1841</v>
      </c>
      <c r="AR386" s="53" t="str">
        <f t="shared" si="247"/>
        <v>86760 - Santiago</v>
      </c>
      <c r="AS386" s="85" t="s">
        <v>770</v>
      </c>
      <c r="AT386" s="85">
        <v>3122962936</v>
      </c>
      <c r="AU386" s="85" t="s">
        <v>1219</v>
      </c>
      <c r="AV386" s="85"/>
      <c r="AW386" s="85"/>
      <c r="AX386" s="85"/>
      <c r="AY386" s="85"/>
      <c r="AZ386" s="85"/>
      <c r="BA386" s="85">
        <v>86</v>
      </c>
      <c r="BB386" s="85" t="s">
        <v>1778</v>
      </c>
      <c r="BC386" s="85">
        <v>86760</v>
      </c>
      <c r="BD386" s="85" t="s">
        <v>770</v>
      </c>
      <c r="BE386" s="89">
        <v>860010017201</v>
      </c>
      <c r="BF386" t="s">
        <v>1079</v>
      </c>
      <c r="BG386" s="85" t="s">
        <v>1779</v>
      </c>
      <c r="BH386" s="85" t="s">
        <v>1780</v>
      </c>
      <c r="BI386" s="85">
        <v>4201616</v>
      </c>
      <c r="BJ386" s="85"/>
      <c r="BK386" s="85"/>
      <c r="BL386" s="85" t="s">
        <v>807</v>
      </c>
      <c r="BM386" s="85" t="s">
        <v>130</v>
      </c>
      <c r="BN386" s="85" t="s">
        <v>132</v>
      </c>
      <c r="BO386" s="85">
        <v>0</v>
      </c>
      <c r="BP386" s="85" t="s">
        <v>132</v>
      </c>
      <c r="BQ386" s="85" t="s">
        <v>132</v>
      </c>
      <c r="BR386" s="85" t="s">
        <v>807</v>
      </c>
      <c r="BS386" s="85" t="s">
        <v>807</v>
      </c>
      <c r="BT386" s="90">
        <v>44343</v>
      </c>
      <c r="BU386" s="85" t="s">
        <v>1677</v>
      </c>
      <c r="BV386" s="85" t="s">
        <v>130</v>
      </c>
      <c r="BW386" s="91" t="s">
        <v>1808</v>
      </c>
      <c r="BX386" s="85"/>
      <c r="BY386" s="85" t="s">
        <v>132</v>
      </c>
      <c r="BZ386" s="85" t="s">
        <v>807</v>
      </c>
      <c r="CA386" s="85" t="s">
        <v>807</v>
      </c>
      <c r="CB386" s="85"/>
      <c r="CC386" s="85"/>
      <c r="CD386" s="85" t="s">
        <v>131</v>
      </c>
      <c r="CE386" s="88" t="s">
        <v>1681</v>
      </c>
      <c r="CF386" s="80" t="str">
        <f t="shared" si="267"/>
        <v>HTA</v>
      </c>
      <c r="CG386" s="109">
        <v>80</v>
      </c>
      <c r="CH386" s="95">
        <v>149</v>
      </c>
      <c r="CI386" s="50">
        <f t="shared" ref="CI386:CI449" si="270">(CG386/((CH386/100)*(CH386/100)))</f>
        <v>36.034412864285393</v>
      </c>
      <c r="CJ386" s="18" t="str">
        <f t="shared" ref="CJ386:CJ449" si="271">IFERROR(IF(CI386&lt;=18.5,"BAJO PESO",IF(AND(CI386&gt;18.5,CI386&lt;25),"NORMAL",IF(AND(CI386&gt;=25,CI386&lt;=30),"SOBREPESO","OBESIDAD"))),"SIN DATO")</f>
        <v>OBESIDAD</v>
      </c>
      <c r="CK386" s="95">
        <f>Hoja1!L388</f>
        <v>7</v>
      </c>
      <c r="CL386" s="10" t="s">
        <v>1112</v>
      </c>
      <c r="CM386" s="97">
        <v>43705</v>
      </c>
      <c r="CN386" s="92"/>
      <c r="CO386" s="75">
        <v>1</v>
      </c>
      <c r="CP386" s="97">
        <v>43705</v>
      </c>
      <c r="CQ386" s="75">
        <v>2</v>
      </c>
      <c r="CR386" s="65" t="s">
        <v>1222</v>
      </c>
      <c r="CS386" s="75">
        <v>0</v>
      </c>
      <c r="CT386" s="92" t="s">
        <v>131</v>
      </c>
      <c r="CU386" s="93" t="s">
        <v>807</v>
      </c>
      <c r="CV386" s="92"/>
      <c r="CW386" s="102">
        <v>125</v>
      </c>
      <c r="CX386" s="102">
        <v>80</v>
      </c>
      <c r="CY386" s="93" t="s">
        <v>807</v>
      </c>
      <c r="CZ386" s="92" t="s">
        <v>132</v>
      </c>
      <c r="DA386" s="75" t="s">
        <v>807</v>
      </c>
      <c r="DB386" s="92">
        <v>0</v>
      </c>
      <c r="DC386" s="75" t="str">
        <f t="shared" ref="DC386:DC449" si="272">IF(BN386="SI","TABAQUISMO",IF(BN386="NO","",""))</f>
        <v/>
      </c>
      <c r="DD386" s="16" t="str">
        <f t="shared" ref="DD386:DD449" si="273">IF(AND(CW386&gt;=140,CX386&gt;=90),"PRESION ALTA","")</f>
        <v/>
      </c>
      <c r="DE386" s="16" t="str">
        <f t="shared" ref="DE386:DE449" si="274">IF(FD386&gt;=200,"COLESTEROL ALTO","")</f>
        <v/>
      </c>
      <c r="DF386" s="16" t="str">
        <f t="shared" ref="DF386:DF449" si="275">IF(AND(AE386=2,FF386&gt;=50),"HDL ALTO",IF(AND(AE386=1,FF386&gt;=40),"HDL ALTO",""))</f>
        <v/>
      </c>
      <c r="DG386" s="16" t="str">
        <f t="shared" si="248"/>
        <v xml:space="preserve"> +  +  + </v>
      </c>
      <c r="DH386" s="16" t="str">
        <f t="shared" si="268"/>
        <v>HTA</v>
      </c>
      <c r="DI386" s="98"/>
      <c r="DJ386" s="75" t="str">
        <f t="shared" ref="DJ386:DJ449" si="276">IF(DI386="","NO","SI")</f>
        <v>NO</v>
      </c>
      <c r="DL386" s="98"/>
      <c r="DM386" s="98"/>
      <c r="DN386" s="75" t="str">
        <f t="shared" ref="DN386:DN449" si="277">IF(DM386="","NO","SI")</f>
        <v>NO</v>
      </c>
      <c r="DO386" s="98"/>
      <c r="DP386" s="75" t="str">
        <f t="shared" ref="DP386:DP449" si="278">IF(DO386="","NO","SI")</f>
        <v>NO</v>
      </c>
      <c r="DQ386" s="98"/>
      <c r="DR386" s="75" t="str">
        <f t="shared" ref="DR386:DR449" si="279">IF(DQ386="","NO","SI")</f>
        <v>NO</v>
      </c>
      <c r="DS386" s="98"/>
      <c r="DT386" s="75" t="str">
        <f t="shared" ref="DT386:DT449" si="280">IF(DS386="","NO","SI")</f>
        <v>NO</v>
      </c>
      <c r="DU386" s="98"/>
      <c r="DV386" s="75" t="str">
        <f t="shared" ref="DV386:DV449" si="281">IF(DU386="","NO","SI")</f>
        <v>NO</v>
      </c>
      <c r="DW386" s="98"/>
      <c r="DX386" s="75" t="str">
        <f t="shared" ref="DX386:DX449" si="282">IF(DW386="","NO","SI")</f>
        <v>NO</v>
      </c>
      <c r="DY386" s="98">
        <v>43686</v>
      </c>
      <c r="DZ386" s="75" t="str">
        <f t="shared" ref="DZ386:DZ449" si="283">IF(DY386="","NO","SI")</f>
        <v>SI</v>
      </c>
      <c r="EA386" s="98"/>
      <c r="EB386" s="75" t="str">
        <f t="shared" ref="EB386:EB449" si="284">IF(EA386="","NO","SI")</f>
        <v>NO</v>
      </c>
      <c r="EC386" s="98" t="s">
        <v>807</v>
      </c>
      <c r="ED386" s="92" t="s">
        <v>1530</v>
      </c>
      <c r="EE386" s="92"/>
      <c r="EF386" s="98" t="s">
        <v>807</v>
      </c>
      <c r="EG386" s="94"/>
      <c r="EH386" s="99" t="s">
        <v>131</v>
      </c>
      <c r="EI386" s="99" t="s">
        <v>807</v>
      </c>
      <c r="EJ386" s="99"/>
      <c r="EK386" s="101">
        <v>43679</v>
      </c>
      <c r="EL386" s="92">
        <v>0.9</v>
      </c>
      <c r="EM386" s="103">
        <v>43679</v>
      </c>
      <c r="EN386" s="102">
        <v>80</v>
      </c>
      <c r="EO386" s="101">
        <v>43679</v>
      </c>
      <c r="EP386" s="92">
        <v>261</v>
      </c>
      <c r="EQ386" s="101">
        <v>43679</v>
      </c>
      <c r="ER386" s="99">
        <v>173.2</v>
      </c>
      <c r="ES386" s="101">
        <v>43679</v>
      </c>
      <c r="ET386" s="192">
        <v>65</v>
      </c>
      <c r="EU386" s="101">
        <v>43679</v>
      </c>
      <c r="EV386" s="92">
        <v>114</v>
      </c>
      <c r="EW386" s="101">
        <v>43679</v>
      </c>
      <c r="EX386" s="92"/>
      <c r="EY386" s="103" t="s">
        <v>1836</v>
      </c>
      <c r="EZ386" s="92">
        <v>98</v>
      </c>
      <c r="FA386" s="102"/>
      <c r="FB386" s="102"/>
      <c r="FC386" s="92"/>
      <c r="FD386" s="92"/>
      <c r="FE386" s="103">
        <v>43679</v>
      </c>
      <c r="FF386" s="105">
        <v>12</v>
      </c>
      <c r="FG386" s="101">
        <v>43679</v>
      </c>
      <c r="FH386" s="105">
        <v>24</v>
      </c>
      <c r="FI386" s="92"/>
      <c r="FJ386" s="94"/>
      <c r="FK386" s="92"/>
      <c r="FL386" s="97">
        <v>44343</v>
      </c>
      <c r="FM386" s="98" t="s">
        <v>1530</v>
      </c>
      <c r="FN386" s="176">
        <v>44409</v>
      </c>
      <c r="FO386" s="107" t="s">
        <v>807</v>
      </c>
      <c r="FP386" s="92" t="s">
        <v>132</v>
      </c>
      <c r="FQ386" s="92" t="s">
        <v>132</v>
      </c>
      <c r="FR386" s="92" t="s">
        <v>132</v>
      </c>
      <c r="FS386" s="107" t="s">
        <v>807</v>
      </c>
      <c r="FT386" s="92" t="s">
        <v>132</v>
      </c>
      <c r="FU386" s="92"/>
      <c r="GM386" s="102"/>
    </row>
    <row r="387" spans="1:195" s="75" customFormat="1" x14ac:dyDescent="0.25">
      <c r="A387" s="85">
        <v>2022</v>
      </c>
      <c r="B387" s="76">
        <v>44926</v>
      </c>
      <c r="C387" s="85" t="s">
        <v>121</v>
      </c>
      <c r="D387" s="85" t="s">
        <v>122</v>
      </c>
      <c r="E387" s="85" t="s">
        <v>123</v>
      </c>
      <c r="F387" s="77">
        <f t="shared" si="250"/>
        <v>386</v>
      </c>
      <c r="G387" s="85" t="s">
        <v>1586</v>
      </c>
      <c r="H387" s="85">
        <v>86</v>
      </c>
      <c r="I387" s="85" t="s">
        <v>797</v>
      </c>
      <c r="J387" s="217" t="s">
        <v>800</v>
      </c>
      <c r="K387" s="77" t="str">
        <f>VLOOKUP(J387,[1]CodMpios!$B$1075:$E$1087,4,FALSE)</f>
        <v>86001 - Mocoa</v>
      </c>
      <c r="L387" s="77" t="str">
        <f>VLOOKUP($J387,[1]Coord_Mpios_X_Y!$B$102:$K$114,9,FALSE)</f>
        <v>1,228574994655</v>
      </c>
      <c r="M387" s="77" t="str">
        <f>VLOOKUP($J387,[1]Coord_Mpios_X_Y!$B$102:$K$114,10,FALSE)</f>
        <v>-76,684362183288</v>
      </c>
      <c r="N387" s="86" t="s">
        <v>1775</v>
      </c>
      <c r="O387" s="86" t="s">
        <v>1776</v>
      </c>
      <c r="P387" s="218"/>
      <c r="Q387" s="85" t="s">
        <v>126</v>
      </c>
      <c r="R387" s="108">
        <v>18123884</v>
      </c>
      <c r="S387" s="62" t="str">
        <f t="shared" si="269"/>
        <v>CC18123884</v>
      </c>
      <c r="T387" s="91" t="s">
        <v>218</v>
      </c>
      <c r="U387" s="85" t="s">
        <v>710</v>
      </c>
      <c r="V387" s="91" t="s">
        <v>429</v>
      </c>
      <c r="W387" s="85" t="s">
        <v>290</v>
      </c>
      <c r="X387" s="87">
        <v>23512</v>
      </c>
      <c r="Y387" s="89">
        <f t="shared" ref="Y387:Y450" si="285">YEAR(X387)-YEAR(31/12/2022)</f>
        <v>64</v>
      </c>
      <c r="Z387" s="63">
        <f>VLOOKUP($Y387,[1]Edades!$A$3:$H$153,4,FALSE)</f>
        <v>6</v>
      </c>
      <c r="AA387" s="63" t="str">
        <f>VLOOKUP($Y387,[1]Edades!$A$3:$H$153,6,FALSE)</f>
        <v>6 - Persona mayor</v>
      </c>
      <c r="AB387" s="63">
        <f>VLOOKUP($Y387,[1]Edades!$A$3:$H$153,7,FALSE)</f>
        <v>13</v>
      </c>
      <c r="AC387" s="63" t="str">
        <f>VLOOKUP($Y387,[1]Edades!$A$3:$H$153,8,FALSE)</f>
        <v>60-64</v>
      </c>
      <c r="AD387" s="91" t="s">
        <v>1589</v>
      </c>
      <c r="AE387" s="85">
        <v>1</v>
      </c>
      <c r="AF387" s="85" t="s">
        <v>807</v>
      </c>
      <c r="AG387" s="86" t="s">
        <v>1777</v>
      </c>
      <c r="AH387" s="85" t="s">
        <v>807</v>
      </c>
      <c r="AI387" s="85" t="s">
        <v>807</v>
      </c>
      <c r="AJ387" s="85" t="s">
        <v>807</v>
      </c>
      <c r="AK387" s="86" t="s">
        <v>1775</v>
      </c>
      <c r="AL387" s="86" t="s">
        <v>1600</v>
      </c>
      <c r="AM387" s="85" t="s">
        <v>1786</v>
      </c>
      <c r="AN387" s="85" t="s">
        <v>131</v>
      </c>
      <c r="AO387" s="85" t="s">
        <v>131</v>
      </c>
      <c r="AP387" s="85" t="s">
        <v>131</v>
      </c>
      <c r="AQ387" s="75" t="s">
        <v>1841</v>
      </c>
      <c r="AR387" s="53" t="str">
        <f t="shared" ref="AR387:AR450" si="286">K387</f>
        <v>86001 - Mocoa</v>
      </c>
      <c r="AS387" s="85" t="s">
        <v>1586</v>
      </c>
      <c r="AT387" s="85">
        <v>3124081353</v>
      </c>
      <c r="AU387" s="85" t="s">
        <v>1219</v>
      </c>
      <c r="AV387" s="85"/>
      <c r="AW387" s="85"/>
      <c r="AX387" s="85"/>
      <c r="AY387" s="85"/>
      <c r="AZ387" s="85"/>
      <c r="BA387" s="85">
        <v>86</v>
      </c>
      <c r="BB387" s="85" t="s">
        <v>1778</v>
      </c>
      <c r="BC387" s="85">
        <v>86001</v>
      </c>
      <c r="BD387" s="85" t="s">
        <v>1586</v>
      </c>
      <c r="BE387" s="89">
        <v>860010017201</v>
      </c>
      <c r="BF387" s="49" t="s">
        <v>1079</v>
      </c>
      <c r="BG387" s="85" t="s">
        <v>1779</v>
      </c>
      <c r="BH387" s="85" t="s">
        <v>1780</v>
      </c>
      <c r="BI387" s="85">
        <v>4201616</v>
      </c>
      <c r="BJ387" s="85"/>
      <c r="BK387" s="85"/>
      <c r="BL387" s="85" t="s">
        <v>807</v>
      </c>
      <c r="BM387" s="88" t="s">
        <v>132</v>
      </c>
      <c r="BN387" s="85" t="s">
        <v>132</v>
      </c>
      <c r="BO387" s="85">
        <v>0</v>
      </c>
      <c r="BP387" s="85" t="s">
        <v>132</v>
      </c>
      <c r="BQ387" s="85" t="s">
        <v>132</v>
      </c>
      <c r="BR387" s="85" t="s">
        <v>807</v>
      </c>
      <c r="BS387" s="85" t="s">
        <v>807</v>
      </c>
      <c r="BT387" s="142">
        <v>44474</v>
      </c>
      <c r="BU387" s="85" t="s">
        <v>1677</v>
      </c>
      <c r="BV387" s="85" t="s">
        <v>130</v>
      </c>
      <c r="BW387" s="91" t="s">
        <v>1678</v>
      </c>
      <c r="BX387" s="85"/>
      <c r="BY387" s="85" t="s">
        <v>132</v>
      </c>
      <c r="BZ387" s="85" t="s">
        <v>807</v>
      </c>
      <c r="CA387" s="85" t="s">
        <v>807</v>
      </c>
      <c r="CB387" s="85"/>
      <c r="CC387" s="85"/>
      <c r="CD387" s="85" t="s">
        <v>131</v>
      </c>
      <c r="CE387" s="88" t="s">
        <v>1681</v>
      </c>
      <c r="CF387" s="80" t="str">
        <f t="shared" si="267"/>
        <v>HTA</v>
      </c>
      <c r="CG387" s="109">
        <v>86</v>
      </c>
      <c r="CH387" s="95">
        <v>168</v>
      </c>
      <c r="CI387" s="50">
        <f t="shared" si="270"/>
        <v>30.470521541950117</v>
      </c>
      <c r="CJ387" s="18" t="str">
        <f t="shared" si="271"/>
        <v>OBESIDAD</v>
      </c>
      <c r="CK387" s="95" t="e">
        <f>Hoja1!L389</f>
        <v>#DIV/0!</v>
      </c>
      <c r="CL387" s="10" t="s">
        <v>807</v>
      </c>
      <c r="CM387" s="114">
        <v>43710</v>
      </c>
      <c r="CN387" s="92"/>
      <c r="CO387" s="75">
        <v>1</v>
      </c>
      <c r="CP387" s="98">
        <v>42005</v>
      </c>
      <c r="CQ387" s="75">
        <v>2</v>
      </c>
      <c r="CR387" s="65" t="s">
        <v>1222</v>
      </c>
      <c r="CS387" s="75">
        <v>0</v>
      </c>
      <c r="CT387" s="110" t="s">
        <v>131</v>
      </c>
      <c r="CU387" s="93" t="s">
        <v>807</v>
      </c>
      <c r="CV387" s="92"/>
      <c r="CW387" s="102">
        <v>130</v>
      </c>
      <c r="CX387" s="102">
        <v>100</v>
      </c>
      <c r="CY387" s="93" t="s">
        <v>807</v>
      </c>
      <c r="CZ387" s="92" t="s">
        <v>132</v>
      </c>
      <c r="DA387" s="75" t="s">
        <v>807</v>
      </c>
      <c r="DB387" s="92">
        <v>0</v>
      </c>
      <c r="DC387" s="75" t="str">
        <f t="shared" si="272"/>
        <v/>
      </c>
      <c r="DD387" s="16" t="str">
        <f t="shared" si="273"/>
        <v/>
      </c>
      <c r="DE387" s="16" t="str">
        <f t="shared" si="274"/>
        <v/>
      </c>
      <c r="DF387" s="16" t="str">
        <f t="shared" si="275"/>
        <v/>
      </c>
      <c r="DG387" s="16" t="str">
        <f t="shared" ref="DG387:DG450" si="287">CONCATENATE(DC387," + ",DD387," + ",DE387," + ",DF387)</f>
        <v xml:space="preserve"> +  +  + </v>
      </c>
      <c r="DH387" s="16" t="str">
        <f>E387</f>
        <v>HTA</v>
      </c>
      <c r="DI387" s="98"/>
      <c r="DJ387" s="75" t="str">
        <f t="shared" si="276"/>
        <v>NO</v>
      </c>
      <c r="DL387" s="98"/>
      <c r="DM387" s="98"/>
      <c r="DN387" s="75" t="str">
        <f t="shared" si="277"/>
        <v>NO</v>
      </c>
      <c r="DO387" s="98"/>
      <c r="DP387" s="75" t="str">
        <f t="shared" si="278"/>
        <v>NO</v>
      </c>
      <c r="DQ387" s="98"/>
      <c r="DR387" s="75" t="str">
        <f t="shared" si="279"/>
        <v>NO</v>
      </c>
      <c r="DS387" s="98"/>
      <c r="DT387" s="75" t="str">
        <f t="shared" si="280"/>
        <v>NO</v>
      </c>
      <c r="DU387" s="98"/>
      <c r="DV387" s="75" t="str">
        <f t="shared" si="281"/>
        <v>NO</v>
      </c>
      <c r="DW387" s="98"/>
      <c r="DX387" s="75" t="str">
        <f t="shared" si="282"/>
        <v>NO</v>
      </c>
      <c r="DY387" s="98"/>
      <c r="DZ387" s="75" t="str">
        <f t="shared" si="283"/>
        <v>NO</v>
      </c>
      <c r="EA387" s="98"/>
      <c r="EB387" s="75" t="str">
        <f t="shared" si="284"/>
        <v>NO</v>
      </c>
      <c r="EC387" s="98" t="s">
        <v>807</v>
      </c>
      <c r="ED387" s="92" t="s">
        <v>1530</v>
      </c>
      <c r="EE387" s="92"/>
      <c r="EF387" s="98" t="s">
        <v>807</v>
      </c>
      <c r="EG387" s="94"/>
      <c r="EH387" s="99" t="s">
        <v>131</v>
      </c>
      <c r="EI387" s="99" t="s">
        <v>807</v>
      </c>
      <c r="EJ387" s="99"/>
      <c r="EK387" s="101"/>
      <c r="EL387" s="92"/>
      <c r="EM387" s="103"/>
      <c r="EN387" s="102"/>
      <c r="EO387" s="101"/>
      <c r="EP387" s="92"/>
      <c r="EQ387" s="101"/>
      <c r="ER387" s="99">
        <v>0</v>
      </c>
      <c r="ES387" s="101"/>
      <c r="ET387" s="192"/>
      <c r="EU387" s="101"/>
      <c r="EV387" s="92"/>
      <c r="EW387" s="101"/>
      <c r="EX387" s="92"/>
      <c r="EY387" s="103"/>
      <c r="EZ387" s="92"/>
      <c r="FA387" s="102"/>
      <c r="FB387" s="102"/>
      <c r="FC387" s="92"/>
      <c r="FD387" s="92"/>
      <c r="FE387" s="103"/>
      <c r="FF387" s="105"/>
      <c r="FG387" s="101"/>
      <c r="FH387" s="105"/>
      <c r="FI387" s="92"/>
      <c r="FJ387" s="94"/>
      <c r="FK387" s="92"/>
      <c r="FL387" s="114">
        <v>44474</v>
      </c>
      <c r="FM387" s="98" t="s">
        <v>1530</v>
      </c>
      <c r="FN387" s="114"/>
      <c r="FO387" s="107" t="s">
        <v>807</v>
      </c>
      <c r="FP387" s="92" t="s">
        <v>132</v>
      </c>
      <c r="FQ387" s="92" t="s">
        <v>132</v>
      </c>
      <c r="FR387" s="92" t="s">
        <v>132</v>
      </c>
      <c r="FS387" s="107" t="s">
        <v>807</v>
      </c>
      <c r="FT387" s="92" t="s">
        <v>132</v>
      </c>
      <c r="FU387" s="92"/>
      <c r="GM387" s="102"/>
    </row>
    <row r="388" spans="1:195" s="75" customFormat="1" x14ac:dyDescent="0.25">
      <c r="A388" s="85">
        <v>2022</v>
      </c>
      <c r="B388" s="76">
        <v>44926</v>
      </c>
      <c r="C388" s="85" t="s">
        <v>121</v>
      </c>
      <c r="D388" s="85" t="s">
        <v>122</v>
      </c>
      <c r="E388" s="85" t="s">
        <v>123</v>
      </c>
      <c r="F388" s="77">
        <f t="shared" ref="F388:F451" si="288">F387+1</f>
        <v>387</v>
      </c>
      <c r="G388" s="85" t="s">
        <v>1586</v>
      </c>
      <c r="H388" s="85">
        <v>86</v>
      </c>
      <c r="I388" s="85" t="s">
        <v>797</v>
      </c>
      <c r="J388" s="217" t="s">
        <v>980</v>
      </c>
      <c r="K388" s="77" t="str">
        <f>VLOOKUP(J388,[1]CodMpios!$B$1075:$E$1087,4,FALSE)</f>
        <v>86755 - San Francisco</v>
      </c>
      <c r="L388" s="77" t="str">
        <f>VLOOKUP($J388,[1]Coord_Mpios_X_Y!$B$102:$K$114,9,FALSE)</f>
        <v>1,136071096046</v>
      </c>
      <c r="M388" s="77" t="str">
        <f>VLOOKUP($J388,[1]Coord_Mpios_X_Y!$B$102:$K$114,10,FALSE)</f>
        <v>-76,847266605795</v>
      </c>
      <c r="N388" s="86" t="s">
        <v>1775</v>
      </c>
      <c r="O388" s="86" t="s">
        <v>1776</v>
      </c>
      <c r="P388" s="218"/>
      <c r="Q388" s="85" t="s">
        <v>126</v>
      </c>
      <c r="R388" s="108">
        <v>5349379</v>
      </c>
      <c r="S388" s="62" t="str">
        <f t="shared" si="269"/>
        <v>CC5349379</v>
      </c>
      <c r="T388" s="91" t="s">
        <v>1016</v>
      </c>
      <c r="U388" s="85" t="s">
        <v>243</v>
      </c>
      <c r="V388" s="91" t="s">
        <v>346</v>
      </c>
      <c r="W388" s="85" t="s">
        <v>819</v>
      </c>
      <c r="X388" s="87">
        <v>20954</v>
      </c>
      <c r="Y388" s="89">
        <f t="shared" si="285"/>
        <v>57</v>
      </c>
      <c r="Z388" s="63">
        <f>VLOOKUP($Y388,[1]Edades!$A$3:$H$153,4,FALSE)</f>
        <v>5</v>
      </c>
      <c r="AA388" s="63" t="str">
        <f>VLOOKUP($Y388,[1]Edades!$A$3:$H$153,6,FALSE)</f>
        <v>5 - Adultez</v>
      </c>
      <c r="AB388" s="63">
        <f>VLOOKUP($Y388,[1]Edades!$A$3:$H$153,7,FALSE)</f>
        <v>12</v>
      </c>
      <c r="AC388" s="63" t="str">
        <f>VLOOKUP($Y388,[1]Edades!$A$3:$H$153,8,FALSE)</f>
        <v>55-59</v>
      </c>
      <c r="AD388" s="91" t="s">
        <v>1589</v>
      </c>
      <c r="AE388" s="85">
        <v>1</v>
      </c>
      <c r="AF388" s="85" t="s">
        <v>807</v>
      </c>
      <c r="AG388" s="86" t="s">
        <v>1777</v>
      </c>
      <c r="AH388" s="85" t="s">
        <v>807</v>
      </c>
      <c r="AI388" s="85" t="s">
        <v>807</v>
      </c>
      <c r="AJ388" s="85" t="s">
        <v>807</v>
      </c>
      <c r="AK388" s="86" t="s">
        <v>1775</v>
      </c>
      <c r="AL388" s="86" t="s">
        <v>1601</v>
      </c>
      <c r="AM388" s="85" t="s">
        <v>1786</v>
      </c>
      <c r="AN388" s="85" t="s">
        <v>131</v>
      </c>
      <c r="AO388" s="85" t="s">
        <v>131</v>
      </c>
      <c r="AP388" s="85" t="s">
        <v>131</v>
      </c>
      <c r="AQ388" s="75" t="s">
        <v>1841</v>
      </c>
      <c r="AR388" s="53" t="str">
        <f t="shared" si="286"/>
        <v>86755 - San Francisco</v>
      </c>
      <c r="AS388" s="85" t="s">
        <v>1938</v>
      </c>
      <c r="AT388" s="85">
        <v>3218877278</v>
      </c>
      <c r="AU388" s="85" t="s">
        <v>1219</v>
      </c>
      <c r="AV388" s="85"/>
      <c r="AW388" s="85"/>
      <c r="AX388" s="85"/>
      <c r="AY388" s="85"/>
      <c r="AZ388" s="85"/>
      <c r="BA388" s="85">
        <v>86</v>
      </c>
      <c r="BB388" s="85" t="s">
        <v>1778</v>
      </c>
      <c r="BC388" s="85">
        <v>86755</v>
      </c>
      <c r="BD388" s="85" t="s">
        <v>1938</v>
      </c>
      <c r="BE388" s="89">
        <v>860010017201</v>
      </c>
      <c r="BF388" t="s">
        <v>1079</v>
      </c>
      <c r="BG388" s="85" t="s">
        <v>1779</v>
      </c>
      <c r="BH388" s="85" t="s">
        <v>1780</v>
      </c>
      <c r="BI388" s="85">
        <v>4201616</v>
      </c>
      <c r="BJ388" s="85"/>
      <c r="BK388" s="85"/>
      <c r="BL388" s="85" t="s">
        <v>807</v>
      </c>
      <c r="BM388" s="85" t="s">
        <v>130</v>
      </c>
      <c r="BN388" s="85" t="s">
        <v>132</v>
      </c>
      <c r="BO388" s="85">
        <v>0</v>
      </c>
      <c r="BP388" s="85" t="s">
        <v>132</v>
      </c>
      <c r="BQ388" s="85" t="s">
        <v>132</v>
      </c>
      <c r="BR388" s="85" t="s">
        <v>807</v>
      </c>
      <c r="BS388" s="85" t="s">
        <v>807</v>
      </c>
      <c r="BT388" s="90">
        <v>44307</v>
      </c>
      <c r="BU388" s="85" t="s">
        <v>1677</v>
      </c>
      <c r="BV388" s="85" t="s">
        <v>130</v>
      </c>
      <c r="BW388" s="91" t="s">
        <v>1678</v>
      </c>
      <c r="BX388" s="85"/>
      <c r="BY388" s="85" t="s">
        <v>132</v>
      </c>
      <c r="BZ388" s="85" t="s">
        <v>807</v>
      </c>
      <c r="CA388" s="85" t="s">
        <v>807</v>
      </c>
      <c r="CB388" s="85"/>
      <c r="CC388" s="85"/>
      <c r="CD388" s="85" t="s">
        <v>131</v>
      </c>
      <c r="CE388" s="88" t="s">
        <v>1681</v>
      </c>
      <c r="CF388" s="80" t="str">
        <f t="shared" si="267"/>
        <v>HTA</v>
      </c>
      <c r="CG388" s="109">
        <v>94</v>
      </c>
      <c r="CH388" s="95">
        <v>170</v>
      </c>
      <c r="CI388" s="50">
        <f t="shared" si="270"/>
        <v>32.525951557093428</v>
      </c>
      <c r="CJ388" s="18" t="str">
        <f t="shared" si="271"/>
        <v>OBESIDAD</v>
      </c>
      <c r="CK388" s="95">
        <f>Hoja1!L390</f>
        <v>19</v>
      </c>
      <c r="CL388" s="10" t="s">
        <v>1113</v>
      </c>
      <c r="CM388" s="97">
        <v>43712</v>
      </c>
      <c r="CN388" s="92"/>
      <c r="CO388" s="75">
        <v>1</v>
      </c>
      <c r="CP388" s="97">
        <v>43712</v>
      </c>
      <c r="CQ388" s="75">
        <v>2</v>
      </c>
      <c r="CR388" s="65" t="s">
        <v>1222</v>
      </c>
      <c r="CS388" s="75">
        <v>0</v>
      </c>
      <c r="CT388" s="110" t="s">
        <v>131</v>
      </c>
      <c r="CU388" s="93" t="s">
        <v>807</v>
      </c>
      <c r="CV388" s="92"/>
      <c r="CW388" s="102">
        <v>130</v>
      </c>
      <c r="CX388" s="102">
        <v>80</v>
      </c>
      <c r="CY388" s="93" t="s">
        <v>807</v>
      </c>
      <c r="CZ388" s="92" t="s">
        <v>130</v>
      </c>
      <c r="DA388" s="75" t="s">
        <v>807</v>
      </c>
      <c r="DB388" s="92">
        <v>0</v>
      </c>
      <c r="DC388" s="75" t="str">
        <f t="shared" si="272"/>
        <v/>
      </c>
      <c r="DD388" s="16" t="str">
        <f t="shared" si="273"/>
        <v/>
      </c>
      <c r="DE388" s="16" t="str">
        <f t="shared" si="274"/>
        <v/>
      </c>
      <c r="DF388" s="16" t="str">
        <f t="shared" si="275"/>
        <v/>
      </c>
      <c r="DG388" s="16" t="str">
        <f t="shared" si="287"/>
        <v xml:space="preserve"> +  +  + </v>
      </c>
      <c r="DH388" s="16" t="str">
        <f>E388</f>
        <v>HTA</v>
      </c>
      <c r="DI388" s="98"/>
      <c r="DJ388" s="75" t="str">
        <f t="shared" si="276"/>
        <v>NO</v>
      </c>
      <c r="DL388" s="98"/>
      <c r="DM388" s="98">
        <v>43432</v>
      </c>
      <c r="DN388" s="75" t="str">
        <f t="shared" si="277"/>
        <v>SI</v>
      </c>
      <c r="DO388" s="98"/>
      <c r="DP388" s="75" t="str">
        <f t="shared" si="278"/>
        <v>NO</v>
      </c>
      <c r="DQ388" s="98"/>
      <c r="DR388" s="75" t="str">
        <f t="shared" si="279"/>
        <v>NO</v>
      </c>
      <c r="DS388" s="98"/>
      <c r="DT388" s="75" t="str">
        <f t="shared" si="280"/>
        <v>NO</v>
      </c>
      <c r="DU388" s="98"/>
      <c r="DV388" s="75" t="str">
        <f t="shared" si="281"/>
        <v>NO</v>
      </c>
      <c r="DW388" s="98"/>
      <c r="DX388" s="75" t="str">
        <f t="shared" si="282"/>
        <v>NO</v>
      </c>
      <c r="DY388" s="98">
        <v>43706</v>
      </c>
      <c r="DZ388" s="75" t="str">
        <f t="shared" si="283"/>
        <v>SI</v>
      </c>
      <c r="EA388" s="98"/>
      <c r="EB388" s="75" t="str">
        <f t="shared" si="284"/>
        <v>NO</v>
      </c>
      <c r="EC388" s="98" t="s">
        <v>807</v>
      </c>
      <c r="ED388" s="92" t="s">
        <v>1530</v>
      </c>
      <c r="EE388" s="92"/>
      <c r="EF388" s="98" t="s">
        <v>807</v>
      </c>
      <c r="EG388" s="94"/>
      <c r="EH388" s="99"/>
      <c r="EI388" s="99" t="s">
        <v>807</v>
      </c>
      <c r="EJ388" s="99"/>
      <c r="EK388" s="101">
        <v>43706</v>
      </c>
      <c r="EL388" s="92">
        <v>1.2</v>
      </c>
      <c r="EM388" s="103">
        <v>43706</v>
      </c>
      <c r="EN388" s="102">
        <v>107</v>
      </c>
      <c r="EO388" s="101">
        <v>43706</v>
      </c>
      <c r="EP388" s="92">
        <v>248</v>
      </c>
      <c r="EQ388" s="101">
        <v>43706</v>
      </c>
      <c r="ER388" s="99">
        <v>175.4</v>
      </c>
      <c r="ES388" s="101">
        <v>43706</v>
      </c>
      <c r="ET388" s="192">
        <v>34</v>
      </c>
      <c r="EU388" s="101">
        <v>43706</v>
      </c>
      <c r="EV388" s="92">
        <v>193</v>
      </c>
      <c r="EW388" s="101">
        <v>43706</v>
      </c>
      <c r="EX388" s="92"/>
      <c r="EY388" s="103" t="s">
        <v>1836</v>
      </c>
      <c r="EZ388" s="92">
        <v>98</v>
      </c>
      <c r="FA388" s="102"/>
      <c r="FB388" s="102"/>
      <c r="FC388" s="92"/>
      <c r="FD388" s="92"/>
      <c r="FE388" s="103">
        <v>43706</v>
      </c>
      <c r="FF388" s="105">
        <v>6.6</v>
      </c>
      <c r="FG388" s="101">
        <v>43706</v>
      </c>
      <c r="FH388" s="105">
        <v>127.99</v>
      </c>
      <c r="FI388" s="92"/>
      <c r="FJ388" s="94"/>
      <c r="FK388" s="92"/>
      <c r="FL388" s="97">
        <v>44307</v>
      </c>
      <c r="FM388" s="98" t="s">
        <v>1530</v>
      </c>
      <c r="FN388" s="97">
        <v>44398</v>
      </c>
      <c r="FO388" s="107" t="s">
        <v>807</v>
      </c>
      <c r="FP388" s="92" t="s">
        <v>132</v>
      </c>
      <c r="FQ388" s="92" t="s">
        <v>132</v>
      </c>
      <c r="FR388" s="92" t="s">
        <v>132</v>
      </c>
      <c r="FS388" s="107" t="s">
        <v>807</v>
      </c>
      <c r="FT388" s="92" t="s">
        <v>132</v>
      </c>
      <c r="FU388" s="92"/>
      <c r="GM388" s="102"/>
    </row>
    <row r="389" spans="1:195" s="75" customFormat="1" x14ac:dyDescent="0.25">
      <c r="A389" s="85">
        <v>2022</v>
      </c>
      <c r="B389" s="76">
        <v>44926</v>
      </c>
      <c r="C389" s="85" t="s">
        <v>121</v>
      </c>
      <c r="D389" s="85" t="s">
        <v>122</v>
      </c>
      <c r="E389" s="85" t="s">
        <v>123</v>
      </c>
      <c r="F389" s="77">
        <f t="shared" si="288"/>
        <v>388</v>
      </c>
      <c r="G389" s="85" t="s">
        <v>1586</v>
      </c>
      <c r="H389" s="85">
        <v>86</v>
      </c>
      <c r="I389" s="85" t="s">
        <v>797</v>
      </c>
      <c r="J389" s="217" t="s">
        <v>980</v>
      </c>
      <c r="K389" s="77" t="str">
        <f>VLOOKUP(J389,[1]CodMpios!$B$1075:$E$1087,4,FALSE)</f>
        <v>86755 - San Francisco</v>
      </c>
      <c r="L389" s="77" t="str">
        <f>VLOOKUP($J389,[1]Coord_Mpios_X_Y!$B$102:$K$114,9,FALSE)</f>
        <v>1,136071096046</v>
      </c>
      <c r="M389" s="77" t="str">
        <f>VLOOKUP($J389,[1]Coord_Mpios_X_Y!$B$102:$K$114,10,FALSE)</f>
        <v>-76,847266605795</v>
      </c>
      <c r="N389" s="86" t="s">
        <v>1775</v>
      </c>
      <c r="O389" s="86" t="s">
        <v>1776</v>
      </c>
      <c r="P389" s="218"/>
      <c r="Q389" s="85" t="s">
        <v>126</v>
      </c>
      <c r="R389" s="108">
        <v>27474284</v>
      </c>
      <c r="S389" s="62" t="str">
        <f t="shared" si="269"/>
        <v>CC27474284</v>
      </c>
      <c r="T389" s="91" t="s">
        <v>475</v>
      </c>
      <c r="U389" s="85" t="s">
        <v>239</v>
      </c>
      <c r="V389" s="91" t="s">
        <v>346</v>
      </c>
      <c r="W389" s="85" t="s">
        <v>819</v>
      </c>
      <c r="X389" s="87">
        <v>20213</v>
      </c>
      <c r="Y389" s="89">
        <f t="shared" si="285"/>
        <v>55</v>
      </c>
      <c r="Z389" s="63">
        <f>VLOOKUP($Y389,[1]Edades!$A$3:$H$153,4,FALSE)</f>
        <v>5</v>
      </c>
      <c r="AA389" s="63" t="str">
        <f>VLOOKUP($Y389,[1]Edades!$A$3:$H$153,6,FALSE)</f>
        <v>5 - Adultez</v>
      </c>
      <c r="AB389" s="63">
        <f>VLOOKUP($Y389,[1]Edades!$A$3:$H$153,7,FALSE)</f>
        <v>12</v>
      </c>
      <c r="AC389" s="63" t="str">
        <f>VLOOKUP($Y389,[1]Edades!$A$3:$H$153,8,FALSE)</f>
        <v>55-59</v>
      </c>
      <c r="AD389" s="91" t="s">
        <v>1590</v>
      </c>
      <c r="AE389" s="85">
        <v>2</v>
      </c>
      <c r="AF389" s="85" t="s">
        <v>807</v>
      </c>
      <c r="AG389" s="86" t="s">
        <v>1777</v>
      </c>
      <c r="AH389" s="85" t="s">
        <v>807</v>
      </c>
      <c r="AI389" s="85" t="s">
        <v>807</v>
      </c>
      <c r="AJ389" s="85" t="s">
        <v>807</v>
      </c>
      <c r="AK389" s="86" t="s">
        <v>1775</v>
      </c>
      <c r="AL389" s="86" t="s">
        <v>1600</v>
      </c>
      <c r="AM389" s="85" t="s">
        <v>1786</v>
      </c>
      <c r="AN389" s="85" t="s">
        <v>131</v>
      </c>
      <c r="AO389" s="85" t="s">
        <v>131</v>
      </c>
      <c r="AP389" s="85" t="s">
        <v>131</v>
      </c>
      <c r="AQ389" s="75" t="s">
        <v>1841</v>
      </c>
      <c r="AR389" s="53" t="str">
        <f t="shared" si="286"/>
        <v>86755 - San Francisco</v>
      </c>
      <c r="AS389" s="85" t="s">
        <v>1938</v>
      </c>
      <c r="AT389" s="85">
        <v>3115897800</v>
      </c>
      <c r="AU389" s="85" t="s">
        <v>1219</v>
      </c>
      <c r="AV389" s="85"/>
      <c r="AW389" s="85"/>
      <c r="AX389" s="85"/>
      <c r="AY389" s="85"/>
      <c r="AZ389" s="85"/>
      <c r="BA389" s="85">
        <v>86</v>
      </c>
      <c r="BB389" s="85" t="s">
        <v>1778</v>
      </c>
      <c r="BC389" s="85">
        <v>86755</v>
      </c>
      <c r="BD389" s="85" t="s">
        <v>1938</v>
      </c>
      <c r="BE389" s="89">
        <v>860010017201</v>
      </c>
      <c r="BF389" t="s">
        <v>1079</v>
      </c>
      <c r="BG389" s="85" t="s">
        <v>1779</v>
      </c>
      <c r="BH389" s="85" t="s">
        <v>1780</v>
      </c>
      <c r="BI389" s="85">
        <v>4201616</v>
      </c>
      <c r="BJ389" s="85"/>
      <c r="BK389" s="85"/>
      <c r="BL389" s="85" t="s">
        <v>807</v>
      </c>
      <c r="BM389" s="85" t="s">
        <v>130</v>
      </c>
      <c r="BN389" s="85" t="s">
        <v>132</v>
      </c>
      <c r="BO389" s="85">
        <v>0</v>
      </c>
      <c r="BP389" s="85" t="s">
        <v>132</v>
      </c>
      <c r="BQ389" s="85" t="s">
        <v>132</v>
      </c>
      <c r="BR389" s="85" t="s">
        <v>807</v>
      </c>
      <c r="BS389" s="85" t="s">
        <v>807</v>
      </c>
      <c r="BT389" s="90">
        <v>43712</v>
      </c>
      <c r="BU389" s="85" t="s">
        <v>1677</v>
      </c>
      <c r="BV389" s="85" t="s">
        <v>130</v>
      </c>
      <c r="BW389" s="91" t="s">
        <v>1678</v>
      </c>
      <c r="BX389" s="85"/>
      <c r="BY389" s="85" t="s">
        <v>132</v>
      </c>
      <c r="BZ389" s="85" t="s">
        <v>807</v>
      </c>
      <c r="CA389" s="85" t="s">
        <v>807</v>
      </c>
      <c r="CB389" s="85"/>
      <c r="CC389" s="85"/>
      <c r="CD389" s="85" t="s">
        <v>131</v>
      </c>
      <c r="CE389" s="88" t="s">
        <v>1681</v>
      </c>
      <c r="CF389" s="80" t="str">
        <f t="shared" si="267"/>
        <v>HTA</v>
      </c>
      <c r="CG389" s="109">
        <v>65</v>
      </c>
      <c r="CH389" s="95">
        <v>164</v>
      </c>
      <c r="CI389" s="50">
        <f t="shared" si="270"/>
        <v>24.167162403331353</v>
      </c>
      <c r="CJ389" s="18" t="str">
        <f t="shared" si="271"/>
        <v>NORMAL</v>
      </c>
      <c r="CK389" s="95">
        <f>Hoja1!L391</f>
        <v>19</v>
      </c>
      <c r="CL389" s="10" t="s">
        <v>1113</v>
      </c>
      <c r="CM389" s="97">
        <v>43712</v>
      </c>
      <c r="CN389" s="92"/>
      <c r="CO389" s="75">
        <v>1</v>
      </c>
      <c r="CP389" s="97">
        <v>43712</v>
      </c>
      <c r="CQ389" s="75">
        <v>2</v>
      </c>
      <c r="CR389" s="65" t="s">
        <v>1222</v>
      </c>
      <c r="CS389" s="75">
        <v>0</v>
      </c>
      <c r="CT389" s="92" t="s">
        <v>131</v>
      </c>
      <c r="CU389" s="93" t="s">
        <v>807</v>
      </c>
      <c r="CV389" s="92"/>
      <c r="CW389" s="102">
        <v>125</v>
      </c>
      <c r="CX389" s="102">
        <v>78</v>
      </c>
      <c r="CY389" s="93" t="s">
        <v>807</v>
      </c>
      <c r="CZ389" s="92" t="s">
        <v>130</v>
      </c>
      <c r="DA389" s="75" t="s">
        <v>807</v>
      </c>
      <c r="DB389" s="92">
        <v>0</v>
      </c>
      <c r="DC389" s="75" t="str">
        <f t="shared" si="272"/>
        <v/>
      </c>
      <c r="DD389" s="16" t="str">
        <f t="shared" si="273"/>
        <v/>
      </c>
      <c r="DE389" s="16" t="str">
        <f t="shared" si="274"/>
        <v/>
      </c>
      <c r="DF389" s="16" t="str">
        <f t="shared" si="275"/>
        <v>HDL ALTO</v>
      </c>
      <c r="DG389" s="16" t="str">
        <f t="shared" si="287"/>
        <v xml:space="preserve"> +  +  + HDL ALTO</v>
      </c>
      <c r="DH389" s="16" t="str">
        <f>VLOOKUP(DG389,Hoja3!$A$19:$B$41,2,FALSE)</f>
        <v>HDL ALTO</v>
      </c>
      <c r="DI389" s="98"/>
      <c r="DJ389" s="75" t="str">
        <f t="shared" si="276"/>
        <v>NO</v>
      </c>
      <c r="DL389" s="98"/>
      <c r="DM389" s="98"/>
      <c r="DN389" s="75" t="str">
        <f t="shared" si="277"/>
        <v>NO</v>
      </c>
      <c r="DO389" s="98"/>
      <c r="DP389" s="75" t="str">
        <f t="shared" si="278"/>
        <v>NO</v>
      </c>
      <c r="DQ389" s="98"/>
      <c r="DR389" s="75" t="str">
        <f t="shared" si="279"/>
        <v>NO</v>
      </c>
      <c r="DS389" s="98">
        <v>43553</v>
      </c>
      <c r="DT389" s="75" t="str">
        <f t="shared" si="280"/>
        <v>SI</v>
      </c>
      <c r="DU389" s="98"/>
      <c r="DV389" s="75" t="str">
        <f t="shared" si="281"/>
        <v>NO</v>
      </c>
      <c r="DW389" s="98"/>
      <c r="DX389" s="75" t="str">
        <f t="shared" si="282"/>
        <v>NO</v>
      </c>
      <c r="DY389" s="98">
        <v>43672</v>
      </c>
      <c r="DZ389" s="75" t="str">
        <f t="shared" si="283"/>
        <v>SI</v>
      </c>
      <c r="EA389" s="98"/>
      <c r="EB389" s="75" t="str">
        <f t="shared" si="284"/>
        <v>NO</v>
      </c>
      <c r="EC389" s="98" t="s">
        <v>807</v>
      </c>
      <c r="ED389" s="92" t="s">
        <v>1530</v>
      </c>
      <c r="EE389" s="92"/>
      <c r="EF389" s="98" t="s">
        <v>807</v>
      </c>
      <c r="EG389" s="94"/>
      <c r="EH389" s="99" t="s">
        <v>131</v>
      </c>
      <c r="EI389" s="99" t="s">
        <v>807</v>
      </c>
      <c r="EJ389" s="99"/>
      <c r="EK389" s="101">
        <v>43672</v>
      </c>
      <c r="EL389" s="92">
        <v>0.87</v>
      </c>
      <c r="EM389" s="103" t="s">
        <v>1836</v>
      </c>
      <c r="EN389" s="92">
        <v>98</v>
      </c>
      <c r="EO389" s="101">
        <v>43672</v>
      </c>
      <c r="EP389" s="92">
        <v>256</v>
      </c>
      <c r="EQ389" s="101">
        <v>43672</v>
      </c>
      <c r="ER389" s="99">
        <v>182.2</v>
      </c>
      <c r="ES389" s="101">
        <v>43672</v>
      </c>
      <c r="ET389" s="192">
        <v>43</v>
      </c>
      <c r="EU389" s="101">
        <v>43672</v>
      </c>
      <c r="EV389" s="92">
        <v>154</v>
      </c>
      <c r="EW389" s="101" t="s">
        <v>1940</v>
      </c>
      <c r="EX389" s="92"/>
      <c r="EY389" s="103" t="s">
        <v>1836</v>
      </c>
      <c r="EZ389" s="92">
        <v>98</v>
      </c>
      <c r="FA389" s="92"/>
      <c r="FB389" s="92"/>
      <c r="FC389" s="92"/>
      <c r="FD389" s="92"/>
      <c r="FE389" s="103" t="s">
        <v>1836</v>
      </c>
      <c r="FF389" s="105">
        <v>98</v>
      </c>
      <c r="FG389" s="101" t="s">
        <v>1836</v>
      </c>
      <c r="FH389" s="105">
        <v>98</v>
      </c>
      <c r="FI389" s="92"/>
      <c r="FJ389" s="94"/>
      <c r="FK389" s="92"/>
      <c r="FL389" s="97">
        <v>43712</v>
      </c>
      <c r="FM389" s="98" t="s">
        <v>1530</v>
      </c>
      <c r="FN389" s="97">
        <v>43891</v>
      </c>
      <c r="FO389" s="107" t="s">
        <v>807</v>
      </c>
      <c r="FP389" s="92" t="s">
        <v>132</v>
      </c>
      <c r="FQ389" s="92" t="s">
        <v>132</v>
      </c>
      <c r="FR389" s="92" t="s">
        <v>132</v>
      </c>
      <c r="FS389" s="92" t="s">
        <v>807</v>
      </c>
      <c r="FT389" s="92" t="s">
        <v>130</v>
      </c>
      <c r="FU389" s="92"/>
      <c r="GM389" s="92"/>
    </row>
    <row r="390" spans="1:195" s="75" customFormat="1" x14ac:dyDescent="0.25">
      <c r="A390" s="85">
        <v>2022</v>
      </c>
      <c r="B390" s="76">
        <v>44926</v>
      </c>
      <c r="C390" s="85" t="s">
        <v>121</v>
      </c>
      <c r="D390" s="85" t="s">
        <v>122</v>
      </c>
      <c r="E390" s="85" t="s">
        <v>123</v>
      </c>
      <c r="F390" s="77">
        <f t="shared" si="288"/>
        <v>389</v>
      </c>
      <c r="G390" s="85" t="s">
        <v>1586</v>
      </c>
      <c r="H390" s="85">
        <v>86</v>
      </c>
      <c r="I390" s="85" t="s">
        <v>797</v>
      </c>
      <c r="J390" s="217" t="s">
        <v>992</v>
      </c>
      <c r="K390" s="77" t="str">
        <f>VLOOKUP(J390,[1]CodMpios!$B$1075:$E$1087,4,FALSE)</f>
        <v>86760 - Santiago</v>
      </c>
      <c r="L390" s="77" t="str">
        <f>VLOOKUP($J390,[1]Coord_Mpios_X_Y!$B$102:$K$114,9,FALSE)</f>
        <v>1,085812856611</v>
      </c>
      <c r="M390" s="77" t="str">
        <f>VLOOKUP($J390,[1]Coord_Mpios_X_Y!$B$102:$K$114,10,FALSE)</f>
        <v>-77,005629007610</v>
      </c>
      <c r="N390" s="86" t="s">
        <v>1775</v>
      </c>
      <c r="O390" s="86" t="s">
        <v>1776</v>
      </c>
      <c r="P390" s="218"/>
      <c r="Q390" s="85" t="s">
        <v>126</v>
      </c>
      <c r="R390" s="108">
        <v>18112016</v>
      </c>
      <c r="S390" s="62" t="str">
        <f t="shared" si="269"/>
        <v>CC18112016</v>
      </c>
      <c r="T390" s="91" t="s">
        <v>423</v>
      </c>
      <c r="U390" s="85" t="s">
        <v>1017</v>
      </c>
      <c r="V390" s="91" t="s">
        <v>466</v>
      </c>
      <c r="W390" s="85" t="s">
        <v>1012</v>
      </c>
      <c r="X390" s="87">
        <v>23574</v>
      </c>
      <c r="Y390" s="89">
        <f t="shared" si="285"/>
        <v>64</v>
      </c>
      <c r="Z390" s="63">
        <f>VLOOKUP($Y390,[1]Edades!$A$3:$H$153,4,FALSE)</f>
        <v>6</v>
      </c>
      <c r="AA390" s="63" t="str">
        <f>VLOOKUP($Y390,[1]Edades!$A$3:$H$153,6,FALSE)</f>
        <v>6 - Persona mayor</v>
      </c>
      <c r="AB390" s="63">
        <f>VLOOKUP($Y390,[1]Edades!$A$3:$H$153,7,FALSE)</f>
        <v>13</v>
      </c>
      <c r="AC390" s="63" t="str">
        <f>VLOOKUP($Y390,[1]Edades!$A$3:$H$153,8,FALSE)</f>
        <v>60-64</v>
      </c>
      <c r="AD390" s="91" t="s">
        <v>1589</v>
      </c>
      <c r="AE390" s="85">
        <v>1</v>
      </c>
      <c r="AF390" s="85" t="s">
        <v>807</v>
      </c>
      <c r="AG390" s="86" t="s">
        <v>212</v>
      </c>
      <c r="AH390" s="86" t="s">
        <v>130</v>
      </c>
      <c r="AI390" s="85" t="s">
        <v>807</v>
      </c>
      <c r="AJ390" s="85" t="s">
        <v>807</v>
      </c>
      <c r="AK390" s="86" t="s">
        <v>1775</v>
      </c>
      <c r="AL390" s="86" t="s">
        <v>1601</v>
      </c>
      <c r="AM390" s="85" t="s">
        <v>1786</v>
      </c>
      <c r="AN390" s="85" t="s">
        <v>131</v>
      </c>
      <c r="AO390" s="85" t="s">
        <v>131</v>
      </c>
      <c r="AP390" s="85" t="s">
        <v>131</v>
      </c>
      <c r="AQ390" s="75" t="s">
        <v>1841</v>
      </c>
      <c r="AR390" s="53" t="str">
        <f t="shared" si="286"/>
        <v>86760 - Santiago</v>
      </c>
      <c r="AS390" s="85" t="s">
        <v>770</v>
      </c>
      <c r="AT390" s="85">
        <v>3107894078</v>
      </c>
      <c r="AU390" s="85" t="s">
        <v>1219</v>
      </c>
      <c r="AV390" s="85"/>
      <c r="AW390" s="85"/>
      <c r="AX390" s="85"/>
      <c r="AY390" s="85"/>
      <c r="AZ390" s="85"/>
      <c r="BA390" s="85">
        <v>86</v>
      </c>
      <c r="BB390" s="85" t="s">
        <v>1778</v>
      </c>
      <c r="BC390" s="85">
        <v>86760</v>
      </c>
      <c r="BD390" s="85" t="s">
        <v>770</v>
      </c>
      <c r="BE390" s="89">
        <v>860010017201</v>
      </c>
      <c r="BF390" t="s">
        <v>1079</v>
      </c>
      <c r="BG390" s="85" t="s">
        <v>1779</v>
      </c>
      <c r="BH390" s="85" t="s">
        <v>1780</v>
      </c>
      <c r="BI390" s="85">
        <v>4201616</v>
      </c>
      <c r="BJ390" s="85"/>
      <c r="BK390" s="85"/>
      <c r="BL390" s="85" t="s">
        <v>807</v>
      </c>
      <c r="BM390" s="85" t="s">
        <v>130</v>
      </c>
      <c r="BN390" s="85" t="s">
        <v>132</v>
      </c>
      <c r="BO390" s="85">
        <v>0</v>
      </c>
      <c r="BP390" s="85" t="s">
        <v>132</v>
      </c>
      <c r="BQ390" s="85" t="s">
        <v>132</v>
      </c>
      <c r="BR390" s="85" t="s">
        <v>807</v>
      </c>
      <c r="BS390" s="85" t="s">
        <v>807</v>
      </c>
      <c r="BT390" s="90">
        <v>44390</v>
      </c>
      <c r="BU390" s="85" t="s">
        <v>1677</v>
      </c>
      <c r="BV390" s="85" t="s">
        <v>130</v>
      </c>
      <c r="BW390" s="91" t="s">
        <v>1678</v>
      </c>
      <c r="BX390" s="85"/>
      <c r="BY390" s="85" t="s">
        <v>132</v>
      </c>
      <c r="BZ390" s="85" t="s">
        <v>807</v>
      </c>
      <c r="CA390" s="85" t="s">
        <v>807</v>
      </c>
      <c r="CB390" s="85"/>
      <c r="CC390" s="85"/>
      <c r="CD390" s="85" t="s">
        <v>131</v>
      </c>
      <c r="CE390" s="88" t="s">
        <v>1681</v>
      </c>
      <c r="CF390" s="80" t="str">
        <f t="shared" si="267"/>
        <v>HTA</v>
      </c>
      <c r="CG390" s="109">
        <v>100</v>
      </c>
      <c r="CH390" s="95">
        <v>165</v>
      </c>
      <c r="CI390" s="50">
        <f t="shared" si="270"/>
        <v>36.730945821854917</v>
      </c>
      <c r="CJ390" s="18" t="str">
        <f t="shared" si="271"/>
        <v>OBESIDAD</v>
      </c>
      <c r="CK390" s="95">
        <f>Hoja1!L392</f>
        <v>5</v>
      </c>
      <c r="CL390" s="10" t="s">
        <v>1112</v>
      </c>
      <c r="CM390" s="97">
        <v>43717</v>
      </c>
      <c r="CN390" s="92"/>
      <c r="CO390" s="75">
        <v>1</v>
      </c>
      <c r="CP390" s="97">
        <v>43717</v>
      </c>
      <c r="CQ390" s="75">
        <v>2</v>
      </c>
      <c r="CR390" s="65" t="s">
        <v>1222</v>
      </c>
      <c r="CS390" s="75">
        <v>0</v>
      </c>
      <c r="CT390" s="92" t="s">
        <v>131</v>
      </c>
      <c r="CU390" s="93" t="s">
        <v>807</v>
      </c>
      <c r="CV390" s="92"/>
      <c r="CW390" s="102">
        <v>130</v>
      </c>
      <c r="CX390" s="102">
        <v>80</v>
      </c>
      <c r="CY390" s="93" t="s">
        <v>807</v>
      </c>
      <c r="CZ390" s="92" t="s">
        <v>132</v>
      </c>
      <c r="DA390" s="75" t="s">
        <v>807</v>
      </c>
      <c r="DB390" s="92">
        <v>0</v>
      </c>
      <c r="DC390" s="75" t="str">
        <f t="shared" si="272"/>
        <v/>
      </c>
      <c r="DD390" s="16" t="str">
        <f t="shared" si="273"/>
        <v/>
      </c>
      <c r="DE390" s="16" t="str">
        <f t="shared" si="274"/>
        <v/>
      </c>
      <c r="DF390" s="16" t="str">
        <f t="shared" si="275"/>
        <v/>
      </c>
      <c r="DG390" s="16" t="str">
        <f t="shared" si="287"/>
        <v xml:space="preserve"> +  +  + </v>
      </c>
      <c r="DH390" s="16" t="str">
        <f t="shared" ref="DH390:DH392" si="289">E390</f>
        <v>HTA</v>
      </c>
      <c r="DI390" s="98"/>
      <c r="DJ390" s="75" t="str">
        <f t="shared" si="276"/>
        <v>NO</v>
      </c>
      <c r="DL390" s="98"/>
      <c r="DM390" s="98">
        <v>43724</v>
      </c>
      <c r="DN390" s="75" t="str">
        <f t="shared" si="277"/>
        <v>SI</v>
      </c>
      <c r="DO390" s="98"/>
      <c r="DP390" s="75" t="str">
        <f t="shared" si="278"/>
        <v>NO</v>
      </c>
      <c r="DQ390" s="98"/>
      <c r="DR390" s="75" t="str">
        <f t="shared" si="279"/>
        <v>NO</v>
      </c>
      <c r="DS390" s="98"/>
      <c r="DT390" s="75" t="str">
        <f t="shared" si="280"/>
        <v>NO</v>
      </c>
      <c r="DU390" s="98"/>
      <c r="DV390" s="75" t="str">
        <f t="shared" si="281"/>
        <v>NO</v>
      </c>
      <c r="DW390" s="98"/>
      <c r="DX390" s="75" t="str">
        <f t="shared" si="282"/>
        <v>NO</v>
      </c>
      <c r="DY390" s="98">
        <v>43689</v>
      </c>
      <c r="DZ390" s="75" t="str">
        <f t="shared" si="283"/>
        <v>SI</v>
      </c>
      <c r="EA390" s="98"/>
      <c r="EB390" s="75" t="str">
        <f t="shared" si="284"/>
        <v>NO</v>
      </c>
      <c r="EC390" s="98" t="s">
        <v>807</v>
      </c>
      <c r="ED390" s="92" t="s">
        <v>1530</v>
      </c>
      <c r="EE390" s="92"/>
      <c r="EF390" s="98" t="s">
        <v>807</v>
      </c>
      <c r="EG390" s="94"/>
      <c r="EH390" s="99" t="s">
        <v>131</v>
      </c>
      <c r="EI390" s="99" t="s">
        <v>807</v>
      </c>
      <c r="EJ390" s="99"/>
      <c r="EK390" s="101">
        <v>43690</v>
      </c>
      <c r="EL390" s="92">
        <v>0.8</v>
      </c>
      <c r="EM390" s="103">
        <v>43690</v>
      </c>
      <c r="EN390" s="102">
        <v>78</v>
      </c>
      <c r="EO390" s="101">
        <v>43690</v>
      </c>
      <c r="EP390" s="92">
        <v>156</v>
      </c>
      <c r="EQ390" s="101">
        <v>43690</v>
      </c>
      <c r="ER390" s="99">
        <v>46.599999999999994</v>
      </c>
      <c r="ES390" s="101">
        <v>43690</v>
      </c>
      <c r="ET390" s="192">
        <v>80</v>
      </c>
      <c r="EU390" s="101">
        <v>43690</v>
      </c>
      <c r="EV390" s="92">
        <v>147</v>
      </c>
      <c r="EW390" s="101">
        <v>43690</v>
      </c>
      <c r="EX390" s="92"/>
      <c r="EY390" s="103" t="s">
        <v>1836</v>
      </c>
      <c r="EZ390" s="92">
        <v>98</v>
      </c>
      <c r="FA390" s="102"/>
      <c r="FB390" s="102"/>
      <c r="FC390" s="92"/>
      <c r="FD390" s="92"/>
      <c r="FE390" s="103">
        <v>43690</v>
      </c>
      <c r="FF390" s="105">
        <v>11</v>
      </c>
      <c r="FG390" s="101">
        <v>43690</v>
      </c>
      <c r="FH390" s="105">
        <v>100</v>
      </c>
      <c r="FI390" s="92"/>
      <c r="FJ390" s="94"/>
      <c r="FK390" s="92"/>
      <c r="FL390" s="97">
        <v>44390</v>
      </c>
      <c r="FM390" s="98" t="s">
        <v>1530</v>
      </c>
      <c r="FN390" s="97">
        <v>44482</v>
      </c>
      <c r="FO390" s="107" t="s">
        <v>807</v>
      </c>
      <c r="FP390" s="92" t="s">
        <v>132</v>
      </c>
      <c r="FQ390" s="92" t="s">
        <v>132</v>
      </c>
      <c r="FR390" s="92" t="s">
        <v>132</v>
      </c>
      <c r="FS390" s="107" t="s">
        <v>807</v>
      </c>
      <c r="FT390" s="92" t="s">
        <v>132</v>
      </c>
      <c r="FU390" s="92"/>
      <c r="GM390" s="102"/>
    </row>
    <row r="391" spans="1:195" s="75" customFormat="1" x14ac:dyDescent="0.25">
      <c r="A391" s="85">
        <v>2022</v>
      </c>
      <c r="B391" s="76">
        <v>44926</v>
      </c>
      <c r="C391" s="85" t="s">
        <v>121</v>
      </c>
      <c r="D391" s="85" t="s">
        <v>122</v>
      </c>
      <c r="E391" s="85" t="s">
        <v>123</v>
      </c>
      <c r="F391" s="77">
        <f t="shared" si="288"/>
        <v>390</v>
      </c>
      <c r="G391" s="85" t="s">
        <v>1586</v>
      </c>
      <c r="H391" s="85">
        <v>86</v>
      </c>
      <c r="I391" s="85" t="s">
        <v>797</v>
      </c>
      <c r="J391" s="217" t="s">
        <v>983</v>
      </c>
      <c r="K391" s="77" t="str">
        <f>VLOOKUP(J391,[1]CodMpios!$B$1075:$E$1087,4,FALSE)</f>
        <v>86749 - Sibundoy</v>
      </c>
      <c r="L391" s="77" t="str">
        <f>VLOOKUP($J391,[1]Coord_Mpios_X_Y!$B$102:$K$114,9,FALSE)</f>
        <v>1,228746922448</v>
      </c>
      <c r="M391" s="77" t="str">
        <f>VLOOKUP($J391,[1]Coord_Mpios_X_Y!$B$102:$K$114,10,FALSE)</f>
        <v>-76,913075853547</v>
      </c>
      <c r="N391" s="86" t="s">
        <v>1592</v>
      </c>
      <c r="O391" s="86" t="s">
        <v>1776</v>
      </c>
      <c r="P391" s="218"/>
      <c r="Q391" s="85" t="s">
        <v>126</v>
      </c>
      <c r="R391" s="108">
        <v>27431754</v>
      </c>
      <c r="S391" s="62" t="str">
        <f t="shared" si="269"/>
        <v>CC27431754</v>
      </c>
      <c r="T391" s="91" t="s">
        <v>1018</v>
      </c>
      <c r="U391" s="85" t="s">
        <v>203</v>
      </c>
      <c r="V391" s="91" t="s">
        <v>411</v>
      </c>
      <c r="W391" s="85" t="s">
        <v>241</v>
      </c>
      <c r="X391" s="87">
        <v>19548</v>
      </c>
      <c r="Y391" s="89">
        <f t="shared" si="285"/>
        <v>53</v>
      </c>
      <c r="Z391" s="63">
        <f>VLOOKUP($Y391,[1]Edades!$A$3:$H$153,4,FALSE)</f>
        <v>5</v>
      </c>
      <c r="AA391" s="63" t="str">
        <f>VLOOKUP($Y391,[1]Edades!$A$3:$H$153,6,FALSE)</f>
        <v>5 - Adultez</v>
      </c>
      <c r="AB391" s="63">
        <f>VLOOKUP($Y391,[1]Edades!$A$3:$H$153,7,FALSE)</f>
        <v>11</v>
      </c>
      <c r="AC391" s="63" t="str">
        <f>VLOOKUP($Y391,[1]Edades!$A$3:$H$153,8,FALSE)</f>
        <v>50-54</v>
      </c>
      <c r="AD391" s="91" t="s">
        <v>1590</v>
      </c>
      <c r="AE391" s="85">
        <v>2</v>
      </c>
      <c r="AF391" s="85" t="s">
        <v>807</v>
      </c>
      <c r="AG391" s="86" t="s">
        <v>1777</v>
      </c>
      <c r="AH391" s="85" t="s">
        <v>807</v>
      </c>
      <c r="AI391" s="85" t="s">
        <v>807</v>
      </c>
      <c r="AJ391" s="85" t="s">
        <v>807</v>
      </c>
      <c r="AK391" s="86" t="s">
        <v>1592</v>
      </c>
      <c r="AL391" s="86" t="s">
        <v>1601</v>
      </c>
      <c r="AM391" s="85" t="s">
        <v>1786</v>
      </c>
      <c r="AN391" s="85" t="s">
        <v>131</v>
      </c>
      <c r="AO391" s="85" t="s">
        <v>131</v>
      </c>
      <c r="AP391" s="85" t="s">
        <v>131</v>
      </c>
      <c r="AQ391" s="75" t="s">
        <v>1841</v>
      </c>
      <c r="AR391" s="53" t="str">
        <f t="shared" si="286"/>
        <v>86749 - Sibundoy</v>
      </c>
      <c r="AS391" s="85" t="s">
        <v>1669</v>
      </c>
      <c r="AT391" s="85">
        <v>3142967868</v>
      </c>
      <c r="AU391" s="85" t="s">
        <v>1219</v>
      </c>
      <c r="AV391" s="85"/>
      <c r="AW391" s="85"/>
      <c r="AX391" s="85"/>
      <c r="AY391" s="85"/>
      <c r="AZ391" s="85"/>
      <c r="BA391" s="85">
        <v>86</v>
      </c>
      <c r="BB391" s="85" t="s">
        <v>1778</v>
      </c>
      <c r="BC391" s="85">
        <v>86749</v>
      </c>
      <c r="BD391" s="85" t="s">
        <v>1669</v>
      </c>
      <c r="BE391" s="89">
        <v>860010017201</v>
      </c>
      <c r="BF391" s="49" t="s">
        <v>1080</v>
      </c>
      <c r="BG391" s="85" t="s">
        <v>1779</v>
      </c>
      <c r="BH391" s="85" t="s">
        <v>1780</v>
      </c>
      <c r="BI391" s="85">
        <v>4201616</v>
      </c>
      <c r="BJ391" s="85"/>
      <c r="BK391" s="85"/>
      <c r="BL391" s="85" t="s">
        <v>807</v>
      </c>
      <c r="BM391" s="85" t="s">
        <v>130</v>
      </c>
      <c r="BN391" s="85" t="s">
        <v>132</v>
      </c>
      <c r="BO391" s="85">
        <v>0</v>
      </c>
      <c r="BP391" s="85" t="s">
        <v>132</v>
      </c>
      <c r="BQ391" s="85" t="s">
        <v>132</v>
      </c>
      <c r="BR391" s="85" t="s">
        <v>807</v>
      </c>
      <c r="BS391" s="85" t="s">
        <v>807</v>
      </c>
      <c r="BT391" s="90">
        <v>43718</v>
      </c>
      <c r="BU391" s="85" t="s">
        <v>1677</v>
      </c>
      <c r="BV391" s="85" t="s">
        <v>130</v>
      </c>
      <c r="BW391" s="91" t="s">
        <v>1678</v>
      </c>
      <c r="BX391" s="85"/>
      <c r="BY391" s="85" t="s">
        <v>132</v>
      </c>
      <c r="BZ391" s="85" t="s">
        <v>807</v>
      </c>
      <c r="CA391" s="85" t="s">
        <v>807</v>
      </c>
      <c r="CB391" s="85"/>
      <c r="CC391" s="85"/>
      <c r="CD391" s="85" t="s">
        <v>131</v>
      </c>
      <c r="CE391" s="88" t="s">
        <v>1681</v>
      </c>
      <c r="CF391" s="80" t="str">
        <f t="shared" si="267"/>
        <v>HTA</v>
      </c>
      <c r="CG391" s="109">
        <v>82</v>
      </c>
      <c r="CH391" s="95">
        <v>150</v>
      </c>
      <c r="CI391" s="50">
        <f t="shared" si="270"/>
        <v>36.444444444444443</v>
      </c>
      <c r="CJ391" s="18" t="str">
        <f t="shared" si="271"/>
        <v>OBESIDAD</v>
      </c>
      <c r="CK391" s="95">
        <f>Hoja1!L393</f>
        <v>9</v>
      </c>
      <c r="CL391" s="10" t="s">
        <v>1112</v>
      </c>
      <c r="CM391" s="97">
        <v>43718</v>
      </c>
      <c r="CN391" s="92"/>
      <c r="CO391" s="75">
        <v>1</v>
      </c>
      <c r="CP391" s="97">
        <v>43718</v>
      </c>
      <c r="CQ391" s="75">
        <v>2</v>
      </c>
      <c r="CR391" s="65" t="s">
        <v>1222</v>
      </c>
      <c r="CS391" s="75">
        <v>0</v>
      </c>
      <c r="CT391" s="92" t="s">
        <v>131</v>
      </c>
      <c r="CU391" s="93" t="s">
        <v>807</v>
      </c>
      <c r="CV391" s="92"/>
      <c r="CW391" s="102">
        <v>130</v>
      </c>
      <c r="CX391" s="102">
        <v>80</v>
      </c>
      <c r="CY391" s="93" t="s">
        <v>807</v>
      </c>
      <c r="CZ391" s="92" t="s">
        <v>132</v>
      </c>
      <c r="DA391" s="75" t="s">
        <v>807</v>
      </c>
      <c r="DB391" s="92">
        <v>0</v>
      </c>
      <c r="DC391" s="75" t="str">
        <f t="shared" si="272"/>
        <v/>
      </c>
      <c r="DD391" s="16" t="str">
        <f t="shared" si="273"/>
        <v/>
      </c>
      <c r="DE391" s="16" t="str">
        <f t="shared" si="274"/>
        <v/>
      </c>
      <c r="DF391" s="16" t="str">
        <f t="shared" si="275"/>
        <v/>
      </c>
      <c r="DG391" s="16" t="str">
        <f t="shared" si="287"/>
        <v xml:space="preserve"> +  +  + </v>
      </c>
      <c r="DH391" s="16" t="str">
        <f t="shared" si="289"/>
        <v>HTA</v>
      </c>
      <c r="DI391" s="98"/>
      <c r="DJ391" s="75" t="str">
        <f t="shared" si="276"/>
        <v>NO</v>
      </c>
      <c r="DL391" s="98"/>
      <c r="DM391" s="98">
        <v>43621</v>
      </c>
      <c r="DN391" s="75" t="str">
        <f t="shared" si="277"/>
        <v>SI</v>
      </c>
      <c r="DO391" s="98"/>
      <c r="DP391" s="75" t="str">
        <f t="shared" si="278"/>
        <v>NO</v>
      </c>
      <c r="DQ391" s="98"/>
      <c r="DR391" s="75" t="str">
        <f t="shared" si="279"/>
        <v>NO</v>
      </c>
      <c r="DS391" s="98">
        <v>43250</v>
      </c>
      <c r="DT391" s="75" t="str">
        <f t="shared" si="280"/>
        <v>SI</v>
      </c>
      <c r="DU391" s="98"/>
      <c r="DV391" s="75" t="str">
        <f t="shared" si="281"/>
        <v>NO</v>
      </c>
      <c r="DW391" s="98"/>
      <c r="DX391" s="75" t="str">
        <f t="shared" si="282"/>
        <v>NO</v>
      </c>
      <c r="DY391" s="98">
        <v>43693</v>
      </c>
      <c r="DZ391" s="75" t="str">
        <f t="shared" si="283"/>
        <v>SI</v>
      </c>
      <c r="EA391" s="98"/>
      <c r="EB391" s="75" t="str">
        <f t="shared" si="284"/>
        <v>NO</v>
      </c>
      <c r="EC391" s="98" t="s">
        <v>807</v>
      </c>
      <c r="ED391" s="92" t="s">
        <v>1530</v>
      </c>
      <c r="EE391" s="92"/>
      <c r="EF391" s="98" t="s">
        <v>807</v>
      </c>
      <c r="EG391" s="94"/>
      <c r="EH391" s="99" t="s">
        <v>131</v>
      </c>
      <c r="EI391" s="99" t="s">
        <v>807</v>
      </c>
      <c r="EJ391" s="99"/>
      <c r="EK391" s="101">
        <v>43693</v>
      </c>
      <c r="EL391" s="92">
        <v>1.07</v>
      </c>
      <c r="EM391" s="103">
        <v>43693</v>
      </c>
      <c r="EN391" s="102">
        <v>116</v>
      </c>
      <c r="EO391" s="101">
        <v>43693</v>
      </c>
      <c r="EP391" s="92">
        <v>190</v>
      </c>
      <c r="EQ391" s="101">
        <v>43693</v>
      </c>
      <c r="ER391" s="99">
        <v>98.6</v>
      </c>
      <c r="ES391" s="101">
        <v>43693</v>
      </c>
      <c r="ET391" s="192">
        <v>58</v>
      </c>
      <c r="EU391" s="101">
        <v>43693</v>
      </c>
      <c r="EV391" s="92">
        <v>167</v>
      </c>
      <c r="EW391" s="101">
        <v>43693</v>
      </c>
      <c r="EX391" s="92"/>
      <c r="EY391" s="103" t="s">
        <v>1836</v>
      </c>
      <c r="EZ391" s="92">
        <v>98</v>
      </c>
      <c r="FA391" s="102"/>
      <c r="FB391" s="102"/>
      <c r="FC391" s="92"/>
      <c r="FD391" s="92"/>
      <c r="FE391" s="103">
        <v>43693</v>
      </c>
      <c r="FF391" s="105">
        <v>29.8</v>
      </c>
      <c r="FG391" s="101">
        <v>43693</v>
      </c>
      <c r="FH391" s="105">
        <v>89</v>
      </c>
      <c r="FI391" s="92"/>
      <c r="FJ391" s="94"/>
      <c r="FK391" s="92"/>
      <c r="FL391" s="97">
        <v>43718</v>
      </c>
      <c r="FM391" s="98" t="s">
        <v>1530</v>
      </c>
      <c r="FN391" s="97">
        <v>43891</v>
      </c>
      <c r="FO391" s="107" t="s">
        <v>807</v>
      </c>
      <c r="FP391" s="92" t="s">
        <v>132</v>
      </c>
      <c r="FQ391" s="92" t="s">
        <v>132</v>
      </c>
      <c r="FR391" s="92" t="s">
        <v>132</v>
      </c>
      <c r="FS391" s="107" t="s">
        <v>807</v>
      </c>
      <c r="FT391" s="92" t="s">
        <v>132</v>
      </c>
      <c r="FU391" s="92"/>
      <c r="GM391" s="102"/>
    </row>
    <row r="392" spans="1:195" s="75" customFormat="1" x14ac:dyDescent="0.25">
      <c r="A392" s="85">
        <v>2022</v>
      </c>
      <c r="B392" s="76">
        <v>44926</v>
      </c>
      <c r="C392" s="85" t="s">
        <v>121</v>
      </c>
      <c r="D392" s="85" t="s">
        <v>122</v>
      </c>
      <c r="E392" s="85" t="s">
        <v>1474</v>
      </c>
      <c r="F392" s="77">
        <f t="shared" si="288"/>
        <v>391</v>
      </c>
      <c r="G392" s="85" t="s">
        <v>1586</v>
      </c>
      <c r="H392" s="85">
        <v>86</v>
      </c>
      <c r="I392" s="85" t="s">
        <v>797</v>
      </c>
      <c r="J392" s="217" t="s">
        <v>911</v>
      </c>
      <c r="K392" s="77" t="str">
        <f>VLOOKUP(J392,[1]CodMpios!$B$1075:$E$1087,4,FALSE)</f>
        <v>86568 - Puerto Asís</v>
      </c>
      <c r="L392" s="77" t="str">
        <f>VLOOKUP($J392,[1]Coord_Mpios_X_Y!$B$102:$K$114,9,FALSE)</f>
        <v>0,478611463602</v>
      </c>
      <c r="M392" s="77" t="str">
        <f>VLOOKUP($J392,[1]Coord_Mpios_X_Y!$B$102:$K$114,10,FALSE)</f>
        <v>-76,328200149562</v>
      </c>
      <c r="N392" s="86" t="s">
        <v>1775</v>
      </c>
      <c r="O392" s="86" t="s">
        <v>1776</v>
      </c>
      <c r="P392" s="218"/>
      <c r="Q392" s="85" t="s">
        <v>126</v>
      </c>
      <c r="R392" s="108">
        <v>27354297</v>
      </c>
      <c r="S392" s="62" t="str">
        <f t="shared" si="269"/>
        <v>CC27354297</v>
      </c>
      <c r="T392" s="91" t="s">
        <v>1389</v>
      </c>
      <c r="U392" s="85" t="s">
        <v>267</v>
      </c>
      <c r="V392" s="91" t="s">
        <v>155</v>
      </c>
      <c r="W392" s="85" t="s">
        <v>280</v>
      </c>
      <c r="X392" s="87">
        <v>21126</v>
      </c>
      <c r="Y392" s="89">
        <f t="shared" si="285"/>
        <v>57</v>
      </c>
      <c r="Z392" s="63">
        <f>VLOOKUP($Y392,[1]Edades!$A$3:$H$153,4,FALSE)</f>
        <v>5</v>
      </c>
      <c r="AA392" s="63" t="str">
        <f>VLOOKUP($Y392,[1]Edades!$A$3:$H$153,6,FALSE)</f>
        <v>5 - Adultez</v>
      </c>
      <c r="AB392" s="63">
        <f>VLOOKUP($Y392,[1]Edades!$A$3:$H$153,7,FALSE)</f>
        <v>12</v>
      </c>
      <c r="AC392" s="63" t="str">
        <f>VLOOKUP($Y392,[1]Edades!$A$3:$H$153,8,FALSE)</f>
        <v>55-59</v>
      </c>
      <c r="AD392" s="91" t="s">
        <v>1590</v>
      </c>
      <c r="AE392" s="85">
        <v>2</v>
      </c>
      <c r="AF392" s="85" t="s">
        <v>807</v>
      </c>
      <c r="AG392" s="86" t="s">
        <v>1777</v>
      </c>
      <c r="AH392" s="85" t="s">
        <v>807</v>
      </c>
      <c r="AI392" s="85" t="s">
        <v>807</v>
      </c>
      <c r="AJ392" s="85" t="s">
        <v>807</v>
      </c>
      <c r="AK392" s="86" t="s">
        <v>1775</v>
      </c>
      <c r="AL392" s="86" t="s">
        <v>1600</v>
      </c>
      <c r="AM392" s="85" t="s">
        <v>1786</v>
      </c>
      <c r="AN392" s="85" t="s">
        <v>131</v>
      </c>
      <c r="AO392" s="85" t="s">
        <v>131</v>
      </c>
      <c r="AP392" s="85" t="s">
        <v>131</v>
      </c>
      <c r="AQ392" s="75" t="s">
        <v>1841</v>
      </c>
      <c r="AR392" s="53" t="str">
        <f t="shared" si="286"/>
        <v>86568 - Puerto Asís</v>
      </c>
      <c r="AS392" s="85" t="s">
        <v>1655</v>
      </c>
      <c r="AT392" s="85">
        <v>3138937126</v>
      </c>
      <c r="AU392" s="85" t="s">
        <v>1219</v>
      </c>
      <c r="AV392" s="85"/>
      <c r="AW392" s="85"/>
      <c r="AX392" s="85"/>
      <c r="AY392" s="85"/>
      <c r="AZ392" s="85"/>
      <c r="BA392" s="85">
        <v>86</v>
      </c>
      <c r="BB392" s="85" t="s">
        <v>1778</v>
      </c>
      <c r="BC392" s="85">
        <v>86568</v>
      </c>
      <c r="BD392" s="85" t="s">
        <v>1655</v>
      </c>
      <c r="BE392" s="89">
        <v>860010017201</v>
      </c>
      <c r="BF392" s="49" t="s">
        <v>1081</v>
      </c>
      <c r="BG392" s="85" t="s">
        <v>1779</v>
      </c>
      <c r="BH392" s="85" t="s">
        <v>1780</v>
      </c>
      <c r="BI392" s="85">
        <v>4201616</v>
      </c>
      <c r="BJ392" s="85"/>
      <c r="BK392" s="85"/>
      <c r="BL392" s="85" t="s">
        <v>807</v>
      </c>
      <c r="BM392" s="85" t="s">
        <v>130</v>
      </c>
      <c r="BN392" s="85" t="s">
        <v>132</v>
      </c>
      <c r="BO392" s="85">
        <v>0</v>
      </c>
      <c r="BP392" s="85" t="s">
        <v>132</v>
      </c>
      <c r="BQ392" s="85" t="s">
        <v>132</v>
      </c>
      <c r="BR392" s="85" t="s">
        <v>1676</v>
      </c>
      <c r="BS392" s="85" t="s">
        <v>132</v>
      </c>
      <c r="BT392" s="90">
        <v>44855</v>
      </c>
      <c r="BU392" s="85" t="s">
        <v>1677</v>
      </c>
      <c r="BV392" s="85" t="s">
        <v>130</v>
      </c>
      <c r="BW392" s="91" t="s">
        <v>131</v>
      </c>
      <c r="BX392" s="85"/>
      <c r="BY392" s="85" t="s">
        <v>131</v>
      </c>
      <c r="BZ392" s="85" t="s">
        <v>131</v>
      </c>
      <c r="CA392" s="85" t="s">
        <v>132</v>
      </c>
      <c r="CB392" s="184" t="s">
        <v>1913</v>
      </c>
      <c r="CC392" s="85"/>
      <c r="CD392" s="85" t="s">
        <v>1686</v>
      </c>
      <c r="CE392" s="88" t="s">
        <v>1681</v>
      </c>
      <c r="CF392" s="80" t="str">
        <f t="shared" si="267"/>
        <v>DM</v>
      </c>
      <c r="CG392" s="109">
        <v>82</v>
      </c>
      <c r="CH392" s="95">
        <v>158</v>
      </c>
      <c r="CI392" s="50">
        <f t="shared" si="270"/>
        <v>32.847300112161506</v>
      </c>
      <c r="CJ392" s="18" t="str">
        <f t="shared" si="271"/>
        <v>OBESIDAD</v>
      </c>
      <c r="CK392" s="95">
        <f>Hoja1!L394</f>
        <v>9</v>
      </c>
      <c r="CL392" s="10" t="s">
        <v>1112</v>
      </c>
      <c r="CM392" s="97">
        <v>43720</v>
      </c>
      <c r="CN392" s="92"/>
      <c r="CO392" s="92">
        <v>2</v>
      </c>
      <c r="CP392" s="65" t="s">
        <v>1222</v>
      </c>
      <c r="CQ392" s="75">
        <v>1</v>
      </c>
      <c r="CR392" s="97">
        <v>43720</v>
      </c>
      <c r="CS392" s="75">
        <v>1</v>
      </c>
      <c r="CT392" s="110" t="s">
        <v>1707</v>
      </c>
      <c r="CU392" s="93" t="s">
        <v>807</v>
      </c>
      <c r="CV392" s="92"/>
      <c r="CW392" s="102">
        <v>120</v>
      </c>
      <c r="CX392" s="102">
        <v>70</v>
      </c>
      <c r="CY392" s="93" t="s">
        <v>807</v>
      </c>
      <c r="CZ392" s="92" t="s">
        <v>132</v>
      </c>
      <c r="DA392" s="75" t="s">
        <v>807</v>
      </c>
      <c r="DB392" s="92">
        <v>0</v>
      </c>
      <c r="DC392" s="75" t="str">
        <f t="shared" si="272"/>
        <v/>
      </c>
      <c r="DD392" s="16" t="str">
        <f t="shared" si="273"/>
        <v/>
      </c>
      <c r="DE392" s="16" t="str">
        <f t="shared" si="274"/>
        <v/>
      </c>
      <c r="DF392" s="16" t="str">
        <f t="shared" si="275"/>
        <v/>
      </c>
      <c r="DG392" s="16" t="str">
        <f t="shared" si="287"/>
        <v xml:space="preserve"> +  +  + </v>
      </c>
      <c r="DH392" s="16" t="str">
        <f t="shared" si="289"/>
        <v>DM</v>
      </c>
      <c r="DI392" s="98"/>
      <c r="DJ392" s="75" t="str">
        <f t="shared" si="276"/>
        <v>NO</v>
      </c>
      <c r="DL392" s="98"/>
      <c r="DM392" s="98">
        <v>43724</v>
      </c>
      <c r="DN392" s="75" t="str">
        <f t="shared" si="277"/>
        <v>SI</v>
      </c>
      <c r="DO392" s="98"/>
      <c r="DP392" s="75" t="str">
        <f t="shared" si="278"/>
        <v>NO</v>
      </c>
      <c r="DQ392" s="98"/>
      <c r="DR392" s="75" t="str">
        <f t="shared" si="279"/>
        <v>NO</v>
      </c>
      <c r="DS392" s="98">
        <v>43709</v>
      </c>
      <c r="DT392" s="75" t="str">
        <f t="shared" si="280"/>
        <v>SI</v>
      </c>
      <c r="DU392" s="98"/>
      <c r="DV392" s="75" t="str">
        <f t="shared" si="281"/>
        <v>NO</v>
      </c>
      <c r="DW392" s="98"/>
      <c r="DX392" s="75" t="str">
        <f t="shared" si="282"/>
        <v>NO</v>
      </c>
      <c r="DY392" s="98"/>
      <c r="DZ392" s="75" t="str">
        <f t="shared" si="283"/>
        <v>NO</v>
      </c>
      <c r="EA392" s="98"/>
      <c r="EB392" s="75" t="str">
        <f t="shared" si="284"/>
        <v>NO</v>
      </c>
      <c r="EC392" s="98" t="s">
        <v>807</v>
      </c>
      <c r="ED392" s="92" t="s">
        <v>1530</v>
      </c>
      <c r="EE392" s="92"/>
      <c r="EF392" s="98" t="s">
        <v>807</v>
      </c>
      <c r="EG392" s="94"/>
      <c r="EH392" s="99"/>
      <c r="EI392" s="99" t="s">
        <v>807</v>
      </c>
      <c r="EJ392" s="99"/>
      <c r="EK392" s="111">
        <v>44420</v>
      </c>
      <c r="EL392" s="92">
        <v>1</v>
      </c>
      <c r="EM392" s="112">
        <v>43797</v>
      </c>
      <c r="EN392" s="102">
        <v>90.6</v>
      </c>
      <c r="EO392" s="111">
        <v>44420</v>
      </c>
      <c r="EP392" s="92">
        <v>144</v>
      </c>
      <c r="EQ392" s="111">
        <v>44420</v>
      </c>
      <c r="ER392" s="99">
        <v>59.7</v>
      </c>
      <c r="ES392" s="111">
        <v>44420</v>
      </c>
      <c r="ET392" s="192">
        <v>47.5</v>
      </c>
      <c r="EU392" s="111">
        <v>44420</v>
      </c>
      <c r="EV392" s="92">
        <v>184</v>
      </c>
      <c r="EW392" s="111">
        <v>44420</v>
      </c>
      <c r="EX392" s="92"/>
      <c r="EY392" s="112">
        <v>44694</v>
      </c>
      <c r="EZ392" s="92">
        <v>5.8</v>
      </c>
      <c r="FA392" s="102"/>
      <c r="FB392" s="102"/>
      <c r="FC392" s="92"/>
      <c r="FD392" s="92"/>
      <c r="FE392" s="112">
        <v>44420</v>
      </c>
      <c r="FF392" s="125">
        <v>7.5</v>
      </c>
      <c r="FG392" s="111">
        <v>44420</v>
      </c>
      <c r="FH392" s="125">
        <v>17</v>
      </c>
      <c r="FI392" s="92"/>
      <c r="FJ392" s="94"/>
      <c r="FK392" s="92"/>
      <c r="FL392" s="97">
        <v>44855</v>
      </c>
      <c r="FM392" s="98" t="s">
        <v>1530</v>
      </c>
      <c r="FN392" s="97">
        <v>44947</v>
      </c>
      <c r="FO392" s="107"/>
      <c r="FP392" s="92" t="s">
        <v>132</v>
      </c>
      <c r="FQ392" s="92" t="s">
        <v>132</v>
      </c>
      <c r="FR392" s="92" t="s">
        <v>132</v>
      </c>
      <c r="FS392" s="107" t="s">
        <v>807</v>
      </c>
      <c r="FT392" s="92" t="s">
        <v>132</v>
      </c>
      <c r="FU392" s="92"/>
      <c r="GM392" s="102"/>
    </row>
    <row r="393" spans="1:195" s="75" customFormat="1" x14ac:dyDescent="0.25">
      <c r="A393" s="85">
        <v>2022</v>
      </c>
      <c r="B393" s="76">
        <v>44926</v>
      </c>
      <c r="C393" s="85" t="s">
        <v>121</v>
      </c>
      <c r="D393" s="85" t="s">
        <v>122</v>
      </c>
      <c r="E393" s="85" t="s">
        <v>123</v>
      </c>
      <c r="F393" s="77">
        <f t="shared" si="288"/>
        <v>392</v>
      </c>
      <c r="G393" s="85" t="s">
        <v>1586</v>
      </c>
      <c r="H393" s="85">
        <v>86</v>
      </c>
      <c r="I393" s="85" t="s">
        <v>797</v>
      </c>
      <c r="J393" s="217" t="s">
        <v>800</v>
      </c>
      <c r="K393" s="77" t="str">
        <f>VLOOKUP(J393,[1]CodMpios!$B$1075:$E$1087,4,FALSE)</f>
        <v>86001 - Mocoa</v>
      </c>
      <c r="L393" s="77" t="str">
        <f>VLOOKUP($J393,[1]Coord_Mpios_X_Y!$B$102:$K$114,9,FALSE)</f>
        <v>1,228574994655</v>
      </c>
      <c r="M393" s="77" t="str">
        <f>VLOOKUP($J393,[1]Coord_Mpios_X_Y!$B$102:$K$114,10,FALSE)</f>
        <v>-76,684362183288</v>
      </c>
      <c r="N393" s="86" t="s">
        <v>1775</v>
      </c>
      <c r="O393" s="86" t="s">
        <v>1776</v>
      </c>
      <c r="P393" s="218"/>
      <c r="Q393" s="85" t="s">
        <v>126</v>
      </c>
      <c r="R393" s="108">
        <v>18123602</v>
      </c>
      <c r="S393" s="62" t="str">
        <f t="shared" si="269"/>
        <v>CC18123602</v>
      </c>
      <c r="T393" s="91" t="s">
        <v>839</v>
      </c>
      <c r="U393" s="85" t="s">
        <v>153</v>
      </c>
      <c r="V393" s="91" t="s">
        <v>174</v>
      </c>
      <c r="W393" s="85" t="s">
        <v>290</v>
      </c>
      <c r="X393" s="87">
        <v>23002</v>
      </c>
      <c r="Y393" s="89">
        <f t="shared" si="285"/>
        <v>62</v>
      </c>
      <c r="Z393" s="63">
        <f>VLOOKUP($Y393,[1]Edades!$A$3:$H$153,4,FALSE)</f>
        <v>6</v>
      </c>
      <c r="AA393" s="63" t="str">
        <f>VLOOKUP($Y393,[1]Edades!$A$3:$H$153,6,FALSE)</f>
        <v>6 - Persona mayor</v>
      </c>
      <c r="AB393" s="63">
        <f>VLOOKUP($Y393,[1]Edades!$A$3:$H$153,7,FALSE)</f>
        <v>13</v>
      </c>
      <c r="AC393" s="63" t="str">
        <f>VLOOKUP($Y393,[1]Edades!$A$3:$H$153,8,FALSE)</f>
        <v>60-64</v>
      </c>
      <c r="AD393" s="91" t="s">
        <v>1589</v>
      </c>
      <c r="AE393" s="85">
        <v>1</v>
      </c>
      <c r="AF393" s="85" t="s">
        <v>807</v>
      </c>
      <c r="AG393" s="86" t="s">
        <v>1777</v>
      </c>
      <c r="AH393" s="85" t="s">
        <v>807</v>
      </c>
      <c r="AI393" s="85" t="s">
        <v>807</v>
      </c>
      <c r="AJ393" s="85" t="s">
        <v>807</v>
      </c>
      <c r="AK393" s="86" t="s">
        <v>1775</v>
      </c>
      <c r="AL393" s="86" t="s">
        <v>1600</v>
      </c>
      <c r="AM393" s="85" t="s">
        <v>1786</v>
      </c>
      <c r="AN393" s="85" t="s">
        <v>131</v>
      </c>
      <c r="AO393" s="85" t="s">
        <v>131</v>
      </c>
      <c r="AP393" s="85" t="s">
        <v>131</v>
      </c>
      <c r="AQ393" s="75" t="s">
        <v>1841</v>
      </c>
      <c r="AR393" s="53" t="str">
        <f t="shared" si="286"/>
        <v>86001 - Mocoa</v>
      </c>
      <c r="AS393" s="85" t="s">
        <v>1586</v>
      </c>
      <c r="AT393" s="88">
        <v>3143261991</v>
      </c>
      <c r="AU393" s="85" t="s">
        <v>1219</v>
      </c>
      <c r="AV393" s="85"/>
      <c r="AW393" s="85"/>
      <c r="AX393" s="85"/>
      <c r="AY393" s="85"/>
      <c r="AZ393" s="85"/>
      <c r="BA393" s="85">
        <v>86</v>
      </c>
      <c r="BB393" s="85" t="s">
        <v>1778</v>
      </c>
      <c r="BC393" s="85">
        <v>86001</v>
      </c>
      <c r="BD393" s="85" t="s">
        <v>1586</v>
      </c>
      <c r="BE393" s="89">
        <v>860010017201</v>
      </c>
      <c r="BF393" s="49" t="s">
        <v>1079</v>
      </c>
      <c r="BG393" s="85" t="s">
        <v>1779</v>
      </c>
      <c r="BH393" s="85" t="s">
        <v>1780</v>
      </c>
      <c r="BI393" s="85">
        <v>4201616</v>
      </c>
      <c r="BJ393" s="85"/>
      <c r="BK393" s="85"/>
      <c r="BL393" s="85" t="s">
        <v>807</v>
      </c>
      <c r="BM393" s="88" t="s">
        <v>132</v>
      </c>
      <c r="BN393" s="85" t="s">
        <v>130</v>
      </c>
      <c r="BO393" s="85">
        <v>1</v>
      </c>
      <c r="BP393" s="85" t="s">
        <v>132</v>
      </c>
      <c r="BQ393" s="85" t="s">
        <v>132</v>
      </c>
      <c r="BR393" s="85" t="s">
        <v>807</v>
      </c>
      <c r="BS393" s="85" t="s">
        <v>807</v>
      </c>
      <c r="BT393" s="87">
        <v>44736</v>
      </c>
      <c r="BU393" s="85" t="s">
        <v>1677</v>
      </c>
      <c r="BV393" s="85" t="s">
        <v>130</v>
      </c>
      <c r="BW393" s="91" t="s">
        <v>1700</v>
      </c>
      <c r="BX393" s="85"/>
      <c r="BY393" s="85" t="s">
        <v>132</v>
      </c>
      <c r="BZ393" s="85" t="s">
        <v>807</v>
      </c>
      <c r="CA393" s="85" t="s">
        <v>807</v>
      </c>
      <c r="CB393" s="85"/>
      <c r="CC393" s="85"/>
      <c r="CD393" s="85" t="s">
        <v>131</v>
      </c>
      <c r="CE393" s="88" t="s">
        <v>1681</v>
      </c>
      <c r="CF393" s="80" t="str">
        <f t="shared" si="267"/>
        <v>HTA</v>
      </c>
      <c r="CG393" s="109">
        <v>75</v>
      </c>
      <c r="CH393" s="95">
        <v>170</v>
      </c>
      <c r="CI393" s="50">
        <f t="shared" si="270"/>
        <v>25.95155709342561</v>
      </c>
      <c r="CJ393" s="18" t="str">
        <f t="shared" si="271"/>
        <v>SOBREPESO</v>
      </c>
      <c r="CK393" s="95">
        <f>Hoja1!L395</f>
        <v>20</v>
      </c>
      <c r="CL393" s="10" t="s">
        <v>1114</v>
      </c>
      <c r="CM393" s="114">
        <v>43732</v>
      </c>
      <c r="CN393" s="92"/>
      <c r="CO393" s="75">
        <v>1</v>
      </c>
      <c r="CP393" s="98">
        <v>43699</v>
      </c>
      <c r="CQ393" s="75">
        <v>2</v>
      </c>
      <c r="CR393" s="65" t="s">
        <v>1222</v>
      </c>
      <c r="CS393" s="75">
        <v>0</v>
      </c>
      <c r="CT393" s="110" t="s">
        <v>131</v>
      </c>
      <c r="CU393" s="93" t="s">
        <v>807</v>
      </c>
      <c r="CV393" s="92"/>
      <c r="CW393" s="102">
        <v>120</v>
      </c>
      <c r="CX393" s="102">
        <v>60</v>
      </c>
      <c r="CY393" s="93" t="s">
        <v>807</v>
      </c>
      <c r="CZ393" s="92" t="s">
        <v>132</v>
      </c>
      <c r="DA393" s="75" t="s">
        <v>807</v>
      </c>
      <c r="DB393" s="92">
        <v>0</v>
      </c>
      <c r="DC393" s="75" t="str">
        <f t="shared" si="272"/>
        <v>TABAQUISMO</v>
      </c>
      <c r="DD393" s="16" t="str">
        <f t="shared" si="273"/>
        <v/>
      </c>
      <c r="DE393" s="16" t="str">
        <f t="shared" si="274"/>
        <v/>
      </c>
      <c r="DF393" s="16" t="str">
        <f t="shared" si="275"/>
        <v/>
      </c>
      <c r="DG393" s="16" t="str">
        <f t="shared" si="287"/>
        <v xml:space="preserve">TABAQUISMO +  +  + </v>
      </c>
      <c r="DH393" s="16" t="str">
        <f>VLOOKUP(DG393,Hoja3!$A$19:$B$41,2,FALSE)</f>
        <v>TABAQUISMO</v>
      </c>
      <c r="DI393" s="98"/>
      <c r="DJ393" s="75" t="str">
        <f t="shared" si="276"/>
        <v>NO</v>
      </c>
      <c r="DL393" s="98"/>
      <c r="DM393" s="97">
        <v>44301</v>
      </c>
      <c r="DN393" s="75" t="str">
        <f t="shared" si="277"/>
        <v>SI</v>
      </c>
      <c r="DO393" s="98"/>
      <c r="DP393" s="75" t="str">
        <f t="shared" si="278"/>
        <v>NO</v>
      </c>
      <c r="DQ393" s="98"/>
      <c r="DR393" s="75" t="str">
        <f t="shared" si="279"/>
        <v>NO</v>
      </c>
      <c r="DS393" s="98"/>
      <c r="DT393" s="75" t="str">
        <f t="shared" si="280"/>
        <v>NO</v>
      </c>
      <c r="DU393" s="98"/>
      <c r="DV393" s="75" t="str">
        <f t="shared" si="281"/>
        <v>NO</v>
      </c>
      <c r="DW393" s="98"/>
      <c r="DX393" s="75" t="str">
        <f t="shared" si="282"/>
        <v>NO</v>
      </c>
      <c r="DY393" s="114">
        <v>44547</v>
      </c>
      <c r="DZ393" s="75" t="str">
        <f t="shared" si="283"/>
        <v>SI</v>
      </c>
      <c r="EA393" s="98"/>
      <c r="EB393" s="75" t="str">
        <f t="shared" si="284"/>
        <v>NO</v>
      </c>
      <c r="EC393" s="98" t="s">
        <v>807</v>
      </c>
      <c r="ED393" s="92" t="s">
        <v>1530</v>
      </c>
      <c r="EE393" s="92"/>
      <c r="EF393" s="98" t="s">
        <v>807</v>
      </c>
      <c r="EG393" s="94"/>
      <c r="EH393" s="99" t="s">
        <v>131</v>
      </c>
      <c r="EI393" s="99" t="s">
        <v>807</v>
      </c>
      <c r="EJ393" s="99"/>
      <c r="EK393" s="164">
        <v>44239</v>
      </c>
      <c r="EL393" s="92">
        <v>1.07</v>
      </c>
      <c r="EM393" s="165">
        <v>44547</v>
      </c>
      <c r="EN393" s="102">
        <v>97</v>
      </c>
      <c r="EO393" s="164">
        <v>44547</v>
      </c>
      <c r="EP393" s="92">
        <v>275</v>
      </c>
      <c r="EQ393" s="164">
        <v>44547</v>
      </c>
      <c r="ER393" s="99">
        <v>190.8</v>
      </c>
      <c r="ES393" s="164">
        <v>44547</v>
      </c>
      <c r="ET393" s="192">
        <v>57.2</v>
      </c>
      <c r="EU393" s="164">
        <v>44547</v>
      </c>
      <c r="EV393" s="92">
        <v>135</v>
      </c>
      <c r="EW393" s="164">
        <v>44239</v>
      </c>
      <c r="EX393" s="92"/>
      <c r="EY393" s="103"/>
      <c r="EZ393" s="92"/>
      <c r="FA393" s="102"/>
      <c r="FB393" s="102"/>
      <c r="FC393" s="92"/>
      <c r="FD393" s="92"/>
      <c r="FE393" s="165">
        <v>44239</v>
      </c>
      <c r="FF393" s="105">
        <v>2.7</v>
      </c>
      <c r="FG393" s="164">
        <v>44239</v>
      </c>
      <c r="FH393" s="105">
        <v>60.5</v>
      </c>
      <c r="FI393" s="92"/>
      <c r="FJ393" s="94"/>
      <c r="FK393" s="92"/>
      <c r="FL393" s="98">
        <v>44736</v>
      </c>
      <c r="FM393" s="98" t="s">
        <v>1530</v>
      </c>
      <c r="FN393" s="98">
        <v>44828</v>
      </c>
      <c r="FO393" s="107" t="s">
        <v>807</v>
      </c>
      <c r="FP393" s="92" t="s">
        <v>132</v>
      </c>
      <c r="FQ393" s="92" t="s">
        <v>132</v>
      </c>
      <c r="FR393" s="92" t="s">
        <v>132</v>
      </c>
      <c r="FS393" s="107" t="s">
        <v>807</v>
      </c>
      <c r="FT393" s="92" t="s">
        <v>132</v>
      </c>
      <c r="FU393" s="92"/>
      <c r="GM393" s="102"/>
    </row>
    <row r="394" spans="1:195" s="75" customFormat="1" x14ac:dyDescent="0.25">
      <c r="A394" s="85">
        <v>2022</v>
      </c>
      <c r="B394" s="76">
        <v>44926</v>
      </c>
      <c r="C394" s="85" t="s">
        <v>121</v>
      </c>
      <c r="D394" s="85" t="s">
        <v>122</v>
      </c>
      <c r="E394" s="85" t="s">
        <v>123</v>
      </c>
      <c r="F394" s="77">
        <f t="shared" si="288"/>
        <v>393</v>
      </c>
      <c r="G394" s="85" t="s">
        <v>1586</v>
      </c>
      <c r="H394" s="85">
        <v>86</v>
      </c>
      <c r="I394" s="85" t="s">
        <v>797</v>
      </c>
      <c r="J394" s="217" t="s">
        <v>983</v>
      </c>
      <c r="K394" s="77" t="str">
        <f>VLOOKUP(J394,[1]CodMpios!$B$1075:$E$1087,4,FALSE)</f>
        <v>86749 - Sibundoy</v>
      </c>
      <c r="L394" s="77" t="str">
        <f>VLOOKUP($J394,[1]Coord_Mpios_X_Y!$B$102:$K$114,9,FALSE)</f>
        <v>1,228746922448</v>
      </c>
      <c r="M394" s="77" t="str">
        <f>VLOOKUP($J394,[1]Coord_Mpios_X_Y!$B$102:$K$114,10,FALSE)</f>
        <v>-76,913075853547</v>
      </c>
      <c r="N394" s="86" t="s">
        <v>1775</v>
      </c>
      <c r="O394" s="86" t="s">
        <v>1776</v>
      </c>
      <c r="P394" s="218"/>
      <c r="Q394" s="85" t="s">
        <v>126</v>
      </c>
      <c r="R394" s="108">
        <v>41180016</v>
      </c>
      <c r="S394" s="62" t="str">
        <f t="shared" si="269"/>
        <v>CC41180016</v>
      </c>
      <c r="T394" s="91" t="s">
        <v>648</v>
      </c>
      <c r="U394" s="85" t="s">
        <v>1021</v>
      </c>
      <c r="V394" s="91" t="s">
        <v>346</v>
      </c>
      <c r="W394" s="85" t="s">
        <v>442</v>
      </c>
      <c r="X394" s="87">
        <v>20527</v>
      </c>
      <c r="Y394" s="89">
        <f t="shared" si="285"/>
        <v>56</v>
      </c>
      <c r="Z394" s="63">
        <f>VLOOKUP($Y394,[1]Edades!$A$3:$H$153,4,FALSE)</f>
        <v>5</v>
      </c>
      <c r="AA394" s="63" t="str">
        <f>VLOOKUP($Y394,[1]Edades!$A$3:$H$153,6,FALSE)</f>
        <v>5 - Adultez</v>
      </c>
      <c r="AB394" s="63">
        <f>VLOOKUP($Y394,[1]Edades!$A$3:$H$153,7,FALSE)</f>
        <v>12</v>
      </c>
      <c r="AC394" s="63" t="str">
        <f>VLOOKUP($Y394,[1]Edades!$A$3:$H$153,8,FALSE)</f>
        <v>55-59</v>
      </c>
      <c r="AD394" s="91" t="s">
        <v>1590</v>
      </c>
      <c r="AE394" s="85">
        <v>2</v>
      </c>
      <c r="AF394" s="85" t="s">
        <v>807</v>
      </c>
      <c r="AG394" s="86" t="s">
        <v>1777</v>
      </c>
      <c r="AH394" s="85" t="s">
        <v>807</v>
      </c>
      <c r="AI394" s="85" t="s">
        <v>807</v>
      </c>
      <c r="AJ394" s="85" t="s">
        <v>807</v>
      </c>
      <c r="AK394" s="86" t="s">
        <v>1775</v>
      </c>
      <c r="AL394" s="85" t="s">
        <v>807</v>
      </c>
      <c r="AM394" s="85" t="s">
        <v>1786</v>
      </c>
      <c r="AN394" s="85" t="s">
        <v>131</v>
      </c>
      <c r="AO394" s="85" t="s">
        <v>131</v>
      </c>
      <c r="AP394" s="85" t="s">
        <v>131</v>
      </c>
      <c r="AQ394" s="75" t="s">
        <v>1841</v>
      </c>
      <c r="AR394" s="53" t="str">
        <f t="shared" si="286"/>
        <v>86749 - Sibundoy</v>
      </c>
      <c r="AS394" s="85" t="s">
        <v>1669</v>
      </c>
      <c r="AT394" s="85">
        <v>3127656151</v>
      </c>
      <c r="AU394" s="85" t="s">
        <v>1219</v>
      </c>
      <c r="AV394" s="85"/>
      <c r="AW394" s="85"/>
      <c r="AX394" s="85"/>
      <c r="AY394" s="85"/>
      <c r="AZ394" s="85"/>
      <c r="BA394" s="85">
        <v>86</v>
      </c>
      <c r="BB394" s="85" t="s">
        <v>1778</v>
      </c>
      <c r="BC394" s="85">
        <v>86749</v>
      </c>
      <c r="BD394" s="85" t="s">
        <v>1669</v>
      </c>
      <c r="BE394" s="89">
        <v>860010017201</v>
      </c>
      <c r="BF394" s="49" t="s">
        <v>1080</v>
      </c>
      <c r="BG394" s="85" t="s">
        <v>1779</v>
      </c>
      <c r="BH394" s="85" t="s">
        <v>1780</v>
      </c>
      <c r="BI394" s="85">
        <v>4201616</v>
      </c>
      <c r="BJ394" s="85"/>
      <c r="BK394" s="85"/>
      <c r="BL394" s="85" t="s">
        <v>807</v>
      </c>
      <c r="BM394" s="85" t="s">
        <v>130</v>
      </c>
      <c r="BN394" s="85" t="s">
        <v>132</v>
      </c>
      <c r="BO394" s="85">
        <v>0</v>
      </c>
      <c r="BP394" s="85" t="s">
        <v>132</v>
      </c>
      <c r="BQ394" s="85" t="s">
        <v>132</v>
      </c>
      <c r="BR394" s="85" t="s">
        <v>807</v>
      </c>
      <c r="BS394" s="85" t="s">
        <v>807</v>
      </c>
      <c r="BT394" s="90">
        <v>43740</v>
      </c>
      <c r="BU394" s="85" t="s">
        <v>1677</v>
      </c>
      <c r="BV394" s="85" t="s">
        <v>130</v>
      </c>
      <c r="BW394" s="91" t="s">
        <v>1678</v>
      </c>
      <c r="BX394" s="85"/>
      <c r="BY394" s="85" t="s">
        <v>132</v>
      </c>
      <c r="BZ394" s="85" t="s">
        <v>807</v>
      </c>
      <c r="CA394" s="85" t="s">
        <v>807</v>
      </c>
      <c r="CB394" s="85"/>
      <c r="CC394" s="85"/>
      <c r="CD394" s="85" t="s">
        <v>131</v>
      </c>
      <c r="CE394" s="88" t="s">
        <v>1681</v>
      </c>
      <c r="CF394" s="80" t="str">
        <f t="shared" si="267"/>
        <v>HTA</v>
      </c>
      <c r="CG394" s="109">
        <v>54</v>
      </c>
      <c r="CH394" s="95">
        <v>150</v>
      </c>
      <c r="CI394" s="50">
        <f t="shared" si="270"/>
        <v>24</v>
      </c>
      <c r="CJ394" s="18" t="str">
        <f t="shared" si="271"/>
        <v>NORMAL</v>
      </c>
      <c r="CK394" s="95">
        <f>Hoja1!L396</f>
        <v>8</v>
      </c>
      <c r="CL394" s="10" t="s">
        <v>1112</v>
      </c>
      <c r="CM394" s="97">
        <v>43740</v>
      </c>
      <c r="CN394" s="92"/>
      <c r="CO394" s="75">
        <v>1</v>
      </c>
      <c r="CP394" s="97">
        <v>43740</v>
      </c>
      <c r="CQ394" s="75">
        <v>2</v>
      </c>
      <c r="CR394" s="65" t="s">
        <v>1222</v>
      </c>
      <c r="CS394" s="75">
        <v>0</v>
      </c>
      <c r="CT394" s="92" t="s">
        <v>131</v>
      </c>
      <c r="CU394" s="93" t="s">
        <v>807</v>
      </c>
      <c r="CV394" s="92"/>
      <c r="CW394" s="102">
        <v>125</v>
      </c>
      <c r="CX394" s="102">
        <v>78</v>
      </c>
      <c r="CY394" s="93" t="s">
        <v>807</v>
      </c>
      <c r="CZ394" s="92" t="s">
        <v>130</v>
      </c>
      <c r="DA394" s="75" t="s">
        <v>807</v>
      </c>
      <c r="DB394" s="92">
        <v>0</v>
      </c>
      <c r="DC394" s="75" t="str">
        <f t="shared" si="272"/>
        <v/>
      </c>
      <c r="DD394" s="16" t="str">
        <f t="shared" si="273"/>
        <v/>
      </c>
      <c r="DE394" s="16" t="str">
        <f t="shared" si="274"/>
        <v/>
      </c>
      <c r="DF394" s="16" t="str">
        <f t="shared" si="275"/>
        <v/>
      </c>
      <c r="DG394" s="16" t="str">
        <f t="shared" si="287"/>
        <v xml:space="preserve"> +  +  + </v>
      </c>
      <c r="DH394" s="16" t="str">
        <f t="shared" ref="DH394:DH402" si="290">E394</f>
        <v>HTA</v>
      </c>
      <c r="DI394" s="98"/>
      <c r="DJ394" s="75" t="str">
        <f t="shared" si="276"/>
        <v>NO</v>
      </c>
      <c r="DL394" s="98"/>
      <c r="DM394" s="98">
        <v>43584</v>
      </c>
      <c r="DN394" s="75" t="str">
        <f t="shared" si="277"/>
        <v>SI</v>
      </c>
      <c r="DO394" s="98">
        <v>43603</v>
      </c>
      <c r="DP394" s="75" t="str">
        <f t="shared" si="278"/>
        <v>SI</v>
      </c>
      <c r="DQ394" s="98"/>
      <c r="DR394" s="75" t="str">
        <f t="shared" si="279"/>
        <v>NO</v>
      </c>
      <c r="DS394" s="98">
        <v>43634</v>
      </c>
      <c r="DT394" s="75" t="str">
        <f t="shared" si="280"/>
        <v>SI</v>
      </c>
      <c r="DU394" s="98"/>
      <c r="DV394" s="75" t="str">
        <f t="shared" si="281"/>
        <v>NO</v>
      </c>
      <c r="DW394" s="98"/>
      <c r="DX394" s="75" t="str">
        <f t="shared" si="282"/>
        <v>NO</v>
      </c>
      <c r="DY394" s="98">
        <v>43564</v>
      </c>
      <c r="DZ394" s="75" t="str">
        <f t="shared" si="283"/>
        <v>SI</v>
      </c>
      <c r="EA394" s="98"/>
      <c r="EB394" s="75" t="str">
        <f t="shared" si="284"/>
        <v>NO</v>
      </c>
      <c r="EC394" s="98" t="s">
        <v>807</v>
      </c>
      <c r="ED394" s="92" t="s">
        <v>1530</v>
      </c>
      <c r="EE394" s="92"/>
      <c r="EF394" s="98" t="s">
        <v>807</v>
      </c>
      <c r="EG394" s="94"/>
      <c r="EH394" s="99" t="s">
        <v>1711</v>
      </c>
      <c r="EI394" s="99" t="s">
        <v>807</v>
      </c>
      <c r="EJ394" s="99"/>
      <c r="EK394" s="101">
        <v>43690</v>
      </c>
      <c r="EL394" s="92">
        <v>0.8</v>
      </c>
      <c r="EM394" s="103">
        <v>43690</v>
      </c>
      <c r="EN394" s="102">
        <v>74</v>
      </c>
      <c r="EO394" s="101">
        <v>43690</v>
      </c>
      <c r="EP394" s="92">
        <v>218</v>
      </c>
      <c r="EQ394" s="101">
        <v>43690</v>
      </c>
      <c r="ER394" s="99">
        <v>112</v>
      </c>
      <c r="ES394" s="101">
        <v>43690</v>
      </c>
      <c r="ET394" s="192">
        <v>78</v>
      </c>
      <c r="EU394" s="101">
        <v>43690</v>
      </c>
      <c r="EV394" s="92">
        <v>140</v>
      </c>
      <c r="EW394" s="101">
        <v>43690</v>
      </c>
      <c r="EX394" s="92"/>
      <c r="EY394" s="103" t="s">
        <v>1836</v>
      </c>
      <c r="EZ394" s="92">
        <v>98</v>
      </c>
      <c r="FA394" s="102"/>
      <c r="FB394" s="102"/>
      <c r="FC394" s="92"/>
      <c r="FD394" s="92"/>
      <c r="FE394" s="103">
        <v>43690</v>
      </c>
      <c r="FF394" s="105">
        <v>12</v>
      </c>
      <c r="FG394" s="101">
        <v>43690</v>
      </c>
      <c r="FH394" s="105">
        <v>210</v>
      </c>
      <c r="FI394" s="92"/>
      <c r="FJ394" s="94"/>
      <c r="FK394" s="92"/>
      <c r="FL394" s="97">
        <v>43740</v>
      </c>
      <c r="FM394" s="98" t="s">
        <v>1530</v>
      </c>
      <c r="FN394" s="97">
        <v>44106</v>
      </c>
      <c r="FO394" s="107" t="s">
        <v>807</v>
      </c>
      <c r="FP394" s="92" t="s">
        <v>132</v>
      </c>
      <c r="FQ394" s="92" t="s">
        <v>132</v>
      </c>
      <c r="FR394" s="92" t="s">
        <v>132</v>
      </c>
      <c r="FS394" s="107" t="s">
        <v>807</v>
      </c>
      <c r="FT394" s="92" t="s">
        <v>132</v>
      </c>
      <c r="FU394" s="92"/>
      <c r="GM394" s="102"/>
    </row>
    <row r="395" spans="1:195" s="75" customFormat="1" x14ac:dyDescent="0.25">
      <c r="A395" s="85">
        <v>2022</v>
      </c>
      <c r="B395" s="76">
        <v>44926</v>
      </c>
      <c r="C395" s="85" t="s">
        <v>121</v>
      </c>
      <c r="D395" s="85" t="s">
        <v>122</v>
      </c>
      <c r="E395" s="85" t="s">
        <v>1474</v>
      </c>
      <c r="F395" s="77">
        <f t="shared" si="288"/>
        <v>394</v>
      </c>
      <c r="G395" s="85" t="s">
        <v>1586</v>
      </c>
      <c r="H395" s="85">
        <v>86</v>
      </c>
      <c r="I395" s="85" t="s">
        <v>797</v>
      </c>
      <c r="J395" s="217" t="s">
        <v>983</v>
      </c>
      <c r="K395" s="77" t="str">
        <f>VLOOKUP(J395,[1]CodMpios!$B$1075:$E$1087,4,FALSE)</f>
        <v>86749 - Sibundoy</v>
      </c>
      <c r="L395" s="77" t="str">
        <f>VLOOKUP($J395,[1]Coord_Mpios_X_Y!$B$102:$K$114,9,FALSE)</f>
        <v>1,228746922448</v>
      </c>
      <c r="M395" s="77" t="str">
        <f>VLOOKUP($J395,[1]Coord_Mpios_X_Y!$B$102:$K$114,10,FALSE)</f>
        <v>-76,913075853547</v>
      </c>
      <c r="N395" s="86" t="s">
        <v>1784</v>
      </c>
      <c r="O395" s="86" t="s">
        <v>1776</v>
      </c>
      <c r="P395" s="218"/>
      <c r="Q395" s="85" t="s">
        <v>126</v>
      </c>
      <c r="R395" s="108">
        <v>97470140</v>
      </c>
      <c r="S395" s="62" t="str">
        <f t="shared" si="269"/>
        <v>CC97470140</v>
      </c>
      <c r="T395" s="91" t="s">
        <v>485</v>
      </c>
      <c r="U395" s="85" t="s">
        <v>1019</v>
      </c>
      <c r="V395" s="91" t="s">
        <v>837</v>
      </c>
      <c r="W395" s="85" t="s">
        <v>1020</v>
      </c>
      <c r="X395" s="87">
        <v>22367</v>
      </c>
      <c r="Y395" s="89">
        <f t="shared" si="285"/>
        <v>61</v>
      </c>
      <c r="Z395" s="63">
        <f>VLOOKUP($Y395,[1]Edades!$A$3:$H$153,4,FALSE)</f>
        <v>6</v>
      </c>
      <c r="AA395" s="63" t="str">
        <f>VLOOKUP($Y395,[1]Edades!$A$3:$H$153,6,FALSE)</f>
        <v>6 - Persona mayor</v>
      </c>
      <c r="AB395" s="63">
        <f>VLOOKUP($Y395,[1]Edades!$A$3:$H$153,7,FALSE)</f>
        <v>13</v>
      </c>
      <c r="AC395" s="63" t="str">
        <f>VLOOKUP($Y395,[1]Edades!$A$3:$H$153,8,FALSE)</f>
        <v>60-64</v>
      </c>
      <c r="AD395" s="91" t="s">
        <v>1589</v>
      </c>
      <c r="AE395" s="85">
        <v>1</v>
      </c>
      <c r="AF395" s="85" t="s">
        <v>807</v>
      </c>
      <c r="AG395" s="86" t="s">
        <v>1777</v>
      </c>
      <c r="AH395" s="85" t="s">
        <v>807</v>
      </c>
      <c r="AI395" s="85" t="s">
        <v>807</v>
      </c>
      <c r="AJ395" s="85" t="s">
        <v>807</v>
      </c>
      <c r="AK395" s="86" t="s">
        <v>1784</v>
      </c>
      <c r="AL395" s="85" t="s">
        <v>807</v>
      </c>
      <c r="AM395" s="85" t="s">
        <v>1786</v>
      </c>
      <c r="AN395" s="85" t="s">
        <v>131</v>
      </c>
      <c r="AO395" s="85" t="s">
        <v>131</v>
      </c>
      <c r="AP395" s="85" t="s">
        <v>131</v>
      </c>
      <c r="AQ395" s="75" t="s">
        <v>1841</v>
      </c>
      <c r="AR395" s="53" t="str">
        <f t="shared" si="286"/>
        <v>86749 - Sibundoy</v>
      </c>
      <c r="AS395" s="85" t="s">
        <v>1669</v>
      </c>
      <c r="AT395" s="85">
        <v>3233253255</v>
      </c>
      <c r="AU395" s="85" t="s">
        <v>1219</v>
      </c>
      <c r="AV395" s="85"/>
      <c r="AW395" s="85"/>
      <c r="AX395" s="85"/>
      <c r="AY395" s="85"/>
      <c r="AZ395" s="85"/>
      <c r="BA395" s="85">
        <v>86</v>
      </c>
      <c r="BB395" s="85" t="s">
        <v>1778</v>
      </c>
      <c r="BC395" s="85">
        <v>86749</v>
      </c>
      <c r="BD395" s="85" t="s">
        <v>1669</v>
      </c>
      <c r="BE395" s="89">
        <v>860010017201</v>
      </c>
      <c r="BF395" s="49" t="s">
        <v>1080</v>
      </c>
      <c r="BG395" s="85" t="s">
        <v>1779</v>
      </c>
      <c r="BH395" s="85" t="s">
        <v>1780</v>
      </c>
      <c r="BI395" s="85">
        <v>4201616</v>
      </c>
      <c r="BJ395" s="85"/>
      <c r="BK395" s="85"/>
      <c r="BL395" s="85" t="s">
        <v>807</v>
      </c>
      <c r="BM395" s="85" t="s">
        <v>130</v>
      </c>
      <c r="BN395" s="85" t="s">
        <v>132</v>
      </c>
      <c r="BO395" s="85">
        <v>0</v>
      </c>
      <c r="BP395" s="85" t="s">
        <v>132</v>
      </c>
      <c r="BQ395" s="85" t="s">
        <v>132</v>
      </c>
      <c r="BR395" s="85" t="s">
        <v>1676</v>
      </c>
      <c r="BS395" s="85" t="s">
        <v>132</v>
      </c>
      <c r="BT395" s="90">
        <v>44894</v>
      </c>
      <c r="BU395" s="85" t="s">
        <v>1677</v>
      </c>
      <c r="BV395" s="85" t="s">
        <v>130</v>
      </c>
      <c r="BW395" s="91" t="s">
        <v>131</v>
      </c>
      <c r="BX395" s="85"/>
      <c r="BY395" s="85" t="s">
        <v>131</v>
      </c>
      <c r="BZ395" s="85" t="s">
        <v>131</v>
      </c>
      <c r="CA395" s="85" t="s">
        <v>132</v>
      </c>
      <c r="CB395" s="184" t="s">
        <v>2038</v>
      </c>
      <c r="CC395" s="85"/>
      <c r="CD395" s="85" t="s">
        <v>131</v>
      </c>
      <c r="CE395" s="88" t="s">
        <v>1681</v>
      </c>
      <c r="CF395" s="80" t="str">
        <f t="shared" si="267"/>
        <v>DM</v>
      </c>
      <c r="CG395" s="109">
        <v>68</v>
      </c>
      <c r="CH395" s="95">
        <v>160</v>
      </c>
      <c r="CI395" s="50">
        <f t="shared" si="270"/>
        <v>26.562499999999996</v>
      </c>
      <c r="CJ395" s="18" t="str">
        <f t="shared" si="271"/>
        <v>SOBREPESO</v>
      </c>
      <c r="CK395" s="95">
        <f>Hoja1!L397</f>
        <v>12</v>
      </c>
      <c r="CL395" s="10" t="s">
        <v>1113</v>
      </c>
      <c r="CM395" s="97">
        <v>43742</v>
      </c>
      <c r="CN395" s="92"/>
      <c r="CO395" s="92">
        <v>2</v>
      </c>
      <c r="CP395" s="65" t="s">
        <v>1222</v>
      </c>
      <c r="CQ395" s="75">
        <v>1</v>
      </c>
      <c r="CR395" s="97">
        <v>43742</v>
      </c>
      <c r="CS395" s="75">
        <v>1</v>
      </c>
      <c r="CT395" s="92" t="s">
        <v>1709</v>
      </c>
      <c r="CU395" s="93" t="s">
        <v>807</v>
      </c>
      <c r="CV395" s="92"/>
      <c r="CW395" s="102">
        <v>124</v>
      </c>
      <c r="CX395" s="102">
        <v>88</v>
      </c>
      <c r="CY395" s="93" t="s">
        <v>807</v>
      </c>
      <c r="CZ395" s="92" t="s">
        <v>132</v>
      </c>
      <c r="DA395" s="75" t="s">
        <v>807</v>
      </c>
      <c r="DB395" s="92">
        <v>0</v>
      </c>
      <c r="DC395" s="75" t="str">
        <f t="shared" si="272"/>
        <v/>
      </c>
      <c r="DD395" s="16" t="str">
        <f t="shared" si="273"/>
        <v/>
      </c>
      <c r="DE395" s="16" t="str">
        <f t="shared" si="274"/>
        <v/>
      </c>
      <c r="DF395" s="16" t="str">
        <f t="shared" si="275"/>
        <v/>
      </c>
      <c r="DG395" s="16" t="str">
        <f t="shared" si="287"/>
        <v xml:space="preserve"> +  +  + </v>
      </c>
      <c r="DH395" s="16" t="str">
        <f t="shared" si="290"/>
        <v>DM</v>
      </c>
      <c r="DI395" s="98">
        <v>43334</v>
      </c>
      <c r="DJ395" s="75" t="str">
        <f t="shared" si="276"/>
        <v>SI</v>
      </c>
      <c r="DL395" s="98"/>
      <c r="DM395" s="98">
        <v>43756</v>
      </c>
      <c r="DN395" s="75" t="str">
        <f t="shared" si="277"/>
        <v>SI</v>
      </c>
      <c r="DO395" s="98">
        <v>43313</v>
      </c>
      <c r="DP395" s="75" t="str">
        <f t="shared" si="278"/>
        <v>SI</v>
      </c>
      <c r="DQ395" s="98"/>
      <c r="DR395" s="75" t="str">
        <f t="shared" si="279"/>
        <v>NO</v>
      </c>
      <c r="DS395" s="98">
        <v>43634</v>
      </c>
      <c r="DT395" s="75" t="str">
        <f t="shared" si="280"/>
        <v>SI</v>
      </c>
      <c r="DU395" s="98"/>
      <c r="DV395" s="75" t="str">
        <f t="shared" si="281"/>
        <v>NO</v>
      </c>
      <c r="DW395" s="98"/>
      <c r="DX395" s="75" t="str">
        <f t="shared" si="282"/>
        <v>NO</v>
      </c>
      <c r="DY395" s="98"/>
      <c r="DZ395" s="75" t="str">
        <f t="shared" si="283"/>
        <v>NO</v>
      </c>
      <c r="EA395" s="98"/>
      <c r="EB395" s="75" t="str">
        <f t="shared" si="284"/>
        <v>NO</v>
      </c>
      <c r="EC395" s="98" t="s">
        <v>807</v>
      </c>
      <c r="ED395" s="92" t="s">
        <v>1530</v>
      </c>
      <c r="EE395" s="92"/>
      <c r="EF395" s="98" t="s">
        <v>807</v>
      </c>
      <c r="EG395" s="94"/>
      <c r="EH395" s="99" t="s">
        <v>131</v>
      </c>
      <c r="EI395" s="99" t="s">
        <v>807</v>
      </c>
      <c r="EJ395" s="99"/>
      <c r="EK395" s="101">
        <v>43734</v>
      </c>
      <c r="EL395" s="92">
        <v>0.9</v>
      </c>
      <c r="EM395" s="103">
        <v>43734</v>
      </c>
      <c r="EN395" s="102">
        <v>389</v>
      </c>
      <c r="EO395" s="101">
        <v>43734</v>
      </c>
      <c r="EP395" s="92">
        <v>204</v>
      </c>
      <c r="EQ395" s="101">
        <v>43734</v>
      </c>
      <c r="ER395" s="99">
        <v>125</v>
      </c>
      <c r="ES395" s="101">
        <v>43734</v>
      </c>
      <c r="ET395" s="192">
        <v>59</v>
      </c>
      <c r="EU395" s="101">
        <v>43734</v>
      </c>
      <c r="EV395" s="92">
        <v>100</v>
      </c>
      <c r="EW395" s="101">
        <v>43734</v>
      </c>
      <c r="EX395" s="92"/>
      <c r="EY395" s="103">
        <v>43734</v>
      </c>
      <c r="EZ395" s="92">
        <v>13</v>
      </c>
      <c r="FA395" s="102"/>
      <c r="FB395" s="102"/>
      <c r="FC395" s="92"/>
      <c r="FD395" s="92"/>
      <c r="FE395" s="103">
        <v>43734</v>
      </c>
      <c r="FF395" s="105">
        <v>18</v>
      </c>
      <c r="FG395" s="101">
        <v>43734</v>
      </c>
      <c r="FH395" s="105">
        <v>38</v>
      </c>
      <c r="FI395" s="92"/>
      <c r="FJ395" s="94"/>
      <c r="FK395" s="92"/>
      <c r="FL395" s="97">
        <v>44894</v>
      </c>
      <c r="FM395" s="98" t="s">
        <v>1530</v>
      </c>
      <c r="FN395" s="97">
        <v>45259</v>
      </c>
      <c r="FO395" s="107"/>
      <c r="FP395" s="92" t="s">
        <v>132</v>
      </c>
      <c r="FQ395" s="92" t="s">
        <v>132</v>
      </c>
      <c r="FR395" s="92" t="s">
        <v>132</v>
      </c>
      <c r="FS395" s="107" t="s">
        <v>807</v>
      </c>
      <c r="FT395" s="92" t="s">
        <v>132</v>
      </c>
      <c r="FU395" s="92"/>
      <c r="GM395" s="102"/>
    </row>
    <row r="396" spans="1:195" s="75" customFormat="1" x14ac:dyDescent="0.25">
      <c r="A396" s="85">
        <v>2022</v>
      </c>
      <c r="B396" s="76">
        <v>44926</v>
      </c>
      <c r="C396" s="85" t="s">
        <v>121</v>
      </c>
      <c r="D396" s="85" t="s">
        <v>122</v>
      </c>
      <c r="E396" s="85" t="s">
        <v>1475</v>
      </c>
      <c r="F396" s="77">
        <f t="shared" si="288"/>
        <v>395</v>
      </c>
      <c r="G396" s="85" t="s">
        <v>1586</v>
      </c>
      <c r="H396" s="85">
        <v>86</v>
      </c>
      <c r="I396" s="85" t="s">
        <v>797</v>
      </c>
      <c r="J396" s="217" t="s">
        <v>800</v>
      </c>
      <c r="K396" s="77" t="str">
        <f>VLOOKUP(J396,[1]CodMpios!$B$1075:$E$1087,4,FALSE)</f>
        <v>86001 - Mocoa</v>
      </c>
      <c r="L396" s="77" t="str">
        <f>VLOOKUP($J396,[1]Coord_Mpios_X_Y!$B$102:$K$114,9,FALSE)</f>
        <v>1,228574994655</v>
      </c>
      <c r="M396" s="77" t="str">
        <f>VLOOKUP($J396,[1]Coord_Mpios_X_Y!$B$102:$K$114,10,FALSE)</f>
        <v>-76,684362183288</v>
      </c>
      <c r="N396" s="86" t="s">
        <v>1784</v>
      </c>
      <c r="O396" s="86" t="s">
        <v>1776</v>
      </c>
      <c r="P396" s="218"/>
      <c r="Q396" s="85" t="s">
        <v>126</v>
      </c>
      <c r="R396" s="108">
        <v>867232</v>
      </c>
      <c r="S396" s="62" t="str">
        <f t="shared" si="269"/>
        <v>CC867232</v>
      </c>
      <c r="T396" s="91" t="s">
        <v>165</v>
      </c>
      <c r="U396" s="85" t="s">
        <v>530</v>
      </c>
      <c r="V396" s="91" t="s">
        <v>840</v>
      </c>
      <c r="W396" s="85" t="s">
        <v>841</v>
      </c>
      <c r="X396" s="87">
        <v>16555</v>
      </c>
      <c r="Y396" s="89">
        <f t="shared" si="285"/>
        <v>45</v>
      </c>
      <c r="Z396" s="63">
        <f>VLOOKUP($Y396,[1]Edades!$A$3:$H$153,4,FALSE)</f>
        <v>5</v>
      </c>
      <c r="AA396" s="63" t="str">
        <f>VLOOKUP($Y396,[1]Edades!$A$3:$H$153,6,FALSE)</f>
        <v>5 - Adultez</v>
      </c>
      <c r="AB396" s="63">
        <f>VLOOKUP($Y396,[1]Edades!$A$3:$H$153,7,FALSE)</f>
        <v>10</v>
      </c>
      <c r="AC396" s="63" t="str">
        <f>VLOOKUP($Y396,[1]Edades!$A$3:$H$153,8,FALSE)</f>
        <v>45-49</v>
      </c>
      <c r="AD396" s="91" t="s">
        <v>1589</v>
      </c>
      <c r="AE396" s="85">
        <v>1</v>
      </c>
      <c r="AF396" s="85" t="s">
        <v>807</v>
      </c>
      <c r="AG396" s="86" t="s">
        <v>1777</v>
      </c>
      <c r="AH396" s="85" t="s">
        <v>807</v>
      </c>
      <c r="AI396" s="85" t="s">
        <v>807</v>
      </c>
      <c r="AJ396" s="85" t="s">
        <v>807</v>
      </c>
      <c r="AK396" s="86" t="s">
        <v>1784</v>
      </c>
      <c r="AL396" s="86" t="s">
        <v>1601</v>
      </c>
      <c r="AM396" s="85" t="s">
        <v>1786</v>
      </c>
      <c r="AN396" s="85" t="s">
        <v>131</v>
      </c>
      <c r="AO396" s="85" t="s">
        <v>131</v>
      </c>
      <c r="AP396" s="85" t="s">
        <v>131</v>
      </c>
      <c r="AQ396" s="75" t="s">
        <v>1841</v>
      </c>
      <c r="AR396" s="53" t="str">
        <f t="shared" si="286"/>
        <v>86001 - Mocoa</v>
      </c>
      <c r="AS396" s="85" t="s">
        <v>1586</v>
      </c>
      <c r="AT396" s="88">
        <v>3507418895</v>
      </c>
      <c r="AU396" s="85" t="s">
        <v>1219</v>
      </c>
      <c r="AV396" s="85"/>
      <c r="AW396" s="85"/>
      <c r="AX396" s="85"/>
      <c r="AY396" s="85"/>
      <c r="AZ396" s="85"/>
      <c r="BA396" s="85">
        <v>86</v>
      </c>
      <c r="BB396" s="85" t="s">
        <v>1778</v>
      </c>
      <c r="BC396" s="85">
        <v>86001</v>
      </c>
      <c r="BD396" s="85" t="s">
        <v>1586</v>
      </c>
      <c r="BE396" s="89">
        <v>860010017201</v>
      </c>
      <c r="BF396" s="49" t="s">
        <v>1079</v>
      </c>
      <c r="BG396" s="85" t="s">
        <v>1779</v>
      </c>
      <c r="BH396" s="85" t="s">
        <v>1780</v>
      </c>
      <c r="BI396" s="85">
        <v>4201616</v>
      </c>
      <c r="BJ396" s="85"/>
      <c r="BK396" s="85"/>
      <c r="BL396" s="85" t="s">
        <v>807</v>
      </c>
      <c r="BM396" s="88" t="s">
        <v>132</v>
      </c>
      <c r="BN396" s="85" t="s">
        <v>132</v>
      </c>
      <c r="BO396" s="85">
        <v>0</v>
      </c>
      <c r="BP396" s="85" t="s">
        <v>132</v>
      </c>
      <c r="BQ396" s="85" t="s">
        <v>132</v>
      </c>
      <c r="BR396" s="85" t="s">
        <v>807</v>
      </c>
      <c r="BS396" s="85" t="s">
        <v>807</v>
      </c>
      <c r="BT396" s="87">
        <v>44770</v>
      </c>
      <c r="BU396" s="85" t="s">
        <v>1677</v>
      </c>
      <c r="BV396" s="85" t="s">
        <v>130</v>
      </c>
      <c r="BW396" s="91" t="s">
        <v>1530</v>
      </c>
      <c r="BX396" s="85"/>
      <c r="BY396" s="85" t="s">
        <v>132</v>
      </c>
      <c r="BZ396" s="85" t="s">
        <v>807</v>
      </c>
      <c r="CA396" s="85" t="s">
        <v>807</v>
      </c>
      <c r="CB396" s="85"/>
      <c r="CC396" s="85"/>
      <c r="CD396" s="85" t="s">
        <v>131</v>
      </c>
      <c r="CE396" s="88" t="s">
        <v>1681</v>
      </c>
      <c r="CF396" s="80" t="str">
        <f t="shared" si="267"/>
        <v>HTA + DM</v>
      </c>
      <c r="CG396" s="109">
        <v>80</v>
      </c>
      <c r="CH396" s="95">
        <v>170</v>
      </c>
      <c r="CI396" s="50">
        <f t="shared" si="270"/>
        <v>27.681660899653981</v>
      </c>
      <c r="CJ396" s="18" t="str">
        <f t="shared" si="271"/>
        <v>SOBREPESO</v>
      </c>
      <c r="CK396" s="95">
        <f>Hoja1!L398</f>
        <v>6</v>
      </c>
      <c r="CL396" s="10" t="s">
        <v>1112</v>
      </c>
      <c r="CM396" s="114">
        <v>43754</v>
      </c>
      <c r="CN396" s="92"/>
      <c r="CO396" s="75">
        <v>1</v>
      </c>
      <c r="CP396" s="98">
        <v>38353</v>
      </c>
      <c r="CQ396" s="75">
        <v>1</v>
      </c>
      <c r="CR396" s="98">
        <v>38353</v>
      </c>
      <c r="CS396" s="75">
        <v>1</v>
      </c>
      <c r="CT396" s="110" t="s">
        <v>1707</v>
      </c>
      <c r="CU396" s="93" t="s">
        <v>807</v>
      </c>
      <c r="CV396" s="92"/>
      <c r="CW396" s="102">
        <v>130</v>
      </c>
      <c r="CX396" s="102">
        <v>80</v>
      </c>
      <c r="CY396" s="93" t="s">
        <v>807</v>
      </c>
      <c r="CZ396" s="92" t="s">
        <v>132</v>
      </c>
      <c r="DA396" s="75" t="s">
        <v>807</v>
      </c>
      <c r="DB396" s="92">
        <v>0</v>
      </c>
      <c r="DC396" s="75" t="str">
        <f t="shared" si="272"/>
        <v/>
      </c>
      <c r="DD396" s="16" t="str">
        <f t="shared" si="273"/>
        <v/>
      </c>
      <c r="DE396" s="16" t="str">
        <f t="shared" si="274"/>
        <v/>
      </c>
      <c r="DF396" s="16" t="str">
        <f t="shared" si="275"/>
        <v/>
      </c>
      <c r="DG396" s="16" t="str">
        <f t="shared" si="287"/>
        <v xml:space="preserve"> +  +  + </v>
      </c>
      <c r="DH396" s="16" t="str">
        <f t="shared" si="290"/>
        <v>HTA + DM</v>
      </c>
      <c r="DI396" s="98"/>
      <c r="DJ396" s="75" t="str">
        <f t="shared" si="276"/>
        <v>NO</v>
      </c>
      <c r="DL396" s="98"/>
      <c r="DM396" s="97">
        <v>44841</v>
      </c>
      <c r="DN396" s="75" t="str">
        <f t="shared" si="277"/>
        <v>SI</v>
      </c>
      <c r="DO396" s="98"/>
      <c r="DP396" s="75" t="str">
        <f t="shared" si="278"/>
        <v>NO</v>
      </c>
      <c r="DQ396" s="98"/>
      <c r="DR396" s="75" t="str">
        <f t="shared" si="279"/>
        <v>NO</v>
      </c>
      <c r="DS396" s="98"/>
      <c r="DT396" s="75" t="str">
        <f t="shared" si="280"/>
        <v>NO</v>
      </c>
      <c r="DU396" s="98"/>
      <c r="DV396" s="75" t="str">
        <f t="shared" si="281"/>
        <v>NO</v>
      </c>
      <c r="DW396" s="98"/>
      <c r="DX396" s="75" t="str">
        <f t="shared" si="282"/>
        <v>NO</v>
      </c>
      <c r="DY396" s="114">
        <v>44622</v>
      </c>
      <c r="DZ396" s="75" t="str">
        <f t="shared" si="283"/>
        <v>SI</v>
      </c>
      <c r="EA396" s="98"/>
      <c r="EB396" s="75" t="str">
        <f t="shared" si="284"/>
        <v>NO</v>
      </c>
      <c r="EC396" s="98" t="s">
        <v>807</v>
      </c>
      <c r="ED396" s="92" t="s">
        <v>1530</v>
      </c>
      <c r="EE396" s="92"/>
      <c r="EF396" s="98" t="s">
        <v>807</v>
      </c>
      <c r="EG396" s="94"/>
      <c r="EH396" s="99" t="s">
        <v>131</v>
      </c>
      <c r="EI396" s="99" t="s">
        <v>807</v>
      </c>
      <c r="EJ396" s="99"/>
      <c r="EK396" s="164">
        <v>44622</v>
      </c>
      <c r="EL396" s="92">
        <v>0.94</v>
      </c>
      <c r="EM396" s="165">
        <v>44622</v>
      </c>
      <c r="EN396" s="102">
        <v>142</v>
      </c>
      <c r="EO396" s="164">
        <v>44356</v>
      </c>
      <c r="EP396" s="92">
        <v>176</v>
      </c>
      <c r="EQ396" s="164">
        <v>44356</v>
      </c>
      <c r="ER396" s="99">
        <v>94.6</v>
      </c>
      <c r="ES396" s="164">
        <v>44356</v>
      </c>
      <c r="ET396" s="192">
        <v>49.8</v>
      </c>
      <c r="EU396" s="164">
        <v>44356</v>
      </c>
      <c r="EV396" s="92">
        <v>158</v>
      </c>
      <c r="EW396" s="164">
        <v>44356</v>
      </c>
      <c r="EX396" s="92"/>
      <c r="EY396" s="165">
        <v>44622</v>
      </c>
      <c r="EZ396" s="92">
        <v>7.35</v>
      </c>
      <c r="FA396" s="102"/>
      <c r="FB396" s="102"/>
      <c r="FC396" s="92"/>
      <c r="FD396" s="92"/>
      <c r="FE396" s="165">
        <v>44356</v>
      </c>
      <c r="FF396" s="105">
        <v>12.3</v>
      </c>
      <c r="FG396" s="164">
        <v>44356</v>
      </c>
      <c r="FH396" s="105">
        <v>29.1</v>
      </c>
      <c r="FI396" s="92"/>
      <c r="FJ396" s="94"/>
      <c r="FK396" s="92"/>
      <c r="FL396" s="98">
        <v>44770</v>
      </c>
      <c r="FM396" s="98" t="s">
        <v>1530</v>
      </c>
      <c r="FN396" s="98">
        <v>44862</v>
      </c>
      <c r="FO396" s="107" t="s">
        <v>807</v>
      </c>
      <c r="FP396" s="92" t="s">
        <v>132</v>
      </c>
      <c r="FQ396" s="92" t="s">
        <v>132</v>
      </c>
      <c r="FR396" s="92" t="s">
        <v>132</v>
      </c>
      <c r="FS396" s="107" t="s">
        <v>807</v>
      </c>
      <c r="FT396" s="92" t="s">
        <v>132</v>
      </c>
      <c r="FU396" s="92"/>
      <c r="GM396" s="102"/>
    </row>
    <row r="397" spans="1:195" s="75" customFormat="1" x14ac:dyDescent="0.25">
      <c r="A397" s="85">
        <v>2022</v>
      </c>
      <c r="B397" s="76">
        <v>44926</v>
      </c>
      <c r="C397" s="85" t="s">
        <v>121</v>
      </c>
      <c r="D397" s="85" t="s">
        <v>122</v>
      </c>
      <c r="E397" s="85" t="s">
        <v>123</v>
      </c>
      <c r="F397" s="77">
        <f t="shared" si="288"/>
        <v>396</v>
      </c>
      <c r="G397" s="85" t="s">
        <v>1586</v>
      </c>
      <c r="H397" s="85">
        <v>86</v>
      </c>
      <c r="I397" s="85" t="s">
        <v>797</v>
      </c>
      <c r="J397" s="217" t="s">
        <v>983</v>
      </c>
      <c r="K397" s="77" t="str">
        <f>VLOOKUP(J397,[1]CodMpios!$B$1075:$E$1087,4,FALSE)</f>
        <v>86749 - Sibundoy</v>
      </c>
      <c r="L397" s="77" t="str">
        <f>VLOOKUP($J397,[1]Coord_Mpios_X_Y!$B$102:$K$114,9,FALSE)</f>
        <v>1,228746922448</v>
      </c>
      <c r="M397" s="77" t="str">
        <f>VLOOKUP($J397,[1]Coord_Mpios_X_Y!$B$102:$K$114,10,FALSE)</f>
        <v>-76,913075853547</v>
      </c>
      <c r="N397" s="86" t="s">
        <v>1775</v>
      </c>
      <c r="O397" s="86" t="s">
        <v>1776</v>
      </c>
      <c r="P397" s="218"/>
      <c r="Q397" s="85" t="s">
        <v>126</v>
      </c>
      <c r="R397" s="108">
        <v>41180193</v>
      </c>
      <c r="S397" s="62" t="str">
        <f t="shared" si="269"/>
        <v>CC41180193</v>
      </c>
      <c r="T397" s="91" t="s">
        <v>648</v>
      </c>
      <c r="U397" s="85" t="s">
        <v>1022</v>
      </c>
      <c r="V397" s="91" t="s">
        <v>173</v>
      </c>
      <c r="W397" s="85" t="s">
        <v>225</v>
      </c>
      <c r="X397" s="87">
        <v>21550</v>
      </c>
      <c r="Y397" s="89">
        <f t="shared" si="285"/>
        <v>58</v>
      </c>
      <c r="Z397" s="63">
        <f>VLOOKUP($Y397,[1]Edades!$A$3:$H$153,4,FALSE)</f>
        <v>5</v>
      </c>
      <c r="AA397" s="63" t="str">
        <f>VLOOKUP($Y397,[1]Edades!$A$3:$H$153,6,FALSE)</f>
        <v>5 - Adultez</v>
      </c>
      <c r="AB397" s="63">
        <f>VLOOKUP($Y397,[1]Edades!$A$3:$H$153,7,FALSE)</f>
        <v>12</v>
      </c>
      <c r="AC397" s="63" t="str">
        <f>VLOOKUP($Y397,[1]Edades!$A$3:$H$153,8,FALSE)</f>
        <v>55-59</v>
      </c>
      <c r="AD397" s="91" t="s">
        <v>1590</v>
      </c>
      <c r="AE397" s="85">
        <v>2</v>
      </c>
      <c r="AF397" s="85" t="s">
        <v>807</v>
      </c>
      <c r="AG397" s="86" t="s">
        <v>1777</v>
      </c>
      <c r="AH397" s="85" t="s">
        <v>807</v>
      </c>
      <c r="AI397" s="85" t="s">
        <v>807</v>
      </c>
      <c r="AJ397" s="85" t="s">
        <v>807</v>
      </c>
      <c r="AK397" s="86" t="s">
        <v>1775</v>
      </c>
      <c r="AL397" s="86" t="s">
        <v>1601</v>
      </c>
      <c r="AM397" s="85" t="s">
        <v>1786</v>
      </c>
      <c r="AN397" s="85" t="s">
        <v>131</v>
      </c>
      <c r="AO397" s="85" t="s">
        <v>131</v>
      </c>
      <c r="AP397" s="85" t="s">
        <v>131</v>
      </c>
      <c r="AQ397" s="75" t="s">
        <v>1841</v>
      </c>
      <c r="AR397" s="53" t="str">
        <f t="shared" si="286"/>
        <v>86749 - Sibundoy</v>
      </c>
      <c r="AS397" s="85" t="s">
        <v>1669</v>
      </c>
      <c r="AT397" s="85">
        <v>3226317022</v>
      </c>
      <c r="AU397" s="85" t="s">
        <v>1219</v>
      </c>
      <c r="AV397" s="85"/>
      <c r="AW397" s="85"/>
      <c r="AX397" s="85"/>
      <c r="AY397" s="85"/>
      <c r="AZ397" s="85"/>
      <c r="BA397" s="85">
        <v>86</v>
      </c>
      <c r="BB397" s="85" t="s">
        <v>1778</v>
      </c>
      <c r="BC397" s="85">
        <v>86749</v>
      </c>
      <c r="BD397" s="85" t="s">
        <v>1669</v>
      </c>
      <c r="BE397" s="89">
        <v>860010017201</v>
      </c>
      <c r="BF397" s="49" t="s">
        <v>1080</v>
      </c>
      <c r="BG397" s="85" t="s">
        <v>1779</v>
      </c>
      <c r="BH397" s="85" t="s">
        <v>1780</v>
      </c>
      <c r="BI397" s="85">
        <v>4201616</v>
      </c>
      <c r="BJ397" s="85"/>
      <c r="BK397" s="85"/>
      <c r="BL397" s="85" t="s">
        <v>807</v>
      </c>
      <c r="BM397" s="85" t="s">
        <v>130</v>
      </c>
      <c r="BN397" s="85" t="s">
        <v>132</v>
      </c>
      <c r="BO397" s="85">
        <v>0</v>
      </c>
      <c r="BP397" s="85" t="s">
        <v>132</v>
      </c>
      <c r="BQ397" s="85" t="s">
        <v>132</v>
      </c>
      <c r="BR397" s="85" t="s">
        <v>807</v>
      </c>
      <c r="BS397" s="85" t="s">
        <v>807</v>
      </c>
      <c r="BT397" s="90">
        <v>43759</v>
      </c>
      <c r="BU397" s="85" t="s">
        <v>1677</v>
      </c>
      <c r="BV397" s="85" t="s">
        <v>130</v>
      </c>
      <c r="BW397" s="91" t="s">
        <v>1678</v>
      </c>
      <c r="BX397" s="85"/>
      <c r="BY397" s="88" t="s">
        <v>130</v>
      </c>
      <c r="BZ397" s="85" t="s">
        <v>807</v>
      </c>
      <c r="CA397" s="85" t="s">
        <v>807</v>
      </c>
      <c r="CB397" s="85"/>
      <c r="CC397" s="85"/>
      <c r="CD397" s="85" t="s">
        <v>131</v>
      </c>
      <c r="CE397" s="88" t="s">
        <v>1681</v>
      </c>
      <c r="CF397" s="80" t="str">
        <f t="shared" si="267"/>
        <v>HTA</v>
      </c>
      <c r="CG397" s="109">
        <v>60</v>
      </c>
      <c r="CH397" s="95">
        <v>153</v>
      </c>
      <c r="CI397" s="50">
        <f t="shared" si="270"/>
        <v>25.631167499679609</v>
      </c>
      <c r="CJ397" s="18" t="str">
        <f t="shared" si="271"/>
        <v>SOBREPESO</v>
      </c>
      <c r="CK397" s="95">
        <f>Hoja1!L399</f>
        <v>19</v>
      </c>
      <c r="CL397" s="10" t="s">
        <v>1113</v>
      </c>
      <c r="CM397" s="97">
        <v>43759</v>
      </c>
      <c r="CN397" s="92"/>
      <c r="CO397" s="75">
        <v>1</v>
      </c>
      <c r="CP397" s="97">
        <v>43759</v>
      </c>
      <c r="CQ397" s="75">
        <v>2</v>
      </c>
      <c r="CR397" s="65" t="s">
        <v>1222</v>
      </c>
      <c r="CS397" s="75">
        <v>0</v>
      </c>
      <c r="CT397" s="92" t="s">
        <v>131</v>
      </c>
      <c r="CU397" s="93" t="s">
        <v>807</v>
      </c>
      <c r="CV397" s="92"/>
      <c r="CW397" s="102">
        <v>120</v>
      </c>
      <c r="CX397" s="102">
        <v>80</v>
      </c>
      <c r="CY397" s="93" t="s">
        <v>807</v>
      </c>
      <c r="CZ397" s="92" t="s">
        <v>132</v>
      </c>
      <c r="DA397" s="75" t="s">
        <v>807</v>
      </c>
      <c r="DB397" s="92">
        <v>0</v>
      </c>
      <c r="DC397" s="75" t="str">
        <f t="shared" si="272"/>
        <v/>
      </c>
      <c r="DD397" s="16" t="str">
        <f t="shared" si="273"/>
        <v/>
      </c>
      <c r="DE397" s="16" t="str">
        <f t="shared" si="274"/>
        <v/>
      </c>
      <c r="DF397" s="16" t="str">
        <f t="shared" si="275"/>
        <v/>
      </c>
      <c r="DG397" s="16" t="str">
        <f t="shared" si="287"/>
        <v xml:space="preserve"> +  +  + </v>
      </c>
      <c r="DH397" s="16" t="str">
        <f t="shared" si="290"/>
        <v>HTA</v>
      </c>
      <c r="DI397" s="98"/>
      <c r="DJ397" s="75" t="str">
        <f t="shared" si="276"/>
        <v>NO</v>
      </c>
      <c r="DL397" s="98"/>
      <c r="DM397" s="98"/>
      <c r="DN397" s="75" t="str">
        <f t="shared" si="277"/>
        <v>NO</v>
      </c>
      <c r="DO397" s="98"/>
      <c r="DP397" s="75" t="str">
        <f t="shared" si="278"/>
        <v>NO</v>
      </c>
      <c r="DQ397" s="98"/>
      <c r="DR397" s="75" t="str">
        <f t="shared" si="279"/>
        <v>NO</v>
      </c>
      <c r="DS397" s="98"/>
      <c r="DT397" s="75" t="str">
        <f t="shared" si="280"/>
        <v>NO</v>
      </c>
      <c r="DU397" s="98"/>
      <c r="DV397" s="75" t="str">
        <f t="shared" si="281"/>
        <v>NO</v>
      </c>
      <c r="DW397" s="98"/>
      <c r="DX397" s="75" t="str">
        <f t="shared" si="282"/>
        <v>NO</v>
      </c>
      <c r="DY397" s="98">
        <v>43749</v>
      </c>
      <c r="DZ397" s="75" t="str">
        <f t="shared" si="283"/>
        <v>SI</v>
      </c>
      <c r="EA397" s="98"/>
      <c r="EB397" s="75" t="str">
        <f t="shared" si="284"/>
        <v>NO</v>
      </c>
      <c r="EC397" s="98" t="s">
        <v>807</v>
      </c>
      <c r="ED397" s="92" t="s">
        <v>1530</v>
      </c>
      <c r="EE397" s="92"/>
      <c r="EF397" s="98" t="s">
        <v>807</v>
      </c>
      <c r="EG397" s="94"/>
      <c r="EH397" s="99" t="s">
        <v>131</v>
      </c>
      <c r="EI397" s="99" t="s">
        <v>807</v>
      </c>
      <c r="EJ397" s="99"/>
      <c r="EK397" s="101">
        <v>43754</v>
      </c>
      <c r="EL397" s="92">
        <v>0.9</v>
      </c>
      <c r="EM397" s="103">
        <v>43754</v>
      </c>
      <c r="EN397" s="102">
        <v>70</v>
      </c>
      <c r="EO397" s="101">
        <v>43754</v>
      </c>
      <c r="EP397" s="92">
        <v>272</v>
      </c>
      <c r="EQ397" s="101">
        <v>43754</v>
      </c>
      <c r="ER397" s="99">
        <v>194</v>
      </c>
      <c r="ES397" s="101">
        <v>43754</v>
      </c>
      <c r="ET397" s="192">
        <v>52</v>
      </c>
      <c r="EU397" s="101">
        <v>43754</v>
      </c>
      <c r="EV397" s="92">
        <v>130</v>
      </c>
      <c r="EW397" s="101">
        <v>43754</v>
      </c>
      <c r="EX397" s="92"/>
      <c r="EY397" s="103" t="s">
        <v>1836</v>
      </c>
      <c r="EZ397" s="92">
        <v>98</v>
      </c>
      <c r="FA397" s="102"/>
      <c r="FB397" s="102"/>
      <c r="FC397" s="92"/>
      <c r="FD397" s="92"/>
      <c r="FE397" s="103">
        <v>43754</v>
      </c>
      <c r="FF397" s="105">
        <v>16</v>
      </c>
      <c r="FG397" s="101">
        <v>43754</v>
      </c>
      <c r="FH397" s="105">
        <v>38</v>
      </c>
      <c r="FI397" s="92"/>
      <c r="FJ397" s="94"/>
      <c r="FK397" s="92"/>
      <c r="FL397" s="97">
        <v>43759</v>
      </c>
      <c r="FM397" s="98" t="s">
        <v>1530</v>
      </c>
      <c r="FN397" s="97">
        <v>44125</v>
      </c>
      <c r="FO397" s="107" t="s">
        <v>807</v>
      </c>
      <c r="FP397" s="92" t="s">
        <v>132</v>
      </c>
      <c r="FQ397" s="92" t="s">
        <v>132</v>
      </c>
      <c r="FR397" s="92" t="s">
        <v>132</v>
      </c>
      <c r="FS397" s="107" t="s">
        <v>807</v>
      </c>
      <c r="FT397" s="92" t="s">
        <v>132</v>
      </c>
      <c r="FU397" s="92"/>
      <c r="GM397" s="102"/>
    </row>
    <row r="398" spans="1:195" s="75" customFormat="1" x14ac:dyDescent="0.25">
      <c r="A398" s="85">
        <v>2022</v>
      </c>
      <c r="B398" s="76">
        <v>44926</v>
      </c>
      <c r="C398" s="85" t="s">
        <v>121</v>
      </c>
      <c r="D398" s="85" t="s">
        <v>122</v>
      </c>
      <c r="E398" s="85" t="s">
        <v>1475</v>
      </c>
      <c r="F398" s="77">
        <f t="shared" si="288"/>
        <v>397</v>
      </c>
      <c r="G398" s="85" t="s">
        <v>1586</v>
      </c>
      <c r="H398" s="85">
        <v>86</v>
      </c>
      <c r="I398" s="85" t="s">
        <v>797</v>
      </c>
      <c r="J398" s="217" t="s">
        <v>980</v>
      </c>
      <c r="K398" s="77" t="str">
        <f>VLOOKUP(J398,[1]CodMpios!$B$1075:$E$1087,4,FALSE)</f>
        <v>86755 - San Francisco</v>
      </c>
      <c r="L398" s="77" t="str">
        <f>VLOOKUP($J398,[1]Coord_Mpios_X_Y!$B$102:$K$114,9,FALSE)</f>
        <v>1,136071096046</v>
      </c>
      <c r="M398" s="77" t="str">
        <f>VLOOKUP($J398,[1]Coord_Mpios_X_Y!$B$102:$K$114,10,FALSE)</f>
        <v>-76,847266605795</v>
      </c>
      <c r="N398" s="86" t="s">
        <v>1592</v>
      </c>
      <c r="O398" s="86" t="s">
        <v>1776</v>
      </c>
      <c r="P398" s="218"/>
      <c r="Q398" s="85" t="s">
        <v>126</v>
      </c>
      <c r="R398" s="108">
        <v>27474127</v>
      </c>
      <c r="S398" s="62" t="str">
        <f t="shared" si="269"/>
        <v>CC27474127</v>
      </c>
      <c r="T398" s="91" t="s">
        <v>648</v>
      </c>
      <c r="U398" s="85" t="s">
        <v>678</v>
      </c>
      <c r="V398" s="91" t="s">
        <v>225</v>
      </c>
      <c r="W398" s="85" t="s">
        <v>187</v>
      </c>
      <c r="X398" s="87">
        <v>17548</v>
      </c>
      <c r="Y398" s="89">
        <f t="shared" si="285"/>
        <v>48</v>
      </c>
      <c r="Z398" s="63">
        <f>VLOOKUP($Y398,[1]Edades!$A$3:$H$153,4,FALSE)</f>
        <v>5</v>
      </c>
      <c r="AA398" s="63" t="str">
        <f>VLOOKUP($Y398,[1]Edades!$A$3:$H$153,6,FALSE)</f>
        <v>5 - Adultez</v>
      </c>
      <c r="AB398" s="63">
        <f>VLOOKUP($Y398,[1]Edades!$A$3:$H$153,7,FALSE)</f>
        <v>10</v>
      </c>
      <c r="AC398" s="63" t="str">
        <f>VLOOKUP($Y398,[1]Edades!$A$3:$H$153,8,FALSE)</f>
        <v>45-49</v>
      </c>
      <c r="AD398" s="91" t="s">
        <v>1590</v>
      </c>
      <c r="AE398" s="85">
        <v>2</v>
      </c>
      <c r="AF398" s="85" t="s">
        <v>807</v>
      </c>
      <c r="AG398" s="86" t="s">
        <v>212</v>
      </c>
      <c r="AH398" s="86" t="s">
        <v>130</v>
      </c>
      <c r="AI398" s="85" t="s">
        <v>807</v>
      </c>
      <c r="AJ398" s="85" t="s">
        <v>807</v>
      </c>
      <c r="AK398" s="86" t="s">
        <v>1592</v>
      </c>
      <c r="AL398" s="85" t="s">
        <v>807</v>
      </c>
      <c r="AM398" s="85" t="s">
        <v>1786</v>
      </c>
      <c r="AN398" s="85" t="s">
        <v>131</v>
      </c>
      <c r="AO398" s="85" t="s">
        <v>131</v>
      </c>
      <c r="AP398" s="85" t="s">
        <v>131</v>
      </c>
      <c r="AQ398" s="75" t="s">
        <v>1841</v>
      </c>
      <c r="AR398" s="53" t="str">
        <f t="shared" si="286"/>
        <v>86755 - San Francisco</v>
      </c>
      <c r="AS398" s="85" t="s">
        <v>1938</v>
      </c>
      <c r="AT398" s="85">
        <v>3208495342</v>
      </c>
      <c r="AU398" s="85" t="s">
        <v>1219</v>
      </c>
      <c r="AV398" s="85"/>
      <c r="AW398" s="85"/>
      <c r="AX398" s="85"/>
      <c r="AY398" s="85"/>
      <c r="AZ398" s="85"/>
      <c r="BA398" s="85">
        <v>86</v>
      </c>
      <c r="BB398" s="85" t="s">
        <v>1778</v>
      </c>
      <c r="BC398" s="85">
        <v>86755</v>
      </c>
      <c r="BD398" s="85" t="s">
        <v>1938</v>
      </c>
      <c r="BE398" s="89">
        <v>860010017201</v>
      </c>
      <c r="BF398" t="s">
        <v>1079</v>
      </c>
      <c r="BG398" s="85" t="s">
        <v>1779</v>
      </c>
      <c r="BH398" s="85" t="s">
        <v>1780</v>
      </c>
      <c r="BI398" s="85">
        <v>4201616</v>
      </c>
      <c r="BJ398" s="85"/>
      <c r="BK398" s="85"/>
      <c r="BL398" s="85" t="s">
        <v>807</v>
      </c>
      <c r="BM398" s="85" t="s">
        <v>130</v>
      </c>
      <c r="BN398" s="85" t="s">
        <v>132</v>
      </c>
      <c r="BO398" s="85">
        <v>0</v>
      </c>
      <c r="BP398" s="85" t="s">
        <v>132</v>
      </c>
      <c r="BQ398" s="85" t="s">
        <v>132</v>
      </c>
      <c r="BR398" s="85" t="s">
        <v>807</v>
      </c>
      <c r="BS398" s="85" t="s">
        <v>807</v>
      </c>
      <c r="BT398" s="90">
        <v>44819</v>
      </c>
      <c r="BU398" s="85" t="s">
        <v>1677</v>
      </c>
      <c r="BV398" s="85" t="s">
        <v>130</v>
      </c>
      <c r="BW398" s="91" t="s">
        <v>1792</v>
      </c>
      <c r="BX398" s="85"/>
      <c r="BY398" s="85" t="s">
        <v>132</v>
      </c>
      <c r="BZ398" s="85" t="s">
        <v>807</v>
      </c>
      <c r="CA398" s="85" t="s">
        <v>807</v>
      </c>
      <c r="CB398" s="85"/>
      <c r="CC398" s="85"/>
      <c r="CD398" s="85" t="s">
        <v>131</v>
      </c>
      <c r="CE398" s="88" t="s">
        <v>1681</v>
      </c>
      <c r="CF398" s="80" t="str">
        <f t="shared" si="267"/>
        <v>HTA + DM</v>
      </c>
      <c r="CG398" s="109">
        <v>73</v>
      </c>
      <c r="CH398" s="95">
        <v>165</v>
      </c>
      <c r="CI398" s="50">
        <f t="shared" si="270"/>
        <v>26.813590449954088</v>
      </c>
      <c r="CJ398" s="18" t="str">
        <f t="shared" si="271"/>
        <v>SOBREPESO</v>
      </c>
      <c r="CK398" s="95">
        <f>Hoja1!L400</f>
        <v>6</v>
      </c>
      <c r="CL398" s="10" t="s">
        <v>1112</v>
      </c>
      <c r="CM398" s="97">
        <v>43763</v>
      </c>
      <c r="CN398" s="92"/>
      <c r="CO398" s="75">
        <v>1</v>
      </c>
      <c r="CP398" s="97">
        <v>43763</v>
      </c>
      <c r="CQ398" s="75">
        <v>1</v>
      </c>
      <c r="CR398" s="94" t="s">
        <v>1221</v>
      </c>
      <c r="CS398" s="75">
        <v>1</v>
      </c>
      <c r="CT398" s="110" t="s">
        <v>1707</v>
      </c>
      <c r="CU398" s="93" t="s">
        <v>807</v>
      </c>
      <c r="CV398" s="92"/>
      <c r="CW398" s="102">
        <v>160</v>
      </c>
      <c r="CX398" s="102">
        <v>85</v>
      </c>
      <c r="CY398" s="93" t="s">
        <v>807</v>
      </c>
      <c r="CZ398" s="92" t="s">
        <v>130</v>
      </c>
      <c r="DA398" s="75" t="s">
        <v>807</v>
      </c>
      <c r="DB398" s="92">
        <v>0</v>
      </c>
      <c r="DC398" s="75" t="str">
        <f t="shared" si="272"/>
        <v/>
      </c>
      <c r="DD398" s="16" t="str">
        <f t="shared" si="273"/>
        <v/>
      </c>
      <c r="DE398" s="16" t="str">
        <f t="shared" si="274"/>
        <v/>
      </c>
      <c r="DF398" s="16" t="str">
        <f t="shared" si="275"/>
        <v/>
      </c>
      <c r="DG398" s="16" t="str">
        <f t="shared" si="287"/>
        <v xml:space="preserve"> +  +  + </v>
      </c>
      <c r="DH398" s="16" t="str">
        <f t="shared" si="290"/>
        <v>HTA + DM</v>
      </c>
      <c r="DI398" s="98"/>
      <c r="DJ398" s="75" t="str">
        <f t="shared" si="276"/>
        <v>NO</v>
      </c>
      <c r="DL398" s="98"/>
      <c r="DM398" s="98"/>
      <c r="DN398" s="75" t="str">
        <f t="shared" si="277"/>
        <v>NO</v>
      </c>
      <c r="DO398" s="98"/>
      <c r="DP398" s="75" t="str">
        <f t="shared" si="278"/>
        <v>NO</v>
      </c>
      <c r="DQ398" s="98"/>
      <c r="DR398" s="75" t="str">
        <f t="shared" si="279"/>
        <v>NO</v>
      </c>
      <c r="DS398" s="98"/>
      <c r="DT398" s="75" t="str">
        <f t="shared" si="280"/>
        <v>NO</v>
      </c>
      <c r="DU398" s="98"/>
      <c r="DV398" s="75" t="str">
        <f t="shared" si="281"/>
        <v>NO</v>
      </c>
      <c r="DW398" s="98"/>
      <c r="DX398" s="75" t="str">
        <f t="shared" si="282"/>
        <v>NO</v>
      </c>
      <c r="DY398" s="98">
        <v>43690</v>
      </c>
      <c r="DZ398" s="75" t="str">
        <f t="shared" si="283"/>
        <v>SI</v>
      </c>
      <c r="EA398" s="98"/>
      <c r="EB398" s="75" t="str">
        <f t="shared" si="284"/>
        <v>NO</v>
      </c>
      <c r="EC398" s="98" t="s">
        <v>807</v>
      </c>
      <c r="ED398" s="92" t="s">
        <v>1530</v>
      </c>
      <c r="EE398" s="92"/>
      <c r="EF398" s="98" t="s">
        <v>807</v>
      </c>
      <c r="EG398" s="94"/>
      <c r="EH398" s="99" t="s">
        <v>1711</v>
      </c>
      <c r="EI398" s="99" t="s">
        <v>807</v>
      </c>
      <c r="EJ398" s="99"/>
      <c r="EK398" s="101">
        <v>44845</v>
      </c>
      <c r="EL398" s="92">
        <v>1.1000000000000001</v>
      </c>
      <c r="EM398" s="103">
        <v>44845</v>
      </c>
      <c r="EN398" s="102">
        <v>103</v>
      </c>
      <c r="EO398" s="101">
        <v>44845</v>
      </c>
      <c r="EP398" s="92">
        <v>120</v>
      </c>
      <c r="EQ398" s="101">
        <v>44845</v>
      </c>
      <c r="ER398" s="99">
        <v>27</v>
      </c>
      <c r="ES398" s="101">
        <v>44845</v>
      </c>
      <c r="ET398" s="192">
        <v>52</v>
      </c>
      <c r="EU398" s="101">
        <v>43683</v>
      </c>
      <c r="EV398" s="92">
        <v>205</v>
      </c>
      <c r="EW398" s="101">
        <v>43683</v>
      </c>
      <c r="EX398" s="92"/>
      <c r="EY398" s="103">
        <v>44819</v>
      </c>
      <c r="EZ398" s="92">
        <v>10.9</v>
      </c>
      <c r="FA398" s="102"/>
      <c r="FB398" s="102"/>
      <c r="FC398" s="92"/>
      <c r="FD398" s="92"/>
      <c r="FE398" s="103">
        <v>43683</v>
      </c>
      <c r="FF398" s="105">
        <v>10</v>
      </c>
      <c r="FG398" s="101">
        <v>43683</v>
      </c>
      <c r="FH398" s="105">
        <v>28</v>
      </c>
      <c r="FI398" s="92"/>
      <c r="FJ398" s="94"/>
      <c r="FK398" s="92"/>
      <c r="FL398" s="97">
        <v>44819</v>
      </c>
      <c r="FM398" s="98" t="s">
        <v>1530</v>
      </c>
      <c r="FN398" s="97">
        <v>44910</v>
      </c>
      <c r="FO398" s="107"/>
      <c r="FP398" s="92" t="s">
        <v>132</v>
      </c>
      <c r="FQ398" s="92" t="s">
        <v>132</v>
      </c>
      <c r="FR398" s="92" t="s">
        <v>132</v>
      </c>
      <c r="FS398" s="107" t="s">
        <v>807</v>
      </c>
      <c r="FT398" s="92" t="s">
        <v>132</v>
      </c>
      <c r="FU398" s="92"/>
      <c r="GM398" s="102"/>
    </row>
    <row r="399" spans="1:195" s="75" customFormat="1" x14ac:dyDescent="0.25">
      <c r="A399" s="85">
        <v>2022</v>
      </c>
      <c r="B399" s="76">
        <v>44926</v>
      </c>
      <c r="C399" s="85" t="s">
        <v>121</v>
      </c>
      <c r="D399" s="85" t="s">
        <v>122</v>
      </c>
      <c r="E399" s="85" t="s">
        <v>123</v>
      </c>
      <c r="F399" s="77">
        <f t="shared" si="288"/>
        <v>398</v>
      </c>
      <c r="G399" s="85" t="s">
        <v>1586</v>
      </c>
      <c r="H399" s="85">
        <v>86</v>
      </c>
      <c r="I399" s="85" t="s">
        <v>797</v>
      </c>
      <c r="J399" s="217" t="s">
        <v>983</v>
      </c>
      <c r="K399" s="77" t="str">
        <f>VLOOKUP(J399,[1]CodMpios!$B$1075:$E$1087,4,FALSE)</f>
        <v>86749 - Sibundoy</v>
      </c>
      <c r="L399" s="77" t="str">
        <f>VLOOKUP($J399,[1]Coord_Mpios_X_Y!$B$102:$K$114,9,FALSE)</f>
        <v>1,228746922448</v>
      </c>
      <c r="M399" s="77" t="str">
        <f>VLOOKUP($J399,[1]Coord_Mpios_X_Y!$B$102:$K$114,10,FALSE)</f>
        <v>-76,913075853547</v>
      </c>
      <c r="N399" s="86" t="s">
        <v>1784</v>
      </c>
      <c r="O399" s="86" t="s">
        <v>1776</v>
      </c>
      <c r="P399" s="218"/>
      <c r="Q399" s="85" t="s">
        <v>126</v>
      </c>
      <c r="R399" s="108">
        <v>27476196</v>
      </c>
      <c r="S399" s="62" t="str">
        <f t="shared" si="269"/>
        <v>CC27476196</v>
      </c>
      <c r="T399" s="91" t="s">
        <v>258</v>
      </c>
      <c r="U399" s="85" t="s">
        <v>133</v>
      </c>
      <c r="V399" s="91" t="s">
        <v>158</v>
      </c>
      <c r="W399" s="85" t="s">
        <v>290</v>
      </c>
      <c r="X399" s="87">
        <v>18195</v>
      </c>
      <c r="Y399" s="89">
        <f t="shared" si="285"/>
        <v>49</v>
      </c>
      <c r="Z399" s="63">
        <f>VLOOKUP($Y399,[1]Edades!$A$3:$H$153,4,FALSE)</f>
        <v>5</v>
      </c>
      <c r="AA399" s="63" t="str">
        <f>VLOOKUP($Y399,[1]Edades!$A$3:$H$153,6,FALSE)</f>
        <v>5 - Adultez</v>
      </c>
      <c r="AB399" s="63">
        <f>VLOOKUP($Y399,[1]Edades!$A$3:$H$153,7,FALSE)</f>
        <v>10</v>
      </c>
      <c r="AC399" s="63" t="str">
        <f>VLOOKUP($Y399,[1]Edades!$A$3:$H$153,8,FALSE)</f>
        <v>45-49</v>
      </c>
      <c r="AD399" s="91" t="s">
        <v>1590</v>
      </c>
      <c r="AE399" s="85">
        <v>2</v>
      </c>
      <c r="AF399" s="85" t="s">
        <v>807</v>
      </c>
      <c r="AG399" s="86" t="s">
        <v>1777</v>
      </c>
      <c r="AH399" s="85" t="s">
        <v>807</v>
      </c>
      <c r="AI399" s="85" t="s">
        <v>807</v>
      </c>
      <c r="AJ399" s="85" t="s">
        <v>807</v>
      </c>
      <c r="AK399" s="86" t="s">
        <v>1784</v>
      </c>
      <c r="AL399" s="85" t="s">
        <v>807</v>
      </c>
      <c r="AM399" s="85" t="s">
        <v>1786</v>
      </c>
      <c r="AN399" s="85" t="s">
        <v>131</v>
      </c>
      <c r="AO399" s="85" t="s">
        <v>131</v>
      </c>
      <c r="AP399" s="85" t="s">
        <v>131</v>
      </c>
      <c r="AQ399" s="75" t="s">
        <v>1841</v>
      </c>
      <c r="AR399" s="53" t="str">
        <f t="shared" si="286"/>
        <v>86749 - Sibundoy</v>
      </c>
      <c r="AS399" s="85" t="s">
        <v>1669</v>
      </c>
      <c r="AT399" s="85">
        <v>3115550558</v>
      </c>
      <c r="AU399" s="85" t="s">
        <v>1219</v>
      </c>
      <c r="AV399" s="85"/>
      <c r="AW399" s="85"/>
      <c r="AX399" s="85"/>
      <c r="AY399" s="85"/>
      <c r="AZ399" s="85"/>
      <c r="BA399" s="85">
        <v>86</v>
      </c>
      <c r="BB399" s="85" t="s">
        <v>1778</v>
      </c>
      <c r="BC399" s="85">
        <v>86749</v>
      </c>
      <c r="BD399" s="85" t="s">
        <v>1669</v>
      </c>
      <c r="BE399" s="89">
        <v>860010017201</v>
      </c>
      <c r="BF399" s="49" t="s">
        <v>1080</v>
      </c>
      <c r="BG399" s="85" t="s">
        <v>1779</v>
      </c>
      <c r="BH399" s="85" t="s">
        <v>1780</v>
      </c>
      <c r="BI399" s="85">
        <v>4201616</v>
      </c>
      <c r="BJ399" s="85"/>
      <c r="BK399" s="85"/>
      <c r="BL399" s="85" t="s">
        <v>807</v>
      </c>
      <c r="BM399" s="85" t="s">
        <v>130</v>
      </c>
      <c r="BN399" s="85" t="s">
        <v>132</v>
      </c>
      <c r="BO399" s="85">
        <v>0</v>
      </c>
      <c r="BP399" s="85" t="s">
        <v>132</v>
      </c>
      <c r="BQ399" s="85" t="s">
        <v>132</v>
      </c>
      <c r="BR399" s="85" t="s">
        <v>807</v>
      </c>
      <c r="BS399" s="85" t="s">
        <v>807</v>
      </c>
      <c r="BT399" s="90">
        <v>43763</v>
      </c>
      <c r="BU399" s="85" t="s">
        <v>1677</v>
      </c>
      <c r="BV399" s="85" t="s">
        <v>130</v>
      </c>
      <c r="BW399" s="91" t="s">
        <v>1678</v>
      </c>
      <c r="BX399" s="85"/>
      <c r="BY399" s="85" t="s">
        <v>132</v>
      </c>
      <c r="BZ399" s="85" t="s">
        <v>807</v>
      </c>
      <c r="CA399" s="85" t="s">
        <v>807</v>
      </c>
      <c r="CB399" s="85"/>
      <c r="CC399" s="85"/>
      <c r="CD399" s="85" t="s">
        <v>131</v>
      </c>
      <c r="CE399" s="88" t="s">
        <v>1681</v>
      </c>
      <c r="CF399" s="80" t="str">
        <f t="shared" si="267"/>
        <v>HTA</v>
      </c>
      <c r="CG399" s="109">
        <v>67</v>
      </c>
      <c r="CH399" s="95">
        <v>150</v>
      </c>
      <c r="CI399" s="50">
        <f t="shared" si="270"/>
        <v>29.777777777777779</v>
      </c>
      <c r="CJ399" s="18" t="str">
        <f t="shared" si="271"/>
        <v>SOBREPESO</v>
      </c>
      <c r="CK399" s="95">
        <f>Hoja1!L401</f>
        <v>12</v>
      </c>
      <c r="CL399" s="10" t="s">
        <v>1113</v>
      </c>
      <c r="CM399" s="97">
        <v>43763</v>
      </c>
      <c r="CN399" s="92"/>
      <c r="CO399" s="75">
        <v>1</v>
      </c>
      <c r="CP399" s="97">
        <v>43763</v>
      </c>
      <c r="CQ399" s="75">
        <v>2</v>
      </c>
      <c r="CR399" s="65" t="s">
        <v>1222</v>
      </c>
      <c r="CS399" s="75">
        <v>0</v>
      </c>
      <c r="CT399" s="92" t="s">
        <v>131</v>
      </c>
      <c r="CU399" s="93" t="s">
        <v>807</v>
      </c>
      <c r="CV399" s="92"/>
      <c r="CW399" s="102">
        <v>130</v>
      </c>
      <c r="CX399" s="102">
        <v>80</v>
      </c>
      <c r="CY399" s="93" t="s">
        <v>807</v>
      </c>
      <c r="CZ399" s="92" t="s">
        <v>130</v>
      </c>
      <c r="DA399" s="75" t="s">
        <v>807</v>
      </c>
      <c r="DB399" s="92">
        <v>0</v>
      </c>
      <c r="DC399" s="75" t="str">
        <f t="shared" si="272"/>
        <v/>
      </c>
      <c r="DD399" s="16" t="str">
        <f t="shared" si="273"/>
        <v/>
      </c>
      <c r="DE399" s="16" t="str">
        <f t="shared" si="274"/>
        <v/>
      </c>
      <c r="DF399" s="16" t="str">
        <f t="shared" si="275"/>
        <v/>
      </c>
      <c r="DG399" s="16" t="str">
        <f t="shared" si="287"/>
        <v xml:space="preserve"> +  +  + </v>
      </c>
      <c r="DH399" s="16" t="str">
        <f t="shared" si="290"/>
        <v>HTA</v>
      </c>
      <c r="DI399" s="98"/>
      <c r="DJ399" s="75" t="str">
        <f t="shared" si="276"/>
        <v>NO</v>
      </c>
      <c r="DL399" s="98"/>
      <c r="DM399" s="98"/>
      <c r="DN399" s="75" t="str">
        <f t="shared" si="277"/>
        <v>NO</v>
      </c>
      <c r="DO399" s="98"/>
      <c r="DP399" s="75" t="str">
        <f t="shared" si="278"/>
        <v>NO</v>
      </c>
      <c r="DQ399" s="98"/>
      <c r="DR399" s="75" t="str">
        <f t="shared" si="279"/>
        <v>NO</v>
      </c>
      <c r="DS399" s="98"/>
      <c r="DT399" s="75" t="str">
        <f t="shared" si="280"/>
        <v>NO</v>
      </c>
      <c r="DU399" s="98"/>
      <c r="DV399" s="75" t="str">
        <f t="shared" si="281"/>
        <v>NO</v>
      </c>
      <c r="DW399" s="98"/>
      <c r="DX399" s="75" t="str">
        <f t="shared" si="282"/>
        <v>NO</v>
      </c>
      <c r="DY399" s="98">
        <v>43740</v>
      </c>
      <c r="DZ399" s="75" t="str">
        <f t="shared" si="283"/>
        <v>SI</v>
      </c>
      <c r="EA399" s="98"/>
      <c r="EB399" s="75" t="str">
        <f t="shared" si="284"/>
        <v>NO</v>
      </c>
      <c r="EC399" s="98" t="s">
        <v>807</v>
      </c>
      <c r="ED399" s="92" t="s">
        <v>1530</v>
      </c>
      <c r="EE399" s="92"/>
      <c r="EF399" s="98" t="s">
        <v>807</v>
      </c>
      <c r="EG399" s="94"/>
      <c r="EH399" s="99" t="s">
        <v>131</v>
      </c>
      <c r="EI399" s="99" t="s">
        <v>807</v>
      </c>
      <c r="EJ399" s="99"/>
      <c r="EK399" s="101">
        <v>43699</v>
      </c>
      <c r="EL399" s="92">
        <v>0.75</v>
      </c>
      <c r="EM399" s="103">
        <v>43699</v>
      </c>
      <c r="EN399" s="102">
        <v>111</v>
      </c>
      <c r="EO399" s="101">
        <v>43699</v>
      </c>
      <c r="EP399" s="92">
        <v>273</v>
      </c>
      <c r="EQ399" s="101">
        <v>43699</v>
      </c>
      <c r="ER399" s="99">
        <v>164.5</v>
      </c>
      <c r="ES399" s="101">
        <v>43699</v>
      </c>
      <c r="ET399" s="192">
        <v>58.3</v>
      </c>
      <c r="EU399" s="101">
        <v>43699</v>
      </c>
      <c r="EV399" s="92">
        <v>251</v>
      </c>
      <c r="EW399" s="101" t="s">
        <v>1940</v>
      </c>
      <c r="EX399" s="92"/>
      <c r="EY399" s="103" t="s">
        <v>1836</v>
      </c>
      <c r="EZ399" s="92">
        <v>98</v>
      </c>
      <c r="FA399" s="102"/>
      <c r="FB399" s="102"/>
      <c r="FC399" s="92"/>
      <c r="FD399" s="92"/>
      <c r="FE399" s="103">
        <v>43733</v>
      </c>
      <c r="FF399" s="105">
        <v>5</v>
      </c>
      <c r="FG399" s="101" t="s">
        <v>1836</v>
      </c>
      <c r="FH399" s="105">
        <v>98</v>
      </c>
      <c r="FI399" s="92"/>
      <c r="FJ399" s="94"/>
      <c r="FK399" s="92"/>
      <c r="FL399" s="97">
        <v>43763</v>
      </c>
      <c r="FM399" s="98" t="s">
        <v>1530</v>
      </c>
      <c r="FN399" s="97">
        <v>44129</v>
      </c>
      <c r="FO399" s="107" t="s">
        <v>807</v>
      </c>
      <c r="FP399" s="92" t="s">
        <v>132</v>
      </c>
      <c r="FQ399" s="92" t="s">
        <v>132</v>
      </c>
      <c r="FR399" s="92" t="s">
        <v>132</v>
      </c>
      <c r="FS399" s="107" t="s">
        <v>807</v>
      </c>
      <c r="FT399" s="92" t="s">
        <v>132</v>
      </c>
      <c r="FU399" s="92"/>
      <c r="GM399" s="102"/>
    </row>
    <row r="400" spans="1:195" s="75" customFormat="1" x14ac:dyDescent="0.25">
      <c r="A400" s="85">
        <v>2022</v>
      </c>
      <c r="B400" s="76">
        <v>44926</v>
      </c>
      <c r="C400" s="85" t="s">
        <v>121</v>
      </c>
      <c r="D400" s="85" t="s">
        <v>122</v>
      </c>
      <c r="E400" s="85" t="s">
        <v>123</v>
      </c>
      <c r="F400" s="77">
        <f t="shared" si="288"/>
        <v>399</v>
      </c>
      <c r="G400" s="85" t="s">
        <v>1586</v>
      </c>
      <c r="H400" s="85">
        <v>86</v>
      </c>
      <c r="I400" s="85" t="s">
        <v>797</v>
      </c>
      <c r="J400" s="217" t="s">
        <v>983</v>
      </c>
      <c r="K400" s="77" t="str">
        <f>VLOOKUP(J400,[1]CodMpios!$B$1075:$E$1087,4,FALSE)</f>
        <v>86749 - Sibundoy</v>
      </c>
      <c r="L400" s="77" t="str">
        <f>VLOOKUP($J400,[1]Coord_Mpios_X_Y!$B$102:$K$114,9,FALSE)</f>
        <v>1,228746922448</v>
      </c>
      <c r="M400" s="77" t="str">
        <f>VLOOKUP($J400,[1]Coord_Mpios_X_Y!$B$102:$K$114,10,FALSE)</f>
        <v>-76,913075853547</v>
      </c>
      <c r="N400" s="86" t="s">
        <v>1784</v>
      </c>
      <c r="O400" s="86" t="s">
        <v>1776</v>
      </c>
      <c r="P400" s="218"/>
      <c r="Q400" s="85" t="s">
        <v>126</v>
      </c>
      <c r="R400" s="108">
        <v>18106869</v>
      </c>
      <c r="S400" s="62" t="str">
        <f t="shared" si="269"/>
        <v>CC18106869</v>
      </c>
      <c r="T400" s="91" t="s">
        <v>789</v>
      </c>
      <c r="U400" s="85" t="s">
        <v>525</v>
      </c>
      <c r="V400" s="91" t="s">
        <v>572</v>
      </c>
      <c r="W400" s="85" t="s">
        <v>146</v>
      </c>
      <c r="X400" s="87">
        <v>18618</v>
      </c>
      <c r="Y400" s="89">
        <f t="shared" si="285"/>
        <v>50</v>
      </c>
      <c r="Z400" s="63">
        <f>VLOOKUP($Y400,[1]Edades!$A$3:$H$153,4,FALSE)</f>
        <v>5</v>
      </c>
      <c r="AA400" s="63" t="str">
        <f>VLOOKUP($Y400,[1]Edades!$A$3:$H$153,6,FALSE)</f>
        <v>5 - Adultez</v>
      </c>
      <c r="AB400" s="63">
        <f>VLOOKUP($Y400,[1]Edades!$A$3:$H$153,7,FALSE)</f>
        <v>11</v>
      </c>
      <c r="AC400" s="63" t="str">
        <f>VLOOKUP($Y400,[1]Edades!$A$3:$H$153,8,FALSE)</f>
        <v>50-54</v>
      </c>
      <c r="AD400" s="91" t="s">
        <v>1589</v>
      </c>
      <c r="AE400" s="85">
        <v>1</v>
      </c>
      <c r="AF400" s="85" t="s">
        <v>807</v>
      </c>
      <c r="AG400" s="86" t="s">
        <v>1777</v>
      </c>
      <c r="AH400" s="85" t="s">
        <v>807</v>
      </c>
      <c r="AI400" s="85" t="s">
        <v>807</v>
      </c>
      <c r="AJ400" s="85" t="s">
        <v>807</v>
      </c>
      <c r="AK400" s="86" t="s">
        <v>1784</v>
      </c>
      <c r="AL400" s="85" t="s">
        <v>807</v>
      </c>
      <c r="AM400" s="85" t="s">
        <v>1786</v>
      </c>
      <c r="AN400" s="85" t="s">
        <v>131</v>
      </c>
      <c r="AO400" s="85" t="s">
        <v>131</v>
      </c>
      <c r="AP400" s="85" t="s">
        <v>131</v>
      </c>
      <c r="AQ400" s="75" t="s">
        <v>1841</v>
      </c>
      <c r="AR400" s="53" t="str">
        <f t="shared" si="286"/>
        <v>86749 - Sibundoy</v>
      </c>
      <c r="AS400" s="85" t="s">
        <v>1669</v>
      </c>
      <c r="AT400" s="85">
        <v>3115792210</v>
      </c>
      <c r="AU400" s="85" t="s">
        <v>1219</v>
      </c>
      <c r="AV400" s="85"/>
      <c r="AW400" s="85"/>
      <c r="AX400" s="85"/>
      <c r="AY400" s="85"/>
      <c r="AZ400" s="85"/>
      <c r="BA400" s="85">
        <v>86</v>
      </c>
      <c r="BB400" s="85" t="s">
        <v>1778</v>
      </c>
      <c r="BC400" s="85">
        <v>86749</v>
      </c>
      <c r="BD400" s="85" t="s">
        <v>1669</v>
      </c>
      <c r="BE400" s="89">
        <v>860010017201</v>
      </c>
      <c r="BF400" s="49" t="s">
        <v>1080</v>
      </c>
      <c r="BG400" s="85" t="s">
        <v>1779</v>
      </c>
      <c r="BH400" s="85" t="s">
        <v>1780</v>
      </c>
      <c r="BI400" s="85">
        <v>4201616</v>
      </c>
      <c r="BJ400" s="85"/>
      <c r="BK400" s="85"/>
      <c r="BL400" s="85" t="s">
        <v>807</v>
      </c>
      <c r="BM400" s="85" t="s">
        <v>130</v>
      </c>
      <c r="BN400" s="85" t="s">
        <v>132</v>
      </c>
      <c r="BO400" s="85">
        <v>0</v>
      </c>
      <c r="BP400" s="85" t="s">
        <v>132</v>
      </c>
      <c r="BQ400" s="85" t="s">
        <v>132</v>
      </c>
      <c r="BR400" s="85" t="s">
        <v>807</v>
      </c>
      <c r="BS400" s="85" t="s">
        <v>807</v>
      </c>
      <c r="BT400" s="90">
        <v>44825</v>
      </c>
      <c r="BU400" s="85" t="s">
        <v>1677</v>
      </c>
      <c r="BV400" s="85" t="s">
        <v>130</v>
      </c>
      <c r="BW400" s="91" t="s">
        <v>1678</v>
      </c>
      <c r="BX400" s="85"/>
      <c r="BY400" s="85" t="s">
        <v>132</v>
      </c>
      <c r="BZ400" s="85" t="s">
        <v>807</v>
      </c>
      <c r="CA400" s="85" t="s">
        <v>807</v>
      </c>
      <c r="CB400" s="85"/>
      <c r="CC400" s="85"/>
      <c r="CD400" s="85" t="s">
        <v>131</v>
      </c>
      <c r="CE400" s="88" t="s">
        <v>1681</v>
      </c>
      <c r="CF400" s="80" t="str">
        <f t="shared" si="267"/>
        <v>HTA</v>
      </c>
      <c r="CG400" s="109">
        <v>72</v>
      </c>
      <c r="CH400" s="95">
        <v>172</v>
      </c>
      <c r="CI400" s="50">
        <f t="shared" si="270"/>
        <v>24.337479718766904</v>
      </c>
      <c r="CJ400" s="18" t="str">
        <f t="shared" si="271"/>
        <v>NORMAL</v>
      </c>
      <c r="CK400" s="95">
        <f>Hoja1!L402</f>
        <v>8</v>
      </c>
      <c r="CL400" s="10" t="s">
        <v>1112</v>
      </c>
      <c r="CM400" s="97">
        <v>43766</v>
      </c>
      <c r="CN400" s="92"/>
      <c r="CO400" s="75">
        <v>1</v>
      </c>
      <c r="CP400" s="97">
        <v>43766</v>
      </c>
      <c r="CQ400" s="75">
        <v>2</v>
      </c>
      <c r="CR400" s="65" t="s">
        <v>1222</v>
      </c>
      <c r="CS400" s="75">
        <v>0</v>
      </c>
      <c r="CT400" s="110" t="s">
        <v>131</v>
      </c>
      <c r="CU400" s="93" t="s">
        <v>807</v>
      </c>
      <c r="CV400" s="92"/>
      <c r="CW400" s="102">
        <v>120</v>
      </c>
      <c r="CX400" s="102">
        <v>80</v>
      </c>
      <c r="CY400" s="93" t="s">
        <v>807</v>
      </c>
      <c r="CZ400" s="92" t="s">
        <v>130</v>
      </c>
      <c r="DA400" s="75" t="s">
        <v>807</v>
      </c>
      <c r="DB400" s="92">
        <v>0</v>
      </c>
      <c r="DC400" s="75" t="str">
        <f t="shared" si="272"/>
        <v/>
      </c>
      <c r="DD400" s="16" t="str">
        <f t="shared" si="273"/>
        <v/>
      </c>
      <c r="DE400" s="16" t="str">
        <f t="shared" si="274"/>
        <v/>
      </c>
      <c r="DF400" s="16" t="str">
        <f t="shared" si="275"/>
        <v/>
      </c>
      <c r="DG400" s="16" t="str">
        <f t="shared" si="287"/>
        <v xml:space="preserve"> +  +  + </v>
      </c>
      <c r="DH400" s="16" t="str">
        <f t="shared" si="290"/>
        <v>HTA</v>
      </c>
      <c r="DI400" s="98"/>
      <c r="DJ400" s="75" t="str">
        <f t="shared" si="276"/>
        <v>NO</v>
      </c>
      <c r="DL400" s="98"/>
      <c r="DM400" s="98"/>
      <c r="DN400" s="75" t="str">
        <f t="shared" si="277"/>
        <v>NO</v>
      </c>
      <c r="DO400" s="98"/>
      <c r="DP400" s="75" t="str">
        <f t="shared" si="278"/>
        <v>NO</v>
      </c>
      <c r="DQ400" s="98"/>
      <c r="DR400" s="75" t="str">
        <f t="shared" si="279"/>
        <v>NO</v>
      </c>
      <c r="DS400" s="98">
        <v>43713</v>
      </c>
      <c r="DT400" s="75" t="str">
        <f t="shared" si="280"/>
        <v>SI</v>
      </c>
      <c r="DU400" s="98"/>
      <c r="DV400" s="75" t="str">
        <f t="shared" si="281"/>
        <v>NO</v>
      </c>
      <c r="DW400" s="98"/>
      <c r="DX400" s="75" t="str">
        <f t="shared" si="282"/>
        <v>NO</v>
      </c>
      <c r="DY400" s="98">
        <v>43733</v>
      </c>
      <c r="DZ400" s="75" t="str">
        <f t="shared" si="283"/>
        <v>SI</v>
      </c>
      <c r="EA400" s="98"/>
      <c r="EB400" s="75" t="str">
        <f t="shared" si="284"/>
        <v>NO</v>
      </c>
      <c r="EC400" s="98" t="s">
        <v>807</v>
      </c>
      <c r="ED400" s="92" t="s">
        <v>1530</v>
      </c>
      <c r="EE400" s="92"/>
      <c r="EF400" s="98" t="s">
        <v>807</v>
      </c>
      <c r="EG400" s="94"/>
      <c r="EH400" s="99" t="s">
        <v>1711</v>
      </c>
      <c r="EI400" s="99" t="s">
        <v>807</v>
      </c>
      <c r="EJ400" s="99"/>
      <c r="EK400" s="101">
        <v>43685</v>
      </c>
      <c r="EL400" s="92">
        <v>1.3</v>
      </c>
      <c r="EM400" s="103">
        <v>44832</v>
      </c>
      <c r="EN400" s="102">
        <v>80</v>
      </c>
      <c r="EO400" s="101">
        <v>44832</v>
      </c>
      <c r="EP400" s="92">
        <v>253</v>
      </c>
      <c r="EQ400" s="101">
        <v>44832</v>
      </c>
      <c r="ER400" s="99">
        <v>181.8</v>
      </c>
      <c r="ES400" s="101">
        <v>44832</v>
      </c>
      <c r="ET400" s="192">
        <v>52</v>
      </c>
      <c r="EU400" s="101">
        <v>44832</v>
      </c>
      <c r="EV400" s="92">
        <v>96</v>
      </c>
      <c r="EW400" s="101">
        <v>43685</v>
      </c>
      <c r="EX400" s="92"/>
      <c r="EY400" s="103" t="s">
        <v>1836</v>
      </c>
      <c r="EZ400" s="92">
        <v>98</v>
      </c>
      <c r="FA400" s="102"/>
      <c r="FB400" s="102"/>
      <c r="FC400" s="92"/>
      <c r="FD400" s="92"/>
      <c r="FE400" s="103">
        <v>43685</v>
      </c>
      <c r="FF400" s="105">
        <v>11</v>
      </c>
      <c r="FG400" s="101">
        <v>43685</v>
      </c>
      <c r="FH400" s="105">
        <v>50</v>
      </c>
      <c r="FI400" s="92"/>
      <c r="FJ400" s="94"/>
      <c r="FK400" s="92"/>
      <c r="FL400" s="97">
        <v>44825</v>
      </c>
      <c r="FM400" s="98" t="s">
        <v>1530</v>
      </c>
      <c r="FN400" s="97">
        <v>44916</v>
      </c>
      <c r="FO400" s="107"/>
      <c r="FP400" s="92" t="s">
        <v>132</v>
      </c>
      <c r="FQ400" s="92" t="s">
        <v>132</v>
      </c>
      <c r="FR400" s="92" t="s">
        <v>132</v>
      </c>
      <c r="FS400" s="107" t="s">
        <v>807</v>
      </c>
      <c r="FT400" s="92" t="s">
        <v>132</v>
      </c>
      <c r="FU400" s="92"/>
      <c r="GM400" s="102"/>
    </row>
    <row r="401" spans="1:195" s="75" customFormat="1" x14ac:dyDescent="0.25">
      <c r="A401" s="85">
        <v>2022</v>
      </c>
      <c r="B401" s="76">
        <v>44926</v>
      </c>
      <c r="C401" s="85" t="s">
        <v>121</v>
      </c>
      <c r="D401" s="85" t="s">
        <v>122</v>
      </c>
      <c r="E401" s="85" t="s">
        <v>123</v>
      </c>
      <c r="F401" s="77">
        <f t="shared" si="288"/>
        <v>400</v>
      </c>
      <c r="G401" s="85" t="s">
        <v>1586</v>
      </c>
      <c r="H401" s="85">
        <v>86</v>
      </c>
      <c r="I401" s="85" t="s">
        <v>797</v>
      </c>
      <c r="J401" s="217" t="s">
        <v>800</v>
      </c>
      <c r="K401" s="77" t="str">
        <f>VLOOKUP(J401,[1]CodMpios!$B$1075:$E$1087,4,FALSE)</f>
        <v>86001 - Mocoa</v>
      </c>
      <c r="L401" s="77" t="str">
        <f>VLOOKUP($J401,[1]Coord_Mpios_X_Y!$B$102:$K$114,9,FALSE)</f>
        <v>1,228574994655</v>
      </c>
      <c r="M401" s="77" t="str">
        <f>VLOOKUP($J401,[1]Coord_Mpios_X_Y!$B$102:$K$114,10,FALSE)</f>
        <v>-76,684362183288</v>
      </c>
      <c r="N401" s="86" t="s">
        <v>1784</v>
      </c>
      <c r="O401" s="86" t="s">
        <v>1776</v>
      </c>
      <c r="P401" s="218"/>
      <c r="Q401" s="85" t="s">
        <v>126</v>
      </c>
      <c r="R401" s="108">
        <v>41106333</v>
      </c>
      <c r="S401" s="62" t="str">
        <f t="shared" si="269"/>
        <v>CC41106333</v>
      </c>
      <c r="T401" s="91" t="s">
        <v>139</v>
      </c>
      <c r="U401" s="85" t="s">
        <v>530</v>
      </c>
      <c r="V401" s="91" t="s">
        <v>834</v>
      </c>
      <c r="W401" s="85" t="s">
        <v>835</v>
      </c>
      <c r="X401" s="87">
        <v>24242</v>
      </c>
      <c r="Y401" s="89">
        <f t="shared" si="285"/>
        <v>66</v>
      </c>
      <c r="Z401" s="63">
        <f>VLOOKUP($Y401,[1]Edades!$A$3:$H$153,4,FALSE)</f>
        <v>6</v>
      </c>
      <c r="AA401" s="63" t="str">
        <f>VLOOKUP($Y401,[1]Edades!$A$3:$H$153,6,FALSE)</f>
        <v>6 - Persona mayor</v>
      </c>
      <c r="AB401" s="63">
        <f>VLOOKUP($Y401,[1]Edades!$A$3:$H$153,7,FALSE)</f>
        <v>14</v>
      </c>
      <c r="AC401" s="63" t="str">
        <f>VLOOKUP($Y401,[1]Edades!$A$3:$H$153,8,FALSE)</f>
        <v>65-69</v>
      </c>
      <c r="AD401" s="91" t="s">
        <v>1590</v>
      </c>
      <c r="AE401" s="85">
        <v>2</v>
      </c>
      <c r="AF401" s="85" t="s">
        <v>807</v>
      </c>
      <c r="AG401" s="86" t="s">
        <v>1777</v>
      </c>
      <c r="AH401" s="85" t="s">
        <v>807</v>
      </c>
      <c r="AI401" s="85" t="s">
        <v>807</v>
      </c>
      <c r="AJ401" s="85" t="s">
        <v>807</v>
      </c>
      <c r="AK401" s="86" t="s">
        <v>1784</v>
      </c>
      <c r="AL401" s="86" t="s">
        <v>1600</v>
      </c>
      <c r="AM401" s="85" t="s">
        <v>1786</v>
      </c>
      <c r="AN401" s="85" t="s">
        <v>131</v>
      </c>
      <c r="AO401" s="85" t="s">
        <v>131</v>
      </c>
      <c r="AP401" s="85" t="s">
        <v>131</v>
      </c>
      <c r="AQ401" s="75" t="s">
        <v>1841</v>
      </c>
      <c r="AR401" s="53" t="str">
        <f t="shared" si="286"/>
        <v>86001 - Mocoa</v>
      </c>
      <c r="AS401" s="85" t="s">
        <v>1586</v>
      </c>
      <c r="AT401" s="85">
        <v>3134342380</v>
      </c>
      <c r="AU401" s="85" t="s">
        <v>1219</v>
      </c>
      <c r="AV401" s="85"/>
      <c r="AW401" s="85"/>
      <c r="AX401" s="85"/>
      <c r="AY401" s="85"/>
      <c r="AZ401" s="85"/>
      <c r="BA401" s="85">
        <v>86</v>
      </c>
      <c r="BB401" s="85" t="s">
        <v>1778</v>
      </c>
      <c r="BC401" s="85">
        <v>86001</v>
      </c>
      <c r="BD401" s="85" t="s">
        <v>1586</v>
      </c>
      <c r="BE401" s="89">
        <v>860010017201</v>
      </c>
      <c r="BF401" s="49" t="s">
        <v>1079</v>
      </c>
      <c r="BG401" s="85" t="s">
        <v>1779</v>
      </c>
      <c r="BH401" s="85" t="s">
        <v>1780</v>
      </c>
      <c r="BI401" s="85">
        <v>4201616</v>
      </c>
      <c r="BJ401" s="85"/>
      <c r="BK401" s="85"/>
      <c r="BL401" s="85" t="s">
        <v>807</v>
      </c>
      <c r="BM401" s="88" t="s">
        <v>132</v>
      </c>
      <c r="BN401" s="85" t="s">
        <v>132</v>
      </c>
      <c r="BO401" s="85">
        <v>0</v>
      </c>
      <c r="BP401" s="85" t="s">
        <v>132</v>
      </c>
      <c r="BQ401" s="85" t="s">
        <v>132</v>
      </c>
      <c r="BR401" s="85" t="s">
        <v>807</v>
      </c>
      <c r="BS401" s="85" t="s">
        <v>807</v>
      </c>
      <c r="BT401" s="142">
        <v>44722</v>
      </c>
      <c r="BU401" s="85" t="s">
        <v>1677</v>
      </c>
      <c r="BV401" s="85" t="s">
        <v>130</v>
      </c>
      <c r="BW401" s="91" t="s">
        <v>1678</v>
      </c>
      <c r="BX401" s="85"/>
      <c r="BY401" s="85" t="s">
        <v>132</v>
      </c>
      <c r="BZ401" s="85" t="s">
        <v>807</v>
      </c>
      <c r="CA401" s="85" t="s">
        <v>807</v>
      </c>
      <c r="CB401" s="85"/>
      <c r="CC401" s="85"/>
      <c r="CD401" s="85" t="s">
        <v>131</v>
      </c>
      <c r="CE401" s="88" t="s">
        <v>1681</v>
      </c>
      <c r="CF401" s="80" t="str">
        <f t="shared" si="267"/>
        <v>HTA</v>
      </c>
      <c r="CG401" s="109">
        <v>60</v>
      </c>
      <c r="CH401" s="95">
        <v>156</v>
      </c>
      <c r="CI401" s="50">
        <f t="shared" si="270"/>
        <v>24.654832347140037</v>
      </c>
      <c r="CJ401" s="18" t="str">
        <f t="shared" si="271"/>
        <v>NORMAL</v>
      </c>
      <c r="CK401" s="95">
        <f>Hoja1!L403</f>
        <v>22</v>
      </c>
      <c r="CL401" s="10" t="s">
        <v>1114</v>
      </c>
      <c r="CM401" s="114">
        <v>43767</v>
      </c>
      <c r="CN401" s="92"/>
      <c r="CO401" s="75">
        <v>1</v>
      </c>
      <c r="CP401" s="98">
        <v>43746</v>
      </c>
      <c r="CQ401" s="75">
        <v>2</v>
      </c>
      <c r="CR401" s="65" t="s">
        <v>1222</v>
      </c>
      <c r="CS401" s="75">
        <v>0</v>
      </c>
      <c r="CT401" s="110" t="s">
        <v>131</v>
      </c>
      <c r="CU401" s="93" t="s">
        <v>807</v>
      </c>
      <c r="CV401" s="92"/>
      <c r="CW401" s="102">
        <v>110</v>
      </c>
      <c r="CX401" s="102">
        <v>70</v>
      </c>
      <c r="CY401" s="93" t="s">
        <v>807</v>
      </c>
      <c r="CZ401" s="92" t="s">
        <v>130</v>
      </c>
      <c r="DA401" s="75" t="s">
        <v>807</v>
      </c>
      <c r="DB401" s="92">
        <v>0</v>
      </c>
      <c r="DC401" s="75" t="str">
        <f t="shared" si="272"/>
        <v/>
      </c>
      <c r="DD401" s="16" t="str">
        <f t="shared" si="273"/>
        <v/>
      </c>
      <c r="DE401" s="16" t="str">
        <f t="shared" si="274"/>
        <v/>
      </c>
      <c r="DF401" s="16" t="str">
        <f t="shared" si="275"/>
        <v/>
      </c>
      <c r="DG401" s="16" t="str">
        <f t="shared" si="287"/>
        <v xml:space="preserve"> +  +  + </v>
      </c>
      <c r="DH401" s="16" t="str">
        <f t="shared" si="290"/>
        <v>HTA</v>
      </c>
      <c r="DI401" s="98"/>
      <c r="DJ401" s="75" t="str">
        <f t="shared" si="276"/>
        <v>NO</v>
      </c>
      <c r="DL401" s="98"/>
      <c r="DM401" s="97">
        <v>44495</v>
      </c>
      <c r="DN401" s="75" t="str">
        <f t="shared" si="277"/>
        <v>SI</v>
      </c>
      <c r="DO401" s="98"/>
      <c r="DP401" s="75" t="str">
        <f t="shared" si="278"/>
        <v>NO</v>
      </c>
      <c r="DQ401" s="98"/>
      <c r="DR401" s="75" t="str">
        <f t="shared" si="279"/>
        <v>NO</v>
      </c>
      <c r="DS401" s="98"/>
      <c r="DT401" s="75" t="str">
        <f t="shared" si="280"/>
        <v>NO</v>
      </c>
      <c r="DU401" s="98"/>
      <c r="DV401" s="75" t="str">
        <f t="shared" si="281"/>
        <v>NO</v>
      </c>
      <c r="DW401" s="98"/>
      <c r="DX401" s="75" t="str">
        <f t="shared" si="282"/>
        <v>NO</v>
      </c>
      <c r="DY401" s="114">
        <v>44188</v>
      </c>
      <c r="DZ401" s="75" t="str">
        <f t="shared" si="283"/>
        <v>SI</v>
      </c>
      <c r="EA401" s="98"/>
      <c r="EB401" s="75" t="str">
        <f t="shared" si="284"/>
        <v>NO</v>
      </c>
      <c r="EC401" s="98" t="s">
        <v>807</v>
      </c>
      <c r="ED401" s="92" t="s">
        <v>1530</v>
      </c>
      <c r="EE401" s="92"/>
      <c r="EF401" s="98" t="s">
        <v>807</v>
      </c>
      <c r="EG401" s="94"/>
      <c r="EH401" s="99" t="s">
        <v>131</v>
      </c>
      <c r="EI401" s="99" t="s">
        <v>807</v>
      </c>
      <c r="EJ401" s="99"/>
      <c r="EK401" s="164">
        <v>44442</v>
      </c>
      <c r="EL401" s="92">
        <v>0.87</v>
      </c>
      <c r="EM401" s="165">
        <v>44442</v>
      </c>
      <c r="EN401" s="102">
        <v>89</v>
      </c>
      <c r="EO401" s="164">
        <v>44442</v>
      </c>
      <c r="EP401" s="92">
        <v>239</v>
      </c>
      <c r="EQ401" s="164">
        <v>44442</v>
      </c>
      <c r="ER401" s="99">
        <v>141.9</v>
      </c>
      <c r="ES401" s="164">
        <v>44442</v>
      </c>
      <c r="ET401" s="192">
        <v>52.3</v>
      </c>
      <c r="EU401" s="164">
        <v>44442</v>
      </c>
      <c r="EV401" s="92">
        <v>224</v>
      </c>
      <c r="EW401" s="164">
        <v>44184</v>
      </c>
      <c r="EX401" s="92"/>
      <c r="EY401" s="103"/>
      <c r="EZ401" s="92"/>
      <c r="FA401" s="102"/>
      <c r="FB401" s="102"/>
      <c r="FC401" s="92"/>
      <c r="FD401" s="92"/>
      <c r="FE401" s="165">
        <v>44184</v>
      </c>
      <c r="FF401" s="105">
        <v>6.9</v>
      </c>
      <c r="FG401" s="164">
        <v>44184</v>
      </c>
      <c r="FH401" s="105">
        <v>54.5</v>
      </c>
      <c r="FI401" s="92"/>
      <c r="FJ401" s="94"/>
      <c r="FK401" s="92"/>
      <c r="FL401" s="114">
        <v>44722</v>
      </c>
      <c r="FM401" s="98" t="s">
        <v>1530</v>
      </c>
      <c r="FN401" s="114">
        <v>44814</v>
      </c>
      <c r="FO401" s="107" t="s">
        <v>807</v>
      </c>
      <c r="FP401" s="92" t="s">
        <v>132</v>
      </c>
      <c r="FQ401" s="92" t="s">
        <v>132</v>
      </c>
      <c r="FR401" s="92" t="s">
        <v>132</v>
      </c>
      <c r="FS401" s="107" t="s">
        <v>807</v>
      </c>
      <c r="FT401" s="92" t="s">
        <v>132</v>
      </c>
      <c r="FU401" s="92"/>
      <c r="GM401" s="102"/>
    </row>
    <row r="402" spans="1:195" s="75" customFormat="1" x14ac:dyDescent="0.25">
      <c r="A402" s="85">
        <v>2022</v>
      </c>
      <c r="B402" s="76">
        <v>44926</v>
      </c>
      <c r="C402" s="85" t="s">
        <v>121</v>
      </c>
      <c r="D402" s="85" t="s">
        <v>122</v>
      </c>
      <c r="E402" s="85" t="s">
        <v>123</v>
      </c>
      <c r="F402" s="77">
        <f t="shared" si="288"/>
        <v>401</v>
      </c>
      <c r="G402" s="85" t="s">
        <v>1586</v>
      </c>
      <c r="H402" s="85">
        <v>86</v>
      </c>
      <c r="I402" s="85" t="s">
        <v>797</v>
      </c>
      <c r="J402" s="217" t="s">
        <v>911</v>
      </c>
      <c r="K402" s="77" t="str">
        <f>VLOOKUP(J402,[1]CodMpios!$B$1075:$E$1087,4,FALSE)</f>
        <v>86568 - Puerto Asís</v>
      </c>
      <c r="L402" s="77" t="str">
        <f>VLOOKUP($J402,[1]Coord_Mpios_X_Y!$B$102:$K$114,9,FALSE)</f>
        <v>0,478611463602</v>
      </c>
      <c r="M402" s="77" t="str">
        <f>VLOOKUP($J402,[1]Coord_Mpios_X_Y!$B$102:$K$114,10,FALSE)</f>
        <v>-76,328200149562</v>
      </c>
      <c r="N402" s="86" t="s">
        <v>1775</v>
      </c>
      <c r="O402" s="86" t="s">
        <v>1776</v>
      </c>
      <c r="P402" s="218"/>
      <c r="Q402" s="85" t="s">
        <v>126</v>
      </c>
      <c r="R402" s="108">
        <v>36780207</v>
      </c>
      <c r="S402" s="62" t="str">
        <f t="shared" si="269"/>
        <v>CC36780207</v>
      </c>
      <c r="T402" s="91" t="s">
        <v>441</v>
      </c>
      <c r="U402" s="85" t="s">
        <v>530</v>
      </c>
      <c r="V402" s="91" t="s">
        <v>163</v>
      </c>
      <c r="W402" s="85" t="s">
        <v>946</v>
      </c>
      <c r="X402" s="87">
        <v>20884</v>
      </c>
      <c r="Y402" s="89">
        <f t="shared" si="285"/>
        <v>57</v>
      </c>
      <c r="Z402" s="63">
        <f>VLOOKUP($Y402,[1]Edades!$A$3:$H$153,4,FALSE)</f>
        <v>5</v>
      </c>
      <c r="AA402" s="63" t="str">
        <f>VLOOKUP($Y402,[1]Edades!$A$3:$H$153,6,FALSE)</f>
        <v>5 - Adultez</v>
      </c>
      <c r="AB402" s="63">
        <f>VLOOKUP($Y402,[1]Edades!$A$3:$H$153,7,FALSE)</f>
        <v>12</v>
      </c>
      <c r="AC402" s="63" t="str">
        <f>VLOOKUP($Y402,[1]Edades!$A$3:$H$153,8,FALSE)</f>
        <v>55-59</v>
      </c>
      <c r="AD402" s="91" t="s">
        <v>1590</v>
      </c>
      <c r="AE402" s="85">
        <v>2</v>
      </c>
      <c r="AF402" s="85" t="s">
        <v>807</v>
      </c>
      <c r="AG402" s="86" t="s">
        <v>1777</v>
      </c>
      <c r="AH402" s="85" t="s">
        <v>807</v>
      </c>
      <c r="AI402" s="85" t="s">
        <v>807</v>
      </c>
      <c r="AJ402" s="85" t="s">
        <v>807</v>
      </c>
      <c r="AK402" s="86" t="s">
        <v>1775</v>
      </c>
      <c r="AL402" s="85" t="s">
        <v>807</v>
      </c>
      <c r="AM402" s="85" t="s">
        <v>1786</v>
      </c>
      <c r="AN402" s="85" t="s">
        <v>131</v>
      </c>
      <c r="AO402" s="85" t="s">
        <v>131</v>
      </c>
      <c r="AP402" s="85" t="s">
        <v>131</v>
      </c>
      <c r="AQ402" s="75" t="s">
        <v>1841</v>
      </c>
      <c r="AR402" s="53" t="str">
        <f t="shared" si="286"/>
        <v>86568 - Puerto Asís</v>
      </c>
      <c r="AS402" s="85" t="s">
        <v>1655</v>
      </c>
      <c r="AT402" s="85">
        <v>3208479385</v>
      </c>
      <c r="AU402" s="85" t="s">
        <v>1219</v>
      </c>
      <c r="AV402" s="85"/>
      <c r="AW402" s="85"/>
      <c r="AX402" s="85"/>
      <c r="AY402" s="85"/>
      <c r="AZ402" s="85"/>
      <c r="BA402" s="85">
        <v>86</v>
      </c>
      <c r="BB402" s="85" t="s">
        <v>1778</v>
      </c>
      <c r="BC402" s="85">
        <v>86568</v>
      </c>
      <c r="BD402" s="85" t="s">
        <v>1655</v>
      </c>
      <c r="BE402" s="89">
        <v>860010017201</v>
      </c>
      <c r="BF402" s="49" t="s">
        <v>1081</v>
      </c>
      <c r="BG402" s="85" t="s">
        <v>1779</v>
      </c>
      <c r="BH402" s="85" t="s">
        <v>1780</v>
      </c>
      <c r="BI402" s="85">
        <v>4201616</v>
      </c>
      <c r="BJ402" s="85"/>
      <c r="BK402" s="85"/>
      <c r="BL402" s="85" t="s">
        <v>807</v>
      </c>
      <c r="BM402" s="85" t="s">
        <v>130</v>
      </c>
      <c r="BN402" s="85" t="s">
        <v>132</v>
      </c>
      <c r="BO402" s="85">
        <v>0</v>
      </c>
      <c r="BP402" s="85" t="s">
        <v>132</v>
      </c>
      <c r="BQ402" s="85" t="s">
        <v>132</v>
      </c>
      <c r="BR402" s="85" t="s">
        <v>1676</v>
      </c>
      <c r="BS402" s="85" t="s">
        <v>130</v>
      </c>
      <c r="BT402" s="90">
        <v>44893</v>
      </c>
      <c r="BU402" s="85" t="s">
        <v>1677</v>
      </c>
      <c r="BV402" s="85" t="s">
        <v>130</v>
      </c>
      <c r="BW402" s="91" t="s">
        <v>1788</v>
      </c>
      <c r="BX402" s="85"/>
      <c r="BY402" s="85" t="s">
        <v>132</v>
      </c>
      <c r="BZ402" s="85" t="s">
        <v>130</v>
      </c>
      <c r="CA402" s="85" t="s">
        <v>132</v>
      </c>
      <c r="CB402" s="85"/>
      <c r="CC402" s="85"/>
      <c r="CD402" s="85" t="s">
        <v>2039</v>
      </c>
      <c r="CE402" s="88" t="s">
        <v>1681</v>
      </c>
      <c r="CF402" s="80" t="str">
        <f t="shared" si="267"/>
        <v>HTA</v>
      </c>
      <c r="CG402" s="109">
        <v>68</v>
      </c>
      <c r="CH402" s="95">
        <v>157</v>
      </c>
      <c r="CI402" s="50">
        <f t="shared" si="270"/>
        <v>27.587326057852245</v>
      </c>
      <c r="CJ402" s="18" t="str">
        <f t="shared" si="271"/>
        <v>SOBREPESO</v>
      </c>
      <c r="CK402" s="95">
        <f>Hoja1!L404</f>
        <v>2</v>
      </c>
      <c r="CL402" s="10" t="s">
        <v>1112</v>
      </c>
      <c r="CM402" s="97">
        <v>43782</v>
      </c>
      <c r="CN402" s="92"/>
      <c r="CO402" s="75">
        <v>1</v>
      </c>
      <c r="CP402" s="97">
        <v>43782</v>
      </c>
      <c r="CQ402" s="75">
        <v>2</v>
      </c>
      <c r="CR402" s="65" t="s">
        <v>1222</v>
      </c>
      <c r="CS402" s="75">
        <v>0</v>
      </c>
      <c r="CT402" s="110" t="s">
        <v>131</v>
      </c>
      <c r="CU402" s="93" t="s">
        <v>807</v>
      </c>
      <c r="CV402" s="92"/>
      <c r="CW402" s="102">
        <v>100</v>
      </c>
      <c r="CX402" s="102">
        <v>70</v>
      </c>
      <c r="CY402" s="93" t="s">
        <v>131</v>
      </c>
      <c r="CZ402" s="92" t="s">
        <v>132</v>
      </c>
      <c r="DA402" s="75" t="s">
        <v>807</v>
      </c>
      <c r="DB402" s="92">
        <v>0</v>
      </c>
      <c r="DC402" s="75" t="str">
        <f t="shared" si="272"/>
        <v/>
      </c>
      <c r="DD402" s="16" t="str">
        <f t="shared" si="273"/>
        <v/>
      </c>
      <c r="DE402" s="16" t="str">
        <f t="shared" si="274"/>
        <v/>
      </c>
      <c r="DF402" s="16" t="str">
        <f t="shared" si="275"/>
        <v/>
      </c>
      <c r="DG402" s="16" t="str">
        <f t="shared" si="287"/>
        <v xml:space="preserve"> +  +  + </v>
      </c>
      <c r="DH402" s="16" t="str">
        <f t="shared" si="290"/>
        <v>HTA</v>
      </c>
      <c r="DI402" s="98"/>
      <c r="DJ402" s="75" t="str">
        <f t="shared" si="276"/>
        <v>NO</v>
      </c>
      <c r="DL402" s="98"/>
      <c r="DM402" s="98">
        <v>44358</v>
      </c>
      <c r="DN402" s="75" t="str">
        <f t="shared" si="277"/>
        <v>SI</v>
      </c>
      <c r="DO402" s="98">
        <v>43746</v>
      </c>
      <c r="DP402" s="75" t="str">
        <f t="shared" si="278"/>
        <v>SI</v>
      </c>
      <c r="DQ402" s="98"/>
      <c r="DR402" s="75" t="str">
        <f t="shared" si="279"/>
        <v>NO</v>
      </c>
      <c r="DS402" s="98"/>
      <c r="DT402" s="75" t="str">
        <f t="shared" si="280"/>
        <v>NO</v>
      </c>
      <c r="DU402" s="98"/>
      <c r="DV402" s="75" t="str">
        <f t="shared" si="281"/>
        <v>NO</v>
      </c>
      <c r="DW402" s="98"/>
      <c r="DX402" s="75" t="str">
        <f t="shared" si="282"/>
        <v>NO</v>
      </c>
      <c r="DY402" s="98">
        <v>43830</v>
      </c>
      <c r="DZ402" s="75" t="str">
        <f t="shared" si="283"/>
        <v>SI</v>
      </c>
      <c r="EA402" s="98"/>
      <c r="EB402" s="75" t="str">
        <f t="shared" si="284"/>
        <v>NO</v>
      </c>
      <c r="EC402" s="98" t="s">
        <v>807</v>
      </c>
      <c r="ED402" s="92" t="s">
        <v>1530</v>
      </c>
      <c r="EE402" s="92"/>
      <c r="EF402" s="98" t="s">
        <v>807</v>
      </c>
      <c r="EG402" s="94"/>
      <c r="EH402" s="99"/>
      <c r="EI402" s="99" t="s">
        <v>807</v>
      </c>
      <c r="EJ402" s="99"/>
      <c r="EK402" s="111">
        <v>44217</v>
      </c>
      <c r="EL402" s="92">
        <v>0.59</v>
      </c>
      <c r="EM402" s="112">
        <v>44217</v>
      </c>
      <c r="EN402" s="102">
        <v>64.900000000000006</v>
      </c>
      <c r="EO402" s="111">
        <v>44217</v>
      </c>
      <c r="EP402" s="92">
        <v>180</v>
      </c>
      <c r="EQ402" s="111">
        <v>44217</v>
      </c>
      <c r="ER402" s="99">
        <v>46.019999999999982</v>
      </c>
      <c r="ES402" s="111">
        <v>44217</v>
      </c>
      <c r="ET402" s="192">
        <v>116.2</v>
      </c>
      <c r="EU402" s="111">
        <v>44217</v>
      </c>
      <c r="EV402" s="92">
        <v>88.9</v>
      </c>
      <c r="EW402" s="111">
        <v>43809</v>
      </c>
      <c r="EX402" s="92"/>
      <c r="EY402" s="103"/>
      <c r="EZ402" s="92"/>
      <c r="FA402" s="102"/>
      <c r="FB402" s="102"/>
      <c r="FC402" s="92"/>
      <c r="FD402" s="92"/>
      <c r="FE402" s="112">
        <v>43809</v>
      </c>
      <c r="FF402" s="125">
        <v>5.4</v>
      </c>
      <c r="FG402" s="111">
        <v>43809</v>
      </c>
      <c r="FH402" s="125">
        <v>100</v>
      </c>
      <c r="FI402" s="92"/>
      <c r="FJ402" s="94"/>
      <c r="FK402" s="92"/>
      <c r="FL402" s="97">
        <v>44893</v>
      </c>
      <c r="FM402" s="98" t="s">
        <v>1530</v>
      </c>
      <c r="FN402" s="97">
        <v>44985</v>
      </c>
      <c r="FO402" s="107"/>
      <c r="FP402" s="92" t="s">
        <v>132</v>
      </c>
      <c r="FQ402" s="92" t="s">
        <v>132</v>
      </c>
      <c r="FR402" s="92" t="s">
        <v>132</v>
      </c>
      <c r="FS402" s="107" t="s">
        <v>807</v>
      </c>
      <c r="FT402" s="92" t="s">
        <v>132</v>
      </c>
      <c r="FU402" s="92"/>
      <c r="GM402" s="102"/>
    </row>
    <row r="403" spans="1:195" s="75" customFormat="1" x14ac:dyDescent="0.25">
      <c r="A403" s="85">
        <v>2022</v>
      </c>
      <c r="B403" s="76">
        <v>44926</v>
      </c>
      <c r="C403" s="85" t="s">
        <v>121</v>
      </c>
      <c r="D403" s="85" t="s">
        <v>122</v>
      </c>
      <c r="E403" s="85" t="s">
        <v>123</v>
      </c>
      <c r="F403" s="77">
        <f t="shared" si="288"/>
        <v>402</v>
      </c>
      <c r="G403" s="85" t="s">
        <v>1586</v>
      </c>
      <c r="H403" s="85">
        <v>86</v>
      </c>
      <c r="I403" s="85" t="s">
        <v>797</v>
      </c>
      <c r="J403" s="217" t="s">
        <v>911</v>
      </c>
      <c r="K403" s="77" t="str">
        <f>VLOOKUP(J403,[1]CodMpios!$B$1075:$E$1087,4,FALSE)</f>
        <v>86568 - Puerto Asís</v>
      </c>
      <c r="L403" s="77" t="str">
        <f>VLOOKUP($J403,[1]Coord_Mpios_X_Y!$B$102:$K$114,9,FALSE)</f>
        <v>0,478611463602</v>
      </c>
      <c r="M403" s="77" t="str">
        <f>VLOOKUP($J403,[1]Coord_Mpios_X_Y!$B$102:$K$114,10,FALSE)</f>
        <v>-76,328200149562</v>
      </c>
      <c r="N403" s="86" t="s">
        <v>1784</v>
      </c>
      <c r="O403" s="86" t="s">
        <v>1776</v>
      </c>
      <c r="P403" s="218"/>
      <c r="Q403" s="85" t="s">
        <v>126</v>
      </c>
      <c r="R403" s="108">
        <v>18109266</v>
      </c>
      <c r="S403" s="62" t="str">
        <f t="shared" si="269"/>
        <v>CC18109266</v>
      </c>
      <c r="T403" s="91" t="s">
        <v>142</v>
      </c>
      <c r="U403" s="85" t="s">
        <v>945</v>
      </c>
      <c r="V403" s="91" t="s">
        <v>752</v>
      </c>
      <c r="W403" s="85" t="s">
        <v>815</v>
      </c>
      <c r="X403" s="87">
        <v>24865</v>
      </c>
      <c r="Y403" s="89">
        <f t="shared" si="285"/>
        <v>68</v>
      </c>
      <c r="Z403" s="63">
        <f>VLOOKUP($Y403,[1]Edades!$A$3:$H$153,4,FALSE)</f>
        <v>6</v>
      </c>
      <c r="AA403" s="63" t="str">
        <f>VLOOKUP($Y403,[1]Edades!$A$3:$H$153,6,FALSE)</f>
        <v>6 - Persona mayor</v>
      </c>
      <c r="AB403" s="63">
        <f>VLOOKUP($Y403,[1]Edades!$A$3:$H$153,7,FALSE)</f>
        <v>14</v>
      </c>
      <c r="AC403" s="63" t="str">
        <f>VLOOKUP($Y403,[1]Edades!$A$3:$H$153,8,FALSE)</f>
        <v>65-69</v>
      </c>
      <c r="AD403" s="91" t="s">
        <v>1589</v>
      </c>
      <c r="AE403" s="85">
        <v>1</v>
      </c>
      <c r="AF403" s="85" t="s">
        <v>807</v>
      </c>
      <c r="AG403" s="86" t="s">
        <v>1777</v>
      </c>
      <c r="AH403" s="85" t="s">
        <v>807</v>
      </c>
      <c r="AI403" s="85" t="s">
        <v>2237</v>
      </c>
      <c r="AJ403" s="85" t="s">
        <v>1847</v>
      </c>
      <c r="AK403" s="86" t="s">
        <v>1784</v>
      </c>
      <c r="AL403" s="85" t="s">
        <v>807</v>
      </c>
      <c r="AM403" s="85" t="s">
        <v>1786</v>
      </c>
      <c r="AN403" s="85" t="s">
        <v>131</v>
      </c>
      <c r="AO403" s="85" t="s">
        <v>131</v>
      </c>
      <c r="AP403" s="85" t="s">
        <v>131</v>
      </c>
      <c r="AQ403" s="75" t="s">
        <v>1841</v>
      </c>
      <c r="AR403" s="53" t="str">
        <f t="shared" si="286"/>
        <v>86568 - Puerto Asís</v>
      </c>
      <c r="AS403" s="85" t="s">
        <v>1655</v>
      </c>
      <c r="AT403" s="85">
        <v>3209138549</v>
      </c>
      <c r="AU403" s="85" t="s">
        <v>1219</v>
      </c>
      <c r="AV403" s="85"/>
      <c r="AW403" s="85"/>
      <c r="AX403" s="85"/>
      <c r="AY403" s="85"/>
      <c r="AZ403" s="85"/>
      <c r="BA403" s="85">
        <v>86</v>
      </c>
      <c r="BB403" s="85" t="s">
        <v>1778</v>
      </c>
      <c r="BC403" s="85">
        <v>86568</v>
      </c>
      <c r="BD403" s="85" t="s">
        <v>1655</v>
      </c>
      <c r="BE403" s="89">
        <v>860010017201</v>
      </c>
      <c r="BF403" s="49" t="s">
        <v>1081</v>
      </c>
      <c r="BG403" s="85" t="s">
        <v>1779</v>
      </c>
      <c r="BH403" s="85" t="s">
        <v>1780</v>
      </c>
      <c r="BI403" s="85">
        <v>4201616</v>
      </c>
      <c r="BJ403" s="85"/>
      <c r="BK403" s="85"/>
      <c r="BL403" s="85" t="s">
        <v>807</v>
      </c>
      <c r="BM403" s="85" t="s">
        <v>130</v>
      </c>
      <c r="BN403" s="85" t="s">
        <v>132</v>
      </c>
      <c r="BO403" s="85">
        <v>0</v>
      </c>
      <c r="BP403" s="85" t="s">
        <v>132</v>
      </c>
      <c r="BQ403" s="85" t="s">
        <v>132</v>
      </c>
      <c r="BR403" s="85" t="s">
        <v>1676</v>
      </c>
      <c r="BS403" s="85" t="s">
        <v>807</v>
      </c>
      <c r="BT403" s="90">
        <v>44771</v>
      </c>
      <c r="BU403" s="85" t="s">
        <v>1677</v>
      </c>
      <c r="BV403" s="85" t="s">
        <v>130</v>
      </c>
      <c r="BW403" s="91" t="s">
        <v>2040</v>
      </c>
      <c r="BX403" s="85" t="s">
        <v>132</v>
      </c>
      <c r="BY403" s="85" t="s">
        <v>132</v>
      </c>
      <c r="BZ403" s="85" t="s">
        <v>130</v>
      </c>
      <c r="CA403" s="85" t="s">
        <v>132</v>
      </c>
      <c r="CB403" s="85" t="s">
        <v>131</v>
      </c>
      <c r="CC403" s="85" t="s">
        <v>131</v>
      </c>
      <c r="CD403" s="85" t="s">
        <v>132</v>
      </c>
      <c r="CE403" s="85" t="s">
        <v>1681</v>
      </c>
      <c r="CF403" s="85" t="s">
        <v>132</v>
      </c>
      <c r="CG403" s="109">
        <v>91</v>
      </c>
      <c r="CH403" s="95">
        <v>173</v>
      </c>
      <c r="CI403" s="50">
        <f t="shared" si="270"/>
        <v>30.405292525644022</v>
      </c>
      <c r="CJ403" s="18" t="str">
        <f t="shared" si="271"/>
        <v>OBESIDAD</v>
      </c>
      <c r="CK403" s="95">
        <f>Hoja1!L405</f>
        <v>12</v>
      </c>
      <c r="CL403" s="10" t="s">
        <v>1113</v>
      </c>
      <c r="CM403" s="97">
        <v>43790</v>
      </c>
      <c r="CN403" s="92"/>
      <c r="CO403" s="75">
        <v>1</v>
      </c>
      <c r="CP403" s="98">
        <v>43790</v>
      </c>
      <c r="CQ403" s="75">
        <v>2</v>
      </c>
      <c r="CR403" s="65" t="s">
        <v>1222</v>
      </c>
      <c r="CS403" s="75">
        <v>0</v>
      </c>
      <c r="CT403" s="110" t="s">
        <v>131</v>
      </c>
      <c r="CU403" s="92" t="s">
        <v>132</v>
      </c>
      <c r="CV403" s="92"/>
      <c r="CW403" s="102">
        <v>140</v>
      </c>
      <c r="CX403" s="102">
        <v>90</v>
      </c>
      <c r="CY403" s="93" t="s">
        <v>807</v>
      </c>
      <c r="CZ403" s="92" t="s">
        <v>130</v>
      </c>
      <c r="DA403" s="92" t="s">
        <v>132</v>
      </c>
      <c r="DB403" s="92">
        <v>0</v>
      </c>
      <c r="DC403" s="75" t="str">
        <f t="shared" si="272"/>
        <v/>
      </c>
      <c r="DD403" s="16" t="str">
        <f t="shared" si="273"/>
        <v>PRESION ALTA</v>
      </c>
      <c r="DE403" s="16" t="str">
        <f t="shared" si="274"/>
        <v/>
      </c>
      <c r="DF403" s="16" t="str">
        <f t="shared" si="275"/>
        <v>HDL ALTO</v>
      </c>
      <c r="DG403" s="16" t="str">
        <f t="shared" si="287"/>
        <v xml:space="preserve"> + PRESION ALTA +  + HDL ALTO</v>
      </c>
      <c r="DH403" s="16" t="str">
        <f>VLOOKUP(DG403,Hoja3!$A$19:$B$41,2,FALSE)</f>
        <v>PRESION ALTA + HDL ALTO</v>
      </c>
      <c r="DI403" s="98">
        <v>44542</v>
      </c>
      <c r="DJ403" s="75" t="str">
        <f t="shared" si="276"/>
        <v>SI</v>
      </c>
      <c r="DL403" s="98"/>
      <c r="DM403" s="98"/>
      <c r="DN403" s="75" t="str">
        <f t="shared" si="277"/>
        <v>NO</v>
      </c>
      <c r="DO403" s="98"/>
      <c r="DP403" s="75" t="str">
        <f t="shared" si="278"/>
        <v>NO</v>
      </c>
      <c r="DQ403" s="98"/>
      <c r="DR403" s="75" t="str">
        <f t="shared" si="279"/>
        <v>NO</v>
      </c>
      <c r="DS403" s="98"/>
      <c r="DT403" s="75" t="str">
        <f t="shared" si="280"/>
        <v>NO</v>
      </c>
      <c r="DU403" s="98"/>
      <c r="DV403" s="75" t="str">
        <f t="shared" si="281"/>
        <v>NO</v>
      </c>
      <c r="DW403" s="98"/>
      <c r="DX403" s="75" t="str">
        <f t="shared" si="282"/>
        <v>NO</v>
      </c>
      <c r="DY403" s="98">
        <v>44545</v>
      </c>
      <c r="DZ403" s="75" t="str">
        <f t="shared" si="283"/>
        <v>SI</v>
      </c>
      <c r="EA403" s="98"/>
      <c r="EB403" s="75" t="str">
        <f t="shared" si="284"/>
        <v>NO</v>
      </c>
      <c r="EC403" s="98" t="s">
        <v>131</v>
      </c>
      <c r="ED403" s="92" t="s">
        <v>1530</v>
      </c>
      <c r="EE403" s="92"/>
      <c r="EF403" s="92" t="s">
        <v>1845</v>
      </c>
      <c r="EG403" s="94"/>
      <c r="EH403" s="99"/>
      <c r="EI403" s="99" t="s">
        <v>807</v>
      </c>
      <c r="EJ403" s="99"/>
      <c r="EK403" s="111">
        <v>44546</v>
      </c>
      <c r="EL403" s="92">
        <v>1.2</v>
      </c>
      <c r="EM403" s="112">
        <v>44546</v>
      </c>
      <c r="EN403" s="102">
        <v>82</v>
      </c>
      <c r="EO403" s="111">
        <v>44546</v>
      </c>
      <c r="EP403" s="92">
        <v>134</v>
      </c>
      <c r="EQ403" s="111">
        <v>44546</v>
      </c>
      <c r="ER403" s="99">
        <v>51.400000000000006</v>
      </c>
      <c r="ES403" s="111">
        <v>44546</v>
      </c>
      <c r="ET403" s="192">
        <v>45</v>
      </c>
      <c r="EU403" s="111">
        <v>44546</v>
      </c>
      <c r="EV403" s="92">
        <v>188</v>
      </c>
      <c r="EW403" s="111">
        <v>44546</v>
      </c>
      <c r="EX403" s="92"/>
      <c r="EY403" s="103"/>
      <c r="EZ403" s="92"/>
      <c r="FA403" s="102"/>
      <c r="FB403" s="102"/>
      <c r="FC403" s="92"/>
      <c r="FD403" s="92"/>
      <c r="FE403" s="112">
        <v>44546</v>
      </c>
      <c r="FF403" s="125">
        <v>144.6</v>
      </c>
      <c r="FG403" s="111">
        <v>44546</v>
      </c>
      <c r="FH403" s="125">
        <v>129</v>
      </c>
      <c r="FI403" s="92"/>
      <c r="FJ403" s="94"/>
      <c r="FK403" s="92"/>
      <c r="FL403" s="97">
        <v>44771</v>
      </c>
      <c r="FM403" s="98" t="s">
        <v>1530</v>
      </c>
      <c r="FN403" s="97">
        <v>44863</v>
      </c>
      <c r="FO403" s="107" t="s">
        <v>807</v>
      </c>
      <c r="FP403" s="92" t="s">
        <v>132</v>
      </c>
      <c r="FQ403" s="92" t="s">
        <v>132</v>
      </c>
      <c r="FR403" s="92" t="s">
        <v>132</v>
      </c>
      <c r="FS403" s="107" t="s">
        <v>807</v>
      </c>
      <c r="FT403" s="92" t="s">
        <v>132</v>
      </c>
      <c r="FU403" s="92" t="s">
        <v>1877</v>
      </c>
      <c r="GM403" s="102"/>
    </row>
    <row r="404" spans="1:195" s="75" customFormat="1" x14ac:dyDescent="0.25">
      <c r="A404" s="85">
        <v>2022</v>
      </c>
      <c r="B404" s="76">
        <v>44926</v>
      </c>
      <c r="C404" s="85" t="s">
        <v>121</v>
      </c>
      <c r="D404" s="85" t="s">
        <v>122</v>
      </c>
      <c r="E404" s="85" t="s">
        <v>123</v>
      </c>
      <c r="F404" s="77">
        <f t="shared" si="288"/>
        <v>403</v>
      </c>
      <c r="G404" s="85" t="s">
        <v>1586</v>
      </c>
      <c r="H404" s="85">
        <v>86</v>
      </c>
      <c r="I404" s="85" t="s">
        <v>797</v>
      </c>
      <c r="J404" s="217" t="s">
        <v>800</v>
      </c>
      <c r="K404" s="77" t="str">
        <f>VLOOKUP(J404,[1]CodMpios!$B$1075:$E$1087,4,FALSE)</f>
        <v>86001 - Mocoa</v>
      </c>
      <c r="L404" s="77" t="str">
        <f>VLOOKUP($J404,[1]Coord_Mpios_X_Y!$B$102:$K$114,9,FALSE)</f>
        <v>1,228574994655</v>
      </c>
      <c r="M404" s="77" t="str">
        <f>VLOOKUP($J404,[1]Coord_Mpios_X_Y!$B$102:$K$114,10,FALSE)</f>
        <v>-76,684362183288</v>
      </c>
      <c r="N404" s="86" t="s">
        <v>1784</v>
      </c>
      <c r="O404" s="86" t="s">
        <v>1776</v>
      </c>
      <c r="P404" s="218"/>
      <c r="Q404" s="85" t="s">
        <v>126</v>
      </c>
      <c r="R404" s="108">
        <v>27354523</v>
      </c>
      <c r="S404" s="62" t="str">
        <f t="shared" si="269"/>
        <v>CC27354523</v>
      </c>
      <c r="T404" s="91" t="s">
        <v>380</v>
      </c>
      <c r="U404" s="85" t="s">
        <v>512</v>
      </c>
      <c r="V404" s="91" t="s">
        <v>194</v>
      </c>
      <c r="W404" s="85" t="s">
        <v>842</v>
      </c>
      <c r="X404" s="87">
        <v>20666</v>
      </c>
      <c r="Y404" s="89">
        <f t="shared" si="285"/>
        <v>56</v>
      </c>
      <c r="Z404" s="63">
        <f>VLOOKUP($Y404,[1]Edades!$A$3:$H$153,4,FALSE)</f>
        <v>5</v>
      </c>
      <c r="AA404" s="63" t="str">
        <f>VLOOKUP($Y404,[1]Edades!$A$3:$H$153,6,FALSE)</f>
        <v>5 - Adultez</v>
      </c>
      <c r="AB404" s="63">
        <f>VLOOKUP($Y404,[1]Edades!$A$3:$H$153,7,FALSE)</f>
        <v>12</v>
      </c>
      <c r="AC404" s="63" t="str">
        <f>VLOOKUP($Y404,[1]Edades!$A$3:$H$153,8,FALSE)</f>
        <v>55-59</v>
      </c>
      <c r="AD404" s="91" t="s">
        <v>1590</v>
      </c>
      <c r="AE404" s="85">
        <v>2</v>
      </c>
      <c r="AF404" s="85" t="s">
        <v>807</v>
      </c>
      <c r="AG404" s="86" t="s">
        <v>1777</v>
      </c>
      <c r="AH404" s="85" t="s">
        <v>807</v>
      </c>
      <c r="AI404" s="85" t="s">
        <v>2237</v>
      </c>
      <c r="AJ404" s="85" t="s">
        <v>807</v>
      </c>
      <c r="AK404" s="86" t="s">
        <v>1784</v>
      </c>
      <c r="AL404" s="85" t="s">
        <v>807</v>
      </c>
      <c r="AM404" s="85" t="s">
        <v>1786</v>
      </c>
      <c r="AN404" s="85" t="s">
        <v>131</v>
      </c>
      <c r="AO404" s="85" t="s">
        <v>131</v>
      </c>
      <c r="AP404" s="85" t="s">
        <v>131</v>
      </c>
      <c r="AQ404" s="75" t="s">
        <v>1841</v>
      </c>
      <c r="AR404" s="53" t="str">
        <f t="shared" si="286"/>
        <v>86001 - Mocoa</v>
      </c>
      <c r="AS404" s="85" t="s">
        <v>1650</v>
      </c>
      <c r="AT404" s="85">
        <v>3138471438</v>
      </c>
      <c r="AU404" s="85" t="s">
        <v>1219</v>
      </c>
      <c r="AV404" s="85"/>
      <c r="AW404" s="85"/>
      <c r="AX404" s="85"/>
      <c r="AY404" s="85"/>
      <c r="AZ404" s="85"/>
      <c r="BA404" s="85">
        <v>86</v>
      </c>
      <c r="BB404" s="85" t="s">
        <v>1778</v>
      </c>
      <c r="BC404" s="85">
        <v>86001</v>
      </c>
      <c r="BD404" s="85" t="s">
        <v>1586</v>
      </c>
      <c r="BE404" s="89">
        <v>860010017201</v>
      </c>
      <c r="BF404" s="49" t="s">
        <v>1079</v>
      </c>
      <c r="BG404" s="85" t="s">
        <v>1779</v>
      </c>
      <c r="BH404" s="85" t="s">
        <v>1780</v>
      </c>
      <c r="BI404" s="85">
        <v>4201616</v>
      </c>
      <c r="BJ404" s="85"/>
      <c r="BK404" s="85"/>
      <c r="BL404" s="85" t="s">
        <v>807</v>
      </c>
      <c r="BM404" s="85" t="s">
        <v>130</v>
      </c>
      <c r="BN404" s="85" t="s">
        <v>132</v>
      </c>
      <c r="BO404" s="85">
        <v>0</v>
      </c>
      <c r="BP404" s="85" t="s">
        <v>132</v>
      </c>
      <c r="BQ404" s="85" t="s">
        <v>132</v>
      </c>
      <c r="BR404" s="85" t="s">
        <v>1676</v>
      </c>
      <c r="BS404" s="85" t="s">
        <v>132</v>
      </c>
      <c r="BT404" s="87">
        <v>44889</v>
      </c>
      <c r="BU404" s="85" t="s">
        <v>1677</v>
      </c>
      <c r="BV404" s="85" t="s">
        <v>130</v>
      </c>
      <c r="BW404" s="91" t="s">
        <v>1678</v>
      </c>
      <c r="BX404" s="85" t="s">
        <v>132</v>
      </c>
      <c r="BY404" s="85" t="s">
        <v>132</v>
      </c>
      <c r="BZ404" s="85" t="s">
        <v>130</v>
      </c>
      <c r="CA404" s="85" t="s">
        <v>132</v>
      </c>
      <c r="CB404" s="85" t="s">
        <v>132</v>
      </c>
      <c r="CC404" s="85" t="s">
        <v>132</v>
      </c>
      <c r="CD404" s="85" t="s">
        <v>131</v>
      </c>
      <c r="CE404" s="85" t="s">
        <v>1681</v>
      </c>
      <c r="CF404" s="85" t="s">
        <v>1941</v>
      </c>
      <c r="CG404" s="109">
        <v>55</v>
      </c>
      <c r="CH404" s="95">
        <v>155</v>
      </c>
      <c r="CI404" s="50">
        <f t="shared" si="270"/>
        <v>22.892819979188342</v>
      </c>
      <c r="CJ404" s="18" t="str">
        <f t="shared" si="271"/>
        <v>NORMAL</v>
      </c>
      <c r="CK404" s="95">
        <f>Hoja1!L406</f>
        <v>16</v>
      </c>
      <c r="CL404" s="10" t="s">
        <v>1113</v>
      </c>
      <c r="CM404" s="114">
        <v>43790</v>
      </c>
      <c r="CN404" s="92"/>
      <c r="CO404" s="75">
        <v>1</v>
      </c>
      <c r="CP404" s="98">
        <v>37257</v>
      </c>
      <c r="CQ404" s="75">
        <v>2</v>
      </c>
      <c r="CR404" s="65" t="s">
        <v>1222</v>
      </c>
      <c r="CS404" s="75">
        <v>0</v>
      </c>
      <c r="CT404" s="110" t="s">
        <v>131</v>
      </c>
      <c r="CU404" s="92" t="s">
        <v>132</v>
      </c>
      <c r="CV404" s="92"/>
      <c r="CW404" s="102">
        <v>120</v>
      </c>
      <c r="CX404" s="102">
        <v>70</v>
      </c>
      <c r="CY404" s="93" t="s">
        <v>807</v>
      </c>
      <c r="CZ404" s="92" t="s">
        <v>132</v>
      </c>
      <c r="DA404" s="92" t="s">
        <v>132</v>
      </c>
      <c r="DB404" s="92">
        <v>0</v>
      </c>
      <c r="DC404" s="75" t="str">
        <f t="shared" si="272"/>
        <v/>
      </c>
      <c r="DD404" s="16" t="str">
        <f t="shared" si="273"/>
        <v/>
      </c>
      <c r="DE404" s="16" t="str">
        <f t="shared" si="274"/>
        <v/>
      </c>
      <c r="DF404" s="16" t="str">
        <f t="shared" si="275"/>
        <v/>
      </c>
      <c r="DG404" s="16" t="str">
        <f t="shared" si="287"/>
        <v xml:space="preserve"> +  +  + </v>
      </c>
      <c r="DH404" s="16" t="str">
        <f t="shared" ref="DH404:DH407" si="291">E404</f>
        <v>HTA</v>
      </c>
      <c r="DI404" s="98"/>
      <c r="DJ404" s="75" t="str">
        <f t="shared" si="276"/>
        <v>NO</v>
      </c>
      <c r="DL404" s="98"/>
      <c r="DM404" s="97">
        <v>44684</v>
      </c>
      <c r="DN404" s="75" t="str">
        <f t="shared" si="277"/>
        <v>SI</v>
      </c>
      <c r="DO404" s="98"/>
      <c r="DP404" s="75" t="str">
        <f t="shared" si="278"/>
        <v>NO</v>
      </c>
      <c r="DQ404" s="98"/>
      <c r="DR404" s="75" t="str">
        <f t="shared" si="279"/>
        <v>NO</v>
      </c>
      <c r="DS404" s="98"/>
      <c r="DT404" s="75" t="str">
        <f t="shared" si="280"/>
        <v>NO</v>
      </c>
      <c r="DU404" s="98"/>
      <c r="DV404" s="75" t="str">
        <f t="shared" si="281"/>
        <v>NO</v>
      </c>
      <c r="DW404" s="98"/>
      <c r="DX404" s="75" t="str">
        <f t="shared" si="282"/>
        <v>NO</v>
      </c>
      <c r="DY404" s="114">
        <v>44888</v>
      </c>
      <c r="DZ404" s="75" t="str">
        <f t="shared" si="283"/>
        <v>SI</v>
      </c>
      <c r="EA404" s="98"/>
      <c r="EB404" s="75" t="str">
        <f t="shared" si="284"/>
        <v>NO</v>
      </c>
      <c r="EC404" s="98" t="s">
        <v>132</v>
      </c>
      <c r="ED404" s="92" t="s">
        <v>1530</v>
      </c>
      <c r="EE404" s="92" t="s">
        <v>807</v>
      </c>
      <c r="EF404" s="92" t="s">
        <v>1814</v>
      </c>
      <c r="EG404" s="94"/>
      <c r="EH404" s="92">
        <v>1</v>
      </c>
      <c r="EI404" s="92">
        <v>3</v>
      </c>
      <c r="EJ404" s="92"/>
      <c r="EK404" s="164">
        <v>44629</v>
      </c>
      <c r="EL404" s="92">
        <v>0.98</v>
      </c>
      <c r="EM404" s="165">
        <v>44629</v>
      </c>
      <c r="EN404" s="102">
        <v>85.8</v>
      </c>
      <c r="EO404" s="164">
        <v>44629</v>
      </c>
      <c r="EP404" s="92">
        <v>224</v>
      </c>
      <c r="EQ404" s="164">
        <v>44629</v>
      </c>
      <c r="ER404" s="99">
        <v>142.98000000000002</v>
      </c>
      <c r="ES404" s="164">
        <v>44629</v>
      </c>
      <c r="ET404" s="192">
        <v>44.9</v>
      </c>
      <c r="EU404" s="164">
        <v>44629</v>
      </c>
      <c r="EV404" s="92">
        <v>180.6</v>
      </c>
      <c r="EW404" s="164">
        <v>44526</v>
      </c>
      <c r="EX404" s="92" t="s">
        <v>1752</v>
      </c>
      <c r="EY404" s="103"/>
      <c r="EZ404" s="92"/>
      <c r="FA404" s="102"/>
      <c r="FB404" s="102"/>
      <c r="FC404" s="92"/>
      <c r="FD404" s="92"/>
      <c r="FE404" s="165">
        <v>44526</v>
      </c>
      <c r="FF404" s="105">
        <v>9.16</v>
      </c>
      <c r="FG404" s="164">
        <v>44526</v>
      </c>
      <c r="FH404" s="105">
        <v>57.5</v>
      </c>
      <c r="FI404" s="98">
        <v>44883</v>
      </c>
      <c r="FJ404" s="94" t="s">
        <v>1716</v>
      </c>
      <c r="FK404" s="92">
        <v>96</v>
      </c>
      <c r="FL404" s="98">
        <v>44889</v>
      </c>
      <c r="FM404" s="98" t="s">
        <v>1530</v>
      </c>
      <c r="FN404" s="98">
        <v>44981</v>
      </c>
      <c r="FO404" s="107"/>
      <c r="FP404" s="92" t="s">
        <v>132</v>
      </c>
      <c r="FQ404" s="92" t="s">
        <v>132</v>
      </c>
      <c r="FR404" s="92" t="s">
        <v>132</v>
      </c>
      <c r="FS404" s="107" t="s">
        <v>807</v>
      </c>
      <c r="FT404" s="92" t="s">
        <v>132</v>
      </c>
      <c r="FU404" s="92"/>
      <c r="GM404" s="102"/>
    </row>
    <row r="405" spans="1:195" s="75" customFormat="1" x14ac:dyDescent="0.25">
      <c r="A405" s="85">
        <v>2022</v>
      </c>
      <c r="B405" s="76">
        <v>44926</v>
      </c>
      <c r="C405" s="85" t="s">
        <v>121</v>
      </c>
      <c r="D405" s="85" t="s">
        <v>122</v>
      </c>
      <c r="E405" s="85" t="s">
        <v>123</v>
      </c>
      <c r="F405" s="77">
        <f t="shared" si="288"/>
        <v>404</v>
      </c>
      <c r="G405" s="85" t="s">
        <v>1586</v>
      </c>
      <c r="H405" s="85">
        <v>86</v>
      </c>
      <c r="I405" s="85" t="s">
        <v>797</v>
      </c>
      <c r="J405" s="217" t="s">
        <v>980</v>
      </c>
      <c r="K405" s="77" t="str">
        <f>VLOOKUP(J405,[1]CodMpios!$B$1075:$E$1087,4,FALSE)</f>
        <v>86755 - San Francisco</v>
      </c>
      <c r="L405" s="77" t="str">
        <f>VLOOKUP($J405,[1]Coord_Mpios_X_Y!$B$102:$K$114,9,FALSE)</f>
        <v>1,136071096046</v>
      </c>
      <c r="M405" s="77" t="str">
        <f>VLOOKUP($J405,[1]Coord_Mpios_X_Y!$B$102:$K$114,10,FALSE)</f>
        <v>-76,847266605795</v>
      </c>
      <c r="N405" s="86" t="s">
        <v>1784</v>
      </c>
      <c r="O405" s="86" t="s">
        <v>1776</v>
      </c>
      <c r="P405" s="218"/>
      <c r="Q405" s="85" t="s">
        <v>126</v>
      </c>
      <c r="R405" s="108">
        <v>5336718</v>
      </c>
      <c r="S405" s="62" t="str">
        <f t="shared" si="269"/>
        <v>CC5336718</v>
      </c>
      <c r="T405" s="91" t="s">
        <v>663</v>
      </c>
      <c r="U405" s="85" t="s">
        <v>375</v>
      </c>
      <c r="V405" s="91" t="s">
        <v>191</v>
      </c>
      <c r="W405" s="85" t="s">
        <v>134</v>
      </c>
      <c r="X405" s="87">
        <v>19528</v>
      </c>
      <c r="Y405" s="89">
        <f t="shared" si="285"/>
        <v>53</v>
      </c>
      <c r="Z405" s="63">
        <f>VLOOKUP($Y405,[1]Edades!$A$3:$H$153,4,FALSE)</f>
        <v>5</v>
      </c>
      <c r="AA405" s="63" t="str">
        <f>VLOOKUP($Y405,[1]Edades!$A$3:$H$153,6,FALSE)</f>
        <v>5 - Adultez</v>
      </c>
      <c r="AB405" s="63">
        <f>VLOOKUP($Y405,[1]Edades!$A$3:$H$153,7,FALSE)</f>
        <v>11</v>
      </c>
      <c r="AC405" s="63" t="str">
        <f>VLOOKUP($Y405,[1]Edades!$A$3:$H$153,8,FALSE)</f>
        <v>50-54</v>
      </c>
      <c r="AD405" s="91" t="s">
        <v>1589</v>
      </c>
      <c r="AE405" s="85">
        <v>1</v>
      </c>
      <c r="AF405" s="85" t="s">
        <v>807</v>
      </c>
      <c r="AG405" s="86" t="s">
        <v>1777</v>
      </c>
      <c r="AH405" s="85" t="s">
        <v>807</v>
      </c>
      <c r="AI405" s="85" t="s">
        <v>807</v>
      </c>
      <c r="AJ405" s="85" t="s">
        <v>807</v>
      </c>
      <c r="AK405" s="86" t="s">
        <v>1784</v>
      </c>
      <c r="AL405" s="86" t="s">
        <v>1600</v>
      </c>
      <c r="AM405" s="85" t="s">
        <v>1786</v>
      </c>
      <c r="AN405" s="85" t="s">
        <v>131</v>
      </c>
      <c r="AO405" s="85" t="s">
        <v>131</v>
      </c>
      <c r="AP405" s="85" t="s">
        <v>131</v>
      </c>
      <c r="AQ405" s="75" t="s">
        <v>1841</v>
      </c>
      <c r="AR405" s="53" t="str">
        <f t="shared" si="286"/>
        <v>86755 - San Francisco</v>
      </c>
      <c r="AS405" s="85" t="s">
        <v>1938</v>
      </c>
      <c r="AT405" s="85">
        <v>3206652262</v>
      </c>
      <c r="AU405" s="85" t="s">
        <v>1219</v>
      </c>
      <c r="AV405" s="85"/>
      <c r="AW405" s="85"/>
      <c r="AX405" s="85"/>
      <c r="AY405" s="85"/>
      <c r="AZ405" s="85"/>
      <c r="BA405" s="85">
        <v>86</v>
      </c>
      <c r="BB405" s="85" t="s">
        <v>1778</v>
      </c>
      <c r="BC405" s="85">
        <v>86755</v>
      </c>
      <c r="BD405" s="85" t="s">
        <v>1938</v>
      </c>
      <c r="BE405" s="89">
        <v>860010017201</v>
      </c>
      <c r="BF405" t="s">
        <v>1079</v>
      </c>
      <c r="BG405" s="85" t="s">
        <v>1779</v>
      </c>
      <c r="BH405" s="85" t="s">
        <v>1780</v>
      </c>
      <c r="BI405" s="85">
        <v>4201616</v>
      </c>
      <c r="BJ405" s="85"/>
      <c r="BK405" s="85"/>
      <c r="BL405" s="85" t="s">
        <v>807</v>
      </c>
      <c r="BM405" s="85" t="s">
        <v>130</v>
      </c>
      <c r="BN405" s="85" t="s">
        <v>132</v>
      </c>
      <c r="BO405" s="85">
        <v>0</v>
      </c>
      <c r="BP405" s="85" t="s">
        <v>132</v>
      </c>
      <c r="BQ405" s="85" t="s">
        <v>132</v>
      </c>
      <c r="BR405" s="85" t="s">
        <v>807</v>
      </c>
      <c r="BS405" s="85" t="s">
        <v>807</v>
      </c>
      <c r="BT405" s="90">
        <v>44802</v>
      </c>
      <c r="BU405" s="85" t="s">
        <v>1677</v>
      </c>
      <c r="BV405" s="85" t="s">
        <v>130</v>
      </c>
      <c r="BW405" s="91" t="s">
        <v>1678</v>
      </c>
      <c r="BX405" s="85"/>
      <c r="BY405" s="85" t="s">
        <v>132</v>
      </c>
      <c r="BZ405" s="85" t="s">
        <v>807</v>
      </c>
      <c r="CA405" s="85" t="s">
        <v>807</v>
      </c>
      <c r="CB405" s="85"/>
      <c r="CC405" s="85"/>
      <c r="CD405" s="85" t="s">
        <v>131</v>
      </c>
      <c r="CE405" s="88" t="s">
        <v>1681</v>
      </c>
      <c r="CF405" s="80" t="str">
        <f t="shared" ref="CF405:CF408" si="292">E405</f>
        <v>HTA</v>
      </c>
      <c r="CG405" s="109">
        <v>80</v>
      </c>
      <c r="CH405" s="95">
        <v>162</v>
      </c>
      <c r="CI405" s="50">
        <f t="shared" si="270"/>
        <v>30.48315805517451</v>
      </c>
      <c r="CJ405" s="18" t="str">
        <f t="shared" si="271"/>
        <v>OBESIDAD</v>
      </c>
      <c r="CK405" s="95">
        <f>Hoja1!L407</f>
        <v>3</v>
      </c>
      <c r="CL405" s="10" t="s">
        <v>1112</v>
      </c>
      <c r="CM405" s="97">
        <v>43796</v>
      </c>
      <c r="CN405" s="92"/>
      <c r="CO405" s="75">
        <v>1</v>
      </c>
      <c r="CP405" s="97">
        <v>43796</v>
      </c>
      <c r="CQ405" s="75">
        <v>2</v>
      </c>
      <c r="CR405" s="65" t="s">
        <v>1222</v>
      </c>
      <c r="CS405" s="75">
        <v>0</v>
      </c>
      <c r="CT405" s="110" t="s">
        <v>131</v>
      </c>
      <c r="CU405" s="93" t="s">
        <v>807</v>
      </c>
      <c r="CV405" s="92"/>
      <c r="CW405" s="102">
        <v>125</v>
      </c>
      <c r="CX405" s="102">
        <v>78</v>
      </c>
      <c r="CY405" s="93" t="s">
        <v>807</v>
      </c>
      <c r="CZ405" s="92" t="s">
        <v>130</v>
      </c>
      <c r="DA405" s="75" t="s">
        <v>807</v>
      </c>
      <c r="DB405" s="92">
        <v>0</v>
      </c>
      <c r="DC405" s="75" t="str">
        <f t="shared" si="272"/>
        <v/>
      </c>
      <c r="DD405" s="16" t="str">
        <f t="shared" si="273"/>
        <v/>
      </c>
      <c r="DE405" s="16" t="str">
        <f t="shared" si="274"/>
        <v/>
      </c>
      <c r="DF405" s="16" t="str">
        <f t="shared" si="275"/>
        <v/>
      </c>
      <c r="DG405" s="16" t="str">
        <f t="shared" si="287"/>
        <v xml:space="preserve"> +  +  + </v>
      </c>
      <c r="DH405" s="16" t="str">
        <f t="shared" si="291"/>
        <v>HTA</v>
      </c>
      <c r="DI405" s="98"/>
      <c r="DJ405" s="75" t="str">
        <f t="shared" si="276"/>
        <v>NO</v>
      </c>
      <c r="DL405" s="98"/>
      <c r="DM405" s="98">
        <v>43510</v>
      </c>
      <c r="DN405" s="75" t="str">
        <f t="shared" si="277"/>
        <v>SI</v>
      </c>
      <c r="DO405" s="98"/>
      <c r="DP405" s="75" t="str">
        <f t="shared" si="278"/>
        <v>NO</v>
      </c>
      <c r="DQ405" s="98"/>
      <c r="DR405" s="75" t="str">
        <f t="shared" si="279"/>
        <v>NO</v>
      </c>
      <c r="DS405" s="98">
        <v>43713</v>
      </c>
      <c r="DT405" s="75" t="str">
        <f t="shared" si="280"/>
        <v>SI</v>
      </c>
      <c r="DU405" s="98"/>
      <c r="DV405" s="75" t="str">
        <f t="shared" si="281"/>
        <v>NO</v>
      </c>
      <c r="DW405" s="98"/>
      <c r="DX405" s="75" t="str">
        <f t="shared" si="282"/>
        <v>NO</v>
      </c>
      <c r="DY405" s="98">
        <v>43676</v>
      </c>
      <c r="DZ405" s="75" t="str">
        <f t="shared" si="283"/>
        <v>SI</v>
      </c>
      <c r="EA405" s="98"/>
      <c r="EB405" s="75" t="str">
        <f t="shared" si="284"/>
        <v>NO</v>
      </c>
      <c r="EC405" s="98" t="s">
        <v>807</v>
      </c>
      <c r="ED405" s="92" t="s">
        <v>1530</v>
      </c>
      <c r="EE405" s="92"/>
      <c r="EF405" s="98" t="s">
        <v>807</v>
      </c>
      <c r="EG405" s="94"/>
      <c r="EH405" s="99" t="s">
        <v>131</v>
      </c>
      <c r="EI405" s="99" t="s">
        <v>807</v>
      </c>
      <c r="EJ405" s="99"/>
      <c r="EK405" s="101">
        <v>43673</v>
      </c>
      <c r="EL405" s="92">
        <v>1.2</v>
      </c>
      <c r="EM405" s="103">
        <v>43673</v>
      </c>
      <c r="EN405" s="102">
        <v>107</v>
      </c>
      <c r="EO405" s="101">
        <v>43673</v>
      </c>
      <c r="EP405" s="92">
        <v>158</v>
      </c>
      <c r="EQ405" s="101">
        <v>43673</v>
      </c>
      <c r="ER405" s="99">
        <v>57.8</v>
      </c>
      <c r="ES405" s="101">
        <v>43673</v>
      </c>
      <c r="ET405" s="192">
        <v>66</v>
      </c>
      <c r="EU405" s="101">
        <v>43673</v>
      </c>
      <c r="EV405" s="92">
        <v>171</v>
      </c>
      <c r="EW405" s="101" t="s">
        <v>1940</v>
      </c>
      <c r="EX405" s="92"/>
      <c r="EY405" s="103" t="s">
        <v>1836</v>
      </c>
      <c r="EZ405" s="92">
        <v>98</v>
      </c>
      <c r="FA405" s="102"/>
      <c r="FB405" s="102"/>
      <c r="FC405" s="92"/>
      <c r="FD405" s="92"/>
      <c r="FE405" s="103">
        <v>43673</v>
      </c>
      <c r="FF405" s="105">
        <v>13</v>
      </c>
      <c r="FG405" s="101" t="s">
        <v>1836</v>
      </c>
      <c r="FH405" s="185" t="s">
        <v>1836</v>
      </c>
      <c r="FI405" s="92"/>
      <c r="FJ405" s="94"/>
      <c r="FK405" s="92"/>
      <c r="FL405" s="97">
        <v>44802</v>
      </c>
      <c r="FM405" s="98" t="s">
        <v>1530</v>
      </c>
      <c r="FN405" s="97">
        <v>44894</v>
      </c>
      <c r="FO405" s="107" t="s">
        <v>807</v>
      </c>
      <c r="FP405" s="92" t="s">
        <v>132</v>
      </c>
      <c r="FQ405" s="92" t="s">
        <v>132</v>
      </c>
      <c r="FR405" s="92" t="s">
        <v>132</v>
      </c>
      <c r="FS405" s="107" t="s">
        <v>807</v>
      </c>
      <c r="FT405" s="92" t="s">
        <v>132</v>
      </c>
      <c r="FU405" s="92"/>
      <c r="GM405" s="102"/>
    </row>
    <row r="406" spans="1:195" s="75" customFormat="1" x14ac:dyDescent="0.25">
      <c r="A406" s="85">
        <v>2022</v>
      </c>
      <c r="B406" s="76">
        <v>44926</v>
      </c>
      <c r="C406" s="85" t="s">
        <v>121</v>
      </c>
      <c r="D406" s="85" t="s">
        <v>122</v>
      </c>
      <c r="E406" s="85" t="s">
        <v>123</v>
      </c>
      <c r="F406" s="77">
        <f t="shared" si="288"/>
        <v>405</v>
      </c>
      <c r="G406" s="85" t="s">
        <v>1586</v>
      </c>
      <c r="H406" s="85">
        <v>86</v>
      </c>
      <c r="I406" s="85" t="s">
        <v>797</v>
      </c>
      <c r="J406" s="217" t="s">
        <v>800</v>
      </c>
      <c r="K406" s="77" t="str">
        <f>VLOOKUP(J406,[1]CodMpios!$B$1075:$E$1087,4,FALSE)</f>
        <v>86001 - Mocoa</v>
      </c>
      <c r="L406" s="77" t="str">
        <f>VLOOKUP($J406,[1]Coord_Mpios_X_Y!$B$102:$K$114,9,FALSE)</f>
        <v>1,228574994655</v>
      </c>
      <c r="M406" s="77" t="str">
        <f>VLOOKUP($J406,[1]Coord_Mpios_X_Y!$B$102:$K$114,10,FALSE)</f>
        <v>-76,684362183288</v>
      </c>
      <c r="N406" s="86" t="s">
        <v>1775</v>
      </c>
      <c r="O406" s="86" t="s">
        <v>1776</v>
      </c>
      <c r="P406" s="218"/>
      <c r="Q406" s="85" t="s">
        <v>126</v>
      </c>
      <c r="R406" s="108">
        <v>27354399</v>
      </c>
      <c r="S406" s="62" t="str">
        <f t="shared" si="269"/>
        <v>CC27354399</v>
      </c>
      <c r="T406" s="91" t="s">
        <v>430</v>
      </c>
      <c r="U406" s="85" t="s">
        <v>843</v>
      </c>
      <c r="V406" s="91" t="s">
        <v>844</v>
      </c>
      <c r="W406" s="85" t="s">
        <v>195</v>
      </c>
      <c r="X406" s="87">
        <v>20550</v>
      </c>
      <c r="Y406" s="89">
        <f t="shared" si="285"/>
        <v>56</v>
      </c>
      <c r="Z406" s="63">
        <f>VLOOKUP($Y406,[1]Edades!$A$3:$H$153,4,FALSE)</f>
        <v>5</v>
      </c>
      <c r="AA406" s="63" t="str">
        <f>VLOOKUP($Y406,[1]Edades!$A$3:$H$153,6,FALSE)</f>
        <v>5 - Adultez</v>
      </c>
      <c r="AB406" s="63">
        <f>VLOOKUP($Y406,[1]Edades!$A$3:$H$153,7,FALSE)</f>
        <v>12</v>
      </c>
      <c r="AC406" s="63" t="str">
        <f>VLOOKUP($Y406,[1]Edades!$A$3:$H$153,8,FALSE)</f>
        <v>55-59</v>
      </c>
      <c r="AD406" s="91" t="s">
        <v>1590</v>
      </c>
      <c r="AE406" s="85">
        <v>2</v>
      </c>
      <c r="AF406" s="85" t="s">
        <v>807</v>
      </c>
      <c r="AG406" s="86" t="s">
        <v>1777</v>
      </c>
      <c r="AH406" s="85" t="s">
        <v>807</v>
      </c>
      <c r="AI406" s="85" t="s">
        <v>807</v>
      </c>
      <c r="AJ406" s="85" t="s">
        <v>807</v>
      </c>
      <c r="AK406" s="86" t="s">
        <v>1775</v>
      </c>
      <c r="AL406" s="85" t="s">
        <v>807</v>
      </c>
      <c r="AM406" s="85" t="s">
        <v>1786</v>
      </c>
      <c r="AN406" s="85" t="s">
        <v>131</v>
      </c>
      <c r="AO406" s="85" t="s">
        <v>131</v>
      </c>
      <c r="AP406" s="85" t="s">
        <v>131</v>
      </c>
      <c r="AQ406" s="75" t="s">
        <v>1841</v>
      </c>
      <c r="AR406" s="53" t="str">
        <f t="shared" si="286"/>
        <v>86001 - Mocoa</v>
      </c>
      <c r="AS406" s="85" t="s">
        <v>1586</v>
      </c>
      <c r="AT406" s="85">
        <v>3124472656</v>
      </c>
      <c r="AU406" s="85" t="s">
        <v>1219</v>
      </c>
      <c r="AV406" s="85"/>
      <c r="AW406" s="85"/>
      <c r="AX406" s="85"/>
      <c r="AY406" s="85"/>
      <c r="AZ406" s="85"/>
      <c r="BA406" s="85">
        <v>86</v>
      </c>
      <c r="BB406" s="85" t="s">
        <v>1778</v>
      </c>
      <c r="BC406" s="85">
        <v>86001</v>
      </c>
      <c r="BD406" s="85" t="s">
        <v>1586</v>
      </c>
      <c r="BE406" s="89">
        <v>860010017201</v>
      </c>
      <c r="BF406" s="49" t="s">
        <v>1079</v>
      </c>
      <c r="BG406" s="85" t="s">
        <v>1779</v>
      </c>
      <c r="BH406" s="85" t="s">
        <v>1780</v>
      </c>
      <c r="BI406" s="85">
        <v>4201616</v>
      </c>
      <c r="BJ406" s="85"/>
      <c r="BK406" s="85"/>
      <c r="BL406" s="85" t="s">
        <v>807</v>
      </c>
      <c r="BM406" s="85" t="s">
        <v>130</v>
      </c>
      <c r="BN406" s="85" t="s">
        <v>132</v>
      </c>
      <c r="BO406" s="85">
        <v>0</v>
      </c>
      <c r="BP406" s="85" t="s">
        <v>132</v>
      </c>
      <c r="BQ406" s="85" t="s">
        <v>132</v>
      </c>
      <c r="BR406" s="85" t="s">
        <v>807</v>
      </c>
      <c r="BS406" s="85" t="s">
        <v>807</v>
      </c>
      <c r="BT406" s="87">
        <v>44635</v>
      </c>
      <c r="BU406" s="85" t="s">
        <v>1677</v>
      </c>
      <c r="BV406" s="85" t="s">
        <v>130</v>
      </c>
      <c r="BW406" s="91" t="s">
        <v>1678</v>
      </c>
      <c r="BX406" s="85"/>
      <c r="BY406" s="88" t="s">
        <v>130</v>
      </c>
      <c r="BZ406" s="85" t="s">
        <v>807</v>
      </c>
      <c r="CA406" s="85" t="s">
        <v>807</v>
      </c>
      <c r="CB406" s="85"/>
      <c r="CC406" s="85"/>
      <c r="CD406" s="85" t="s">
        <v>131</v>
      </c>
      <c r="CE406" s="88" t="s">
        <v>1681</v>
      </c>
      <c r="CF406" s="80" t="str">
        <f t="shared" si="292"/>
        <v>HTA</v>
      </c>
      <c r="CG406" s="109">
        <v>68</v>
      </c>
      <c r="CH406" s="95">
        <v>157</v>
      </c>
      <c r="CI406" s="50">
        <f t="shared" si="270"/>
        <v>27.587326057852245</v>
      </c>
      <c r="CJ406" s="18" t="str">
        <f t="shared" si="271"/>
        <v>SOBREPESO</v>
      </c>
      <c r="CK406" s="95">
        <f>Hoja1!L408</f>
        <v>16</v>
      </c>
      <c r="CL406" s="10" t="s">
        <v>1113</v>
      </c>
      <c r="CM406" s="114">
        <v>43798</v>
      </c>
      <c r="CN406" s="92"/>
      <c r="CO406" s="75">
        <v>1</v>
      </c>
      <c r="CP406" s="98">
        <v>43732</v>
      </c>
      <c r="CQ406" s="75">
        <v>2</v>
      </c>
      <c r="CR406" s="65" t="s">
        <v>1222</v>
      </c>
      <c r="CS406" s="75">
        <v>0</v>
      </c>
      <c r="CT406" s="110" t="s">
        <v>131</v>
      </c>
      <c r="CU406" s="93" t="s">
        <v>807</v>
      </c>
      <c r="CV406" s="92"/>
      <c r="CW406" s="102">
        <v>140</v>
      </c>
      <c r="CX406" s="102">
        <v>80</v>
      </c>
      <c r="CY406" s="93" t="s">
        <v>807</v>
      </c>
      <c r="CZ406" s="92" t="s">
        <v>132</v>
      </c>
      <c r="DA406" s="75" t="s">
        <v>807</v>
      </c>
      <c r="DB406" s="92">
        <v>0</v>
      </c>
      <c r="DC406" s="75" t="str">
        <f t="shared" si="272"/>
        <v/>
      </c>
      <c r="DD406" s="16" t="str">
        <f t="shared" si="273"/>
        <v/>
      </c>
      <c r="DE406" s="16" t="str">
        <f t="shared" si="274"/>
        <v/>
      </c>
      <c r="DF406" s="16" t="str">
        <f t="shared" si="275"/>
        <v/>
      </c>
      <c r="DG406" s="16" t="str">
        <f t="shared" si="287"/>
        <v xml:space="preserve"> +  +  + </v>
      </c>
      <c r="DH406" s="16" t="str">
        <f t="shared" si="291"/>
        <v>HTA</v>
      </c>
      <c r="DI406" s="98"/>
      <c r="DJ406" s="75" t="str">
        <f t="shared" si="276"/>
        <v>NO</v>
      </c>
      <c r="DL406" s="98"/>
      <c r="DM406" s="98"/>
      <c r="DN406" s="75" t="str">
        <f t="shared" si="277"/>
        <v>NO</v>
      </c>
      <c r="DO406" s="98"/>
      <c r="DP406" s="75" t="str">
        <f t="shared" si="278"/>
        <v>NO</v>
      </c>
      <c r="DQ406" s="98"/>
      <c r="DR406" s="75" t="str">
        <f t="shared" si="279"/>
        <v>NO</v>
      </c>
      <c r="DS406" s="98"/>
      <c r="DT406" s="75" t="str">
        <f t="shared" si="280"/>
        <v>NO</v>
      </c>
      <c r="DU406" s="98"/>
      <c r="DV406" s="75" t="str">
        <f t="shared" si="281"/>
        <v>NO</v>
      </c>
      <c r="DW406" s="98"/>
      <c r="DX406" s="75" t="str">
        <f t="shared" si="282"/>
        <v>NO</v>
      </c>
      <c r="DY406" s="114">
        <v>44383</v>
      </c>
      <c r="DZ406" s="75" t="str">
        <f t="shared" si="283"/>
        <v>SI</v>
      </c>
      <c r="EA406" s="98"/>
      <c r="EB406" s="75" t="str">
        <f t="shared" si="284"/>
        <v>NO</v>
      </c>
      <c r="EC406" s="98" t="s">
        <v>807</v>
      </c>
      <c r="ED406" s="92" t="s">
        <v>1530</v>
      </c>
      <c r="EE406" s="92"/>
      <c r="EF406" s="98" t="s">
        <v>807</v>
      </c>
      <c r="EG406" s="94"/>
      <c r="EH406" s="99" t="s">
        <v>131</v>
      </c>
      <c r="EI406" s="99" t="s">
        <v>807</v>
      </c>
      <c r="EJ406" s="99"/>
      <c r="EK406" s="164">
        <v>44383</v>
      </c>
      <c r="EL406" s="92">
        <v>0.9</v>
      </c>
      <c r="EM406" s="165">
        <v>44383</v>
      </c>
      <c r="EN406" s="102">
        <v>100</v>
      </c>
      <c r="EO406" s="164">
        <v>44383</v>
      </c>
      <c r="EP406" s="92">
        <v>207</v>
      </c>
      <c r="EQ406" s="164">
        <v>44383</v>
      </c>
      <c r="ER406" s="99">
        <v>102.4</v>
      </c>
      <c r="ES406" s="164">
        <v>44383</v>
      </c>
      <c r="ET406" s="192">
        <v>49.4</v>
      </c>
      <c r="EU406" s="164">
        <v>44383</v>
      </c>
      <c r="EV406" s="92">
        <v>276</v>
      </c>
      <c r="EW406" s="164">
        <v>44383</v>
      </c>
      <c r="EX406" s="92"/>
      <c r="EY406" s="103"/>
      <c r="EZ406" s="92"/>
      <c r="FA406" s="102"/>
      <c r="FB406" s="102"/>
      <c r="FC406" s="92"/>
      <c r="FD406" s="92"/>
      <c r="FE406" s="165">
        <v>44383</v>
      </c>
      <c r="FF406" s="105">
        <v>12.3</v>
      </c>
      <c r="FG406" s="164">
        <v>44383</v>
      </c>
      <c r="FH406" s="105">
        <v>66.400000000000006</v>
      </c>
      <c r="FI406" s="92"/>
      <c r="FJ406" s="94"/>
      <c r="FK406" s="92"/>
      <c r="FL406" s="98">
        <v>44635</v>
      </c>
      <c r="FM406" s="98" t="s">
        <v>1530</v>
      </c>
      <c r="FN406" s="98">
        <v>44727</v>
      </c>
      <c r="FO406" s="107" t="s">
        <v>807</v>
      </c>
      <c r="FP406" s="92" t="s">
        <v>132</v>
      </c>
      <c r="FQ406" s="92" t="s">
        <v>132</v>
      </c>
      <c r="FR406" s="92" t="s">
        <v>132</v>
      </c>
      <c r="FS406" s="107" t="s">
        <v>807</v>
      </c>
      <c r="FT406" s="92" t="s">
        <v>132</v>
      </c>
      <c r="FU406" s="92"/>
      <c r="GM406" s="102"/>
    </row>
    <row r="407" spans="1:195" s="75" customFormat="1" x14ac:dyDescent="0.25">
      <c r="A407" s="85">
        <v>2022</v>
      </c>
      <c r="B407" s="76">
        <v>44926</v>
      </c>
      <c r="C407" s="85" t="s">
        <v>121</v>
      </c>
      <c r="D407" s="85" t="s">
        <v>122</v>
      </c>
      <c r="E407" s="85" t="s">
        <v>123</v>
      </c>
      <c r="F407" s="77">
        <f t="shared" si="288"/>
        <v>406</v>
      </c>
      <c r="G407" s="85" t="s">
        <v>1586</v>
      </c>
      <c r="H407" s="85">
        <v>86</v>
      </c>
      <c r="I407" s="85" t="s">
        <v>797</v>
      </c>
      <c r="J407" s="217" t="s">
        <v>983</v>
      </c>
      <c r="K407" s="77" t="str">
        <f>VLOOKUP(J407,[1]CodMpios!$B$1075:$E$1087,4,FALSE)</f>
        <v>86749 - Sibundoy</v>
      </c>
      <c r="L407" s="77" t="str">
        <f>VLOOKUP($J407,[1]Coord_Mpios_X_Y!$B$102:$K$114,9,FALSE)</f>
        <v>1,228746922448</v>
      </c>
      <c r="M407" s="77" t="str">
        <f>VLOOKUP($J407,[1]Coord_Mpios_X_Y!$B$102:$K$114,10,FALSE)</f>
        <v>-76,913075853547</v>
      </c>
      <c r="N407" s="86" t="s">
        <v>1775</v>
      </c>
      <c r="O407" s="86" t="s">
        <v>1776</v>
      </c>
      <c r="P407" s="218"/>
      <c r="Q407" s="85" t="s">
        <v>126</v>
      </c>
      <c r="R407" s="108">
        <v>30717013</v>
      </c>
      <c r="S407" s="62" t="str">
        <f t="shared" si="269"/>
        <v>CC30717013</v>
      </c>
      <c r="T407" s="91" t="s">
        <v>380</v>
      </c>
      <c r="U407" s="85" t="s">
        <v>128</v>
      </c>
      <c r="V407" s="91" t="s">
        <v>517</v>
      </c>
      <c r="W407" s="85" t="s">
        <v>199</v>
      </c>
      <c r="X407" s="87">
        <v>20879</v>
      </c>
      <c r="Y407" s="89">
        <f t="shared" si="285"/>
        <v>57</v>
      </c>
      <c r="Z407" s="63">
        <f>VLOOKUP($Y407,[1]Edades!$A$3:$H$153,4,FALSE)</f>
        <v>5</v>
      </c>
      <c r="AA407" s="63" t="str">
        <f>VLOOKUP($Y407,[1]Edades!$A$3:$H$153,6,FALSE)</f>
        <v>5 - Adultez</v>
      </c>
      <c r="AB407" s="63">
        <f>VLOOKUP($Y407,[1]Edades!$A$3:$H$153,7,FALSE)</f>
        <v>12</v>
      </c>
      <c r="AC407" s="63" t="str">
        <f>VLOOKUP($Y407,[1]Edades!$A$3:$H$153,8,FALSE)</f>
        <v>55-59</v>
      </c>
      <c r="AD407" s="91" t="s">
        <v>1590</v>
      </c>
      <c r="AE407" s="85">
        <v>2</v>
      </c>
      <c r="AF407" s="85" t="s">
        <v>807</v>
      </c>
      <c r="AG407" s="86" t="s">
        <v>1777</v>
      </c>
      <c r="AH407" s="85" t="s">
        <v>807</v>
      </c>
      <c r="AI407" s="85" t="s">
        <v>807</v>
      </c>
      <c r="AJ407" s="85" t="s">
        <v>807</v>
      </c>
      <c r="AK407" s="86" t="s">
        <v>1775</v>
      </c>
      <c r="AL407" s="86" t="s">
        <v>1600</v>
      </c>
      <c r="AM407" s="85" t="s">
        <v>1786</v>
      </c>
      <c r="AN407" s="85" t="s">
        <v>131</v>
      </c>
      <c r="AO407" s="85" t="s">
        <v>131</v>
      </c>
      <c r="AP407" s="85" t="s">
        <v>131</v>
      </c>
      <c r="AQ407" s="75" t="s">
        <v>1841</v>
      </c>
      <c r="AR407" s="53" t="str">
        <f t="shared" si="286"/>
        <v>86749 - Sibundoy</v>
      </c>
      <c r="AS407" s="85" t="s">
        <v>1669</v>
      </c>
      <c r="AT407" s="85">
        <v>3136415728</v>
      </c>
      <c r="AU407" s="85" t="s">
        <v>1219</v>
      </c>
      <c r="AV407" s="85"/>
      <c r="AW407" s="85"/>
      <c r="AX407" s="85"/>
      <c r="AY407" s="85"/>
      <c r="AZ407" s="85"/>
      <c r="BA407" s="85">
        <v>86</v>
      </c>
      <c r="BB407" s="85" t="s">
        <v>1778</v>
      </c>
      <c r="BC407" s="85">
        <v>86749</v>
      </c>
      <c r="BD407" s="85" t="s">
        <v>1669</v>
      </c>
      <c r="BE407" s="89">
        <v>860010017201</v>
      </c>
      <c r="BF407" s="49" t="s">
        <v>1080</v>
      </c>
      <c r="BG407" s="85" t="s">
        <v>1779</v>
      </c>
      <c r="BH407" s="85" t="s">
        <v>1780</v>
      </c>
      <c r="BI407" s="85">
        <v>4201616</v>
      </c>
      <c r="BJ407" s="85"/>
      <c r="BK407" s="85"/>
      <c r="BL407" s="85" t="s">
        <v>807</v>
      </c>
      <c r="BM407" s="85" t="s">
        <v>130</v>
      </c>
      <c r="BN407" s="85" t="s">
        <v>132</v>
      </c>
      <c r="BO407" s="85">
        <v>0</v>
      </c>
      <c r="BP407" s="85" t="s">
        <v>132</v>
      </c>
      <c r="BQ407" s="85" t="s">
        <v>132</v>
      </c>
      <c r="BR407" s="85" t="s">
        <v>807</v>
      </c>
      <c r="BS407" s="85" t="s">
        <v>807</v>
      </c>
      <c r="BT407" s="90">
        <v>44809</v>
      </c>
      <c r="BU407" s="85" t="s">
        <v>1677</v>
      </c>
      <c r="BV407" s="85" t="s">
        <v>130</v>
      </c>
      <c r="BW407" s="91" t="s">
        <v>1678</v>
      </c>
      <c r="BX407" s="85"/>
      <c r="BY407" s="88" t="s">
        <v>130</v>
      </c>
      <c r="BZ407" s="85" t="s">
        <v>807</v>
      </c>
      <c r="CA407" s="85" t="s">
        <v>807</v>
      </c>
      <c r="CB407" s="85"/>
      <c r="CC407" s="85"/>
      <c r="CD407" s="85" t="s">
        <v>131</v>
      </c>
      <c r="CE407" s="88" t="s">
        <v>1681</v>
      </c>
      <c r="CF407" s="80" t="str">
        <f t="shared" si="292"/>
        <v>HTA</v>
      </c>
      <c r="CG407" s="109">
        <v>70</v>
      </c>
      <c r="CH407" s="95">
        <v>160</v>
      </c>
      <c r="CI407" s="50">
        <f t="shared" si="270"/>
        <v>27.343749999999996</v>
      </c>
      <c r="CJ407" s="18" t="str">
        <f t="shared" si="271"/>
        <v>SOBREPESO</v>
      </c>
      <c r="CK407" s="95">
        <f>Hoja1!L409</f>
        <v>24</v>
      </c>
      <c r="CL407" s="10" t="s">
        <v>1114</v>
      </c>
      <c r="CM407" s="97">
        <v>43803</v>
      </c>
      <c r="CN407" s="92"/>
      <c r="CO407" s="75">
        <v>1</v>
      </c>
      <c r="CP407" s="97">
        <v>43803</v>
      </c>
      <c r="CQ407" s="75">
        <v>2</v>
      </c>
      <c r="CR407" s="65" t="s">
        <v>1222</v>
      </c>
      <c r="CS407" s="75">
        <v>0</v>
      </c>
      <c r="CT407" s="110" t="s">
        <v>131</v>
      </c>
      <c r="CU407" s="93" t="s">
        <v>807</v>
      </c>
      <c r="CV407" s="92"/>
      <c r="CW407" s="102">
        <v>130</v>
      </c>
      <c r="CX407" s="102">
        <v>80</v>
      </c>
      <c r="CY407" s="93" t="s">
        <v>807</v>
      </c>
      <c r="CZ407" s="92" t="s">
        <v>132</v>
      </c>
      <c r="DA407" s="75" t="s">
        <v>807</v>
      </c>
      <c r="DB407" s="92">
        <v>0</v>
      </c>
      <c r="DC407" s="75" t="str">
        <f t="shared" si="272"/>
        <v/>
      </c>
      <c r="DD407" s="16" t="str">
        <f t="shared" si="273"/>
        <v/>
      </c>
      <c r="DE407" s="16" t="str">
        <f t="shared" si="274"/>
        <v/>
      </c>
      <c r="DF407" s="16" t="str">
        <f t="shared" si="275"/>
        <v/>
      </c>
      <c r="DG407" s="16" t="str">
        <f t="shared" si="287"/>
        <v xml:space="preserve"> +  +  + </v>
      </c>
      <c r="DH407" s="16" t="str">
        <f t="shared" si="291"/>
        <v>HTA</v>
      </c>
      <c r="DI407" s="98"/>
      <c r="DJ407" s="75" t="str">
        <f t="shared" si="276"/>
        <v>NO</v>
      </c>
      <c r="DL407" s="98"/>
      <c r="DM407" s="98"/>
      <c r="DN407" s="75" t="str">
        <f t="shared" si="277"/>
        <v>NO</v>
      </c>
      <c r="DO407" s="98"/>
      <c r="DP407" s="75" t="str">
        <f t="shared" si="278"/>
        <v>NO</v>
      </c>
      <c r="DQ407" s="98"/>
      <c r="DR407" s="75" t="str">
        <f t="shared" si="279"/>
        <v>NO</v>
      </c>
      <c r="DS407" s="98"/>
      <c r="DT407" s="75" t="str">
        <f t="shared" si="280"/>
        <v>NO</v>
      </c>
      <c r="DU407" s="98"/>
      <c r="DV407" s="75" t="str">
        <f t="shared" si="281"/>
        <v>NO</v>
      </c>
      <c r="DW407" s="98"/>
      <c r="DX407" s="75" t="str">
        <f t="shared" si="282"/>
        <v>NO</v>
      </c>
      <c r="DY407" s="98">
        <v>43676</v>
      </c>
      <c r="DZ407" s="75" t="str">
        <f t="shared" si="283"/>
        <v>SI</v>
      </c>
      <c r="EA407" s="98"/>
      <c r="EB407" s="75" t="str">
        <f t="shared" si="284"/>
        <v>NO</v>
      </c>
      <c r="EC407" s="98" t="s">
        <v>807</v>
      </c>
      <c r="ED407" s="92" t="s">
        <v>1530</v>
      </c>
      <c r="EE407" s="92"/>
      <c r="EF407" s="98" t="s">
        <v>807</v>
      </c>
      <c r="EG407" s="94"/>
      <c r="EH407" s="99" t="s">
        <v>131</v>
      </c>
      <c r="EI407" s="99" t="s">
        <v>807</v>
      </c>
      <c r="EJ407" s="99"/>
      <c r="EK407" s="101">
        <v>43745</v>
      </c>
      <c r="EL407" s="92">
        <v>0.65</v>
      </c>
      <c r="EM407" s="103">
        <v>43745</v>
      </c>
      <c r="EN407" s="102">
        <v>99</v>
      </c>
      <c r="EO407" s="101">
        <v>43745</v>
      </c>
      <c r="EP407" s="92">
        <v>184</v>
      </c>
      <c r="EQ407" s="101">
        <v>43745</v>
      </c>
      <c r="ER407" s="99">
        <v>119.5</v>
      </c>
      <c r="ES407" s="101">
        <v>43745</v>
      </c>
      <c r="ET407" s="192">
        <v>28.7</v>
      </c>
      <c r="EU407" s="101">
        <v>43745</v>
      </c>
      <c r="EV407" s="92">
        <v>179</v>
      </c>
      <c r="EW407" s="101">
        <v>43745</v>
      </c>
      <c r="EX407" s="92"/>
      <c r="EY407" s="103" t="s">
        <v>1836</v>
      </c>
      <c r="EZ407" s="92">
        <v>98</v>
      </c>
      <c r="FA407" s="102"/>
      <c r="FB407" s="102"/>
      <c r="FC407" s="92"/>
      <c r="FD407" s="92"/>
      <c r="FE407" s="103">
        <v>43745</v>
      </c>
      <c r="FF407" s="105">
        <v>7.8</v>
      </c>
      <c r="FG407" s="101" t="s">
        <v>1836</v>
      </c>
      <c r="FH407" s="185" t="s">
        <v>1836</v>
      </c>
      <c r="FI407" s="92"/>
      <c r="FJ407" s="94"/>
      <c r="FK407" s="92"/>
      <c r="FL407" s="97">
        <v>44809</v>
      </c>
      <c r="FM407" s="98" t="s">
        <v>1530</v>
      </c>
      <c r="FN407" s="97">
        <v>44900</v>
      </c>
      <c r="FO407" s="107"/>
      <c r="FP407" s="92" t="s">
        <v>132</v>
      </c>
      <c r="FQ407" s="92" t="s">
        <v>132</v>
      </c>
      <c r="FR407" s="92" t="s">
        <v>132</v>
      </c>
      <c r="FS407" s="107" t="s">
        <v>807</v>
      </c>
      <c r="FT407" s="92" t="s">
        <v>132</v>
      </c>
      <c r="FU407" s="92"/>
      <c r="GM407" s="102"/>
    </row>
    <row r="408" spans="1:195" s="75" customFormat="1" x14ac:dyDescent="0.25">
      <c r="A408" s="85">
        <v>2022</v>
      </c>
      <c r="B408" s="76">
        <v>44926</v>
      </c>
      <c r="C408" s="85" t="s">
        <v>121</v>
      </c>
      <c r="D408" s="85" t="s">
        <v>122</v>
      </c>
      <c r="E408" s="85" t="s">
        <v>123</v>
      </c>
      <c r="F408" s="77">
        <f t="shared" si="288"/>
        <v>407</v>
      </c>
      <c r="G408" s="85" t="s">
        <v>1586</v>
      </c>
      <c r="H408" s="85">
        <v>86</v>
      </c>
      <c r="I408" s="85" t="s">
        <v>797</v>
      </c>
      <c r="J408" s="217" t="s">
        <v>800</v>
      </c>
      <c r="K408" s="77" t="str">
        <f>VLOOKUP(J408,[1]CodMpios!$B$1075:$E$1087,4,FALSE)</f>
        <v>86001 - Mocoa</v>
      </c>
      <c r="L408" s="77" t="str">
        <f>VLOOKUP($J408,[1]Coord_Mpios_X_Y!$B$102:$K$114,9,FALSE)</f>
        <v>1,228574994655</v>
      </c>
      <c r="M408" s="77" t="str">
        <f>VLOOKUP($J408,[1]Coord_Mpios_X_Y!$B$102:$K$114,10,FALSE)</f>
        <v>-76,684362183288</v>
      </c>
      <c r="N408" s="86" t="s">
        <v>1775</v>
      </c>
      <c r="O408" s="86" t="s">
        <v>1776</v>
      </c>
      <c r="P408" s="218"/>
      <c r="Q408" s="85" t="s">
        <v>126</v>
      </c>
      <c r="R408" s="108">
        <v>30714168</v>
      </c>
      <c r="S408" s="62" t="str">
        <f t="shared" si="269"/>
        <v>CC30714168</v>
      </c>
      <c r="T408" s="91" t="s">
        <v>533</v>
      </c>
      <c r="U408" s="85" t="s">
        <v>291</v>
      </c>
      <c r="V408" s="91" t="s">
        <v>1557</v>
      </c>
      <c r="W408" s="85" t="s">
        <v>1558</v>
      </c>
      <c r="X408" s="87">
        <v>21412</v>
      </c>
      <c r="Y408" s="89">
        <f t="shared" si="285"/>
        <v>58</v>
      </c>
      <c r="Z408" s="63">
        <f>VLOOKUP($Y408,[1]Edades!$A$3:$H$153,4,FALSE)</f>
        <v>5</v>
      </c>
      <c r="AA408" s="63" t="str">
        <f>VLOOKUP($Y408,[1]Edades!$A$3:$H$153,6,FALSE)</f>
        <v>5 - Adultez</v>
      </c>
      <c r="AB408" s="63">
        <f>VLOOKUP($Y408,[1]Edades!$A$3:$H$153,7,FALSE)</f>
        <v>12</v>
      </c>
      <c r="AC408" s="63" t="str">
        <f>VLOOKUP($Y408,[1]Edades!$A$3:$H$153,8,FALSE)</f>
        <v>55-59</v>
      </c>
      <c r="AD408" s="91" t="s">
        <v>1590</v>
      </c>
      <c r="AE408" s="85">
        <v>2</v>
      </c>
      <c r="AF408" s="85" t="s">
        <v>807</v>
      </c>
      <c r="AG408" s="86" t="s">
        <v>1777</v>
      </c>
      <c r="AH408" s="85" t="s">
        <v>807</v>
      </c>
      <c r="AI408" s="85" t="s">
        <v>807</v>
      </c>
      <c r="AJ408" s="85" t="s">
        <v>807</v>
      </c>
      <c r="AK408" s="86" t="s">
        <v>1775</v>
      </c>
      <c r="AL408" s="86" t="s">
        <v>1601</v>
      </c>
      <c r="AM408" s="85" t="s">
        <v>1786</v>
      </c>
      <c r="AN408" s="85" t="s">
        <v>131</v>
      </c>
      <c r="AO408" s="85" t="s">
        <v>131</v>
      </c>
      <c r="AP408" s="85" t="s">
        <v>131</v>
      </c>
      <c r="AQ408" s="75" t="s">
        <v>1841</v>
      </c>
      <c r="AR408" s="53" t="str">
        <f t="shared" si="286"/>
        <v>86001 - Mocoa</v>
      </c>
      <c r="AS408" s="85" t="s">
        <v>1586</v>
      </c>
      <c r="AT408" s="85">
        <v>3133967423</v>
      </c>
      <c r="AU408" s="85" t="s">
        <v>1219</v>
      </c>
      <c r="AV408" s="85"/>
      <c r="AW408" s="85"/>
      <c r="AX408" s="85"/>
      <c r="AY408" s="85"/>
      <c r="AZ408" s="85"/>
      <c r="BA408" s="85">
        <v>86</v>
      </c>
      <c r="BB408" s="85" t="s">
        <v>1778</v>
      </c>
      <c r="BC408" s="85">
        <v>86001</v>
      </c>
      <c r="BD408" s="85" t="s">
        <v>1586</v>
      </c>
      <c r="BE408" s="89">
        <v>860010017201</v>
      </c>
      <c r="BF408" s="49" t="s">
        <v>1079</v>
      </c>
      <c r="BG408" s="85" t="s">
        <v>1779</v>
      </c>
      <c r="BH408" s="85" t="s">
        <v>1780</v>
      </c>
      <c r="BI408" s="85">
        <v>4201616</v>
      </c>
      <c r="BJ408" s="85"/>
      <c r="BK408" s="85"/>
      <c r="BL408" s="85" t="s">
        <v>807</v>
      </c>
      <c r="BM408" s="85" t="s">
        <v>130</v>
      </c>
      <c r="BN408" s="85" t="s">
        <v>130</v>
      </c>
      <c r="BO408" s="85">
        <v>1</v>
      </c>
      <c r="BP408" s="85" t="s">
        <v>132</v>
      </c>
      <c r="BQ408" s="85" t="s">
        <v>132</v>
      </c>
      <c r="BR408" s="85" t="s">
        <v>807</v>
      </c>
      <c r="BS408" s="85" t="s">
        <v>807</v>
      </c>
      <c r="BT408" s="90">
        <v>44853</v>
      </c>
      <c r="BU408" s="85" t="s">
        <v>1677</v>
      </c>
      <c r="BV408" s="85" t="s">
        <v>130</v>
      </c>
      <c r="BW408" s="91" t="s">
        <v>1808</v>
      </c>
      <c r="BX408" s="85"/>
      <c r="BY408" s="85" t="s">
        <v>132</v>
      </c>
      <c r="BZ408" s="85" t="s">
        <v>807</v>
      </c>
      <c r="CA408" s="85" t="s">
        <v>807</v>
      </c>
      <c r="CB408" s="85"/>
      <c r="CC408" s="85"/>
      <c r="CD408" s="85" t="s">
        <v>131</v>
      </c>
      <c r="CE408" s="88" t="s">
        <v>1681</v>
      </c>
      <c r="CF408" s="80" t="str">
        <f t="shared" si="292"/>
        <v>HTA</v>
      </c>
      <c r="CG408" s="109">
        <v>69</v>
      </c>
      <c r="CH408" s="95">
        <v>165</v>
      </c>
      <c r="CI408" s="50">
        <f t="shared" si="270"/>
        <v>25.344352617079892</v>
      </c>
      <c r="CJ408" s="18" t="str">
        <f t="shared" si="271"/>
        <v>SOBREPESO</v>
      </c>
      <c r="CK408" s="95">
        <f>Hoja1!L410</f>
        <v>14</v>
      </c>
      <c r="CL408" s="10" t="s">
        <v>1113</v>
      </c>
      <c r="CM408" s="114">
        <v>43831</v>
      </c>
      <c r="CN408" s="92"/>
      <c r="CO408" s="75">
        <v>1</v>
      </c>
      <c r="CP408" s="98">
        <v>44197</v>
      </c>
      <c r="CQ408" s="75">
        <v>2</v>
      </c>
      <c r="CR408" s="65" t="s">
        <v>1222</v>
      </c>
      <c r="CS408" s="75">
        <v>0</v>
      </c>
      <c r="CT408" s="110" t="s">
        <v>131</v>
      </c>
      <c r="CU408" s="93" t="s">
        <v>807</v>
      </c>
      <c r="CV408" s="92"/>
      <c r="CW408" s="102">
        <v>127</v>
      </c>
      <c r="CX408" s="102">
        <v>67</v>
      </c>
      <c r="CY408" s="93" t="s">
        <v>807</v>
      </c>
      <c r="CZ408" s="92" t="s">
        <v>130</v>
      </c>
      <c r="DA408" s="75" t="s">
        <v>807</v>
      </c>
      <c r="DB408" s="92">
        <v>0</v>
      </c>
      <c r="DC408" s="75" t="str">
        <f t="shared" si="272"/>
        <v>TABAQUISMO</v>
      </c>
      <c r="DD408" s="16" t="str">
        <f t="shared" si="273"/>
        <v/>
      </c>
      <c r="DE408" s="16" t="str">
        <f t="shared" si="274"/>
        <v/>
      </c>
      <c r="DF408" s="16" t="str">
        <f t="shared" si="275"/>
        <v/>
      </c>
      <c r="DG408" s="16" t="str">
        <f t="shared" si="287"/>
        <v xml:space="preserve">TABAQUISMO +  +  + </v>
      </c>
      <c r="DH408" s="16" t="str">
        <f>VLOOKUP(DG408,Hoja3!$A$19:$B$41,2,FALSE)</f>
        <v>TABAQUISMO</v>
      </c>
      <c r="DI408" s="98"/>
      <c r="DJ408" s="75" t="str">
        <f t="shared" si="276"/>
        <v>NO</v>
      </c>
      <c r="DL408" s="98"/>
      <c r="DM408" s="98"/>
      <c r="DN408" s="75" t="str">
        <f t="shared" si="277"/>
        <v>NO</v>
      </c>
      <c r="DO408" s="98"/>
      <c r="DP408" s="75" t="str">
        <f t="shared" si="278"/>
        <v>NO</v>
      </c>
      <c r="DQ408" s="98"/>
      <c r="DR408" s="75" t="str">
        <f t="shared" si="279"/>
        <v>NO</v>
      </c>
      <c r="DS408" s="98"/>
      <c r="DT408" s="75" t="str">
        <f t="shared" si="280"/>
        <v>NO</v>
      </c>
      <c r="DU408" s="98"/>
      <c r="DV408" s="75" t="str">
        <f t="shared" si="281"/>
        <v>NO</v>
      </c>
      <c r="DW408" s="98"/>
      <c r="DX408" s="75" t="str">
        <f t="shared" si="282"/>
        <v>NO</v>
      </c>
      <c r="DY408" s="98">
        <v>44852</v>
      </c>
      <c r="DZ408" s="75" t="str">
        <f t="shared" si="283"/>
        <v>SI</v>
      </c>
      <c r="EA408" s="98"/>
      <c r="EB408" s="75" t="str">
        <f t="shared" si="284"/>
        <v>NO</v>
      </c>
      <c r="EC408" s="98" t="s">
        <v>807</v>
      </c>
      <c r="ED408" s="92" t="s">
        <v>1530</v>
      </c>
      <c r="EE408" s="92"/>
      <c r="EF408" s="98" t="s">
        <v>807</v>
      </c>
      <c r="EG408" s="94"/>
      <c r="EH408" s="99" t="s">
        <v>131</v>
      </c>
      <c r="EI408" s="99" t="s">
        <v>807</v>
      </c>
      <c r="EJ408" s="99"/>
      <c r="EK408" s="111">
        <v>44842</v>
      </c>
      <c r="EL408" s="92">
        <v>0.9</v>
      </c>
      <c r="EM408" s="112">
        <v>44842</v>
      </c>
      <c r="EN408" s="102">
        <v>90</v>
      </c>
      <c r="EO408" s="111">
        <v>44833</v>
      </c>
      <c r="EP408" s="92">
        <v>128</v>
      </c>
      <c r="EQ408" s="111">
        <v>44833</v>
      </c>
      <c r="ER408" s="99">
        <v>61.599999999999994</v>
      </c>
      <c r="ES408" s="111">
        <v>44833</v>
      </c>
      <c r="ET408" s="192">
        <v>50</v>
      </c>
      <c r="EU408" s="111">
        <v>44833</v>
      </c>
      <c r="EV408" s="92">
        <v>82</v>
      </c>
      <c r="EW408" s="111">
        <v>44842</v>
      </c>
      <c r="EX408" s="92"/>
      <c r="EY408" s="103"/>
      <c r="EZ408" s="92"/>
      <c r="FA408" s="102"/>
      <c r="FB408" s="102"/>
      <c r="FC408" s="92"/>
      <c r="FD408" s="92"/>
      <c r="FE408" s="112">
        <v>44842</v>
      </c>
      <c r="FF408" s="125">
        <v>14</v>
      </c>
      <c r="FG408" s="111">
        <v>44842</v>
      </c>
      <c r="FH408" s="125">
        <v>41</v>
      </c>
      <c r="FI408" s="92"/>
      <c r="FJ408" s="94"/>
      <c r="FK408" s="92"/>
      <c r="FL408" s="97">
        <v>44853</v>
      </c>
      <c r="FM408" s="98" t="s">
        <v>1530</v>
      </c>
      <c r="FN408" s="114">
        <v>44945</v>
      </c>
      <c r="FO408" s="107"/>
      <c r="FP408" s="92" t="s">
        <v>132</v>
      </c>
      <c r="FQ408" s="92" t="s">
        <v>132</v>
      </c>
      <c r="FR408" s="92" t="s">
        <v>132</v>
      </c>
      <c r="FS408" s="107" t="s">
        <v>807</v>
      </c>
      <c r="FT408" s="92" t="s">
        <v>132</v>
      </c>
      <c r="FU408" s="92"/>
      <c r="GM408" s="102"/>
    </row>
    <row r="409" spans="1:195" s="75" customFormat="1" x14ac:dyDescent="0.25">
      <c r="A409" s="85">
        <v>2022</v>
      </c>
      <c r="B409" s="76">
        <v>44926</v>
      </c>
      <c r="C409" s="85" t="s">
        <v>121</v>
      </c>
      <c r="D409" s="85" t="s">
        <v>122</v>
      </c>
      <c r="E409" s="85" t="s">
        <v>1475</v>
      </c>
      <c r="F409" s="77">
        <f t="shared" si="288"/>
        <v>408</v>
      </c>
      <c r="G409" s="85" t="s">
        <v>1586</v>
      </c>
      <c r="H409" s="85">
        <v>86</v>
      </c>
      <c r="I409" s="85" t="s">
        <v>797</v>
      </c>
      <c r="J409" s="217" t="s">
        <v>911</v>
      </c>
      <c r="K409" s="77" t="str">
        <f>VLOOKUP(J409,[1]CodMpios!$B$1075:$E$1087,4,FALSE)</f>
        <v>86568 - Puerto Asís</v>
      </c>
      <c r="L409" s="77" t="str">
        <f>VLOOKUP($J409,[1]Coord_Mpios_X_Y!$B$102:$K$114,9,FALSE)</f>
        <v>0,478611463602</v>
      </c>
      <c r="M409" s="77" t="str">
        <f>VLOOKUP($J409,[1]Coord_Mpios_X_Y!$B$102:$K$114,10,FALSE)</f>
        <v>-76,328200149562</v>
      </c>
      <c r="N409" s="86" t="s">
        <v>1775</v>
      </c>
      <c r="O409" s="86" t="s">
        <v>1776</v>
      </c>
      <c r="P409" s="218"/>
      <c r="Q409" s="85" t="s">
        <v>126</v>
      </c>
      <c r="R409" s="108">
        <v>41101599</v>
      </c>
      <c r="S409" s="62" t="str">
        <f t="shared" si="269"/>
        <v>CC41101599</v>
      </c>
      <c r="T409" s="91" t="s">
        <v>488</v>
      </c>
      <c r="U409" s="85" t="s">
        <v>303</v>
      </c>
      <c r="V409" s="91" t="s">
        <v>951</v>
      </c>
      <c r="W409" s="85" t="s">
        <v>952</v>
      </c>
      <c r="X409" s="87">
        <v>20722</v>
      </c>
      <c r="Y409" s="89">
        <f t="shared" si="285"/>
        <v>56</v>
      </c>
      <c r="Z409" s="63">
        <f>VLOOKUP($Y409,[1]Edades!$A$3:$H$153,4,FALSE)</f>
        <v>5</v>
      </c>
      <c r="AA409" s="63" t="str">
        <f>VLOOKUP($Y409,[1]Edades!$A$3:$H$153,6,FALSE)</f>
        <v>5 - Adultez</v>
      </c>
      <c r="AB409" s="63">
        <f>VLOOKUP($Y409,[1]Edades!$A$3:$H$153,7,FALSE)</f>
        <v>12</v>
      </c>
      <c r="AC409" s="63" t="str">
        <f>VLOOKUP($Y409,[1]Edades!$A$3:$H$153,8,FALSE)</f>
        <v>55-59</v>
      </c>
      <c r="AD409" s="91" t="s">
        <v>1590</v>
      </c>
      <c r="AE409" s="85">
        <v>2</v>
      </c>
      <c r="AF409" s="85" t="s">
        <v>807</v>
      </c>
      <c r="AG409" s="86" t="s">
        <v>1777</v>
      </c>
      <c r="AH409" s="85" t="s">
        <v>807</v>
      </c>
      <c r="AI409" s="85" t="s">
        <v>1595</v>
      </c>
      <c r="AJ409" s="85" t="s">
        <v>1591</v>
      </c>
      <c r="AK409" s="86" t="s">
        <v>1775</v>
      </c>
      <c r="AL409" s="86" t="s">
        <v>1600</v>
      </c>
      <c r="AM409" s="85" t="s">
        <v>1786</v>
      </c>
      <c r="AN409" s="85" t="s">
        <v>131</v>
      </c>
      <c r="AO409" s="85" t="s">
        <v>131</v>
      </c>
      <c r="AP409" s="85" t="s">
        <v>131</v>
      </c>
      <c r="AQ409" s="75" t="s">
        <v>1841</v>
      </c>
      <c r="AR409" s="53" t="str">
        <f t="shared" si="286"/>
        <v>86568 - Puerto Asís</v>
      </c>
      <c r="AS409" s="85" t="s">
        <v>1655</v>
      </c>
      <c r="AT409" s="85">
        <v>3108953089</v>
      </c>
      <c r="AU409" s="85" t="s">
        <v>1219</v>
      </c>
      <c r="AV409" s="85"/>
      <c r="AW409" s="85"/>
      <c r="AX409" s="85"/>
      <c r="AY409" s="85"/>
      <c r="AZ409" s="85"/>
      <c r="BA409" s="85">
        <v>86</v>
      </c>
      <c r="BB409" s="85" t="s">
        <v>1778</v>
      </c>
      <c r="BC409" s="85">
        <v>86568</v>
      </c>
      <c r="BD409" s="85" t="s">
        <v>1655</v>
      </c>
      <c r="BE409" s="89">
        <v>860010017201</v>
      </c>
      <c r="BF409" s="49" t="s">
        <v>1081</v>
      </c>
      <c r="BG409" s="85" t="s">
        <v>1779</v>
      </c>
      <c r="BH409" s="85" t="s">
        <v>1780</v>
      </c>
      <c r="BI409" s="85">
        <v>4201616</v>
      </c>
      <c r="BJ409" s="85"/>
      <c r="BK409" s="85"/>
      <c r="BL409" s="85" t="s">
        <v>1834</v>
      </c>
      <c r="BM409" s="85" t="s">
        <v>130</v>
      </c>
      <c r="BN409" s="85" t="s">
        <v>132</v>
      </c>
      <c r="BO409" s="85">
        <v>0</v>
      </c>
      <c r="BP409" s="85" t="s">
        <v>132</v>
      </c>
      <c r="BQ409" s="85" t="s">
        <v>132</v>
      </c>
      <c r="BR409" s="85" t="s">
        <v>1676</v>
      </c>
      <c r="BS409" s="85" t="s">
        <v>130</v>
      </c>
      <c r="BT409" s="90">
        <v>44736</v>
      </c>
      <c r="BU409" s="85" t="s">
        <v>1677</v>
      </c>
      <c r="BV409" s="85" t="s">
        <v>130</v>
      </c>
      <c r="BW409" s="91" t="s">
        <v>1700</v>
      </c>
      <c r="BX409" s="85" t="s">
        <v>132</v>
      </c>
      <c r="BY409" s="85" t="s">
        <v>132</v>
      </c>
      <c r="BZ409" s="85" t="s">
        <v>130</v>
      </c>
      <c r="CA409" s="85" t="s">
        <v>130</v>
      </c>
      <c r="CB409" s="85" t="s">
        <v>1530</v>
      </c>
      <c r="CC409" s="85" t="s">
        <v>132</v>
      </c>
      <c r="CD409" s="85" t="s">
        <v>1697</v>
      </c>
      <c r="CE409" s="85" t="s">
        <v>1681</v>
      </c>
      <c r="CF409" s="85" t="s">
        <v>1834</v>
      </c>
      <c r="CG409" s="109">
        <v>64</v>
      </c>
      <c r="CH409" s="95">
        <v>156</v>
      </c>
      <c r="CI409" s="50">
        <f t="shared" si="270"/>
        <v>26.298487836949374</v>
      </c>
      <c r="CJ409" s="18" t="str">
        <f t="shared" si="271"/>
        <v>SOBREPESO</v>
      </c>
      <c r="CK409" s="95">
        <f>Hoja1!L411</f>
        <v>10</v>
      </c>
      <c r="CL409" s="10" t="s">
        <v>1112</v>
      </c>
      <c r="CM409" s="97">
        <v>43831</v>
      </c>
      <c r="CN409" s="92"/>
      <c r="CO409" s="75">
        <v>1</v>
      </c>
      <c r="CP409" s="98">
        <v>43831</v>
      </c>
      <c r="CQ409" s="75">
        <v>1</v>
      </c>
      <c r="CR409" s="94" t="s">
        <v>1221</v>
      </c>
      <c r="CS409" s="75">
        <v>1</v>
      </c>
      <c r="CT409" s="110" t="s">
        <v>1707</v>
      </c>
      <c r="CU409" s="92" t="s">
        <v>130</v>
      </c>
      <c r="CV409" s="98">
        <v>44104</v>
      </c>
      <c r="CW409" s="102">
        <v>110</v>
      </c>
      <c r="CX409" s="102">
        <v>70</v>
      </c>
      <c r="CY409" s="93" t="s">
        <v>807</v>
      </c>
      <c r="CZ409" s="92" t="s">
        <v>130</v>
      </c>
      <c r="DA409" s="92" t="s">
        <v>132</v>
      </c>
      <c r="DB409" s="92">
        <v>0</v>
      </c>
      <c r="DC409" s="75" t="str">
        <f t="shared" si="272"/>
        <v/>
      </c>
      <c r="DD409" s="16" t="str">
        <f t="shared" si="273"/>
        <v/>
      </c>
      <c r="DE409" s="16" t="str">
        <f t="shared" si="274"/>
        <v/>
      </c>
      <c r="DF409" s="16" t="str">
        <f t="shared" si="275"/>
        <v>HDL ALTO</v>
      </c>
      <c r="DG409" s="16" t="str">
        <f t="shared" si="287"/>
        <v xml:space="preserve"> +  +  + HDL ALTO</v>
      </c>
      <c r="DH409" s="16" t="str">
        <f>VLOOKUP(DG409,Hoja3!$A$19:$B$41,2,FALSE)</f>
        <v>HDL ALTO</v>
      </c>
      <c r="DI409" s="98">
        <v>43862</v>
      </c>
      <c r="DJ409" s="75" t="str">
        <f t="shared" si="276"/>
        <v>SI</v>
      </c>
      <c r="DL409" s="98"/>
      <c r="DM409" s="98">
        <v>44089</v>
      </c>
      <c r="DN409" s="75" t="str">
        <f t="shared" si="277"/>
        <v>SI</v>
      </c>
      <c r="DO409" s="98"/>
      <c r="DP409" s="75" t="str">
        <f t="shared" si="278"/>
        <v>NO</v>
      </c>
      <c r="DQ409" s="98"/>
      <c r="DR409" s="75" t="str">
        <f t="shared" si="279"/>
        <v>NO</v>
      </c>
      <c r="DS409" s="98"/>
      <c r="DT409" s="75" t="str">
        <f t="shared" si="280"/>
        <v>NO</v>
      </c>
      <c r="DU409" s="98"/>
      <c r="DV409" s="75" t="str">
        <f t="shared" si="281"/>
        <v>NO</v>
      </c>
      <c r="DW409" s="98">
        <v>43862</v>
      </c>
      <c r="DX409" s="75" t="str">
        <f t="shared" si="282"/>
        <v>SI</v>
      </c>
      <c r="DY409" s="98">
        <v>43988</v>
      </c>
      <c r="DZ409" s="75" t="str">
        <f t="shared" si="283"/>
        <v>SI</v>
      </c>
      <c r="EA409" s="98"/>
      <c r="EB409" s="75" t="str">
        <f t="shared" si="284"/>
        <v>NO</v>
      </c>
      <c r="EC409" s="98" t="s">
        <v>131</v>
      </c>
      <c r="ED409" s="92" t="s">
        <v>1530</v>
      </c>
      <c r="EE409" s="92" t="s">
        <v>131</v>
      </c>
      <c r="EF409" s="92" t="s">
        <v>1845</v>
      </c>
      <c r="EG409" s="94"/>
      <c r="EH409" s="99" t="s">
        <v>131</v>
      </c>
      <c r="EI409" s="99" t="s">
        <v>807</v>
      </c>
      <c r="EJ409" s="99"/>
      <c r="EK409" s="111">
        <v>44714</v>
      </c>
      <c r="EL409" s="92" t="s">
        <v>1525</v>
      </c>
      <c r="EM409" s="112">
        <v>44714</v>
      </c>
      <c r="EN409" s="102">
        <v>104</v>
      </c>
      <c r="EO409" s="111">
        <v>44714</v>
      </c>
      <c r="EP409" s="92">
        <v>128</v>
      </c>
      <c r="EQ409" s="111">
        <v>44714</v>
      </c>
      <c r="ER409" s="99"/>
      <c r="ES409" s="111">
        <v>44714</v>
      </c>
      <c r="ET409" s="192">
        <v>32.200000000000003</v>
      </c>
      <c r="EU409" s="111">
        <v>44714</v>
      </c>
      <c r="EV409" s="92">
        <v>348</v>
      </c>
      <c r="EW409" s="111">
        <v>44714</v>
      </c>
      <c r="EX409" s="92"/>
      <c r="EY409" s="103">
        <v>44714</v>
      </c>
      <c r="EZ409" s="92">
        <v>5.8</v>
      </c>
      <c r="FA409" s="102"/>
      <c r="FB409" s="102"/>
      <c r="FC409" s="92"/>
      <c r="FD409" s="92"/>
      <c r="FE409" s="112">
        <v>44714</v>
      </c>
      <c r="FF409" s="125" t="s">
        <v>1970</v>
      </c>
      <c r="FG409" s="111">
        <v>44714</v>
      </c>
      <c r="FH409" s="125">
        <v>40</v>
      </c>
      <c r="FI409" s="98">
        <v>44714</v>
      </c>
      <c r="FJ409" s="94" t="s">
        <v>1712</v>
      </c>
      <c r="FK409" s="92">
        <v>80</v>
      </c>
      <c r="FL409" s="97">
        <v>44736</v>
      </c>
      <c r="FM409" s="98" t="s">
        <v>1530</v>
      </c>
      <c r="FN409" s="97">
        <v>44828</v>
      </c>
      <c r="FO409" s="107" t="s">
        <v>807</v>
      </c>
      <c r="FP409" s="92" t="s">
        <v>132</v>
      </c>
      <c r="FQ409" s="92" t="s">
        <v>132</v>
      </c>
      <c r="FR409" s="92" t="s">
        <v>132</v>
      </c>
      <c r="FS409" s="107" t="s">
        <v>132</v>
      </c>
      <c r="FT409" s="92" t="s">
        <v>132</v>
      </c>
      <c r="FU409" s="92" t="s">
        <v>2041</v>
      </c>
      <c r="GM409" s="102"/>
    </row>
    <row r="410" spans="1:195" s="75" customFormat="1" x14ac:dyDescent="0.25">
      <c r="A410" s="85">
        <v>2022</v>
      </c>
      <c r="B410" s="76">
        <v>44926</v>
      </c>
      <c r="C410" s="85" t="s">
        <v>121</v>
      </c>
      <c r="D410" s="85" t="s">
        <v>122</v>
      </c>
      <c r="E410" s="85" t="s">
        <v>123</v>
      </c>
      <c r="F410" s="77">
        <f t="shared" si="288"/>
        <v>409</v>
      </c>
      <c r="G410" s="85" t="s">
        <v>1586</v>
      </c>
      <c r="H410" s="85">
        <v>86</v>
      </c>
      <c r="I410" s="85" t="s">
        <v>797</v>
      </c>
      <c r="J410" s="217" t="s">
        <v>911</v>
      </c>
      <c r="K410" s="77" t="str">
        <f>VLOOKUP(J410,[1]CodMpios!$B$1075:$E$1087,4,FALSE)</f>
        <v>86568 - Puerto Asís</v>
      </c>
      <c r="L410" s="77" t="str">
        <f>VLOOKUP($J410,[1]Coord_Mpios_X_Y!$B$102:$K$114,9,FALSE)</f>
        <v>0,478611463602</v>
      </c>
      <c r="M410" s="77" t="str">
        <f>VLOOKUP($J410,[1]Coord_Mpios_X_Y!$B$102:$K$114,10,FALSE)</f>
        <v>-76,328200149562</v>
      </c>
      <c r="N410" s="86" t="s">
        <v>1784</v>
      </c>
      <c r="O410" s="86" t="s">
        <v>1776</v>
      </c>
      <c r="P410" s="218"/>
      <c r="Q410" s="85" t="s">
        <v>126</v>
      </c>
      <c r="R410" s="108">
        <v>18109910</v>
      </c>
      <c r="S410" s="62" t="str">
        <f t="shared" si="269"/>
        <v>CC18109910</v>
      </c>
      <c r="T410" s="91" t="s">
        <v>663</v>
      </c>
      <c r="U410" s="85" t="s">
        <v>315</v>
      </c>
      <c r="V410" s="91" t="s">
        <v>947</v>
      </c>
      <c r="W410" s="85" t="s">
        <v>255</v>
      </c>
      <c r="X410" s="87">
        <v>23423</v>
      </c>
      <c r="Y410" s="89">
        <f t="shared" si="285"/>
        <v>64</v>
      </c>
      <c r="Z410" s="63">
        <f>VLOOKUP($Y410,[1]Edades!$A$3:$H$153,4,FALSE)</f>
        <v>6</v>
      </c>
      <c r="AA410" s="63" t="str">
        <f>VLOOKUP($Y410,[1]Edades!$A$3:$H$153,6,FALSE)</f>
        <v>6 - Persona mayor</v>
      </c>
      <c r="AB410" s="63">
        <f>VLOOKUP($Y410,[1]Edades!$A$3:$H$153,7,FALSE)</f>
        <v>13</v>
      </c>
      <c r="AC410" s="63" t="str">
        <f>VLOOKUP($Y410,[1]Edades!$A$3:$H$153,8,FALSE)</f>
        <v>60-64</v>
      </c>
      <c r="AD410" s="91" t="s">
        <v>1590</v>
      </c>
      <c r="AE410" s="85">
        <v>2</v>
      </c>
      <c r="AF410" s="85" t="s">
        <v>807</v>
      </c>
      <c r="AG410" s="117" t="s">
        <v>1777</v>
      </c>
      <c r="AH410" s="117" t="s">
        <v>132</v>
      </c>
      <c r="AI410" s="85" t="s">
        <v>2237</v>
      </c>
      <c r="AJ410" s="85" t="s">
        <v>807</v>
      </c>
      <c r="AK410" s="117" t="s">
        <v>1784</v>
      </c>
      <c r="AL410" s="117" t="s">
        <v>1600</v>
      </c>
      <c r="AM410" s="85" t="s">
        <v>1786</v>
      </c>
      <c r="AN410" s="85" t="s">
        <v>131</v>
      </c>
      <c r="AO410" s="85" t="s">
        <v>131</v>
      </c>
      <c r="AP410" s="85" t="s">
        <v>131</v>
      </c>
      <c r="AQ410" s="75" t="s">
        <v>1841</v>
      </c>
      <c r="AR410" s="53" t="str">
        <f t="shared" si="286"/>
        <v>86568 - Puerto Asís</v>
      </c>
      <c r="AS410" s="85" t="s">
        <v>1655</v>
      </c>
      <c r="AT410" s="85">
        <v>3143205392</v>
      </c>
      <c r="AU410" s="85" t="s">
        <v>1219</v>
      </c>
      <c r="AV410" s="85"/>
      <c r="AW410" s="85"/>
      <c r="AX410" s="85"/>
      <c r="AY410" s="85"/>
      <c r="AZ410" s="85"/>
      <c r="BA410" s="85">
        <v>86</v>
      </c>
      <c r="BB410" s="85" t="s">
        <v>1778</v>
      </c>
      <c r="BC410" s="85">
        <v>86568</v>
      </c>
      <c r="BD410" s="85" t="s">
        <v>1655</v>
      </c>
      <c r="BE410" s="89">
        <v>860010017201</v>
      </c>
      <c r="BF410" s="49" t="s">
        <v>1081</v>
      </c>
      <c r="BG410" s="85" t="s">
        <v>1779</v>
      </c>
      <c r="BH410" s="85" t="s">
        <v>1780</v>
      </c>
      <c r="BI410" s="85">
        <v>4201616</v>
      </c>
      <c r="BJ410" s="85"/>
      <c r="BK410" s="85"/>
      <c r="BL410" s="85" t="s">
        <v>807</v>
      </c>
      <c r="BM410" s="85" t="s">
        <v>130</v>
      </c>
      <c r="BN410" s="85" t="s">
        <v>132</v>
      </c>
      <c r="BO410" s="85">
        <v>0</v>
      </c>
      <c r="BP410" s="85" t="s">
        <v>132</v>
      </c>
      <c r="BQ410" s="85" t="s">
        <v>132</v>
      </c>
      <c r="BR410" s="85" t="s">
        <v>807</v>
      </c>
      <c r="BS410" s="85" t="s">
        <v>807</v>
      </c>
      <c r="BT410" s="142">
        <v>44845</v>
      </c>
      <c r="BU410" s="85" t="s">
        <v>1677</v>
      </c>
      <c r="BV410" s="85" t="s">
        <v>130</v>
      </c>
      <c r="BW410" s="91" t="s">
        <v>1682</v>
      </c>
      <c r="BX410" s="186" t="s">
        <v>2042</v>
      </c>
      <c r="BY410" s="85" t="s">
        <v>132</v>
      </c>
      <c r="BZ410" s="85" t="s">
        <v>130</v>
      </c>
      <c r="CA410" s="85" t="s">
        <v>132</v>
      </c>
      <c r="CB410" s="85" t="s">
        <v>131</v>
      </c>
      <c r="CC410" s="85"/>
      <c r="CD410" s="85" t="s">
        <v>2043</v>
      </c>
      <c r="CE410" s="88" t="s">
        <v>1681</v>
      </c>
      <c r="CF410" s="85" t="s">
        <v>2044</v>
      </c>
      <c r="CG410" s="109">
        <v>80</v>
      </c>
      <c r="CH410" s="95">
        <v>175</v>
      </c>
      <c r="CI410" s="50">
        <f t="shared" si="270"/>
        <v>26.122448979591837</v>
      </c>
      <c r="CJ410" s="18" t="str">
        <f t="shared" si="271"/>
        <v>SOBREPESO</v>
      </c>
      <c r="CK410" s="95">
        <f>Hoja1!L412</f>
        <v>20</v>
      </c>
      <c r="CL410" s="10" t="s">
        <v>1114</v>
      </c>
      <c r="CM410" s="97">
        <v>43832</v>
      </c>
      <c r="CN410" s="92"/>
      <c r="CO410" s="75">
        <v>1</v>
      </c>
      <c r="CP410" s="97">
        <v>43832</v>
      </c>
      <c r="CQ410" s="75">
        <v>2</v>
      </c>
      <c r="CR410" s="65" t="s">
        <v>1222</v>
      </c>
      <c r="CS410" s="75">
        <v>0</v>
      </c>
      <c r="CT410" s="110" t="s">
        <v>131</v>
      </c>
      <c r="CU410" s="92" t="s">
        <v>132</v>
      </c>
      <c r="CV410" s="92"/>
      <c r="CW410" s="102">
        <v>110</v>
      </c>
      <c r="CX410" s="102">
        <v>60</v>
      </c>
      <c r="CY410" s="93" t="s">
        <v>807</v>
      </c>
      <c r="CZ410" s="92" t="s">
        <v>132</v>
      </c>
      <c r="DA410" s="92" t="s">
        <v>132</v>
      </c>
      <c r="DB410" s="92">
        <v>0</v>
      </c>
      <c r="DC410" s="75" t="str">
        <f t="shared" si="272"/>
        <v/>
      </c>
      <c r="DD410" s="16" t="str">
        <f t="shared" si="273"/>
        <v/>
      </c>
      <c r="DE410" s="16" t="str">
        <f t="shared" si="274"/>
        <v/>
      </c>
      <c r="DF410" s="16" t="str">
        <f t="shared" si="275"/>
        <v>HDL ALTO</v>
      </c>
      <c r="DG410" s="16" t="str">
        <f t="shared" si="287"/>
        <v xml:space="preserve"> +  +  + HDL ALTO</v>
      </c>
      <c r="DH410" s="16" t="str">
        <f>VLOOKUP(DG410,Hoja3!$A$19:$B$41,2,FALSE)</f>
        <v>HDL ALTO</v>
      </c>
      <c r="DI410" s="98"/>
      <c r="DJ410" s="75" t="str">
        <f t="shared" si="276"/>
        <v>NO</v>
      </c>
      <c r="DL410" s="98"/>
      <c r="DM410" s="98">
        <v>44460</v>
      </c>
      <c r="DN410" s="75" t="str">
        <f t="shared" si="277"/>
        <v>SI</v>
      </c>
      <c r="DO410" s="98"/>
      <c r="DP410" s="75" t="str">
        <f t="shared" si="278"/>
        <v>NO</v>
      </c>
      <c r="DQ410" s="98"/>
      <c r="DR410" s="75" t="str">
        <f t="shared" si="279"/>
        <v>NO</v>
      </c>
      <c r="DS410" s="98">
        <v>43770</v>
      </c>
      <c r="DT410" s="75" t="str">
        <f t="shared" si="280"/>
        <v>SI</v>
      </c>
      <c r="DU410" s="98"/>
      <c r="DV410" s="75" t="str">
        <f t="shared" si="281"/>
        <v>NO</v>
      </c>
      <c r="DW410" s="98">
        <v>44630</v>
      </c>
      <c r="DX410" s="75" t="str">
        <f t="shared" si="282"/>
        <v>SI</v>
      </c>
      <c r="DY410" s="98">
        <v>44861</v>
      </c>
      <c r="DZ410" s="75" t="str">
        <f t="shared" si="283"/>
        <v>SI</v>
      </c>
      <c r="EA410" s="98"/>
      <c r="EB410" s="75" t="str">
        <f t="shared" si="284"/>
        <v>NO</v>
      </c>
      <c r="EC410" s="98" t="s">
        <v>807</v>
      </c>
      <c r="ED410" s="92" t="s">
        <v>1530</v>
      </c>
      <c r="EE410" s="92"/>
      <c r="EF410" s="92" t="s">
        <v>1114</v>
      </c>
      <c r="EG410" s="94">
        <v>91.9</v>
      </c>
      <c r="EH410" s="99"/>
      <c r="EI410" s="92">
        <v>1</v>
      </c>
      <c r="EJ410" s="92"/>
      <c r="EK410" s="111">
        <v>44889</v>
      </c>
      <c r="EL410" s="92">
        <v>1.1399999999999999</v>
      </c>
      <c r="EM410" s="112">
        <v>44889</v>
      </c>
      <c r="EN410" s="102">
        <v>105</v>
      </c>
      <c r="EO410" s="111">
        <v>44889</v>
      </c>
      <c r="EP410" s="92">
        <v>208</v>
      </c>
      <c r="EQ410" s="111">
        <v>44889</v>
      </c>
      <c r="ER410" s="99">
        <v>140</v>
      </c>
      <c r="ES410" s="111">
        <v>44889</v>
      </c>
      <c r="ET410" s="192">
        <v>45</v>
      </c>
      <c r="EU410" s="111">
        <v>44889</v>
      </c>
      <c r="EV410" s="92">
        <v>115</v>
      </c>
      <c r="EW410" s="111">
        <v>44889</v>
      </c>
      <c r="EX410" s="92"/>
      <c r="EY410" s="103"/>
      <c r="EZ410" s="92"/>
      <c r="FA410" s="111">
        <v>44889</v>
      </c>
      <c r="FB410" s="102" t="s">
        <v>1799</v>
      </c>
      <c r="FC410" s="92"/>
      <c r="FD410" s="92"/>
      <c r="FE410" s="111">
        <v>44889</v>
      </c>
      <c r="FF410" s="125">
        <v>94.1</v>
      </c>
      <c r="FG410" s="111">
        <v>44889</v>
      </c>
      <c r="FH410" s="125">
        <v>331</v>
      </c>
      <c r="FI410" s="111">
        <v>44889</v>
      </c>
      <c r="FJ410" s="94" t="s">
        <v>1712</v>
      </c>
      <c r="FK410" s="92"/>
      <c r="FL410" s="114">
        <v>44916</v>
      </c>
      <c r="FM410" s="98" t="s">
        <v>1530</v>
      </c>
      <c r="FN410" s="97">
        <v>45006</v>
      </c>
      <c r="FO410" s="107"/>
      <c r="FP410" s="92" t="s">
        <v>130</v>
      </c>
      <c r="FQ410" s="92" t="s">
        <v>130</v>
      </c>
      <c r="FR410" s="92" t="s">
        <v>132</v>
      </c>
      <c r="FS410" s="107" t="s">
        <v>132</v>
      </c>
      <c r="FT410" s="92" t="s">
        <v>132</v>
      </c>
      <c r="FU410" s="92"/>
      <c r="GM410" s="102"/>
    </row>
    <row r="411" spans="1:195" s="75" customFormat="1" x14ac:dyDescent="0.25">
      <c r="A411" s="85">
        <v>2022</v>
      </c>
      <c r="B411" s="76">
        <v>44926</v>
      </c>
      <c r="C411" s="85" t="s">
        <v>121</v>
      </c>
      <c r="D411" s="85" t="s">
        <v>122</v>
      </c>
      <c r="E411" s="85" t="s">
        <v>123</v>
      </c>
      <c r="F411" s="77">
        <f t="shared" si="288"/>
        <v>410</v>
      </c>
      <c r="G411" s="85" t="s">
        <v>1586</v>
      </c>
      <c r="H411" s="85">
        <v>86</v>
      </c>
      <c r="I411" s="85" t="s">
        <v>797</v>
      </c>
      <c r="J411" s="217" t="s">
        <v>899</v>
      </c>
      <c r="K411" s="77" t="str">
        <f>VLOOKUP(J411,[1]CodMpios!$B$1075:$E$1087,4,FALSE)</f>
        <v>86320 - Orito</v>
      </c>
      <c r="L411" s="77" t="str">
        <f>VLOOKUP($J411,[1]Coord_Mpios_X_Y!$B$102:$K$114,9,FALSE)</f>
        <v>0,673756322544</v>
      </c>
      <c r="M411" s="77" t="str">
        <f>VLOOKUP($J411,[1]Coord_Mpios_X_Y!$B$102:$K$114,10,FALSE)</f>
        <v>-76,943139228782</v>
      </c>
      <c r="N411" s="86" t="s">
        <v>1775</v>
      </c>
      <c r="O411" s="86" t="s">
        <v>1776</v>
      </c>
      <c r="P411" s="218"/>
      <c r="Q411" s="85" t="s">
        <v>126</v>
      </c>
      <c r="R411" s="85">
        <v>30704316</v>
      </c>
      <c r="S411" s="62" t="str">
        <f t="shared" si="269"/>
        <v>CC30704316</v>
      </c>
      <c r="T411" s="85" t="s">
        <v>321</v>
      </c>
      <c r="U411" s="85" t="s">
        <v>136</v>
      </c>
      <c r="V411" s="85" t="s">
        <v>245</v>
      </c>
      <c r="W411" s="85" t="s">
        <v>337</v>
      </c>
      <c r="X411" s="87">
        <v>19360</v>
      </c>
      <c r="Y411" s="89">
        <f t="shared" si="285"/>
        <v>53</v>
      </c>
      <c r="Z411" s="63">
        <f>VLOOKUP($Y411,[1]Edades!$A$3:$H$153,4,FALSE)</f>
        <v>5</v>
      </c>
      <c r="AA411" s="63" t="str">
        <f>VLOOKUP($Y411,[1]Edades!$A$3:$H$153,6,FALSE)</f>
        <v>5 - Adultez</v>
      </c>
      <c r="AB411" s="63">
        <f>VLOOKUP($Y411,[1]Edades!$A$3:$H$153,7,FALSE)</f>
        <v>11</v>
      </c>
      <c r="AC411" s="63" t="str">
        <f>VLOOKUP($Y411,[1]Edades!$A$3:$H$153,8,FALSE)</f>
        <v>50-54</v>
      </c>
      <c r="AD411" s="91" t="s">
        <v>1590</v>
      </c>
      <c r="AE411" s="85">
        <v>2</v>
      </c>
      <c r="AF411" s="85" t="s">
        <v>807</v>
      </c>
      <c r="AG411" s="86" t="s">
        <v>1777</v>
      </c>
      <c r="AH411" s="85" t="s">
        <v>807</v>
      </c>
      <c r="AI411" s="85" t="s">
        <v>807</v>
      </c>
      <c r="AJ411" s="85" t="s">
        <v>807</v>
      </c>
      <c r="AK411" s="86" t="s">
        <v>1775</v>
      </c>
      <c r="AL411" s="85" t="s">
        <v>807</v>
      </c>
      <c r="AM411" s="85" t="s">
        <v>1786</v>
      </c>
      <c r="AN411" s="85" t="s">
        <v>131</v>
      </c>
      <c r="AO411" s="85" t="s">
        <v>131</v>
      </c>
      <c r="AP411" s="85" t="s">
        <v>131</v>
      </c>
      <c r="AQ411" s="75" t="s">
        <v>1841</v>
      </c>
      <c r="AR411" s="53" t="str">
        <f t="shared" si="286"/>
        <v>86320 - Orito</v>
      </c>
      <c r="AS411" s="85" t="s">
        <v>1608</v>
      </c>
      <c r="AT411" s="88">
        <v>3112321946</v>
      </c>
      <c r="AU411" s="85" t="s">
        <v>1219</v>
      </c>
      <c r="AV411" s="85"/>
      <c r="AW411" s="85"/>
      <c r="AX411" s="85"/>
      <c r="AY411" s="85"/>
      <c r="AZ411" s="85"/>
      <c r="BA411" s="85">
        <v>86</v>
      </c>
      <c r="BB411" s="85" t="s">
        <v>1778</v>
      </c>
      <c r="BC411" s="85">
        <v>86320</v>
      </c>
      <c r="BD411" s="85" t="s">
        <v>1608</v>
      </c>
      <c r="BE411" s="89">
        <v>860010017201</v>
      </c>
      <c r="BF411" s="49" t="s">
        <v>1082</v>
      </c>
      <c r="BG411" s="85" t="s">
        <v>1779</v>
      </c>
      <c r="BH411" s="85" t="s">
        <v>1780</v>
      </c>
      <c r="BI411" s="85">
        <v>4201616</v>
      </c>
      <c r="BJ411" s="85"/>
      <c r="BK411" s="85"/>
      <c r="BL411" s="85" t="s">
        <v>807</v>
      </c>
      <c r="BM411" s="88" t="s">
        <v>132</v>
      </c>
      <c r="BN411" s="85" t="s">
        <v>132</v>
      </c>
      <c r="BO411" s="85">
        <v>0</v>
      </c>
      <c r="BP411" s="85" t="s">
        <v>132</v>
      </c>
      <c r="BQ411" s="85" t="s">
        <v>132</v>
      </c>
      <c r="BR411" s="85" t="s">
        <v>807</v>
      </c>
      <c r="BS411" s="85" t="s">
        <v>807</v>
      </c>
      <c r="BT411" s="90">
        <v>44827</v>
      </c>
      <c r="BU411" s="85" t="s">
        <v>1677</v>
      </c>
      <c r="BV411" s="85" t="s">
        <v>130</v>
      </c>
      <c r="BW411" s="91" t="s">
        <v>1678</v>
      </c>
      <c r="BX411" s="85"/>
      <c r="BY411" s="85" t="s">
        <v>132</v>
      </c>
      <c r="BZ411" s="85" t="s">
        <v>807</v>
      </c>
      <c r="CA411" s="85" t="s">
        <v>807</v>
      </c>
      <c r="CB411" s="85"/>
      <c r="CC411" s="85"/>
      <c r="CD411" s="85" t="s">
        <v>131</v>
      </c>
      <c r="CE411" s="88" t="s">
        <v>1681</v>
      </c>
      <c r="CF411" s="80" t="str">
        <f t="shared" ref="CF411:CF421" si="293">E411</f>
        <v>HTA</v>
      </c>
      <c r="CG411" s="93">
        <v>59</v>
      </c>
      <c r="CH411" s="93">
        <v>150</v>
      </c>
      <c r="CI411" s="50">
        <f t="shared" si="270"/>
        <v>26.222222222222221</v>
      </c>
      <c r="CJ411" s="18" t="str">
        <f t="shared" si="271"/>
        <v>SOBREPESO</v>
      </c>
      <c r="CK411" s="95">
        <f>Hoja1!L413</f>
        <v>10</v>
      </c>
      <c r="CL411" s="10" t="s">
        <v>1112</v>
      </c>
      <c r="CM411" s="97">
        <v>43844</v>
      </c>
      <c r="CN411" s="92"/>
      <c r="CO411" s="75">
        <v>1</v>
      </c>
      <c r="CP411" s="97">
        <v>43844</v>
      </c>
      <c r="CQ411" s="75">
        <v>2</v>
      </c>
      <c r="CR411" s="65" t="s">
        <v>1222</v>
      </c>
      <c r="CS411" s="75">
        <v>0</v>
      </c>
      <c r="CT411" s="110" t="s">
        <v>131</v>
      </c>
      <c r="CU411" s="93" t="s">
        <v>807</v>
      </c>
      <c r="CV411" s="92"/>
      <c r="CW411" s="93">
        <v>120</v>
      </c>
      <c r="CX411" s="92">
        <v>80</v>
      </c>
      <c r="CY411" s="93" t="s">
        <v>807</v>
      </c>
      <c r="CZ411" s="92" t="s">
        <v>130</v>
      </c>
      <c r="DA411" s="75" t="s">
        <v>807</v>
      </c>
      <c r="DB411" s="92">
        <v>0</v>
      </c>
      <c r="DC411" s="75" t="str">
        <f t="shared" si="272"/>
        <v/>
      </c>
      <c r="DD411" s="16" t="str">
        <f t="shared" si="273"/>
        <v/>
      </c>
      <c r="DE411" s="16" t="str">
        <f t="shared" si="274"/>
        <v/>
      </c>
      <c r="DF411" s="16" t="str">
        <f t="shared" si="275"/>
        <v>HDL ALTO</v>
      </c>
      <c r="DG411" s="16" t="str">
        <f t="shared" si="287"/>
        <v xml:space="preserve"> +  +  + HDL ALTO</v>
      </c>
      <c r="DH411" s="16" t="str">
        <f>VLOOKUP(DG411,Hoja3!$A$19:$B$41,2,FALSE)</f>
        <v>HDL ALTO</v>
      </c>
      <c r="DI411" s="98"/>
      <c r="DJ411" s="75" t="str">
        <f t="shared" si="276"/>
        <v>NO</v>
      </c>
      <c r="DL411" s="98"/>
      <c r="DM411" s="98">
        <v>44827</v>
      </c>
      <c r="DN411" s="75" t="str">
        <f t="shared" si="277"/>
        <v>SI</v>
      </c>
      <c r="DO411" s="98"/>
      <c r="DP411" s="75" t="str">
        <f t="shared" si="278"/>
        <v>NO</v>
      </c>
      <c r="DQ411" s="98"/>
      <c r="DR411" s="75" t="str">
        <f t="shared" si="279"/>
        <v>NO</v>
      </c>
      <c r="DS411" s="98"/>
      <c r="DT411" s="75" t="str">
        <f t="shared" si="280"/>
        <v>NO</v>
      </c>
      <c r="DU411" s="98"/>
      <c r="DV411" s="75" t="str">
        <f t="shared" si="281"/>
        <v>NO</v>
      </c>
      <c r="DW411" s="98"/>
      <c r="DX411" s="75" t="str">
        <f t="shared" si="282"/>
        <v>NO</v>
      </c>
      <c r="DY411" s="98">
        <v>44761</v>
      </c>
      <c r="DZ411" s="75" t="str">
        <f t="shared" si="283"/>
        <v>SI</v>
      </c>
      <c r="EA411" s="98"/>
      <c r="EB411" s="75" t="str">
        <f t="shared" si="284"/>
        <v>NO</v>
      </c>
      <c r="EC411" s="98" t="s">
        <v>807</v>
      </c>
      <c r="ED411" s="92" t="s">
        <v>1530</v>
      </c>
      <c r="EE411" s="92"/>
      <c r="EF411" s="98" t="s">
        <v>807</v>
      </c>
      <c r="EG411" s="94"/>
      <c r="EH411" s="92" t="s">
        <v>1793</v>
      </c>
      <c r="EI411" s="99" t="s">
        <v>807</v>
      </c>
      <c r="EJ411" s="99"/>
      <c r="EK411" s="101">
        <v>44761</v>
      </c>
      <c r="EL411" s="92">
        <v>1.35</v>
      </c>
      <c r="EM411" s="103">
        <v>44761</v>
      </c>
      <c r="EN411" s="102">
        <v>97</v>
      </c>
      <c r="EO411" s="101">
        <v>44761</v>
      </c>
      <c r="EP411" s="92">
        <v>184</v>
      </c>
      <c r="EQ411" s="101">
        <v>44761</v>
      </c>
      <c r="ER411" s="99">
        <v>116.4</v>
      </c>
      <c r="ES411" s="101">
        <v>44761</v>
      </c>
      <c r="ET411" s="192">
        <v>48</v>
      </c>
      <c r="EU411" s="101">
        <v>44761</v>
      </c>
      <c r="EV411" s="92">
        <v>98</v>
      </c>
      <c r="EW411" s="101">
        <v>43870</v>
      </c>
      <c r="EX411" s="92"/>
      <c r="EY411" s="103"/>
      <c r="EZ411" s="92"/>
      <c r="FA411" s="102"/>
      <c r="FB411" s="102"/>
      <c r="FC411" s="92"/>
      <c r="FD411" s="92"/>
      <c r="FE411" s="103">
        <v>43870</v>
      </c>
      <c r="FF411" s="104" t="s">
        <v>2045</v>
      </c>
      <c r="FG411" s="101">
        <v>44761</v>
      </c>
      <c r="FH411" s="105">
        <v>140</v>
      </c>
      <c r="FI411" s="92"/>
      <c r="FJ411" s="94"/>
      <c r="FK411" s="92"/>
      <c r="FL411" s="97">
        <v>44827</v>
      </c>
      <c r="FM411" s="98" t="s">
        <v>1530</v>
      </c>
      <c r="FN411" s="114">
        <v>44918</v>
      </c>
      <c r="FO411" s="107"/>
      <c r="FP411" s="92" t="s">
        <v>132</v>
      </c>
      <c r="FQ411" s="92" t="s">
        <v>132</v>
      </c>
      <c r="FR411" s="92" t="s">
        <v>132</v>
      </c>
      <c r="FS411" s="107" t="s">
        <v>807</v>
      </c>
      <c r="FT411" s="92" t="s">
        <v>132</v>
      </c>
      <c r="FU411" s="92"/>
      <c r="GM411" s="102"/>
    </row>
    <row r="412" spans="1:195" s="75" customFormat="1" x14ac:dyDescent="0.25">
      <c r="A412" s="85">
        <v>2022</v>
      </c>
      <c r="B412" s="76">
        <v>44926</v>
      </c>
      <c r="C412" s="85" t="s">
        <v>121</v>
      </c>
      <c r="D412" s="85" t="s">
        <v>122</v>
      </c>
      <c r="E412" s="85" t="s">
        <v>123</v>
      </c>
      <c r="F412" s="77">
        <f t="shared" si="288"/>
        <v>411</v>
      </c>
      <c r="G412" s="85" t="s">
        <v>1586</v>
      </c>
      <c r="H412" s="85">
        <v>86</v>
      </c>
      <c r="I412" s="85" t="s">
        <v>797</v>
      </c>
      <c r="J412" s="217" t="s">
        <v>911</v>
      </c>
      <c r="K412" s="77" t="str">
        <f>VLOOKUP(J412,[1]CodMpios!$B$1075:$E$1087,4,FALSE)</f>
        <v>86568 - Puerto Asís</v>
      </c>
      <c r="L412" s="77" t="str">
        <f>VLOOKUP($J412,[1]Coord_Mpios_X_Y!$B$102:$K$114,9,FALSE)</f>
        <v>0,478611463602</v>
      </c>
      <c r="M412" s="77" t="str">
        <f>VLOOKUP($J412,[1]Coord_Mpios_X_Y!$B$102:$K$114,10,FALSE)</f>
        <v>-76,328200149562</v>
      </c>
      <c r="N412" s="86" t="s">
        <v>1784</v>
      </c>
      <c r="O412" s="86" t="s">
        <v>1776</v>
      </c>
      <c r="P412" s="218"/>
      <c r="Q412" s="85" t="s">
        <v>126</v>
      </c>
      <c r="R412" s="108">
        <v>41103737</v>
      </c>
      <c r="S412" s="62" t="str">
        <f t="shared" si="269"/>
        <v>CC41103737</v>
      </c>
      <c r="T412" s="91" t="s">
        <v>274</v>
      </c>
      <c r="U412" s="85" t="s">
        <v>161</v>
      </c>
      <c r="V412" s="91" t="s">
        <v>421</v>
      </c>
      <c r="W412" s="85" t="s">
        <v>953</v>
      </c>
      <c r="X412" s="87">
        <v>23750</v>
      </c>
      <c r="Y412" s="89">
        <f t="shared" si="285"/>
        <v>65</v>
      </c>
      <c r="Z412" s="63">
        <f>VLOOKUP($Y412,[1]Edades!$A$3:$H$153,4,FALSE)</f>
        <v>6</v>
      </c>
      <c r="AA412" s="63" t="str">
        <f>VLOOKUP($Y412,[1]Edades!$A$3:$H$153,6,FALSE)</f>
        <v>6 - Persona mayor</v>
      </c>
      <c r="AB412" s="63">
        <f>VLOOKUP($Y412,[1]Edades!$A$3:$H$153,7,FALSE)</f>
        <v>14</v>
      </c>
      <c r="AC412" s="63" t="str">
        <f>VLOOKUP($Y412,[1]Edades!$A$3:$H$153,8,FALSE)</f>
        <v>65-69</v>
      </c>
      <c r="AD412" s="91" t="s">
        <v>1590</v>
      </c>
      <c r="AE412" s="85">
        <v>2</v>
      </c>
      <c r="AF412" s="85" t="s">
        <v>807</v>
      </c>
      <c r="AG412" s="86" t="s">
        <v>1777</v>
      </c>
      <c r="AH412" s="85" t="s">
        <v>807</v>
      </c>
      <c r="AI412" s="85" t="s">
        <v>807</v>
      </c>
      <c r="AJ412" s="85" t="s">
        <v>807</v>
      </c>
      <c r="AK412" s="86" t="s">
        <v>1784</v>
      </c>
      <c r="AL412" s="86" t="s">
        <v>1601</v>
      </c>
      <c r="AM412" s="85" t="s">
        <v>1786</v>
      </c>
      <c r="AN412" s="85" t="s">
        <v>131</v>
      </c>
      <c r="AO412" s="85" t="s">
        <v>131</v>
      </c>
      <c r="AP412" s="85" t="s">
        <v>131</v>
      </c>
      <c r="AQ412" s="75" t="s">
        <v>1841</v>
      </c>
      <c r="AR412" s="53" t="str">
        <f t="shared" si="286"/>
        <v>86568 - Puerto Asís</v>
      </c>
      <c r="AS412" s="85" t="s">
        <v>1655</v>
      </c>
      <c r="AT412" s="85">
        <v>3108558517</v>
      </c>
      <c r="AU412" s="85" t="s">
        <v>1219</v>
      </c>
      <c r="AV412" s="85"/>
      <c r="AW412" s="85"/>
      <c r="AX412" s="85"/>
      <c r="AY412" s="85"/>
      <c r="AZ412" s="85"/>
      <c r="BA412" s="85">
        <v>86</v>
      </c>
      <c r="BB412" s="85" t="s">
        <v>1778</v>
      </c>
      <c r="BC412" s="85">
        <v>86568</v>
      </c>
      <c r="BD412" s="85" t="s">
        <v>1655</v>
      </c>
      <c r="BE412" s="89">
        <v>860010017201</v>
      </c>
      <c r="BF412" s="49" t="s">
        <v>1081</v>
      </c>
      <c r="BG412" s="85" t="s">
        <v>1779</v>
      </c>
      <c r="BH412" s="85" t="s">
        <v>1780</v>
      </c>
      <c r="BI412" s="85">
        <v>4201616</v>
      </c>
      <c r="BJ412" s="85"/>
      <c r="BK412" s="85"/>
      <c r="BL412" s="85" t="s">
        <v>807</v>
      </c>
      <c r="BM412" s="85" t="s">
        <v>130</v>
      </c>
      <c r="BN412" s="85" t="s">
        <v>132</v>
      </c>
      <c r="BO412" s="85">
        <v>0</v>
      </c>
      <c r="BP412" s="85" t="s">
        <v>132</v>
      </c>
      <c r="BQ412" s="85" t="s">
        <v>132</v>
      </c>
      <c r="BR412" s="85" t="s">
        <v>807</v>
      </c>
      <c r="BS412" s="85" t="s">
        <v>807</v>
      </c>
      <c r="BT412" s="142">
        <v>44685</v>
      </c>
      <c r="BU412" s="85" t="s">
        <v>1677</v>
      </c>
      <c r="BV412" s="85" t="s">
        <v>130</v>
      </c>
      <c r="BW412" s="91" t="s">
        <v>1812</v>
      </c>
      <c r="BX412" s="85"/>
      <c r="BY412" s="88" t="s">
        <v>130</v>
      </c>
      <c r="BZ412" s="85" t="s">
        <v>807</v>
      </c>
      <c r="CA412" s="85" t="s">
        <v>807</v>
      </c>
      <c r="CB412" s="85"/>
      <c r="CC412" s="85"/>
      <c r="CD412" s="85" t="s">
        <v>131</v>
      </c>
      <c r="CE412" s="88" t="s">
        <v>1681</v>
      </c>
      <c r="CF412" s="80" t="str">
        <f t="shared" si="293"/>
        <v>HTA</v>
      </c>
      <c r="CG412" s="109">
        <v>76</v>
      </c>
      <c r="CH412" s="95">
        <v>155</v>
      </c>
      <c r="CI412" s="50">
        <f t="shared" si="270"/>
        <v>31.633714880332981</v>
      </c>
      <c r="CJ412" s="18" t="str">
        <f t="shared" si="271"/>
        <v>OBESIDAD</v>
      </c>
      <c r="CK412" s="95">
        <f>Hoja1!L414</f>
        <v>15</v>
      </c>
      <c r="CL412" s="10" t="s">
        <v>1113</v>
      </c>
      <c r="CM412" s="98">
        <v>43850</v>
      </c>
      <c r="CN412" s="92"/>
      <c r="CO412" s="75">
        <v>1</v>
      </c>
      <c r="CP412" s="98">
        <v>43850</v>
      </c>
      <c r="CQ412" s="75">
        <v>2</v>
      </c>
      <c r="CR412" s="65" t="s">
        <v>1222</v>
      </c>
      <c r="CS412" s="75">
        <v>0</v>
      </c>
      <c r="CT412" s="110" t="s">
        <v>131</v>
      </c>
      <c r="CU412" s="93" t="s">
        <v>807</v>
      </c>
      <c r="CV412" s="92"/>
      <c r="CW412" s="102">
        <v>130</v>
      </c>
      <c r="CX412" s="102">
        <v>80</v>
      </c>
      <c r="CY412" s="93" t="s">
        <v>807</v>
      </c>
      <c r="CZ412" s="92" t="s">
        <v>132</v>
      </c>
      <c r="DA412" s="75" t="s">
        <v>807</v>
      </c>
      <c r="DB412" s="92">
        <v>0</v>
      </c>
      <c r="DC412" s="75" t="str">
        <f t="shared" si="272"/>
        <v/>
      </c>
      <c r="DD412" s="16" t="str">
        <f t="shared" si="273"/>
        <v/>
      </c>
      <c r="DE412" s="16" t="str">
        <f t="shared" si="274"/>
        <v/>
      </c>
      <c r="DF412" s="16" t="str">
        <f t="shared" si="275"/>
        <v/>
      </c>
      <c r="DG412" s="16" t="str">
        <f t="shared" si="287"/>
        <v xml:space="preserve"> +  +  + </v>
      </c>
      <c r="DH412" s="16" t="str">
        <f>E412</f>
        <v>HTA</v>
      </c>
      <c r="DI412" s="98"/>
      <c r="DJ412" s="75" t="str">
        <f t="shared" si="276"/>
        <v>NO</v>
      </c>
      <c r="DL412" s="98"/>
      <c r="DM412" s="98">
        <v>44492</v>
      </c>
      <c r="DN412" s="75" t="str">
        <f t="shared" si="277"/>
        <v>SI</v>
      </c>
      <c r="DO412" s="98"/>
      <c r="DP412" s="75" t="str">
        <f t="shared" si="278"/>
        <v>NO</v>
      </c>
      <c r="DQ412" s="98"/>
      <c r="DR412" s="75" t="str">
        <f t="shared" si="279"/>
        <v>NO</v>
      </c>
      <c r="DS412" s="98"/>
      <c r="DT412" s="75" t="str">
        <f t="shared" si="280"/>
        <v>NO</v>
      </c>
      <c r="DU412" s="98"/>
      <c r="DV412" s="75" t="str">
        <f t="shared" si="281"/>
        <v>NO</v>
      </c>
      <c r="DW412" s="98"/>
      <c r="DX412" s="75" t="str">
        <f t="shared" si="282"/>
        <v>NO</v>
      </c>
      <c r="DY412" s="98">
        <v>44384</v>
      </c>
      <c r="DZ412" s="75" t="str">
        <f t="shared" si="283"/>
        <v>SI</v>
      </c>
      <c r="EA412" s="98"/>
      <c r="EB412" s="75" t="str">
        <f t="shared" si="284"/>
        <v>NO</v>
      </c>
      <c r="EC412" s="98" t="s">
        <v>807</v>
      </c>
      <c r="ED412" s="92" t="s">
        <v>1530</v>
      </c>
      <c r="EE412" s="92"/>
      <c r="EF412" s="98" t="s">
        <v>807</v>
      </c>
      <c r="EG412" s="94"/>
      <c r="EH412" s="99"/>
      <c r="EI412" s="99" t="s">
        <v>807</v>
      </c>
      <c r="EJ412" s="99"/>
      <c r="EK412" s="187">
        <v>44376</v>
      </c>
      <c r="EL412" s="92">
        <v>0.8</v>
      </c>
      <c r="EM412" s="188">
        <v>44376</v>
      </c>
      <c r="EN412" s="102">
        <v>97</v>
      </c>
      <c r="EO412" s="187">
        <v>44376</v>
      </c>
      <c r="EP412" s="92">
        <v>121</v>
      </c>
      <c r="EQ412" s="187">
        <v>44376</v>
      </c>
      <c r="ER412" s="99">
        <v>44.599999999999994</v>
      </c>
      <c r="ES412" s="187">
        <v>44376</v>
      </c>
      <c r="ET412" s="192">
        <v>46</v>
      </c>
      <c r="EU412" s="187">
        <v>44376</v>
      </c>
      <c r="EV412" s="92">
        <v>152</v>
      </c>
      <c r="EW412" s="101">
        <v>44376</v>
      </c>
      <c r="EX412" s="92"/>
      <c r="EY412" s="103"/>
      <c r="EZ412" s="92"/>
      <c r="FA412" s="102"/>
      <c r="FB412" s="102"/>
      <c r="FC412" s="92"/>
      <c r="FD412" s="92"/>
      <c r="FE412" s="188">
        <v>44376</v>
      </c>
      <c r="FF412" s="189">
        <v>16.100000000000001</v>
      </c>
      <c r="FG412" s="187">
        <v>44376</v>
      </c>
      <c r="FH412" s="189">
        <v>173</v>
      </c>
      <c r="FI412" s="92"/>
      <c r="FJ412" s="94"/>
      <c r="FK412" s="92"/>
      <c r="FL412" s="114">
        <v>44685</v>
      </c>
      <c r="FM412" s="98" t="s">
        <v>1530</v>
      </c>
      <c r="FN412" s="114">
        <v>44777</v>
      </c>
      <c r="FO412" s="107" t="s">
        <v>807</v>
      </c>
      <c r="FP412" s="92" t="s">
        <v>132</v>
      </c>
      <c r="FQ412" s="92" t="s">
        <v>132</v>
      </c>
      <c r="FR412" s="92" t="s">
        <v>132</v>
      </c>
      <c r="FS412" s="107" t="s">
        <v>807</v>
      </c>
      <c r="FT412" s="92" t="s">
        <v>132</v>
      </c>
      <c r="FU412" s="92"/>
      <c r="GM412" s="102"/>
    </row>
    <row r="413" spans="1:195" s="75" customFormat="1" x14ac:dyDescent="0.25">
      <c r="A413" s="85">
        <v>2022</v>
      </c>
      <c r="B413" s="76">
        <v>44926</v>
      </c>
      <c r="C413" s="85" t="s">
        <v>121</v>
      </c>
      <c r="D413" s="85" t="s">
        <v>122</v>
      </c>
      <c r="E413" s="85" t="s">
        <v>123</v>
      </c>
      <c r="F413" s="77">
        <f t="shared" si="288"/>
        <v>412</v>
      </c>
      <c r="G413" s="85" t="s">
        <v>1586</v>
      </c>
      <c r="H413" s="85">
        <v>86</v>
      </c>
      <c r="I413" s="85" t="s">
        <v>797</v>
      </c>
      <c r="J413" s="217" t="s">
        <v>899</v>
      </c>
      <c r="K413" s="77" t="str">
        <f>VLOOKUP(J413,[1]CodMpios!$B$1075:$E$1087,4,FALSE)</f>
        <v>86320 - Orito</v>
      </c>
      <c r="L413" s="77" t="str">
        <f>VLOOKUP($J413,[1]Coord_Mpios_X_Y!$B$102:$K$114,9,FALSE)</f>
        <v>0,673756322544</v>
      </c>
      <c r="M413" s="77" t="str">
        <f>VLOOKUP($J413,[1]Coord_Mpios_X_Y!$B$102:$K$114,10,FALSE)</f>
        <v>-76,943139228782</v>
      </c>
      <c r="N413" s="86" t="s">
        <v>1592</v>
      </c>
      <c r="O413" s="86" t="s">
        <v>1794</v>
      </c>
      <c r="P413" s="218">
        <v>44550</v>
      </c>
      <c r="Q413" s="85" t="s">
        <v>126</v>
      </c>
      <c r="R413" s="85">
        <v>10190651</v>
      </c>
      <c r="S413" s="62" t="str">
        <f t="shared" si="269"/>
        <v>CC10190651</v>
      </c>
      <c r="T413" s="85" t="s">
        <v>215</v>
      </c>
      <c r="U413" s="85" t="s">
        <v>530</v>
      </c>
      <c r="V413" s="85" t="s">
        <v>691</v>
      </c>
      <c r="W413" s="85" t="s">
        <v>692</v>
      </c>
      <c r="X413" s="87">
        <v>17862</v>
      </c>
      <c r="Y413" s="89">
        <f t="shared" si="285"/>
        <v>48</v>
      </c>
      <c r="Z413" s="63">
        <f>VLOOKUP($Y413,[1]Edades!$A$3:$H$153,4,FALSE)</f>
        <v>5</v>
      </c>
      <c r="AA413" s="63" t="str">
        <f>VLOOKUP($Y413,[1]Edades!$A$3:$H$153,6,FALSE)</f>
        <v>5 - Adultez</v>
      </c>
      <c r="AB413" s="63">
        <f>VLOOKUP($Y413,[1]Edades!$A$3:$H$153,7,FALSE)</f>
        <v>10</v>
      </c>
      <c r="AC413" s="63" t="str">
        <f>VLOOKUP($Y413,[1]Edades!$A$3:$H$153,8,FALSE)</f>
        <v>45-49</v>
      </c>
      <c r="AD413" s="91" t="s">
        <v>1589</v>
      </c>
      <c r="AE413" s="85">
        <v>1</v>
      </c>
      <c r="AF413" s="85" t="s">
        <v>807</v>
      </c>
      <c r="AG413" s="86" t="s">
        <v>1777</v>
      </c>
      <c r="AH413" s="85" t="s">
        <v>807</v>
      </c>
      <c r="AI413" s="85" t="s">
        <v>807</v>
      </c>
      <c r="AJ413" s="85" t="s">
        <v>807</v>
      </c>
      <c r="AK413" s="86" t="s">
        <v>1592</v>
      </c>
      <c r="AL413" s="85" t="s">
        <v>807</v>
      </c>
      <c r="AM413" s="85" t="s">
        <v>1786</v>
      </c>
      <c r="AN413" s="85" t="s">
        <v>131</v>
      </c>
      <c r="AO413" s="85" t="s">
        <v>131</v>
      </c>
      <c r="AP413" s="85" t="s">
        <v>131</v>
      </c>
      <c r="AQ413" s="75" t="s">
        <v>1841</v>
      </c>
      <c r="AR413" s="53" t="str">
        <f t="shared" si="286"/>
        <v>86320 - Orito</v>
      </c>
      <c r="AS413" s="85" t="s">
        <v>1608</v>
      </c>
      <c r="AT413" s="85">
        <v>3106700666</v>
      </c>
      <c r="AU413" s="85" t="s">
        <v>1219</v>
      </c>
      <c r="AV413" s="85"/>
      <c r="AW413" s="85"/>
      <c r="AX413" s="85"/>
      <c r="AY413" s="85"/>
      <c r="AZ413" s="85"/>
      <c r="BA413" s="85">
        <v>86</v>
      </c>
      <c r="BB413" s="85" t="s">
        <v>1778</v>
      </c>
      <c r="BC413" s="85">
        <v>86320</v>
      </c>
      <c r="BD413" s="85" t="s">
        <v>1608</v>
      </c>
      <c r="BE413" s="89">
        <v>860010017201</v>
      </c>
      <c r="BF413" s="49" t="s">
        <v>1082</v>
      </c>
      <c r="BG413" s="85" t="s">
        <v>1779</v>
      </c>
      <c r="BH413" s="85" t="s">
        <v>1780</v>
      </c>
      <c r="BI413" s="85">
        <v>4201616</v>
      </c>
      <c r="BJ413" s="85"/>
      <c r="BK413" s="85"/>
      <c r="BL413" s="85" t="s">
        <v>807</v>
      </c>
      <c r="BM413" s="88" t="s">
        <v>132</v>
      </c>
      <c r="BN413" s="85" t="s">
        <v>132</v>
      </c>
      <c r="BO413" s="85">
        <v>0</v>
      </c>
      <c r="BP413" s="85" t="s">
        <v>132</v>
      </c>
      <c r="BQ413" s="85" t="s">
        <v>132</v>
      </c>
      <c r="BR413" s="85" t="s">
        <v>807</v>
      </c>
      <c r="BS413" s="85" t="s">
        <v>132</v>
      </c>
      <c r="BT413" s="90">
        <v>43857</v>
      </c>
      <c r="BU413" s="85" t="s">
        <v>1677</v>
      </c>
      <c r="BV413" s="85" t="s">
        <v>130</v>
      </c>
      <c r="BW413" s="91" t="s">
        <v>1682</v>
      </c>
      <c r="BX413" s="85"/>
      <c r="BY413" s="85" t="s">
        <v>132</v>
      </c>
      <c r="BZ413" s="85" t="s">
        <v>130</v>
      </c>
      <c r="CA413" s="85" t="s">
        <v>132</v>
      </c>
      <c r="CB413" s="85"/>
      <c r="CC413" s="85"/>
      <c r="CD413" s="85" t="s">
        <v>131</v>
      </c>
      <c r="CE413" s="88" t="s">
        <v>1681</v>
      </c>
      <c r="CF413" s="80" t="str">
        <f t="shared" si="293"/>
        <v>HTA</v>
      </c>
      <c r="CG413" s="92">
        <v>72</v>
      </c>
      <c r="CH413" s="93">
        <v>171</v>
      </c>
      <c r="CI413" s="50">
        <f t="shared" si="270"/>
        <v>24.622960911049557</v>
      </c>
      <c r="CJ413" s="18" t="str">
        <f t="shared" si="271"/>
        <v>NORMAL</v>
      </c>
      <c r="CK413" s="95">
        <f>Hoja1!L415</f>
        <v>6</v>
      </c>
      <c r="CL413" s="10" t="s">
        <v>1112</v>
      </c>
      <c r="CM413" s="97">
        <v>43857</v>
      </c>
      <c r="CN413" s="92"/>
      <c r="CO413" s="75">
        <v>1</v>
      </c>
      <c r="CP413" s="97">
        <v>44223</v>
      </c>
      <c r="CQ413" s="75">
        <v>2</v>
      </c>
      <c r="CR413" s="65" t="s">
        <v>1222</v>
      </c>
      <c r="CS413" s="75">
        <v>0</v>
      </c>
      <c r="CT413" s="110" t="s">
        <v>131</v>
      </c>
      <c r="CU413" s="93" t="s">
        <v>807</v>
      </c>
      <c r="CV413" s="92"/>
      <c r="CW413" s="93">
        <v>130</v>
      </c>
      <c r="CX413" s="92">
        <v>90</v>
      </c>
      <c r="CY413" s="93" t="s">
        <v>131</v>
      </c>
      <c r="CZ413" s="92" t="s">
        <v>130</v>
      </c>
      <c r="DA413" s="75" t="s">
        <v>807</v>
      </c>
      <c r="DB413" s="92">
        <v>0</v>
      </c>
      <c r="DC413" s="75" t="str">
        <f t="shared" si="272"/>
        <v/>
      </c>
      <c r="DD413" s="16" t="str">
        <f t="shared" si="273"/>
        <v/>
      </c>
      <c r="DE413" s="16" t="str">
        <f t="shared" si="274"/>
        <v/>
      </c>
      <c r="DF413" s="16" t="str">
        <f t="shared" si="275"/>
        <v>HDL ALTO</v>
      </c>
      <c r="DG413" s="16" t="str">
        <f t="shared" si="287"/>
        <v xml:space="preserve"> +  +  + HDL ALTO</v>
      </c>
      <c r="DH413" s="16" t="str">
        <f>VLOOKUP(DG413,Hoja3!$A$19:$B$41,2,FALSE)</f>
        <v>HDL ALTO</v>
      </c>
      <c r="DI413" s="98"/>
      <c r="DJ413" s="75" t="str">
        <f t="shared" si="276"/>
        <v>NO</v>
      </c>
      <c r="DL413" s="98"/>
      <c r="DM413" s="98"/>
      <c r="DN413" s="75" t="str">
        <f t="shared" si="277"/>
        <v>NO</v>
      </c>
      <c r="DO413" s="98"/>
      <c r="DP413" s="75" t="str">
        <f t="shared" si="278"/>
        <v>NO</v>
      </c>
      <c r="DQ413" s="98"/>
      <c r="DR413" s="75" t="str">
        <f t="shared" si="279"/>
        <v>NO</v>
      </c>
      <c r="DS413" s="98"/>
      <c r="DT413" s="75" t="str">
        <f t="shared" si="280"/>
        <v>NO</v>
      </c>
      <c r="DU413" s="98"/>
      <c r="DV413" s="75" t="str">
        <f t="shared" si="281"/>
        <v>NO</v>
      </c>
      <c r="DW413" s="98"/>
      <c r="DX413" s="75" t="str">
        <f t="shared" si="282"/>
        <v>NO</v>
      </c>
      <c r="DY413" s="98"/>
      <c r="DZ413" s="75" t="str">
        <f t="shared" si="283"/>
        <v>NO</v>
      </c>
      <c r="EA413" s="98"/>
      <c r="EB413" s="75" t="str">
        <f t="shared" si="284"/>
        <v>NO</v>
      </c>
      <c r="EC413" s="98" t="s">
        <v>807</v>
      </c>
      <c r="ED413" s="92" t="s">
        <v>1530</v>
      </c>
      <c r="EE413" s="92"/>
      <c r="EF413" s="98" t="s">
        <v>807</v>
      </c>
      <c r="EG413" s="94"/>
      <c r="EH413" s="92" t="s">
        <v>1793</v>
      </c>
      <c r="EI413" s="99" t="s">
        <v>807</v>
      </c>
      <c r="EJ413" s="99"/>
      <c r="EK413" s="101">
        <v>43870</v>
      </c>
      <c r="EL413" s="92">
        <v>1.18</v>
      </c>
      <c r="EM413" s="103">
        <v>43870</v>
      </c>
      <c r="EN413" s="102">
        <v>76</v>
      </c>
      <c r="EO413" s="101">
        <v>43870</v>
      </c>
      <c r="EP413" s="92">
        <v>237</v>
      </c>
      <c r="EQ413" s="101">
        <v>43870</v>
      </c>
      <c r="ER413" s="99">
        <v>124.6</v>
      </c>
      <c r="ES413" s="101">
        <v>43870</v>
      </c>
      <c r="ET413" s="192">
        <v>58</v>
      </c>
      <c r="EU413" s="101">
        <v>43870</v>
      </c>
      <c r="EV413" s="92">
        <v>272</v>
      </c>
      <c r="EW413" s="101">
        <v>43870</v>
      </c>
      <c r="EX413" s="92"/>
      <c r="EY413" s="103"/>
      <c r="EZ413" s="92"/>
      <c r="FA413" s="102"/>
      <c r="FB413" s="102"/>
      <c r="FC413" s="92"/>
      <c r="FD413" s="92"/>
      <c r="FE413" s="103">
        <v>43870</v>
      </c>
      <c r="FF413" s="104" t="s">
        <v>2046</v>
      </c>
      <c r="FG413" s="101">
        <v>43870</v>
      </c>
      <c r="FH413" s="105">
        <v>6.7</v>
      </c>
      <c r="FI413" s="92"/>
      <c r="FJ413" s="94"/>
      <c r="FK413" s="92"/>
      <c r="FL413" s="97">
        <v>43857</v>
      </c>
      <c r="FM413" s="98" t="s">
        <v>1530</v>
      </c>
      <c r="FN413" s="97"/>
      <c r="FO413" s="107" t="s">
        <v>1794</v>
      </c>
      <c r="FP413" s="92" t="s">
        <v>130</v>
      </c>
      <c r="FQ413" s="92" t="s">
        <v>132</v>
      </c>
      <c r="FR413" s="92" t="s">
        <v>132</v>
      </c>
      <c r="FS413" s="107" t="s">
        <v>807</v>
      </c>
      <c r="FT413" s="92" t="s">
        <v>132</v>
      </c>
      <c r="FU413" s="107" t="s">
        <v>1794</v>
      </c>
      <c r="GM413" s="102"/>
    </row>
    <row r="414" spans="1:195" s="75" customFormat="1" x14ac:dyDescent="0.25">
      <c r="A414" s="85">
        <v>2022</v>
      </c>
      <c r="B414" s="76">
        <v>44926</v>
      </c>
      <c r="C414" s="85" t="s">
        <v>121</v>
      </c>
      <c r="D414" s="85" t="s">
        <v>122</v>
      </c>
      <c r="E414" s="85" t="s">
        <v>123</v>
      </c>
      <c r="F414" s="77">
        <f t="shared" si="288"/>
        <v>413</v>
      </c>
      <c r="G414" s="85" t="s">
        <v>1586</v>
      </c>
      <c r="H414" s="85">
        <v>86</v>
      </c>
      <c r="I414" s="85" t="s">
        <v>797</v>
      </c>
      <c r="J414" s="217" t="s">
        <v>899</v>
      </c>
      <c r="K414" s="77" t="str">
        <f>VLOOKUP(J414,[1]CodMpios!$B$1075:$E$1087,4,FALSE)</f>
        <v>86320 - Orito</v>
      </c>
      <c r="L414" s="77" t="str">
        <f>VLOOKUP($J414,[1]Coord_Mpios_X_Y!$B$102:$K$114,9,FALSE)</f>
        <v>0,673756322544</v>
      </c>
      <c r="M414" s="77" t="str">
        <f>VLOOKUP($J414,[1]Coord_Mpios_X_Y!$B$102:$K$114,10,FALSE)</f>
        <v>-76,943139228782</v>
      </c>
      <c r="N414" s="86" t="s">
        <v>1775</v>
      </c>
      <c r="O414" s="86" t="s">
        <v>1776</v>
      </c>
      <c r="P414" s="218"/>
      <c r="Q414" s="85" t="s">
        <v>126</v>
      </c>
      <c r="R414" s="85">
        <v>13061990</v>
      </c>
      <c r="S414" s="62" t="str">
        <f t="shared" si="269"/>
        <v>CC13061990</v>
      </c>
      <c r="T414" s="85" t="s">
        <v>248</v>
      </c>
      <c r="U414" s="85" t="s">
        <v>142</v>
      </c>
      <c r="V414" s="85" t="s">
        <v>245</v>
      </c>
      <c r="W414" s="85" t="s">
        <v>492</v>
      </c>
      <c r="X414" s="87">
        <v>22625</v>
      </c>
      <c r="Y414" s="89">
        <f t="shared" si="285"/>
        <v>61</v>
      </c>
      <c r="Z414" s="63">
        <f>VLOOKUP($Y414,[1]Edades!$A$3:$H$153,4,FALSE)</f>
        <v>6</v>
      </c>
      <c r="AA414" s="63" t="str">
        <f>VLOOKUP($Y414,[1]Edades!$A$3:$H$153,6,FALSE)</f>
        <v>6 - Persona mayor</v>
      </c>
      <c r="AB414" s="63">
        <f>VLOOKUP($Y414,[1]Edades!$A$3:$H$153,7,FALSE)</f>
        <v>13</v>
      </c>
      <c r="AC414" s="63" t="str">
        <f>VLOOKUP($Y414,[1]Edades!$A$3:$H$153,8,FALSE)</f>
        <v>60-64</v>
      </c>
      <c r="AD414" s="91" t="s">
        <v>1589</v>
      </c>
      <c r="AE414" s="85">
        <v>1</v>
      </c>
      <c r="AF414" s="85" t="s">
        <v>807</v>
      </c>
      <c r="AG414" s="86" t="s">
        <v>1777</v>
      </c>
      <c r="AH414" s="85" t="s">
        <v>807</v>
      </c>
      <c r="AI414" s="85" t="s">
        <v>807</v>
      </c>
      <c r="AJ414" s="85" t="s">
        <v>807</v>
      </c>
      <c r="AK414" s="86" t="s">
        <v>1775</v>
      </c>
      <c r="AL414" s="86" t="s">
        <v>1600</v>
      </c>
      <c r="AM414" s="85" t="s">
        <v>1786</v>
      </c>
      <c r="AN414" s="85" t="s">
        <v>131</v>
      </c>
      <c r="AO414" s="85" t="s">
        <v>131</v>
      </c>
      <c r="AP414" s="85" t="s">
        <v>131</v>
      </c>
      <c r="AQ414" s="75" t="s">
        <v>1841</v>
      </c>
      <c r="AR414" s="53" t="str">
        <f t="shared" si="286"/>
        <v>86320 - Orito</v>
      </c>
      <c r="AS414" s="85" t="s">
        <v>1608</v>
      </c>
      <c r="AT414" s="85">
        <v>3113543275</v>
      </c>
      <c r="AU414" s="85" t="s">
        <v>1219</v>
      </c>
      <c r="AV414" s="85"/>
      <c r="AW414" s="85"/>
      <c r="AX414" s="85"/>
      <c r="AY414" s="85"/>
      <c r="AZ414" s="85"/>
      <c r="BA414" s="85">
        <v>86</v>
      </c>
      <c r="BB414" s="85" t="s">
        <v>1778</v>
      </c>
      <c r="BC414" s="85">
        <v>86320</v>
      </c>
      <c r="BD414" s="85" t="s">
        <v>1608</v>
      </c>
      <c r="BE414" s="89">
        <v>860010017201</v>
      </c>
      <c r="BF414" s="49" t="s">
        <v>1082</v>
      </c>
      <c r="BG414" s="85" t="s">
        <v>1779</v>
      </c>
      <c r="BH414" s="85" t="s">
        <v>1780</v>
      </c>
      <c r="BI414" s="85">
        <v>4201616</v>
      </c>
      <c r="BJ414" s="85"/>
      <c r="BK414" s="85"/>
      <c r="BL414" s="85" t="s">
        <v>807</v>
      </c>
      <c r="BM414" s="88" t="s">
        <v>132</v>
      </c>
      <c r="BN414" s="85" t="s">
        <v>132</v>
      </c>
      <c r="BO414" s="85">
        <v>0</v>
      </c>
      <c r="BP414" s="85" t="s">
        <v>132</v>
      </c>
      <c r="BQ414" s="85" t="s">
        <v>132</v>
      </c>
      <c r="BR414" s="85" t="s">
        <v>807</v>
      </c>
      <c r="BS414" s="85" t="s">
        <v>807</v>
      </c>
      <c r="BT414" s="90">
        <v>44533</v>
      </c>
      <c r="BU414" s="85" t="s">
        <v>1677</v>
      </c>
      <c r="BV414" s="85" t="s">
        <v>130</v>
      </c>
      <c r="BW414" s="91" t="s">
        <v>1808</v>
      </c>
      <c r="BX414" s="85"/>
      <c r="BY414" s="88" t="s">
        <v>130</v>
      </c>
      <c r="BZ414" s="85" t="s">
        <v>807</v>
      </c>
      <c r="CA414" s="85" t="s">
        <v>807</v>
      </c>
      <c r="CB414" s="85"/>
      <c r="CC414" s="85"/>
      <c r="CD414" s="85" t="s">
        <v>131</v>
      </c>
      <c r="CE414" s="88" t="s">
        <v>1681</v>
      </c>
      <c r="CF414" s="80" t="str">
        <f t="shared" si="293"/>
        <v>HTA</v>
      </c>
      <c r="CG414" s="92">
        <v>60</v>
      </c>
      <c r="CH414" s="93">
        <v>162</v>
      </c>
      <c r="CI414" s="50">
        <f t="shared" si="270"/>
        <v>22.862368541380881</v>
      </c>
      <c r="CJ414" s="18" t="str">
        <f t="shared" si="271"/>
        <v>NORMAL</v>
      </c>
      <c r="CK414" s="95" t="e">
        <f>Hoja1!L416</f>
        <v>#DIV/0!</v>
      </c>
      <c r="CL414" s="10" t="s">
        <v>807</v>
      </c>
      <c r="CM414" s="97">
        <v>43858</v>
      </c>
      <c r="CN414" s="92"/>
      <c r="CO414" s="75">
        <v>1</v>
      </c>
      <c r="CP414" s="97">
        <v>43858</v>
      </c>
      <c r="CQ414" s="75">
        <v>2</v>
      </c>
      <c r="CR414" s="65" t="s">
        <v>1222</v>
      </c>
      <c r="CS414" s="75">
        <v>0</v>
      </c>
      <c r="CT414" s="110" t="s">
        <v>131</v>
      </c>
      <c r="CU414" s="93" t="s">
        <v>807</v>
      </c>
      <c r="CV414" s="92"/>
      <c r="CW414" s="93">
        <v>125</v>
      </c>
      <c r="CX414" s="92">
        <v>80</v>
      </c>
      <c r="CY414" s="93" t="s">
        <v>807</v>
      </c>
      <c r="CZ414" s="92" t="s">
        <v>130</v>
      </c>
      <c r="DA414" s="75" t="s">
        <v>807</v>
      </c>
      <c r="DB414" s="92">
        <v>0</v>
      </c>
      <c r="DC414" s="75" t="str">
        <f t="shared" si="272"/>
        <v/>
      </c>
      <c r="DD414" s="16" t="str">
        <f t="shared" si="273"/>
        <v/>
      </c>
      <c r="DE414" s="16" t="str">
        <f t="shared" si="274"/>
        <v/>
      </c>
      <c r="DF414" s="16" t="str">
        <f t="shared" si="275"/>
        <v/>
      </c>
      <c r="DG414" s="16" t="str">
        <f t="shared" si="287"/>
        <v xml:space="preserve"> +  +  + </v>
      </c>
      <c r="DH414" s="16" t="str">
        <f>E414</f>
        <v>HTA</v>
      </c>
      <c r="DI414" s="98"/>
      <c r="DJ414" s="75" t="str">
        <f t="shared" si="276"/>
        <v>NO</v>
      </c>
      <c r="DL414" s="98"/>
      <c r="DM414" s="98">
        <v>44476</v>
      </c>
      <c r="DN414" s="75" t="str">
        <f t="shared" si="277"/>
        <v>SI</v>
      </c>
      <c r="DO414" s="98"/>
      <c r="DP414" s="75" t="str">
        <f t="shared" si="278"/>
        <v>NO</v>
      </c>
      <c r="DQ414" s="98"/>
      <c r="DR414" s="75" t="str">
        <f t="shared" si="279"/>
        <v>NO</v>
      </c>
      <c r="DS414" s="98"/>
      <c r="DT414" s="75" t="str">
        <f t="shared" si="280"/>
        <v>NO</v>
      </c>
      <c r="DU414" s="98"/>
      <c r="DV414" s="75" t="str">
        <f t="shared" si="281"/>
        <v>NO</v>
      </c>
      <c r="DW414" s="98"/>
      <c r="DX414" s="75" t="str">
        <f t="shared" si="282"/>
        <v>NO</v>
      </c>
      <c r="DY414" s="98"/>
      <c r="DZ414" s="75" t="str">
        <f t="shared" si="283"/>
        <v>NO</v>
      </c>
      <c r="EA414" s="98"/>
      <c r="EB414" s="75" t="str">
        <f t="shared" si="284"/>
        <v>NO</v>
      </c>
      <c r="EC414" s="98" t="s">
        <v>807</v>
      </c>
      <c r="ED414" s="92" t="s">
        <v>1530</v>
      </c>
      <c r="EE414" s="92"/>
      <c r="EF414" s="98" t="s">
        <v>807</v>
      </c>
      <c r="EG414" s="94"/>
      <c r="EH414" s="92" t="s">
        <v>1793</v>
      </c>
      <c r="EI414" s="99" t="s">
        <v>807</v>
      </c>
      <c r="EJ414" s="99"/>
      <c r="EK414" s="101">
        <v>43810</v>
      </c>
      <c r="EL414" s="92">
        <v>1.2</v>
      </c>
      <c r="EM414" s="103"/>
      <c r="EN414" s="102"/>
      <c r="EO414" s="101"/>
      <c r="EP414" s="92"/>
      <c r="EQ414" s="101"/>
      <c r="ER414" s="99">
        <v>0</v>
      </c>
      <c r="ES414" s="101"/>
      <c r="ET414" s="192"/>
      <c r="EU414" s="101"/>
      <c r="EV414" s="92"/>
      <c r="EW414" s="101"/>
      <c r="EX414" s="92"/>
      <c r="EY414" s="103"/>
      <c r="EZ414" s="92"/>
      <c r="FA414" s="102"/>
      <c r="FB414" s="102"/>
      <c r="FC414" s="92"/>
      <c r="FD414" s="92"/>
      <c r="FE414" s="103"/>
      <c r="FF414" s="105"/>
      <c r="FG414" s="101"/>
      <c r="FH414" s="105"/>
      <c r="FI414" s="92"/>
      <c r="FJ414" s="94"/>
      <c r="FK414" s="92"/>
      <c r="FL414" s="97">
        <v>44533</v>
      </c>
      <c r="FM414" s="98" t="s">
        <v>1530</v>
      </c>
      <c r="FN414" s="97">
        <v>44623</v>
      </c>
      <c r="FO414" s="107" t="s">
        <v>807</v>
      </c>
      <c r="FP414" s="92" t="s">
        <v>132</v>
      </c>
      <c r="FQ414" s="92" t="s">
        <v>132</v>
      </c>
      <c r="FR414" s="92" t="s">
        <v>132</v>
      </c>
      <c r="FS414" s="107" t="s">
        <v>807</v>
      </c>
      <c r="FT414" s="92" t="s">
        <v>132</v>
      </c>
      <c r="FU414" s="92"/>
      <c r="GM414" s="102"/>
    </row>
    <row r="415" spans="1:195" s="75" customFormat="1" x14ac:dyDescent="0.25">
      <c r="A415" s="85">
        <v>2022</v>
      </c>
      <c r="B415" s="76">
        <v>44926</v>
      </c>
      <c r="C415" s="85" t="s">
        <v>121</v>
      </c>
      <c r="D415" s="85" t="s">
        <v>122</v>
      </c>
      <c r="E415" s="85" t="s">
        <v>123</v>
      </c>
      <c r="F415" s="77">
        <f t="shared" si="288"/>
        <v>414</v>
      </c>
      <c r="G415" s="85" t="s">
        <v>1586</v>
      </c>
      <c r="H415" s="85">
        <v>86</v>
      </c>
      <c r="I415" s="85" t="s">
        <v>797</v>
      </c>
      <c r="J415" s="217" t="s">
        <v>911</v>
      </c>
      <c r="K415" s="77" t="str">
        <f>VLOOKUP(J415,[1]CodMpios!$B$1075:$E$1087,4,FALSE)</f>
        <v>86568 - Puerto Asís</v>
      </c>
      <c r="L415" s="77" t="str">
        <f>VLOOKUP($J415,[1]Coord_Mpios_X_Y!$B$102:$K$114,9,FALSE)</f>
        <v>0,478611463602</v>
      </c>
      <c r="M415" s="77" t="str">
        <f>VLOOKUP($J415,[1]Coord_Mpios_X_Y!$B$102:$K$114,10,FALSE)</f>
        <v>-76,328200149562</v>
      </c>
      <c r="N415" s="86" t="s">
        <v>1775</v>
      </c>
      <c r="O415" s="86" t="s">
        <v>1776</v>
      </c>
      <c r="P415" s="218"/>
      <c r="Q415" s="85" t="s">
        <v>126</v>
      </c>
      <c r="R415" s="108">
        <v>18183237</v>
      </c>
      <c r="S415" s="62" t="str">
        <f t="shared" si="269"/>
        <v>CC18183237</v>
      </c>
      <c r="T415" s="91" t="s">
        <v>948</v>
      </c>
      <c r="U415" s="85" t="s">
        <v>949</v>
      </c>
      <c r="V415" s="91" t="s">
        <v>950</v>
      </c>
      <c r="W415" s="85" t="s">
        <v>280</v>
      </c>
      <c r="X415" s="87">
        <v>25411</v>
      </c>
      <c r="Y415" s="89">
        <f t="shared" si="285"/>
        <v>69</v>
      </c>
      <c r="Z415" s="63">
        <f>VLOOKUP($Y415,[1]Edades!$A$3:$H$153,4,FALSE)</f>
        <v>6</v>
      </c>
      <c r="AA415" s="63" t="str">
        <f>VLOOKUP($Y415,[1]Edades!$A$3:$H$153,6,FALSE)</f>
        <v>6 - Persona mayor</v>
      </c>
      <c r="AB415" s="63">
        <f>VLOOKUP($Y415,[1]Edades!$A$3:$H$153,7,FALSE)</f>
        <v>14</v>
      </c>
      <c r="AC415" s="63" t="str">
        <f>VLOOKUP($Y415,[1]Edades!$A$3:$H$153,8,FALSE)</f>
        <v>65-69</v>
      </c>
      <c r="AD415" s="91" t="s">
        <v>1589</v>
      </c>
      <c r="AE415" s="85">
        <v>1</v>
      </c>
      <c r="AF415" s="85" t="s">
        <v>807</v>
      </c>
      <c r="AG415" s="86" t="s">
        <v>1777</v>
      </c>
      <c r="AH415" s="85" t="s">
        <v>807</v>
      </c>
      <c r="AI415" s="85" t="s">
        <v>807</v>
      </c>
      <c r="AJ415" s="85" t="s">
        <v>807</v>
      </c>
      <c r="AK415" s="86" t="s">
        <v>1775</v>
      </c>
      <c r="AL415" s="86" t="s">
        <v>1601</v>
      </c>
      <c r="AM415" s="85" t="s">
        <v>1786</v>
      </c>
      <c r="AN415" s="85" t="s">
        <v>131</v>
      </c>
      <c r="AO415" s="85" t="s">
        <v>131</v>
      </c>
      <c r="AP415" s="85" t="s">
        <v>131</v>
      </c>
      <c r="AQ415" s="75" t="s">
        <v>1841</v>
      </c>
      <c r="AR415" s="53" t="str">
        <f t="shared" si="286"/>
        <v>86568 - Puerto Asís</v>
      </c>
      <c r="AS415" s="85" t="s">
        <v>1655</v>
      </c>
      <c r="AT415" s="85">
        <v>3232305919</v>
      </c>
      <c r="AU415" s="85" t="s">
        <v>1219</v>
      </c>
      <c r="AV415" s="85"/>
      <c r="AW415" s="85"/>
      <c r="AX415" s="85"/>
      <c r="AY415" s="85"/>
      <c r="AZ415" s="85"/>
      <c r="BA415" s="85">
        <v>86</v>
      </c>
      <c r="BB415" s="85" t="s">
        <v>1778</v>
      </c>
      <c r="BC415" s="85">
        <v>86568</v>
      </c>
      <c r="BD415" s="85" t="s">
        <v>1655</v>
      </c>
      <c r="BE415" s="89">
        <v>860010017201</v>
      </c>
      <c r="BF415" s="49" t="s">
        <v>1081</v>
      </c>
      <c r="BG415" s="85" t="s">
        <v>1779</v>
      </c>
      <c r="BH415" s="85" t="s">
        <v>1780</v>
      </c>
      <c r="BI415" s="85">
        <v>4201616</v>
      </c>
      <c r="BJ415" s="85"/>
      <c r="BK415" s="85"/>
      <c r="BL415" s="85" t="s">
        <v>807</v>
      </c>
      <c r="BM415" s="85" t="s">
        <v>130</v>
      </c>
      <c r="BN415" s="85" t="s">
        <v>132</v>
      </c>
      <c r="BO415" s="85">
        <v>0</v>
      </c>
      <c r="BP415" s="85" t="s">
        <v>132</v>
      </c>
      <c r="BQ415" s="85" t="s">
        <v>132</v>
      </c>
      <c r="BR415" s="85" t="s">
        <v>807</v>
      </c>
      <c r="BS415" s="85" t="s">
        <v>807</v>
      </c>
      <c r="BT415" s="90">
        <v>44622</v>
      </c>
      <c r="BU415" s="85" t="s">
        <v>1677</v>
      </c>
      <c r="BV415" s="85" t="s">
        <v>130</v>
      </c>
      <c r="BW415" s="91" t="s">
        <v>1808</v>
      </c>
      <c r="BX415" s="85"/>
      <c r="BY415" s="85" t="s">
        <v>132</v>
      </c>
      <c r="BZ415" s="85" t="s">
        <v>807</v>
      </c>
      <c r="CA415" s="85" t="s">
        <v>807</v>
      </c>
      <c r="CB415" s="85"/>
      <c r="CC415" s="85"/>
      <c r="CD415" s="85" t="s">
        <v>131</v>
      </c>
      <c r="CE415" s="88" t="s">
        <v>1681</v>
      </c>
      <c r="CF415" s="80" t="str">
        <f t="shared" si="293"/>
        <v>HTA</v>
      </c>
      <c r="CG415" s="109">
        <v>67</v>
      </c>
      <c r="CH415" s="95">
        <v>166</v>
      </c>
      <c r="CI415" s="50">
        <f t="shared" si="270"/>
        <v>24.314123965742489</v>
      </c>
      <c r="CJ415" s="18" t="str">
        <f t="shared" si="271"/>
        <v>NORMAL</v>
      </c>
      <c r="CK415" s="95">
        <f>Hoja1!L417</f>
        <v>14</v>
      </c>
      <c r="CL415" s="10" t="s">
        <v>1113</v>
      </c>
      <c r="CM415" s="97">
        <v>43879</v>
      </c>
      <c r="CN415" s="92"/>
      <c r="CO415" s="75">
        <v>1</v>
      </c>
      <c r="CP415" s="97">
        <v>43879</v>
      </c>
      <c r="CQ415" s="75">
        <v>2</v>
      </c>
      <c r="CR415" s="65" t="s">
        <v>1222</v>
      </c>
      <c r="CS415" s="75">
        <v>0</v>
      </c>
      <c r="CT415" s="110" t="s">
        <v>131</v>
      </c>
      <c r="CU415" s="93" t="s">
        <v>807</v>
      </c>
      <c r="CV415" s="92"/>
      <c r="CW415" s="102">
        <v>130</v>
      </c>
      <c r="CX415" s="102">
        <v>70</v>
      </c>
      <c r="CY415" s="93" t="s">
        <v>807</v>
      </c>
      <c r="CZ415" s="92" t="s">
        <v>132</v>
      </c>
      <c r="DA415" s="75" t="s">
        <v>807</v>
      </c>
      <c r="DB415" s="92">
        <v>0</v>
      </c>
      <c r="DC415" s="75" t="str">
        <f t="shared" si="272"/>
        <v/>
      </c>
      <c r="DD415" s="16" t="str">
        <f t="shared" si="273"/>
        <v/>
      </c>
      <c r="DE415" s="16" t="str">
        <f t="shared" si="274"/>
        <v/>
      </c>
      <c r="DF415" s="16" t="str">
        <f t="shared" si="275"/>
        <v/>
      </c>
      <c r="DG415" s="16" t="str">
        <f t="shared" si="287"/>
        <v xml:space="preserve"> +  +  + </v>
      </c>
      <c r="DH415" s="16" t="str">
        <f t="shared" ref="DH415:DH418" si="294">E415</f>
        <v>HTA</v>
      </c>
      <c r="DI415" s="98">
        <v>43881</v>
      </c>
      <c r="DJ415" s="75" t="str">
        <f t="shared" si="276"/>
        <v>SI</v>
      </c>
      <c r="DL415" s="98"/>
      <c r="DM415" s="98">
        <v>44511</v>
      </c>
      <c r="DN415" s="75" t="str">
        <f t="shared" si="277"/>
        <v>SI</v>
      </c>
      <c r="DO415" s="98"/>
      <c r="DP415" s="75" t="str">
        <f t="shared" si="278"/>
        <v>NO</v>
      </c>
      <c r="DQ415" s="98"/>
      <c r="DR415" s="75" t="str">
        <f t="shared" si="279"/>
        <v>NO</v>
      </c>
      <c r="DS415" s="98">
        <v>44375</v>
      </c>
      <c r="DT415" s="75" t="str">
        <f t="shared" si="280"/>
        <v>SI</v>
      </c>
      <c r="DU415" s="98"/>
      <c r="DV415" s="75" t="str">
        <f t="shared" si="281"/>
        <v>NO</v>
      </c>
      <c r="DW415" s="98">
        <v>44511</v>
      </c>
      <c r="DX415" s="75" t="str">
        <f t="shared" si="282"/>
        <v>SI</v>
      </c>
      <c r="DY415" s="98">
        <v>44603</v>
      </c>
      <c r="DZ415" s="75" t="str">
        <f t="shared" si="283"/>
        <v>SI</v>
      </c>
      <c r="EA415" s="98"/>
      <c r="EB415" s="75" t="str">
        <f t="shared" si="284"/>
        <v>NO</v>
      </c>
      <c r="EC415" s="98" t="s">
        <v>807</v>
      </c>
      <c r="ED415" s="92" t="s">
        <v>1530</v>
      </c>
      <c r="EE415" s="92"/>
      <c r="EF415" s="98" t="s">
        <v>807</v>
      </c>
      <c r="EG415" s="94"/>
      <c r="EH415" s="99"/>
      <c r="EI415" s="99" t="s">
        <v>807</v>
      </c>
      <c r="EJ415" s="99"/>
      <c r="EK415" s="111">
        <v>44602</v>
      </c>
      <c r="EL415" s="92">
        <v>1.05</v>
      </c>
      <c r="EM415" s="112">
        <v>44602</v>
      </c>
      <c r="EN415" s="102">
        <v>93.1</v>
      </c>
      <c r="EO415" s="111">
        <v>44602</v>
      </c>
      <c r="EP415" s="92">
        <v>142</v>
      </c>
      <c r="EQ415" s="111">
        <v>44602</v>
      </c>
      <c r="ER415" s="99">
        <v>77.099999999999994</v>
      </c>
      <c r="ES415" s="111">
        <v>44602</v>
      </c>
      <c r="ET415" s="192">
        <v>38.1</v>
      </c>
      <c r="EU415" s="111">
        <v>44602</v>
      </c>
      <c r="EV415" s="92">
        <v>134</v>
      </c>
      <c r="EW415" s="111">
        <v>44602</v>
      </c>
      <c r="EX415" s="92"/>
      <c r="EY415" s="103"/>
      <c r="EZ415" s="92"/>
      <c r="FA415" s="102"/>
      <c r="FB415" s="102"/>
      <c r="FC415" s="92"/>
      <c r="FD415" s="92"/>
      <c r="FE415" s="112">
        <v>44602</v>
      </c>
      <c r="FF415" s="125">
        <v>0.5</v>
      </c>
      <c r="FG415" s="111">
        <v>44602</v>
      </c>
      <c r="FH415" s="125">
        <v>140</v>
      </c>
      <c r="FI415" s="92"/>
      <c r="FJ415" s="94"/>
      <c r="FK415" s="92"/>
      <c r="FL415" s="97">
        <v>44622</v>
      </c>
      <c r="FM415" s="98" t="s">
        <v>1530</v>
      </c>
      <c r="FN415" s="114">
        <v>44714</v>
      </c>
      <c r="FO415" s="107" t="s">
        <v>807</v>
      </c>
      <c r="FP415" s="92" t="s">
        <v>130</v>
      </c>
      <c r="FQ415" s="92" t="s">
        <v>132</v>
      </c>
      <c r="FR415" s="92" t="s">
        <v>132</v>
      </c>
      <c r="FS415" s="107" t="s">
        <v>807</v>
      </c>
      <c r="FT415" s="92" t="s">
        <v>132</v>
      </c>
      <c r="FU415" s="92"/>
      <c r="GM415" s="102"/>
    </row>
    <row r="416" spans="1:195" s="75" customFormat="1" x14ac:dyDescent="0.25">
      <c r="A416" s="85">
        <v>2022</v>
      </c>
      <c r="B416" s="76">
        <v>44926</v>
      </c>
      <c r="C416" s="85" t="s">
        <v>121</v>
      </c>
      <c r="D416" s="85" t="s">
        <v>122</v>
      </c>
      <c r="E416" s="85" t="s">
        <v>1475</v>
      </c>
      <c r="F416" s="77">
        <f t="shared" si="288"/>
        <v>415</v>
      </c>
      <c r="G416" s="85" t="s">
        <v>1586</v>
      </c>
      <c r="H416" s="85">
        <v>86</v>
      </c>
      <c r="I416" s="85" t="s">
        <v>797</v>
      </c>
      <c r="J416" s="217" t="s">
        <v>800</v>
      </c>
      <c r="K416" s="77" t="str">
        <f>VLOOKUP(J416,[1]CodMpios!$B$1075:$E$1087,4,FALSE)</f>
        <v>86001 - Mocoa</v>
      </c>
      <c r="L416" s="77" t="str">
        <f>VLOOKUP($J416,[1]Coord_Mpios_X_Y!$B$102:$K$114,9,FALSE)</f>
        <v>1,228574994655</v>
      </c>
      <c r="M416" s="77" t="str">
        <f>VLOOKUP($J416,[1]Coord_Mpios_X_Y!$B$102:$K$114,10,FALSE)</f>
        <v>-76,684362183288</v>
      </c>
      <c r="N416" s="86" t="s">
        <v>1592</v>
      </c>
      <c r="O416" s="86" t="s">
        <v>1776</v>
      </c>
      <c r="P416" s="218"/>
      <c r="Q416" s="85" t="s">
        <v>126</v>
      </c>
      <c r="R416" s="85">
        <v>27358744</v>
      </c>
      <c r="S416" s="62" t="str">
        <f t="shared" si="269"/>
        <v>CC27358744</v>
      </c>
      <c r="T416" s="91" t="s">
        <v>845</v>
      </c>
      <c r="U416" s="85" t="s">
        <v>601</v>
      </c>
      <c r="V416" s="91" t="s">
        <v>743</v>
      </c>
      <c r="W416" s="85" t="s">
        <v>561</v>
      </c>
      <c r="X416" s="87">
        <v>14641</v>
      </c>
      <c r="Y416" s="89">
        <f t="shared" si="285"/>
        <v>40</v>
      </c>
      <c r="Z416" s="63">
        <f>VLOOKUP($Y416,[1]Edades!$A$3:$H$153,4,FALSE)</f>
        <v>5</v>
      </c>
      <c r="AA416" s="63" t="str">
        <f>VLOOKUP($Y416,[1]Edades!$A$3:$H$153,6,FALSE)</f>
        <v>5 - Adultez</v>
      </c>
      <c r="AB416" s="63">
        <f>VLOOKUP($Y416,[1]Edades!$A$3:$H$153,7,FALSE)</f>
        <v>9</v>
      </c>
      <c r="AC416" s="63" t="str">
        <f>VLOOKUP($Y416,[1]Edades!$A$3:$H$153,8,FALSE)</f>
        <v>40-44</v>
      </c>
      <c r="AD416" s="91" t="s">
        <v>1590</v>
      </c>
      <c r="AE416" s="85">
        <v>2</v>
      </c>
      <c r="AF416" s="85" t="s">
        <v>807</v>
      </c>
      <c r="AG416" s="86" t="s">
        <v>1777</v>
      </c>
      <c r="AH416" s="85" t="s">
        <v>807</v>
      </c>
      <c r="AI416" s="85" t="s">
        <v>807</v>
      </c>
      <c r="AJ416" s="85" t="s">
        <v>807</v>
      </c>
      <c r="AK416" s="86" t="s">
        <v>1592</v>
      </c>
      <c r="AL416" s="86" t="s">
        <v>1600</v>
      </c>
      <c r="AM416" s="85" t="s">
        <v>1786</v>
      </c>
      <c r="AN416" s="85" t="s">
        <v>131</v>
      </c>
      <c r="AO416" s="85" t="s">
        <v>131</v>
      </c>
      <c r="AP416" s="85" t="s">
        <v>131</v>
      </c>
      <c r="AQ416" s="75" t="s">
        <v>1841</v>
      </c>
      <c r="AR416" s="53" t="str">
        <f t="shared" si="286"/>
        <v>86001 - Mocoa</v>
      </c>
      <c r="AS416" s="85" t="s">
        <v>1586</v>
      </c>
      <c r="AT416" s="85">
        <v>3124813593</v>
      </c>
      <c r="AU416" s="85" t="s">
        <v>1219</v>
      </c>
      <c r="AV416" s="85"/>
      <c r="AW416" s="85"/>
      <c r="AX416" s="85"/>
      <c r="AY416" s="85"/>
      <c r="AZ416" s="85"/>
      <c r="BA416" s="85">
        <v>86</v>
      </c>
      <c r="BB416" s="85" t="s">
        <v>1778</v>
      </c>
      <c r="BC416" s="85">
        <v>86001</v>
      </c>
      <c r="BD416" s="85" t="s">
        <v>1586</v>
      </c>
      <c r="BE416" s="89">
        <v>860010017201</v>
      </c>
      <c r="BF416" s="49" t="s">
        <v>1079</v>
      </c>
      <c r="BG416" s="85" t="s">
        <v>1779</v>
      </c>
      <c r="BH416" s="85" t="s">
        <v>1780</v>
      </c>
      <c r="BI416" s="85">
        <v>4201616</v>
      </c>
      <c r="BJ416" s="85"/>
      <c r="BK416" s="85"/>
      <c r="BL416" s="85" t="s">
        <v>807</v>
      </c>
      <c r="BM416" s="85" t="s">
        <v>130</v>
      </c>
      <c r="BN416" s="85" t="s">
        <v>132</v>
      </c>
      <c r="BO416" s="85">
        <v>0</v>
      </c>
      <c r="BP416" s="85" t="s">
        <v>132</v>
      </c>
      <c r="BQ416" s="85" t="s">
        <v>132</v>
      </c>
      <c r="BR416" s="85" t="s">
        <v>807</v>
      </c>
      <c r="BS416" s="85" t="s">
        <v>807</v>
      </c>
      <c r="BT416" s="87">
        <v>44839</v>
      </c>
      <c r="BU416" s="85" t="s">
        <v>1677</v>
      </c>
      <c r="BV416" s="85" t="s">
        <v>130</v>
      </c>
      <c r="BW416" s="91" t="s">
        <v>1808</v>
      </c>
      <c r="BX416" s="85"/>
      <c r="BY416" s="85" t="s">
        <v>132</v>
      </c>
      <c r="BZ416" s="85" t="s">
        <v>807</v>
      </c>
      <c r="CA416" s="85" t="s">
        <v>807</v>
      </c>
      <c r="CB416" s="85"/>
      <c r="CC416" s="85"/>
      <c r="CD416" s="85" t="s">
        <v>131</v>
      </c>
      <c r="CE416" s="88" t="s">
        <v>1681</v>
      </c>
      <c r="CF416" s="80" t="str">
        <f t="shared" si="293"/>
        <v>HTA + DM</v>
      </c>
      <c r="CG416" s="109">
        <v>78</v>
      </c>
      <c r="CH416" s="95">
        <v>155</v>
      </c>
      <c r="CI416" s="50">
        <f t="shared" si="270"/>
        <v>32.46618106139438</v>
      </c>
      <c r="CJ416" s="18" t="str">
        <f t="shared" si="271"/>
        <v>OBESIDAD</v>
      </c>
      <c r="CK416" s="95">
        <f>Hoja1!L418</f>
        <v>6</v>
      </c>
      <c r="CL416" s="10" t="s">
        <v>1112</v>
      </c>
      <c r="CM416" s="98">
        <v>43880</v>
      </c>
      <c r="CN416" s="92"/>
      <c r="CO416" s="75">
        <v>1</v>
      </c>
      <c r="CP416" s="98">
        <v>36526</v>
      </c>
      <c r="CQ416" s="75">
        <v>1</v>
      </c>
      <c r="CR416" s="98">
        <v>42005</v>
      </c>
      <c r="CS416" s="75">
        <v>1</v>
      </c>
      <c r="CT416" s="110" t="s">
        <v>1707</v>
      </c>
      <c r="CU416" s="93" t="s">
        <v>807</v>
      </c>
      <c r="CV416" s="92"/>
      <c r="CW416" s="102">
        <v>180</v>
      </c>
      <c r="CX416" s="102">
        <v>80</v>
      </c>
      <c r="CY416" s="93" t="s">
        <v>807</v>
      </c>
      <c r="CZ416" s="92" t="s">
        <v>132</v>
      </c>
      <c r="DA416" s="75" t="s">
        <v>807</v>
      </c>
      <c r="DB416" s="92">
        <v>0</v>
      </c>
      <c r="DC416" s="75" t="str">
        <f t="shared" si="272"/>
        <v/>
      </c>
      <c r="DD416" s="16" t="str">
        <f t="shared" si="273"/>
        <v/>
      </c>
      <c r="DE416" s="16" t="str">
        <f t="shared" si="274"/>
        <v/>
      </c>
      <c r="DF416" s="16" t="str">
        <f t="shared" si="275"/>
        <v/>
      </c>
      <c r="DG416" s="16" t="str">
        <f t="shared" si="287"/>
        <v xml:space="preserve"> +  +  + </v>
      </c>
      <c r="DH416" s="16" t="str">
        <f t="shared" si="294"/>
        <v>HTA + DM</v>
      </c>
      <c r="DI416" s="98"/>
      <c r="DJ416" s="75" t="str">
        <f t="shared" si="276"/>
        <v>NO</v>
      </c>
      <c r="DL416" s="98"/>
      <c r="DM416" s="97">
        <v>44489</v>
      </c>
      <c r="DN416" s="75" t="str">
        <f t="shared" si="277"/>
        <v>SI</v>
      </c>
      <c r="DO416" s="98"/>
      <c r="DP416" s="75" t="str">
        <f t="shared" si="278"/>
        <v>NO</v>
      </c>
      <c r="DQ416" s="98"/>
      <c r="DR416" s="75" t="str">
        <f t="shared" si="279"/>
        <v>NO</v>
      </c>
      <c r="DS416" s="98"/>
      <c r="DT416" s="75" t="str">
        <f t="shared" si="280"/>
        <v>NO</v>
      </c>
      <c r="DU416" s="98"/>
      <c r="DV416" s="75" t="str">
        <f t="shared" si="281"/>
        <v>NO</v>
      </c>
      <c r="DW416" s="98"/>
      <c r="DX416" s="75" t="str">
        <f t="shared" si="282"/>
        <v>NO</v>
      </c>
      <c r="DY416" s="114">
        <v>44601</v>
      </c>
      <c r="DZ416" s="75" t="str">
        <f t="shared" si="283"/>
        <v>SI</v>
      </c>
      <c r="EA416" s="98"/>
      <c r="EB416" s="75" t="str">
        <f t="shared" si="284"/>
        <v>NO</v>
      </c>
      <c r="EC416" s="98" t="s">
        <v>807</v>
      </c>
      <c r="ED416" s="92" t="s">
        <v>1530</v>
      </c>
      <c r="EE416" s="92"/>
      <c r="EF416" s="98" t="s">
        <v>807</v>
      </c>
      <c r="EG416" s="94"/>
      <c r="EH416" s="92" t="s">
        <v>1793</v>
      </c>
      <c r="EI416" s="99" t="s">
        <v>807</v>
      </c>
      <c r="EJ416" s="99"/>
      <c r="EK416" s="190">
        <v>44601</v>
      </c>
      <c r="EL416" s="92">
        <v>1</v>
      </c>
      <c r="EM416" s="191">
        <v>44835</v>
      </c>
      <c r="EN416" s="102">
        <v>123</v>
      </c>
      <c r="EO416" s="190">
        <v>44778</v>
      </c>
      <c r="EP416" s="92">
        <v>140</v>
      </c>
      <c r="EQ416" s="190">
        <v>44778</v>
      </c>
      <c r="ER416" s="99">
        <v>46.800000000000011</v>
      </c>
      <c r="ES416" s="190">
        <v>44778</v>
      </c>
      <c r="ET416" s="192">
        <v>52.8</v>
      </c>
      <c r="EU416" s="190">
        <v>44778</v>
      </c>
      <c r="EV416" s="92">
        <v>202</v>
      </c>
      <c r="EW416" s="190">
        <v>44601</v>
      </c>
      <c r="EX416" s="92"/>
      <c r="EY416" s="191">
        <v>44810</v>
      </c>
      <c r="EZ416" s="92">
        <v>7.3</v>
      </c>
      <c r="FA416" s="102"/>
      <c r="FB416" s="102"/>
      <c r="FC416" s="92"/>
      <c r="FD416" s="92"/>
      <c r="FE416" s="191">
        <v>44601</v>
      </c>
      <c r="FF416" s="141">
        <v>2.0099999999999998</v>
      </c>
      <c r="FG416" s="190">
        <v>44601</v>
      </c>
      <c r="FH416" s="141">
        <v>58.2</v>
      </c>
      <c r="FI416" s="92"/>
      <c r="FJ416" s="94"/>
      <c r="FK416" s="92"/>
      <c r="FL416" s="98">
        <v>44839</v>
      </c>
      <c r="FM416" s="98" t="s">
        <v>1530</v>
      </c>
      <c r="FN416" s="98">
        <v>44931</v>
      </c>
      <c r="FO416" s="107"/>
      <c r="FP416" s="92" t="s">
        <v>132</v>
      </c>
      <c r="FQ416" s="92" t="s">
        <v>132</v>
      </c>
      <c r="FR416" s="92" t="s">
        <v>132</v>
      </c>
      <c r="FS416" s="107" t="s">
        <v>807</v>
      </c>
      <c r="FT416" s="92" t="s">
        <v>132</v>
      </c>
      <c r="FU416" s="92"/>
      <c r="GM416" s="102"/>
    </row>
    <row r="417" spans="1:195" s="75" customFormat="1" x14ac:dyDescent="0.25">
      <c r="A417" s="85">
        <v>2022</v>
      </c>
      <c r="B417" s="76">
        <v>44926</v>
      </c>
      <c r="C417" s="85" t="s">
        <v>121</v>
      </c>
      <c r="D417" s="85" t="s">
        <v>122</v>
      </c>
      <c r="E417" s="85" t="s">
        <v>1475</v>
      </c>
      <c r="F417" s="77">
        <f t="shared" si="288"/>
        <v>416</v>
      </c>
      <c r="G417" s="85" t="s">
        <v>1586</v>
      </c>
      <c r="H417" s="85">
        <v>86</v>
      </c>
      <c r="I417" s="85" t="s">
        <v>797</v>
      </c>
      <c r="J417" s="217" t="s">
        <v>798</v>
      </c>
      <c r="K417" s="77" t="str">
        <f>VLOOKUP(J417,[1]CodMpios!$B$1075:$E$1087,4,FALSE)</f>
        <v>86885 - Villagarzón</v>
      </c>
      <c r="L417" s="77" t="str">
        <f>VLOOKUP($J417,[1]Coord_Mpios_X_Y!$B$102:$K$114,9,FALSE)</f>
        <v>0,911149514668</v>
      </c>
      <c r="M417" s="77" t="str">
        <f>VLOOKUP($J417,[1]Coord_Mpios_X_Y!$B$102:$K$114,10,FALSE)</f>
        <v>-76,744954472991</v>
      </c>
      <c r="N417" s="86" t="s">
        <v>1775</v>
      </c>
      <c r="O417" s="86" t="s">
        <v>1776</v>
      </c>
      <c r="P417" s="218"/>
      <c r="Q417" s="85" t="s">
        <v>126</v>
      </c>
      <c r="R417" s="85">
        <v>18108207</v>
      </c>
      <c r="S417" s="62" t="str">
        <f t="shared" si="269"/>
        <v>CC18108207</v>
      </c>
      <c r="T417" s="91" t="s">
        <v>396</v>
      </c>
      <c r="U417" s="85" t="s">
        <v>530</v>
      </c>
      <c r="V417" s="91" t="s">
        <v>848</v>
      </c>
      <c r="W417" s="85" t="s">
        <v>500</v>
      </c>
      <c r="X417" s="87">
        <v>21309</v>
      </c>
      <c r="Y417" s="89">
        <f t="shared" si="285"/>
        <v>58</v>
      </c>
      <c r="Z417" s="63">
        <f>VLOOKUP($Y417,[1]Edades!$A$3:$H$153,4,FALSE)</f>
        <v>5</v>
      </c>
      <c r="AA417" s="63" t="str">
        <f>VLOOKUP($Y417,[1]Edades!$A$3:$H$153,6,FALSE)</f>
        <v>5 - Adultez</v>
      </c>
      <c r="AB417" s="63">
        <f>VLOOKUP($Y417,[1]Edades!$A$3:$H$153,7,FALSE)</f>
        <v>12</v>
      </c>
      <c r="AC417" s="63" t="str">
        <f>VLOOKUP($Y417,[1]Edades!$A$3:$H$153,8,FALSE)</f>
        <v>55-59</v>
      </c>
      <c r="AD417" s="91" t="s">
        <v>1590</v>
      </c>
      <c r="AE417" s="85">
        <v>2</v>
      </c>
      <c r="AF417" s="85" t="s">
        <v>807</v>
      </c>
      <c r="AG417" s="86" t="s">
        <v>1777</v>
      </c>
      <c r="AH417" s="85" t="s">
        <v>807</v>
      </c>
      <c r="AI417" s="85" t="s">
        <v>807</v>
      </c>
      <c r="AJ417" s="85" t="s">
        <v>807</v>
      </c>
      <c r="AK417" s="86" t="s">
        <v>1775</v>
      </c>
      <c r="AL417" s="86" t="s">
        <v>1601</v>
      </c>
      <c r="AM417" s="85" t="s">
        <v>1786</v>
      </c>
      <c r="AN417" s="85" t="s">
        <v>131</v>
      </c>
      <c r="AO417" s="85" t="s">
        <v>131</v>
      </c>
      <c r="AP417" s="85" t="s">
        <v>131</v>
      </c>
      <c r="AQ417" s="75" t="s">
        <v>1841</v>
      </c>
      <c r="AR417" s="53" t="str">
        <f t="shared" si="286"/>
        <v>86885 - Villagarzón</v>
      </c>
      <c r="AS417" s="85" t="s">
        <v>1618</v>
      </c>
      <c r="AT417" s="85">
        <v>3144378895</v>
      </c>
      <c r="AU417" s="85" t="s">
        <v>1219</v>
      </c>
      <c r="AV417" s="85"/>
      <c r="AW417" s="85"/>
      <c r="AX417" s="85"/>
      <c r="AY417" s="85"/>
      <c r="AZ417" s="85"/>
      <c r="BA417" s="85">
        <v>86</v>
      </c>
      <c r="BB417" s="85" t="s">
        <v>1778</v>
      </c>
      <c r="BC417" s="85">
        <v>86885</v>
      </c>
      <c r="BD417" s="85" t="s">
        <v>1618</v>
      </c>
      <c r="BE417" s="89">
        <v>860010017201</v>
      </c>
      <c r="BF417" s="49" t="s">
        <v>1083</v>
      </c>
      <c r="BG417" s="85" t="s">
        <v>1779</v>
      </c>
      <c r="BH417" s="85" t="s">
        <v>1780</v>
      </c>
      <c r="BI417" s="85">
        <v>4201616</v>
      </c>
      <c r="BJ417" s="85"/>
      <c r="BK417" s="85"/>
      <c r="BL417" s="85" t="s">
        <v>807</v>
      </c>
      <c r="BM417" s="85" t="s">
        <v>130</v>
      </c>
      <c r="BN417" s="85" t="s">
        <v>132</v>
      </c>
      <c r="BO417" s="85">
        <v>0</v>
      </c>
      <c r="BP417" s="85" t="s">
        <v>132</v>
      </c>
      <c r="BQ417" s="85" t="s">
        <v>132</v>
      </c>
      <c r="BR417" s="85" t="s">
        <v>807</v>
      </c>
      <c r="BS417" s="85" t="s">
        <v>807</v>
      </c>
      <c r="BT417" s="87">
        <v>44099</v>
      </c>
      <c r="BU417" s="85" t="s">
        <v>1677</v>
      </c>
      <c r="BV417" s="85" t="s">
        <v>130</v>
      </c>
      <c r="BW417" s="91" t="s">
        <v>1792</v>
      </c>
      <c r="BX417" s="85"/>
      <c r="BY417" s="85" t="s">
        <v>132</v>
      </c>
      <c r="BZ417" s="85" t="s">
        <v>807</v>
      </c>
      <c r="CA417" s="85" t="s">
        <v>807</v>
      </c>
      <c r="CB417" s="85"/>
      <c r="CC417" s="85"/>
      <c r="CD417" s="85" t="s">
        <v>131</v>
      </c>
      <c r="CE417" s="88" t="s">
        <v>1681</v>
      </c>
      <c r="CF417" s="80" t="str">
        <f t="shared" si="293"/>
        <v>HTA + DM</v>
      </c>
      <c r="CG417" s="109">
        <v>78</v>
      </c>
      <c r="CH417" s="95">
        <v>168</v>
      </c>
      <c r="CI417" s="50">
        <f t="shared" si="270"/>
        <v>27.636054421768712</v>
      </c>
      <c r="CJ417" s="18" t="str">
        <f t="shared" si="271"/>
        <v>SOBREPESO</v>
      </c>
      <c r="CK417" s="95">
        <f>Hoja1!L419</f>
        <v>21</v>
      </c>
      <c r="CL417" s="10" t="s">
        <v>1114</v>
      </c>
      <c r="CM417" s="98">
        <v>43882</v>
      </c>
      <c r="CN417" s="92"/>
      <c r="CO417" s="75">
        <v>1</v>
      </c>
      <c r="CP417" s="98">
        <v>43466</v>
      </c>
      <c r="CQ417" s="75">
        <v>1</v>
      </c>
      <c r="CR417" s="98">
        <v>43928</v>
      </c>
      <c r="CS417" s="75">
        <v>1</v>
      </c>
      <c r="CT417" s="110" t="s">
        <v>1707</v>
      </c>
      <c r="CU417" s="93" t="s">
        <v>807</v>
      </c>
      <c r="CV417" s="92"/>
      <c r="CW417" s="102">
        <v>130</v>
      </c>
      <c r="CX417" s="102">
        <v>80</v>
      </c>
      <c r="CY417" s="93" t="s">
        <v>807</v>
      </c>
      <c r="CZ417" s="92" t="s">
        <v>132</v>
      </c>
      <c r="DA417" s="75" t="s">
        <v>807</v>
      </c>
      <c r="DB417" s="92">
        <v>0</v>
      </c>
      <c r="DC417" s="75" t="str">
        <f t="shared" si="272"/>
        <v/>
      </c>
      <c r="DD417" s="16" t="str">
        <f t="shared" si="273"/>
        <v/>
      </c>
      <c r="DE417" s="16" t="str">
        <f t="shared" si="274"/>
        <v/>
      </c>
      <c r="DF417" s="16" t="str">
        <f t="shared" si="275"/>
        <v/>
      </c>
      <c r="DG417" s="16" t="str">
        <f t="shared" si="287"/>
        <v xml:space="preserve"> +  +  + </v>
      </c>
      <c r="DH417" s="16" t="str">
        <f t="shared" si="294"/>
        <v>HTA + DM</v>
      </c>
      <c r="DI417" s="98"/>
      <c r="DJ417" s="75" t="str">
        <f t="shared" si="276"/>
        <v>NO</v>
      </c>
      <c r="DL417" s="98"/>
      <c r="DM417" s="97">
        <v>44018</v>
      </c>
      <c r="DN417" s="75" t="str">
        <f t="shared" si="277"/>
        <v>SI</v>
      </c>
      <c r="DO417" s="98"/>
      <c r="DP417" s="75" t="str">
        <f t="shared" si="278"/>
        <v>NO</v>
      </c>
      <c r="DQ417" s="98"/>
      <c r="DR417" s="75" t="str">
        <f t="shared" si="279"/>
        <v>NO</v>
      </c>
      <c r="DS417" s="98"/>
      <c r="DT417" s="75" t="str">
        <f t="shared" si="280"/>
        <v>NO</v>
      </c>
      <c r="DU417" s="98"/>
      <c r="DV417" s="75" t="str">
        <f t="shared" si="281"/>
        <v>NO</v>
      </c>
      <c r="DW417" s="98"/>
      <c r="DX417" s="75" t="str">
        <f t="shared" si="282"/>
        <v>NO</v>
      </c>
      <c r="DY417" s="114">
        <v>43927</v>
      </c>
      <c r="DZ417" s="75" t="str">
        <f t="shared" si="283"/>
        <v>SI</v>
      </c>
      <c r="EA417" s="98"/>
      <c r="EB417" s="75" t="str">
        <f t="shared" si="284"/>
        <v>NO</v>
      </c>
      <c r="EC417" s="98" t="s">
        <v>807</v>
      </c>
      <c r="ED417" s="92" t="s">
        <v>1530</v>
      </c>
      <c r="EE417" s="92"/>
      <c r="EF417" s="98" t="s">
        <v>807</v>
      </c>
      <c r="EG417" s="94"/>
      <c r="EH417" s="92" t="s">
        <v>1793</v>
      </c>
      <c r="EI417" s="99" t="s">
        <v>807</v>
      </c>
      <c r="EJ417" s="99"/>
      <c r="EK417" s="164">
        <v>43922</v>
      </c>
      <c r="EL417" s="92">
        <v>1.42</v>
      </c>
      <c r="EM417" s="165">
        <v>44006</v>
      </c>
      <c r="EN417" s="102">
        <v>126.8</v>
      </c>
      <c r="EO417" s="164">
        <v>43922</v>
      </c>
      <c r="EP417" s="92">
        <v>235</v>
      </c>
      <c r="EQ417" s="164">
        <v>43922</v>
      </c>
      <c r="ER417" s="99">
        <v>115.5</v>
      </c>
      <c r="ES417" s="164">
        <v>43922</v>
      </c>
      <c r="ET417" s="192">
        <v>42.9</v>
      </c>
      <c r="EU417" s="164">
        <v>43922</v>
      </c>
      <c r="EV417" s="92">
        <v>383</v>
      </c>
      <c r="EW417" s="101"/>
      <c r="EX417" s="92"/>
      <c r="EY417" s="165">
        <v>44006</v>
      </c>
      <c r="EZ417" s="92">
        <v>7.2</v>
      </c>
      <c r="FA417" s="102"/>
      <c r="FB417" s="102"/>
      <c r="FC417" s="92"/>
      <c r="FD417" s="92"/>
      <c r="FE417" s="165">
        <v>43922</v>
      </c>
      <c r="FF417" s="105">
        <v>9.1</v>
      </c>
      <c r="FG417" s="101"/>
      <c r="FH417" s="105"/>
      <c r="FI417" s="92"/>
      <c r="FJ417" s="94"/>
      <c r="FK417" s="92"/>
      <c r="FL417" s="98">
        <v>44099</v>
      </c>
      <c r="FM417" s="98" t="s">
        <v>1530</v>
      </c>
      <c r="FN417" s="98">
        <v>44188</v>
      </c>
      <c r="FO417" s="107" t="s">
        <v>807</v>
      </c>
      <c r="FP417" s="92" t="s">
        <v>132</v>
      </c>
      <c r="FQ417" s="92" t="s">
        <v>132</v>
      </c>
      <c r="FR417" s="92" t="s">
        <v>132</v>
      </c>
      <c r="FS417" s="107" t="s">
        <v>807</v>
      </c>
      <c r="FT417" s="92" t="s">
        <v>132</v>
      </c>
      <c r="FU417" s="92"/>
      <c r="GM417" s="102"/>
    </row>
    <row r="418" spans="1:195" s="75" customFormat="1" x14ac:dyDescent="0.25">
      <c r="A418" s="85">
        <v>2022</v>
      </c>
      <c r="B418" s="76">
        <v>44926</v>
      </c>
      <c r="C418" s="85" t="s">
        <v>121</v>
      </c>
      <c r="D418" s="85" t="s">
        <v>122</v>
      </c>
      <c r="E418" s="85" t="s">
        <v>123</v>
      </c>
      <c r="F418" s="77">
        <f t="shared" si="288"/>
        <v>417</v>
      </c>
      <c r="G418" s="85" t="s">
        <v>1586</v>
      </c>
      <c r="H418" s="85">
        <v>86</v>
      </c>
      <c r="I418" s="85" t="s">
        <v>797</v>
      </c>
      <c r="J418" s="217" t="s">
        <v>983</v>
      </c>
      <c r="K418" s="77" t="str">
        <f>VLOOKUP(J418,[1]CodMpios!$B$1075:$E$1087,4,FALSE)</f>
        <v>86749 - Sibundoy</v>
      </c>
      <c r="L418" s="77" t="str">
        <f>VLOOKUP($J418,[1]Coord_Mpios_X_Y!$B$102:$K$114,9,FALSE)</f>
        <v>1,228746922448</v>
      </c>
      <c r="M418" s="77" t="str">
        <f>VLOOKUP($J418,[1]Coord_Mpios_X_Y!$B$102:$K$114,10,FALSE)</f>
        <v>-76,913075853547</v>
      </c>
      <c r="N418" s="86" t="s">
        <v>1592</v>
      </c>
      <c r="O418" s="86" t="s">
        <v>1776</v>
      </c>
      <c r="P418" s="218"/>
      <c r="Q418" s="85" t="s">
        <v>126</v>
      </c>
      <c r="R418" s="108">
        <v>38984923</v>
      </c>
      <c r="S418" s="62" t="str">
        <f t="shared" si="269"/>
        <v>CC38984923</v>
      </c>
      <c r="T418" s="91" t="s">
        <v>648</v>
      </c>
      <c r="U418" s="85" t="s">
        <v>514</v>
      </c>
      <c r="V418" s="91" t="s">
        <v>146</v>
      </c>
      <c r="W418" s="85" t="s">
        <v>791</v>
      </c>
      <c r="X418" s="87">
        <v>16759</v>
      </c>
      <c r="Y418" s="89">
        <f t="shared" si="285"/>
        <v>45</v>
      </c>
      <c r="Z418" s="63">
        <f>VLOOKUP($Y418,[1]Edades!$A$3:$H$153,4,FALSE)</f>
        <v>5</v>
      </c>
      <c r="AA418" s="63" t="str">
        <f>VLOOKUP($Y418,[1]Edades!$A$3:$H$153,6,FALSE)</f>
        <v>5 - Adultez</v>
      </c>
      <c r="AB418" s="63">
        <f>VLOOKUP($Y418,[1]Edades!$A$3:$H$153,7,FALSE)</f>
        <v>10</v>
      </c>
      <c r="AC418" s="63" t="str">
        <f>VLOOKUP($Y418,[1]Edades!$A$3:$H$153,8,FALSE)</f>
        <v>45-49</v>
      </c>
      <c r="AD418" s="91" t="s">
        <v>1590</v>
      </c>
      <c r="AE418" s="85">
        <v>2</v>
      </c>
      <c r="AF418" s="85" t="s">
        <v>807</v>
      </c>
      <c r="AG418" s="86" t="s">
        <v>1777</v>
      </c>
      <c r="AH418" s="85" t="s">
        <v>807</v>
      </c>
      <c r="AI418" s="85" t="s">
        <v>807</v>
      </c>
      <c r="AJ418" s="85" t="s">
        <v>807</v>
      </c>
      <c r="AK418" s="86" t="s">
        <v>1592</v>
      </c>
      <c r="AL418" s="86" t="s">
        <v>1600</v>
      </c>
      <c r="AM418" s="85" t="s">
        <v>1786</v>
      </c>
      <c r="AN418" s="85" t="s">
        <v>131</v>
      </c>
      <c r="AO418" s="85" t="s">
        <v>131</v>
      </c>
      <c r="AP418" s="85" t="s">
        <v>131</v>
      </c>
      <c r="AQ418" s="75" t="s">
        <v>1841</v>
      </c>
      <c r="AR418" s="53" t="str">
        <f t="shared" si="286"/>
        <v>86749 - Sibundoy</v>
      </c>
      <c r="AS418" s="85" t="s">
        <v>1669</v>
      </c>
      <c r="AT418" s="85">
        <v>3118984923</v>
      </c>
      <c r="AU418" s="85" t="s">
        <v>1219</v>
      </c>
      <c r="AV418" s="85"/>
      <c r="AW418" s="85"/>
      <c r="AX418" s="85"/>
      <c r="AY418" s="85"/>
      <c r="AZ418" s="85"/>
      <c r="BA418" s="85">
        <v>86</v>
      </c>
      <c r="BB418" s="85" t="s">
        <v>1778</v>
      </c>
      <c r="BC418" s="85">
        <v>86749</v>
      </c>
      <c r="BD418" s="85" t="s">
        <v>1669</v>
      </c>
      <c r="BE418" s="89">
        <v>860010017201</v>
      </c>
      <c r="BF418" s="49" t="s">
        <v>1080</v>
      </c>
      <c r="BG418" s="85" t="s">
        <v>1779</v>
      </c>
      <c r="BH418" s="85" t="s">
        <v>1780</v>
      </c>
      <c r="BI418" s="85">
        <v>4201616</v>
      </c>
      <c r="BJ418" s="85"/>
      <c r="BK418" s="85"/>
      <c r="BL418" s="85" t="s">
        <v>807</v>
      </c>
      <c r="BM418" s="85" t="s">
        <v>130</v>
      </c>
      <c r="BN418" s="85" t="s">
        <v>132</v>
      </c>
      <c r="BO418" s="85">
        <v>0</v>
      </c>
      <c r="BP418" s="85" t="s">
        <v>132</v>
      </c>
      <c r="BQ418" s="85" t="s">
        <v>132</v>
      </c>
      <c r="BR418" s="85" t="s">
        <v>807</v>
      </c>
      <c r="BS418" s="85" t="s">
        <v>807</v>
      </c>
      <c r="BT418" s="90">
        <v>44790</v>
      </c>
      <c r="BU418" s="85" t="s">
        <v>1677</v>
      </c>
      <c r="BV418" s="85" t="s">
        <v>130</v>
      </c>
      <c r="BW418" s="91" t="s">
        <v>1700</v>
      </c>
      <c r="BX418" s="85"/>
      <c r="BY418" s="85" t="s">
        <v>132</v>
      </c>
      <c r="BZ418" s="85" t="s">
        <v>807</v>
      </c>
      <c r="CA418" s="85" t="s">
        <v>807</v>
      </c>
      <c r="CB418" s="85"/>
      <c r="CC418" s="85"/>
      <c r="CD418" s="85" t="s">
        <v>131</v>
      </c>
      <c r="CE418" s="88" t="s">
        <v>1681</v>
      </c>
      <c r="CF418" s="80" t="str">
        <f t="shared" si="293"/>
        <v>HTA</v>
      </c>
      <c r="CG418" s="109">
        <v>69</v>
      </c>
      <c r="CH418" s="95">
        <v>160</v>
      </c>
      <c r="CI418" s="50">
        <f t="shared" si="270"/>
        <v>26.953124999999996</v>
      </c>
      <c r="CJ418" s="18" t="str">
        <f t="shared" si="271"/>
        <v>SOBREPESO</v>
      </c>
      <c r="CK418" s="95">
        <f>Hoja1!L420</f>
        <v>5</v>
      </c>
      <c r="CL418" s="10" t="s">
        <v>1112</v>
      </c>
      <c r="CM418" s="97">
        <v>43882</v>
      </c>
      <c r="CN418" s="92"/>
      <c r="CO418" s="75">
        <v>1</v>
      </c>
      <c r="CP418" s="97">
        <v>43882</v>
      </c>
      <c r="CQ418" s="75">
        <v>2</v>
      </c>
      <c r="CR418" s="65" t="s">
        <v>1222</v>
      </c>
      <c r="CS418" s="75">
        <v>0</v>
      </c>
      <c r="CT418" s="110" t="s">
        <v>131</v>
      </c>
      <c r="CU418" s="93" t="s">
        <v>807</v>
      </c>
      <c r="CV418" s="92"/>
      <c r="CW418" s="102">
        <v>130</v>
      </c>
      <c r="CX418" s="102">
        <v>80</v>
      </c>
      <c r="CY418" s="93" t="s">
        <v>807</v>
      </c>
      <c r="CZ418" s="92" t="s">
        <v>132</v>
      </c>
      <c r="DA418" s="75" t="s">
        <v>807</v>
      </c>
      <c r="DB418" s="92">
        <v>0</v>
      </c>
      <c r="DC418" s="75" t="str">
        <f t="shared" si="272"/>
        <v/>
      </c>
      <c r="DD418" s="16" t="str">
        <f t="shared" si="273"/>
        <v/>
      </c>
      <c r="DE418" s="16" t="str">
        <f t="shared" si="274"/>
        <v/>
      </c>
      <c r="DF418" s="16" t="str">
        <f t="shared" si="275"/>
        <v/>
      </c>
      <c r="DG418" s="16" t="str">
        <f t="shared" si="287"/>
        <v xml:space="preserve"> +  +  + </v>
      </c>
      <c r="DH418" s="16" t="str">
        <f t="shared" si="294"/>
        <v>HTA</v>
      </c>
      <c r="DI418" s="98"/>
      <c r="DJ418" s="75" t="str">
        <f t="shared" si="276"/>
        <v>NO</v>
      </c>
      <c r="DL418" s="98"/>
      <c r="DM418" s="98">
        <v>43768</v>
      </c>
      <c r="DN418" s="75" t="str">
        <f t="shared" si="277"/>
        <v>SI</v>
      </c>
      <c r="DO418" s="98"/>
      <c r="DP418" s="75" t="str">
        <f t="shared" si="278"/>
        <v>NO</v>
      </c>
      <c r="DQ418" s="98"/>
      <c r="DR418" s="75" t="str">
        <f t="shared" si="279"/>
        <v>NO</v>
      </c>
      <c r="DS418" s="98"/>
      <c r="DT418" s="75" t="str">
        <f t="shared" si="280"/>
        <v>NO</v>
      </c>
      <c r="DU418" s="98"/>
      <c r="DV418" s="75" t="str">
        <f t="shared" si="281"/>
        <v>NO</v>
      </c>
      <c r="DW418" s="98"/>
      <c r="DX418" s="75" t="str">
        <f t="shared" si="282"/>
        <v>NO</v>
      </c>
      <c r="DY418" s="98">
        <v>43872</v>
      </c>
      <c r="DZ418" s="75" t="str">
        <f t="shared" si="283"/>
        <v>SI</v>
      </c>
      <c r="EA418" s="98"/>
      <c r="EB418" s="75" t="str">
        <f t="shared" si="284"/>
        <v>NO</v>
      </c>
      <c r="EC418" s="98" t="s">
        <v>807</v>
      </c>
      <c r="ED418" s="92" t="s">
        <v>1530</v>
      </c>
      <c r="EE418" s="92"/>
      <c r="EF418" s="98" t="s">
        <v>807</v>
      </c>
      <c r="EG418" s="94"/>
      <c r="EH418" s="99" t="s">
        <v>1711</v>
      </c>
      <c r="EI418" s="99" t="s">
        <v>807</v>
      </c>
      <c r="EJ418" s="99"/>
      <c r="EK418" s="101">
        <v>43882</v>
      </c>
      <c r="EL418" s="92">
        <v>1</v>
      </c>
      <c r="EM418" s="103" t="s">
        <v>1836</v>
      </c>
      <c r="EN418" s="102">
        <v>0</v>
      </c>
      <c r="EO418" s="101">
        <v>44809</v>
      </c>
      <c r="EP418" s="92">
        <v>160</v>
      </c>
      <c r="EQ418" s="101">
        <v>44809</v>
      </c>
      <c r="ER418" s="99">
        <v>78.8</v>
      </c>
      <c r="ES418" s="101">
        <v>44809</v>
      </c>
      <c r="ET418" s="192">
        <v>51</v>
      </c>
      <c r="EU418" s="101">
        <v>44809</v>
      </c>
      <c r="EV418" s="92">
        <v>151</v>
      </c>
      <c r="EW418" s="101" t="s">
        <v>1940</v>
      </c>
      <c r="EX418" s="92"/>
      <c r="EY418" s="103" t="s">
        <v>1836</v>
      </c>
      <c r="EZ418" s="92">
        <v>98</v>
      </c>
      <c r="FA418" s="102"/>
      <c r="FB418" s="102"/>
      <c r="FC418" s="92"/>
      <c r="FD418" s="92"/>
      <c r="FE418" s="103">
        <v>43882</v>
      </c>
      <c r="FF418" s="105">
        <v>14.8</v>
      </c>
      <c r="FG418" s="101">
        <v>43882</v>
      </c>
      <c r="FH418" s="105">
        <v>30.34</v>
      </c>
      <c r="FI418" s="92"/>
      <c r="FJ418" s="94"/>
      <c r="FK418" s="92"/>
      <c r="FL418" s="97">
        <v>44790</v>
      </c>
      <c r="FM418" s="98" t="s">
        <v>1530</v>
      </c>
      <c r="FN418" s="97">
        <v>44882</v>
      </c>
      <c r="FO418" s="107" t="s">
        <v>807</v>
      </c>
      <c r="FP418" s="92" t="s">
        <v>132</v>
      </c>
      <c r="FQ418" s="92" t="s">
        <v>132</v>
      </c>
      <c r="FR418" s="92" t="s">
        <v>132</v>
      </c>
      <c r="FS418" s="107" t="s">
        <v>807</v>
      </c>
      <c r="FT418" s="92" t="s">
        <v>132</v>
      </c>
      <c r="FU418" s="92"/>
      <c r="GM418" s="102"/>
    </row>
    <row r="419" spans="1:195" s="75" customFormat="1" x14ac:dyDescent="0.25">
      <c r="A419" s="85">
        <v>2022</v>
      </c>
      <c r="B419" s="76">
        <v>44926</v>
      </c>
      <c r="C419" s="85" t="s">
        <v>121</v>
      </c>
      <c r="D419" s="85" t="s">
        <v>122</v>
      </c>
      <c r="E419" s="85" t="s">
        <v>123</v>
      </c>
      <c r="F419" s="77">
        <f t="shared" si="288"/>
        <v>418</v>
      </c>
      <c r="G419" s="85" t="s">
        <v>1586</v>
      </c>
      <c r="H419" s="85">
        <v>86</v>
      </c>
      <c r="I419" s="85" t="s">
        <v>797</v>
      </c>
      <c r="J419" s="217" t="s">
        <v>798</v>
      </c>
      <c r="K419" s="77" t="str">
        <f>VLOOKUP(J419,[1]CodMpios!$B$1075:$E$1087,4,FALSE)</f>
        <v>86885 - Villagarzón</v>
      </c>
      <c r="L419" s="77" t="str">
        <f>VLOOKUP($J419,[1]Coord_Mpios_X_Y!$B$102:$K$114,9,FALSE)</f>
        <v>0,911149514668</v>
      </c>
      <c r="M419" s="77" t="str">
        <f>VLOOKUP($J419,[1]Coord_Mpios_X_Y!$B$102:$K$114,10,FALSE)</f>
        <v>-76,744954472991</v>
      </c>
      <c r="N419" s="86" t="s">
        <v>1775</v>
      </c>
      <c r="O419" s="86" t="s">
        <v>1776</v>
      </c>
      <c r="P419" s="218"/>
      <c r="Q419" s="85" t="s">
        <v>126</v>
      </c>
      <c r="R419" s="85">
        <v>41100604</v>
      </c>
      <c r="S419" s="62" t="str">
        <f t="shared" si="269"/>
        <v>CC41100604</v>
      </c>
      <c r="T419" s="91" t="s">
        <v>229</v>
      </c>
      <c r="U419" s="85" t="s">
        <v>486</v>
      </c>
      <c r="V419" s="91" t="s">
        <v>846</v>
      </c>
      <c r="W419" s="85" t="s">
        <v>847</v>
      </c>
      <c r="X419" s="87">
        <v>19129</v>
      </c>
      <c r="Y419" s="89">
        <f t="shared" si="285"/>
        <v>52</v>
      </c>
      <c r="Z419" s="63">
        <f>VLOOKUP($Y419,[1]Edades!$A$3:$H$153,4,FALSE)</f>
        <v>5</v>
      </c>
      <c r="AA419" s="63" t="str">
        <f>VLOOKUP($Y419,[1]Edades!$A$3:$H$153,6,FALSE)</f>
        <v>5 - Adultez</v>
      </c>
      <c r="AB419" s="63">
        <f>VLOOKUP($Y419,[1]Edades!$A$3:$H$153,7,FALSE)</f>
        <v>11</v>
      </c>
      <c r="AC419" s="63" t="str">
        <f>VLOOKUP($Y419,[1]Edades!$A$3:$H$153,8,FALSE)</f>
        <v>50-54</v>
      </c>
      <c r="AD419" s="91" t="s">
        <v>1590</v>
      </c>
      <c r="AE419" s="85">
        <v>2</v>
      </c>
      <c r="AF419" s="85" t="s">
        <v>807</v>
      </c>
      <c r="AG419" s="86" t="s">
        <v>212</v>
      </c>
      <c r="AH419" s="86" t="s">
        <v>130</v>
      </c>
      <c r="AI419" s="85" t="s">
        <v>807</v>
      </c>
      <c r="AJ419" s="85" t="s">
        <v>807</v>
      </c>
      <c r="AK419" s="86" t="s">
        <v>1775</v>
      </c>
      <c r="AL419" s="86" t="s">
        <v>1600</v>
      </c>
      <c r="AM419" s="85" t="s">
        <v>1786</v>
      </c>
      <c r="AN419" s="85" t="s">
        <v>131</v>
      </c>
      <c r="AO419" s="85" t="s">
        <v>131</v>
      </c>
      <c r="AP419" s="85" t="s">
        <v>131</v>
      </c>
      <c r="AQ419" s="86" t="s">
        <v>1821</v>
      </c>
      <c r="AR419" s="53" t="str">
        <f t="shared" si="286"/>
        <v>86885 - Villagarzón</v>
      </c>
      <c r="AS419" s="85" t="s">
        <v>1618</v>
      </c>
      <c r="AT419" s="85">
        <v>3204714844</v>
      </c>
      <c r="AU419" s="85" t="s">
        <v>1219</v>
      </c>
      <c r="AV419" s="85"/>
      <c r="AW419" s="85"/>
      <c r="AX419" s="85"/>
      <c r="AY419" s="85"/>
      <c r="AZ419" s="85"/>
      <c r="BA419" s="85">
        <v>86</v>
      </c>
      <c r="BB419" s="85" t="s">
        <v>1778</v>
      </c>
      <c r="BC419" s="85">
        <v>86885</v>
      </c>
      <c r="BD419" s="85" t="s">
        <v>1618</v>
      </c>
      <c r="BE419" s="89">
        <v>860010017201</v>
      </c>
      <c r="BF419" s="49" t="s">
        <v>1083</v>
      </c>
      <c r="BG419" s="85" t="s">
        <v>1779</v>
      </c>
      <c r="BH419" s="85" t="s">
        <v>1780</v>
      </c>
      <c r="BI419" s="85">
        <v>4201616</v>
      </c>
      <c r="BJ419" s="85"/>
      <c r="BK419" s="85"/>
      <c r="BL419" s="85" t="s">
        <v>807</v>
      </c>
      <c r="BM419" s="85" t="s">
        <v>130</v>
      </c>
      <c r="BN419" s="85" t="s">
        <v>132</v>
      </c>
      <c r="BO419" s="85">
        <v>0</v>
      </c>
      <c r="BP419" s="85" t="s">
        <v>132</v>
      </c>
      <c r="BQ419" s="85" t="s">
        <v>132</v>
      </c>
      <c r="BR419" s="85" t="s">
        <v>1676</v>
      </c>
      <c r="BS419" s="85" t="s">
        <v>132</v>
      </c>
      <c r="BT419" s="87">
        <v>44764</v>
      </c>
      <c r="BU419" s="85" t="s">
        <v>1677</v>
      </c>
      <c r="BV419" s="85" t="s">
        <v>130</v>
      </c>
      <c r="BW419" s="91" t="s">
        <v>2047</v>
      </c>
      <c r="BX419" s="85"/>
      <c r="BY419" s="85" t="s">
        <v>132</v>
      </c>
      <c r="BZ419" s="85" t="s">
        <v>132</v>
      </c>
      <c r="CA419" s="85" t="s">
        <v>132</v>
      </c>
      <c r="CB419" s="85"/>
      <c r="CC419" s="85"/>
      <c r="CD419" s="85" t="s">
        <v>131</v>
      </c>
      <c r="CE419" s="88" t="s">
        <v>1681</v>
      </c>
      <c r="CF419" s="80" t="str">
        <f t="shared" si="293"/>
        <v>HTA</v>
      </c>
      <c r="CG419" s="109">
        <v>90</v>
      </c>
      <c r="CH419" s="95">
        <v>165</v>
      </c>
      <c r="CI419" s="50">
        <f t="shared" si="270"/>
        <v>33.057851239669425</v>
      </c>
      <c r="CJ419" s="18" t="str">
        <f t="shared" si="271"/>
        <v>OBESIDAD</v>
      </c>
      <c r="CK419" s="95">
        <f>Hoja1!L421</f>
        <v>12</v>
      </c>
      <c r="CL419" s="10" t="s">
        <v>1113</v>
      </c>
      <c r="CM419" s="98">
        <v>43882</v>
      </c>
      <c r="CN419" s="92"/>
      <c r="CO419" s="75">
        <v>1</v>
      </c>
      <c r="CP419" s="98">
        <v>40179</v>
      </c>
      <c r="CQ419" s="75">
        <v>2</v>
      </c>
      <c r="CR419" s="65" t="s">
        <v>1222</v>
      </c>
      <c r="CS419" s="75">
        <v>0</v>
      </c>
      <c r="CT419" s="110" t="s">
        <v>131</v>
      </c>
      <c r="CU419" s="93" t="s">
        <v>807</v>
      </c>
      <c r="CV419" s="92"/>
      <c r="CW419" s="102">
        <v>140</v>
      </c>
      <c r="CX419" s="102">
        <v>90</v>
      </c>
      <c r="CY419" s="93" t="s">
        <v>131</v>
      </c>
      <c r="CZ419" s="92" t="s">
        <v>132</v>
      </c>
      <c r="DA419" s="75" t="s">
        <v>807</v>
      </c>
      <c r="DB419" s="92">
        <v>0</v>
      </c>
      <c r="DC419" s="75" t="str">
        <f t="shared" si="272"/>
        <v/>
      </c>
      <c r="DD419" s="16" t="str">
        <f t="shared" si="273"/>
        <v>PRESION ALTA</v>
      </c>
      <c r="DE419" s="16" t="str">
        <f t="shared" si="274"/>
        <v/>
      </c>
      <c r="DF419" s="16" t="str">
        <f t="shared" si="275"/>
        <v/>
      </c>
      <c r="DG419" s="16" t="str">
        <f t="shared" si="287"/>
        <v xml:space="preserve"> + PRESION ALTA +  + </v>
      </c>
      <c r="DH419" s="16" t="str">
        <f>VLOOKUP(DG419,Hoja3!$A$19:$B$41,2,FALSE)</f>
        <v>PRESION ALTA</v>
      </c>
      <c r="DI419" s="98"/>
      <c r="DJ419" s="75" t="str">
        <f t="shared" si="276"/>
        <v>NO</v>
      </c>
      <c r="DL419" s="98"/>
      <c r="DM419" s="97">
        <v>44763</v>
      </c>
      <c r="DN419" s="75" t="str">
        <f t="shared" si="277"/>
        <v>SI</v>
      </c>
      <c r="DO419" s="98"/>
      <c r="DP419" s="75" t="str">
        <f t="shared" si="278"/>
        <v>NO</v>
      </c>
      <c r="DQ419" s="98"/>
      <c r="DR419" s="75" t="str">
        <f t="shared" si="279"/>
        <v>NO</v>
      </c>
      <c r="DS419" s="98"/>
      <c r="DT419" s="75" t="str">
        <f t="shared" si="280"/>
        <v>NO</v>
      </c>
      <c r="DU419" s="98"/>
      <c r="DV419" s="75" t="str">
        <f t="shared" si="281"/>
        <v>NO</v>
      </c>
      <c r="DW419" s="98"/>
      <c r="DX419" s="75" t="str">
        <f t="shared" si="282"/>
        <v>NO</v>
      </c>
      <c r="DY419" s="114">
        <v>44547</v>
      </c>
      <c r="DZ419" s="75" t="str">
        <f t="shared" si="283"/>
        <v>SI</v>
      </c>
      <c r="EA419" s="98"/>
      <c r="EB419" s="75" t="str">
        <f t="shared" si="284"/>
        <v>NO</v>
      </c>
      <c r="EC419" s="98" t="s">
        <v>807</v>
      </c>
      <c r="ED419" s="92" t="s">
        <v>1530</v>
      </c>
      <c r="EE419" s="92"/>
      <c r="EF419" s="98" t="s">
        <v>807</v>
      </c>
      <c r="EG419" s="94"/>
      <c r="EH419" s="99" t="s">
        <v>131</v>
      </c>
      <c r="EI419" s="99" t="s">
        <v>807</v>
      </c>
      <c r="EJ419" s="99"/>
      <c r="EK419" s="164">
        <v>44547</v>
      </c>
      <c r="EL419" s="92">
        <v>0.96</v>
      </c>
      <c r="EM419" s="165">
        <v>44547</v>
      </c>
      <c r="EN419" s="102">
        <v>134</v>
      </c>
      <c r="EO419" s="164">
        <v>44547</v>
      </c>
      <c r="EP419" s="92">
        <v>200</v>
      </c>
      <c r="EQ419" s="164">
        <v>44547</v>
      </c>
      <c r="ER419" s="99">
        <v>128.6</v>
      </c>
      <c r="ES419" s="164">
        <v>44547</v>
      </c>
      <c r="ET419" s="192">
        <v>52</v>
      </c>
      <c r="EU419" s="164">
        <v>44547</v>
      </c>
      <c r="EV419" s="92">
        <v>97</v>
      </c>
      <c r="EW419" s="164">
        <v>43881</v>
      </c>
      <c r="EX419" s="92"/>
      <c r="EY419" s="103"/>
      <c r="EZ419" s="92"/>
      <c r="FA419" s="102"/>
      <c r="FB419" s="102"/>
      <c r="FC419" s="92"/>
      <c r="FD419" s="92"/>
      <c r="FE419" s="165">
        <v>43881</v>
      </c>
      <c r="FF419" s="105">
        <v>16.5</v>
      </c>
      <c r="FG419" s="164">
        <v>43881</v>
      </c>
      <c r="FH419" s="105">
        <v>60</v>
      </c>
      <c r="FI419" s="92"/>
      <c r="FJ419" s="94"/>
      <c r="FK419" s="92"/>
      <c r="FL419" s="98">
        <v>44764</v>
      </c>
      <c r="FM419" s="98" t="s">
        <v>1530</v>
      </c>
      <c r="FN419" s="98">
        <v>44856</v>
      </c>
      <c r="FO419" s="107" t="s">
        <v>807</v>
      </c>
      <c r="FP419" s="92" t="s">
        <v>132</v>
      </c>
      <c r="FQ419" s="92" t="s">
        <v>132</v>
      </c>
      <c r="FR419" s="92" t="s">
        <v>132</v>
      </c>
      <c r="FS419" s="107" t="s">
        <v>807</v>
      </c>
      <c r="FT419" s="92" t="s">
        <v>132</v>
      </c>
      <c r="FU419" s="92"/>
      <c r="GM419" s="102"/>
    </row>
    <row r="420" spans="1:195" s="75" customFormat="1" x14ac:dyDescent="0.25">
      <c r="A420" s="85">
        <v>2022</v>
      </c>
      <c r="B420" s="76">
        <v>44926</v>
      </c>
      <c r="C420" s="85" t="s">
        <v>121</v>
      </c>
      <c r="D420" s="85" t="s">
        <v>122</v>
      </c>
      <c r="E420" s="85" t="s">
        <v>1474</v>
      </c>
      <c r="F420" s="77">
        <f t="shared" si="288"/>
        <v>419</v>
      </c>
      <c r="G420" s="85" t="s">
        <v>1586</v>
      </c>
      <c r="H420" s="85">
        <v>86</v>
      </c>
      <c r="I420" s="85" t="s">
        <v>797</v>
      </c>
      <c r="J420" s="217" t="s">
        <v>800</v>
      </c>
      <c r="K420" s="77" t="str">
        <f>VLOOKUP(J420,[1]CodMpios!$B$1075:$E$1087,4,FALSE)</f>
        <v>86001 - Mocoa</v>
      </c>
      <c r="L420" s="77" t="str">
        <f>VLOOKUP($J420,[1]Coord_Mpios_X_Y!$B$102:$K$114,9,FALSE)</f>
        <v>1,228574994655</v>
      </c>
      <c r="M420" s="77" t="str">
        <f>VLOOKUP($J420,[1]Coord_Mpios_X_Y!$B$102:$K$114,10,FALSE)</f>
        <v>-76,684362183288</v>
      </c>
      <c r="N420" s="86" t="s">
        <v>1775</v>
      </c>
      <c r="O420" s="86" t="s">
        <v>1776</v>
      </c>
      <c r="P420" s="218"/>
      <c r="Q420" s="85" t="s">
        <v>126</v>
      </c>
      <c r="R420" s="85">
        <v>7451470</v>
      </c>
      <c r="S420" s="62" t="str">
        <f t="shared" si="269"/>
        <v>CC7451470</v>
      </c>
      <c r="T420" s="91" t="s">
        <v>347</v>
      </c>
      <c r="U420" s="85" t="s">
        <v>530</v>
      </c>
      <c r="V420" s="91" t="s">
        <v>312</v>
      </c>
      <c r="W420" s="85" t="s">
        <v>557</v>
      </c>
      <c r="X420" s="87">
        <v>18192</v>
      </c>
      <c r="Y420" s="89">
        <f t="shared" si="285"/>
        <v>49</v>
      </c>
      <c r="Z420" s="63">
        <f>VLOOKUP($Y420,[1]Edades!$A$3:$H$153,4,FALSE)</f>
        <v>5</v>
      </c>
      <c r="AA420" s="63" t="str">
        <f>VLOOKUP($Y420,[1]Edades!$A$3:$H$153,6,FALSE)</f>
        <v>5 - Adultez</v>
      </c>
      <c r="AB420" s="63">
        <f>VLOOKUP($Y420,[1]Edades!$A$3:$H$153,7,FALSE)</f>
        <v>10</v>
      </c>
      <c r="AC420" s="63" t="str">
        <f>VLOOKUP($Y420,[1]Edades!$A$3:$H$153,8,FALSE)</f>
        <v>45-49</v>
      </c>
      <c r="AD420" s="91" t="s">
        <v>1589</v>
      </c>
      <c r="AE420" s="85">
        <v>1</v>
      </c>
      <c r="AF420" s="85" t="s">
        <v>807</v>
      </c>
      <c r="AG420" s="86" t="s">
        <v>1777</v>
      </c>
      <c r="AH420" s="85" t="s">
        <v>807</v>
      </c>
      <c r="AI420" s="85" t="s">
        <v>807</v>
      </c>
      <c r="AJ420" s="85" t="s">
        <v>807</v>
      </c>
      <c r="AK420" s="86" t="s">
        <v>1775</v>
      </c>
      <c r="AL420" s="86" t="s">
        <v>1601</v>
      </c>
      <c r="AM420" s="85" t="s">
        <v>1786</v>
      </c>
      <c r="AN420" s="85" t="s">
        <v>131</v>
      </c>
      <c r="AO420" s="85" t="s">
        <v>131</v>
      </c>
      <c r="AP420" s="85" t="s">
        <v>131</v>
      </c>
      <c r="AQ420" s="75" t="s">
        <v>1841</v>
      </c>
      <c r="AR420" s="53" t="str">
        <f t="shared" si="286"/>
        <v>86001 - Mocoa</v>
      </c>
      <c r="AS420" s="85" t="s">
        <v>1586</v>
      </c>
      <c r="AT420" s="85">
        <v>3212229058</v>
      </c>
      <c r="AU420" s="85" t="s">
        <v>1219</v>
      </c>
      <c r="AV420" s="85"/>
      <c r="AW420" s="85"/>
      <c r="AX420" s="85"/>
      <c r="AY420" s="85"/>
      <c r="AZ420" s="85"/>
      <c r="BA420" s="85">
        <v>86</v>
      </c>
      <c r="BB420" s="85" t="s">
        <v>1778</v>
      </c>
      <c r="BC420" s="85">
        <v>86001</v>
      </c>
      <c r="BD420" s="85" t="s">
        <v>1586</v>
      </c>
      <c r="BE420" s="89">
        <v>860010017201</v>
      </c>
      <c r="BF420" s="49" t="s">
        <v>1079</v>
      </c>
      <c r="BG420" s="85" t="s">
        <v>1779</v>
      </c>
      <c r="BH420" s="85" t="s">
        <v>1780</v>
      </c>
      <c r="BI420" s="85">
        <v>4201616</v>
      </c>
      <c r="BJ420" s="85"/>
      <c r="BK420" s="85"/>
      <c r="BL420" s="85" t="s">
        <v>807</v>
      </c>
      <c r="BM420" s="85" t="s">
        <v>130</v>
      </c>
      <c r="BN420" s="85" t="s">
        <v>132</v>
      </c>
      <c r="BO420" s="85">
        <v>0</v>
      </c>
      <c r="BP420" s="85" t="s">
        <v>132</v>
      </c>
      <c r="BQ420" s="85" t="s">
        <v>132</v>
      </c>
      <c r="BR420" s="85" t="s">
        <v>807</v>
      </c>
      <c r="BS420" s="85" t="s">
        <v>807</v>
      </c>
      <c r="BT420" s="87">
        <v>44844</v>
      </c>
      <c r="BU420" s="85" t="s">
        <v>1677</v>
      </c>
      <c r="BV420" s="85" t="s">
        <v>130</v>
      </c>
      <c r="BW420" s="91" t="s">
        <v>131</v>
      </c>
      <c r="BX420" s="85"/>
      <c r="BY420" s="85" t="s">
        <v>131</v>
      </c>
      <c r="BZ420" s="85" t="s">
        <v>807</v>
      </c>
      <c r="CA420" s="85" t="s">
        <v>807</v>
      </c>
      <c r="CB420" s="85"/>
      <c r="CC420" s="85"/>
      <c r="CD420" s="85" t="s">
        <v>131</v>
      </c>
      <c r="CE420" s="88" t="s">
        <v>1681</v>
      </c>
      <c r="CF420" s="80" t="str">
        <f t="shared" si="293"/>
        <v>DM</v>
      </c>
      <c r="CG420" s="99">
        <v>82</v>
      </c>
      <c r="CH420" s="99">
        <v>172</v>
      </c>
      <c r="CI420" s="50">
        <f t="shared" si="270"/>
        <v>27.717685235262305</v>
      </c>
      <c r="CJ420" s="18" t="str">
        <f t="shared" si="271"/>
        <v>SOBREPESO</v>
      </c>
      <c r="CK420" s="95">
        <f>Hoja1!L422</f>
        <v>9</v>
      </c>
      <c r="CL420" s="10" t="s">
        <v>1112</v>
      </c>
      <c r="CM420" s="98">
        <v>43893</v>
      </c>
      <c r="CN420" s="92"/>
      <c r="CO420" s="92">
        <v>2</v>
      </c>
      <c r="CP420" s="65" t="s">
        <v>1222</v>
      </c>
      <c r="CQ420" s="75">
        <v>1</v>
      </c>
      <c r="CR420" s="98">
        <v>41640</v>
      </c>
      <c r="CS420" s="75">
        <v>1</v>
      </c>
      <c r="CT420" s="110" t="s">
        <v>1707</v>
      </c>
      <c r="CU420" s="93" t="s">
        <v>807</v>
      </c>
      <c r="CV420" s="92"/>
      <c r="CW420" s="102">
        <v>140</v>
      </c>
      <c r="CX420" s="102">
        <v>80</v>
      </c>
      <c r="CY420" s="93" t="s">
        <v>807</v>
      </c>
      <c r="CZ420" s="92" t="s">
        <v>132</v>
      </c>
      <c r="DA420" s="75" t="s">
        <v>807</v>
      </c>
      <c r="DB420" s="92">
        <v>0</v>
      </c>
      <c r="DC420" s="75" t="str">
        <f t="shared" si="272"/>
        <v/>
      </c>
      <c r="DD420" s="16" t="str">
        <f t="shared" si="273"/>
        <v/>
      </c>
      <c r="DE420" s="16" t="str">
        <f t="shared" si="274"/>
        <v/>
      </c>
      <c r="DF420" s="16" t="str">
        <f t="shared" si="275"/>
        <v/>
      </c>
      <c r="DG420" s="16" t="str">
        <f t="shared" si="287"/>
        <v xml:space="preserve"> +  +  + </v>
      </c>
      <c r="DH420" s="16" t="str">
        <f t="shared" ref="DH420:DH424" si="295">E420</f>
        <v>DM</v>
      </c>
      <c r="DI420" s="98"/>
      <c r="DJ420" s="75" t="str">
        <f t="shared" si="276"/>
        <v>NO</v>
      </c>
      <c r="DL420" s="98"/>
      <c r="DM420" s="98"/>
      <c r="DN420" s="75" t="str">
        <f t="shared" si="277"/>
        <v>NO</v>
      </c>
      <c r="DO420" s="98"/>
      <c r="DP420" s="75" t="str">
        <f t="shared" si="278"/>
        <v>NO</v>
      </c>
      <c r="DQ420" s="98"/>
      <c r="DR420" s="75" t="str">
        <f t="shared" si="279"/>
        <v>NO</v>
      </c>
      <c r="DS420" s="98"/>
      <c r="DT420" s="75" t="str">
        <f t="shared" si="280"/>
        <v>NO</v>
      </c>
      <c r="DU420" s="98"/>
      <c r="DV420" s="75" t="str">
        <f t="shared" si="281"/>
        <v>NO</v>
      </c>
      <c r="DW420" s="98"/>
      <c r="DX420" s="75" t="str">
        <f t="shared" si="282"/>
        <v>NO</v>
      </c>
      <c r="DY420" s="98">
        <v>44603</v>
      </c>
      <c r="DZ420" s="75" t="str">
        <f t="shared" si="283"/>
        <v>SI</v>
      </c>
      <c r="EA420" s="98"/>
      <c r="EB420" s="75" t="str">
        <f t="shared" si="284"/>
        <v>NO</v>
      </c>
      <c r="EC420" s="98" t="s">
        <v>807</v>
      </c>
      <c r="ED420" s="92" t="s">
        <v>1530</v>
      </c>
      <c r="EE420" s="92"/>
      <c r="EF420" s="98" t="s">
        <v>807</v>
      </c>
      <c r="EG420" s="94"/>
      <c r="EH420" s="99" t="s">
        <v>131</v>
      </c>
      <c r="EI420" s="99" t="s">
        <v>807</v>
      </c>
      <c r="EJ420" s="99"/>
      <c r="EK420" s="101">
        <v>44603</v>
      </c>
      <c r="EL420" s="92">
        <v>1.2</v>
      </c>
      <c r="EM420" s="103">
        <v>44603</v>
      </c>
      <c r="EN420" s="102">
        <v>159</v>
      </c>
      <c r="EO420" s="101">
        <v>44603</v>
      </c>
      <c r="EP420" s="92">
        <v>188</v>
      </c>
      <c r="EQ420" s="101">
        <v>44603</v>
      </c>
      <c r="ER420" s="99">
        <v>99.8</v>
      </c>
      <c r="ES420" s="101">
        <v>44603</v>
      </c>
      <c r="ET420" s="192">
        <v>49</v>
      </c>
      <c r="EU420" s="101">
        <v>44603</v>
      </c>
      <c r="EV420" s="92">
        <v>196</v>
      </c>
      <c r="EW420" s="101">
        <v>44603</v>
      </c>
      <c r="EX420" s="92"/>
      <c r="EY420" s="103">
        <v>44603</v>
      </c>
      <c r="EZ420" s="92">
        <v>6.9</v>
      </c>
      <c r="FA420" s="102"/>
      <c r="FB420" s="102"/>
      <c r="FC420" s="92"/>
      <c r="FD420" s="92"/>
      <c r="FE420" s="103">
        <v>44603</v>
      </c>
      <c r="FF420" s="105">
        <v>6.5</v>
      </c>
      <c r="FG420" s="101">
        <v>44603</v>
      </c>
      <c r="FH420" s="105">
        <v>45</v>
      </c>
      <c r="FI420" s="92"/>
      <c r="FJ420" s="94"/>
      <c r="FK420" s="92"/>
      <c r="FL420" s="98">
        <v>44844</v>
      </c>
      <c r="FM420" s="98" t="s">
        <v>1530</v>
      </c>
      <c r="FN420" s="98"/>
      <c r="FO420" s="107"/>
      <c r="FP420" s="92" t="s">
        <v>132</v>
      </c>
      <c r="FQ420" s="92" t="s">
        <v>132</v>
      </c>
      <c r="FR420" s="92" t="s">
        <v>132</v>
      </c>
      <c r="FS420" s="107" t="s">
        <v>807</v>
      </c>
      <c r="FT420" s="92" t="s">
        <v>132</v>
      </c>
      <c r="FU420" s="92"/>
      <c r="GM420" s="102"/>
    </row>
    <row r="421" spans="1:195" s="75" customFormat="1" x14ac:dyDescent="0.25">
      <c r="A421" s="85">
        <v>2022</v>
      </c>
      <c r="B421" s="76">
        <v>44926</v>
      </c>
      <c r="C421" s="85" t="s">
        <v>121</v>
      </c>
      <c r="D421" s="85" t="s">
        <v>122</v>
      </c>
      <c r="E421" s="85" t="s">
        <v>123</v>
      </c>
      <c r="F421" s="77">
        <f t="shared" si="288"/>
        <v>420</v>
      </c>
      <c r="G421" s="85" t="s">
        <v>1586</v>
      </c>
      <c r="H421" s="85">
        <v>86</v>
      </c>
      <c r="I421" s="85" t="s">
        <v>797</v>
      </c>
      <c r="J421" s="217" t="s">
        <v>911</v>
      </c>
      <c r="K421" s="77" t="str">
        <f>VLOOKUP(J421,[1]CodMpios!$B$1075:$E$1087,4,FALSE)</f>
        <v>86568 - Puerto Asís</v>
      </c>
      <c r="L421" s="77" t="str">
        <f>VLOOKUP($J421,[1]Coord_Mpios_X_Y!$B$102:$K$114,9,FALSE)</f>
        <v>0,478611463602</v>
      </c>
      <c r="M421" s="77" t="str">
        <f>VLOOKUP($J421,[1]Coord_Mpios_X_Y!$B$102:$K$114,10,FALSE)</f>
        <v>-76,328200149562</v>
      </c>
      <c r="N421" s="86" t="s">
        <v>1775</v>
      </c>
      <c r="O421" s="86" t="s">
        <v>1776</v>
      </c>
      <c r="P421" s="218"/>
      <c r="Q421" s="85" t="s">
        <v>126</v>
      </c>
      <c r="R421" s="108">
        <v>30733458</v>
      </c>
      <c r="S421" s="62" t="str">
        <f t="shared" si="269"/>
        <v>CC30733458</v>
      </c>
      <c r="T421" s="91" t="s">
        <v>351</v>
      </c>
      <c r="U421" s="85" t="s">
        <v>203</v>
      </c>
      <c r="V421" s="91" t="s">
        <v>234</v>
      </c>
      <c r="W421" s="85" t="s">
        <v>163</v>
      </c>
      <c r="X421" s="87">
        <v>24205</v>
      </c>
      <c r="Y421" s="89">
        <f t="shared" si="285"/>
        <v>66</v>
      </c>
      <c r="Z421" s="63">
        <f>VLOOKUP($Y421,[1]Edades!$A$3:$H$153,4,FALSE)</f>
        <v>6</v>
      </c>
      <c r="AA421" s="63" t="str">
        <f>VLOOKUP($Y421,[1]Edades!$A$3:$H$153,6,FALSE)</f>
        <v>6 - Persona mayor</v>
      </c>
      <c r="AB421" s="63">
        <f>VLOOKUP($Y421,[1]Edades!$A$3:$H$153,7,FALSE)</f>
        <v>14</v>
      </c>
      <c r="AC421" s="63" t="str">
        <f>VLOOKUP($Y421,[1]Edades!$A$3:$H$153,8,FALSE)</f>
        <v>65-69</v>
      </c>
      <c r="AD421" s="91" t="s">
        <v>1590</v>
      </c>
      <c r="AE421" s="85">
        <v>2</v>
      </c>
      <c r="AF421" s="85" t="s">
        <v>807</v>
      </c>
      <c r="AG421" s="86" t="s">
        <v>156</v>
      </c>
      <c r="AH421" s="86" t="s">
        <v>130</v>
      </c>
      <c r="AI421" s="85" t="s">
        <v>807</v>
      </c>
      <c r="AJ421" s="85" t="s">
        <v>807</v>
      </c>
      <c r="AK421" s="86" t="s">
        <v>1775</v>
      </c>
      <c r="AL421" s="86" t="s">
        <v>1601</v>
      </c>
      <c r="AM421" s="85" t="s">
        <v>1786</v>
      </c>
      <c r="AN421" s="85" t="s">
        <v>131</v>
      </c>
      <c r="AO421" s="85" t="s">
        <v>131</v>
      </c>
      <c r="AP421" s="85" t="s">
        <v>131</v>
      </c>
      <c r="AQ421" s="75" t="s">
        <v>1841</v>
      </c>
      <c r="AR421" s="53" t="str">
        <f t="shared" si="286"/>
        <v>86568 - Puerto Asís</v>
      </c>
      <c r="AS421" s="85" t="s">
        <v>1655</v>
      </c>
      <c r="AT421" s="85">
        <v>3207872908</v>
      </c>
      <c r="AU421" s="85" t="s">
        <v>1219</v>
      </c>
      <c r="AV421" s="85"/>
      <c r="AW421" s="85"/>
      <c r="AX421" s="85"/>
      <c r="AY421" s="85"/>
      <c r="AZ421" s="85"/>
      <c r="BA421" s="85">
        <v>86</v>
      </c>
      <c r="BB421" s="85" t="s">
        <v>1778</v>
      </c>
      <c r="BC421" s="85">
        <v>86568</v>
      </c>
      <c r="BD421" s="85" t="s">
        <v>1655</v>
      </c>
      <c r="BE421" s="89">
        <v>860010017201</v>
      </c>
      <c r="BF421" s="49" t="s">
        <v>1081</v>
      </c>
      <c r="BG421" s="85" t="s">
        <v>1779</v>
      </c>
      <c r="BH421" s="85" t="s">
        <v>1780</v>
      </c>
      <c r="BI421" s="85">
        <v>4201616</v>
      </c>
      <c r="BJ421" s="85"/>
      <c r="BK421" s="85"/>
      <c r="BL421" s="85" t="s">
        <v>807</v>
      </c>
      <c r="BM421" s="85" t="s">
        <v>130</v>
      </c>
      <c r="BN421" s="85" t="s">
        <v>132</v>
      </c>
      <c r="BO421" s="85">
        <v>0</v>
      </c>
      <c r="BP421" s="85" t="s">
        <v>132</v>
      </c>
      <c r="BQ421" s="85" t="s">
        <v>132</v>
      </c>
      <c r="BR421" s="85" t="s">
        <v>807</v>
      </c>
      <c r="BS421" s="85" t="s">
        <v>807</v>
      </c>
      <c r="BT421" s="90">
        <v>44428</v>
      </c>
      <c r="BU421" s="85" t="s">
        <v>1677</v>
      </c>
      <c r="BV421" s="85" t="s">
        <v>130</v>
      </c>
      <c r="BW421" s="85" t="s">
        <v>807</v>
      </c>
      <c r="BX421" s="85"/>
      <c r="BY421" s="85" t="s">
        <v>132</v>
      </c>
      <c r="BZ421" s="85" t="s">
        <v>807</v>
      </c>
      <c r="CA421" s="85" t="s">
        <v>807</v>
      </c>
      <c r="CB421" s="85"/>
      <c r="CC421" s="85"/>
      <c r="CD421" s="85" t="s">
        <v>131</v>
      </c>
      <c r="CE421" s="88" t="s">
        <v>1681</v>
      </c>
      <c r="CF421" s="80" t="str">
        <f t="shared" si="293"/>
        <v>HTA</v>
      </c>
      <c r="CG421" s="109">
        <v>76</v>
      </c>
      <c r="CH421" s="95">
        <v>153</v>
      </c>
      <c r="CI421" s="50">
        <f t="shared" si="270"/>
        <v>32.466145499594177</v>
      </c>
      <c r="CJ421" s="18" t="str">
        <f t="shared" si="271"/>
        <v>OBESIDAD</v>
      </c>
      <c r="CK421" s="95">
        <f>Hoja1!L423</f>
        <v>23</v>
      </c>
      <c r="CL421" s="10" t="s">
        <v>1114</v>
      </c>
      <c r="CM421" s="97">
        <v>43902</v>
      </c>
      <c r="CN421" s="92"/>
      <c r="CO421" s="75">
        <v>1</v>
      </c>
      <c r="CP421" s="98">
        <v>43902</v>
      </c>
      <c r="CQ421" s="75">
        <v>2</v>
      </c>
      <c r="CR421" s="65" t="s">
        <v>1222</v>
      </c>
      <c r="CS421" s="75">
        <v>0</v>
      </c>
      <c r="CT421" s="110" t="s">
        <v>131</v>
      </c>
      <c r="CU421" s="93" t="s">
        <v>807</v>
      </c>
      <c r="CV421" s="92"/>
      <c r="CW421" s="102">
        <v>110</v>
      </c>
      <c r="CX421" s="102">
        <v>70</v>
      </c>
      <c r="CY421" s="93" t="s">
        <v>807</v>
      </c>
      <c r="CZ421" s="92" t="s">
        <v>132</v>
      </c>
      <c r="DA421" s="75" t="s">
        <v>807</v>
      </c>
      <c r="DB421" s="92">
        <v>0</v>
      </c>
      <c r="DC421" s="75" t="str">
        <f t="shared" si="272"/>
        <v/>
      </c>
      <c r="DD421" s="16" t="str">
        <f t="shared" si="273"/>
        <v/>
      </c>
      <c r="DE421" s="16" t="str">
        <f t="shared" si="274"/>
        <v/>
      </c>
      <c r="DF421" s="16" t="str">
        <f t="shared" si="275"/>
        <v/>
      </c>
      <c r="DG421" s="16" t="str">
        <f t="shared" si="287"/>
        <v xml:space="preserve"> +  +  + </v>
      </c>
      <c r="DH421" s="16" t="str">
        <f t="shared" si="295"/>
        <v>HTA</v>
      </c>
      <c r="DI421" s="98"/>
      <c r="DJ421" s="75" t="str">
        <f t="shared" si="276"/>
        <v>NO</v>
      </c>
      <c r="DL421" s="98"/>
      <c r="DM421" s="98">
        <v>44447</v>
      </c>
      <c r="DN421" s="75" t="str">
        <f t="shared" si="277"/>
        <v>SI</v>
      </c>
      <c r="DO421" s="98"/>
      <c r="DP421" s="75" t="str">
        <f t="shared" si="278"/>
        <v>NO</v>
      </c>
      <c r="DQ421" s="98"/>
      <c r="DR421" s="75" t="str">
        <f t="shared" si="279"/>
        <v>NO</v>
      </c>
      <c r="DS421" s="98"/>
      <c r="DT421" s="75" t="str">
        <f t="shared" si="280"/>
        <v>NO</v>
      </c>
      <c r="DU421" s="98"/>
      <c r="DV421" s="75" t="str">
        <f t="shared" si="281"/>
        <v>NO</v>
      </c>
      <c r="DW421" s="98"/>
      <c r="DX421" s="75" t="str">
        <f t="shared" si="282"/>
        <v>NO</v>
      </c>
      <c r="DY421" s="98">
        <v>44411</v>
      </c>
      <c r="DZ421" s="75" t="str">
        <f t="shared" si="283"/>
        <v>SI</v>
      </c>
      <c r="EA421" s="98"/>
      <c r="EB421" s="75" t="str">
        <f t="shared" si="284"/>
        <v>NO</v>
      </c>
      <c r="EC421" s="98" t="s">
        <v>807</v>
      </c>
      <c r="ED421" s="92" t="s">
        <v>1530</v>
      </c>
      <c r="EE421" s="92"/>
      <c r="EF421" s="98" t="s">
        <v>807</v>
      </c>
      <c r="EG421" s="94"/>
      <c r="EH421" s="99"/>
      <c r="EI421" s="99" t="s">
        <v>807</v>
      </c>
      <c r="EJ421" s="99"/>
      <c r="EK421" s="111">
        <v>44098</v>
      </c>
      <c r="EL421" s="92">
        <v>1.02</v>
      </c>
      <c r="EM421" s="112">
        <v>44411</v>
      </c>
      <c r="EN421" s="102">
        <v>99</v>
      </c>
      <c r="EO421" s="111">
        <v>44411</v>
      </c>
      <c r="EP421" s="92">
        <v>227</v>
      </c>
      <c r="EQ421" s="111">
        <v>44098</v>
      </c>
      <c r="ER421" s="99">
        <v>156.4</v>
      </c>
      <c r="ES421" s="111">
        <v>44098</v>
      </c>
      <c r="ET421" s="192">
        <v>48</v>
      </c>
      <c r="EU421" s="111">
        <v>44411</v>
      </c>
      <c r="EV421" s="92">
        <v>113</v>
      </c>
      <c r="EW421" s="101">
        <v>44411</v>
      </c>
      <c r="EX421" s="92"/>
      <c r="EY421" s="112">
        <v>44098</v>
      </c>
      <c r="EZ421" s="92">
        <v>7.7</v>
      </c>
      <c r="FA421" s="102"/>
      <c r="FB421" s="102"/>
      <c r="FC421" s="92"/>
      <c r="FD421" s="92"/>
      <c r="FE421" s="112">
        <v>44411</v>
      </c>
      <c r="FF421" s="125">
        <v>7.9</v>
      </c>
      <c r="FG421" s="111">
        <v>44411</v>
      </c>
      <c r="FH421" s="125">
        <v>79</v>
      </c>
      <c r="FI421" s="92"/>
      <c r="FJ421" s="94"/>
      <c r="FK421" s="92"/>
      <c r="FL421" s="97">
        <v>44428</v>
      </c>
      <c r="FM421" s="98" t="s">
        <v>1530</v>
      </c>
      <c r="FN421" s="97">
        <v>44520</v>
      </c>
      <c r="FO421" s="107" t="s">
        <v>807</v>
      </c>
      <c r="FP421" s="92" t="s">
        <v>132</v>
      </c>
      <c r="FQ421" s="92" t="s">
        <v>132</v>
      </c>
      <c r="FR421" s="92" t="s">
        <v>132</v>
      </c>
      <c r="FS421" s="107" t="s">
        <v>807</v>
      </c>
      <c r="FT421" s="92" t="s">
        <v>132</v>
      </c>
      <c r="FU421" s="92"/>
      <c r="GM421" s="102"/>
    </row>
    <row r="422" spans="1:195" s="75" customFormat="1" x14ac:dyDescent="0.25">
      <c r="A422" s="85">
        <v>2022</v>
      </c>
      <c r="B422" s="76">
        <v>44926</v>
      </c>
      <c r="C422" s="85" t="s">
        <v>121</v>
      </c>
      <c r="D422" s="85" t="s">
        <v>122</v>
      </c>
      <c r="E422" s="85" t="s">
        <v>123</v>
      </c>
      <c r="F422" s="77">
        <f t="shared" si="288"/>
        <v>421</v>
      </c>
      <c r="G422" s="85" t="s">
        <v>1586</v>
      </c>
      <c r="H422" s="85">
        <v>86</v>
      </c>
      <c r="I422" s="85" t="s">
        <v>797</v>
      </c>
      <c r="J422" s="217" t="s">
        <v>800</v>
      </c>
      <c r="K422" s="77" t="str">
        <f>VLOOKUP(J422,[1]CodMpios!$B$1075:$E$1087,4,FALSE)</f>
        <v>86001 - Mocoa</v>
      </c>
      <c r="L422" s="77" t="str">
        <f>VLOOKUP($J422,[1]Coord_Mpios_X_Y!$B$102:$K$114,9,FALSE)</f>
        <v>1,228574994655</v>
      </c>
      <c r="M422" s="77" t="str">
        <f>VLOOKUP($J422,[1]Coord_Mpios_X_Y!$B$102:$K$114,10,FALSE)</f>
        <v>-76,684362183288</v>
      </c>
      <c r="N422" s="86" t="s">
        <v>1775</v>
      </c>
      <c r="O422" s="86" t="s">
        <v>1776</v>
      </c>
      <c r="P422" s="218"/>
      <c r="Q422" s="85" t="s">
        <v>126</v>
      </c>
      <c r="R422" s="85">
        <v>27354937</v>
      </c>
      <c r="S422" s="62" t="str">
        <f t="shared" si="269"/>
        <v>CC27354937</v>
      </c>
      <c r="T422" s="91" t="s">
        <v>272</v>
      </c>
      <c r="U422" s="85" t="s">
        <v>268</v>
      </c>
      <c r="V422" s="91" t="s">
        <v>262</v>
      </c>
      <c r="W422" s="85" t="s">
        <v>578</v>
      </c>
      <c r="X422" s="87">
        <v>21605</v>
      </c>
      <c r="Y422" s="89">
        <f t="shared" si="285"/>
        <v>59</v>
      </c>
      <c r="Z422" s="63">
        <f>VLOOKUP($Y422,[1]Edades!$A$3:$H$153,4,FALSE)</f>
        <v>5</v>
      </c>
      <c r="AA422" s="63" t="str">
        <f>VLOOKUP($Y422,[1]Edades!$A$3:$H$153,6,FALSE)</f>
        <v>5 - Adultez</v>
      </c>
      <c r="AB422" s="63">
        <f>VLOOKUP($Y422,[1]Edades!$A$3:$H$153,7,FALSE)</f>
        <v>12</v>
      </c>
      <c r="AC422" s="63" t="str">
        <f>VLOOKUP($Y422,[1]Edades!$A$3:$H$153,8,FALSE)</f>
        <v>55-59</v>
      </c>
      <c r="AD422" s="91" t="s">
        <v>1590</v>
      </c>
      <c r="AE422" s="85">
        <v>2</v>
      </c>
      <c r="AF422" s="85" t="s">
        <v>807</v>
      </c>
      <c r="AG422" s="86" t="s">
        <v>212</v>
      </c>
      <c r="AH422" s="86" t="s">
        <v>130</v>
      </c>
      <c r="AI422" s="85" t="s">
        <v>807</v>
      </c>
      <c r="AJ422" s="85" t="s">
        <v>1591</v>
      </c>
      <c r="AK422" s="86" t="s">
        <v>1775</v>
      </c>
      <c r="AL422" s="86" t="s">
        <v>1602</v>
      </c>
      <c r="AM422" s="85" t="s">
        <v>1786</v>
      </c>
      <c r="AN422" s="85" t="s">
        <v>131</v>
      </c>
      <c r="AO422" s="85" t="s">
        <v>131</v>
      </c>
      <c r="AP422" s="85" t="s">
        <v>131</v>
      </c>
      <c r="AQ422" s="86" t="s">
        <v>1787</v>
      </c>
      <c r="AR422" s="53" t="str">
        <f t="shared" si="286"/>
        <v>86001 - Mocoa</v>
      </c>
      <c r="AS422" s="85" t="s">
        <v>1627</v>
      </c>
      <c r="AT422" s="85">
        <v>3208090691</v>
      </c>
      <c r="AU422" s="85" t="s">
        <v>1219</v>
      </c>
      <c r="AV422" s="85"/>
      <c r="AW422" s="85"/>
      <c r="AX422" s="85"/>
      <c r="AY422" s="85"/>
      <c r="AZ422" s="85"/>
      <c r="BA422" s="85">
        <v>86</v>
      </c>
      <c r="BB422" s="85" t="s">
        <v>1778</v>
      </c>
      <c r="BC422" s="85">
        <v>86001</v>
      </c>
      <c r="BD422" s="85" t="s">
        <v>1586</v>
      </c>
      <c r="BE422" s="89">
        <v>860010017201</v>
      </c>
      <c r="BF422" s="49" t="s">
        <v>1079</v>
      </c>
      <c r="BG422" s="85" t="s">
        <v>1779</v>
      </c>
      <c r="BH422" s="85" t="s">
        <v>1780</v>
      </c>
      <c r="BI422" s="85">
        <v>4201616</v>
      </c>
      <c r="BJ422" s="85"/>
      <c r="BK422" s="85"/>
      <c r="BL422" s="85" t="s">
        <v>807</v>
      </c>
      <c r="BM422" s="85" t="s">
        <v>130</v>
      </c>
      <c r="BN422" s="85" t="s">
        <v>132</v>
      </c>
      <c r="BO422" s="85">
        <v>0</v>
      </c>
      <c r="BP422" s="85" t="s">
        <v>132</v>
      </c>
      <c r="BQ422" s="85" t="s">
        <v>132</v>
      </c>
      <c r="BR422" s="85" t="s">
        <v>1676</v>
      </c>
      <c r="BS422" s="85" t="s">
        <v>132</v>
      </c>
      <c r="BT422" s="87">
        <v>44876</v>
      </c>
      <c r="BU422" s="85" t="s">
        <v>1677</v>
      </c>
      <c r="BV422" s="85" t="s">
        <v>130</v>
      </c>
      <c r="BW422" s="91" t="s">
        <v>1892</v>
      </c>
      <c r="BX422" s="85" t="s">
        <v>1698</v>
      </c>
      <c r="BY422" s="88" t="s">
        <v>130</v>
      </c>
      <c r="BZ422" s="127" t="s">
        <v>132</v>
      </c>
      <c r="CA422" s="85" t="s">
        <v>130</v>
      </c>
      <c r="CB422" s="85" t="s">
        <v>132</v>
      </c>
      <c r="CC422" s="85" t="s">
        <v>1693</v>
      </c>
      <c r="CD422" s="85" t="s">
        <v>131</v>
      </c>
      <c r="CE422" s="85" t="s">
        <v>1681</v>
      </c>
      <c r="CF422" s="85" t="s">
        <v>1858</v>
      </c>
      <c r="CG422" s="109">
        <v>44</v>
      </c>
      <c r="CH422" s="95">
        <v>150</v>
      </c>
      <c r="CI422" s="50">
        <f t="shared" si="270"/>
        <v>19.555555555555557</v>
      </c>
      <c r="CJ422" s="18" t="str">
        <f t="shared" si="271"/>
        <v>NORMAL</v>
      </c>
      <c r="CK422" s="95">
        <f>Hoja1!L424</f>
        <v>22</v>
      </c>
      <c r="CL422" s="10" t="s">
        <v>1114</v>
      </c>
      <c r="CM422" s="98">
        <v>43909</v>
      </c>
      <c r="CN422" s="92"/>
      <c r="CO422" s="75">
        <v>1</v>
      </c>
      <c r="CP422" s="98">
        <v>43893</v>
      </c>
      <c r="CQ422" s="75">
        <v>2</v>
      </c>
      <c r="CR422" s="65" t="s">
        <v>1222</v>
      </c>
      <c r="CS422" s="75">
        <v>0</v>
      </c>
      <c r="CT422" s="110" t="s">
        <v>131</v>
      </c>
      <c r="CU422" s="92" t="s">
        <v>130</v>
      </c>
      <c r="CV422" s="92" t="s">
        <v>1221</v>
      </c>
      <c r="CW422" s="102">
        <v>120</v>
      </c>
      <c r="CX422" s="102">
        <v>70</v>
      </c>
      <c r="CY422" s="93" t="s">
        <v>807</v>
      </c>
      <c r="CZ422" s="92" t="s">
        <v>132</v>
      </c>
      <c r="DA422" s="92" t="s">
        <v>130</v>
      </c>
      <c r="DB422" s="92">
        <v>1</v>
      </c>
      <c r="DC422" s="75" t="str">
        <f t="shared" si="272"/>
        <v/>
      </c>
      <c r="DD422" s="16" t="str">
        <f t="shared" si="273"/>
        <v/>
      </c>
      <c r="DE422" s="16" t="str">
        <f t="shared" si="274"/>
        <v/>
      </c>
      <c r="DF422" s="16" t="str">
        <f t="shared" si="275"/>
        <v/>
      </c>
      <c r="DG422" s="16" t="str">
        <f t="shared" si="287"/>
        <v xml:space="preserve"> +  +  + </v>
      </c>
      <c r="DH422" s="16" t="str">
        <f t="shared" si="295"/>
        <v>HTA</v>
      </c>
      <c r="DI422" s="98"/>
      <c r="DJ422" s="75" t="str">
        <f t="shared" si="276"/>
        <v>NO</v>
      </c>
      <c r="DL422" s="98"/>
      <c r="DM422" s="97">
        <v>44406</v>
      </c>
      <c r="DN422" s="75" t="str">
        <f t="shared" si="277"/>
        <v>SI</v>
      </c>
      <c r="DO422" s="98"/>
      <c r="DP422" s="75" t="str">
        <f t="shared" si="278"/>
        <v>NO</v>
      </c>
      <c r="DQ422" s="98"/>
      <c r="DR422" s="75" t="str">
        <f t="shared" si="279"/>
        <v>NO</v>
      </c>
      <c r="DS422" s="98"/>
      <c r="DT422" s="75" t="str">
        <f t="shared" si="280"/>
        <v>NO</v>
      </c>
      <c r="DU422" s="98"/>
      <c r="DV422" s="75" t="str">
        <f t="shared" si="281"/>
        <v>NO</v>
      </c>
      <c r="DW422" s="97">
        <v>44547</v>
      </c>
      <c r="DX422" s="75" t="str">
        <f t="shared" si="282"/>
        <v>SI</v>
      </c>
      <c r="DY422" s="114">
        <v>44646</v>
      </c>
      <c r="DZ422" s="75" t="str">
        <f t="shared" si="283"/>
        <v>SI</v>
      </c>
      <c r="EA422" s="98"/>
      <c r="EB422" s="75" t="str">
        <f t="shared" si="284"/>
        <v>NO</v>
      </c>
      <c r="EC422" s="98" t="s">
        <v>132</v>
      </c>
      <c r="ED422" s="92" t="s">
        <v>1530</v>
      </c>
      <c r="EE422" s="92" t="s">
        <v>807</v>
      </c>
      <c r="EF422" s="92" t="s">
        <v>1114</v>
      </c>
      <c r="EG422" s="94"/>
      <c r="EH422" s="92">
        <v>1</v>
      </c>
      <c r="EI422" s="92">
        <v>3</v>
      </c>
      <c r="EJ422" s="92"/>
      <c r="EK422" s="164">
        <v>44646</v>
      </c>
      <c r="EL422" s="92">
        <v>0.82</v>
      </c>
      <c r="EM422" s="165">
        <v>44646</v>
      </c>
      <c r="EN422" s="92">
        <v>93</v>
      </c>
      <c r="EO422" s="164">
        <v>44646</v>
      </c>
      <c r="EP422" s="92">
        <v>128.19999999999999</v>
      </c>
      <c r="EQ422" s="164">
        <v>44646</v>
      </c>
      <c r="ER422" s="99">
        <v>65.519999999999982</v>
      </c>
      <c r="ES422" s="164">
        <v>44646</v>
      </c>
      <c r="ET422" s="192">
        <v>49.9</v>
      </c>
      <c r="EU422" s="164">
        <v>44646</v>
      </c>
      <c r="EV422" s="92">
        <v>63.9</v>
      </c>
      <c r="EW422" s="164">
        <v>44295</v>
      </c>
      <c r="EX422" s="92">
        <v>17.63</v>
      </c>
      <c r="EY422" s="103"/>
      <c r="EZ422" s="92"/>
      <c r="FA422" s="92"/>
      <c r="FB422" s="92"/>
      <c r="FC422" s="92"/>
      <c r="FD422" s="92"/>
      <c r="FE422" s="165">
        <v>44646</v>
      </c>
      <c r="FF422" s="105">
        <v>8.1999999999999993</v>
      </c>
      <c r="FG422" s="164">
        <v>44295</v>
      </c>
      <c r="FH422" s="105">
        <v>46.5</v>
      </c>
      <c r="FI422" s="98">
        <v>44295</v>
      </c>
      <c r="FJ422" s="94" t="s">
        <v>1712</v>
      </c>
      <c r="FK422" s="92">
        <v>80</v>
      </c>
      <c r="FL422" s="98">
        <v>44876</v>
      </c>
      <c r="FM422" s="98" t="s">
        <v>1530</v>
      </c>
      <c r="FN422" s="98">
        <v>44968</v>
      </c>
      <c r="FO422" s="107"/>
      <c r="FP422" s="92" t="s">
        <v>132</v>
      </c>
      <c r="FQ422" s="92" t="s">
        <v>132</v>
      </c>
      <c r="FR422" s="92" t="s">
        <v>132</v>
      </c>
      <c r="FS422" s="107" t="s">
        <v>807</v>
      </c>
      <c r="FT422" s="92" t="s">
        <v>132</v>
      </c>
      <c r="FU422" s="92"/>
      <c r="GM422" s="92"/>
    </row>
    <row r="423" spans="1:195" s="75" customFormat="1" x14ac:dyDescent="0.25">
      <c r="A423" s="85">
        <v>2022</v>
      </c>
      <c r="B423" s="76">
        <v>44926</v>
      </c>
      <c r="C423" s="85" t="s">
        <v>121</v>
      </c>
      <c r="D423" s="85" t="s">
        <v>122</v>
      </c>
      <c r="E423" s="85" t="s">
        <v>123</v>
      </c>
      <c r="F423" s="77">
        <f t="shared" si="288"/>
        <v>422</v>
      </c>
      <c r="G423" s="85" t="s">
        <v>1586</v>
      </c>
      <c r="H423" s="85">
        <v>86</v>
      </c>
      <c r="I423" s="85" t="s">
        <v>797</v>
      </c>
      <c r="J423" s="217" t="s">
        <v>800</v>
      </c>
      <c r="K423" s="77" t="str">
        <f>VLOOKUP(J423,[1]CodMpios!$B$1075:$E$1087,4,FALSE)</f>
        <v>86001 - Mocoa</v>
      </c>
      <c r="L423" s="77" t="str">
        <f>VLOOKUP($J423,[1]Coord_Mpios_X_Y!$B$102:$K$114,9,FALSE)</f>
        <v>1,228574994655</v>
      </c>
      <c r="M423" s="77" t="str">
        <f>VLOOKUP($J423,[1]Coord_Mpios_X_Y!$B$102:$K$114,10,FALSE)</f>
        <v>-76,684362183288</v>
      </c>
      <c r="N423" s="86" t="s">
        <v>1775</v>
      </c>
      <c r="O423" s="86" t="s">
        <v>1776</v>
      </c>
      <c r="P423" s="218"/>
      <c r="Q423" s="85" t="s">
        <v>126</v>
      </c>
      <c r="R423" s="85">
        <v>97480325</v>
      </c>
      <c r="S423" s="62" t="str">
        <f t="shared" si="269"/>
        <v>CC97480325</v>
      </c>
      <c r="T423" s="91" t="s">
        <v>849</v>
      </c>
      <c r="U423" s="85" t="s">
        <v>315</v>
      </c>
      <c r="V423" s="91" t="s">
        <v>346</v>
      </c>
      <c r="W423" s="85" t="s">
        <v>850</v>
      </c>
      <c r="X423" s="87">
        <v>25202</v>
      </c>
      <c r="Y423" s="89">
        <f t="shared" si="285"/>
        <v>68</v>
      </c>
      <c r="Z423" s="63">
        <f>VLOOKUP($Y423,[1]Edades!$A$3:$H$153,4,FALSE)</f>
        <v>6</v>
      </c>
      <c r="AA423" s="63" t="str">
        <f>VLOOKUP($Y423,[1]Edades!$A$3:$H$153,6,FALSE)</f>
        <v>6 - Persona mayor</v>
      </c>
      <c r="AB423" s="63">
        <f>VLOOKUP($Y423,[1]Edades!$A$3:$H$153,7,FALSE)</f>
        <v>14</v>
      </c>
      <c r="AC423" s="63" t="str">
        <f>VLOOKUP($Y423,[1]Edades!$A$3:$H$153,8,FALSE)</f>
        <v>65-69</v>
      </c>
      <c r="AD423" s="91" t="s">
        <v>1589</v>
      </c>
      <c r="AE423" s="85">
        <v>1</v>
      </c>
      <c r="AF423" s="85" t="s">
        <v>807</v>
      </c>
      <c r="AG423" s="86" t="s">
        <v>1777</v>
      </c>
      <c r="AH423" s="85" t="s">
        <v>807</v>
      </c>
      <c r="AI423" s="85" t="s">
        <v>807</v>
      </c>
      <c r="AJ423" s="85" t="s">
        <v>807</v>
      </c>
      <c r="AK423" s="86" t="s">
        <v>1775</v>
      </c>
      <c r="AL423" s="86" t="s">
        <v>1600</v>
      </c>
      <c r="AM423" s="85" t="s">
        <v>1786</v>
      </c>
      <c r="AN423" s="85" t="s">
        <v>131</v>
      </c>
      <c r="AO423" s="85" t="s">
        <v>131</v>
      </c>
      <c r="AP423" s="85" t="s">
        <v>131</v>
      </c>
      <c r="AQ423" s="75" t="s">
        <v>1841</v>
      </c>
      <c r="AR423" s="53" t="str">
        <f t="shared" si="286"/>
        <v>86001 - Mocoa</v>
      </c>
      <c r="AS423" s="85" t="s">
        <v>1586</v>
      </c>
      <c r="AT423" s="85">
        <v>3214533836</v>
      </c>
      <c r="AU423" s="85" t="s">
        <v>1219</v>
      </c>
      <c r="AV423" s="85"/>
      <c r="AW423" s="85"/>
      <c r="AX423" s="85"/>
      <c r="AY423" s="85"/>
      <c r="AZ423" s="85"/>
      <c r="BA423" s="85">
        <v>86</v>
      </c>
      <c r="BB423" s="85" t="s">
        <v>1778</v>
      </c>
      <c r="BC423" s="85">
        <v>86001</v>
      </c>
      <c r="BD423" s="85" t="s">
        <v>1586</v>
      </c>
      <c r="BE423" s="89">
        <v>860010017201</v>
      </c>
      <c r="BF423" s="49" t="s">
        <v>1079</v>
      </c>
      <c r="BG423" s="85" t="s">
        <v>1779</v>
      </c>
      <c r="BH423" s="85" t="s">
        <v>1780</v>
      </c>
      <c r="BI423" s="85">
        <v>4201616</v>
      </c>
      <c r="BJ423" s="85"/>
      <c r="BK423" s="85"/>
      <c r="BL423" s="85" t="s">
        <v>807</v>
      </c>
      <c r="BM423" s="88" t="s">
        <v>132</v>
      </c>
      <c r="BN423" s="85" t="s">
        <v>132</v>
      </c>
      <c r="BO423" s="85">
        <v>0</v>
      </c>
      <c r="BP423" s="85" t="s">
        <v>132</v>
      </c>
      <c r="BQ423" s="85" t="s">
        <v>132</v>
      </c>
      <c r="BR423" s="85" t="s">
        <v>807</v>
      </c>
      <c r="BS423" s="85" t="s">
        <v>807</v>
      </c>
      <c r="BT423" s="87">
        <v>44859</v>
      </c>
      <c r="BU423" s="85" t="s">
        <v>1677</v>
      </c>
      <c r="BV423" s="85" t="s">
        <v>130</v>
      </c>
      <c r="BW423" s="91" t="s">
        <v>1808</v>
      </c>
      <c r="BX423" s="85"/>
      <c r="BY423" s="85" t="s">
        <v>132</v>
      </c>
      <c r="BZ423" s="85" t="s">
        <v>807</v>
      </c>
      <c r="CA423" s="85" t="s">
        <v>807</v>
      </c>
      <c r="CB423" s="85"/>
      <c r="CC423" s="85"/>
      <c r="CD423" s="85" t="s">
        <v>131</v>
      </c>
      <c r="CE423" s="88" t="s">
        <v>1681</v>
      </c>
      <c r="CF423" s="80" t="str">
        <f t="shared" ref="CF423:CF424" si="296">E423</f>
        <v>HTA</v>
      </c>
      <c r="CG423" s="109">
        <v>84</v>
      </c>
      <c r="CH423" s="95">
        <v>167</v>
      </c>
      <c r="CI423" s="50">
        <f t="shared" si="270"/>
        <v>30.119401914733409</v>
      </c>
      <c r="CJ423" s="18" t="str">
        <f t="shared" si="271"/>
        <v>OBESIDAD</v>
      </c>
      <c r="CK423" s="95" t="e">
        <f>Hoja1!L425</f>
        <v>#DIV/0!</v>
      </c>
      <c r="CL423" s="10" t="s">
        <v>807</v>
      </c>
      <c r="CM423" s="98">
        <v>43963</v>
      </c>
      <c r="CN423" s="92"/>
      <c r="CO423" s="75">
        <v>1</v>
      </c>
      <c r="CP423" s="98">
        <v>40909</v>
      </c>
      <c r="CQ423" s="75">
        <v>2</v>
      </c>
      <c r="CR423" s="65" t="s">
        <v>1222</v>
      </c>
      <c r="CS423" s="75">
        <v>0</v>
      </c>
      <c r="CT423" s="110" t="s">
        <v>131</v>
      </c>
      <c r="CU423" s="93" t="s">
        <v>807</v>
      </c>
      <c r="CV423" s="92"/>
      <c r="CW423" s="102">
        <v>120</v>
      </c>
      <c r="CX423" s="102">
        <v>100</v>
      </c>
      <c r="CY423" s="93" t="s">
        <v>807</v>
      </c>
      <c r="CZ423" s="92" t="s">
        <v>132</v>
      </c>
      <c r="DA423" s="75" t="s">
        <v>807</v>
      </c>
      <c r="DB423" s="92">
        <v>0</v>
      </c>
      <c r="DC423" s="75" t="str">
        <f t="shared" si="272"/>
        <v/>
      </c>
      <c r="DD423" s="16" t="str">
        <f t="shared" si="273"/>
        <v/>
      </c>
      <c r="DE423" s="16" t="str">
        <f t="shared" si="274"/>
        <v/>
      </c>
      <c r="DF423" s="16" t="str">
        <f t="shared" si="275"/>
        <v/>
      </c>
      <c r="DG423" s="16" t="str">
        <f t="shared" si="287"/>
        <v xml:space="preserve"> +  +  + </v>
      </c>
      <c r="DH423" s="16" t="str">
        <f t="shared" si="295"/>
        <v>HTA</v>
      </c>
      <c r="DI423" s="98"/>
      <c r="DJ423" s="75" t="str">
        <f t="shared" si="276"/>
        <v>NO</v>
      </c>
      <c r="DL423" s="98"/>
      <c r="DM423" s="98"/>
      <c r="DN423" s="75" t="str">
        <f t="shared" si="277"/>
        <v>NO</v>
      </c>
      <c r="DO423" s="98"/>
      <c r="DP423" s="75" t="str">
        <f t="shared" si="278"/>
        <v>NO</v>
      </c>
      <c r="DQ423" s="98"/>
      <c r="DR423" s="75" t="str">
        <f t="shared" si="279"/>
        <v>NO</v>
      </c>
      <c r="DS423" s="98"/>
      <c r="DT423" s="75" t="str">
        <f t="shared" si="280"/>
        <v>NO</v>
      </c>
      <c r="DU423" s="98"/>
      <c r="DV423" s="75" t="str">
        <f t="shared" si="281"/>
        <v>NO</v>
      </c>
      <c r="DW423" s="98"/>
      <c r="DX423" s="75" t="str">
        <f t="shared" si="282"/>
        <v>NO</v>
      </c>
      <c r="DY423" s="98"/>
      <c r="DZ423" s="75" t="str">
        <f t="shared" si="283"/>
        <v>NO</v>
      </c>
      <c r="EA423" s="98"/>
      <c r="EB423" s="75" t="str">
        <f t="shared" si="284"/>
        <v>NO</v>
      </c>
      <c r="EC423" s="98" t="s">
        <v>807</v>
      </c>
      <c r="ED423" s="92" t="s">
        <v>1530</v>
      </c>
      <c r="EE423" s="92"/>
      <c r="EF423" s="98" t="s">
        <v>807</v>
      </c>
      <c r="EG423" s="94"/>
      <c r="EH423" s="99" t="s">
        <v>131</v>
      </c>
      <c r="EI423" s="99" t="s">
        <v>807</v>
      </c>
      <c r="EJ423" s="99"/>
      <c r="EK423" s="101"/>
      <c r="EL423" s="92"/>
      <c r="EM423" s="103"/>
      <c r="EN423" s="102"/>
      <c r="EO423" s="101"/>
      <c r="EP423" s="92"/>
      <c r="EQ423" s="101"/>
      <c r="ER423" s="99">
        <v>0</v>
      </c>
      <c r="ES423" s="101"/>
      <c r="ET423" s="192"/>
      <c r="EU423" s="101"/>
      <c r="EV423" s="92"/>
      <c r="EW423" s="101"/>
      <c r="EX423" s="92"/>
      <c r="EY423" s="103"/>
      <c r="EZ423" s="92"/>
      <c r="FA423" s="102"/>
      <c r="FB423" s="102"/>
      <c r="FC423" s="92"/>
      <c r="FD423" s="92"/>
      <c r="FE423" s="103"/>
      <c r="FF423" s="105"/>
      <c r="FG423" s="101"/>
      <c r="FH423" s="105"/>
      <c r="FI423" s="92"/>
      <c r="FJ423" s="94"/>
      <c r="FK423" s="92"/>
      <c r="FL423" s="98">
        <v>44859</v>
      </c>
      <c r="FM423" s="98" t="s">
        <v>1530</v>
      </c>
      <c r="FN423" s="98">
        <v>44951</v>
      </c>
      <c r="FO423" s="107"/>
      <c r="FP423" s="92" t="s">
        <v>132</v>
      </c>
      <c r="FQ423" s="92" t="s">
        <v>132</v>
      </c>
      <c r="FR423" s="92" t="s">
        <v>132</v>
      </c>
      <c r="FS423" s="107" t="s">
        <v>807</v>
      </c>
      <c r="FT423" s="92" t="s">
        <v>132</v>
      </c>
      <c r="FU423" s="92"/>
      <c r="GM423" s="102"/>
    </row>
    <row r="424" spans="1:195" s="75" customFormat="1" x14ac:dyDescent="0.25">
      <c r="A424" s="85">
        <v>2022</v>
      </c>
      <c r="B424" s="76">
        <v>44926</v>
      </c>
      <c r="C424" s="85" t="s">
        <v>121</v>
      </c>
      <c r="D424" s="85" t="s">
        <v>122</v>
      </c>
      <c r="E424" s="85" t="s">
        <v>123</v>
      </c>
      <c r="F424" s="77">
        <f t="shared" si="288"/>
        <v>423</v>
      </c>
      <c r="G424" s="85" t="s">
        <v>1586</v>
      </c>
      <c r="H424" s="85">
        <v>86</v>
      </c>
      <c r="I424" s="85" t="s">
        <v>797</v>
      </c>
      <c r="J424" s="217" t="s">
        <v>899</v>
      </c>
      <c r="K424" s="77" t="str">
        <f>VLOOKUP(J424,[1]CodMpios!$B$1075:$E$1087,4,FALSE)</f>
        <v>86320 - Orito</v>
      </c>
      <c r="L424" s="77" t="str">
        <f>VLOOKUP($J424,[1]Coord_Mpios_X_Y!$B$102:$K$114,9,FALSE)</f>
        <v>0,673756322544</v>
      </c>
      <c r="M424" s="77" t="str">
        <f>VLOOKUP($J424,[1]Coord_Mpios_X_Y!$B$102:$K$114,10,FALSE)</f>
        <v>-76,943139228782</v>
      </c>
      <c r="N424" s="86" t="s">
        <v>1775</v>
      </c>
      <c r="O424" s="86" t="s">
        <v>1776</v>
      </c>
      <c r="P424" s="218"/>
      <c r="Q424" s="85" t="s">
        <v>126</v>
      </c>
      <c r="R424" s="85">
        <v>59793014</v>
      </c>
      <c r="S424" s="62" t="str">
        <f t="shared" si="269"/>
        <v>CC59793014</v>
      </c>
      <c r="T424" s="85" t="s">
        <v>906</v>
      </c>
      <c r="U424" s="85" t="s">
        <v>459</v>
      </c>
      <c r="V424" s="85" t="s">
        <v>143</v>
      </c>
      <c r="W424" s="85" t="s">
        <v>244</v>
      </c>
      <c r="X424" s="87">
        <v>23178</v>
      </c>
      <c r="Y424" s="89">
        <f t="shared" si="285"/>
        <v>63</v>
      </c>
      <c r="Z424" s="63">
        <f>VLOOKUP($Y424,[1]Edades!$A$3:$H$153,4,FALSE)</f>
        <v>6</v>
      </c>
      <c r="AA424" s="63" t="str">
        <f>VLOOKUP($Y424,[1]Edades!$A$3:$H$153,6,FALSE)</f>
        <v>6 - Persona mayor</v>
      </c>
      <c r="AB424" s="63">
        <f>VLOOKUP($Y424,[1]Edades!$A$3:$H$153,7,FALSE)</f>
        <v>13</v>
      </c>
      <c r="AC424" s="63" t="str">
        <f>VLOOKUP($Y424,[1]Edades!$A$3:$H$153,8,FALSE)</f>
        <v>60-64</v>
      </c>
      <c r="AD424" s="91" t="s">
        <v>1590</v>
      </c>
      <c r="AE424" s="85">
        <v>2</v>
      </c>
      <c r="AF424" s="85" t="s">
        <v>807</v>
      </c>
      <c r="AG424" s="86" t="s">
        <v>1777</v>
      </c>
      <c r="AH424" s="85" t="s">
        <v>807</v>
      </c>
      <c r="AI424" s="85" t="s">
        <v>807</v>
      </c>
      <c r="AJ424" s="85" t="s">
        <v>807</v>
      </c>
      <c r="AK424" s="86" t="s">
        <v>1775</v>
      </c>
      <c r="AL424" s="86" t="s">
        <v>1600</v>
      </c>
      <c r="AM424" s="85" t="s">
        <v>1786</v>
      </c>
      <c r="AN424" s="85" t="s">
        <v>131</v>
      </c>
      <c r="AO424" s="85" t="s">
        <v>131</v>
      </c>
      <c r="AP424" s="85" t="s">
        <v>131</v>
      </c>
      <c r="AQ424" s="75" t="s">
        <v>1841</v>
      </c>
      <c r="AR424" s="53" t="str">
        <f t="shared" si="286"/>
        <v>86320 - Orito</v>
      </c>
      <c r="AS424" s="85" t="s">
        <v>1608</v>
      </c>
      <c r="AT424" s="85">
        <v>3118531604</v>
      </c>
      <c r="AU424" s="85" t="s">
        <v>1219</v>
      </c>
      <c r="AV424" s="85"/>
      <c r="AW424" s="85"/>
      <c r="AX424" s="85"/>
      <c r="AY424" s="85"/>
      <c r="AZ424" s="85"/>
      <c r="BA424" s="85">
        <v>86</v>
      </c>
      <c r="BB424" s="85" t="s">
        <v>1778</v>
      </c>
      <c r="BC424" s="85">
        <v>86320</v>
      </c>
      <c r="BD424" s="85" t="s">
        <v>1608</v>
      </c>
      <c r="BE424" s="89">
        <v>860010017201</v>
      </c>
      <c r="BF424" s="49" t="s">
        <v>1082</v>
      </c>
      <c r="BG424" s="85" t="s">
        <v>1779</v>
      </c>
      <c r="BH424" s="85" t="s">
        <v>1780</v>
      </c>
      <c r="BI424" s="85">
        <v>4201616</v>
      </c>
      <c r="BJ424" s="85"/>
      <c r="BK424" s="85"/>
      <c r="BL424" s="85" t="s">
        <v>807</v>
      </c>
      <c r="BM424" s="88" t="s">
        <v>132</v>
      </c>
      <c r="BN424" s="85" t="s">
        <v>132</v>
      </c>
      <c r="BO424" s="85">
        <v>0</v>
      </c>
      <c r="BP424" s="85" t="s">
        <v>132</v>
      </c>
      <c r="BQ424" s="85" t="s">
        <v>132</v>
      </c>
      <c r="BR424" s="85" t="s">
        <v>807</v>
      </c>
      <c r="BS424" s="85" t="s">
        <v>807</v>
      </c>
      <c r="BT424" s="90">
        <v>42514</v>
      </c>
      <c r="BU424" s="85" t="s">
        <v>1677</v>
      </c>
      <c r="BV424" s="85" t="s">
        <v>130</v>
      </c>
      <c r="BW424" s="91" t="s">
        <v>1808</v>
      </c>
      <c r="BX424" s="85"/>
      <c r="BY424" s="88" t="s">
        <v>130</v>
      </c>
      <c r="BZ424" s="85" t="s">
        <v>807</v>
      </c>
      <c r="CA424" s="85" t="s">
        <v>807</v>
      </c>
      <c r="CB424" s="85"/>
      <c r="CC424" s="85"/>
      <c r="CD424" s="85" t="s">
        <v>131</v>
      </c>
      <c r="CE424" s="88" t="s">
        <v>1681</v>
      </c>
      <c r="CF424" s="80" t="str">
        <f t="shared" si="296"/>
        <v>HTA</v>
      </c>
      <c r="CG424" s="92">
        <v>93</v>
      </c>
      <c r="CH424" s="93">
        <v>158</v>
      </c>
      <c r="CI424" s="50">
        <f t="shared" si="270"/>
        <v>37.25364524915878</v>
      </c>
      <c r="CJ424" s="18" t="str">
        <f t="shared" si="271"/>
        <v>OBESIDAD</v>
      </c>
      <c r="CK424" s="95" t="e">
        <f>Hoja1!L426</f>
        <v>#DIV/0!</v>
      </c>
      <c r="CL424" s="10" t="s">
        <v>807</v>
      </c>
      <c r="CM424" s="97">
        <v>43975</v>
      </c>
      <c r="CN424" s="92"/>
      <c r="CO424" s="75">
        <v>1</v>
      </c>
      <c r="CP424" s="97">
        <v>42514</v>
      </c>
      <c r="CQ424" s="75">
        <v>2</v>
      </c>
      <c r="CR424" s="65" t="s">
        <v>1222</v>
      </c>
      <c r="CS424" s="75">
        <v>0</v>
      </c>
      <c r="CT424" s="110" t="s">
        <v>131</v>
      </c>
      <c r="CU424" s="93" t="s">
        <v>807</v>
      </c>
      <c r="CV424" s="92"/>
      <c r="CW424" s="93">
        <v>130</v>
      </c>
      <c r="CX424" s="92">
        <v>90</v>
      </c>
      <c r="CY424" s="93" t="s">
        <v>807</v>
      </c>
      <c r="CZ424" s="92" t="s">
        <v>130</v>
      </c>
      <c r="DA424" s="75" t="s">
        <v>807</v>
      </c>
      <c r="DB424" s="92">
        <v>0</v>
      </c>
      <c r="DC424" s="75" t="str">
        <f t="shared" si="272"/>
        <v/>
      </c>
      <c r="DD424" s="16" t="str">
        <f t="shared" si="273"/>
        <v/>
      </c>
      <c r="DE424" s="16" t="str">
        <f t="shared" si="274"/>
        <v/>
      </c>
      <c r="DF424" s="16" t="str">
        <f t="shared" si="275"/>
        <v/>
      </c>
      <c r="DG424" s="16" t="str">
        <f t="shared" si="287"/>
        <v xml:space="preserve"> +  +  + </v>
      </c>
      <c r="DH424" s="16" t="str">
        <f t="shared" si="295"/>
        <v>HTA</v>
      </c>
      <c r="DI424" s="98"/>
      <c r="DJ424" s="75" t="str">
        <f t="shared" si="276"/>
        <v>NO</v>
      </c>
      <c r="DL424" s="98"/>
      <c r="DM424" s="98"/>
      <c r="DN424" s="75" t="str">
        <f t="shared" si="277"/>
        <v>NO</v>
      </c>
      <c r="DO424" s="98"/>
      <c r="DP424" s="75" t="str">
        <f t="shared" si="278"/>
        <v>NO</v>
      </c>
      <c r="DQ424" s="98"/>
      <c r="DR424" s="75" t="str">
        <f t="shared" si="279"/>
        <v>NO</v>
      </c>
      <c r="DS424" s="98"/>
      <c r="DT424" s="75" t="str">
        <f t="shared" si="280"/>
        <v>NO</v>
      </c>
      <c r="DU424" s="98"/>
      <c r="DV424" s="75" t="str">
        <f t="shared" si="281"/>
        <v>NO</v>
      </c>
      <c r="DW424" s="98"/>
      <c r="DX424" s="75" t="str">
        <f t="shared" si="282"/>
        <v>NO</v>
      </c>
      <c r="DY424" s="98"/>
      <c r="DZ424" s="75" t="str">
        <f t="shared" si="283"/>
        <v>NO</v>
      </c>
      <c r="EA424" s="98"/>
      <c r="EB424" s="75" t="str">
        <f t="shared" si="284"/>
        <v>NO</v>
      </c>
      <c r="EC424" s="98" t="s">
        <v>807</v>
      </c>
      <c r="ED424" s="92" t="s">
        <v>1530</v>
      </c>
      <c r="EE424" s="92"/>
      <c r="EF424" s="98" t="s">
        <v>807</v>
      </c>
      <c r="EG424" s="94"/>
      <c r="EH424" s="99" t="s">
        <v>131</v>
      </c>
      <c r="EI424" s="99" t="s">
        <v>807</v>
      </c>
      <c r="EJ424" s="99"/>
      <c r="EK424" s="101">
        <v>43906</v>
      </c>
      <c r="EL424" s="92">
        <v>0.88</v>
      </c>
      <c r="EM424" s="103"/>
      <c r="EN424" s="102"/>
      <c r="EO424" s="101"/>
      <c r="EP424" s="92"/>
      <c r="EQ424" s="101"/>
      <c r="ER424" s="99">
        <v>0</v>
      </c>
      <c r="ES424" s="101"/>
      <c r="ET424" s="192"/>
      <c r="EU424" s="101"/>
      <c r="EV424" s="92"/>
      <c r="EW424" s="101"/>
      <c r="EX424" s="92"/>
      <c r="EY424" s="103"/>
      <c r="EZ424" s="92"/>
      <c r="FA424" s="102"/>
      <c r="FB424" s="102"/>
      <c r="FC424" s="92"/>
      <c r="FD424" s="92"/>
      <c r="FE424" s="103"/>
      <c r="FF424" s="105"/>
      <c r="FG424" s="101"/>
      <c r="FH424" s="105"/>
      <c r="FI424" s="92"/>
      <c r="FJ424" s="94"/>
      <c r="FK424" s="92"/>
      <c r="FL424" s="97">
        <v>42514</v>
      </c>
      <c r="FM424" s="98" t="s">
        <v>1530</v>
      </c>
      <c r="FN424" s="114"/>
      <c r="FO424" s="107" t="s">
        <v>807</v>
      </c>
      <c r="FP424" s="92" t="s">
        <v>132</v>
      </c>
      <c r="FQ424" s="92" t="s">
        <v>132</v>
      </c>
      <c r="FR424" s="92" t="s">
        <v>132</v>
      </c>
      <c r="FS424" s="107" t="s">
        <v>807</v>
      </c>
      <c r="FT424" s="92" t="s">
        <v>132</v>
      </c>
      <c r="FU424" s="92"/>
      <c r="GM424" s="102"/>
    </row>
    <row r="425" spans="1:195" s="75" customFormat="1" x14ac:dyDescent="0.25">
      <c r="A425" s="85">
        <v>2022</v>
      </c>
      <c r="B425" s="76">
        <v>44926</v>
      </c>
      <c r="C425" s="85" t="s">
        <v>121</v>
      </c>
      <c r="D425" s="85" t="s">
        <v>122</v>
      </c>
      <c r="E425" s="85" t="s">
        <v>1474</v>
      </c>
      <c r="F425" s="77">
        <f t="shared" si="288"/>
        <v>424</v>
      </c>
      <c r="G425" s="85" t="s">
        <v>1586</v>
      </c>
      <c r="H425" s="85">
        <v>86</v>
      </c>
      <c r="I425" s="85" t="s">
        <v>797</v>
      </c>
      <c r="J425" s="217" t="s">
        <v>800</v>
      </c>
      <c r="K425" s="77" t="str">
        <f>VLOOKUP(J425,[1]CodMpios!$B$1075:$E$1087,4,FALSE)</f>
        <v>86001 - Mocoa</v>
      </c>
      <c r="L425" s="77" t="str">
        <f>VLOOKUP($J425,[1]Coord_Mpios_X_Y!$B$102:$K$114,9,FALSE)</f>
        <v>1,228574994655</v>
      </c>
      <c r="M425" s="77" t="str">
        <f>VLOOKUP($J425,[1]Coord_Mpios_X_Y!$B$102:$K$114,10,FALSE)</f>
        <v>-76,684362183288</v>
      </c>
      <c r="N425" s="86" t="s">
        <v>1775</v>
      </c>
      <c r="O425" s="86" t="s">
        <v>1776</v>
      </c>
      <c r="P425" s="218"/>
      <c r="Q425" s="85" t="s">
        <v>126</v>
      </c>
      <c r="R425" s="108">
        <v>18127764</v>
      </c>
      <c r="S425" s="62" t="str">
        <f t="shared" si="269"/>
        <v>CC18127764</v>
      </c>
      <c r="T425" s="91" t="s">
        <v>200</v>
      </c>
      <c r="U425" s="85" t="s">
        <v>1341</v>
      </c>
      <c r="V425" s="91" t="s">
        <v>691</v>
      </c>
      <c r="W425" s="85" t="s">
        <v>179</v>
      </c>
      <c r="X425" s="87">
        <v>28759</v>
      </c>
      <c r="Y425" s="89">
        <f t="shared" si="285"/>
        <v>78</v>
      </c>
      <c r="Z425" s="63">
        <f>VLOOKUP($Y425,[1]Edades!$A$3:$H$153,4,FALSE)</f>
        <v>6</v>
      </c>
      <c r="AA425" s="63" t="str">
        <f>VLOOKUP($Y425,[1]Edades!$A$3:$H$153,6,FALSE)</f>
        <v>6 - Persona mayor</v>
      </c>
      <c r="AB425" s="63">
        <f>VLOOKUP($Y425,[1]Edades!$A$3:$H$153,7,FALSE)</f>
        <v>16</v>
      </c>
      <c r="AC425" s="63" t="str">
        <f>VLOOKUP($Y425,[1]Edades!$A$3:$H$153,8,FALSE)</f>
        <v>75-79</v>
      </c>
      <c r="AD425" s="91" t="s">
        <v>1589</v>
      </c>
      <c r="AE425" s="85">
        <v>1</v>
      </c>
      <c r="AF425" s="85" t="s">
        <v>807</v>
      </c>
      <c r="AG425" s="86" t="s">
        <v>1777</v>
      </c>
      <c r="AH425" s="85" t="s">
        <v>807</v>
      </c>
      <c r="AI425" s="85" t="s">
        <v>1595</v>
      </c>
      <c r="AJ425" s="85" t="s">
        <v>807</v>
      </c>
      <c r="AK425" s="86" t="s">
        <v>1775</v>
      </c>
      <c r="AL425" s="86" t="s">
        <v>1602</v>
      </c>
      <c r="AM425" s="85" t="s">
        <v>1786</v>
      </c>
      <c r="AN425" s="85" t="s">
        <v>131</v>
      </c>
      <c r="AO425" s="85" t="s">
        <v>131</v>
      </c>
      <c r="AP425" s="85" t="s">
        <v>131</v>
      </c>
      <c r="AQ425" s="75" t="s">
        <v>1841</v>
      </c>
      <c r="AR425" s="53" t="str">
        <f t="shared" si="286"/>
        <v>86001 - Mocoa</v>
      </c>
      <c r="AS425" s="85" t="s">
        <v>1651</v>
      </c>
      <c r="AT425" s="85">
        <v>3118443903</v>
      </c>
      <c r="AU425" s="85" t="s">
        <v>1219</v>
      </c>
      <c r="AV425" s="85"/>
      <c r="AW425" s="85"/>
      <c r="AX425" s="85"/>
      <c r="AY425" s="85"/>
      <c r="AZ425" s="85"/>
      <c r="BA425" s="85">
        <v>86</v>
      </c>
      <c r="BB425" s="85" t="s">
        <v>1778</v>
      </c>
      <c r="BC425" s="85">
        <v>86001</v>
      </c>
      <c r="BD425" s="85" t="s">
        <v>2048</v>
      </c>
      <c r="BE425" s="89">
        <v>860010017201</v>
      </c>
      <c r="BF425" s="49" t="s">
        <v>1079</v>
      </c>
      <c r="BG425" s="85" t="s">
        <v>1779</v>
      </c>
      <c r="BH425" s="85" t="s">
        <v>1780</v>
      </c>
      <c r="BI425" s="85">
        <v>4201616</v>
      </c>
      <c r="BJ425" s="85"/>
      <c r="BK425" s="85"/>
      <c r="BL425" s="85" t="s">
        <v>807</v>
      </c>
      <c r="BM425" s="88" t="s">
        <v>132</v>
      </c>
      <c r="BN425" s="85" t="s">
        <v>132</v>
      </c>
      <c r="BO425" s="85">
        <v>0</v>
      </c>
      <c r="BP425" s="85" t="s">
        <v>132</v>
      </c>
      <c r="BQ425" s="85" t="s">
        <v>132</v>
      </c>
      <c r="BR425" s="127" t="s">
        <v>2241</v>
      </c>
      <c r="BS425" s="85" t="s">
        <v>132</v>
      </c>
      <c r="BT425" s="87">
        <v>44880</v>
      </c>
      <c r="BU425" s="85" t="s">
        <v>1677</v>
      </c>
      <c r="BV425" s="85" t="s">
        <v>130</v>
      </c>
      <c r="BW425" s="91" t="s">
        <v>131</v>
      </c>
      <c r="BX425" s="85" t="s">
        <v>132</v>
      </c>
      <c r="BY425" s="85" t="s">
        <v>131</v>
      </c>
      <c r="BZ425" s="85" t="s">
        <v>132</v>
      </c>
      <c r="CA425" s="85" t="s">
        <v>130</v>
      </c>
      <c r="CB425" s="85" t="s">
        <v>132</v>
      </c>
      <c r="CC425" s="85" t="s">
        <v>1699</v>
      </c>
      <c r="CD425" s="85" t="s">
        <v>131</v>
      </c>
      <c r="CE425" s="85" t="s">
        <v>1681</v>
      </c>
      <c r="CF425" s="85" t="s">
        <v>1886</v>
      </c>
      <c r="CG425" s="109">
        <v>70</v>
      </c>
      <c r="CH425" s="95">
        <v>165</v>
      </c>
      <c r="CI425" s="50">
        <f t="shared" si="270"/>
        <v>25.711662075298442</v>
      </c>
      <c r="CJ425" s="18" t="str">
        <f t="shared" si="271"/>
        <v>SOBREPESO</v>
      </c>
      <c r="CK425" s="95">
        <f>Hoja1!L427</f>
        <v>49</v>
      </c>
      <c r="CL425" s="10" t="s">
        <v>1115</v>
      </c>
      <c r="CM425" s="98">
        <v>44007</v>
      </c>
      <c r="CN425" s="92"/>
      <c r="CO425" s="92">
        <v>2</v>
      </c>
      <c r="CP425" s="65" t="s">
        <v>1222</v>
      </c>
      <c r="CQ425" s="75">
        <v>1</v>
      </c>
      <c r="CR425" s="98">
        <v>42370</v>
      </c>
      <c r="CS425" s="75">
        <v>1</v>
      </c>
      <c r="CT425" s="110" t="s">
        <v>1707</v>
      </c>
      <c r="CU425" s="92" t="s">
        <v>130</v>
      </c>
      <c r="CV425" s="92" t="s">
        <v>1221</v>
      </c>
      <c r="CW425" s="102">
        <v>115</v>
      </c>
      <c r="CX425" s="102">
        <v>72</v>
      </c>
      <c r="CY425" s="93" t="s">
        <v>130</v>
      </c>
      <c r="CZ425" s="92" t="s">
        <v>130</v>
      </c>
      <c r="DA425" s="92" t="s">
        <v>130</v>
      </c>
      <c r="DB425" s="92">
        <v>1</v>
      </c>
      <c r="DC425" s="75" t="str">
        <f t="shared" si="272"/>
        <v/>
      </c>
      <c r="DD425" s="16" t="str">
        <f t="shared" si="273"/>
        <v/>
      </c>
      <c r="DE425" s="16" t="str">
        <f t="shared" si="274"/>
        <v/>
      </c>
      <c r="DF425" s="16" t="str">
        <f t="shared" si="275"/>
        <v/>
      </c>
      <c r="DG425" s="16" t="str">
        <f t="shared" si="287"/>
        <v xml:space="preserve"> +  +  + </v>
      </c>
      <c r="DH425" s="16" t="str">
        <f t="shared" ref="DH425:DH426" si="297">E425</f>
        <v>DM</v>
      </c>
      <c r="DI425" s="98"/>
      <c r="DJ425" s="75" t="str">
        <f t="shared" si="276"/>
        <v>NO</v>
      </c>
      <c r="DL425" s="98"/>
      <c r="DM425" s="97">
        <v>44615</v>
      </c>
      <c r="DN425" s="75" t="str">
        <f t="shared" si="277"/>
        <v>SI</v>
      </c>
      <c r="DO425" s="98"/>
      <c r="DP425" s="75" t="str">
        <f t="shared" si="278"/>
        <v>NO</v>
      </c>
      <c r="DQ425" s="98"/>
      <c r="DR425" s="75" t="str">
        <f t="shared" si="279"/>
        <v>NO</v>
      </c>
      <c r="DS425" s="98"/>
      <c r="DT425" s="75" t="str">
        <f t="shared" si="280"/>
        <v>NO</v>
      </c>
      <c r="DU425" s="98"/>
      <c r="DV425" s="75" t="str">
        <f t="shared" si="281"/>
        <v>NO</v>
      </c>
      <c r="DW425" s="98"/>
      <c r="DX425" s="75" t="str">
        <f t="shared" si="282"/>
        <v>NO</v>
      </c>
      <c r="DY425" s="114">
        <v>44484</v>
      </c>
      <c r="DZ425" s="75" t="str">
        <f t="shared" si="283"/>
        <v>SI</v>
      </c>
      <c r="EA425" s="98"/>
      <c r="EB425" s="75" t="str">
        <f t="shared" si="284"/>
        <v>NO</v>
      </c>
      <c r="EC425" s="98" t="s">
        <v>132</v>
      </c>
      <c r="ED425" s="92" t="s">
        <v>1530</v>
      </c>
      <c r="EE425" s="92" t="s">
        <v>807</v>
      </c>
      <c r="EF425" s="92" t="s">
        <v>1114</v>
      </c>
      <c r="EG425" s="94"/>
      <c r="EH425" s="99" t="s">
        <v>131</v>
      </c>
      <c r="EI425" s="92">
        <v>1</v>
      </c>
      <c r="EJ425" s="92"/>
      <c r="EK425" s="164">
        <v>44638</v>
      </c>
      <c r="EL425" s="92">
        <v>0.89</v>
      </c>
      <c r="EM425" s="165">
        <v>44638</v>
      </c>
      <c r="EN425" s="102">
        <v>158.9</v>
      </c>
      <c r="EO425" s="164">
        <v>44638</v>
      </c>
      <c r="EP425" s="92">
        <v>231</v>
      </c>
      <c r="EQ425" s="164">
        <v>44638</v>
      </c>
      <c r="ER425" s="99">
        <v>137.26</v>
      </c>
      <c r="ES425" s="164">
        <v>44638</v>
      </c>
      <c r="ET425" s="192">
        <v>42</v>
      </c>
      <c r="EU425" s="164">
        <v>44638</v>
      </c>
      <c r="EV425" s="92">
        <v>258.7</v>
      </c>
      <c r="EW425" s="164">
        <v>44484</v>
      </c>
      <c r="EX425" s="92" t="s">
        <v>1753</v>
      </c>
      <c r="EY425" s="165">
        <v>44638</v>
      </c>
      <c r="EZ425" s="92">
        <v>7.94</v>
      </c>
      <c r="FA425" s="102"/>
      <c r="FB425" s="102"/>
      <c r="FC425" s="92"/>
      <c r="FD425" s="92"/>
      <c r="FE425" s="165">
        <v>44484</v>
      </c>
      <c r="FF425" s="105">
        <v>17</v>
      </c>
      <c r="FG425" s="164">
        <v>44484</v>
      </c>
      <c r="FH425" s="105">
        <v>166.5</v>
      </c>
      <c r="FI425" s="98">
        <v>44638</v>
      </c>
      <c r="FJ425" s="94" t="s">
        <v>1712</v>
      </c>
      <c r="FK425" s="92">
        <v>96</v>
      </c>
      <c r="FL425" s="98">
        <v>44880</v>
      </c>
      <c r="FM425" s="98" t="s">
        <v>1530</v>
      </c>
      <c r="FN425" s="98">
        <v>44972</v>
      </c>
      <c r="FO425" s="107"/>
      <c r="FP425" s="92" t="s">
        <v>132</v>
      </c>
      <c r="FQ425" s="92" t="s">
        <v>132</v>
      </c>
      <c r="FR425" s="92" t="s">
        <v>132</v>
      </c>
      <c r="FS425" s="107" t="s">
        <v>807</v>
      </c>
      <c r="FT425" s="92" t="s">
        <v>132</v>
      </c>
      <c r="FU425" s="92"/>
      <c r="GM425" s="102"/>
    </row>
    <row r="426" spans="1:195" s="75" customFormat="1" x14ac:dyDescent="0.25">
      <c r="A426" s="85">
        <v>2022</v>
      </c>
      <c r="B426" s="76">
        <v>44926</v>
      </c>
      <c r="C426" s="85" t="s">
        <v>121</v>
      </c>
      <c r="D426" s="85" t="s">
        <v>122</v>
      </c>
      <c r="E426" s="85" t="s">
        <v>123</v>
      </c>
      <c r="F426" s="77">
        <f t="shared" si="288"/>
        <v>425</v>
      </c>
      <c r="G426" s="85" t="s">
        <v>1586</v>
      </c>
      <c r="H426" s="85">
        <v>86</v>
      </c>
      <c r="I426" s="85" t="s">
        <v>797</v>
      </c>
      <c r="J426" s="217" t="s">
        <v>983</v>
      </c>
      <c r="K426" s="77" t="str">
        <f>VLOOKUP(J426,[1]CodMpios!$B$1075:$E$1087,4,FALSE)</f>
        <v>86749 - Sibundoy</v>
      </c>
      <c r="L426" s="77" t="str">
        <f>VLOOKUP($J426,[1]Coord_Mpios_X_Y!$B$102:$K$114,9,FALSE)</f>
        <v>1,228746922448</v>
      </c>
      <c r="M426" s="77" t="str">
        <f>VLOOKUP($J426,[1]Coord_Mpios_X_Y!$B$102:$K$114,10,FALSE)</f>
        <v>-76,913075853547</v>
      </c>
      <c r="N426" s="86" t="s">
        <v>1775</v>
      </c>
      <c r="O426" s="86" t="s">
        <v>1776</v>
      </c>
      <c r="P426" s="218"/>
      <c r="Q426" s="85" t="s">
        <v>126</v>
      </c>
      <c r="R426" s="108">
        <v>41181658</v>
      </c>
      <c r="S426" s="62" t="str">
        <f t="shared" si="269"/>
        <v>CC41181658</v>
      </c>
      <c r="T426" s="91" t="s">
        <v>600</v>
      </c>
      <c r="U426" s="85" t="s">
        <v>675</v>
      </c>
      <c r="V426" s="91" t="s">
        <v>233</v>
      </c>
      <c r="W426" s="85" t="s">
        <v>513</v>
      </c>
      <c r="X426" s="87">
        <v>25794</v>
      </c>
      <c r="Y426" s="89">
        <f t="shared" si="285"/>
        <v>70</v>
      </c>
      <c r="Z426" s="63">
        <f>VLOOKUP($Y426,[1]Edades!$A$3:$H$153,4,FALSE)</f>
        <v>6</v>
      </c>
      <c r="AA426" s="63" t="str">
        <f>VLOOKUP($Y426,[1]Edades!$A$3:$H$153,6,FALSE)</f>
        <v>6 - Persona mayor</v>
      </c>
      <c r="AB426" s="63">
        <f>VLOOKUP($Y426,[1]Edades!$A$3:$H$153,7,FALSE)</f>
        <v>15</v>
      </c>
      <c r="AC426" s="63" t="str">
        <f>VLOOKUP($Y426,[1]Edades!$A$3:$H$153,8,FALSE)</f>
        <v>70-74</v>
      </c>
      <c r="AD426" s="91" t="s">
        <v>1590</v>
      </c>
      <c r="AE426" s="85">
        <v>2</v>
      </c>
      <c r="AF426" s="85" t="s">
        <v>807</v>
      </c>
      <c r="AG426" s="86" t="s">
        <v>1777</v>
      </c>
      <c r="AH426" s="85" t="s">
        <v>807</v>
      </c>
      <c r="AI426" s="85" t="s">
        <v>807</v>
      </c>
      <c r="AJ426" s="85" t="s">
        <v>807</v>
      </c>
      <c r="AK426" s="86" t="s">
        <v>1775</v>
      </c>
      <c r="AL426" s="85" t="s">
        <v>807</v>
      </c>
      <c r="AM426" s="85" t="s">
        <v>1786</v>
      </c>
      <c r="AN426" s="85" t="s">
        <v>131</v>
      </c>
      <c r="AO426" s="85" t="s">
        <v>131</v>
      </c>
      <c r="AP426" s="85" t="s">
        <v>131</v>
      </c>
      <c r="AQ426" s="75" t="s">
        <v>1841</v>
      </c>
      <c r="AR426" s="53" t="str">
        <f t="shared" si="286"/>
        <v>86749 - Sibundoy</v>
      </c>
      <c r="AS426" s="85" t="s">
        <v>1669</v>
      </c>
      <c r="AT426" s="85">
        <v>3132439470</v>
      </c>
      <c r="AU426" s="85" t="s">
        <v>1219</v>
      </c>
      <c r="AV426" s="85"/>
      <c r="AW426" s="85"/>
      <c r="AX426" s="85"/>
      <c r="AY426" s="85"/>
      <c r="AZ426" s="85"/>
      <c r="BA426" s="85">
        <v>86</v>
      </c>
      <c r="BB426" s="85" t="s">
        <v>1778</v>
      </c>
      <c r="BC426" s="85">
        <v>86749</v>
      </c>
      <c r="BD426" s="85" t="s">
        <v>1669</v>
      </c>
      <c r="BE426" s="89">
        <v>860010017201</v>
      </c>
      <c r="BF426" s="49" t="s">
        <v>1080</v>
      </c>
      <c r="BG426" s="85" t="s">
        <v>1779</v>
      </c>
      <c r="BH426" s="85" t="s">
        <v>1780</v>
      </c>
      <c r="BI426" s="85">
        <v>4201616</v>
      </c>
      <c r="BJ426" s="85"/>
      <c r="BK426" s="85"/>
      <c r="BL426" s="85" t="s">
        <v>807</v>
      </c>
      <c r="BM426" s="85" t="s">
        <v>130</v>
      </c>
      <c r="BN426" s="85" t="s">
        <v>132</v>
      </c>
      <c r="BO426" s="85">
        <v>0</v>
      </c>
      <c r="BP426" s="85" t="s">
        <v>132</v>
      </c>
      <c r="BQ426" s="85" t="s">
        <v>132</v>
      </c>
      <c r="BR426" s="85" t="s">
        <v>807</v>
      </c>
      <c r="BS426" s="85" t="s">
        <v>807</v>
      </c>
      <c r="BT426" s="90">
        <v>44705</v>
      </c>
      <c r="BU426" s="85" t="s">
        <v>1677</v>
      </c>
      <c r="BV426" s="85" t="s">
        <v>130</v>
      </c>
      <c r="BW426" s="91" t="s">
        <v>1678</v>
      </c>
      <c r="BX426" s="85"/>
      <c r="BY426" s="85" t="s">
        <v>132</v>
      </c>
      <c r="BZ426" s="85" t="s">
        <v>807</v>
      </c>
      <c r="CA426" s="85" t="s">
        <v>807</v>
      </c>
      <c r="CB426" s="85"/>
      <c r="CC426" s="85"/>
      <c r="CD426" s="85" t="s">
        <v>131</v>
      </c>
      <c r="CE426" s="88" t="s">
        <v>1681</v>
      </c>
      <c r="CF426" s="80" t="str">
        <f t="shared" ref="CF426:CF435" si="298">E426</f>
        <v>HTA</v>
      </c>
      <c r="CG426" s="109">
        <v>65</v>
      </c>
      <c r="CH426" s="95">
        <v>160</v>
      </c>
      <c r="CI426" s="50">
        <f t="shared" si="270"/>
        <v>25.390624999999996</v>
      </c>
      <c r="CJ426" s="18" t="str">
        <f t="shared" si="271"/>
        <v>SOBREPESO</v>
      </c>
      <c r="CK426" s="95">
        <f>Hoja1!L428</f>
        <v>39</v>
      </c>
      <c r="CL426" s="10" t="s">
        <v>1115</v>
      </c>
      <c r="CM426" s="97">
        <v>44047</v>
      </c>
      <c r="CN426" s="92"/>
      <c r="CO426" s="75">
        <v>1</v>
      </c>
      <c r="CP426" s="97">
        <v>44047</v>
      </c>
      <c r="CQ426" s="75">
        <v>2</v>
      </c>
      <c r="CR426" s="65" t="s">
        <v>1222</v>
      </c>
      <c r="CS426" s="75">
        <v>0</v>
      </c>
      <c r="CT426" s="92" t="s">
        <v>131</v>
      </c>
      <c r="CU426" s="93" t="s">
        <v>807</v>
      </c>
      <c r="CV426" s="92"/>
      <c r="CW426" s="102">
        <v>110</v>
      </c>
      <c r="CX426" s="102">
        <v>80</v>
      </c>
      <c r="CY426" s="93" t="s">
        <v>807</v>
      </c>
      <c r="CZ426" s="92" t="s">
        <v>130</v>
      </c>
      <c r="DA426" s="75" t="s">
        <v>807</v>
      </c>
      <c r="DB426" s="92">
        <v>0</v>
      </c>
      <c r="DC426" s="75" t="str">
        <f t="shared" si="272"/>
        <v/>
      </c>
      <c r="DD426" s="16" t="str">
        <f t="shared" si="273"/>
        <v/>
      </c>
      <c r="DE426" s="16" t="str">
        <f t="shared" si="274"/>
        <v/>
      </c>
      <c r="DF426" s="16" t="str">
        <f t="shared" si="275"/>
        <v/>
      </c>
      <c r="DG426" s="16" t="str">
        <f t="shared" si="287"/>
        <v xml:space="preserve"> +  +  + </v>
      </c>
      <c r="DH426" s="16" t="str">
        <f t="shared" si="297"/>
        <v>HTA</v>
      </c>
      <c r="DI426" s="98">
        <v>43789</v>
      </c>
      <c r="DJ426" s="75" t="str">
        <f t="shared" si="276"/>
        <v>SI</v>
      </c>
      <c r="DL426" s="98"/>
      <c r="DM426" s="98"/>
      <c r="DN426" s="75" t="str">
        <f t="shared" si="277"/>
        <v>NO</v>
      </c>
      <c r="DO426" s="98">
        <v>43790</v>
      </c>
      <c r="DP426" s="75" t="str">
        <f t="shared" si="278"/>
        <v>SI</v>
      </c>
      <c r="DQ426" s="98"/>
      <c r="DR426" s="75" t="str">
        <f t="shared" si="279"/>
        <v>NO</v>
      </c>
      <c r="DS426" s="98"/>
      <c r="DT426" s="75" t="str">
        <f t="shared" si="280"/>
        <v>NO</v>
      </c>
      <c r="DU426" s="98">
        <v>43916</v>
      </c>
      <c r="DV426" s="75" t="str">
        <f t="shared" si="281"/>
        <v>SI</v>
      </c>
      <c r="DW426" s="98"/>
      <c r="DX426" s="75" t="str">
        <f t="shared" si="282"/>
        <v>NO</v>
      </c>
      <c r="DY426" s="98">
        <v>44053</v>
      </c>
      <c r="DZ426" s="75" t="str">
        <f t="shared" si="283"/>
        <v>SI</v>
      </c>
      <c r="EA426" s="98"/>
      <c r="EB426" s="75" t="str">
        <f t="shared" si="284"/>
        <v>NO</v>
      </c>
      <c r="EC426" s="98" t="s">
        <v>807</v>
      </c>
      <c r="ED426" s="92" t="s">
        <v>1530</v>
      </c>
      <c r="EE426" s="92"/>
      <c r="EF426" s="98" t="s">
        <v>807</v>
      </c>
      <c r="EG426" s="94"/>
      <c r="EH426" s="99" t="s">
        <v>131</v>
      </c>
      <c r="EI426" s="99" t="s">
        <v>807</v>
      </c>
      <c r="EJ426" s="99"/>
      <c r="EK426" s="101">
        <v>44053</v>
      </c>
      <c r="EL426" s="92">
        <v>1</v>
      </c>
      <c r="EM426" s="103">
        <v>44053</v>
      </c>
      <c r="EN426" s="102">
        <v>85</v>
      </c>
      <c r="EO426" s="101">
        <v>44053</v>
      </c>
      <c r="EP426" s="92">
        <v>319</v>
      </c>
      <c r="EQ426" s="101">
        <v>44053</v>
      </c>
      <c r="ER426" s="99">
        <v>219.8</v>
      </c>
      <c r="ES426" s="101">
        <v>44053</v>
      </c>
      <c r="ET426" s="192">
        <v>41</v>
      </c>
      <c r="EU426" s="101">
        <v>44053</v>
      </c>
      <c r="EV426" s="92">
        <v>291</v>
      </c>
      <c r="EW426" s="101" t="s">
        <v>1940</v>
      </c>
      <c r="EX426" s="92"/>
      <c r="EY426" s="103" t="s">
        <v>1836</v>
      </c>
      <c r="EZ426" s="92">
        <v>98</v>
      </c>
      <c r="FA426" s="102"/>
      <c r="FB426" s="102"/>
      <c r="FC426" s="92"/>
      <c r="FD426" s="92"/>
      <c r="FE426" s="103">
        <v>44053</v>
      </c>
      <c r="FF426" s="105">
        <v>5</v>
      </c>
      <c r="FG426" s="101" t="s">
        <v>1836</v>
      </c>
      <c r="FH426" s="185" t="s">
        <v>1836</v>
      </c>
      <c r="FI426" s="92"/>
      <c r="FJ426" s="94"/>
      <c r="FK426" s="92"/>
      <c r="FL426" s="97">
        <v>44705</v>
      </c>
      <c r="FM426" s="98" t="s">
        <v>1530</v>
      </c>
      <c r="FN426" s="97">
        <v>44797</v>
      </c>
      <c r="FO426" s="107" t="s">
        <v>807</v>
      </c>
      <c r="FP426" s="92" t="s">
        <v>132</v>
      </c>
      <c r="FQ426" s="92" t="s">
        <v>132</v>
      </c>
      <c r="FR426" s="92" t="s">
        <v>132</v>
      </c>
      <c r="FS426" s="107" t="s">
        <v>807</v>
      </c>
      <c r="FT426" s="92" t="s">
        <v>132</v>
      </c>
      <c r="FU426" s="92"/>
      <c r="GM426" s="102"/>
    </row>
    <row r="427" spans="1:195" s="75" customFormat="1" x14ac:dyDescent="0.25">
      <c r="A427" s="85">
        <v>2022</v>
      </c>
      <c r="B427" s="76">
        <v>44926</v>
      </c>
      <c r="C427" s="85" t="s">
        <v>121</v>
      </c>
      <c r="D427" s="85" t="s">
        <v>122</v>
      </c>
      <c r="E427" s="85" t="s">
        <v>123</v>
      </c>
      <c r="F427" s="77">
        <f t="shared" si="288"/>
        <v>426</v>
      </c>
      <c r="G427" s="85" t="s">
        <v>1586</v>
      </c>
      <c r="H427" s="85">
        <v>86</v>
      </c>
      <c r="I427" s="85" t="s">
        <v>797</v>
      </c>
      <c r="J427" s="217" t="s">
        <v>980</v>
      </c>
      <c r="K427" s="77" t="str">
        <f>VLOOKUP(J427,[1]CodMpios!$B$1075:$E$1087,4,FALSE)</f>
        <v>86755 - San Francisco</v>
      </c>
      <c r="L427" s="77" t="str">
        <f>VLOOKUP($J427,[1]Coord_Mpios_X_Y!$B$102:$K$114,9,FALSE)</f>
        <v>1,136071096046</v>
      </c>
      <c r="M427" s="77" t="str">
        <f>VLOOKUP($J427,[1]Coord_Mpios_X_Y!$B$102:$K$114,10,FALSE)</f>
        <v>-76,847266605795</v>
      </c>
      <c r="N427" s="86" t="s">
        <v>1784</v>
      </c>
      <c r="O427" s="86" t="s">
        <v>1776</v>
      </c>
      <c r="P427" s="218"/>
      <c r="Q427" s="85" t="s">
        <v>126</v>
      </c>
      <c r="R427" s="108">
        <v>5349194</v>
      </c>
      <c r="S427" s="62" t="str">
        <f t="shared" si="269"/>
        <v>CC5349194</v>
      </c>
      <c r="T427" s="91" t="s">
        <v>218</v>
      </c>
      <c r="U427" s="85" t="s">
        <v>375</v>
      </c>
      <c r="V427" s="91" t="s">
        <v>332</v>
      </c>
      <c r="W427" s="85" t="s">
        <v>168</v>
      </c>
      <c r="X427" s="87">
        <v>16745</v>
      </c>
      <c r="Y427" s="89">
        <f t="shared" si="285"/>
        <v>45</v>
      </c>
      <c r="Z427" s="63">
        <f>VLOOKUP($Y427,[1]Edades!$A$3:$H$153,4,FALSE)</f>
        <v>5</v>
      </c>
      <c r="AA427" s="63" t="str">
        <f>VLOOKUP($Y427,[1]Edades!$A$3:$H$153,6,FALSE)</f>
        <v>5 - Adultez</v>
      </c>
      <c r="AB427" s="63">
        <f>VLOOKUP($Y427,[1]Edades!$A$3:$H$153,7,FALSE)</f>
        <v>10</v>
      </c>
      <c r="AC427" s="63" t="str">
        <f>VLOOKUP($Y427,[1]Edades!$A$3:$H$153,8,FALSE)</f>
        <v>45-49</v>
      </c>
      <c r="AD427" s="91" t="s">
        <v>1589</v>
      </c>
      <c r="AE427" s="85">
        <v>1</v>
      </c>
      <c r="AF427" s="85" t="s">
        <v>807</v>
      </c>
      <c r="AG427" s="86" t="s">
        <v>553</v>
      </c>
      <c r="AH427" s="86" t="s">
        <v>130</v>
      </c>
      <c r="AI427" s="85" t="s">
        <v>807</v>
      </c>
      <c r="AJ427" s="85" t="s">
        <v>807</v>
      </c>
      <c r="AK427" s="86" t="s">
        <v>1784</v>
      </c>
      <c r="AL427" s="85" t="s">
        <v>807</v>
      </c>
      <c r="AM427" s="85" t="s">
        <v>1786</v>
      </c>
      <c r="AN427" s="85" t="s">
        <v>131</v>
      </c>
      <c r="AO427" s="85" t="s">
        <v>131</v>
      </c>
      <c r="AP427" s="85" t="s">
        <v>131</v>
      </c>
      <c r="AQ427" s="75" t="s">
        <v>1841</v>
      </c>
      <c r="AR427" s="53" t="str">
        <f t="shared" si="286"/>
        <v>86755 - San Francisco</v>
      </c>
      <c r="AS427" s="85" t="s">
        <v>1938</v>
      </c>
      <c r="AT427" s="85">
        <v>3216432677</v>
      </c>
      <c r="AU427" s="85" t="s">
        <v>1219</v>
      </c>
      <c r="AV427" s="85"/>
      <c r="AW427" s="85"/>
      <c r="AX427" s="85"/>
      <c r="AY427" s="85"/>
      <c r="AZ427" s="85"/>
      <c r="BA427" s="85">
        <v>86</v>
      </c>
      <c r="BB427" s="85" t="s">
        <v>1778</v>
      </c>
      <c r="BC427" s="85">
        <v>86755</v>
      </c>
      <c r="BD427" s="85" t="s">
        <v>1938</v>
      </c>
      <c r="BE427" s="89">
        <v>860010017201</v>
      </c>
      <c r="BF427" t="s">
        <v>1079</v>
      </c>
      <c r="BG427" s="85" t="s">
        <v>1779</v>
      </c>
      <c r="BH427" s="85" t="s">
        <v>1780</v>
      </c>
      <c r="BI427" s="85">
        <v>4201616</v>
      </c>
      <c r="BJ427" s="85"/>
      <c r="BK427" s="85"/>
      <c r="BL427" s="85" t="s">
        <v>807</v>
      </c>
      <c r="BM427" s="85" t="s">
        <v>130</v>
      </c>
      <c r="BN427" s="85" t="s">
        <v>132</v>
      </c>
      <c r="BO427" s="85">
        <v>0</v>
      </c>
      <c r="BP427" s="85" t="s">
        <v>132</v>
      </c>
      <c r="BQ427" s="85" t="s">
        <v>132</v>
      </c>
      <c r="BR427" s="85" t="s">
        <v>807</v>
      </c>
      <c r="BS427" s="85" t="s">
        <v>807</v>
      </c>
      <c r="BT427" s="90">
        <v>44594</v>
      </c>
      <c r="BU427" s="85" t="s">
        <v>1677</v>
      </c>
      <c r="BV427" s="85" t="s">
        <v>130</v>
      </c>
      <c r="BW427" s="91" t="s">
        <v>1678</v>
      </c>
      <c r="BX427" s="85"/>
      <c r="BY427" s="85" t="s">
        <v>132</v>
      </c>
      <c r="BZ427" s="85" t="s">
        <v>807</v>
      </c>
      <c r="CA427" s="85" t="s">
        <v>807</v>
      </c>
      <c r="CB427" s="85"/>
      <c r="CC427" s="85"/>
      <c r="CD427" s="85" t="s">
        <v>131</v>
      </c>
      <c r="CE427" s="88" t="s">
        <v>1681</v>
      </c>
      <c r="CF427" s="80" t="str">
        <f t="shared" si="298"/>
        <v>HTA</v>
      </c>
      <c r="CG427" s="109">
        <v>78</v>
      </c>
      <c r="CH427" s="95">
        <v>170</v>
      </c>
      <c r="CI427" s="50">
        <f t="shared" si="270"/>
        <v>26.989619377162633</v>
      </c>
      <c r="CJ427" s="18" t="str">
        <f t="shared" si="271"/>
        <v>SOBREPESO</v>
      </c>
      <c r="CK427" s="95">
        <f>Hoja1!L429</f>
        <v>5</v>
      </c>
      <c r="CL427" s="10" t="s">
        <v>1112</v>
      </c>
      <c r="CM427" s="97">
        <v>44075</v>
      </c>
      <c r="CN427" s="92"/>
      <c r="CO427" s="75">
        <v>1</v>
      </c>
      <c r="CP427" s="97">
        <v>44075</v>
      </c>
      <c r="CQ427" s="75">
        <v>2</v>
      </c>
      <c r="CR427" s="65" t="s">
        <v>1222</v>
      </c>
      <c r="CS427" s="75">
        <v>0</v>
      </c>
      <c r="CT427" s="92" t="s">
        <v>131</v>
      </c>
      <c r="CU427" s="93" t="s">
        <v>807</v>
      </c>
      <c r="CV427" s="92"/>
      <c r="CW427" s="102">
        <v>126</v>
      </c>
      <c r="CX427" s="102">
        <v>88</v>
      </c>
      <c r="CY427" s="93" t="s">
        <v>807</v>
      </c>
      <c r="CZ427" s="92" t="s">
        <v>132</v>
      </c>
      <c r="DA427" s="75" t="s">
        <v>807</v>
      </c>
      <c r="DB427" s="92">
        <v>0</v>
      </c>
      <c r="DC427" s="75" t="str">
        <f t="shared" si="272"/>
        <v/>
      </c>
      <c r="DD427" s="16" t="str">
        <f t="shared" si="273"/>
        <v/>
      </c>
      <c r="DE427" s="16" t="str">
        <f t="shared" si="274"/>
        <v/>
      </c>
      <c r="DF427" s="16" t="str">
        <f t="shared" si="275"/>
        <v>HDL ALTO</v>
      </c>
      <c r="DG427" s="16" t="str">
        <f t="shared" si="287"/>
        <v xml:space="preserve"> +  +  + HDL ALTO</v>
      </c>
      <c r="DH427" s="16" t="str">
        <f>VLOOKUP(DG427,Hoja3!$A$19:$B$41,2,FALSE)</f>
        <v>HDL ALTO</v>
      </c>
      <c r="DI427" s="98"/>
      <c r="DJ427" s="75" t="str">
        <f t="shared" si="276"/>
        <v>NO</v>
      </c>
      <c r="DL427" s="98"/>
      <c r="DM427" s="98">
        <v>44075</v>
      </c>
      <c r="DN427" s="75" t="str">
        <f t="shared" si="277"/>
        <v>SI</v>
      </c>
      <c r="DO427" s="98"/>
      <c r="DP427" s="75" t="str">
        <f t="shared" si="278"/>
        <v>NO</v>
      </c>
      <c r="DQ427" s="98"/>
      <c r="DR427" s="75" t="str">
        <f t="shared" si="279"/>
        <v>NO</v>
      </c>
      <c r="DS427" s="98"/>
      <c r="DT427" s="75" t="str">
        <f t="shared" si="280"/>
        <v>NO</v>
      </c>
      <c r="DU427" s="98"/>
      <c r="DV427" s="75" t="str">
        <f t="shared" si="281"/>
        <v>NO</v>
      </c>
      <c r="DW427" s="98">
        <v>44092</v>
      </c>
      <c r="DX427" s="75" t="str">
        <f t="shared" si="282"/>
        <v>SI</v>
      </c>
      <c r="DY427" s="98">
        <v>44086</v>
      </c>
      <c r="DZ427" s="75" t="str">
        <f t="shared" si="283"/>
        <v>SI</v>
      </c>
      <c r="EA427" s="98"/>
      <c r="EB427" s="75" t="str">
        <f t="shared" si="284"/>
        <v>NO</v>
      </c>
      <c r="EC427" s="98" t="s">
        <v>807</v>
      </c>
      <c r="ED427" s="92" t="s">
        <v>1530</v>
      </c>
      <c r="EE427" s="92"/>
      <c r="EF427" s="98" t="s">
        <v>807</v>
      </c>
      <c r="EG427" s="94"/>
      <c r="EH427" s="99" t="s">
        <v>1711</v>
      </c>
      <c r="EI427" s="99" t="s">
        <v>807</v>
      </c>
      <c r="EJ427" s="99"/>
      <c r="EK427" s="101">
        <v>44086</v>
      </c>
      <c r="EL427" s="92">
        <v>6</v>
      </c>
      <c r="EM427" s="103">
        <v>44086</v>
      </c>
      <c r="EN427" s="102">
        <v>108</v>
      </c>
      <c r="EO427" s="101">
        <v>44086</v>
      </c>
      <c r="EP427" s="92">
        <v>217</v>
      </c>
      <c r="EQ427" s="101">
        <v>44086</v>
      </c>
      <c r="ER427" s="99">
        <v>113.4</v>
      </c>
      <c r="ES427" s="101">
        <v>44086</v>
      </c>
      <c r="ET427" s="192">
        <v>50</v>
      </c>
      <c r="EU427" s="101">
        <v>44086</v>
      </c>
      <c r="EV427" s="92">
        <v>268</v>
      </c>
      <c r="EW427" s="101" t="s">
        <v>1940</v>
      </c>
      <c r="EX427" s="92"/>
      <c r="EY427" s="103">
        <v>44086</v>
      </c>
      <c r="EZ427" s="92">
        <v>98</v>
      </c>
      <c r="FA427" s="102"/>
      <c r="FB427" s="102"/>
      <c r="FC427" s="92"/>
      <c r="FD427" s="92"/>
      <c r="FE427" s="103" t="s">
        <v>1836</v>
      </c>
      <c r="FF427" s="105">
        <v>999</v>
      </c>
      <c r="FG427" s="101" t="s">
        <v>1836</v>
      </c>
      <c r="FH427" s="185" t="s">
        <v>1836</v>
      </c>
      <c r="FI427" s="92"/>
      <c r="FJ427" s="94"/>
      <c r="FK427" s="92"/>
      <c r="FL427" s="97">
        <v>44594</v>
      </c>
      <c r="FM427" s="98" t="s">
        <v>1530</v>
      </c>
      <c r="FN427" s="97">
        <v>44683</v>
      </c>
      <c r="FO427" s="107" t="s">
        <v>807</v>
      </c>
      <c r="FP427" s="92" t="s">
        <v>132</v>
      </c>
      <c r="FQ427" s="92" t="s">
        <v>132</v>
      </c>
      <c r="FR427" s="92" t="s">
        <v>132</v>
      </c>
      <c r="FS427" s="107" t="s">
        <v>807</v>
      </c>
      <c r="FT427" s="92" t="s">
        <v>132</v>
      </c>
      <c r="FU427" s="92"/>
      <c r="GM427" s="102"/>
    </row>
    <row r="428" spans="1:195" s="75" customFormat="1" x14ac:dyDescent="0.25">
      <c r="A428" s="85">
        <v>2022</v>
      </c>
      <c r="B428" s="76">
        <v>44926</v>
      </c>
      <c r="C428" s="85" t="s">
        <v>121</v>
      </c>
      <c r="D428" s="85" t="s">
        <v>122</v>
      </c>
      <c r="E428" s="85" t="s">
        <v>1474</v>
      </c>
      <c r="F428" s="77">
        <f t="shared" si="288"/>
        <v>427</v>
      </c>
      <c r="G428" s="85" t="s">
        <v>1586</v>
      </c>
      <c r="H428" s="85">
        <v>86</v>
      </c>
      <c r="I428" s="85" t="s">
        <v>797</v>
      </c>
      <c r="J428" s="217" t="s">
        <v>798</v>
      </c>
      <c r="K428" s="77" t="str">
        <f>VLOOKUP(J428,[1]CodMpios!$B$1075:$E$1087,4,FALSE)</f>
        <v>86885 - Villagarzón</v>
      </c>
      <c r="L428" s="77" t="str">
        <f>VLOOKUP($J428,[1]Coord_Mpios_X_Y!$B$102:$K$114,9,FALSE)</f>
        <v>0,911149514668</v>
      </c>
      <c r="M428" s="77" t="str">
        <f>VLOOKUP($J428,[1]Coord_Mpios_X_Y!$B$102:$K$114,10,FALSE)</f>
        <v>-76,744954472991</v>
      </c>
      <c r="N428" s="86" t="s">
        <v>1784</v>
      </c>
      <c r="O428" s="86" t="s">
        <v>1776</v>
      </c>
      <c r="P428" s="218"/>
      <c r="Q428" s="85" t="s">
        <v>126</v>
      </c>
      <c r="R428" s="85">
        <v>27358954</v>
      </c>
      <c r="S428" s="62" t="str">
        <f t="shared" si="269"/>
        <v>CC27358954</v>
      </c>
      <c r="T428" s="91" t="s">
        <v>1207</v>
      </c>
      <c r="U428" s="85" t="s">
        <v>1340</v>
      </c>
      <c r="V428" s="91" t="s">
        <v>217</v>
      </c>
      <c r="W428" s="85" t="s">
        <v>489</v>
      </c>
      <c r="X428" s="87">
        <v>19325</v>
      </c>
      <c r="Y428" s="89">
        <f t="shared" si="285"/>
        <v>52</v>
      </c>
      <c r="Z428" s="63">
        <f>VLOOKUP($Y428,[1]Edades!$A$3:$H$153,4,FALSE)</f>
        <v>5</v>
      </c>
      <c r="AA428" s="63" t="str">
        <f>VLOOKUP($Y428,[1]Edades!$A$3:$H$153,6,FALSE)</f>
        <v>5 - Adultez</v>
      </c>
      <c r="AB428" s="63">
        <f>VLOOKUP($Y428,[1]Edades!$A$3:$H$153,7,FALSE)</f>
        <v>11</v>
      </c>
      <c r="AC428" s="63" t="str">
        <f>VLOOKUP($Y428,[1]Edades!$A$3:$H$153,8,FALSE)</f>
        <v>50-54</v>
      </c>
      <c r="AD428" s="91" t="s">
        <v>1590</v>
      </c>
      <c r="AE428" s="85">
        <v>2</v>
      </c>
      <c r="AF428" s="85" t="s">
        <v>807</v>
      </c>
      <c r="AG428" s="86" t="s">
        <v>1777</v>
      </c>
      <c r="AH428" s="85" t="s">
        <v>807</v>
      </c>
      <c r="AI428" s="85" t="s">
        <v>807</v>
      </c>
      <c r="AJ428" s="85" t="s">
        <v>807</v>
      </c>
      <c r="AK428" s="86" t="s">
        <v>1784</v>
      </c>
      <c r="AL428" s="86" t="s">
        <v>1601</v>
      </c>
      <c r="AM428" s="85" t="s">
        <v>1786</v>
      </c>
      <c r="AN428" s="85" t="s">
        <v>131</v>
      </c>
      <c r="AO428" s="85" t="s">
        <v>131</v>
      </c>
      <c r="AP428" s="85" t="s">
        <v>131</v>
      </c>
      <c r="AQ428" s="75" t="s">
        <v>1841</v>
      </c>
      <c r="AR428" s="53" t="str">
        <f t="shared" si="286"/>
        <v>86885 - Villagarzón</v>
      </c>
      <c r="AS428" s="85" t="s">
        <v>1618</v>
      </c>
      <c r="AT428" s="85">
        <v>3153516328</v>
      </c>
      <c r="AU428" s="85" t="s">
        <v>1219</v>
      </c>
      <c r="AV428" s="85"/>
      <c r="AW428" s="85"/>
      <c r="AX428" s="85"/>
      <c r="AY428" s="85"/>
      <c r="AZ428" s="85"/>
      <c r="BA428" s="85">
        <v>86</v>
      </c>
      <c r="BB428" s="85" t="s">
        <v>1778</v>
      </c>
      <c r="BC428" s="85">
        <v>86885</v>
      </c>
      <c r="BD428" s="85" t="s">
        <v>1618</v>
      </c>
      <c r="BE428" s="89">
        <v>860010017201</v>
      </c>
      <c r="BF428" s="49" t="s">
        <v>1083</v>
      </c>
      <c r="BG428" s="85" t="s">
        <v>1779</v>
      </c>
      <c r="BH428" s="85" t="s">
        <v>1780</v>
      </c>
      <c r="BI428" s="85">
        <v>4201616</v>
      </c>
      <c r="BJ428" s="85"/>
      <c r="BK428" s="85"/>
      <c r="BL428" s="85" t="s">
        <v>2276</v>
      </c>
      <c r="BM428" s="85" t="s">
        <v>130</v>
      </c>
      <c r="BN428" s="85" t="s">
        <v>132</v>
      </c>
      <c r="BO428" s="85">
        <v>0</v>
      </c>
      <c r="BP428" s="85" t="s">
        <v>132</v>
      </c>
      <c r="BQ428" s="85" t="s">
        <v>132</v>
      </c>
      <c r="BR428" s="85" t="s">
        <v>807</v>
      </c>
      <c r="BS428" s="85" t="s">
        <v>807</v>
      </c>
      <c r="BT428" s="87">
        <v>44076</v>
      </c>
      <c r="BU428" s="85" t="s">
        <v>1677</v>
      </c>
      <c r="BV428" s="85" t="s">
        <v>130</v>
      </c>
      <c r="BW428" s="91" t="s">
        <v>131</v>
      </c>
      <c r="BX428" s="85"/>
      <c r="BY428" s="85" t="s">
        <v>131</v>
      </c>
      <c r="BZ428" s="85" t="s">
        <v>807</v>
      </c>
      <c r="CA428" s="85" t="s">
        <v>807</v>
      </c>
      <c r="CB428" s="85"/>
      <c r="CC428" s="85"/>
      <c r="CD428" s="85" t="s">
        <v>131</v>
      </c>
      <c r="CE428" s="88" t="s">
        <v>1681</v>
      </c>
      <c r="CF428" s="80" t="str">
        <f t="shared" si="298"/>
        <v>DM</v>
      </c>
      <c r="CG428" s="109">
        <v>66</v>
      </c>
      <c r="CH428" s="95">
        <v>148</v>
      </c>
      <c r="CI428" s="50">
        <f t="shared" si="270"/>
        <v>30.131482834185537</v>
      </c>
      <c r="CJ428" s="18" t="str">
        <f t="shared" si="271"/>
        <v>OBESIDAD</v>
      </c>
      <c r="CK428" s="95" t="e">
        <f>Hoja1!L430</f>
        <v>#NUM!</v>
      </c>
      <c r="CL428" s="10" t="s">
        <v>807</v>
      </c>
      <c r="CM428" s="98">
        <v>44076</v>
      </c>
      <c r="CN428" s="92"/>
      <c r="CO428" s="92">
        <v>2</v>
      </c>
      <c r="CP428" s="65" t="s">
        <v>1222</v>
      </c>
      <c r="CQ428" s="75">
        <v>1</v>
      </c>
      <c r="CR428" s="98">
        <v>44076</v>
      </c>
      <c r="CS428" s="75">
        <v>1</v>
      </c>
      <c r="CT428" s="110" t="s">
        <v>1707</v>
      </c>
      <c r="CU428" s="93" t="s">
        <v>807</v>
      </c>
      <c r="CV428" s="92"/>
      <c r="CW428" s="102"/>
      <c r="CX428" s="102"/>
      <c r="CY428" s="93" t="s">
        <v>807</v>
      </c>
      <c r="CZ428" s="92" t="s">
        <v>132</v>
      </c>
      <c r="DA428" s="75" t="s">
        <v>807</v>
      </c>
      <c r="DB428" s="92">
        <v>0</v>
      </c>
      <c r="DC428" s="75" t="str">
        <f t="shared" si="272"/>
        <v/>
      </c>
      <c r="DD428" s="16" t="str">
        <f t="shared" si="273"/>
        <v/>
      </c>
      <c r="DE428" s="16" t="str">
        <f t="shared" si="274"/>
        <v/>
      </c>
      <c r="DF428" s="16" t="str">
        <f t="shared" si="275"/>
        <v/>
      </c>
      <c r="DG428" s="16" t="str">
        <f t="shared" si="287"/>
        <v xml:space="preserve"> +  +  + </v>
      </c>
      <c r="DH428" s="16" t="str">
        <f>E428</f>
        <v>DM</v>
      </c>
      <c r="DI428" s="98"/>
      <c r="DJ428" s="75" t="str">
        <f t="shared" si="276"/>
        <v>NO</v>
      </c>
      <c r="DL428" s="98"/>
      <c r="DM428" s="98"/>
      <c r="DN428" s="75" t="str">
        <f t="shared" si="277"/>
        <v>NO</v>
      </c>
      <c r="DO428" s="98"/>
      <c r="DP428" s="75" t="str">
        <f t="shared" si="278"/>
        <v>NO</v>
      </c>
      <c r="DQ428" s="98"/>
      <c r="DR428" s="75" t="str">
        <f t="shared" si="279"/>
        <v>NO</v>
      </c>
      <c r="DS428" s="98"/>
      <c r="DT428" s="75" t="str">
        <f t="shared" si="280"/>
        <v>NO</v>
      </c>
      <c r="DU428" s="98"/>
      <c r="DV428" s="75" t="str">
        <f t="shared" si="281"/>
        <v>NO</v>
      </c>
      <c r="DW428" s="98"/>
      <c r="DX428" s="75" t="str">
        <f t="shared" si="282"/>
        <v>NO</v>
      </c>
      <c r="DY428" s="98"/>
      <c r="DZ428" s="75" t="str">
        <f t="shared" si="283"/>
        <v>NO</v>
      </c>
      <c r="EA428" s="98"/>
      <c r="EB428" s="75" t="str">
        <f t="shared" si="284"/>
        <v>NO</v>
      </c>
      <c r="EC428" s="98" t="s">
        <v>807</v>
      </c>
      <c r="ED428" s="92" t="s">
        <v>1530</v>
      </c>
      <c r="EE428" s="92"/>
      <c r="EF428" s="98" t="s">
        <v>807</v>
      </c>
      <c r="EG428" s="94"/>
      <c r="EH428" s="99" t="s">
        <v>131</v>
      </c>
      <c r="EI428" s="99" t="s">
        <v>807</v>
      </c>
      <c r="EJ428" s="99"/>
      <c r="EK428" s="101"/>
      <c r="EL428" s="92"/>
      <c r="EM428" s="165">
        <v>43876</v>
      </c>
      <c r="EN428" s="102">
        <v>146</v>
      </c>
      <c r="EO428" s="164">
        <v>43876</v>
      </c>
      <c r="EP428" s="92">
        <v>176</v>
      </c>
      <c r="EQ428" s="164">
        <v>43876</v>
      </c>
      <c r="ER428" s="99">
        <v>56.2</v>
      </c>
      <c r="ES428" s="164">
        <v>43876</v>
      </c>
      <c r="ET428" s="192">
        <v>49</v>
      </c>
      <c r="EU428" s="164">
        <v>43876</v>
      </c>
      <c r="EV428" s="92">
        <v>354</v>
      </c>
      <c r="EW428" s="101"/>
      <c r="EX428" s="92"/>
      <c r="EY428" s="103"/>
      <c r="EZ428" s="92"/>
      <c r="FA428" s="102"/>
      <c r="FB428" s="102"/>
      <c r="FC428" s="92"/>
      <c r="FD428" s="92"/>
      <c r="FE428" s="103"/>
      <c r="FF428" s="105"/>
      <c r="FG428" s="101"/>
      <c r="FH428" s="105"/>
      <c r="FI428" s="92"/>
      <c r="FJ428" s="94"/>
      <c r="FK428" s="92"/>
      <c r="FL428" s="98">
        <v>44076</v>
      </c>
      <c r="FM428" s="98" t="s">
        <v>1530</v>
      </c>
      <c r="FN428" s="98">
        <v>44076</v>
      </c>
      <c r="FO428" s="107" t="s">
        <v>807</v>
      </c>
      <c r="FP428" s="92" t="s">
        <v>132</v>
      </c>
      <c r="FQ428" s="92" t="s">
        <v>132</v>
      </c>
      <c r="FR428" s="92" t="s">
        <v>132</v>
      </c>
      <c r="FS428" s="107" t="s">
        <v>807</v>
      </c>
      <c r="FT428" s="92" t="s">
        <v>132</v>
      </c>
      <c r="FU428" s="92"/>
      <c r="GM428" s="102"/>
    </row>
    <row r="429" spans="1:195" s="75" customFormat="1" x14ac:dyDescent="0.25">
      <c r="A429" s="85">
        <v>2022</v>
      </c>
      <c r="B429" s="76">
        <v>44926</v>
      </c>
      <c r="C429" s="85" t="s">
        <v>121</v>
      </c>
      <c r="D429" s="85" t="s">
        <v>122</v>
      </c>
      <c r="E429" s="85" t="s">
        <v>1474</v>
      </c>
      <c r="F429" s="77">
        <f t="shared" si="288"/>
        <v>428</v>
      </c>
      <c r="G429" s="85" t="s">
        <v>1586</v>
      </c>
      <c r="H429" s="85">
        <v>86</v>
      </c>
      <c r="I429" s="85" t="s">
        <v>797</v>
      </c>
      <c r="J429" s="217" t="s">
        <v>980</v>
      </c>
      <c r="K429" s="77" t="str">
        <f>VLOOKUP(J429,[1]CodMpios!$B$1075:$E$1087,4,FALSE)</f>
        <v>86755 - San Francisco</v>
      </c>
      <c r="L429" s="77" t="str">
        <f>VLOOKUP($J429,[1]Coord_Mpios_X_Y!$B$102:$K$114,9,FALSE)</f>
        <v>1,136071096046</v>
      </c>
      <c r="M429" s="77" t="str">
        <f>VLOOKUP($J429,[1]Coord_Mpios_X_Y!$B$102:$K$114,10,FALSE)</f>
        <v>-76,847266605795</v>
      </c>
      <c r="N429" s="86" t="s">
        <v>1592</v>
      </c>
      <c r="O429" s="86" t="s">
        <v>1776</v>
      </c>
      <c r="P429" s="218"/>
      <c r="Q429" s="85" t="s">
        <v>126</v>
      </c>
      <c r="R429" s="108">
        <v>25677157</v>
      </c>
      <c r="S429" s="62" t="str">
        <f t="shared" si="269"/>
        <v>CC25677157</v>
      </c>
      <c r="T429" s="91" t="s">
        <v>157</v>
      </c>
      <c r="U429" s="85"/>
      <c r="V429" s="91" t="s">
        <v>155</v>
      </c>
      <c r="W429" s="85" t="s">
        <v>284</v>
      </c>
      <c r="X429" s="87">
        <v>17036</v>
      </c>
      <c r="Y429" s="89">
        <f t="shared" si="285"/>
        <v>46</v>
      </c>
      <c r="Z429" s="63">
        <f>VLOOKUP($Y429,[1]Edades!$A$3:$H$153,4,FALSE)</f>
        <v>5</v>
      </c>
      <c r="AA429" s="63" t="str">
        <f>VLOOKUP($Y429,[1]Edades!$A$3:$H$153,6,FALSE)</f>
        <v>5 - Adultez</v>
      </c>
      <c r="AB429" s="63">
        <f>VLOOKUP($Y429,[1]Edades!$A$3:$H$153,7,FALSE)</f>
        <v>10</v>
      </c>
      <c r="AC429" s="63" t="str">
        <f>VLOOKUP($Y429,[1]Edades!$A$3:$H$153,8,FALSE)</f>
        <v>45-49</v>
      </c>
      <c r="AD429" s="91" t="s">
        <v>1590</v>
      </c>
      <c r="AE429" s="85">
        <v>2</v>
      </c>
      <c r="AF429" s="85" t="s">
        <v>807</v>
      </c>
      <c r="AG429" s="86" t="s">
        <v>1777</v>
      </c>
      <c r="AH429" s="85" t="s">
        <v>807</v>
      </c>
      <c r="AI429" s="85" t="s">
        <v>807</v>
      </c>
      <c r="AJ429" s="85" t="s">
        <v>807</v>
      </c>
      <c r="AK429" s="86" t="s">
        <v>1592</v>
      </c>
      <c r="AL429" s="86" t="s">
        <v>1600</v>
      </c>
      <c r="AM429" s="85" t="s">
        <v>1786</v>
      </c>
      <c r="AN429" s="85" t="s">
        <v>131</v>
      </c>
      <c r="AO429" s="85" t="s">
        <v>131</v>
      </c>
      <c r="AP429" s="85" t="s">
        <v>131</v>
      </c>
      <c r="AQ429" s="75" t="s">
        <v>1841</v>
      </c>
      <c r="AR429" s="53" t="str">
        <f t="shared" si="286"/>
        <v>86755 - San Francisco</v>
      </c>
      <c r="AS429" s="85" t="s">
        <v>1938</v>
      </c>
      <c r="AT429" s="85">
        <v>3115886159</v>
      </c>
      <c r="AU429" s="85" t="s">
        <v>1219</v>
      </c>
      <c r="AV429" s="85"/>
      <c r="AW429" s="85"/>
      <c r="AX429" s="85"/>
      <c r="AY429" s="85"/>
      <c r="AZ429" s="85"/>
      <c r="BA429" s="85">
        <v>86</v>
      </c>
      <c r="BB429" s="85" t="s">
        <v>1778</v>
      </c>
      <c r="BC429" s="85">
        <v>86755</v>
      </c>
      <c r="BD429" s="85" t="s">
        <v>1938</v>
      </c>
      <c r="BE429" s="89">
        <v>860010017201</v>
      </c>
      <c r="BF429" t="s">
        <v>1079</v>
      </c>
      <c r="BG429" s="85" t="s">
        <v>1779</v>
      </c>
      <c r="BH429" s="85" t="s">
        <v>1780</v>
      </c>
      <c r="BI429" s="85">
        <v>4201616</v>
      </c>
      <c r="BJ429" s="85"/>
      <c r="BK429" s="85"/>
      <c r="BL429" s="85" t="s">
        <v>807</v>
      </c>
      <c r="BM429" s="85" t="s">
        <v>130</v>
      </c>
      <c r="BN429" s="85" t="s">
        <v>132</v>
      </c>
      <c r="BO429" s="85">
        <v>0</v>
      </c>
      <c r="BP429" s="85" t="s">
        <v>132</v>
      </c>
      <c r="BQ429" s="85" t="s">
        <v>132</v>
      </c>
      <c r="BR429" s="85" t="s">
        <v>807</v>
      </c>
      <c r="BS429" s="85" t="s">
        <v>807</v>
      </c>
      <c r="BT429" s="90">
        <v>44084</v>
      </c>
      <c r="BU429" s="85" t="s">
        <v>1677</v>
      </c>
      <c r="BV429" s="85" t="s">
        <v>130</v>
      </c>
      <c r="BW429" s="91" t="s">
        <v>1678</v>
      </c>
      <c r="BX429" s="85"/>
      <c r="BY429" s="85" t="s">
        <v>132</v>
      </c>
      <c r="BZ429" s="85" t="s">
        <v>807</v>
      </c>
      <c r="CA429" s="85" t="s">
        <v>807</v>
      </c>
      <c r="CB429" s="85"/>
      <c r="CC429" s="85"/>
      <c r="CD429" s="85" t="s">
        <v>131</v>
      </c>
      <c r="CE429" s="88" t="s">
        <v>1681</v>
      </c>
      <c r="CF429" s="80" t="str">
        <f t="shared" si="298"/>
        <v>DM</v>
      </c>
      <c r="CG429" s="109">
        <v>70</v>
      </c>
      <c r="CH429" s="95">
        <v>155</v>
      </c>
      <c r="CI429" s="50">
        <f t="shared" si="270"/>
        <v>29.136316337148799</v>
      </c>
      <c r="CJ429" s="18" t="str">
        <f t="shared" si="271"/>
        <v>SOBREPESO</v>
      </c>
      <c r="CK429" s="95">
        <f>Hoja1!L431</f>
        <v>10</v>
      </c>
      <c r="CL429" s="10" t="s">
        <v>1112</v>
      </c>
      <c r="CM429" s="97">
        <v>44084</v>
      </c>
      <c r="CN429" s="92"/>
      <c r="CO429" s="92">
        <v>2</v>
      </c>
      <c r="CP429" s="65" t="s">
        <v>1222</v>
      </c>
      <c r="CQ429" s="75">
        <v>1</v>
      </c>
      <c r="CR429" s="97">
        <v>44084</v>
      </c>
      <c r="CS429" s="75">
        <v>1</v>
      </c>
      <c r="CT429" s="92" t="s">
        <v>1709</v>
      </c>
      <c r="CU429" s="93" t="s">
        <v>807</v>
      </c>
      <c r="CV429" s="92"/>
      <c r="CW429" s="102">
        <v>125</v>
      </c>
      <c r="CX429" s="102">
        <v>77</v>
      </c>
      <c r="CY429" s="93" t="s">
        <v>807</v>
      </c>
      <c r="CZ429" s="92" t="s">
        <v>132</v>
      </c>
      <c r="DA429" s="75" t="s">
        <v>807</v>
      </c>
      <c r="DB429" s="92">
        <v>0</v>
      </c>
      <c r="DC429" s="75" t="str">
        <f t="shared" si="272"/>
        <v/>
      </c>
      <c r="DD429" s="16" t="str">
        <f t="shared" si="273"/>
        <v/>
      </c>
      <c r="DE429" s="16" t="str">
        <f t="shared" si="274"/>
        <v/>
      </c>
      <c r="DF429" s="16" t="str">
        <f t="shared" si="275"/>
        <v/>
      </c>
      <c r="DG429" s="16" t="str">
        <f t="shared" si="287"/>
        <v xml:space="preserve"> +  +  + </v>
      </c>
      <c r="DH429" s="16" t="str">
        <f t="shared" ref="DH429:DH433" si="299">E429</f>
        <v>DM</v>
      </c>
      <c r="DI429" s="98">
        <v>43847</v>
      </c>
      <c r="DJ429" s="75" t="str">
        <f t="shared" si="276"/>
        <v>SI</v>
      </c>
      <c r="DL429" s="98"/>
      <c r="DM429" s="98">
        <v>43893</v>
      </c>
      <c r="DN429" s="75" t="str">
        <f t="shared" si="277"/>
        <v>SI</v>
      </c>
      <c r="DO429" s="98">
        <v>43790</v>
      </c>
      <c r="DP429" s="75" t="str">
        <f t="shared" si="278"/>
        <v>SI</v>
      </c>
      <c r="DQ429" s="98"/>
      <c r="DR429" s="75" t="str">
        <f t="shared" si="279"/>
        <v>NO</v>
      </c>
      <c r="DS429" s="98"/>
      <c r="DT429" s="75" t="str">
        <f t="shared" si="280"/>
        <v>NO</v>
      </c>
      <c r="DU429" s="98"/>
      <c r="DV429" s="75" t="str">
        <f t="shared" si="281"/>
        <v>NO</v>
      </c>
      <c r="DW429" s="98"/>
      <c r="DX429" s="75" t="str">
        <f t="shared" si="282"/>
        <v>NO</v>
      </c>
      <c r="DY429" s="98">
        <v>44070</v>
      </c>
      <c r="DZ429" s="75" t="str">
        <f t="shared" si="283"/>
        <v>SI</v>
      </c>
      <c r="EA429" s="98"/>
      <c r="EB429" s="75" t="str">
        <f t="shared" si="284"/>
        <v>NO</v>
      </c>
      <c r="EC429" s="98" t="s">
        <v>807</v>
      </c>
      <c r="ED429" s="92" t="s">
        <v>1530</v>
      </c>
      <c r="EE429" s="92"/>
      <c r="EF429" s="98" t="s">
        <v>807</v>
      </c>
      <c r="EG429" s="94"/>
      <c r="EH429" s="99" t="s">
        <v>1711</v>
      </c>
      <c r="EI429" s="99" t="s">
        <v>807</v>
      </c>
      <c r="EJ429" s="99"/>
      <c r="EK429" s="101">
        <v>44071</v>
      </c>
      <c r="EL429" s="92">
        <v>1.1000000000000001</v>
      </c>
      <c r="EM429" s="103">
        <v>44071</v>
      </c>
      <c r="EN429" s="102">
        <v>106</v>
      </c>
      <c r="EO429" s="101">
        <v>44071</v>
      </c>
      <c r="EP429" s="92">
        <v>251</v>
      </c>
      <c r="EQ429" s="101">
        <v>44071</v>
      </c>
      <c r="ER429" s="99">
        <v>178.8</v>
      </c>
      <c r="ES429" s="101">
        <v>44071</v>
      </c>
      <c r="ET429" s="192">
        <v>50</v>
      </c>
      <c r="EU429" s="101">
        <v>44071</v>
      </c>
      <c r="EV429" s="92">
        <v>111</v>
      </c>
      <c r="EW429" s="101" t="s">
        <v>1940</v>
      </c>
      <c r="EX429" s="92"/>
      <c r="EY429" s="103">
        <v>44071</v>
      </c>
      <c r="EZ429" s="92">
        <v>5.7</v>
      </c>
      <c r="FA429" s="102"/>
      <c r="FB429" s="102"/>
      <c r="FC429" s="92"/>
      <c r="FD429" s="92"/>
      <c r="FE429" s="103">
        <v>44071</v>
      </c>
      <c r="FF429" s="105">
        <v>13</v>
      </c>
      <c r="FG429" s="101" t="s">
        <v>1836</v>
      </c>
      <c r="FH429" s="185" t="s">
        <v>1836</v>
      </c>
      <c r="FI429" s="92"/>
      <c r="FJ429" s="94"/>
      <c r="FK429" s="92"/>
      <c r="FL429" s="97">
        <v>44084</v>
      </c>
      <c r="FM429" s="98" t="s">
        <v>1530</v>
      </c>
      <c r="FN429" s="97">
        <v>44228</v>
      </c>
      <c r="FO429" s="107" t="s">
        <v>807</v>
      </c>
      <c r="FP429" s="92" t="s">
        <v>132</v>
      </c>
      <c r="FQ429" s="92" t="s">
        <v>132</v>
      </c>
      <c r="FR429" s="92" t="s">
        <v>132</v>
      </c>
      <c r="FS429" s="107" t="s">
        <v>807</v>
      </c>
      <c r="FT429" s="92" t="s">
        <v>132</v>
      </c>
      <c r="FU429" s="92"/>
      <c r="GM429" s="102"/>
    </row>
    <row r="430" spans="1:195" s="75" customFormat="1" x14ac:dyDescent="0.25">
      <c r="A430" s="85">
        <v>2022</v>
      </c>
      <c r="B430" s="76">
        <v>44926</v>
      </c>
      <c r="C430" s="85" t="s">
        <v>121</v>
      </c>
      <c r="D430" s="85" t="s">
        <v>122</v>
      </c>
      <c r="E430" s="85" t="s">
        <v>123</v>
      </c>
      <c r="F430" s="77">
        <f t="shared" si="288"/>
        <v>429</v>
      </c>
      <c r="G430" s="85" t="s">
        <v>1586</v>
      </c>
      <c r="H430" s="85">
        <v>86</v>
      </c>
      <c r="I430" s="85" t="s">
        <v>797</v>
      </c>
      <c r="J430" s="217" t="s">
        <v>983</v>
      </c>
      <c r="K430" s="77" t="str">
        <f>VLOOKUP(J430,[1]CodMpios!$B$1075:$E$1087,4,FALSE)</f>
        <v>86749 - Sibundoy</v>
      </c>
      <c r="L430" s="77" t="str">
        <f>VLOOKUP($J430,[1]Coord_Mpios_X_Y!$B$102:$K$114,9,FALSE)</f>
        <v>1,228746922448</v>
      </c>
      <c r="M430" s="77" t="str">
        <f>VLOOKUP($J430,[1]Coord_Mpios_X_Y!$B$102:$K$114,10,FALSE)</f>
        <v>-76,913075853547</v>
      </c>
      <c r="N430" s="86" t="s">
        <v>1592</v>
      </c>
      <c r="O430" s="86" t="s">
        <v>1776</v>
      </c>
      <c r="P430" s="218"/>
      <c r="Q430" s="85" t="s">
        <v>126</v>
      </c>
      <c r="R430" s="108">
        <v>14872038</v>
      </c>
      <c r="S430" s="62" t="str">
        <f t="shared" si="269"/>
        <v>CC14872038</v>
      </c>
      <c r="T430" s="91" t="s">
        <v>473</v>
      </c>
      <c r="U430" s="85"/>
      <c r="V430" s="91" t="s">
        <v>837</v>
      </c>
      <c r="W430" s="85" t="s">
        <v>1005</v>
      </c>
      <c r="X430" s="87">
        <v>18469</v>
      </c>
      <c r="Y430" s="89">
        <f t="shared" si="285"/>
        <v>50</v>
      </c>
      <c r="Z430" s="63">
        <f>VLOOKUP($Y430,[1]Edades!$A$3:$H$153,4,FALSE)</f>
        <v>5</v>
      </c>
      <c r="AA430" s="63" t="str">
        <f>VLOOKUP($Y430,[1]Edades!$A$3:$H$153,6,FALSE)</f>
        <v>5 - Adultez</v>
      </c>
      <c r="AB430" s="63">
        <f>VLOOKUP($Y430,[1]Edades!$A$3:$H$153,7,FALSE)</f>
        <v>11</v>
      </c>
      <c r="AC430" s="63" t="str">
        <f>VLOOKUP($Y430,[1]Edades!$A$3:$H$153,8,FALSE)</f>
        <v>50-54</v>
      </c>
      <c r="AD430" s="91" t="s">
        <v>1589</v>
      </c>
      <c r="AE430" s="85">
        <v>1</v>
      </c>
      <c r="AF430" s="85" t="s">
        <v>807</v>
      </c>
      <c r="AG430" s="86" t="s">
        <v>1777</v>
      </c>
      <c r="AH430" s="85" t="s">
        <v>807</v>
      </c>
      <c r="AI430" s="85" t="s">
        <v>807</v>
      </c>
      <c r="AJ430" s="85" t="s">
        <v>807</v>
      </c>
      <c r="AK430" s="86" t="s">
        <v>1592</v>
      </c>
      <c r="AL430" s="86" t="s">
        <v>1600</v>
      </c>
      <c r="AM430" s="85" t="s">
        <v>1786</v>
      </c>
      <c r="AN430" s="85" t="s">
        <v>131</v>
      </c>
      <c r="AO430" s="85" t="s">
        <v>131</v>
      </c>
      <c r="AP430" s="85" t="s">
        <v>131</v>
      </c>
      <c r="AQ430" s="75" t="s">
        <v>1841</v>
      </c>
      <c r="AR430" s="53" t="str">
        <f t="shared" si="286"/>
        <v>86749 - Sibundoy</v>
      </c>
      <c r="AS430" s="85" t="s">
        <v>1669</v>
      </c>
      <c r="AT430" s="85">
        <v>3115959613</v>
      </c>
      <c r="AU430" s="85" t="s">
        <v>1219</v>
      </c>
      <c r="AV430" s="85"/>
      <c r="AW430" s="85"/>
      <c r="AX430" s="85"/>
      <c r="AY430" s="85"/>
      <c r="AZ430" s="85"/>
      <c r="BA430" s="85">
        <v>86</v>
      </c>
      <c r="BB430" s="85" t="s">
        <v>1778</v>
      </c>
      <c r="BC430" s="85">
        <v>86749</v>
      </c>
      <c r="BD430" s="85" t="s">
        <v>1669</v>
      </c>
      <c r="BE430" s="89">
        <v>860010017201</v>
      </c>
      <c r="BF430" s="49" t="s">
        <v>1080</v>
      </c>
      <c r="BG430" s="85" t="s">
        <v>1779</v>
      </c>
      <c r="BH430" s="85" t="s">
        <v>1780</v>
      </c>
      <c r="BI430" s="85">
        <v>4201616</v>
      </c>
      <c r="BJ430" s="85"/>
      <c r="BK430" s="85"/>
      <c r="BL430" s="85" t="s">
        <v>807</v>
      </c>
      <c r="BM430" s="85" t="s">
        <v>130</v>
      </c>
      <c r="BN430" s="85" t="s">
        <v>132</v>
      </c>
      <c r="BO430" s="85">
        <v>0</v>
      </c>
      <c r="BP430" s="85" t="s">
        <v>132</v>
      </c>
      <c r="BQ430" s="85" t="s">
        <v>132</v>
      </c>
      <c r="BR430" s="85" t="s">
        <v>807</v>
      </c>
      <c r="BS430" s="85" t="s">
        <v>807</v>
      </c>
      <c r="BT430" s="90">
        <v>44705</v>
      </c>
      <c r="BU430" s="85" t="s">
        <v>1677</v>
      </c>
      <c r="BV430" s="85" t="s">
        <v>130</v>
      </c>
      <c r="BW430" s="91" t="s">
        <v>1678</v>
      </c>
      <c r="BX430" s="85"/>
      <c r="BY430" s="85" t="s">
        <v>132</v>
      </c>
      <c r="BZ430" s="85" t="s">
        <v>807</v>
      </c>
      <c r="CA430" s="85" t="s">
        <v>807</v>
      </c>
      <c r="CB430" s="85"/>
      <c r="CC430" s="85"/>
      <c r="CD430" s="85" t="s">
        <v>131</v>
      </c>
      <c r="CE430" s="88" t="s">
        <v>1681</v>
      </c>
      <c r="CF430" s="80" t="str">
        <f t="shared" si="298"/>
        <v>HTA</v>
      </c>
      <c r="CG430" s="109">
        <v>85</v>
      </c>
      <c r="CH430" s="95">
        <v>160</v>
      </c>
      <c r="CI430" s="50">
        <f t="shared" si="270"/>
        <v>33.203124999999993</v>
      </c>
      <c r="CJ430" s="18" t="str">
        <f t="shared" si="271"/>
        <v>OBESIDAD</v>
      </c>
      <c r="CK430" s="95">
        <f>Hoja1!L432</f>
        <v>7</v>
      </c>
      <c r="CL430" s="10" t="s">
        <v>1112</v>
      </c>
      <c r="CM430" s="97">
        <v>44088</v>
      </c>
      <c r="CN430" s="92"/>
      <c r="CO430" s="75">
        <v>1</v>
      </c>
      <c r="CP430" s="97">
        <v>44088</v>
      </c>
      <c r="CQ430" s="75">
        <v>2</v>
      </c>
      <c r="CR430" s="65" t="s">
        <v>1222</v>
      </c>
      <c r="CS430" s="75">
        <v>0</v>
      </c>
      <c r="CT430" s="92" t="s">
        <v>131</v>
      </c>
      <c r="CU430" s="93" t="s">
        <v>807</v>
      </c>
      <c r="CV430" s="92"/>
      <c r="CW430" s="102">
        <v>131</v>
      </c>
      <c r="CX430" s="102">
        <v>82</v>
      </c>
      <c r="CY430" s="93" t="s">
        <v>807</v>
      </c>
      <c r="CZ430" s="92" t="s">
        <v>130</v>
      </c>
      <c r="DA430" s="75" t="s">
        <v>807</v>
      </c>
      <c r="DB430" s="92">
        <v>0</v>
      </c>
      <c r="DC430" s="75" t="str">
        <f t="shared" si="272"/>
        <v/>
      </c>
      <c r="DD430" s="16" t="str">
        <f t="shared" si="273"/>
        <v/>
      </c>
      <c r="DE430" s="16" t="str">
        <f t="shared" si="274"/>
        <v/>
      </c>
      <c r="DF430" s="16" t="str">
        <f t="shared" si="275"/>
        <v/>
      </c>
      <c r="DG430" s="16" t="str">
        <f t="shared" si="287"/>
        <v xml:space="preserve"> +  +  + </v>
      </c>
      <c r="DH430" s="16" t="str">
        <f t="shared" si="299"/>
        <v>HTA</v>
      </c>
      <c r="DI430" s="98"/>
      <c r="DJ430" s="75" t="str">
        <f t="shared" si="276"/>
        <v>NO</v>
      </c>
      <c r="DL430" s="98"/>
      <c r="DM430" s="98">
        <v>43815</v>
      </c>
      <c r="DN430" s="75" t="str">
        <f t="shared" si="277"/>
        <v>SI</v>
      </c>
      <c r="DO430" s="98"/>
      <c r="DP430" s="75" t="str">
        <f t="shared" si="278"/>
        <v>NO</v>
      </c>
      <c r="DQ430" s="98"/>
      <c r="DR430" s="75" t="str">
        <f t="shared" si="279"/>
        <v>NO</v>
      </c>
      <c r="DS430" s="98"/>
      <c r="DT430" s="75" t="str">
        <f t="shared" si="280"/>
        <v>NO</v>
      </c>
      <c r="DU430" s="98"/>
      <c r="DV430" s="75" t="str">
        <f t="shared" si="281"/>
        <v>NO</v>
      </c>
      <c r="DW430" s="98"/>
      <c r="DX430" s="75" t="str">
        <f t="shared" si="282"/>
        <v>NO</v>
      </c>
      <c r="DY430" s="98">
        <v>44069</v>
      </c>
      <c r="DZ430" s="75" t="str">
        <f t="shared" si="283"/>
        <v>SI</v>
      </c>
      <c r="EA430" s="98"/>
      <c r="EB430" s="75" t="str">
        <f t="shared" si="284"/>
        <v>NO</v>
      </c>
      <c r="EC430" s="98" t="s">
        <v>807</v>
      </c>
      <c r="ED430" s="92" t="s">
        <v>1530</v>
      </c>
      <c r="EE430" s="92"/>
      <c r="EF430" s="98" t="s">
        <v>807</v>
      </c>
      <c r="EG430" s="94"/>
      <c r="EH430" s="99" t="s">
        <v>1711</v>
      </c>
      <c r="EI430" s="99" t="s">
        <v>807</v>
      </c>
      <c r="EJ430" s="99"/>
      <c r="EK430" s="101">
        <v>44069</v>
      </c>
      <c r="EL430" s="92">
        <v>1.7</v>
      </c>
      <c r="EM430" s="103">
        <v>44069</v>
      </c>
      <c r="EN430" s="102">
        <v>65</v>
      </c>
      <c r="EO430" s="101">
        <v>44069</v>
      </c>
      <c r="EP430" s="92">
        <v>208</v>
      </c>
      <c r="EQ430" s="101">
        <v>44069</v>
      </c>
      <c r="ER430" s="99">
        <v>135</v>
      </c>
      <c r="ES430" s="101">
        <v>44069</v>
      </c>
      <c r="ET430" s="192">
        <v>51</v>
      </c>
      <c r="EU430" s="101">
        <v>44069</v>
      </c>
      <c r="EV430" s="92">
        <v>110</v>
      </c>
      <c r="EW430" s="101" t="s">
        <v>1940</v>
      </c>
      <c r="EX430" s="92"/>
      <c r="EY430" s="103" t="s">
        <v>1836</v>
      </c>
      <c r="EZ430" s="92">
        <v>98</v>
      </c>
      <c r="FA430" s="102"/>
      <c r="FB430" s="102"/>
      <c r="FC430" s="92"/>
      <c r="FD430" s="92"/>
      <c r="FE430" s="103">
        <v>44069</v>
      </c>
      <c r="FF430" s="105">
        <v>19</v>
      </c>
      <c r="FG430" s="101">
        <v>44069</v>
      </c>
      <c r="FH430" s="105">
        <v>100</v>
      </c>
      <c r="FI430" s="92"/>
      <c r="FJ430" s="94"/>
      <c r="FK430" s="92"/>
      <c r="FL430" s="97">
        <v>44705</v>
      </c>
      <c r="FM430" s="98" t="s">
        <v>1530</v>
      </c>
      <c r="FN430" s="97">
        <v>44797</v>
      </c>
      <c r="FO430" s="107" t="s">
        <v>807</v>
      </c>
      <c r="FP430" s="92" t="s">
        <v>132</v>
      </c>
      <c r="FQ430" s="92" t="s">
        <v>132</v>
      </c>
      <c r="FR430" s="92" t="s">
        <v>132</v>
      </c>
      <c r="FS430" s="107" t="s">
        <v>807</v>
      </c>
      <c r="FT430" s="92" t="s">
        <v>132</v>
      </c>
      <c r="FU430" s="92"/>
      <c r="GM430" s="102"/>
    </row>
    <row r="431" spans="1:195" s="75" customFormat="1" x14ac:dyDescent="0.25">
      <c r="A431" s="85">
        <v>2022</v>
      </c>
      <c r="B431" s="76">
        <v>44926</v>
      </c>
      <c r="C431" s="85" t="s">
        <v>121</v>
      </c>
      <c r="D431" s="85" t="s">
        <v>122</v>
      </c>
      <c r="E431" s="85" t="s">
        <v>123</v>
      </c>
      <c r="F431" s="77">
        <f t="shared" si="288"/>
        <v>430</v>
      </c>
      <c r="G431" s="85" t="s">
        <v>1586</v>
      </c>
      <c r="H431" s="85">
        <v>86</v>
      </c>
      <c r="I431" s="85" t="s">
        <v>797</v>
      </c>
      <c r="J431" s="217" t="s">
        <v>983</v>
      </c>
      <c r="K431" s="77" t="str">
        <f>VLOOKUP(J431,[1]CodMpios!$B$1075:$E$1087,4,FALSE)</f>
        <v>86749 - Sibundoy</v>
      </c>
      <c r="L431" s="77" t="str">
        <f>VLOOKUP($J431,[1]Coord_Mpios_X_Y!$B$102:$K$114,9,FALSE)</f>
        <v>1,228746922448</v>
      </c>
      <c r="M431" s="77" t="str">
        <f>VLOOKUP($J431,[1]Coord_Mpios_X_Y!$B$102:$K$114,10,FALSE)</f>
        <v>-76,913075853547</v>
      </c>
      <c r="N431" s="86" t="s">
        <v>1775</v>
      </c>
      <c r="O431" s="86" t="s">
        <v>1776</v>
      </c>
      <c r="P431" s="218"/>
      <c r="Q431" s="85" t="s">
        <v>126</v>
      </c>
      <c r="R431" s="108">
        <v>5350349</v>
      </c>
      <c r="S431" s="62" t="str">
        <f t="shared" si="269"/>
        <v>CC5350349</v>
      </c>
      <c r="T431" s="91" t="s">
        <v>968</v>
      </c>
      <c r="U431" s="85" t="s">
        <v>296</v>
      </c>
      <c r="V431" s="91" t="s">
        <v>177</v>
      </c>
      <c r="W431" s="85" t="s">
        <v>146</v>
      </c>
      <c r="X431" s="87">
        <v>20076</v>
      </c>
      <c r="Y431" s="89">
        <f t="shared" si="285"/>
        <v>54</v>
      </c>
      <c r="Z431" s="63">
        <f>VLOOKUP($Y431,[1]Edades!$A$3:$H$153,4,FALSE)</f>
        <v>5</v>
      </c>
      <c r="AA431" s="63" t="str">
        <f>VLOOKUP($Y431,[1]Edades!$A$3:$H$153,6,FALSE)</f>
        <v>5 - Adultez</v>
      </c>
      <c r="AB431" s="63">
        <f>VLOOKUP($Y431,[1]Edades!$A$3:$H$153,7,FALSE)</f>
        <v>11</v>
      </c>
      <c r="AC431" s="63" t="str">
        <f>VLOOKUP($Y431,[1]Edades!$A$3:$H$153,8,FALSE)</f>
        <v>50-54</v>
      </c>
      <c r="AD431" s="91" t="s">
        <v>1589</v>
      </c>
      <c r="AE431" s="85">
        <v>1</v>
      </c>
      <c r="AF431" s="85" t="s">
        <v>807</v>
      </c>
      <c r="AG431" s="86" t="s">
        <v>1777</v>
      </c>
      <c r="AH431" s="85" t="s">
        <v>807</v>
      </c>
      <c r="AI431" s="85" t="s">
        <v>807</v>
      </c>
      <c r="AJ431" s="85" t="s">
        <v>807</v>
      </c>
      <c r="AK431" s="86" t="s">
        <v>1775</v>
      </c>
      <c r="AL431" s="86" t="s">
        <v>1601</v>
      </c>
      <c r="AM431" s="85" t="s">
        <v>1786</v>
      </c>
      <c r="AN431" s="85" t="s">
        <v>131</v>
      </c>
      <c r="AO431" s="85" t="s">
        <v>131</v>
      </c>
      <c r="AP431" s="85" t="s">
        <v>131</v>
      </c>
      <c r="AQ431" s="75" t="s">
        <v>1841</v>
      </c>
      <c r="AR431" s="53" t="str">
        <f t="shared" si="286"/>
        <v>86749 - Sibundoy</v>
      </c>
      <c r="AS431" s="85" t="s">
        <v>1669</v>
      </c>
      <c r="AT431" s="85">
        <v>3118535183</v>
      </c>
      <c r="AU431" s="85" t="s">
        <v>1219</v>
      </c>
      <c r="AV431" s="85"/>
      <c r="AW431" s="85"/>
      <c r="AX431" s="85"/>
      <c r="AY431" s="85"/>
      <c r="AZ431" s="85"/>
      <c r="BA431" s="85">
        <v>86</v>
      </c>
      <c r="BB431" s="85" t="s">
        <v>1778</v>
      </c>
      <c r="BC431" s="85">
        <v>86749</v>
      </c>
      <c r="BD431" s="85" t="s">
        <v>1669</v>
      </c>
      <c r="BE431" s="89">
        <v>860010017201</v>
      </c>
      <c r="BF431" s="49" t="s">
        <v>1080</v>
      </c>
      <c r="BG431" s="85" t="s">
        <v>1779</v>
      </c>
      <c r="BH431" s="85" t="s">
        <v>1780</v>
      </c>
      <c r="BI431" s="85">
        <v>4201616</v>
      </c>
      <c r="BJ431" s="85"/>
      <c r="BK431" s="85"/>
      <c r="BL431" s="85" t="s">
        <v>807</v>
      </c>
      <c r="BM431" s="85" t="s">
        <v>130</v>
      </c>
      <c r="BN431" s="85" t="s">
        <v>132</v>
      </c>
      <c r="BO431" s="85">
        <v>0</v>
      </c>
      <c r="BP431" s="85" t="s">
        <v>132</v>
      </c>
      <c r="BQ431" s="85" t="s">
        <v>132</v>
      </c>
      <c r="BR431" s="85" t="s">
        <v>807</v>
      </c>
      <c r="BS431" s="85" t="s">
        <v>807</v>
      </c>
      <c r="BT431" s="90">
        <v>44090</v>
      </c>
      <c r="BU431" s="85" t="s">
        <v>1677</v>
      </c>
      <c r="BV431" s="85" t="s">
        <v>130</v>
      </c>
      <c r="BW431" s="91" t="s">
        <v>1678</v>
      </c>
      <c r="BX431" s="85"/>
      <c r="BY431" s="88" t="s">
        <v>130</v>
      </c>
      <c r="BZ431" s="85" t="s">
        <v>807</v>
      </c>
      <c r="CA431" s="85" t="s">
        <v>807</v>
      </c>
      <c r="CB431" s="85"/>
      <c r="CC431" s="85"/>
      <c r="CD431" s="85" t="s">
        <v>131</v>
      </c>
      <c r="CE431" s="88" t="s">
        <v>1681</v>
      </c>
      <c r="CF431" s="80" t="str">
        <f t="shared" si="298"/>
        <v>HTA</v>
      </c>
      <c r="CG431" s="109">
        <v>84</v>
      </c>
      <c r="CH431" s="95">
        <v>160</v>
      </c>
      <c r="CI431" s="50">
        <f t="shared" si="270"/>
        <v>32.812499999999993</v>
      </c>
      <c r="CJ431" s="18" t="str">
        <f t="shared" si="271"/>
        <v>OBESIDAD</v>
      </c>
      <c r="CK431" s="95">
        <f>Hoja1!L433</f>
        <v>6</v>
      </c>
      <c r="CL431" s="10" t="s">
        <v>1112</v>
      </c>
      <c r="CM431" s="97">
        <v>44090</v>
      </c>
      <c r="CN431" s="92"/>
      <c r="CO431" s="75">
        <v>1</v>
      </c>
      <c r="CP431" s="97">
        <v>44090</v>
      </c>
      <c r="CQ431" s="75">
        <v>2</v>
      </c>
      <c r="CR431" s="65" t="s">
        <v>1222</v>
      </c>
      <c r="CS431" s="75">
        <v>0</v>
      </c>
      <c r="CT431" s="92" t="s">
        <v>131</v>
      </c>
      <c r="CU431" s="93" t="s">
        <v>807</v>
      </c>
      <c r="CV431" s="92"/>
      <c r="CW431" s="102">
        <v>122</v>
      </c>
      <c r="CX431" s="102">
        <v>82</v>
      </c>
      <c r="CY431" s="93" t="s">
        <v>807</v>
      </c>
      <c r="CZ431" s="92" t="s">
        <v>132</v>
      </c>
      <c r="DA431" s="75" t="s">
        <v>807</v>
      </c>
      <c r="DB431" s="92">
        <v>0</v>
      </c>
      <c r="DC431" s="75" t="str">
        <f t="shared" si="272"/>
        <v/>
      </c>
      <c r="DD431" s="16" t="str">
        <f t="shared" si="273"/>
        <v/>
      </c>
      <c r="DE431" s="16" t="str">
        <f t="shared" si="274"/>
        <v/>
      </c>
      <c r="DF431" s="16" t="str">
        <f t="shared" si="275"/>
        <v/>
      </c>
      <c r="DG431" s="16" t="str">
        <f t="shared" si="287"/>
        <v xml:space="preserve"> +  +  + </v>
      </c>
      <c r="DH431" s="16" t="str">
        <f t="shared" si="299"/>
        <v>HTA</v>
      </c>
      <c r="DI431" s="98">
        <v>43916</v>
      </c>
      <c r="DJ431" s="75" t="str">
        <f t="shared" si="276"/>
        <v>SI</v>
      </c>
      <c r="DL431" s="98"/>
      <c r="DM431" s="98">
        <v>43885</v>
      </c>
      <c r="DN431" s="75" t="str">
        <f t="shared" si="277"/>
        <v>SI</v>
      </c>
      <c r="DO431" s="98"/>
      <c r="DP431" s="75" t="str">
        <f t="shared" si="278"/>
        <v>NO</v>
      </c>
      <c r="DQ431" s="98"/>
      <c r="DR431" s="75" t="str">
        <f t="shared" si="279"/>
        <v>NO</v>
      </c>
      <c r="DS431" s="98"/>
      <c r="DT431" s="75" t="str">
        <f t="shared" si="280"/>
        <v>NO</v>
      </c>
      <c r="DU431" s="98"/>
      <c r="DV431" s="75" t="str">
        <f t="shared" si="281"/>
        <v>NO</v>
      </c>
      <c r="DW431" s="98"/>
      <c r="DX431" s="75" t="str">
        <f t="shared" si="282"/>
        <v>NO</v>
      </c>
      <c r="DY431" s="98">
        <v>44069</v>
      </c>
      <c r="DZ431" s="75" t="str">
        <f t="shared" si="283"/>
        <v>SI</v>
      </c>
      <c r="EA431" s="98"/>
      <c r="EB431" s="75" t="str">
        <f t="shared" si="284"/>
        <v>NO</v>
      </c>
      <c r="EC431" s="98" t="s">
        <v>807</v>
      </c>
      <c r="ED431" s="92" t="s">
        <v>1530</v>
      </c>
      <c r="EE431" s="92"/>
      <c r="EF431" s="98" t="s">
        <v>807</v>
      </c>
      <c r="EG431" s="94"/>
      <c r="EH431" s="99" t="s">
        <v>131</v>
      </c>
      <c r="EI431" s="99" t="s">
        <v>807</v>
      </c>
      <c r="EJ431" s="99"/>
      <c r="EK431" s="101">
        <v>44069</v>
      </c>
      <c r="EL431" s="92">
        <v>1.4</v>
      </c>
      <c r="EM431" s="103">
        <v>44069</v>
      </c>
      <c r="EN431" s="102">
        <v>84</v>
      </c>
      <c r="EO431" s="101">
        <v>44069</v>
      </c>
      <c r="EP431" s="92">
        <v>187</v>
      </c>
      <c r="EQ431" s="101">
        <v>44069</v>
      </c>
      <c r="ER431" s="99">
        <v>95.8</v>
      </c>
      <c r="ES431" s="101">
        <v>44069</v>
      </c>
      <c r="ET431" s="192">
        <v>52</v>
      </c>
      <c r="EU431" s="101">
        <v>44069</v>
      </c>
      <c r="EV431" s="92">
        <v>196</v>
      </c>
      <c r="EW431" s="101" t="s">
        <v>1940</v>
      </c>
      <c r="EX431" s="92"/>
      <c r="EY431" s="103" t="s">
        <v>1836</v>
      </c>
      <c r="EZ431" s="92">
        <v>98</v>
      </c>
      <c r="FA431" s="102"/>
      <c r="FB431" s="102"/>
      <c r="FC431" s="92"/>
      <c r="FD431" s="92"/>
      <c r="FE431" s="103">
        <v>44069</v>
      </c>
      <c r="FF431" s="105">
        <v>12</v>
      </c>
      <c r="FG431" s="101">
        <v>44069</v>
      </c>
      <c r="FH431" s="105">
        <v>105</v>
      </c>
      <c r="FI431" s="92"/>
      <c r="FJ431" s="94"/>
      <c r="FK431" s="92"/>
      <c r="FL431" s="97">
        <v>44090</v>
      </c>
      <c r="FM431" s="98" t="s">
        <v>1530</v>
      </c>
      <c r="FN431" s="97">
        <v>44228</v>
      </c>
      <c r="FO431" s="107" t="s">
        <v>807</v>
      </c>
      <c r="FP431" s="92" t="s">
        <v>132</v>
      </c>
      <c r="FQ431" s="92" t="s">
        <v>132</v>
      </c>
      <c r="FR431" s="92" t="s">
        <v>132</v>
      </c>
      <c r="FS431" s="107" t="s">
        <v>807</v>
      </c>
      <c r="FT431" s="92" t="s">
        <v>132</v>
      </c>
      <c r="FU431" s="92"/>
      <c r="GM431" s="102"/>
    </row>
    <row r="432" spans="1:195" s="75" customFormat="1" x14ac:dyDescent="0.25">
      <c r="A432" s="85">
        <v>2022</v>
      </c>
      <c r="B432" s="76">
        <v>44926</v>
      </c>
      <c r="C432" s="85" t="s">
        <v>121</v>
      </c>
      <c r="D432" s="85" t="s">
        <v>122</v>
      </c>
      <c r="E432" s="85" t="s">
        <v>1474</v>
      </c>
      <c r="F432" s="77">
        <f t="shared" si="288"/>
        <v>431</v>
      </c>
      <c r="G432" s="85" t="s">
        <v>1586</v>
      </c>
      <c r="H432" s="85">
        <v>86</v>
      </c>
      <c r="I432" s="85" t="s">
        <v>797</v>
      </c>
      <c r="J432" s="217" t="s">
        <v>911</v>
      </c>
      <c r="K432" s="77" t="str">
        <f>VLOOKUP(J432,[1]CodMpios!$B$1075:$E$1087,4,FALSE)</f>
        <v>86568 - Puerto Asís</v>
      </c>
      <c r="L432" s="77" t="str">
        <f>VLOOKUP($J432,[1]Coord_Mpios_X_Y!$B$102:$K$114,9,FALSE)</f>
        <v>0,478611463602</v>
      </c>
      <c r="M432" s="77" t="str">
        <f>VLOOKUP($J432,[1]Coord_Mpios_X_Y!$B$102:$K$114,10,FALSE)</f>
        <v>-76,328200149562</v>
      </c>
      <c r="N432" s="86" t="s">
        <v>1775</v>
      </c>
      <c r="O432" s="86" t="s">
        <v>1776</v>
      </c>
      <c r="P432" s="218"/>
      <c r="Q432" s="85" t="s">
        <v>126</v>
      </c>
      <c r="R432" s="108">
        <v>97472211</v>
      </c>
      <c r="S432" s="62" t="str">
        <f t="shared" si="269"/>
        <v>CC97472211</v>
      </c>
      <c r="T432" s="91" t="s">
        <v>789</v>
      </c>
      <c r="U432" s="85" t="s">
        <v>206</v>
      </c>
      <c r="V432" s="91" t="s">
        <v>836</v>
      </c>
      <c r="W432" s="85" t="s">
        <v>177</v>
      </c>
      <c r="X432" s="87">
        <v>29153</v>
      </c>
      <c r="Y432" s="89">
        <f t="shared" si="285"/>
        <v>79</v>
      </c>
      <c r="Z432" s="63">
        <f>VLOOKUP($Y432,[1]Edades!$A$3:$H$153,4,FALSE)</f>
        <v>6</v>
      </c>
      <c r="AA432" s="63" t="str">
        <f>VLOOKUP($Y432,[1]Edades!$A$3:$H$153,6,FALSE)</f>
        <v>6 - Persona mayor</v>
      </c>
      <c r="AB432" s="63">
        <f>VLOOKUP($Y432,[1]Edades!$A$3:$H$153,7,FALSE)</f>
        <v>16</v>
      </c>
      <c r="AC432" s="63" t="str">
        <f>VLOOKUP($Y432,[1]Edades!$A$3:$H$153,8,FALSE)</f>
        <v>75-79</v>
      </c>
      <c r="AD432" s="91" t="s">
        <v>1589</v>
      </c>
      <c r="AE432" s="85">
        <v>1</v>
      </c>
      <c r="AF432" s="85" t="s">
        <v>807</v>
      </c>
      <c r="AG432" s="86" t="s">
        <v>1777</v>
      </c>
      <c r="AH432" s="85" t="s">
        <v>807</v>
      </c>
      <c r="AI432" s="85" t="s">
        <v>807</v>
      </c>
      <c r="AJ432" s="85" t="s">
        <v>807</v>
      </c>
      <c r="AK432" s="86" t="s">
        <v>1775</v>
      </c>
      <c r="AL432" s="85" t="s">
        <v>807</v>
      </c>
      <c r="AM432" s="85" t="s">
        <v>1786</v>
      </c>
      <c r="AN432" s="85" t="s">
        <v>131</v>
      </c>
      <c r="AO432" s="85" t="s">
        <v>131</v>
      </c>
      <c r="AP432" s="85" t="s">
        <v>131</v>
      </c>
      <c r="AQ432" s="75" t="s">
        <v>1841</v>
      </c>
      <c r="AR432" s="53" t="str">
        <f t="shared" si="286"/>
        <v>86568 - Puerto Asís</v>
      </c>
      <c r="AS432" s="85" t="s">
        <v>1655</v>
      </c>
      <c r="AT432" s="85">
        <v>3143065998</v>
      </c>
      <c r="AU432" s="85" t="s">
        <v>1218</v>
      </c>
      <c r="AV432" s="85"/>
      <c r="AW432" s="85"/>
      <c r="AX432" s="85"/>
      <c r="AY432" s="85"/>
      <c r="AZ432" s="85"/>
      <c r="BA432" s="85">
        <v>86</v>
      </c>
      <c r="BB432" s="85" t="s">
        <v>1778</v>
      </c>
      <c r="BC432" s="85">
        <v>86568</v>
      </c>
      <c r="BD432" s="85" t="s">
        <v>1655</v>
      </c>
      <c r="BE432" s="89">
        <v>860010017201</v>
      </c>
      <c r="BF432" s="49" t="s">
        <v>1081</v>
      </c>
      <c r="BG432" s="85" t="s">
        <v>1779</v>
      </c>
      <c r="BH432" s="85" t="s">
        <v>1780</v>
      </c>
      <c r="BI432" s="85">
        <v>4201616</v>
      </c>
      <c r="BJ432" s="85"/>
      <c r="BK432" s="85"/>
      <c r="BL432" s="85" t="s">
        <v>807</v>
      </c>
      <c r="BM432" s="85" t="s">
        <v>130</v>
      </c>
      <c r="BN432" s="85" t="s">
        <v>132</v>
      </c>
      <c r="BO432" s="85">
        <v>0</v>
      </c>
      <c r="BP432" s="85" t="s">
        <v>132</v>
      </c>
      <c r="BQ432" s="85" t="s">
        <v>132</v>
      </c>
      <c r="BR432" s="85" t="s">
        <v>1676</v>
      </c>
      <c r="BS432" s="85" t="s">
        <v>132</v>
      </c>
      <c r="BT432" s="90">
        <v>44735</v>
      </c>
      <c r="BU432" s="85" t="s">
        <v>1677</v>
      </c>
      <c r="BV432" s="85" t="s">
        <v>130</v>
      </c>
      <c r="BW432" s="91" t="s">
        <v>131</v>
      </c>
      <c r="BX432" s="85"/>
      <c r="BY432" s="85" t="s">
        <v>131</v>
      </c>
      <c r="BZ432" s="85" t="s">
        <v>131</v>
      </c>
      <c r="CA432" s="85" t="s">
        <v>132</v>
      </c>
      <c r="CB432" s="120" t="s">
        <v>2049</v>
      </c>
      <c r="CC432" s="85"/>
      <c r="CD432" s="85" t="s">
        <v>131</v>
      </c>
      <c r="CE432" s="88" t="s">
        <v>1681</v>
      </c>
      <c r="CF432" s="80" t="str">
        <f t="shared" si="298"/>
        <v>DM</v>
      </c>
      <c r="CG432" s="109">
        <v>60</v>
      </c>
      <c r="CH432" s="95">
        <v>172</v>
      </c>
      <c r="CI432" s="50">
        <f t="shared" si="270"/>
        <v>20.281233098972418</v>
      </c>
      <c r="CJ432" s="18" t="str">
        <f t="shared" si="271"/>
        <v>NORMAL</v>
      </c>
      <c r="CK432" s="95">
        <f>Hoja1!L434</f>
        <v>26</v>
      </c>
      <c r="CL432" s="10" t="s">
        <v>1115</v>
      </c>
      <c r="CM432" s="97">
        <v>44092</v>
      </c>
      <c r="CN432" s="92"/>
      <c r="CO432" s="92">
        <v>2</v>
      </c>
      <c r="CP432" s="65" t="s">
        <v>1222</v>
      </c>
      <c r="CQ432" s="75">
        <v>1</v>
      </c>
      <c r="CR432" s="97">
        <v>44092</v>
      </c>
      <c r="CS432" s="75">
        <v>1</v>
      </c>
      <c r="CT432" s="110" t="s">
        <v>1707</v>
      </c>
      <c r="CU432" s="93" t="s">
        <v>807</v>
      </c>
      <c r="CV432" s="92"/>
      <c r="CW432" s="102">
        <v>110</v>
      </c>
      <c r="CX432" s="102">
        <v>70</v>
      </c>
      <c r="CY432" s="93" t="s">
        <v>807</v>
      </c>
      <c r="CZ432" s="92" t="s">
        <v>132</v>
      </c>
      <c r="DA432" s="75" t="s">
        <v>807</v>
      </c>
      <c r="DB432" s="92">
        <v>0</v>
      </c>
      <c r="DC432" s="75" t="str">
        <f t="shared" si="272"/>
        <v/>
      </c>
      <c r="DD432" s="16" t="str">
        <f t="shared" si="273"/>
        <v/>
      </c>
      <c r="DE432" s="16" t="str">
        <f t="shared" si="274"/>
        <v/>
      </c>
      <c r="DF432" s="16" t="str">
        <f t="shared" si="275"/>
        <v/>
      </c>
      <c r="DG432" s="16" t="str">
        <f t="shared" si="287"/>
        <v xml:space="preserve"> +  +  + </v>
      </c>
      <c r="DH432" s="16" t="str">
        <f t="shared" si="299"/>
        <v>DM</v>
      </c>
      <c r="DI432" s="98"/>
      <c r="DJ432" s="75" t="str">
        <f t="shared" si="276"/>
        <v>NO</v>
      </c>
      <c r="DL432" s="98"/>
      <c r="DM432" s="98">
        <v>44607</v>
      </c>
      <c r="DN432" s="75" t="str">
        <f t="shared" si="277"/>
        <v>SI</v>
      </c>
      <c r="DO432" s="98"/>
      <c r="DP432" s="75" t="str">
        <f t="shared" si="278"/>
        <v>NO</v>
      </c>
      <c r="DQ432" s="98"/>
      <c r="DR432" s="75" t="str">
        <f t="shared" si="279"/>
        <v>NO</v>
      </c>
      <c r="DS432" s="98"/>
      <c r="DT432" s="75" t="str">
        <f t="shared" si="280"/>
        <v>NO</v>
      </c>
      <c r="DU432" s="98"/>
      <c r="DV432" s="75" t="str">
        <f t="shared" si="281"/>
        <v>NO</v>
      </c>
      <c r="DW432" s="98"/>
      <c r="DX432" s="75" t="str">
        <f t="shared" si="282"/>
        <v>NO</v>
      </c>
      <c r="DY432" s="98">
        <v>44587</v>
      </c>
      <c r="DZ432" s="75" t="str">
        <f t="shared" si="283"/>
        <v>SI</v>
      </c>
      <c r="EA432" s="98"/>
      <c r="EB432" s="75" t="str">
        <f t="shared" si="284"/>
        <v>NO</v>
      </c>
      <c r="EC432" s="98" t="s">
        <v>807</v>
      </c>
      <c r="ED432" s="92" t="s">
        <v>1530</v>
      </c>
      <c r="EE432" s="92"/>
      <c r="EF432" s="98" t="s">
        <v>807</v>
      </c>
      <c r="EG432" s="94"/>
      <c r="EH432" s="99"/>
      <c r="EI432" s="99" t="s">
        <v>807</v>
      </c>
      <c r="EJ432" s="99"/>
      <c r="EK432" s="111">
        <v>44586</v>
      </c>
      <c r="EL432" s="92">
        <v>0.77</v>
      </c>
      <c r="EM432" s="112">
        <v>44586</v>
      </c>
      <c r="EN432" s="102">
        <v>284</v>
      </c>
      <c r="EO432" s="111">
        <v>44586</v>
      </c>
      <c r="EP432" s="92">
        <v>242</v>
      </c>
      <c r="EQ432" s="111">
        <v>44586</v>
      </c>
      <c r="ER432" s="99">
        <v>174.4</v>
      </c>
      <c r="ES432" s="111">
        <v>44586</v>
      </c>
      <c r="ET432" s="192">
        <v>48</v>
      </c>
      <c r="EU432" s="111">
        <v>44586</v>
      </c>
      <c r="EV432" s="92">
        <v>98</v>
      </c>
      <c r="EW432" s="111">
        <v>44586</v>
      </c>
      <c r="EX432" s="92"/>
      <c r="EY432" s="112">
        <v>44586</v>
      </c>
      <c r="EZ432" s="92">
        <v>12.9</v>
      </c>
      <c r="FA432" s="102"/>
      <c r="FB432" s="102"/>
      <c r="FC432" s="92"/>
      <c r="FD432" s="92"/>
      <c r="FE432" s="112">
        <v>44586</v>
      </c>
      <c r="FF432" s="125">
        <v>14</v>
      </c>
      <c r="FG432" s="111">
        <v>44586</v>
      </c>
      <c r="FH432" s="125">
        <v>120</v>
      </c>
      <c r="FI432" s="92"/>
      <c r="FJ432" s="94"/>
      <c r="FK432" s="92"/>
      <c r="FL432" s="97">
        <v>44735</v>
      </c>
      <c r="FM432" s="98" t="s">
        <v>1530</v>
      </c>
      <c r="FN432" s="97">
        <v>44827</v>
      </c>
      <c r="FO432" s="107" t="s">
        <v>807</v>
      </c>
      <c r="FP432" s="92" t="s">
        <v>132</v>
      </c>
      <c r="FQ432" s="92" t="s">
        <v>132</v>
      </c>
      <c r="FR432" s="92" t="s">
        <v>132</v>
      </c>
      <c r="FS432" s="107" t="s">
        <v>807</v>
      </c>
      <c r="FT432" s="92" t="s">
        <v>132</v>
      </c>
      <c r="FU432" s="92"/>
      <c r="GM432" s="102"/>
    </row>
    <row r="433" spans="1:195" s="75" customFormat="1" x14ac:dyDescent="0.25">
      <c r="A433" s="85">
        <v>2022</v>
      </c>
      <c r="B433" s="76">
        <v>44926</v>
      </c>
      <c r="C433" s="85" t="s">
        <v>121</v>
      </c>
      <c r="D433" s="85" t="s">
        <v>122</v>
      </c>
      <c r="E433" s="85" t="s">
        <v>1474</v>
      </c>
      <c r="F433" s="77">
        <f t="shared" si="288"/>
        <v>432</v>
      </c>
      <c r="G433" s="85" t="s">
        <v>1586</v>
      </c>
      <c r="H433" s="85">
        <v>86</v>
      </c>
      <c r="I433" s="85" t="s">
        <v>797</v>
      </c>
      <c r="J433" s="217" t="s">
        <v>800</v>
      </c>
      <c r="K433" s="77" t="str">
        <f>VLOOKUP(J433,[1]CodMpios!$B$1075:$E$1087,4,FALSE)</f>
        <v>86001 - Mocoa</v>
      </c>
      <c r="L433" s="77" t="str">
        <f>VLOOKUP($J433,[1]Coord_Mpios_X_Y!$B$102:$K$114,9,FALSE)</f>
        <v>1,228574994655</v>
      </c>
      <c r="M433" s="77" t="str">
        <f>VLOOKUP($J433,[1]Coord_Mpios_X_Y!$B$102:$K$114,10,FALSE)</f>
        <v>-76,684362183288</v>
      </c>
      <c r="N433" s="86" t="s">
        <v>1784</v>
      </c>
      <c r="O433" s="86" t="s">
        <v>1776</v>
      </c>
      <c r="P433" s="218"/>
      <c r="Q433" s="85" t="s">
        <v>126</v>
      </c>
      <c r="R433" s="85">
        <v>14990918</v>
      </c>
      <c r="S433" s="62" t="str">
        <f t="shared" si="269"/>
        <v>CC14990918</v>
      </c>
      <c r="T433" s="91" t="s">
        <v>490</v>
      </c>
      <c r="U433" s="85" t="s">
        <v>784</v>
      </c>
      <c r="V433" s="91" t="s">
        <v>429</v>
      </c>
      <c r="W433" s="85" t="s">
        <v>528</v>
      </c>
      <c r="X433" s="87">
        <v>19455</v>
      </c>
      <c r="Y433" s="89">
        <f t="shared" si="285"/>
        <v>53</v>
      </c>
      <c r="Z433" s="63">
        <f>VLOOKUP($Y433,[1]Edades!$A$3:$H$153,4,FALSE)</f>
        <v>5</v>
      </c>
      <c r="AA433" s="63" t="str">
        <f>VLOOKUP($Y433,[1]Edades!$A$3:$H$153,6,FALSE)</f>
        <v>5 - Adultez</v>
      </c>
      <c r="AB433" s="63">
        <f>VLOOKUP($Y433,[1]Edades!$A$3:$H$153,7,FALSE)</f>
        <v>11</v>
      </c>
      <c r="AC433" s="63" t="str">
        <f>VLOOKUP($Y433,[1]Edades!$A$3:$H$153,8,FALSE)</f>
        <v>50-54</v>
      </c>
      <c r="AD433" s="91" t="s">
        <v>1589</v>
      </c>
      <c r="AE433" s="85">
        <v>1</v>
      </c>
      <c r="AF433" s="85" t="s">
        <v>807</v>
      </c>
      <c r="AG433" s="86" t="s">
        <v>1777</v>
      </c>
      <c r="AH433" s="85" t="s">
        <v>807</v>
      </c>
      <c r="AI433" s="85" t="s">
        <v>807</v>
      </c>
      <c r="AJ433" s="85" t="s">
        <v>807</v>
      </c>
      <c r="AK433" s="86" t="s">
        <v>1784</v>
      </c>
      <c r="AL433" s="86" t="s">
        <v>1600</v>
      </c>
      <c r="AM433" s="85" t="s">
        <v>1786</v>
      </c>
      <c r="AN433" s="85" t="s">
        <v>131</v>
      </c>
      <c r="AO433" s="85" t="s">
        <v>131</v>
      </c>
      <c r="AP433" s="85" t="s">
        <v>131</v>
      </c>
      <c r="AQ433" s="75" t="s">
        <v>1841</v>
      </c>
      <c r="AR433" s="53" t="str">
        <f t="shared" si="286"/>
        <v>86001 - Mocoa</v>
      </c>
      <c r="AS433" s="85" t="s">
        <v>1586</v>
      </c>
      <c r="AT433" s="85">
        <v>3105807596</v>
      </c>
      <c r="AU433" s="85" t="s">
        <v>1219</v>
      </c>
      <c r="AV433" s="85"/>
      <c r="AW433" s="85"/>
      <c r="AX433" s="85"/>
      <c r="AY433" s="85"/>
      <c r="AZ433" s="85"/>
      <c r="BA433" s="85">
        <v>86</v>
      </c>
      <c r="BB433" s="85" t="s">
        <v>1778</v>
      </c>
      <c r="BC433" s="85">
        <v>86001</v>
      </c>
      <c r="BD433" s="85" t="s">
        <v>1586</v>
      </c>
      <c r="BE433" s="89">
        <v>860010017201</v>
      </c>
      <c r="BF433" s="49" t="s">
        <v>1079</v>
      </c>
      <c r="BG433" s="85" t="s">
        <v>1779</v>
      </c>
      <c r="BH433" s="85" t="s">
        <v>1780</v>
      </c>
      <c r="BI433" s="85">
        <v>4201616</v>
      </c>
      <c r="BJ433" s="85"/>
      <c r="BK433" s="85"/>
      <c r="BL433" s="85" t="s">
        <v>807</v>
      </c>
      <c r="BM433" s="88" t="s">
        <v>132</v>
      </c>
      <c r="BN433" s="85" t="s">
        <v>132</v>
      </c>
      <c r="BO433" s="85">
        <v>0</v>
      </c>
      <c r="BP433" s="85" t="s">
        <v>132</v>
      </c>
      <c r="BQ433" s="85" t="s">
        <v>132</v>
      </c>
      <c r="BR433" s="85" t="s">
        <v>807</v>
      </c>
      <c r="BS433" s="85" t="s">
        <v>807</v>
      </c>
      <c r="BT433" s="87">
        <v>44810</v>
      </c>
      <c r="BU433" s="85" t="s">
        <v>1677</v>
      </c>
      <c r="BV433" s="85" t="s">
        <v>130</v>
      </c>
      <c r="BW433" s="91" t="s">
        <v>131</v>
      </c>
      <c r="BX433" s="85"/>
      <c r="BY433" s="85" t="s">
        <v>131</v>
      </c>
      <c r="BZ433" s="85" t="s">
        <v>807</v>
      </c>
      <c r="CA433" s="85" t="s">
        <v>807</v>
      </c>
      <c r="CB433" s="85"/>
      <c r="CC433" s="85"/>
      <c r="CD433" s="85" t="s">
        <v>131</v>
      </c>
      <c r="CE433" s="88" t="s">
        <v>1681</v>
      </c>
      <c r="CF433" s="80" t="str">
        <f t="shared" si="298"/>
        <v>DM</v>
      </c>
      <c r="CG433" s="109">
        <v>83</v>
      </c>
      <c r="CH433" s="95">
        <v>170</v>
      </c>
      <c r="CI433" s="50">
        <f t="shared" si="270"/>
        <v>28.719723183391007</v>
      </c>
      <c r="CJ433" s="18" t="str">
        <f t="shared" si="271"/>
        <v>SOBREPESO</v>
      </c>
      <c r="CK433" s="95">
        <f>Hoja1!L435</f>
        <v>8</v>
      </c>
      <c r="CL433" s="10" t="s">
        <v>1112</v>
      </c>
      <c r="CM433" s="98">
        <v>44097</v>
      </c>
      <c r="CN433" s="92"/>
      <c r="CO433" s="92">
        <v>2</v>
      </c>
      <c r="CP433" s="65" t="s">
        <v>1222</v>
      </c>
      <c r="CQ433" s="75">
        <v>1</v>
      </c>
      <c r="CR433" s="98">
        <v>44022</v>
      </c>
      <c r="CS433" s="75">
        <v>1</v>
      </c>
      <c r="CT433" s="110" t="s">
        <v>1707</v>
      </c>
      <c r="CU433" s="93" t="s">
        <v>807</v>
      </c>
      <c r="CV433" s="92"/>
      <c r="CW433" s="102">
        <v>123</v>
      </c>
      <c r="CX433" s="102">
        <v>85</v>
      </c>
      <c r="CY433" s="93" t="s">
        <v>807</v>
      </c>
      <c r="CZ433" s="92" t="s">
        <v>130</v>
      </c>
      <c r="DA433" s="75" t="s">
        <v>807</v>
      </c>
      <c r="DB433" s="92">
        <v>0</v>
      </c>
      <c r="DC433" s="75" t="str">
        <f t="shared" si="272"/>
        <v/>
      </c>
      <c r="DD433" s="16" t="str">
        <f t="shared" si="273"/>
        <v/>
      </c>
      <c r="DE433" s="16" t="str">
        <f t="shared" si="274"/>
        <v/>
      </c>
      <c r="DF433" s="16" t="str">
        <f t="shared" si="275"/>
        <v/>
      </c>
      <c r="DG433" s="16" t="str">
        <f t="shared" si="287"/>
        <v xml:space="preserve"> +  +  + </v>
      </c>
      <c r="DH433" s="16" t="str">
        <f t="shared" si="299"/>
        <v>DM</v>
      </c>
      <c r="DI433" s="98"/>
      <c r="DJ433" s="75" t="str">
        <f t="shared" si="276"/>
        <v>NO</v>
      </c>
      <c r="DL433" s="98"/>
      <c r="DM433" s="97">
        <v>44621</v>
      </c>
      <c r="DN433" s="75" t="str">
        <f t="shared" si="277"/>
        <v>SI</v>
      </c>
      <c r="DO433" s="98"/>
      <c r="DP433" s="75" t="str">
        <f t="shared" si="278"/>
        <v>NO</v>
      </c>
      <c r="DQ433" s="98"/>
      <c r="DR433" s="75" t="str">
        <f t="shared" si="279"/>
        <v>NO</v>
      </c>
      <c r="DS433" s="98"/>
      <c r="DT433" s="75" t="str">
        <f t="shared" si="280"/>
        <v>NO</v>
      </c>
      <c r="DU433" s="98"/>
      <c r="DV433" s="75" t="str">
        <f t="shared" si="281"/>
        <v>NO</v>
      </c>
      <c r="DW433" s="98"/>
      <c r="DX433" s="75" t="str">
        <f t="shared" si="282"/>
        <v>NO</v>
      </c>
      <c r="DY433" s="114">
        <v>44520</v>
      </c>
      <c r="DZ433" s="75" t="str">
        <f t="shared" si="283"/>
        <v>SI</v>
      </c>
      <c r="EA433" s="98"/>
      <c r="EB433" s="75" t="str">
        <f t="shared" si="284"/>
        <v>NO</v>
      </c>
      <c r="EC433" s="98" t="s">
        <v>807</v>
      </c>
      <c r="ED433" s="92" t="s">
        <v>1530</v>
      </c>
      <c r="EE433" s="92"/>
      <c r="EF433" s="98" t="s">
        <v>807</v>
      </c>
      <c r="EG433" s="94"/>
      <c r="EH433" s="99" t="s">
        <v>131</v>
      </c>
      <c r="EI433" s="99" t="s">
        <v>807</v>
      </c>
      <c r="EJ433" s="99"/>
      <c r="EK433" s="190">
        <v>43998</v>
      </c>
      <c r="EL433" s="92">
        <v>0.98</v>
      </c>
      <c r="EM433" s="191">
        <v>44796</v>
      </c>
      <c r="EN433" s="102">
        <v>171</v>
      </c>
      <c r="EO433" s="190">
        <v>44796</v>
      </c>
      <c r="EP433" s="92">
        <v>175</v>
      </c>
      <c r="EQ433" s="190">
        <v>44796</v>
      </c>
      <c r="ER433" s="99">
        <v>92.8</v>
      </c>
      <c r="ES433" s="190">
        <v>44796</v>
      </c>
      <c r="ET433" s="192">
        <v>54</v>
      </c>
      <c r="EU433" s="190">
        <v>44796</v>
      </c>
      <c r="EV433" s="92">
        <v>141</v>
      </c>
      <c r="EW433" s="139"/>
      <c r="EX433" s="92"/>
      <c r="EY433" s="191">
        <v>44796</v>
      </c>
      <c r="EZ433" s="92">
        <v>7.5</v>
      </c>
      <c r="FA433" s="102"/>
      <c r="FB433" s="102"/>
      <c r="FC433" s="92"/>
      <c r="FD433" s="92"/>
      <c r="FE433" s="191">
        <v>44069</v>
      </c>
      <c r="FF433" s="141">
        <v>6.7</v>
      </c>
      <c r="FG433" s="139"/>
      <c r="FH433" s="141"/>
      <c r="FI433" s="92"/>
      <c r="FJ433" s="94"/>
      <c r="FK433" s="92"/>
      <c r="FL433" s="98">
        <v>44810</v>
      </c>
      <c r="FM433" s="98" t="s">
        <v>1530</v>
      </c>
      <c r="FN433" s="98"/>
      <c r="FO433" s="107" t="s">
        <v>807</v>
      </c>
      <c r="FP433" s="92" t="s">
        <v>132</v>
      </c>
      <c r="FQ433" s="92" t="s">
        <v>132</v>
      </c>
      <c r="FR433" s="92" t="s">
        <v>132</v>
      </c>
      <c r="FS433" s="107" t="s">
        <v>807</v>
      </c>
      <c r="FT433" s="92" t="s">
        <v>132</v>
      </c>
      <c r="FU433" s="92"/>
      <c r="GM433" s="102"/>
    </row>
    <row r="434" spans="1:195" s="75" customFormat="1" x14ac:dyDescent="0.25">
      <c r="A434" s="85">
        <v>2022</v>
      </c>
      <c r="B434" s="76">
        <v>44926</v>
      </c>
      <c r="C434" s="85" t="s">
        <v>121</v>
      </c>
      <c r="D434" s="85" t="s">
        <v>122</v>
      </c>
      <c r="E434" s="85" t="s">
        <v>123</v>
      </c>
      <c r="F434" s="77">
        <f t="shared" si="288"/>
        <v>433</v>
      </c>
      <c r="G434" s="85" t="s">
        <v>1586</v>
      </c>
      <c r="H434" s="85">
        <v>86</v>
      </c>
      <c r="I434" s="85" t="s">
        <v>797</v>
      </c>
      <c r="J434" s="217" t="s">
        <v>911</v>
      </c>
      <c r="K434" s="77" t="str">
        <f>VLOOKUP(J434,[1]CodMpios!$B$1075:$E$1087,4,FALSE)</f>
        <v>86568 - Puerto Asís</v>
      </c>
      <c r="L434" s="77" t="str">
        <f>VLOOKUP($J434,[1]Coord_Mpios_X_Y!$B$102:$K$114,9,FALSE)</f>
        <v>0,478611463602</v>
      </c>
      <c r="M434" s="77" t="str">
        <f>VLOOKUP($J434,[1]Coord_Mpios_X_Y!$B$102:$K$114,10,FALSE)</f>
        <v>-76,328200149562</v>
      </c>
      <c r="N434" s="86" t="s">
        <v>1775</v>
      </c>
      <c r="O434" s="86" t="s">
        <v>1776</v>
      </c>
      <c r="P434" s="218"/>
      <c r="Q434" s="85" t="s">
        <v>126</v>
      </c>
      <c r="R434" s="108">
        <v>18125372</v>
      </c>
      <c r="S434" s="62" t="str">
        <f t="shared" si="269"/>
        <v>CC18125372</v>
      </c>
      <c r="T434" s="91" t="s">
        <v>954</v>
      </c>
      <c r="U434" s="85" t="s">
        <v>543</v>
      </c>
      <c r="V434" s="91" t="s">
        <v>233</v>
      </c>
      <c r="W434" s="85" t="s">
        <v>134</v>
      </c>
      <c r="X434" s="87">
        <v>25749</v>
      </c>
      <c r="Y434" s="89">
        <f t="shared" si="285"/>
        <v>70</v>
      </c>
      <c r="Z434" s="63">
        <f>VLOOKUP($Y434,[1]Edades!$A$3:$H$153,4,FALSE)</f>
        <v>6</v>
      </c>
      <c r="AA434" s="63" t="str">
        <f>VLOOKUP($Y434,[1]Edades!$A$3:$H$153,6,FALSE)</f>
        <v>6 - Persona mayor</v>
      </c>
      <c r="AB434" s="63">
        <f>VLOOKUP($Y434,[1]Edades!$A$3:$H$153,7,FALSE)</f>
        <v>15</v>
      </c>
      <c r="AC434" s="63" t="str">
        <f>VLOOKUP($Y434,[1]Edades!$A$3:$H$153,8,FALSE)</f>
        <v>70-74</v>
      </c>
      <c r="AD434" s="91" t="s">
        <v>1589</v>
      </c>
      <c r="AE434" s="85">
        <v>1</v>
      </c>
      <c r="AF434" s="85" t="s">
        <v>807</v>
      </c>
      <c r="AG434" s="86" t="s">
        <v>212</v>
      </c>
      <c r="AH434" s="86" t="s">
        <v>130</v>
      </c>
      <c r="AI434" s="85" t="s">
        <v>807</v>
      </c>
      <c r="AJ434" s="85" t="s">
        <v>807</v>
      </c>
      <c r="AK434" s="86" t="s">
        <v>1775</v>
      </c>
      <c r="AL434" s="85" t="s">
        <v>807</v>
      </c>
      <c r="AM434" s="85" t="s">
        <v>1786</v>
      </c>
      <c r="AN434" s="85" t="s">
        <v>131</v>
      </c>
      <c r="AO434" s="85" t="s">
        <v>131</v>
      </c>
      <c r="AP434" s="85" t="s">
        <v>131</v>
      </c>
      <c r="AQ434" s="75" t="s">
        <v>1841</v>
      </c>
      <c r="AR434" s="53" t="str">
        <f t="shared" si="286"/>
        <v>86568 - Puerto Asís</v>
      </c>
      <c r="AS434" s="85" t="s">
        <v>1655</v>
      </c>
      <c r="AT434" s="85">
        <v>3124022128</v>
      </c>
      <c r="AU434" s="85" t="s">
        <v>1219</v>
      </c>
      <c r="AV434" s="85"/>
      <c r="AW434" s="85"/>
      <c r="AX434" s="85"/>
      <c r="AY434" s="85"/>
      <c r="AZ434" s="85"/>
      <c r="BA434" s="85">
        <v>86</v>
      </c>
      <c r="BB434" s="85" t="s">
        <v>1778</v>
      </c>
      <c r="BC434" s="85">
        <v>86568</v>
      </c>
      <c r="BD434" s="85" t="s">
        <v>1655</v>
      </c>
      <c r="BE434" s="89">
        <v>860010017201</v>
      </c>
      <c r="BF434" s="49" t="s">
        <v>1081</v>
      </c>
      <c r="BG434" s="85" t="s">
        <v>1779</v>
      </c>
      <c r="BH434" s="85" t="s">
        <v>1780</v>
      </c>
      <c r="BI434" s="85">
        <v>4201616</v>
      </c>
      <c r="BJ434" s="85"/>
      <c r="BK434" s="85"/>
      <c r="BL434" s="85" t="s">
        <v>807</v>
      </c>
      <c r="BM434" s="85" t="s">
        <v>130</v>
      </c>
      <c r="BN434" s="85" t="s">
        <v>132</v>
      </c>
      <c r="BO434" s="85">
        <v>0</v>
      </c>
      <c r="BP434" s="85" t="s">
        <v>132</v>
      </c>
      <c r="BQ434" s="85" t="s">
        <v>132</v>
      </c>
      <c r="BR434" s="85" t="s">
        <v>807</v>
      </c>
      <c r="BS434" s="85" t="s">
        <v>807</v>
      </c>
      <c r="BT434" s="90">
        <v>44735</v>
      </c>
      <c r="BU434" s="85" t="s">
        <v>1677</v>
      </c>
      <c r="BV434" s="85" t="s">
        <v>130</v>
      </c>
      <c r="BW434" s="91" t="s">
        <v>2050</v>
      </c>
      <c r="BX434" s="85" t="s">
        <v>2051</v>
      </c>
      <c r="BY434" s="88" t="s">
        <v>130</v>
      </c>
      <c r="BZ434" s="85" t="s">
        <v>132</v>
      </c>
      <c r="CA434" s="85" t="s">
        <v>807</v>
      </c>
      <c r="CB434" s="85" t="s">
        <v>131</v>
      </c>
      <c r="CC434" s="85"/>
      <c r="CD434" s="85" t="s">
        <v>131</v>
      </c>
      <c r="CE434" s="88" t="s">
        <v>1681</v>
      </c>
      <c r="CF434" s="80" t="str">
        <f t="shared" si="298"/>
        <v>HTA</v>
      </c>
      <c r="CG434" s="109">
        <v>88</v>
      </c>
      <c r="CH434" s="109">
        <v>164</v>
      </c>
      <c r="CI434" s="50">
        <f t="shared" si="270"/>
        <v>32.718619869125526</v>
      </c>
      <c r="CJ434" s="18" t="str">
        <f t="shared" si="271"/>
        <v>OBESIDAD</v>
      </c>
      <c r="CK434" s="95">
        <f>Hoja1!L436</f>
        <v>24</v>
      </c>
      <c r="CL434" s="10" t="s">
        <v>1114</v>
      </c>
      <c r="CM434" s="97">
        <v>44103</v>
      </c>
      <c r="CN434" s="92"/>
      <c r="CO434" s="75">
        <v>1</v>
      </c>
      <c r="CP434" s="98">
        <v>44103</v>
      </c>
      <c r="CQ434" s="75">
        <v>2</v>
      </c>
      <c r="CR434" s="65" t="s">
        <v>1222</v>
      </c>
      <c r="CS434" s="75">
        <v>0</v>
      </c>
      <c r="CT434" s="110" t="s">
        <v>131</v>
      </c>
      <c r="CU434" s="93" t="s">
        <v>807</v>
      </c>
      <c r="CV434" s="92"/>
      <c r="CW434" s="102">
        <v>150</v>
      </c>
      <c r="CX434" s="102">
        <v>90</v>
      </c>
      <c r="CY434" s="93" t="s">
        <v>807</v>
      </c>
      <c r="CZ434" s="92" t="s">
        <v>132</v>
      </c>
      <c r="DA434" s="75" t="s">
        <v>807</v>
      </c>
      <c r="DB434" s="92">
        <v>0</v>
      </c>
      <c r="DC434" s="75" t="str">
        <f t="shared" si="272"/>
        <v/>
      </c>
      <c r="DD434" s="16" t="str">
        <f t="shared" si="273"/>
        <v>PRESION ALTA</v>
      </c>
      <c r="DE434" s="16" t="str">
        <f t="shared" si="274"/>
        <v/>
      </c>
      <c r="DF434" s="16" t="str">
        <f t="shared" si="275"/>
        <v/>
      </c>
      <c r="DG434" s="16" t="str">
        <f t="shared" si="287"/>
        <v xml:space="preserve"> + PRESION ALTA +  + </v>
      </c>
      <c r="DH434" s="16" t="str">
        <f>VLOOKUP(DG434,Hoja3!$A$19:$B$41,2,FALSE)</f>
        <v>PRESION ALTA</v>
      </c>
      <c r="DI434" s="98"/>
      <c r="DJ434" s="75" t="str">
        <f t="shared" si="276"/>
        <v>NO</v>
      </c>
      <c r="DL434" s="98"/>
      <c r="DM434" s="98"/>
      <c r="DN434" s="75" t="str">
        <f t="shared" si="277"/>
        <v>NO</v>
      </c>
      <c r="DO434" s="98"/>
      <c r="DP434" s="75" t="str">
        <f t="shared" si="278"/>
        <v>NO</v>
      </c>
      <c r="DQ434" s="98"/>
      <c r="DR434" s="75" t="str">
        <f t="shared" si="279"/>
        <v>NO</v>
      </c>
      <c r="DS434" s="98"/>
      <c r="DT434" s="75" t="str">
        <f t="shared" si="280"/>
        <v>NO</v>
      </c>
      <c r="DU434" s="98"/>
      <c r="DV434" s="75" t="str">
        <f t="shared" si="281"/>
        <v>NO</v>
      </c>
      <c r="DW434" s="98"/>
      <c r="DX434" s="75" t="str">
        <f t="shared" si="282"/>
        <v>NO</v>
      </c>
      <c r="DY434" s="98"/>
      <c r="DZ434" s="75" t="str">
        <f t="shared" si="283"/>
        <v>NO</v>
      </c>
      <c r="EA434" s="98"/>
      <c r="EB434" s="75" t="str">
        <f t="shared" si="284"/>
        <v>NO</v>
      </c>
      <c r="EC434" s="98" t="s">
        <v>807</v>
      </c>
      <c r="ED434" s="92" t="s">
        <v>1530</v>
      </c>
      <c r="EE434" s="92"/>
      <c r="EF434" s="98" t="s">
        <v>807</v>
      </c>
      <c r="EG434" s="94"/>
      <c r="EH434" s="99"/>
      <c r="EI434" s="99" t="s">
        <v>807</v>
      </c>
      <c r="EJ434" s="99"/>
      <c r="EK434" s="111">
        <v>44119</v>
      </c>
      <c r="EL434" s="92">
        <v>1</v>
      </c>
      <c r="EM434" s="112">
        <v>44119</v>
      </c>
      <c r="EN434" s="102">
        <v>102</v>
      </c>
      <c r="EO434" s="111">
        <v>44119</v>
      </c>
      <c r="EP434" s="92">
        <v>233</v>
      </c>
      <c r="EQ434" s="111">
        <v>44119</v>
      </c>
      <c r="ER434" s="99">
        <v>146.5</v>
      </c>
      <c r="ES434" s="111">
        <v>44119</v>
      </c>
      <c r="ET434" s="192">
        <v>47</v>
      </c>
      <c r="EU434" s="111">
        <v>44119</v>
      </c>
      <c r="EV434" s="92">
        <v>197.5</v>
      </c>
      <c r="EW434" s="111">
        <v>44119</v>
      </c>
      <c r="EX434" s="92"/>
      <c r="EY434" s="103"/>
      <c r="EZ434" s="92"/>
      <c r="FA434" s="102"/>
      <c r="FB434" s="102"/>
      <c r="FC434" s="92"/>
      <c r="FD434" s="92"/>
      <c r="FE434" s="112">
        <v>44119</v>
      </c>
      <c r="FF434" s="125">
        <v>11.8</v>
      </c>
      <c r="FG434" s="111">
        <v>44119</v>
      </c>
      <c r="FH434" s="125">
        <v>123</v>
      </c>
      <c r="FI434" s="92"/>
      <c r="FJ434" s="94"/>
      <c r="FK434" s="92"/>
      <c r="FL434" s="97">
        <v>44735</v>
      </c>
      <c r="FM434" s="98" t="s">
        <v>1530</v>
      </c>
      <c r="FN434" s="97">
        <v>44830</v>
      </c>
      <c r="FO434" s="107" t="s">
        <v>807</v>
      </c>
      <c r="FP434" s="92" t="s">
        <v>132</v>
      </c>
      <c r="FQ434" s="92" t="s">
        <v>132</v>
      </c>
      <c r="FR434" s="92" t="s">
        <v>132</v>
      </c>
      <c r="FS434" s="107" t="s">
        <v>807</v>
      </c>
      <c r="FT434" s="92" t="s">
        <v>132</v>
      </c>
      <c r="FU434" s="92"/>
      <c r="GM434" s="102"/>
    </row>
    <row r="435" spans="1:195" s="75" customFormat="1" x14ac:dyDescent="0.25">
      <c r="A435" s="85">
        <v>2022</v>
      </c>
      <c r="B435" s="76">
        <v>44926</v>
      </c>
      <c r="C435" s="85" t="s">
        <v>121</v>
      </c>
      <c r="D435" s="85" t="s">
        <v>122</v>
      </c>
      <c r="E435" s="85" t="s">
        <v>123</v>
      </c>
      <c r="F435" s="77">
        <f t="shared" si="288"/>
        <v>434</v>
      </c>
      <c r="G435" s="85" t="s">
        <v>1586</v>
      </c>
      <c r="H435" s="85">
        <v>86</v>
      </c>
      <c r="I435" s="85" t="s">
        <v>797</v>
      </c>
      <c r="J435" s="217" t="s">
        <v>980</v>
      </c>
      <c r="K435" s="77" t="str">
        <f>VLOOKUP(J435,[1]CodMpios!$B$1075:$E$1087,4,FALSE)</f>
        <v>86755 - San Francisco</v>
      </c>
      <c r="L435" s="77" t="str">
        <f>VLOOKUP($J435,[1]Coord_Mpios_X_Y!$B$102:$K$114,9,FALSE)</f>
        <v>1,136071096046</v>
      </c>
      <c r="M435" s="77" t="str">
        <f>VLOOKUP($J435,[1]Coord_Mpios_X_Y!$B$102:$K$114,10,FALSE)</f>
        <v>-76,847266605795</v>
      </c>
      <c r="N435" s="86" t="s">
        <v>1592</v>
      </c>
      <c r="O435" s="86" t="s">
        <v>1776</v>
      </c>
      <c r="P435" s="218"/>
      <c r="Q435" s="85" t="s">
        <v>126</v>
      </c>
      <c r="R435" s="108">
        <v>27474119</v>
      </c>
      <c r="S435" s="62" t="str">
        <f t="shared" si="269"/>
        <v>CC27474119</v>
      </c>
      <c r="T435" s="91" t="s">
        <v>157</v>
      </c>
      <c r="U435" s="85"/>
      <c r="V435" s="91" t="s">
        <v>210</v>
      </c>
      <c r="W435" s="85" t="s">
        <v>515</v>
      </c>
      <c r="X435" s="87">
        <v>17219</v>
      </c>
      <c r="Y435" s="89">
        <f t="shared" si="285"/>
        <v>47</v>
      </c>
      <c r="Z435" s="63">
        <f>VLOOKUP($Y435,[1]Edades!$A$3:$H$153,4,FALSE)</f>
        <v>5</v>
      </c>
      <c r="AA435" s="63" t="str">
        <f>VLOOKUP($Y435,[1]Edades!$A$3:$H$153,6,FALSE)</f>
        <v>5 - Adultez</v>
      </c>
      <c r="AB435" s="63">
        <f>VLOOKUP($Y435,[1]Edades!$A$3:$H$153,7,FALSE)</f>
        <v>10</v>
      </c>
      <c r="AC435" s="63" t="str">
        <f>VLOOKUP($Y435,[1]Edades!$A$3:$H$153,8,FALSE)</f>
        <v>45-49</v>
      </c>
      <c r="AD435" s="91" t="s">
        <v>1590</v>
      </c>
      <c r="AE435" s="85">
        <v>2</v>
      </c>
      <c r="AF435" s="85" t="s">
        <v>807</v>
      </c>
      <c r="AG435" s="86" t="s">
        <v>553</v>
      </c>
      <c r="AH435" s="86" t="s">
        <v>130</v>
      </c>
      <c r="AI435" s="85" t="s">
        <v>807</v>
      </c>
      <c r="AJ435" s="85" t="s">
        <v>807</v>
      </c>
      <c r="AK435" s="86" t="s">
        <v>1592</v>
      </c>
      <c r="AL435" s="86" t="s">
        <v>1601</v>
      </c>
      <c r="AM435" s="85" t="s">
        <v>1786</v>
      </c>
      <c r="AN435" s="85" t="s">
        <v>131</v>
      </c>
      <c r="AO435" s="85" t="s">
        <v>131</v>
      </c>
      <c r="AP435" s="85" t="s">
        <v>131</v>
      </c>
      <c r="AQ435" s="75" t="s">
        <v>1841</v>
      </c>
      <c r="AR435" s="53" t="str">
        <f t="shared" si="286"/>
        <v>86755 - San Francisco</v>
      </c>
      <c r="AS435" s="85" t="s">
        <v>1938</v>
      </c>
      <c r="AT435" s="85">
        <v>3216432677</v>
      </c>
      <c r="AU435" s="85" t="s">
        <v>1219</v>
      </c>
      <c r="AV435" s="85"/>
      <c r="AW435" s="85"/>
      <c r="AX435" s="85"/>
      <c r="AY435" s="85"/>
      <c r="AZ435" s="85"/>
      <c r="BA435" s="85">
        <v>86</v>
      </c>
      <c r="BB435" s="85" t="s">
        <v>1778</v>
      </c>
      <c r="BC435" s="85">
        <v>86755</v>
      </c>
      <c r="BD435" s="85" t="s">
        <v>1938</v>
      </c>
      <c r="BE435" s="89">
        <v>860010017201</v>
      </c>
      <c r="BF435" t="s">
        <v>1079</v>
      </c>
      <c r="BG435" s="85" t="s">
        <v>1779</v>
      </c>
      <c r="BH435" s="85" t="s">
        <v>1780</v>
      </c>
      <c r="BI435" s="85">
        <v>4201616</v>
      </c>
      <c r="BJ435" s="85"/>
      <c r="BK435" s="85"/>
      <c r="BL435" s="85" t="s">
        <v>807</v>
      </c>
      <c r="BM435" s="85" t="s">
        <v>130</v>
      </c>
      <c r="BN435" s="85" t="s">
        <v>132</v>
      </c>
      <c r="BO435" s="85">
        <v>0</v>
      </c>
      <c r="BP435" s="85" t="s">
        <v>132</v>
      </c>
      <c r="BQ435" s="85" t="s">
        <v>132</v>
      </c>
      <c r="BR435" s="85" t="s">
        <v>807</v>
      </c>
      <c r="BS435" s="85" t="s">
        <v>807</v>
      </c>
      <c r="BT435" s="90">
        <v>44103</v>
      </c>
      <c r="BU435" s="85" t="s">
        <v>1677</v>
      </c>
      <c r="BV435" s="85" t="s">
        <v>130</v>
      </c>
      <c r="BW435" s="91" t="s">
        <v>1678</v>
      </c>
      <c r="BX435" s="85"/>
      <c r="BY435" s="85" t="s">
        <v>132</v>
      </c>
      <c r="BZ435" s="85" t="s">
        <v>807</v>
      </c>
      <c r="CA435" s="85" t="s">
        <v>807</v>
      </c>
      <c r="CB435" s="85"/>
      <c r="CC435" s="85"/>
      <c r="CD435" s="85" t="s">
        <v>131</v>
      </c>
      <c r="CE435" s="88" t="s">
        <v>1681</v>
      </c>
      <c r="CF435" s="80" t="str">
        <f t="shared" si="298"/>
        <v>HTA</v>
      </c>
      <c r="CG435" s="109">
        <v>90</v>
      </c>
      <c r="CH435" s="95">
        <v>168</v>
      </c>
      <c r="CI435" s="50">
        <f t="shared" si="270"/>
        <v>31.887755102040821</v>
      </c>
      <c r="CJ435" s="18" t="str">
        <f t="shared" si="271"/>
        <v>OBESIDAD</v>
      </c>
      <c r="CK435" s="95">
        <f>Hoja1!L437</f>
        <v>11</v>
      </c>
      <c r="CL435" s="10" t="s">
        <v>1113</v>
      </c>
      <c r="CM435" s="97">
        <v>44103</v>
      </c>
      <c r="CN435" s="92"/>
      <c r="CO435" s="75">
        <v>1</v>
      </c>
      <c r="CP435" s="97">
        <v>44103</v>
      </c>
      <c r="CQ435" s="75">
        <v>2</v>
      </c>
      <c r="CR435" s="65" t="s">
        <v>1222</v>
      </c>
      <c r="CS435" s="75">
        <v>0</v>
      </c>
      <c r="CT435" s="92" t="s">
        <v>131</v>
      </c>
      <c r="CU435" s="93" t="s">
        <v>807</v>
      </c>
      <c r="CV435" s="92"/>
      <c r="CW435" s="102">
        <v>135</v>
      </c>
      <c r="CX435" s="102">
        <v>80</v>
      </c>
      <c r="CY435" s="93" t="s">
        <v>807</v>
      </c>
      <c r="CZ435" s="92" t="s">
        <v>132</v>
      </c>
      <c r="DA435" s="75" t="s">
        <v>807</v>
      </c>
      <c r="DB435" s="92">
        <v>0</v>
      </c>
      <c r="DC435" s="75" t="str">
        <f t="shared" si="272"/>
        <v/>
      </c>
      <c r="DD435" s="16" t="str">
        <f t="shared" si="273"/>
        <v/>
      </c>
      <c r="DE435" s="16" t="str">
        <f t="shared" si="274"/>
        <v/>
      </c>
      <c r="DF435" s="16" t="str">
        <f t="shared" si="275"/>
        <v/>
      </c>
      <c r="DG435" s="16" t="str">
        <f t="shared" si="287"/>
        <v xml:space="preserve"> +  +  + </v>
      </c>
      <c r="DH435" s="16" t="str">
        <f>E435</f>
        <v>HTA</v>
      </c>
      <c r="DI435" s="98"/>
      <c r="DJ435" s="75" t="str">
        <f t="shared" si="276"/>
        <v>NO</v>
      </c>
      <c r="DL435" s="98"/>
      <c r="DM435" s="98"/>
      <c r="DN435" s="75" t="str">
        <f t="shared" si="277"/>
        <v>NO</v>
      </c>
      <c r="DO435" s="98"/>
      <c r="DP435" s="75" t="str">
        <f t="shared" si="278"/>
        <v>NO</v>
      </c>
      <c r="DQ435" s="98"/>
      <c r="DR435" s="75" t="str">
        <f t="shared" si="279"/>
        <v>NO</v>
      </c>
      <c r="DS435" s="98"/>
      <c r="DT435" s="75" t="str">
        <f t="shared" si="280"/>
        <v>NO</v>
      </c>
      <c r="DU435" s="98"/>
      <c r="DV435" s="75" t="str">
        <f t="shared" si="281"/>
        <v>NO</v>
      </c>
      <c r="DW435" s="98"/>
      <c r="DX435" s="75" t="str">
        <f t="shared" si="282"/>
        <v>NO</v>
      </c>
      <c r="DY435" s="98">
        <v>44091</v>
      </c>
      <c r="DZ435" s="75" t="str">
        <f t="shared" si="283"/>
        <v>SI</v>
      </c>
      <c r="EA435" s="98"/>
      <c r="EB435" s="75" t="str">
        <f t="shared" si="284"/>
        <v>NO</v>
      </c>
      <c r="EC435" s="98" t="s">
        <v>807</v>
      </c>
      <c r="ED435" s="92" t="s">
        <v>1530</v>
      </c>
      <c r="EE435" s="92"/>
      <c r="EF435" s="98" t="s">
        <v>807</v>
      </c>
      <c r="EG435" s="94"/>
      <c r="EH435" s="99" t="s">
        <v>131</v>
      </c>
      <c r="EI435" s="99" t="s">
        <v>807</v>
      </c>
      <c r="EJ435" s="99"/>
      <c r="EK435" s="101">
        <v>44086</v>
      </c>
      <c r="EL435" s="92">
        <v>1.1000000000000001</v>
      </c>
      <c r="EM435" s="103">
        <v>44086</v>
      </c>
      <c r="EN435" s="102">
        <v>88</v>
      </c>
      <c r="EO435" s="101">
        <v>44086</v>
      </c>
      <c r="EP435" s="92">
        <v>226</v>
      </c>
      <c r="EQ435" s="101">
        <v>44086</v>
      </c>
      <c r="ER435" s="99">
        <v>144.4</v>
      </c>
      <c r="ES435" s="101">
        <v>44086</v>
      </c>
      <c r="ET435" s="192">
        <v>50</v>
      </c>
      <c r="EU435" s="101">
        <v>44086</v>
      </c>
      <c r="EV435" s="92">
        <v>158</v>
      </c>
      <c r="EW435" s="101" t="s">
        <v>1940</v>
      </c>
      <c r="EX435" s="92"/>
      <c r="EY435" s="103" t="s">
        <v>1836</v>
      </c>
      <c r="EZ435" s="92">
        <v>98</v>
      </c>
      <c r="FA435" s="102"/>
      <c r="FB435" s="102"/>
      <c r="FC435" s="92"/>
      <c r="FD435" s="92"/>
      <c r="FE435" s="103">
        <v>44086</v>
      </c>
      <c r="FF435" s="105">
        <v>18</v>
      </c>
      <c r="FG435" s="101">
        <v>44086</v>
      </c>
      <c r="FH435" s="105">
        <v>100</v>
      </c>
      <c r="FI435" s="92"/>
      <c r="FJ435" s="94"/>
      <c r="FK435" s="92"/>
      <c r="FL435" s="97">
        <v>44103</v>
      </c>
      <c r="FM435" s="98" t="s">
        <v>1530</v>
      </c>
      <c r="FN435" s="97">
        <v>44228</v>
      </c>
      <c r="FO435" s="107" t="s">
        <v>807</v>
      </c>
      <c r="FP435" s="92" t="s">
        <v>132</v>
      </c>
      <c r="FQ435" s="92" t="s">
        <v>132</v>
      </c>
      <c r="FR435" s="92" t="s">
        <v>132</v>
      </c>
      <c r="FS435" s="107" t="s">
        <v>807</v>
      </c>
      <c r="FT435" s="92" t="s">
        <v>132</v>
      </c>
      <c r="FU435" s="92"/>
      <c r="GM435" s="102"/>
    </row>
    <row r="436" spans="1:195" s="75" customFormat="1" x14ac:dyDescent="0.25">
      <c r="A436" s="85">
        <v>2022</v>
      </c>
      <c r="B436" s="76">
        <v>44926</v>
      </c>
      <c r="C436" s="85" t="s">
        <v>121</v>
      </c>
      <c r="D436" s="85" t="s">
        <v>122</v>
      </c>
      <c r="E436" s="85" t="s">
        <v>123</v>
      </c>
      <c r="F436" s="77">
        <f t="shared" si="288"/>
        <v>435</v>
      </c>
      <c r="G436" s="85" t="s">
        <v>1586</v>
      </c>
      <c r="H436" s="85">
        <v>86</v>
      </c>
      <c r="I436" s="85" t="s">
        <v>797</v>
      </c>
      <c r="J436" s="217" t="s">
        <v>800</v>
      </c>
      <c r="K436" s="77" t="str">
        <f>VLOOKUP(J436,[1]CodMpios!$B$1075:$E$1087,4,FALSE)</f>
        <v>86001 - Mocoa</v>
      </c>
      <c r="L436" s="77" t="str">
        <f>VLOOKUP($J436,[1]Coord_Mpios_X_Y!$B$102:$K$114,9,FALSE)</f>
        <v>1,228574994655</v>
      </c>
      <c r="M436" s="77" t="str">
        <f>VLOOKUP($J436,[1]Coord_Mpios_X_Y!$B$102:$K$114,10,FALSE)</f>
        <v>-76,684362183288</v>
      </c>
      <c r="N436" s="86" t="s">
        <v>1775</v>
      </c>
      <c r="O436" s="86" t="s">
        <v>1776</v>
      </c>
      <c r="P436" s="218"/>
      <c r="Q436" s="85" t="s">
        <v>126</v>
      </c>
      <c r="R436" s="108">
        <v>41107553</v>
      </c>
      <c r="S436" s="62" t="str">
        <f t="shared" si="269"/>
        <v>CC41107553</v>
      </c>
      <c r="T436" s="91" t="s">
        <v>350</v>
      </c>
      <c r="U436" s="85"/>
      <c r="V436" s="91" t="s">
        <v>244</v>
      </c>
      <c r="W436" s="85" t="s">
        <v>223</v>
      </c>
      <c r="X436" s="87">
        <v>26654</v>
      </c>
      <c r="Y436" s="89">
        <f t="shared" si="285"/>
        <v>72</v>
      </c>
      <c r="Z436" s="63">
        <f>VLOOKUP($Y436,[1]Edades!$A$3:$H$153,4,FALSE)</f>
        <v>6</v>
      </c>
      <c r="AA436" s="63" t="str">
        <f>VLOOKUP($Y436,[1]Edades!$A$3:$H$153,6,FALSE)</f>
        <v>6 - Persona mayor</v>
      </c>
      <c r="AB436" s="63">
        <f>VLOOKUP($Y436,[1]Edades!$A$3:$H$153,7,FALSE)</f>
        <v>15</v>
      </c>
      <c r="AC436" s="63" t="str">
        <f>VLOOKUP($Y436,[1]Edades!$A$3:$H$153,8,FALSE)</f>
        <v>70-74</v>
      </c>
      <c r="AD436" s="91" t="s">
        <v>1590</v>
      </c>
      <c r="AE436" s="85">
        <v>2</v>
      </c>
      <c r="AF436" s="85" t="s">
        <v>807</v>
      </c>
      <c r="AG436" s="86" t="s">
        <v>1777</v>
      </c>
      <c r="AH436" s="85" t="s">
        <v>807</v>
      </c>
      <c r="AI436" s="85" t="s">
        <v>1594</v>
      </c>
      <c r="AJ436" s="85" t="s">
        <v>1591</v>
      </c>
      <c r="AK436" s="86" t="s">
        <v>1775</v>
      </c>
      <c r="AL436" s="86" t="s">
        <v>1601</v>
      </c>
      <c r="AM436" s="85" t="s">
        <v>1786</v>
      </c>
      <c r="AN436" s="85" t="s">
        <v>131</v>
      </c>
      <c r="AO436" s="85" t="s">
        <v>131</v>
      </c>
      <c r="AP436" s="85" t="s">
        <v>131</v>
      </c>
      <c r="AQ436" s="75" t="s">
        <v>1841</v>
      </c>
      <c r="AR436" s="53" t="str">
        <f t="shared" si="286"/>
        <v>86001 - Mocoa</v>
      </c>
      <c r="AS436" s="85" t="s">
        <v>1586</v>
      </c>
      <c r="AT436" s="85">
        <v>3104863331</v>
      </c>
      <c r="AU436" s="85" t="s">
        <v>1219</v>
      </c>
      <c r="AV436" s="85"/>
      <c r="AW436" s="85"/>
      <c r="AX436" s="85"/>
      <c r="AY436" s="85"/>
      <c r="AZ436" s="85"/>
      <c r="BA436" s="85">
        <v>86</v>
      </c>
      <c r="BB436" s="85" t="s">
        <v>1778</v>
      </c>
      <c r="BC436" s="85">
        <v>86001</v>
      </c>
      <c r="BD436" s="85" t="s">
        <v>1586</v>
      </c>
      <c r="BE436" s="89">
        <v>860010017201</v>
      </c>
      <c r="BF436" s="49" t="s">
        <v>1079</v>
      </c>
      <c r="BG436" s="85" t="s">
        <v>1779</v>
      </c>
      <c r="BH436" s="85" t="s">
        <v>1780</v>
      </c>
      <c r="BI436" s="85">
        <v>4201616</v>
      </c>
      <c r="BJ436" s="85"/>
      <c r="BK436" s="85"/>
      <c r="BL436" s="85" t="s">
        <v>807</v>
      </c>
      <c r="BM436" s="85" t="s">
        <v>130</v>
      </c>
      <c r="BN436" s="85" t="s">
        <v>132</v>
      </c>
      <c r="BO436" s="85">
        <v>0</v>
      </c>
      <c r="BP436" s="85" t="s">
        <v>132</v>
      </c>
      <c r="BQ436" s="85" t="s">
        <v>132</v>
      </c>
      <c r="BR436" s="85" t="s">
        <v>1676</v>
      </c>
      <c r="BS436" s="85" t="s">
        <v>807</v>
      </c>
      <c r="BT436" s="87">
        <v>44588</v>
      </c>
      <c r="BU436" s="85" t="s">
        <v>1677</v>
      </c>
      <c r="BV436" s="85" t="s">
        <v>130</v>
      </c>
      <c r="BW436" s="91" t="s">
        <v>1700</v>
      </c>
      <c r="BX436" s="85" t="s">
        <v>132</v>
      </c>
      <c r="BY436" s="85" t="s">
        <v>132</v>
      </c>
      <c r="BZ436" s="85" t="s">
        <v>130</v>
      </c>
      <c r="CA436" s="85" t="s">
        <v>130</v>
      </c>
      <c r="CB436" s="85" t="s">
        <v>132</v>
      </c>
      <c r="CC436" s="85" t="s">
        <v>132</v>
      </c>
      <c r="CD436" s="85" t="s">
        <v>1701</v>
      </c>
      <c r="CE436" s="85" t="s">
        <v>1681</v>
      </c>
      <c r="CF436" s="85" t="s">
        <v>1834</v>
      </c>
      <c r="CG436" s="109">
        <v>123</v>
      </c>
      <c r="CH436" s="95">
        <v>167</v>
      </c>
      <c r="CI436" s="50">
        <f t="shared" si="270"/>
        <v>44.103409946573919</v>
      </c>
      <c r="CJ436" s="18" t="str">
        <f t="shared" si="271"/>
        <v>OBESIDAD</v>
      </c>
      <c r="CK436" s="95">
        <f>Hoja1!L438</f>
        <v>40</v>
      </c>
      <c r="CL436" s="10" t="s">
        <v>1115</v>
      </c>
      <c r="CM436" s="98">
        <v>44106</v>
      </c>
      <c r="CN436" s="92"/>
      <c r="CO436" s="75">
        <v>1</v>
      </c>
      <c r="CP436" s="98">
        <v>39448</v>
      </c>
      <c r="CQ436" s="75">
        <v>2</v>
      </c>
      <c r="CR436" s="65" t="s">
        <v>1222</v>
      </c>
      <c r="CS436" s="75">
        <v>0</v>
      </c>
      <c r="CT436" s="110" t="s">
        <v>131</v>
      </c>
      <c r="CU436" s="93" t="s">
        <v>807</v>
      </c>
      <c r="CV436" s="92"/>
      <c r="CW436" s="102">
        <v>150</v>
      </c>
      <c r="CX436" s="102">
        <v>90</v>
      </c>
      <c r="CY436" s="93" t="s">
        <v>807</v>
      </c>
      <c r="CZ436" s="92" t="s">
        <v>132</v>
      </c>
      <c r="DA436" s="92" t="s">
        <v>132</v>
      </c>
      <c r="DB436" s="92">
        <v>0</v>
      </c>
      <c r="DC436" s="75" t="str">
        <f t="shared" si="272"/>
        <v/>
      </c>
      <c r="DD436" s="16" t="str">
        <f t="shared" si="273"/>
        <v>PRESION ALTA</v>
      </c>
      <c r="DE436" s="16" t="str">
        <f t="shared" si="274"/>
        <v/>
      </c>
      <c r="DF436" s="16" t="str">
        <f t="shared" si="275"/>
        <v/>
      </c>
      <c r="DG436" s="16" t="str">
        <f t="shared" si="287"/>
        <v xml:space="preserve"> + PRESION ALTA +  + </v>
      </c>
      <c r="DH436" s="16" t="str">
        <f>VLOOKUP(DG436,Hoja3!$A$19:$B$41,2,FALSE)</f>
        <v>PRESION ALTA</v>
      </c>
      <c r="DI436" s="98"/>
      <c r="DJ436" s="75" t="str">
        <f t="shared" si="276"/>
        <v>NO</v>
      </c>
      <c r="DL436" s="98"/>
      <c r="DM436" s="97">
        <v>44533</v>
      </c>
      <c r="DN436" s="75" t="str">
        <f t="shared" si="277"/>
        <v>SI</v>
      </c>
      <c r="DO436" s="98"/>
      <c r="DP436" s="75" t="str">
        <f t="shared" si="278"/>
        <v>NO</v>
      </c>
      <c r="DQ436" s="98"/>
      <c r="DR436" s="75" t="str">
        <f t="shared" si="279"/>
        <v>NO</v>
      </c>
      <c r="DS436" s="98"/>
      <c r="DT436" s="75" t="str">
        <f t="shared" si="280"/>
        <v>NO</v>
      </c>
      <c r="DU436" s="98"/>
      <c r="DV436" s="75" t="str">
        <f t="shared" si="281"/>
        <v>NO</v>
      </c>
      <c r="DW436" s="97">
        <v>44533</v>
      </c>
      <c r="DX436" s="75" t="str">
        <f t="shared" si="282"/>
        <v>SI</v>
      </c>
      <c r="DY436" s="114">
        <v>44453</v>
      </c>
      <c r="DZ436" s="75" t="str">
        <f t="shared" si="283"/>
        <v>SI</v>
      </c>
      <c r="EA436" s="98"/>
      <c r="EB436" s="75" t="str">
        <f t="shared" si="284"/>
        <v>NO</v>
      </c>
      <c r="EC436" s="98" t="s">
        <v>807</v>
      </c>
      <c r="ED436" s="92" t="s">
        <v>1530</v>
      </c>
      <c r="EE436" s="92"/>
      <c r="EF436" s="98" t="s">
        <v>807</v>
      </c>
      <c r="EG436" s="94"/>
      <c r="EH436" s="99" t="s">
        <v>131</v>
      </c>
      <c r="EI436" s="99" t="s">
        <v>807</v>
      </c>
      <c r="EJ436" s="99"/>
      <c r="EK436" s="164">
        <v>44453</v>
      </c>
      <c r="EL436" s="92">
        <v>0.98</v>
      </c>
      <c r="EM436" s="165">
        <v>44453</v>
      </c>
      <c r="EN436" s="102">
        <v>124.7</v>
      </c>
      <c r="EO436" s="164">
        <v>44453</v>
      </c>
      <c r="EP436" s="92">
        <v>227</v>
      </c>
      <c r="EQ436" s="164">
        <v>44453</v>
      </c>
      <c r="ER436" s="99">
        <v>126.80000000000001</v>
      </c>
      <c r="ES436" s="164">
        <v>44453</v>
      </c>
      <c r="ET436" s="192">
        <v>45.8</v>
      </c>
      <c r="EU436" s="164">
        <v>44453</v>
      </c>
      <c r="EV436" s="92">
        <v>272</v>
      </c>
      <c r="EW436" s="164">
        <v>44453</v>
      </c>
      <c r="EX436" s="92"/>
      <c r="EY436" s="103"/>
      <c r="EZ436" s="92"/>
      <c r="FA436" s="102"/>
      <c r="FB436" s="102"/>
      <c r="FC436" s="92"/>
      <c r="FD436" s="92"/>
      <c r="FE436" s="165">
        <v>44453</v>
      </c>
      <c r="FF436" s="105">
        <v>39.1</v>
      </c>
      <c r="FG436" s="164">
        <v>44453</v>
      </c>
      <c r="FH436" s="105">
        <v>153.1</v>
      </c>
      <c r="FI436" s="92"/>
      <c r="FJ436" s="94"/>
      <c r="FK436" s="92"/>
      <c r="FL436" s="98">
        <v>44588</v>
      </c>
      <c r="FM436" s="98" t="s">
        <v>1530</v>
      </c>
      <c r="FN436" s="98">
        <v>44647</v>
      </c>
      <c r="FO436" s="107" t="s">
        <v>807</v>
      </c>
      <c r="FP436" s="92" t="s">
        <v>130</v>
      </c>
      <c r="FQ436" s="92" t="s">
        <v>132</v>
      </c>
      <c r="FR436" s="92" t="s">
        <v>132</v>
      </c>
      <c r="FS436" s="107" t="s">
        <v>132</v>
      </c>
      <c r="FT436" s="92" t="s">
        <v>132</v>
      </c>
      <c r="FU436" s="92" t="s">
        <v>2052</v>
      </c>
      <c r="GM436" s="102"/>
    </row>
    <row r="437" spans="1:195" s="75" customFormat="1" x14ac:dyDescent="0.25">
      <c r="A437" s="85">
        <v>2022</v>
      </c>
      <c r="B437" s="76">
        <v>44926</v>
      </c>
      <c r="C437" s="85" t="s">
        <v>121</v>
      </c>
      <c r="D437" s="85" t="s">
        <v>122</v>
      </c>
      <c r="E437" s="85" t="s">
        <v>1475</v>
      </c>
      <c r="F437" s="77">
        <f t="shared" si="288"/>
        <v>436</v>
      </c>
      <c r="G437" s="85" t="s">
        <v>1586</v>
      </c>
      <c r="H437" s="85">
        <v>86</v>
      </c>
      <c r="I437" s="85" t="s">
        <v>797</v>
      </c>
      <c r="J437" s="217" t="s">
        <v>911</v>
      </c>
      <c r="K437" s="77" t="str">
        <f>VLOOKUP(J437,[1]CodMpios!$B$1075:$E$1087,4,FALSE)</f>
        <v>86568 - Puerto Asís</v>
      </c>
      <c r="L437" s="77" t="str">
        <f>VLOOKUP($J437,[1]Coord_Mpios_X_Y!$B$102:$K$114,9,FALSE)</f>
        <v>0,478611463602</v>
      </c>
      <c r="M437" s="77" t="str">
        <f>VLOOKUP($J437,[1]Coord_Mpios_X_Y!$B$102:$K$114,10,FALSE)</f>
        <v>-76,328200149562</v>
      </c>
      <c r="N437" s="86" t="s">
        <v>1846</v>
      </c>
      <c r="O437" s="86" t="s">
        <v>1776</v>
      </c>
      <c r="P437" s="218"/>
      <c r="Q437" s="85" t="s">
        <v>126</v>
      </c>
      <c r="R437" s="108">
        <v>41103140</v>
      </c>
      <c r="S437" s="62" t="str">
        <f t="shared" si="269"/>
        <v>CC41103140</v>
      </c>
      <c r="T437" s="91" t="s">
        <v>294</v>
      </c>
      <c r="U437" s="85" t="s">
        <v>462</v>
      </c>
      <c r="V437" s="91" t="s">
        <v>956</v>
      </c>
      <c r="W437" s="85" t="s">
        <v>775</v>
      </c>
      <c r="X437" s="87">
        <v>21355</v>
      </c>
      <c r="Y437" s="89">
        <f t="shared" si="285"/>
        <v>58</v>
      </c>
      <c r="Z437" s="63">
        <f>VLOOKUP($Y437,[1]Edades!$A$3:$H$153,4,FALSE)</f>
        <v>5</v>
      </c>
      <c r="AA437" s="63" t="str">
        <f>VLOOKUP($Y437,[1]Edades!$A$3:$H$153,6,FALSE)</f>
        <v>5 - Adultez</v>
      </c>
      <c r="AB437" s="63">
        <f>VLOOKUP($Y437,[1]Edades!$A$3:$H$153,7,FALSE)</f>
        <v>12</v>
      </c>
      <c r="AC437" s="63" t="str">
        <f>VLOOKUP($Y437,[1]Edades!$A$3:$H$153,8,FALSE)</f>
        <v>55-59</v>
      </c>
      <c r="AD437" s="91" t="s">
        <v>1590</v>
      </c>
      <c r="AE437" s="85">
        <v>2</v>
      </c>
      <c r="AF437" s="85" t="s">
        <v>807</v>
      </c>
      <c r="AG437" s="86" t="s">
        <v>363</v>
      </c>
      <c r="AH437" s="86" t="s">
        <v>130</v>
      </c>
      <c r="AI437" s="85" t="s">
        <v>807</v>
      </c>
      <c r="AJ437" s="85" t="s">
        <v>807</v>
      </c>
      <c r="AK437" s="86" t="s">
        <v>1846</v>
      </c>
      <c r="AL437" s="86" t="s">
        <v>1601</v>
      </c>
      <c r="AM437" s="85" t="s">
        <v>1786</v>
      </c>
      <c r="AN437" s="85" t="s">
        <v>131</v>
      </c>
      <c r="AO437" s="85" t="s">
        <v>131</v>
      </c>
      <c r="AP437" s="85" t="s">
        <v>131</v>
      </c>
      <c r="AQ437" s="75" t="s">
        <v>1841</v>
      </c>
      <c r="AR437" s="53" t="str">
        <f t="shared" si="286"/>
        <v>86568 - Puerto Asís</v>
      </c>
      <c r="AS437" s="85" t="s">
        <v>1655</v>
      </c>
      <c r="AT437" s="85">
        <v>3143055282</v>
      </c>
      <c r="AU437" s="85" t="s">
        <v>1219</v>
      </c>
      <c r="AV437" s="85"/>
      <c r="AW437" s="85"/>
      <c r="AX437" s="85"/>
      <c r="AY437" s="85"/>
      <c r="AZ437" s="85"/>
      <c r="BA437" s="85">
        <v>86</v>
      </c>
      <c r="BB437" s="85" t="s">
        <v>1778</v>
      </c>
      <c r="BC437" s="85">
        <v>86568</v>
      </c>
      <c r="BD437" s="85" t="s">
        <v>1655</v>
      </c>
      <c r="BE437" s="89">
        <v>860010017201</v>
      </c>
      <c r="BF437" s="49" t="s">
        <v>1081</v>
      </c>
      <c r="BG437" s="85" t="s">
        <v>1779</v>
      </c>
      <c r="BH437" s="85" t="s">
        <v>1780</v>
      </c>
      <c r="BI437" s="85">
        <v>4201616</v>
      </c>
      <c r="BJ437" s="85"/>
      <c r="BK437" s="85"/>
      <c r="BL437" s="85" t="s">
        <v>807</v>
      </c>
      <c r="BM437" s="85" t="s">
        <v>130</v>
      </c>
      <c r="BN437" s="85" t="s">
        <v>132</v>
      </c>
      <c r="BO437" s="85">
        <v>0</v>
      </c>
      <c r="BP437" s="85" t="s">
        <v>132</v>
      </c>
      <c r="BQ437" s="85" t="s">
        <v>132</v>
      </c>
      <c r="BR437" s="85" t="s">
        <v>807</v>
      </c>
      <c r="BS437" s="85" t="s">
        <v>807</v>
      </c>
      <c r="BT437" s="90">
        <v>44405</v>
      </c>
      <c r="BU437" s="85" t="s">
        <v>1677</v>
      </c>
      <c r="BV437" s="85" t="s">
        <v>130</v>
      </c>
      <c r="BW437" s="91" t="s">
        <v>1609</v>
      </c>
      <c r="BX437" s="85"/>
      <c r="BY437" s="85" t="s">
        <v>132</v>
      </c>
      <c r="BZ437" s="85" t="s">
        <v>807</v>
      </c>
      <c r="CA437" s="85" t="s">
        <v>807</v>
      </c>
      <c r="CB437" s="85"/>
      <c r="CC437" s="85"/>
      <c r="CD437" s="85" t="s">
        <v>131</v>
      </c>
      <c r="CE437" s="88" t="s">
        <v>1681</v>
      </c>
      <c r="CF437" s="80" t="str">
        <f t="shared" ref="CF437:CF441" si="300">E437</f>
        <v>HTA + DM</v>
      </c>
      <c r="CG437" s="109">
        <v>94</v>
      </c>
      <c r="CH437" s="95">
        <v>162</v>
      </c>
      <c r="CI437" s="50">
        <f t="shared" si="270"/>
        <v>35.817710714830049</v>
      </c>
      <c r="CJ437" s="18" t="str">
        <f t="shared" si="271"/>
        <v>OBESIDAD</v>
      </c>
      <c r="CK437" s="95">
        <f>Hoja1!L439</f>
        <v>18</v>
      </c>
      <c r="CL437" s="10" t="s">
        <v>1113</v>
      </c>
      <c r="CM437" s="97">
        <v>44118</v>
      </c>
      <c r="CN437" s="92"/>
      <c r="CO437" s="75">
        <v>1</v>
      </c>
      <c r="CP437" s="97">
        <v>44118</v>
      </c>
      <c r="CQ437" s="75">
        <v>1</v>
      </c>
      <c r="CR437" s="94" t="s">
        <v>1221</v>
      </c>
      <c r="CS437" s="75">
        <v>1</v>
      </c>
      <c r="CT437" s="110" t="s">
        <v>1707</v>
      </c>
      <c r="CU437" s="93" t="s">
        <v>807</v>
      </c>
      <c r="CV437" s="92"/>
      <c r="CW437" s="102">
        <v>145</v>
      </c>
      <c r="CX437" s="102">
        <v>80</v>
      </c>
      <c r="CY437" s="93" t="s">
        <v>807</v>
      </c>
      <c r="CZ437" s="92" t="s">
        <v>132</v>
      </c>
      <c r="DA437" s="75" t="s">
        <v>807</v>
      </c>
      <c r="DB437" s="92">
        <v>0</v>
      </c>
      <c r="DC437" s="75" t="str">
        <f t="shared" si="272"/>
        <v/>
      </c>
      <c r="DD437" s="16" t="str">
        <f t="shared" si="273"/>
        <v/>
      </c>
      <c r="DE437" s="16" t="str">
        <f t="shared" si="274"/>
        <v/>
      </c>
      <c r="DF437" s="16" t="str">
        <f t="shared" si="275"/>
        <v/>
      </c>
      <c r="DG437" s="16" t="str">
        <f t="shared" si="287"/>
        <v xml:space="preserve"> +  +  + </v>
      </c>
      <c r="DH437" s="16" t="str">
        <f>E437</f>
        <v>HTA + DM</v>
      </c>
      <c r="DI437" s="98"/>
      <c r="DJ437" s="75" t="str">
        <f t="shared" si="276"/>
        <v>NO</v>
      </c>
      <c r="DL437" s="98"/>
      <c r="DM437" s="98">
        <v>44013</v>
      </c>
      <c r="DN437" s="75" t="str">
        <f t="shared" si="277"/>
        <v>SI</v>
      </c>
      <c r="DO437" s="98"/>
      <c r="DP437" s="75" t="str">
        <f t="shared" si="278"/>
        <v>NO</v>
      </c>
      <c r="DQ437" s="98"/>
      <c r="DR437" s="75" t="str">
        <f t="shared" si="279"/>
        <v>NO</v>
      </c>
      <c r="DS437" s="98"/>
      <c r="DT437" s="75" t="str">
        <f t="shared" si="280"/>
        <v>NO</v>
      </c>
      <c r="DU437" s="98"/>
      <c r="DV437" s="75" t="str">
        <f t="shared" si="281"/>
        <v>NO</v>
      </c>
      <c r="DW437" s="98"/>
      <c r="DX437" s="75" t="str">
        <f t="shared" si="282"/>
        <v>NO</v>
      </c>
      <c r="DY437" s="98">
        <v>44369</v>
      </c>
      <c r="DZ437" s="75" t="str">
        <f t="shared" si="283"/>
        <v>SI</v>
      </c>
      <c r="EA437" s="98"/>
      <c r="EB437" s="75" t="str">
        <f t="shared" si="284"/>
        <v>NO</v>
      </c>
      <c r="EC437" s="98" t="s">
        <v>807</v>
      </c>
      <c r="ED437" s="92" t="s">
        <v>1530</v>
      </c>
      <c r="EE437" s="92"/>
      <c r="EF437" s="98" t="s">
        <v>807</v>
      </c>
      <c r="EG437" s="94"/>
      <c r="EH437" s="99"/>
      <c r="EI437" s="99" t="s">
        <v>807</v>
      </c>
      <c r="EJ437" s="99"/>
      <c r="EK437" s="111">
        <v>44364</v>
      </c>
      <c r="EL437" s="92">
        <v>0.3</v>
      </c>
      <c r="EM437" s="112">
        <v>44364</v>
      </c>
      <c r="EN437" s="102">
        <v>120</v>
      </c>
      <c r="EO437" s="101">
        <v>44364</v>
      </c>
      <c r="EP437" s="92">
        <v>189</v>
      </c>
      <c r="EQ437" s="101">
        <v>44364</v>
      </c>
      <c r="ER437" s="99">
        <v>121.6</v>
      </c>
      <c r="ES437" s="101">
        <v>44364</v>
      </c>
      <c r="ET437" s="192">
        <v>47</v>
      </c>
      <c r="EU437" s="101">
        <v>44364</v>
      </c>
      <c r="EV437" s="92">
        <v>102</v>
      </c>
      <c r="EW437" s="101"/>
      <c r="EX437" s="92"/>
      <c r="EY437" s="103">
        <v>44364</v>
      </c>
      <c r="EZ437" s="92">
        <v>7</v>
      </c>
      <c r="FA437" s="102"/>
      <c r="FB437" s="102"/>
      <c r="FC437" s="92"/>
      <c r="FD437" s="92"/>
      <c r="FE437" s="103"/>
      <c r="FF437" s="105"/>
      <c r="FG437" s="111"/>
      <c r="FH437" s="125"/>
      <c r="FI437" s="92"/>
      <c r="FJ437" s="94"/>
      <c r="FK437" s="92"/>
      <c r="FL437" s="97">
        <v>44405</v>
      </c>
      <c r="FM437" s="98" t="s">
        <v>1530</v>
      </c>
      <c r="FN437" s="97">
        <v>44421</v>
      </c>
      <c r="FO437" s="107" t="s">
        <v>807</v>
      </c>
      <c r="FP437" s="92" t="s">
        <v>132</v>
      </c>
      <c r="FQ437" s="92" t="s">
        <v>132</v>
      </c>
      <c r="FR437" s="92" t="s">
        <v>132</v>
      </c>
      <c r="FS437" s="107" t="s">
        <v>807</v>
      </c>
      <c r="FT437" s="92" t="s">
        <v>132</v>
      </c>
      <c r="FU437" s="92"/>
      <c r="GM437" s="102"/>
    </row>
    <row r="438" spans="1:195" s="75" customFormat="1" x14ac:dyDescent="0.25">
      <c r="A438" s="85">
        <v>2022</v>
      </c>
      <c r="B438" s="76">
        <v>44926</v>
      </c>
      <c r="C438" s="85" t="s">
        <v>121</v>
      </c>
      <c r="D438" s="85" t="s">
        <v>122</v>
      </c>
      <c r="E438" s="85" t="s">
        <v>123</v>
      </c>
      <c r="F438" s="77">
        <f t="shared" si="288"/>
        <v>437</v>
      </c>
      <c r="G438" s="85" t="s">
        <v>1586</v>
      </c>
      <c r="H438" s="85">
        <v>86</v>
      </c>
      <c r="I438" s="85" t="s">
        <v>797</v>
      </c>
      <c r="J438" s="217" t="s">
        <v>994</v>
      </c>
      <c r="K438" s="77" t="str">
        <f>VLOOKUP(J438,[1]CodMpios!$B$1075:$E$1087,4,FALSE)</f>
        <v>86219 - Colon</v>
      </c>
      <c r="L438" s="77" t="str">
        <f>VLOOKUP($J438,[1]Coord_Mpios_X_Y!$B$102:$K$114,9,FALSE)</f>
        <v>1,223217818289</v>
      </c>
      <c r="M438" s="77" t="str">
        <f>VLOOKUP($J438,[1]Coord_Mpios_X_Y!$B$102:$K$114,10,FALSE)</f>
        <v>-76,966729621599</v>
      </c>
      <c r="N438" s="86" t="s">
        <v>1775</v>
      </c>
      <c r="O438" s="86" t="s">
        <v>1776</v>
      </c>
      <c r="P438" s="218"/>
      <c r="Q438" s="85" t="s">
        <v>126</v>
      </c>
      <c r="R438" s="108">
        <v>30722527</v>
      </c>
      <c r="S438" s="62" t="str">
        <f t="shared" si="269"/>
        <v>CC30722527</v>
      </c>
      <c r="T438" s="91" t="s">
        <v>533</v>
      </c>
      <c r="U438" s="85" t="s">
        <v>324</v>
      </c>
      <c r="V438" s="91" t="s">
        <v>155</v>
      </c>
      <c r="W438" s="85" t="s">
        <v>433</v>
      </c>
      <c r="X438" s="87">
        <v>22179</v>
      </c>
      <c r="Y438" s="89">
        <f t="shared" si="285"/>
        <v>60</v>
      </c>
      <c r="Z438" s="63">
        <f>VLOOKUP($Y438,[1]Edades!$A$3:$H$153,4,FALSE)</f>
        <v>6</v>
      </c>
      <c r="AA438" s="63" t="str">
        <f>VLOOKUP($Y438,[1]Edades!$A$3:$H$153,6,FALSE)</f>
        <v>6 - Persona mayor</v>
      </c>
      <c r="AB438" s="63">
        <f>VLOOKUP($Y438,[1]Edades!$A$3:$H$153,7,FALSE)</f>
        <v>13</v>
      </c>
      <c r="AC438" s="63" t="str">
        <f>VLOOKUP($Y438,[1]Edades!$A$3:$H$153,8,FALSE)</f>
        <v>60-64</v>
      </c>
      <c r="AD438" s="91" t="s">
        <v>1590</v>
      </c>
      <c r="AE438" s="85">
        <v>2</v>
      </c>
      <c r="AF438" s="85" t="s">
        <v>807</v>
      </c>
      <c r="AG438" s="86" t="s">
        <v>1777</v>
      </c>
      <c r="AH438" s="85" t="s">
        <v>807</v>
      </c>
      <c r="AI438" s="85" t="s">
        <v>807</v>
      </c>
      <c r="AJ438" s="85" t="s">
        <v>807</v>
      </c>
      <c r="AK438" s="86" t="s">
        <v>1775</v>
      </c>
      <c r="AL438" s="86" t="s">
        <v>1601</v>
      </c>
      <c r="AM438" s="85" t="s">
        <v>1786</v>
      </c>
      <c r="AN438" s="85" t="s">
        <v>131</v>
      </c>
      <c r="AO438" s="85" t="s">
        <v>131</v>
      </c>
      <c r="AP438" s="85" t="s">
        <v>131</v>
      </c>
      <c r="AQ438" s="75" t="s">
        <v>1841</v>
      </c>
      <c r="AR438" s="53" t="str">
        <f t="shared" si="286"/>
        <v>86219 - Colon</v>
      </c>
      <c r="AS438" s="85" t="s">
        <v>1670</v>
      </c>
      <c r="AT438" s="85">
        <v>3122584875</v>
      </c>
      <c r="AU438" s="85" t="s">
        <v>1219</v>
      </c>
      <c r="AV438" s="85"/>
      <c r="AW438" s="85"/>
      <c r="AX438" s="85"/>
      <c r="AY438" s="85"/>
      <c r="AZ438" s="85"/>
      <c r="BA438" s="85">
        <v>86</v>
      </c>
      <c r="BB438" s="85" t="s">
        <v>1778</v>
      </c>
      <c r="BC438" s="85">
        <v>86219</v>
      </c>
      <c r="BD438" s="85" t="s">
        <v>1670</v>
      </c>
      <c r="BE438" s="89">
        <v>860010017201</v>
      </c>
      <c r="BF438" t="s">
        <v>1079</v>
      </c>
      <c r="BG438" s="85" t="s">
        <v>1779</v>
      </c>
      <c r="BH438" s="85" t="s">
        <v>1780</v>
      </c>
      <c r="BI438" s="85">
        <v>4201616</v>
      </c>
      <c r="BJ438" s="85"/>
      <c r="BK438" s="85"/>
      <c r="BL438" s="85" t="s">
        <v>807</v>
      </c>
      <c r="BM438" s="85" t="s">
        <v>130</v>
      </c>
      <c r="BN438" s="85" t="s">
        <v>132</v>
      </c>
      <c r="BO438" s="85">
        <v>0</v>
      </c>
      <c r="BP438" s="85" t="s">
        <v>132</v>
      </c>
      <c r="BQ438" s="85" t="s">
        <v>132</v>
      </c>
      <c r="BR438" s="85" t="s">
        <v>807</v>
      </c>
      <c r="BS438" s="85" t="s">
        <v>807</v>
      </c>
      <c r="BT438" s="90">
        <v>44119</v>
      </c>
      <c r="BU438" s="85" t="s">
        <v>1677</v>
      </c>
      <c r="BV438" s="85" t="s">
        <v>130</v>
      </c>
      <c r="BW438" s="91" t="s">
        <v>1678</v>
      </c>
      <c r="BX438" s="85"/>
      <c r="BY438" s="85" t="s">
        <v>132</v>
      </c>
      <c r="BZ438" s="85" t="s">
        <v>807</v>
      </c>
      <c r="CA438" s="85" t="s">
        <v>807</v>
      </c>
      <c r="CB438" s="85"/>
      <c r="CC438" s="85"/>
      <c r="CD438" s="85" t="s">
        <v>131</v>
      </c>
      <c r="CE438" s="88" t="s">
        <v>1681</v>
      </c>
      <c r="CF438" s="80" t="str">
        <f t="shared" si="300"/>
        <v>HTA</v>
      </c>
      <c r="CG438" s="109">
        <v>90</v>
      </c>
      <c r="CH438" s="95">
        <v>168</v>
      </c>
      <c r="CI438" s="50">
        <f t="shared" si="270"/>
        <v>31.887755102040821</v>
      </c>
      <c r="CJ438" s="18" t="str">
        <f t="shared" si="271"/>
        <v>OBESIDAD</v>
      </c>
      <c r="CK438" s="95">
        <f>Hoja1!L440</f>
        <v>21</v>
      </c>
      <c r="CL438" s="10" t="s">
        <v>1114</v>
      </c>
      <c r="CM438" s="97">
        <v>44119</v>
      </c>
      <c r="CN438" s="92"/>
      <c r="CO438" s="75">
        <v>1</v>
      </c>
      <c r="CP438" s="97">
        <v>44119</v>
      </c>
      <c r="CQ438" s="75">
        <v>2</v>
      </c>
      <c r="CR438" s="65" t="s">
        <v>1222</v>
      </c>
      <c r="CS438" s="75">
        <v>0</v>
      </c>
      <c r="CT438" s="92" t="s">
        <v>131</v>
      </c>
      <c r="CU438" s="93" t="s">
        <v>807</v>
      </c>
      <c r="CV438" s="92"/>
      <c r="CW438" s="102">
        <v>135</v>
      </c>
      <c r="CX438" s="102">
        <v>80</v>
      </c>
      <c r="CY438" s="93" t="s">
        <v>807</v>
      </c>
      <c r="CZ438" s="92" t="s">
        <v>132</v>
      </c>
      <c r="DA438" s="75" t="s">
        <v>807</v>
      </c>
      <c r="DB438" s="92">
        <v>0</v>
      </c>
      <c r="DC438" s="75" t="str">
        <f t="shared" si="272"/>
        <v/>
      </c>
      <c r="DD438" s="16" t="str">
        <f t="shared" si="273"/>
        <v/>
      </c>
      <c r="DE438" s="16" t="str">
        <f t="shared" si="274"/>
        <v/>
      </c>
      <c r="DF438" s="16" t="str">
        <f t="shared" si="275"/>
        <v/>
      </c>
      <c r="DG438" s="16" t="str">
        <f t="shared" si="287"/>
        <v xml:space="preserve"> +  +  + </v>
      </c>
      <c r="DH438" s="16" t="str">
        <f>E438</f>
        <v>HTA</v>
      </c>
      <c r="DI438" s="98"/>
      <c r="DJ438" s="75" t="str">
        <f t="shared" si="276"/>
        <v>NO</v>
      </c>
      <c r="DL438" s="98"/>
      <c r="DM438" s="98"/>
      <c r="DN438" s="75" t="str">
        <f t="shared" si="277"/>
        <v>NO</v>
      </c>
      <c r="DO438" s="98"/>
      <c r="DP438" s="75" t="str">
        <f t="shared" si="278"/>
        <v>NO</v>
      </c>
      <c r="DQ438" s="98"/>
      <c r="DR438" s="75" t="str">
        <f t="shared" si="279"/>
        <v>NO</v>
      </c>
      <c r="DS438" s="98"/>
      <c r="DT438" s="75" t="str">
        <f t="shared" si="280"/>
        <v>NO</v>
      </c>
      <c r="DU438" s="98"/>
      <c r="DV438" s="75" t="str">
        <f t="shared" si="281"/>
        <v>NO</v>
      </c>
      <c r="DW438" s="98"/>
      <c r="DX438" s="75" t="str">
        <f t="shared" si="282"/>
        <v>NO</v>
      </c>
      <c r="DY438" s="98">
        <v>44091</v>
      </c>
      <c r="DZ438" s="75" t="str">
        <f t="shared" si="283"/>
        <v>SI</v>
      </c>
      <c r="EA438" s="98"/>
      <c r="EB438" s="75" t="str">
        <f t="shared" si="284"/>
        <v>NO</v>
      </c>
      <c r="EC438" s="98" t="s">
        <v>807</v>
      </c>
      <c r="ED438" s="92" t="s">
        <v>1530</v>
      </c>
      <c r="EE438" s="92"/>
      <c r="EF438" s="98" t="s">
        <v>807</v>
      </c>
      <c r="EG438" s="94"/>
      <c r="EH438" s="99" t="s">
        <v>131</v>
      </c>
      <c r="EI438" s="99" t="s">
        <v>807</v>
      </c>
      <c r="EJ438" s="99"/>
      <c r="EK438" s="101">
        <v>44086</v>
      </c>
      <c r="EL438" s="92">
        <v>1.1000000000000001</v>
      </c>
      <c r="EM438" s="103">
        <v>44086</v>
      </c>
      <c r="EN438" s="102">
        <v>88</v>
      </c>
      <c r="EO438" s="101">
        <v>44086</v>
      </c>
      <c r="EP438" s="92">
        <v>226</v>
      </c>
      <c r="EQ438" s="101">
        <v>44086</v>
      </c>
      <c r="ER438" s="99">
        <v>144.4</v>
      </c>
      <c r="ES438" s="101">
        <v>44086</v>
      </c>
      <c r="ET438" s="192">
        <v>50</v>
      </c>
      <c r="EU438" s="101">
        <v>44086</v>
      </c>
      <c r="EV438" s="92">
        <v>158</v>
      </c>
      <c r="EW438" s="101" t="s">
        <v>1940</v>
      </c>
      <c r="EX438" s="92"/>
      <c r="EY438" s="103" t="s">
        <v>1836</v>
      </c>
      <c r="EZ438" s="92">
        <v>98</v>
      </c>
      <c r="FA438" s="102"/>
      <c r="FB438" s="102"/>
      <c r="FC438" s="92"/>
      <c r="FD438" s="92"/>
      <c r="FE438" s="103">
        <v>44086</v>
      </c>
      <c r="FF438" s="105">
        <v>18</v>
      </c>
      <c r="FG438" s="101">
        <v>44086</v>
      </c>
      <c r="FH438" s="105">
        <v>100</v>
      </c>
      <c r="FI438" s="92"/>
      <c r="FJ438" s="94"/>
      <c r="FK438" s="92"/>
      <c r="FL438" s="97">
        <v>44119</v>
      </c>
      <c r="FM438" s="98" t="s">
        <v>1530</v>
      </c>
      <c r="FN438" s="97">
        <v>44256</v>
      </c>
      <c r="FO438" s="107" t="s">
        <v>807</v>
      </c>
      <c r="FP438" s="92" t="s">
        <v>132</v>
      </c>
      <c r="FQ438" s="92" t="s">
        <v>132</v>
      </c>
      <c r="FR438" s="92" t="s">
        <v>132</v>
      </c>
      <c r="FS438" s="107" t="s">
        <v>807</v>
      </c>
      <c r="FT438" s="92" t="s">
        <v>132</v>
      </c>
      <c r="FU438" s="92"/>
      <c r="GM438" s="102"/>
    </row>
    <row r="439" spans="1:195" s="75" customFormat="1" x14ac:dyDescent="0.25">
      <c r="A439" s="85">
        <v>2022</v>
      </c>
      <c r="B439" s="76">
        <v>44926</v>
      </c>
      <c r="C439" s="85" t="s">
        <v>121</v>
      </c>
      <c r="D439" s="85" t="s">
        <v>122</v>
      </c>
      <c r="E439" s="85" t="s">
        <v>123</v>
      </c>
      <c r="F439" s="77">
        <f t="shared" si="288"/>
        <v>438</v>
      </c>
      <c r="G439" s="85" t="s">
        <v>1586</v>
      </c>
      <c r="H439" s="85">
        <v>86</v>
      </c>
      <c r="I439" s="85" t="s">
        <v>797</v>
      </c>
      <c r="J439" s="217" t="s">
        <v>800</v>
      </c>
      <c r="K439" s="77" t="str">
        <f>VLOOKUP(J439,[1]CodMpios!$B$1075:$E$1087,4,FALSE)</f>
        <v>86001 - Mocoa</v>
      </c>
      <c r="L439" s="77" t="str">
        <f>VLOOKUP($J439,[1]Coord_Mpios_X_Y!$B$102:$K$114,9,FALSE)</f>
        <v>1,228574994655</v>
      </c>
      <c r="M439" s="77" t="str">
        <f>VLOOKUP($J439,[1]Coord_Mpios_X_Y!$B$102:$K$114,10,FALSE)</f>
        <v>-76,684362183288</v>
      </c>
      <c r="N439" s="86" t="s">
        <v>1775</v>
      </c>
      <c r="O439" s="86" t="s">
        <v>1776</v>
      </c>
      <c r="P439" s="218"/>
      <c r="Q439" s="85" t="s">
        <v>126</v>
      </c>
      <c r="R439" s="108">
        <v>18119097</v>
      </c>
      <c r="S439" s="62" t="str">
        <f t="shared" si="269"/>
        <v>CC18119097</v>
      </c>
      <c r="T439" s="91" t="s">
        <v>287</v>
      </c>
      <c r="U439" s="85" t="s">
        <v>851</v>
      </c>
      <c r="V439" s="91" t="s">
        <v>852</v>
      </c>
      <c r="W439" s="85" t="s">
        <v>332</v>
      </c>
      <c r="X439" s="87">
        <v>25018</v>
      </c>
      <c r="Y439" s="89">
        <f t="shared" si="285"/>
        <v>68</v>
      </c>
      <c r="Z439" s="63">
        <f>VLOOKUP($Y439,[1]Edades!$A$3:$H$153,4,FALSE)</f>
        <v>6</v>
      </c>
      <c r="AA439" s="63" t="str">
        <f>VLOOKUP($Y439,[1]Edades!$A$3:$H$153,6,FALSE)</f>
        <v>6 - Persona mayor</v>
      </c>
      <c r="AB439" s="63">
        <f>VLOOKUP($Y439,[1]Edades!$A$3:$H$153,7,FALSE)</f>
        <v>14</v>
      </c>
      <c r="AC439" s="63" t="str">
        <f>VLOOKUP($Y439,[1]Edades!$A$3:$H$153,8,FALSE)</f>
        <v>65-69</v>
      </c>
      <c r="AD439" s="91" t="s">
        <v>1589</v>
      </c>
      <c r="AE439" s="85">
        <v>1</v>
      </c>
      <c r="AF439" s="85" t="s">
        <v>807</v>
      </c>
      <c r="AG439" s="86" t="s">
        <v>363</v>
      </c>
      <c r="AH439" s="86" t="s">
        <v>130</v>
      </c>
      <c r="AI439" s="85" t="s">
        <v>807</v>
      </c>
      <c r="AJ439" s="85" t="s">
        <v>807</v>
      </c>
      <c r="AK439" s="86" t="s">
        <v>1775</v>
      </c>
      <c r="AL439" s="85" t="s">
        <v>807</v>
      </c>
      <c r="AM439" s="85" t="s">
        <v>1786</v>
      </c>
      <c r="AN439" s="85" t="s">
        <v>131</v>
      </c>
      <c r="AO439" s="85" t="s">
        <v>131</v>
      </c>
      <c r="AP439" s="85" t="s">
        <v>131</v>
      </c>
      <c r="AQ439" s="75" t="s">
        <v>1841</v>
      </c>
      <c r="AR439" s="53" t="str">
        <f t="shared" si="286"/>
        <v>86001 - Mocoa</v>
      </c>
      <c r="AS439" s="85" t="s">
        <v>1586</v>
      </c>
      <c r="AT439" s="85">
        <v>3183440943</v>
      </c>
      <c r="AU439" s="85" t="s">
        <v>1219</v>
      </c>
      <c r="AV439" s="85"/>
      <c r="AW439" s="85"/>
      <c r="AX439" s="85"/>
      <c r="AY439" s="85"/>
      <c r="AZ439" s="85"/>
      <c r="BA439" s="85">
        <v>86</v>
      </c>
      <c r="BB439" s="85" t="s">
        <v>1778</v>
      </c>
      <c r="BC439" s="85">
        <v>86001</v>
      </c>
      <c r="BD439" s="85" t="s">
        <v>1586</v>
      </c>
      <c r="BE439" s="89">
        <v>860010017201</v>
      </c>
      <c r="BF439" s="49" t="s">
        <v>1079</v>
      </c>
      <c r="BG439" s="85" t="s">
        <v>1779</v>
      </c>
      <c r="BH439" s="85" t="s">
        <v>1780</v>
      </c>
      <c r="BI439" s="85">
        <v>4201616</v>
      </c>
      <c r="BJ439" s="85"/>
      <c r="BK439" s="85"/>
      <c r="BL439" s="85" t="s">
        <v>807</v>
      </c>
      <c r="BM439" s="88" t="s">
        <v>132</v>
      </c>
      <c r="BN439" s="85" t="s">
        <v>130</v>
      </c>
      <c r="BO439" s="85">
        <v>1</v>
      </c>
      <c r="BP439" s="85" t="s">
        <v>132</v>
      </c>
      <c r="BQ439" s="85" t="s">
        <v>132</v>
      </c>
      <c r="BR439" s="85" t="s">
        <v>807</v>
      </c>
      <c r="BS439" s="85" t="s">
        <v>807</v>
      </c>
      <c r="BT439" s="87">
        <v>44861</v>
      </c>
      <c r="BU439" s="85" t="s">
        <v>1677</v>
      </c>
      <c r="BV439" s="85" t="s">
        <v>130</v>
      </c>
      <c r="BW439" s="91" t="s">
        <v>1808</v>
      </c>
      <c r="BX439" s="85"/>
      <c r="BY439" s="85" t="s">
        <v>132</v>
      </c>
      <c r="BZ439" s="85" t="s">
        <v>807</v>
      </c>
      <c r="CA439" s="85" t="s">
        <v>807</v>
      </c>
      <c r="CB439" s="85"/>
      <c r="CC439" s="85"/>
      <c r="CD439" s="85" t="s">
        <v>131</v>
      </c>
      <c r="CE439" s="88" t="s">
        <v>1681</v>
      </c>
      <c r="CF439" s="80" t="str">
        <f t="shared" si="300"/>
        <v>HTA</v>
      </c>
      <c r="CG439" s="109">
        <v>84</v>
      </c>
      <c r="CH439" s="95">
        <v>172</v>
      </c>
      <c r="CI439" s="50">
        <f t="shared" si="270"/>
        <v>28.393726338561386</v>
      </c>
      <c r="CJ439" s="18" t="str">
        <f t="shared" si="271"/>
        <v>SOBREPESO</v>
      </c>
      <c r="CK439" s="95">
        <f>Hoja1!L441</f>
        <v>22</v>
      </c>
      <c r="CL439" s="10" t="s">
        <v>1114</v>
      </c>
      <c r="CM439" s="98">
        <v>44146</v>
      </c>
      <c r="CN439" s="92"/>
      <c r="CO439" s="75">
        <v>1</v>
      </c>
      <c r="CP439" s="98">
        <v>42736</v>
      </c>
      <c r="CQ439" s="75">
        <v>2</v>
      </c>
      <c r="CR439" s="65" t="s">
        <v>1222</v>
      </c>
      <c r="CS439" s="75">
        <v>0</v>
      </c>
      <c r="CT439" s="110" t="s">
        <v>131</v>
      </c>
      <c r="CU439" s="93" t="s">
        <v>807</v>
      </c>
      <c r="CV439" s="92"/>
      <c r="CW439" s="102">
        <v>130</v>
      </c>
      <c r="CX439" s="102">
        <v>80</v>
      </c>
      <c r="CY439" s="93" t="s">
        <v>807</v>
      </c>
      <c r="CZ439" s="92" t="s">
        <v>130</v>
      </c>
      <c r="DA439" s="75" t="s">
        <v>807</v>
      </c>
      <c r="DB439" s="92">
        <v>0</v>
      </c>
      <c r="DC439" s="75" t="str">
        <f t="shared" si="272"/>
        <v>TABAQUISMO</v>
      </c>
      <c r="DD439" s="16" t="str">
        <f t="shared" si="273"/>
        <v/>
      </c>
      <c r="DE439" s="16" t="str">
        <f t="shared" si="274"/>
        <v/>
      </c>
      <c r="DF439" s="16" t="str">
        <f t="shared" si="275"/>
        <v/>
      </c>
      <c r="DG439" s="16" t="str">
        <f t="shared" si="287"/>
        <v xml:space="preserve">TABAQUISMO +  +  + </v>
      </c>
      <c r="DH439" s="16" t="str">
        <f>VLOOKUP(DG439,Hoja3!$A$19:$B$41,2,FALSE)</f>
        <v>TABAQUISMO</v>
      </c>
      <c r="DI439" s="98"/>
      <c r="DJ439" s="75" t="str">
        <f t="shared" si="276"/>
        <v>NO</v>
      </c>
      <c r="DL439" s="98"/>
      <c r="DM439" s="98"/>
      <c r="DN439" s="75" t="str">
        <f t="shared" si="277"/>
        <v>NO</v>
      </c>
      <c r="DO439" s="98"/>
      <c r="DP439" s="75" t="str">
        <f t="shared" si="278"/>
        <v>NO</v>
      </c>
      <c r="DQ439" s="98"/>
      <c r="DR439" s="75" t="str">
        <f t="shared" si="279"/>
        <v>NO</v>
      </c>
      <c r="DS439" s="98"/>
      <c r="DT439" s="75" t="str">
        <f t="shared" si="280"/>
        <v>NO</v>
      </c>
      <c r="DU439" s="98"/>
      <c r="DV439" s="75" t="str">
        <f t="shared" si="281"/>
        <v>NO</v>
      </c>
      <c r="DW439" s="98"/>
      <c r="DX439" s="75" t="str">
        <f t="shared" si="282"/>
        <v>NO</v>
      </c>
      <c r="DY439" s="98"/>
      <c r="DZ439" s="75" t="str">
        <f t="shared" si="283"/>
        <v>NO</v>
      </c>
      <c r="EA439" s="98"/>
      <c r="EB439" s="75" t="str">
        <f t="shared" si="284"/>
        <v>NO</v>
      </c>
      <c r="EC439" s="98" t="s">
        <v>807</v>
      </c>
      <c r="ED439" s="92" t="s">
        <v>1530</v>
      </c>
      <c r="EE439" s="92"/>
      <c r="EF439" s="98" t="s">
        <v>807</v>
      </c>
      <c r="EG439" s="94"/>
      <c r="EH439" s="99" t="s">
        <v>1711</v>
      </c>
      <c r="EI439" s="99" t="s">
        <v>807</v>
      </c>
      <c r="EJ439" s="99"/>
      <c r="EK439" s="164">
        <v>44664</v>
      </c>
      <c r="EL439" s="92">
        <v>1.8</v>
      </c>
      <c r="EM439" s="165">
        <v>44664</v>
      </c>
      <c r="EN439" s="102">
        <v>110</v>
      </c>
      <c r="EO439" s="164">
        <v>44664</v>
      </c>
      <c r="EP439" s="92">
        <v>180.3</v>
      </c>
      <c r="EQ439" s="164">
        <v>44664</v>
      </c>
      <c r="ER439" s="99">
        <v>112.98000000000002</v>
      </c>
      <c r="ES439" s="164">
        <v>44664</v>
      </c>
      <c r="ET439" s="192">
        <v>45.7</v>
      </c>
      <c r="EU439" s="164">
        <v>44664</v>
      </c>
      <c r="EV439" s="92">
        <v>108.1</v>
      </c>
      <c r="EW439" s="164">
        <v>44664</v>
      </c>
      <c r="EX439" s="92"/>
      <c r="EY439" s="103"/>
      <c r="EZ439" s="92"/>
      <c r="FA439" s="102"/>
      <c r="FB439" s="102"/>
      <c r="FC439" s="92"/>
      <c r="FD439" s="92"/>
      <c r="FE439" s="165">
        <v>44664</v>
      </c>
      <c r="FF439" s="105">
        <v>14.6</v>
      </c>
      <c r="FG439" s="164">
        <v>44664</v>
      </c>
      <c r="FH439" s="105">
        <v>101</v>
      </c>
      <c r="FI439" s="92"/>
      <c r="FJ439" s="94"/>
      <c r="FK439" s="92"/>
      <c r="FL439" s="98">
        <v>44861</v>
      </c>
      <c r="FM439" s="98" t="s">
        <v>1530</v>
      </c>
      <c r="FN439" s="98"/>
      <c r="FO439" s="107"/>
      <c r="FP439" s="92" t="s">
        <v>132</v>
      </c>
      <c r="FQ439" s="92" t="s">
        <v>132</v>
      </c>
      <c r="FR439" s="92" t="s">
        <v>132</v>
      </c>
      <c r="FS439" s="107" t="s">
        <v>807</v>
      </c>
      <c r="FT439" s="92" t="s">
        <v>132</v>
      </c>
      <c r="FU439" s="92"/>
      <c r="GM439" s="102"/>
    </row>
    <row r="440" spans="1:195" s="75" customFormat="1" x14ac:dyDescent="0.25">
      <c r="A440" s="85">
        <v>2022</v>
      </c>
      <c r="B440" s="76">
        <v>44926</v>
      </c>
      <c r="C440" s="85" t="s">
        <v>121</v>
      </c>
      <c r="D440" s="85" t="s">
        <v>122</v>
      </c>
      <c r="E440" s="85" t="s">
        <v>123</v>
      </c>
      <c r="F440" s="77">
        <f t="shared" si="288"/>
        <v>439</v>
      </c>
      <c r="G440" s="85" t="s">
        <v>1586</v>
      </c>
      <c r="H440" s="85">
        <v>86</v>
      </c>
      <c r="I440" s="85" t="s">
        <v>797</v>
      </c>
      <c r="J440" s="217" t="s">
        <v>1058</v>
      </c>
      <c r="K440" s="77" t="str">
        <f>VLOOKUP(J440,[1]CodMpios!$B$1075:$E$1087,4,FALSE)</f>
        <v>86865 - Valle Del Guamuez</v>
      </c>
      <c r="L440" s="77" t="str">
        <f>VLOOKUP($J440,[1]Coord_Mpios_X_Y!$B$102:$K$114,9,FALSE)</f>
        <v>0,412963687717</v>
      </c>
      <c r="M440" s="77" t="str">
        <f>VLOOKUP($J440,[1]Coord_Mpios_X_Y!$B$102:$K$114,10,FALSE)</f>
        <v>-76,884092895363</v>
      </c>
      <c r="N440" s="86" t="s">
        <v>1784</v>
      </c>
      <c r="O440" s="86" t="s">
        <v>1776</v>
      </c>
      <c r="P440" s="218"/>
      <c r="Q440" s="85" t="s">
        <v>126</v>
      </c>
      <c r="R440" s="108">
        <v>3439158</v>
      </c>
      <c r="S440" s="62" t="str">
        <f t="shared" si="269"/>
        <v>CC3439158</v>
      </c>
      <c r="T440" s="91" t="s">
        <v>753</v>
      </c>
      <c r="U440" s="85" t="s">
        <v>648</v>
      </c>
      <c r="V440" s="85" t="s">
        <v>1069</v>
      </c>
      <c r="W440" s="85" t="s">
        <v>1070</v>
      </c>
      <c r="X440" s="193">
        <v>15193</v>
      </c>
      <c r="Y440" s="89">
        <f t="shared" si="285"/>
        <v>41</v>
      </c>
      <c r="Z440" s="63">
        <f>VLOOKUP($Y440,[1]Edades!$A$3:$H$153,4,FALSE)</f>
        <v>5</v>
      </c>
      <c r="AA440" s="63" t="str">
        <f>VLOOKUP($Y440,[1]Edades!$A$3:$H$153,6,FALSE)</f>
        <v>5 - Adultez</v>
      </c>
      <c r="AB440" s="63">
        <f>VLOOKUP($Y440,[1]Edades!$A$3:$H$153,7,FALSE)</f>
        <v>9</v>
      </c>
      <c r="AC440" s="63" t="str">
        <f>VLOOKUP($Y440,[1]Edades!$A$3:$H$153,8,FALSE)</f>
        <v>40-44</v>
      </c>
      <c r="AD440" s="91" t="s">
        <v>1589</v>
      </c>
      <c r="AE440" s="85">
        <v>1</v>
      </c>
      <c r="AF440" s="85" t="s">
        <v>807</v>
      </c>
      <c r="AG440" s="86" t="s">
        <v>1777</v>
      </c>
      <c r="AH440" s="85" t="s">
        <v>807</v>
      </c>
      <c r="AI440" s="85" t="s">
        <v>807</v>
      </c>
      <c r="AJ440" s="85" t="s">
        <v>807</v>
      </c>
      <c r="AK440" s="86" t="s">
        <v>1784</v>
      </c>
      <c r="AL440" s="86" t="s">
        <v>1602</v>
      </c>
      <c r="AM440" s="85" t="s">
        <v>1786</v>
      </c>
      <c r="AN440" s="85" t="s">
        <v>131</v>
      </c>
      <c r="AO440" s="85" t="s">
        <v>131</v>
      </c>
      <c r="AP440" s="85" t="s">
        <v>131</v>
      </c>
      <c r="AQ440" s="75" t="s">
        <v>1841</v>
      </c>
      <c r="AR440" s="53" t="str">
        <f t="shared" si="286"/>
        <v>86865 - Valle Del Guamuez</v>
      </c>
      <c r="AS440" s="85" t="s">
        <v>1668</v>
      </c>
      <c r="AT440" s="88">
        <v>3105522617</v>
      </c>
      <c r="AU440" s="85" t="s">
        <v>1219</v>
      </c>
      <c r="AV440" s="85"/>
      <c r="AW440" s="85"/>
      <c r="AX440" s="85"/>
      <c r="AY440" s="85"/>
      <c r="AZ440" s="85"/>
      <c r="BA440" s="85">
        <v>86</v>
      </c>
      <c r="BB440" s="85" t="s">
        <v>1778</v>
      </c>
      <c r="BC440" s="85">
        <v>86865</v>
      </c>
      <c r="BD440" s="85" t="s">
        <v>1668</v>
      </c>
      <c r="BE440" s="89">
        <v>860010017201</v>
      </c>
      <c r="BF440" s="49" t="s">
        <v>1084</v>
      </c>
      <c r="BG440" s="85" t="s">
        <v>1779</v>
      </c>
      <c r="BH440" s="85" t="s">
        <v>1780</v>
      </c>
      <c r="BI440" s="85">
        <v>4201616</v>
      </c>
      <c r="BJ440" s="85"/>
      <c r="BK440" s="85"/>
      <c r="BL440" s="85" t="s">
        <v>807</v>
      </c>
      <c r="BM440" s="85" t="s">
        <v>130</v>
      </c>
      <c r="BN440" s="85" t="s">
        <v>130</v>
      </c>
      <c r="BO440" s="85">
        <v>1</v>
      </c>
      <c r="BP440" s="85" t="s">
        <v>132</v>
      </c>
      <c r="BQ440" s="85" t="s">
        <v>132</v>
      </c>
      <c r="BR440" s="85" t="s">
        <v>807</v>
      </c>
      <c r="BS440" s="85" t="s">
        <v>807</v>
      </c>
      <c r="BT440" s="87">
        <v>44772</v>
      </c>
      <c r="BU440" s="85" t="s">
        <v>1677</v>
      </c>
      <c r="BV440" s="85" t="s">
        <v>130</v>
      </c>
      <c r="BW440" s="91" t="s">
        <v>1812</v>
      </c>
      <c r="BX440" s="85"/>
      <c r="BY440" s="88" t="s">
        <v>130</v>
      </c>
      <c r="BZ440" s="85" t="s">
        <v>807</v>
      </c>
      <c r="CA440" s="85" t="s">
        <v>807</v>
      </c>
      <c r="CB440" s="85"/>
      <c r="CC440" s="85"/>
      <c r="CD440" s="85" t="s">
        <v>1532</v>
      </c>
      <c r="CE440" s="88" t="s">
        <v>1681</v>
      </c>
      <c r="CF440" s="80" t="str">
        <f t="shared" si="300"/>
        <v>HTA</v>
      </c>
      <c r="CG440" s="99">
        <v>90</v>
      </c>
      <c r="CH440" s="99">
        <v>165</v>
      </c>
      <c r="CI440" s="50">
        <f t="shared" si="270"/>
        <v>33.057851239669425</v>
      </c>
      <c r="CJ440" s="18" t="str">
        <f t="shared" si="271"/>
        <v>OBESIDAD</v>
      </c>
      <c r="CK440" s="95">
        <f>Hoja1!L442</f>
        <v>7</v>
      </c>
      <c r="CL440" s="10" t="s">
        <v>1112</v>
      </c>
      <c r="CM440" s="114">
        <v>44152</v>
      </c>
      <c r="CN440" s="92"/>
      <c r="CO440" s="75">
        <v>1</v>
      </c>
      <c r="CP440" s="119">
        <f>CM440</f>
        <v>44152</v>
      </c>
      <c r="CQ440" s="75">
        <v>2</v>
      </c>
      <c r="CR440" s="65" t="s">
        <v>1222</v>
      </c>
      <c r="CS440" s="75">
        <v>0</v>
      </c>
      <c r="CT440" s="110" t="s">
        <v>131</v>
      </c>
      <c r="CU440" s="93" t="s">
        <v>807</v>
      </c>
      <c r="CV440" s="92"/>
      <c r="CW440" s="102">
        <v>160</v>
      </c>
      <c r="CX440" s="102">
        <v>100</v>
      </c>
      <c r="CY440" s="93" t="s">
        <v>807</v>
      </c>
      <c r="CZ440" s="92" t="s">
        <v>132</v>
      </c>
      <c r="DA440" s="75" t="s">
        <v>807</v>
      </c>
      <c r="DB440" s="92">
        <v>0</v>
      </c>
      <c r="DC440" s="75" t="str">
        <f t="shared" si="272"/>
        <v>TABAQUISMO</v>
      </c>
      <c r="DD440" s="16" t="str">
        <f t="shared" si="273"/>
        <v>PRESION ALTA</v>
      </c>
      <c r="DE440" s="16" t="str">
        <f t="shared" si="274"/>
        <v/>
      </c>
      <c r="DF440" s="16" t="str">
        <f t="shared" si="275"/>
        <v/>
      </c>
      <c r="DG440" s="16" t="str">
        <f t="shared" si="287"/>
        <v xml:space="preserve">TABAQUISMO + PRESION ALTA +  + </v>
      </c>
      <c r="DH440" s="16" t="str">
        <f>E440</f>
        <v>HTA</v>
      </c>
      <c r="DI440" s="98"/>
      <c r="DJ440" s="75" t="str">
        <f t="shared" si="276"/>
        <v>NO</v>
      </c>
      <c r="DL440" s="98"/>
      <c r="DM440" s="114">
        <v>44772</v>
      </c>
      <c r="DN440" s="75" t="str">
        <f t="shared" si="277"/>
        <v>SI</v>
      </c>
      <c r="DO440" s="98"/>
      <c r="DP440" s="75" t="str">
        <f t="shared" si="278"/>
        <v>NO</v>
      </c>
      <c r="DQ440" s="98"/>
      <c r="DR440" s="75" t="str">
        <f t="shared" si="279"/>
        <v>NO</v>
      </c>
      <c r="DS440" s="98"/>
      <c r="DT440" s="75" t="str">
        <f t="shared" si="280"/>
        <v>NO</v>
      </c>
      <c r="DU440" s="98"/>
      <c r="DV440" s="75" t="str">
        <f t="shared" si="281"/>
        <v>NO</v>
      </c>
      <c r="DW440" s="98"/>
      <c r="DX440" s="75" t="str">
        <f t="shared" si="282"/>
        <v>NO</v>
      </c>
      <c r="DY440" s="98">
        <v>43876</v>
      </c>
      <c r="DZ440" s="75" t="str">
        <f t="shared" si="283"/>
        <v>SI</v>
      </c>
      <c r="EA440" s="98"/>
      <c r="EB440" s="75" t="str">
        <f t="shared" si="284"/>
        <v>NO</v>
      </c>
      <c r="EC440" s="98" t="s">
        <v>807</v>
      </c>
      <c r="ED440" s="92" t="s">
        <v>1530</v>
      </c>
      <c r="EE440" s="92"/>
      <c r="EF440" s="98" t="s">
        <v>807</v>
      </c>
      <c r="EG440" s="94"/>
      <c r="EH440" s="99" t="s">
        <v>131</v>
      </c>
      <c r="EI440" s="99" t="s">
        <v>807</v>
      </c>
      <c r="EJ440" s="99"/>
      <c r="EK440" s="101">
        <v>43878</v>
      </c>
      <c r="EL440" s="92">
        <v>1.24</v>
      </c>
      <c r="EM440" s="103">
        <v>43878</v>
      </c>
      <c r="EN440" s="99">
        <v>108</v>
      </c>
      <c r="EO440" s="101">
        <v>43878</v>
      </c>
      <c r="EP440" s="99">
        <v>149</v>
      </c>
      <c r="EQ440" s="101">
        <v>43878</v>
      </c>
      <c r="ER440" s="99">
        <v>84</v>
      </c>
      <c r="ES440" s="101">
        <v>43878</v>
      </c>
      <c r="ET440" s="192">
        <v>44</v>
      </c>
      <c r="EU440" s="101">
        <v>43878</v>
      </c>
      <c r="EV440" s="92">
        <v>105</v>
      </c>
      <c r="EW440" s="101"/>
      <c r="EX440" s="92"/>
      <c r="EY440" s="103">
        <v>43878</v>
      </c>
      <c r="EZ440" s="92">
        <v>6.2</v>
      </c>
      <c r="FA440" s="99"/>
      <c r="FB440" s="99"/>
      <c r="FC440" s="92"/>
      <c r="FD440" s="92"/>
      <c r="FE440" s="103"/>
      <c r="FF440" s="105"/>
      <c r="FG440" s="101"/>
      <c r="FH440" s="105"/>
      <c r="FI440" s="92"/>
      <c r="FJ440" s="94"/>
      <c r="FK440" s="92"/>
      <c r="FL440" s="98">
        <v>44772</v>
      </c>
      <c r="FM440" s="98" t="s">
        <v>1530</v>
      </c>
      <c r="FN440" s="97">
        <v>44864</v>
      </c>
      <c r="FO440" s="107" t="s">
        <v>807</v>
      </c>
      <c r="FP440" s="92" t="s">
        <v>132</v>
      </c>
      <c r="FQ440" s="92" t="s">
        <v>132</v>
      </c>
      <c r="FR440" s="92" t="s">
        <v>132</v>
      </c>
      <c r="FS440" s="107" t="s">
        <v>807</v>
      </c>
      <c r="FT440" s="92" t="s">
        <v>132</v>
      </c>
      <c r="FU440" s="92"/>
      <c r="GM440" s="99"/>
    </row>
    <row r="441" spans="1:195" s="75" customFormat="1" x14ac:dyDescent="0.25">
      <c r="A441" s="85">
        <v>2022</v>
      </c>
      <c r="B441" s="76">
        <v>44926</v>
      </c>
      <c r="C441" s="85" t="s">
        <v>121</v>
      </c>
      <c r="D441" s="85" t="s">
        <v>122</v>
      </c>
      <c r="E441" s="85" t="s">
        <v>1474</v>
      </c>
      <c r="F441" s="77">
        <f t="shared" si="288"/>
        <v>440</v>
      </c>
      <c r="G441" s="85" t="s">
        <v>1586</v>
      </c>
      <c r="H441" s="85">
        <v>86</v>
      </c>
      <c r="I441" s="85" t="s">
        <v>797</v>
      </c>
      <c r="J441" s="217" t="s">
        <v>800</v>
      </c>
      <c r="K441" s="77" t="str">
        <f>VLOOKUP(J441,[1]CodMpios!$B$1075:$E$1087,4,FALSE)</f>
        <v>86001 - Mocoa</v>
      </c>
      <c r="L441" s="77" t="str">
        <f>VLOOKUP($J441,[1]Coord_Mpios_X_Y!$B$102:$K$114,9,FALSE)</f>
        <v>1,228574994655</v>
      </c>
      <c r="M441" s="77" t="str">
        <f>VLOOKUP($J441,[1]Coord_Mpios_X_Y!$B$102:$K$114,10,FALSE)</f>
        <v>-76,684362183288</v>
      </c>
      <c r="N441" s="86" t="s">
        <v>1775</v>
      </c>
      <c r="O441" s="86" t="s">
        <v>1776</v>
      </c>
      <c r="P441" s="218"/>
      <c r="Q441" s="85" t="s">
        <v>126</v>
      </c>
      <c r="R441" s="108">
        <v>35587729</v>
      </c>
      <c r="S441" s="62" t="str">
        <f t="shared" si="269"/>
        <v>CC35587729</v>
      </c>
      <c r="T441" s="91" t="s">
        <v>1346</v>
      </c>
      <c r="U441" s="85" t="s">
        <v>926</v>
      </c>
      <c r="V441" s="91" t="s">
        <v>557</v>
      </c>
      <c r="W441" s="85" t="s">
        <v>646</v>
      </c>
      <c r="X441" s="87">
        <v>29392</v>
      </c>
      <c r="Y441" s="89">
        <f t="shared" si="285"/>
        <v>80</v>
      </c>
      <c r="Z441" s="63">
        <f>VLOOKUP($Y441,[1]Edades!$A$3:$H$153,4,FALSE)</f>
        <v>6</v>
      </c>
      <c r="AA441" s="63" t="str">
        <f>VLOOKUP($Y441,[1]Edades!$A$3:$H$153,6,FALSE)</f>
        <v>6 - Persona mayor</v>
      </c>
      <c r="AB441" s="63">
        <f>VLOOKUP($Y441,[1]Edades!$A$3:$H$153,7,FALSE)</f>
        <v>17</v>
      </c>
      <c r="AC441" s="63" t="str">
        <f>VLOOKUP($Y441,[1]Edades!$A$3:$H$153,8,FALSE)</f>
        <v>80 Y MÁS</v>
      </c>
      <c r="AD441" s="91" t="s">
        <v>1590</v>
      </c>
      <c r="AE441" s="85">
        <v>2</v>
      </c>
      <c r="AF441" s="85" t="s">
        <v>807</v>
      </c>
      <c r="AG441" s="86" t="s">
        <v>212</v>
      </c>
      <c r="AH441" s="86" t="s">
        <v>130</v>
      </c>
      <c r="AI441" s="85" t="s">
        <v>807</v>
      </c>
      <c r="AJ441" s="85" t="s">
        <v>807</v>
      </c>
      <c r="AK441" s="86" t="s">
        <v>1775</v>
      </c>
      <c r="AL441" s="86" t="s">
        <v>1602</v>
      </c>
      <c r="AM441" s="85" t="s">
        <v>1786</v>
      </c>
      <c r="AN441" s="85" t="s">
        <v>131</v>
      </c>
      <c r="AO441" s="85" t="s">
        <v>131</v>
      </c>
      <c r="AP441" s="85" t="s">
        <v>131</v>
      </c>
      <c r="AQ441" s="75" t="s">
        <v>1841</v>
      </c>
      <c r="AR441" s="53" t="str">
        <f t="shared" si="286"/>
        <v>86001 - Mocoa</v>
      </c>
      <c r="AS441" s="85" t="s">
        <v>1586</v>
      </c>
      <c r="AT441" s="85">
        <v>3209586328</v>
      </c>
      <c r="AU441" s="85" t="s">
        <v>1219</v>
      </c>
      <c r="AV441" s="85"/>
      <c r="AW441" s="85"/>
      <c r="AX441" s="85"/>
      <c r="AY441" s="85"/>
      <c r="AZ441" s="85"/>
      <c r="BA441" s="85">
        <v>86</v>
      </c>
      <c r="BB441" s="85" t="s">
        <v>1778</v>
      </c>
      <c r="BC441" s="85">
        <v>86001</v>
      </c>
      <c r="BD441" s="85" t="s">
        <v>1586</v>
      </c>
      <c r="BE441" s="89">
        <v>860010017201</v>
      </c>
      <c r="BF441" s="49" t="s">
        <v>1079</v>
      </c>
      <c r="BG441" s="85" t="s">
        <v>1779</v>
      </c>
      <c r="BH441" s="85" t="s">
        <v>1780</v>
      </c>
      <c r="BI441" s="85">
        <v>4201616</v>
      </c>
      <c r="BJ441" s="85"/>
      <c r="BK441" s="85"/>
      <c r="BL441" s="85" t="s">
        <v>807</v>
      </c>
      <c r="BM441" s="85" t="s">
        <v>130</v>
      </c>
      <c r="BN441" s="85" t="s">
        <v>132</v>
      </c>
      <c r="BO441" s="85">
        <v>0</v>
      </c>
      <c r="BP441" s="85" t="s">
        <v>132</v>
      </c>
      <c r="BQ441" s="85" t="s">
        <v>132</v>
      </c>
      <c r="BR441" s="85" t="s">
        <v>807</v>
      </c>
      <c r="BS441" s="85" t="s">
        <v>807</v>
      </c>
      <c r="BT441" s="87">
        <v>44673</v>
      </c>
      <c r="BU441" s="85" t="s">
        <v>1677</v>
      </c>
      <c r="BV441" s="85" t="s">
        <v>130</v>
      </c>
      <c r="BW441" s="91" t="s">
        <v>131</v>
      </c>
      <c r="BX441" s="85"/>
      <c r="BY441" s="85" t="s">
        <v>131</v>
      </c>
      <c r="BZ441" s="85" t="s">
        <v>807</v>
      </c>
      <c r="CA441" s="85" t="s">
        <v>807</v>
      </c>
      <c r="CB441" s="85"/>
      <c r="CC441" s="85"/>
      <c r="CD441" s="85" t="s">
        <v>131</v>
      </c>
      <c r="CE441" s="88" t="s">
        <v>1681</v>
      </c>
      <c r="CF441" s="80" t="str">
        <f t="shared" si="300"/>
        <v>DM</v>
      </c>
      <c r="CG441" s="99">
        <v>53</v>
      </c>
      <c r="CH441" s="99">
        <v>155</v>
      </c>
      <c r="CI441" s="50">
        <f t="shared" si="270"/>
        <v>22.060353798126947</v>
      </c>
      <c r="CJ441" s="18" t="str">
        <f t="shared" si="271"/>
        <v>NORMAL</v>
      </c>
      <c r="CK441" s="95">
        <f>Hoja1!L443</f>
        <v>44</v>
      </c>
      <c r="CL441" s="10" t="s">
        <v>1115</v>
      </c>
      <c r="CM441" s="98">
        <v>44152</v>
      </c>
      <c r="CN441" s="92"/>
      <c r="CO441" s="92">
        <v>2</v>
      </c>
      <c r="CP441" s="65" t="s">
        <v>1222</v>
      </c>
      <c r="CQ441" s="75">
        <v>1</v>
      </c>
      <c r="CR441" s="98">
        <v>41527</v>
      </c>
      <c r="CS441" s="75">
        <v>1</v>
      </c>
      <c r="CT441" s="110" t="s">
        <v>1707</v>
      </c>
      <c r="CU441" s="93" t="s">
        <v>807</v>
      </c>
      <c r="CV441" s="92"/>
      <c r="CW441" s="102">
        <v>110</v>
      </c>
      <c r="CX441" s="102">
        <v>70</v>
      </c>
      <c r="CY441" s="93" t="s">
        <v>807</v>
      </c>
      <c r="CZ441" s="92" t="s">
        <v>130</v>
      </c>
      <c r="DA441" s="75" t="s">
        <v>807</v>
      </c>
      <c r="DB441" s="92">
        <v>0</v>
      </c>
      <c r="DC441" s="75" t="str">
        <f t="shared" si="272"/>
        <v/>
      </c>
      <c r="DD441" s="16" t="str">
        <f t="shared" si="273"/>
        <v/>
      </c>
      <c r="DE441" s="16" t="str">
        <f t="shared" si="274"/>
        <v/>
      </c>
      <c r="DF441" s="16" t="str">
        <f t="shared" si="275"/>
        <v/>
      </c>
      <c r="DG441" s="16" t="str">
        <f t="shared" si="287"/>
        <v xml:space="preserve"> +  +  + </v>
      </c>
      <c r="DH441" s="16" t="str">
        <f t="shared" ref="DH441:DH444" si="301">E441</f>
        <v>DM</v>
      </c>
      <c r="DI441" s="98"/>
      <c r="DJ441" s="75" t="str">
        <f t="shared" si="276"/>
        <v>NO</v>
      </c>
      <c r="DL441" s="98"/>
      <c r="DM441" s="97">
        <v>44048</v>
      </c>
      <c r="DN441" s="75" t="str">
        <f t="shared" si="277"/>
        <v>SI</v>
      </c>
      <c r="DO441" s="98"/>
      <c r="DP441" s="75" t="str">
        <f t="shared" si="278"/>
        <v>NO</v>
      </c>
      <c r="DQ441" s="98"/>
      <c r="DR441" s="75" t="str">
        <f t="shared" si="279"/>
        <v>NO</v>
      </c>
      <c r="DS441" s="98"/>
      <c r="DT441" s="75" t="str">
        <f t="shared" si="280"/>
        <v>NO</v>
      </c>
      <c r="DU441" s="98"/>
      <c r="DV441" s="75" t="str">
        <f t="shared" si="281"/>
        <v>NO</v>
      </c>
      <c r="DW441" s="98"/>
      <c r="DX441" s="75" t="str">
        <f t="shared" si="282"/>
        <v>NO</v>
      </c>
      <c r="DY441" s="98">
        <v>44646</v>
      </c>
      <c r="DZ441" s="75" t="str">
        <f t="shared" si="283"/>
        <v>SI</v>
      </c>
      <c r="EA441" s="98"/>
      <c r="EB441" s="75" t="str">
        <f t="shared" si="284"/>
        <v>NO</v>
      </c>
      <c r="EC441" s="98" t="s">
        <v>807</v>
      </c>
      <c r="ED441" s="92" t="s">
        <v>1530</v>
      </c>
      <c r="EE441" s="92"/>
      <c r="EF441" s="98" t="s">
        <v>807</v>
      </c>
      <c r="EG441" s="94"/>
      <c r="EH441" s="99" t="s">
        <v>131</v>
      </c>
      <c r="EI441" s="99" t="s">
        <v>807</v>
      </c>
      <c r="EJ441" s="99"/>
      <c r="EK441" s="106">
        <v>44646</v>
      </c>
      <c r="EL441" s="92">
        <v>0.86</v>
      </c>
      <c r="EM441" s="100">
        <v>44646</v>
      </c>
      <c r="EN441" s="102">
        <v>100</v>
      </c>
      <c r="EO441" s="106">
        <v>44646</v>
      </c>
      <c r="EP441" s="92">
        <v>252.2</v>
      </c>
      <c r="EQ441" s="106">
        <v>44646</v>
      </c>
      <c r="ER441" s="99">
        <v>191.14</v>
      </c>
      <c r="ES441" s="106">
        <v>44646</v>
      </c>
      <c r="ET441" s="192">
        <v>44.3</v>
      </c>
      <c r="EU441" s="106">
        <v>44646</v>
      </c>
      <c r="EV441" s="92">
        <v>83.8</v>
      </c>
      <c r="EW441" s="106">
        <v>44646</v>
      </c>
      <c r="EX441" s="92"/>
      <c r="EY441" s="100">
        <v>44246</v>
      </c>
      <c r="EZ441" s="92">
        <v>7.4</v>
      </c>
      <c r="FA441" s="102"/>
      <c r="FB441" s="102"/>
      <c r="FC441" s="92"/>
      <c r="FD441" s="92"/>
      <c r="FE441" s="100">
        <v>44646</v>
      </c>
      <c r="FF441" s="105">
        <v>17.600000000000001</v>
      </c>
      <c r="FG441" s="106">
        <v>44646</v>
      </c>
      <c r="FH441" s="105">
        <v>52.6</v>
      </c>
      <c r="FI441" s="92"/>
      <c r="FJ441" s="94"/>
      <c r="FK441" s="92"/>
      <c r="FL441" s="98">
        <v>44673</v>
      </c>
      <c r="FM441" s="98" t="s">
        <v>1530</v>
      </c>
      <c r="FN441" s="98">
        <v>44764</v>
      </c>
      <c r="FO441" s="107" t="s">
        <v>807</v>
      </c>
      <c r="FP441" s="92" t="s">
        <v>132</v>
      </c>
      <c r="FQ441" s="92" t="s">
        <v>132</v>
      </c>
      <c r="FR441" s="92" t="s">
        <v>132</v>
      </c>
      <c r="FS441" s="107" t="s">
        <v>807</v>
      </c>
      <c r="FT441" s="92" t="s">
        <v>132</v>
      </c>
      <c r="FU441" s="92"/>
      <c r="GM441" s="102"/>
    </row>
    <row r="442" spans="1:195" s="75" customFormat="1" x14ac:dyDescent="0.25">
      <c r="A442" s="85">
        <v>2022</v>
      </c>
      <c r="B442" s="76">
        <v>44926</v>
      </c>
      <c r="C442" s="85" t="s">
        <v>121</v>
      </c>
      <c r="D442" s="85" t="s">
        <v>122</v>
      </c>
      <c r="E442" s="85" t="s">
        <v>1474</v>
      </c>
      <c r="F442" s="77">
        <f t="shared" si="288"/>
        <v>441</v>
      </c>
      <c r="G442" s="85" t="s">
        <v>1586</v>
      </c>
      <c r="H442" s="85">
        <v>86</v>
      </c>
      <c r="I442" s="85" t="s">
        <v>797</v>
      </c>
      <c r="J442" s="217" t="s">
        <v>800</v>
      </c>
      <c r="K442" s="77" t="str">
        <f>VLOOKUP(J442,[1]CodMpios!$B$1075:$E$1087,4,FALSE)</f>
        <v>86001 - Mocoa</v>
      </c>
      <c r="L442" s="77" t="str">
        <f>VLOOKUP($J442,[1]Coord_Mpios_X_Y!$B$102:$K$114,9,FALSE)</f>
        <v>1,228574994655</v>
      </c>
      <c r="M442" s="77" t="str">
        <f>VLOOKUP($J442,[1]Coord_Mpios_X_Y!$B$102:$K$114,10,FALSE)</f>
        <v>-76,684362183288</v>
      </c>
      <c r="N442" s="86" t="s">
        <v>1775</v>
      </c>
      <c r="O442" s="86" t="s">
        <v>1776</v>
      </c>
      <c r="P442" s="218"/>
      <c r="Q442" s="85" t="s">
        <v>126</v>
      </c>
      <c r="R442" s="108">
        <v>69007732</v>
      </c>
      <c r="S442" s="62" t="str">
        <f t="shared" si="269"/>
        <v>CC69007732</v>
      </c>
      <c r="T442" s="91" t="s">
        <v>1342</v>
      </c>
      <c r="U442" s="85" t="s">
        <v>926</v>
      </c>
      <c r="V442" s="91" t="s">
        <v>146</v>
      </c>
      <c r="W442" s="85" t="s">
        <v>1343</v>
      </c>
      <c r="X442" s="87">
        <v>28877</v>
      </c>
      <c r="Y442" s="89">
        <f t="shared" si="285"/>
        <v>79</v>
      </c>
      <c r="Z442" s="63">
        <f>VLOOKUP($Y442,[1]Edades!$A$3:$H$153,4,FALSE)</f>
        <v>6</v>
      </c>
      <c r="AA442" s="63" t="str">
        <f>VLOOKUP($Y442,[1]Edades!$A$3:$H$153,6,FALSE)</f>
        <v>6 - Persona mayor</v>
      </c>
      <c r="AB442" s="63">
        <f>VLOOKUP($Y442,[1]Edades!$A$3:$H$153,7,FALSE)</f>
        <v>16</v>
      </c>
      <c r="AC442" s="63" t="str">
        <f>VLOOKUP($Y442,[1]Edades!$A$3:$H$153,8,FALSE)</f>
        <v>75-79</v>
      </c>
      <c r="AD442" s="91" t="s">
        <v>1590</v>
      </c>
      <c r="AE442" s="85">
        <v>2</v>
      </c>
      <c r="AF442" s="85" t="s">
        <v>807</v>
      </c>
      <c r="AG442" s="86" t="s">
        <v>212</v>
      </c>
      <c r="AH442" s="86" t="s">
        <v>130</v>
      </c>
      <c r="AI442" s="85" t="s">
        <v>1595</v>
      </c>
      <c r="AJ442" s="85" t="s">
        <v>1591</v>
      </c>
      <c r="AK442" s="86" t="s">
        <v>1775</v>
      </c>
      <c r="AL442" s="85" t="s">
        <v>807</v>
      </c>
      <c r="AM442" s="85" t="s">
        <v>1786</v>
      </c>
      <c r="AN442" s="85" t="s">
        <v>131</v>
      </c>
      <c r="AO442" s="85" t="s">
        <v>131</v>
      </c>
      <c r="AP442" s="85" t="s">
        <v>131</v>
      </c>
      <c r="AQ442" s="75" t="s">
        <v>1841</v>
      </c>
      <c r="AR442" s="53" t="str">
        <f t="shared" si="286"/>
        <v>86001 - Mocoa</v>
      </c>
      <c r="AS442" s="88" t="s">
        <v>1652</v>
      </c>
      <c r="AT442" s="85">
        <v>3107851718</v>
      </c>
      <c r="AU442" s="85" t="s">
        <v>1219</v>
      </c>
      <c r="AV442" s="85"/>
      <c r="AW442" s="85"/>
      <c r="AX442" s="85"/>
      <c r="AY442" s="85"/>
      <c r="AZ442" s="85"/>
      <c r="BA442" s="85">
        <v>86</v>
      </c>
      <c r="BB442" s="85" t="s">
        <v>1778</v>
      </c>
      <c r="BC442" s="85">
        <v>86001</v>
      </c>
      <c r="BD442" s="85" t="s">
        <v>1586</v>
      </c>
      <c r="BE442" s="89">
        <v>860010017201</v>
      </c>
      <c r="BF442" s="49" t="s">
        <v>1079</v>
      </c>
      <c r="BG442" s="85" t="s">
        <v>1779</v>
      </c>
      <c r="BH442" s="85" t="s">
        <v>1780</v>
      </c>
      <c r="BI442" s="85">
        <v>4201616</v>
      </c>
      <c r="BJ442" s="85"/>
      <c r="BK442" s="85"/>
      <c r="BL442" s="85" t="s">
        <v>807</v>
      </c>
      <c r="BM442" s="85" t="s">
        <v>130</v>
      </c>
      <c r="BN442" s="85" t="s">
        <v>132</v>
      </c>
      <c r="BO442" s="85">
        <v>0</v>
      </c>
      <c r="BP442" s="85" t="s">
        <v>132</v>
      </c>
      <c r="BQ442" s="85" t="s">
        <v>132</v>
      </c>
      <c r="BR442" s="85" t="s">
        <v>1676</v>
      </c>
      <c r="BS442" s="85" t="s">
        <v>132</v>
      </c>
      <c r="BT442" s="87">
        <v>44868</v>
      </c>
      <c r="BU442" s="85" t="s">
        <v>1677</v>
      </c>
      <c r="BV442" s="85" t="s">
        <v>130</v>
      </c>
      <c r="BW442" s="91" t="s">
        <v>131</v>
      </c>
      <c r="BX442" s="85" t="s">
        <v>132</v>
      </c>
      <c r="BY442" s="85" t="s">
        <v>131</v>
      </c>
      <c r="BZ442" s="85" t="s">
        <v>132</v>
      </c>
      <c r="CA442" s="85" t="s">
        <v>1693</v>
      </c>
      <c r="CB442" s="85" t="s">
        <v>132</v>
      </c>
      <c r="CC442" s="85" t="s">
        <v>132</v>
      </c>
      <c r="CD442" s="85" t="s">
        <v>131</v>
      </c>
      <c r="CE442" s="85" t="s">
        <v>1681</v>
      </c>
      <c r="CF442" s="85" t="s">
        <v>132</v>
      </c>
      <c r="CG442" s="109">
        <v>57</v>
      </c>
      <c r="CH442" s="95">
        <v>157</v>
      </c>
      <c r="CI442" s="50">
        <f t="shared" si="270"/>
        <v>23.124670372023203</v>
      </c>
      <c r="CJ442" s="18" t="str">
        <f t="shared" si="271"/>
        <v>NORMAL</v>
      </c>
      <c r="CK442" s="95">
        <f>Hoja1!L444</f>
        <v>20</v>
      </c>
      <c r="CL442" s="10" t="s">
        <v>1114</v>
      </c>
      <c r="CM442" s="98">
        <v>44153</v>
      </c>
      <c r="CN442" s="92"/>
      <c r="CO442" s="92">
        <v>2</v>
      </c>
      <c r="CP442" s="65" t="s">
        <v>1222</v>
      </c>
      <c r="CQ442" s="75">
        <v>1</v>
      </c>
      <c r="CR442" s="98">
        <v>43799</v>
      </c>
      <c r="CS442" s="75">
        <v>1</v>
      </c>
      <c r="CT442" s="110" t="s">
        <v>1707</v>
      </c>
      <c r="CU442" s="92" t="s">
        <v>132</v>
      </c>
      <c r="CV442" s="92"/>
      <c r="CW442" s="102">
        <v>110</v>
      </c>
      <c r="CX442" s="102">
        <v>70</v>
      </c>
      <c r="CY442" s="93" t="s">
        <v>807</v>
      </c>
      <c r="CZ442" s="92" t="s">
        <v>130</v>
      </c>
      <c r="DA442" s="92" t="s">
        <v>132</v>
      </c>
      <c r="DB442" s="92">
        <v>0</v>
      </c>
      <c r="DC442" s="75" t="str">
        <f t="shared" si="272"/>
        <v/>
      </c>
      <c r="DD442" s="16" t="str">
        <f t="shared" si="273"/>
        <v/>
      </c>
      <c r="DE442" s="16" t="str">
        <f t="shared" si="274"/>
        <v/>
      </c>
      <c r="DF442" s="16" t="str">
        <f t="shared" si="275"/>
        <v/>
      </c>
      <c r="DG442" s="16" t="str">
        <f t="shared" si="287"/>
        <v xml:space="preserve"> +  +  + </v>
      </c>
      <c r="DH442" s="16" t="str">
        <f t="shared" si="301"/>
        <v>DM</v>
      </c>
      <c r="DI442" s="98"/>
      <c r="DJ442" s="75" t="str">
        <f t="shared" si="276"/>
        <v>NO</v>
      </c>
      <c r="DL442" s="98"/>
      <c r="DM442" s="97">
        <v>44671</v>
      </c>
      <c r="DN442" s="75" t="str">
        <f t="shared" si="277"/>
        <v>SI</v>
      </c>
      <c r="DO442" s="98"/>
      <c r="DP442" s="75" t="str">
        <f t="shared" si="278"/>
        <v>NO</v>
      </c>
      <c r="DQ442" s="98"/>
      <c r="DR442" s="75" t="str">
        <f t="shared" si="279"/>
        <v>NO</v>
      </c>
      <c r="DS442" s="98"/>
      <c r="DT442" s="75" t="str">
        <f t="shared" si="280"/>
        <v>NO</v>
      </c>
      <c r="DU442" s="98"/>
      <c r="DV442" s="75" t="str">
        <f t="shared" si="281"/>
        <v>NO</v>
      </c>
      <c r="DW442" s="98"/>
      <c r="DX442" s="75" t="str">
        <f t="shared" si="282"/>
        <v>NO</v>
      </c>
      <c r="DY442" s="98"/>
      <c r="DZ442" s="75" t="str">
        <f t="shared" si="283"/>
        <v>NO</v>
      </c>
      <c r="EA442" s="98"/>
      <c r="EB442" s="75" t="str">
        <f t="shared" si="284"/>
        <v>NO</v>
      </c>
      <c r="EC442" s="98" t="s">
        <v>132</v>
      </c>
      <c r="ED442" s="92" t="s">
        <v>1530</v>
      </c>
      <c r="EE442" s="92" t="s">
        <v>807</v>
      </c>
      <c r="EF442" s="92" t="s">
        <v>1114</v>
      </c>
      <c r="EG442" s="94"/>
      <c r="EH442" s="99" t="s">
        <v>131</v>
      </c>
      <c r="EI442" s="92">
        <v>1</v>
      </c>
      <c r="EJ442" s="92"/>
      <c r="EK442" s="164">
        <v>44435</v>
      </c>
      <c r="EL442" s="92">
        <v>0.56000000000000005</v>
      </c>
      <c r="EM442" s="100">
        <v>44415</v>
      </c>
      <c r="EN442" s="102">
        <v>95</v>
      </c>
      <c r="EO442" s="164">
        <v>44435</v>
      </c>
      <c r="EP442" s="92">
        <v>149</v>
      </c>
      <c r="EQ442" s="164">
        <v>44435</v>
      </c>
      <c r="ER442" s="99">
        <v>55.8</v>
      </c>
      <c r="ES442" s="164">
        <v>44435</v>
      </c>
      <c r="ET442" s="192">
        <v>72</v>
      </c>
      <c r="EU442" s="164">
        <v>44435</v>
      </c>
      <c r="EV442" s="92">
        <v>106</v>
      </c>
      <c r="EW442" s="164">
        <v>44435</v>
      </c>
      <c r="EX442" s="92" t="s">
        <v>1754</v>
      </c>
      <c r="EY442" s="165">
        <v>44435</v>
      </c>
      <c r="EZ442" s="92">
        <v>6.2</v>
      </c>
      <c r="FA442" s="102"/>
      <c r="FB442" s="102"/>
      <c r="FC442" s="92"/>
      <c r="FD442" s="92"/>
      <c r="FE442" s="165">
        <v>44435</v>
      </c>
      <c r="FF442" s="105">
        <v>3.1</v>
      </c>
      <c r="FG442" s="164">
        <v>44435</v>
      </c>
      <c r="FH442" s="105">
        <v>5</v>
      </c>
      <c r="FI442" s="98">
        <v>44805</v>
      </c>
      <c r="FJ442" s="94" t="s">
        <v>1712</v>
      </c>
      <c r="FK442" s="92">
        <v>96</v>
      </c>
      <c r="FL442" s="98">
        <v>44868</v>
      </c>
      <c r="FM442" s="98" t="s">
        <v>1530</v>
      </c>
      <c r="FN442" s="98">
        <v>44960</v>
      </c>
      <c r="FO442" s="107"/>
      <c r="FP442" s="92" t="s">
        <v>132</v>
      </c>
      <c r="FQ442" s="92" t="s">
        <v>132</v>
      </c>
      <c r="FR442" s="92" t="s">
        <v>132</v>
      </c>
      <c r="FS442" s="107" t="s">
        <v>807</v>
      </c>
      <c r="FT442" s="92" t="s">
        <v>132</v>
      </c>
      <c r="FU442" s="92"/>
      <c r="GM442" s="102"/>
    </row>
    <row r="443" spans="1:195" s="75" customFormat="1" x14ac:dyDescent="0.25">
      <c r="A443" s="85">
        <v>2022</v>
      </c>
      <c r="B443" s="76">
        <v>44926</v>
      </c>
      <c r="C443" s="85" t="s">
        <v>121</v>
      </c>
      <c r="D443" s="85" t="s">
        <v>122</v>
      </c>
      <c r="E443" s="85" t="s">
        <v>1474</v>
      </c>
      <c r="F443" s="77">
        <f t="shared" si="288"/>
        <v>442</v>
      </c>
      <c r="G443" s="85" t="s">
        <v>1586</v>
      </c>
      <c r="H443" s="85">
        <v>86</v>
      </c>
      <c r="I443" s="85" t="s">
        <v>797</v>
      </c>
      <c r="J443" s="217" t="s">
        <v>899</v>
      </c>
      <c r="K443" s="77" t="str">
        <f>VLOOKUP(J443,[1]CodMpios!$B$1075:$E$1087,4,FALSE)</f>
        <v>86320 - Orito</v>
      </c>
      <c r="L443" s="77" t="str">
        <f>VLOOKUP($J443,[1]Coord_Mpios_X_Y!$B$102:$K$114,9,FALSE)</f>
        <v>0,673756322544</v>
      </c>
      <c r="M443" s="77" t="str">
        <f>VLOOKUP($J443,[1]Coord_Mpios_X_Y!$B$102:$K$114,10,FALSE)</f>
        <v>-76,943139228782</v>
      </c>
      <c r="N443" s="86" t="s">
        <v>1775</v>
      </c>
      <c r="O443" s="86" t="s">
        <v>1776</v>
      </c>
      <c r="P443" s="218"/>
      <c r="Q443" s="85" t="s">
        <v>126</v>
      </c>
      <c r="R443" s="108">
        <v>41180230</v>
      </c>
      <c r="S443" s="62" t="str">
        <f t="shared" si="269"/>
        <v>CC41180230</v>
      </c>
      <c r="T443" s="91" t="s">
        <v>681</v>
      </c>
      <c r="U443" s="85" t="s">
        <v>303</v>
      </c>
      <c r="V443" s="91" t="s">
        <v>504</v>
      </c>
      <c r="W443" s="85" t="s">
        <v>148</v>
      </c>
      <c r="X443" s="87">
        <v>21254</v>
      </c>
      <c r="Y443" s="89">
        <f t="shared" si="285"/>
        <v>58</v>
      </c>
      <c r="Z443" s="63">
        <f>VLOOKUP($Y443,[1]Edades!$A$3:$H$153,4,FALSE)</f>
        <v>5</v>
      </c>
      <c r="AA443" s="63" t="str">
        <f>VLOOKUP($Y443,[1]Edades!$A$3:$H$153,6,FALSE)</f>
        <v>5 - Adultez</v>
      </c>
      <c r="AB443" s="63">
        <f>VLOOKUP($Y443,[1]Edades!$A$3:$H$153,7,FALSE)</f>
        <v>12</v>
      </c>
      <c r="AC443" s="63" t="str">
        <f>VLOOKUP($Y443,[1]Edades!$A$3:$H$153,8,FALSE)</f>
        <v>55-59</v>
      </c>
      <c r="AD443" s="91" t="s">
        <v>1590</v>
      </c>
      <c r="AE443" s="85">
        <v>2</v>
      </c>
      <c r="AF443" s="85" t="s">
        <v>807</v>
      </c>
      <c r="AG443" s="86" t="s">
        <v>1777</v>
      </c>
      <c r="AH443" s="85" t="s">
        <v>807</v>
      </c>
      <c r="AI443" s="85" t="s">
        <v>807</v>
      </c>
      <c r="AJ443" s="85" t="s">
        <v>807</v>
      </c>
      <c r="AK443" s="86" t="s">
        <v>1775</v>
      </c>
      <c r="AL443" s="85" t="s">
        <v>807</v>
      </c>
      <c r="AM443" s="85" t="s">
        <v>1786</v>
      </c>
      <c r="AN443" s="85" t="s">
        <v>131</v>
      </c>
      <c r="AO443" s="85" t="s">
        <v>131</v>
      </c>
      <c r="AP443" s="85" t="s">
        <v>131</v>
      </c>
      <c r="AQ443" s="75" t="s">
        <v>1841</v>
      </c>
      <c r="AR443" s="53" t="str">
        <f t="shared" si="286"/>
        <v>86320 - Orito</v>
      </c>
      <c r="AS443" s="85" t="s">
        <v>1608</v>
      </c>
      <c r="AT443" s="88">
        <v>3144142166</v>
      </c>
      <c r="AU443" s="85" t="s">
        <v>1219</v>
      </c>
      <c r="AV443" s="85"/>
      <c r="AW443" s="85"/>
      <c r="AX443" s="85"/>
      <c r="AY443" s="85"/>
      <c r="AZ443" s="85"/>
      <c r="BA443" s="85">
        <v>86</v>
      </c>
      <c r="BB443" s="85" t="s">
        <v>1778</v>
      </c>
      <c r="BC443" s="85">
        <v>86320</v>
      </c>
      <c r="BD443" s="85" t="s">
        <v>1608</v>
      </c>
      <c r="BE443" s="89">
        <v>860010017201</v>
      </c>
      <c r="BF443" s="49" t="s">
        <v>1082</v>
      </c>
      <c r="BG443" s="85" t="s">
        <v>1779</v>
      </c>
      <c r="BH443" s="85" t="s">
        <v>1780</v>
      </c>
      <c r="BI443" s="85">
        <v>4201616</v>
      </c>
      <c r="BJ443" s="85"/>
      <c r="BK443" s="85"/>
      <c r="BL443" s="85" t="s">
        <v>807</v>
      </c>
      <c r="BM443" s="85" t="s">
        <v>130</v>
      </c>
      <c r="BN443" s="85" t="s">
        <v>132</v>
      </c>
      <c r="BO443" s="85">
        <v>0</v>
      </c>
      <c r="BP443" s="85" t="s">
        <v>132</v>
      </c>
      <c r="BQ443" s="85" t="s">
        <v>132</v>
      </c>
      <c r="BR443" s="85" t="s">
        <v>1676</v>
      </c>
      <c r="BS443" s="85" t="s">
        <v>132</v>
      </c>
      <c r="BT443" s="90">
        <v>44785</v>
      </c>
      <c r="BU443" s="85" t="s">
        <v>1677</v>
      </c>
      <c r="BV443" s="85" t="s">
        <v>130</v>
      </c>
      <c r="BW443" s="91" t="s">
        <v>131</v>
      </c>
      <c r="BX443" s="85"/>
      <c r="BY443" s="85" t="s">
        <v>131</v>
      </c>
      <c r="BZ443" s="85" t="s">
        <v>131</v>
      </c>
      <c r="CA443" s="85" t="s">
        <v>132</v>
      </c>
      <c r="CB443" s="120" t="s">
        <v>2053</v>
      </c>
      <c r="CC443" s="85"/>
      <c r="CD443" s="85" t="s">
        <v>131</v>
      </c>
      <c r="CE443" s="88" t="s">
        <v>1681</v>
      </c>
      <c r="CF443" s="80" t="str">
        <f>E443</f>
        <v>DM</v>
      </c>
      <c r="CG443" s="109">
        <v>86</v>
      </c>
      <c r="CH443" s="95">
        <v>164</v>
      </c>
      <c r="CI443" s="50">
        <f t="shared" si="270"/>
        <v>31.975014872099948</v>
      </c>
      <c r="CJ443" s="18" t="str">
        <f t="shared" si="271"/>
        <v>OBESIDAD</v>
      </c>
      <c r="CK443" s="95">
        <f>Hoja1!L445</f>
        <v>13</v>
      </c>
      <c r="CL443" s="10" t="s">
        <v>1113</v>
      </c>
      <c r="CM443" s="97">
        <v>44161</v>
      </c>
      <c r="CN443" s="92"/>
      <c r="CO443" s="92">
        <v>2</v>
      </c>
      <c r="CP443" s="65" t="s">
        <v>1222</v>
      </c>
      <c r="CQ443" s="75">
        <v>1</v>
      </c>
      <c r="CR443" s="97">
        <v>44147</v>
      </c>
      <c r="CS443" s="75">
        <v>1</v>
      </c>
      <c r="CT443" s="92" t="s">
        <v>1709</v>
      </c>
      <c r="CU443" s="93" t="s">
        <v>807</v>
      </c>
      <c r="CV443" s="92"/>
      <c r="CW443" s="93">
        <v>120</v>
      </c>
      <c r="CX443" s="92">
        <v>70</v>
      </c>
      <c r="CY443" s="93" t="s">
        <v>807</v>
      </c>
      <c r="CZ443" s="92" t="s">
        <v>130</v>
      </c>
      <c r="DA443" s="75" t="s">
        <v>807</v>
      </c>
      <c r="DB443" s="92">
        <v>0</v>
      </c>
      <c r="DC443" s="75" t="str">
        <f t="shared" si="272"/>
        <v/>
      </c>
      <c r="DD443" s="16" t="str">
        <f t="shared" si="273"/>
        <v/>
      </c>
      <c r="DE443" s="16" t="str">
        <f t="shared" si="274"/>
        <v/>
      </c>
      <c r="DF443" s="16" t="str">
        <f t="shared" si="275"/>
        <v/>
      </c>
      <c r="DG443" s="16" t="str">
        <f t="shared" si="287"/>
        <v xml:space="preserve"> +  +  + </v>
      </c>
      <c r="DH443" s="16" t="str">
        <f t="shared" si="301"/>
        <v>DM</v>
      </c>
      <c r="DI443" s="98"/>
      <c r="DJ443" s="75" t="str">
        <f t="shared" si="276"/>
        <v>NO</v>
      </c>
      <c r="DL443" s="98"/>
      <c r="DM443" s="98">
        <v>44785</v>
      </c>
      <c r="DN443" s="75" t="str">
        <f t="shared" si="277"/>
        <v>SI</v>
      </c>
      <c r="DO443" s="98"/>
      <c r="DP443" s="75" t="str">
        <f t="shared" si="278"/>
        <v>NO</v>
      </c>
      <c r="DQ443" s="98"/>
      <c r="DR443" s="75" t="str">
        <f t="shared" si="279"/>
        <v>NO</v>
      </c>
      <c r="DS443" s="98"/>
      <c r="DT443" s="75" t="str">
        <f t="shared" si="280"/>
        <v>NO</v>
      </c>
      <c r="DU443" s="98"/>
      <c r="DV443" s="75" t="str">
        <f t="shared" si="281"/>
        <v>NO</v>
      </c>
      <c r="DW443" s="98"/>
      <c r="DX443" s="75" t="str">
        <f t="shared" si="282"/>
        <v>NO</v>
      </c>
      <c r="DY443" s="98">
        <v>44778</v>
      </c>
      <c r="DZ443" s="75" t="str">
        <f t="shared" si="283"/>
        <v>SI</v>
      </c>
      <c r="EA443" s="98"/>
      <c r="EB443" s="75" t="str">
        <f t="shared" si="284"/>
        <v>NO</v>
      </c>
      <c r="EC443" s="98" t="s">
        <v>807</v>
      </c>
      <c r="ED443" s="92" t="s">
        <v>1530</v>
      </c>
      <c r="EE443" s="92"/>
      <c r="EF443" s="98" t="s">
        <v>807</v>
      </c>
      <c r="EG443" s="94"/>
      <c r="EH443" s="99" t="s">
        <v>131</v>
      </c>
      <c r="EI443" s="99" t="s">
        <v>807</v>
      </c>
      <c r="EJ443" s="99"/>
      <c r="EK443" s="101">
        <v>44701</v>
      </c>
      <c r="EL443" s="92">
        <v>0.8</v>
      </c>
      <c r="EM443" s="103">
        <v>44778</v>
      </c>
      <c r="EN443" s="102">
        <v>132</v>
      </c>
      <c r="EO443" s="101">
        <v>44701</v>
      </c>
      <c r="EP443" s="92">
        <v>192</v>
      </c>
      <c r="EQ443" s="101">
        <v>44701</v>
      </c>
      <c r="ER443" s="99">
        <v>122</v>
      </c>
      <c r="ES443" s="101">
        <v>44701</v>
      </c>
      <c r="ET443" s="192">
        <v>50</v>
      </c>
      <c r="EU443" s="101">
        <v>44701</v>
      </c>
      <c r="EV443" s="92">
        <v>100</v>
      </c>
      <c r="EW443" s="101"/>
      <c r="EX443" s="92"/>
      <c r="EY443" s="103">
        <v>44778</v>
      </c>
      <c r="EZ443" s="92">
        <v>7.2</v>
      </c>
      <c r="FA443" s="102"/>
      <c r="FB443" s="102"/>
      <c r="FC443" s="92"/>
      <c r="FD443" s="92"/>
      <c r="FE443" s="103">
        <v>44701</v>
      </c>
      <c r="FF443" s="105">
        <v>28</v>
      </c>
      <c r="FG443" s="101">
        <v>44701</v>
      </c>
      <c r="FH443" s="105">
        <v>34</v>
      </c>
      <c r="FI443" s="92"/>
      <c r="FJ443" s="94"/>
      <c r="FK443" s="92"/>
      <c r="FL443" s="97">
        <v>44785</v>
      </c>
      <c r="FM443" s="98" t="s">
        <v>1530</v>
      </c>
      <c r="FN443" s="114">
        <v>44877</v>
      </c>
      <c r="FO443" s="107" t="s">
        <v>807</v>
      </c>
      <c r="FP443" s="92" t="s">
        <v>132</v>
      </c>
      <c r="FQ443" s="92" t="s">
        <v>132</v>
      </c>
      <c r="FR443" s="92" t="s">
        <v>132</v>
      </c>
      <c r="FS443" s="107" t="s">
        <v>807</v>
      </c>
      <c r="FT443" s="92" t="s">
        <v>132</v>
      </c>
      <c r="FU443" s="92"/>
      <c r="GM443" s="102"/>
    </row>
    <row r="444" spans="1:195" s="75" customFormat="1" x14ac:dyDescent="0.25">
      <c r="A444" s="85">
        <v>2022</v>
      </c>
      <c r="B444" s="76">
        <v>44926</v>
      </c>
      <c r="C444" s="85" t="s">
        <v>121</v>
      </c>
      <c r="D444" s="85" t="s">
        <v>122</v>
      </c>
      <c r="E444" s="85" t="s">
        <v>123</v>
      </c>
      <c r="F444" s="77">
        <f t="shared" si="288"/>
        <v>443</v>
      </c>
      <c r="G444" s="85" t="s">
        <v>1586</v>
      </c>
      <c r="H444" s="85">
        <v>86</v>
      </c>
      <c r="I444" s="85" t="s">
        <v>797</v>
      </c>
      <c r="J444" s="217" t="s">
        <v>800</v>
      </c>
      <c r="K444" s="77" t="str">
        <f>VLOOKUP(J444,[1]CodMpios!$B$1075:$E$1087,4,FALSE)</f>
        <v>86001 - Mocoa</v>
      </c>
      <c r="L444" s="77" t="str">
        <f>VLOOKUP($J444,[1]Coord_Mpios_X_Y!$B$102:$K$114,9,FALSE)</f>
        <v>1,228574994655</v>
      </c>
      <c r="M444" s="77" t="str">
        <f>VLOOKUP($J444,[1]Coord_Mpios_X_Y!$B$102:$K$114,10,FALSE)</f>
        <v>-76,684362183288</v>
      </c>
      <c r="N444" s="86" t="s">
        <v>1784</v>
      </c>
      <c r="O444" s="86" t="s">
        <v>1776</v>
      </c>
      <c r="P444" s="218"/>
      <c r="Q444" s="85" t="s">
        <v>126</v>
      </c>
      <c r="R444" s="108">
        <v>69008530</v>
      </c>
      <c r="S444" s="62" t="str">
        <f t="shared" si="269"/>
        <v>CC69008530</v>
      </c>
      <c r="T444" s="91" t="s">
        <v>868</v>
      </c>
      <c r="U444" s="85" t="s">
        <v>548</v>
      </c>
      <c r="V444" s="91" t="s">
        <v>179</v>
      </c>
      <c r="W444" s="85" t="s">
        <v>872</v>
      </c>
      <c r="X444" s="87">
        <v>29207</v>
      </c>
      <c r="Y444" s="89">
        <f t="shared" si="285"/>
        <v>79</v>
      </c>
      <c r="Z444" s="63">
        <f>VLOOKUP($Y444,[1]Edades!$A$3:$H$153,4,FALSE)</f>
        <v>6</v>
      </c>
      <c r="AA444" s="63" t="str">
        <f>VLOOKUP($Y444,[1]Edades!$A$3:$H$153,6,FALSE)</f>
        <v>6 - Persona mayor</v>
      </c>
      <c r="AB444" s="63">
        <f>VLOOKUP($Y444,[1]Edades!$A$3:$H$153,7,FALSE)</f>
        <v>16</v>
      </c>
      <c r="AC444" s="63" t="str">
        <f>VLOOKUP($Y444,[1]Edades!$A$3:$H$153,8,FALSE)</f>
        <v>75-79</v>
      </c>
      <c r="AD444" s="91" t="s">
        <v>1590</v>
      </c>
      <c r="AE444" s="85">
        <v>2</v>
      </c>
      <c r="AF444" s="85" t="s">
        <v>807</v>
      </c>
      <c r="AG444" s="86" t="s">
        <v>1777</v>
      </c>
      <c r="AH444" s="85" t="s">
        <v>807</v>
      </c>
      <c r="AI444" s="85" t="s">
        <v>1598</v>
      </c>
      <c r="AJ444" s="85" t="s">
        <v>807</v>
      </c>
      <c r="AK444" s="86" t="s">
        <v>1784</v>
      </c>
      <c r="AL444" s="86" t="s">
        <v>1601</v>
      </c>
      <c r="AM444" s="85" t="s">
        <v>1786</v>
      </c>
      <c r="AN444" s="85" t="s">
        <v>131</v>
      </c>
      <c r="AO444" s="85" t="s">
        <v>131</v>
      </c>
      <c r="AP444" s="85" t="s">
        <v>131</v>
      </c>
      <c r="AQ444" s="75" t="s">
        <v>1841</v>
      </c>
      <c r="AR444" s="53" t="str">
        <f t="shared" si="286"/>
        <v>86001 - Mocoa</v>
      </c>
      <c r="AS444" s="85" t="s">
        <v>1653</v>
      </c>
      <c r="AT444" s="85">
        <v>3125519727</v>
      </c>
      <c r="AU444" s="85" t="s">
        <v>1219</v>
      </c>
      <c r="AV444" s="85"/>
      <c r="AW444" s="85"/>
      <c r="AX444" s="85"/>
      <c r="AY444" s="85"/>
      <c r="AZ444" s="85"/>
      <c r="BA444" s="85">
        <v>86</v>
      </c>
      <c r="BB444" s="85" t="s">
        <v>1778</v>
      </c>
      <c r="BC444" s="85">
        <v>86001</v>
      </c>
      <c r="BD444" s="85" t="s">
        <v>1586</v>
      </c>
      <c r="BE444" s="89">
        <v>860010017201</v>
      </c>
      <c r="BF444" s="49" t="s">
        <v>1079</v>
      </c>
      <c r="BG444" s="85" t="s">
        <v>1779</v>
      </c>
      <c r="BH444" s="85" t="s">
        <v>1780</v>
      </c>
      <c r="BI444" s="85">
        <v>4201616</v>
      </c>
      <c r="BJ444" s="85"/>
      <c r="BK444" s="85"/>
      <c r="BL444" s="85" t="s">
        <v>807</v>
      </c>
      <c r="BM444" s="85" t="s">
        <v>130</v>
      </c>
      <c r="BN444" s="85" t="s">
        <v>132</v>
      </c>
      <c r="BO444" s="85">
        <v>0</v>
      </c>
      <c r="BP444" s="85" t="s">
        <v>132</v>
      </c>
      <c r="BQ444" s="85" t="s">
        <v>132</v>
      </c>
      <c r="BR444" s="85" t="s">
        <v>1676</v>
      </c>
      <c r="BS444" s="85" t="s">
        <v>132</v>
      </c>
      <c r="BT444" s="87">
        <v>44869</v>
      </c>
      <c r="BU444" s="85" t="s">
        <v>1677</v>
      </c>
      <c r="BV444" s="85" t="s">
        <v>130</v>
      </c>
      <c r="BW444" s="91" t="s">
        <v>1678</v>
      </c>
      <c r="BX444" s="85" t="s">
        <v>132</v>
      </c>
      <c r="BY444" s="85" t="s">
        <v>132</v>
      </c>
      <c r="BZ444" s="85" t="s">
        <v>130</v>
      </c>
      <c r="CA444" s="85" t="s">
        <v>132</v>
      </c>
      <c r="CB444" s="85" t="s">
        <v>132</v>
      </c>
      <c r="CC444" s="85" t="s">
        <v>132</v>
      </c>
      <c r="CD444" s="85" t="s">
        <v>132</v>
      </c>
      <c r="CE444" s="85" t="s">
        <v>1681</v>
      </c>
      <c r="CF444" s="85" t="s">
        <v>132</v>
      </c>
      <c r="CG444" s="109">
        <v>63</v>
      </c>
      <c r="CH444" s="95">
        <v>154</v>
      </c>
      <c r="CI444" s="50">
        <f t="shared" si="270"/>
        <v>26.564344746162927</v>
      </c>
      <c r="CJ444" s="18" t="str">
        <f t="shared" si="271"/>
        <v>SOBREPESO</v>
      </c>
      <c r="CK444" s="95">
        <f>Hoja1!L446</f>
        <v>46</v>
      </c>
      <c r="CL444" s="10" t="s">
        <v>1115</v>
      </c>
      <c r="CM444" s="98">
        <v>44167</v>
      </c>
      <c r="CN444" s="92"/>
      <c r="CO444" s="75">
        <v>1</v>
      </c>
      <c r="CP444" s="98">
        <v>43685</v>
      </c>
      <c r="CQ444" s="75">
        <v>2</v>
      </c>
      <c r="CR444" s="65" t="s">
        <v>1222</v>
      </c>
      <c r="CS444" s="75">
        <v>0</v>
      </c>
      <c r="CT444" s="110" t="s">
        <v>131</v>
      </c>
      <c r="CU444" s="92" t="s">
        <v>132</v>
      </c>
      <c r="CV444" s="92"/>
      <c r="CW444" s="102">
        <v>130</v>
      </c>
      <c r="CX444" s="102">
        <v>80</v>
      </c>
      <c r="CY444" s="93" t="s">
        <v>807</v>
      </c>
      <c r="CZ444" s="92" t="s">
        <v>132</v>
      </c>
      <c r="DA444" s="92" t="s">
        <v>132</v>
      </c>
      <c r="DB444" s="92">
        <v>0</v>
      </c>
      <c r="DC444" s="75" t="str">
        <f t="shared" si="272"/>
        <v/>
      </c>
      <c r="DD444" s="16" t="str">
        <f t="shared" si="273"/>
        <v/>
      </c>
      <c r="DE444" s="16" t="str">
        <f t="shared" si="274"/>
        <v/>
      </c>
      <c r="DF444" s="16" t="str">
        <f t="shared" si="275"/>
        <v/>
      </c>
      <c r="DG444" s="16" t="str">
        <f t="shared" si="287"/>
        <v xml:space="preserve"> +  +  + </v>
      </c>
      <c r="DH444" s="16" t="str">
        <f t="shared" si="301"/>
        <v>HTA</v>
      </c>
      <c r="DI444" s="98"/>
      <c r="DJ444" s="75" t="str">
        <f t="shared" si="276"/>
        <v>NO</v>
      </c>
      <c r="DL444" s="98"/>
      <c r="DM444" s="97">
        <v>44770</v>
      </c>
      <c r="DN444" s="75" t="str">
        <f t="shared" si="277"/>
        <v>SI</v>
      </c>
      <c r="DO444" s="98"/>
      <c r="DP444" s="75" t="str">
        <f t="shared" si="278"/>
        <v>NO</v>
      </c>
      <c r="DQ444" s="98"/>
      <c r="DR444" s="75" t="str">
        <f t="shared" si="279"/>
        <v>NO</v>
      </c>
      <c r="DS444" s="98"/>
      <c r="DT444" s="75" t="str">
        <f t="shared" si="280"/>
        <v>NO</v>
      </c>
      <c r="DU444" s="98"/>
      <c r="DV444" s="75" t="str">
        <f t="shared" si="281"/>
        <v>NO</v>
      </c>
      <c r="DW444" s="98"/>
      <c r="DX444" s="75" t="str">
        <f t="shared" si="282"/>
        <v>NO</v>
      </c>
      <c r="DY444" s="98">
        <v>44536</v>
      </c>
      <c r="DZ444" s="75" t="str">
        <f t="shared" si="283"/>
        <v>SI</v>
      </c>
      <c r="EA444" s="98"/>
      <c r="EB444" s="75" t="str">
        <f t="shared" si="284"/>
        <v>NO</v>
      </c>
      <c r="EC444" s="98" t="s">
        <v>132</v>
      </c>
      <c r="ED444" s="92" t="s">
        <v>1530</v>
      </c>
      <c r="EE444" s="92" t="s">
        <v>807</v>
      </c>
      <c r="EF444" s="92" t="s">
        <v>1814</v>
      </c>
      <c r="EG444" s="94"/>
      <c r="EH444" s="99" t="s">
        <v>131</v>
      </c>
      <c r="EI444" s="92">
        <v>2</v>
      </c>
      <c r="EJ444" s="92"/>
      <c r="EK444" s="106">
        <v>44536</v>
      </c>
      <c r="EL444" s="92">
        <v>0.89</v>
      </c>
      <c r="EM444" s="100">
        <v>44536</v>
      </c>
      <c r="EN444" s="102">
        <v>86</v>
      </c>
      <c r="EO444" s="106">
        <v>44536</v>
      </c>
      <c r="EP444" s="92">
        <v>228.2</v>
      </c>
      <c r="EQ444" s="106">
        <v>44536</v>
      </c>
      <c r="ER444" s="99">
        <v>158.85999999999999</v>
      </c>
      <c r="ES444" s="106">
        <v>44536</v>
      </c>
      <c r="ET444" s="192">
        <v>44.7</v>
      </c>
      <c r="EU444" s="106">
        <v>44536</v>
      </c>
      <c r="EV444" s="92">
        <v>123.2</v>
      </c>
      <c r="EW444" s="106">
        <v>44536</v>
      </c>
      <c r="EX444" s="92" t="s">
        <v>1755</v>
      </c>
      <c r="EY444" s="103"/>
      <c r="EZ444" s="92"/>
      <c r="FA444" s="102"/>
      <c r="FB444" s="102"/>
      <c r="FC444" s="92"/>
      <c r="FD444" s="92"/>
      <c r="FE444" s="100">
        <v>44536</v>
      </c>
      <c r="FF444" s="105">
        <v>8</v>
      </c>
      <c r="FG444" s="106">
        <v>44536</v>
      </c>
      <c r="FH444" s="105">
        <v>99.9</v>
      </c>
      <c r="FI444" s="98">
        <v>44536</v>
      </c>
      <c r="FJ444" s="94" t="s">
        <v>1712</v>
      </c>
      <c r="FK444" s="92">
        <v>90</v>
      </c>
      <c r="FL444" s="98">
        <v>44869</v>
      </c>
      <c r="FM444" s="98" t="s">
        <v>1530</v>
      </c>
      <c r="FN444" s="98">
        <v>44961</v>
      </c>
      <c r="FO444" s="107"/>
      <c r="FP444" s="92" t="s">
        <v>132</v>
      </c>
      <c r="FQ444" s="92" t="s">
        <v>132</v>
      </c>
      <c r="FR444" s="92" t="s">
        <v>132</v>
      </c>
      <c r="FS444" s="107" t="s">
        <v>807</v>
      </c>
      <c r="FT444" s="92" t="s">
        <v>132</v>
      </c>
      <c r="FU444" s="92"/>
      <c r="GM444" s="102"/>
    </row>
    <row r="445" spans="1:195" s="75" customFormat="1" x14ac:dyDescent="0.25">
      <c r="A445" s="85">
        <v>2022</v>
      </c>
      <c r="B445" s="76">
        <v>44926</v>
      </c>
      <c r="C445" s="85" t="s">
        <v>121</v>
      </c>
      <c r="D445" s="85" t="s">
        <v>122</v>
      </c>
      <c r="E445" s="85" t="s">
        <v>123</v>
      </c>
      <c r="F445" s="77">
        <f t="shared" si="288"/>
        <v>444</v>
      </c>
      <c r="G445" s="85" t="s">
        <v>1586</v>
      </c>
      <c r="H445" s="85">
        <v>86</v>
      </c>
      <c r="I445" s="85" t="s">
        <v>797</v>
      </c>
      <c r="J445" s="217" t="s">
        <v>899</v>
      </c>
      <c r="K445" s="77" t="str">
        <f>VLOOKUP(J445,[1]CodMpios!$B$1075:$E$1087,4,FALSE)</f>
        <v>86320 - Orito</v>
      </c>
      <c r="L445" s="77" t="str">
        <f>VLOOKUP($J445,[1]Coord_Mpios_X_Y!$B$102:$K$114,9,FALSE)</f>
        <v>0,673756322544</v>
      </c>
      <c r="M445" s="77" t="str">
        <f>VLOOKUP($J445,[1]Coord_Mpios_X_Y!$B$102:$K$114,10,FALSE)</f>
        <v>-76,943139228782</v>
      </c>
      <c r="N445" s="86" t="s">
        <v>1592</v>
      </c>
      <c r="O445" s="86" t="s">
        <v>1776</v>
      </c>
      <c r="P445" s="218"/>
      <c r="Q445" s="85" t="s">
        <v>126</v>
      </c>
      <c r="R445" s="108">
        <v>51584312</v>
      </c>
      <c r="S445" s="62" t="str">
        <f t="shared" si="269"/>
        <v>CC51584312</v>
      </c>
      <c r="T445" s="91" t="s">
        <v>552</v>
      </c>
      <c r="U445" s="85" t="s">
        <v>378</v>
      </c>
      <c r="V445" s="91" t="s">
        <v>544</v>
      </c>
      <c r="W445" s="85" t="s">
        <v>398</v>
      </c>
      <c r="X445" s="87">
        <v>19859</v>
      </c>
      <c r="Y445" s="89">
        <f t="shared" si="285"/>
        <v>54</v>
      </c>
      <c r="Z445" s="63">
        <f>VLOOKUP($Y445,[1]Edades!$A$3:$H$153,4,FALSE)</f>
        <v>5</v>
      </c>
      <c r="AA445" s="63" t="str">
        <f>VLOOKUP($Y445,[1]Edades!$A$3:$H$153,6,FALSE)</f>
        <v>5 - Adultez</v>
      </c>
      <c r="AB445" s="63">
        <f>VLOOKUP($Y445,[1]Edades!$A$3:$H$153,7,FALSE)</f>
        <v>11</v>
      </c>
      <c r="AC445" s="63" t="str">
        <f>VLOOKUP($Y445,[1]Edades!$A$3:$H$153,8,FALSE)</f>
        <v>50-54</v>
      </c>
      <c r="AD445" s="91" t="s">
        <v>1590</v>
      </c>
      <c r="AE445" s="85">
        <v>2</v>
      </c>
      <c r="AF445" s="85" t="s">
        <v>807</v>
      </c>
      <c r="AG445" s="86" t="s">
        <v>1777</v>
      </c>
      <c r="AH445" s="85" t="s">
        <v>807</v>
      </c>
      <c r="AI445" s="85" t="s">
        <v>807</v>
      </c>
      <c r="AJ445" s="85" t="s">
        <v>807</v>
      </c>
      <c r="AK445" s="86" t="s">
        <v>1592</v>
      </c>
      <c r="AL445" s="86" t="s">
        <v>1600</v>
      </c>
      <c r="AM445" s="85" t="s">
        <v>1786</v>
      </c>
      <c r="AN445" s="85" t="s">
        <v>131</v>
      </c>
      <c r="AO445" s="85" t="s">
        <v>131</v>
      </c>
      <c r="AP445" s="85" t="s">
        <v>131</v>
      </c>
      <c r="AQ445" s="75" t="s">
        <v>1841</v>
      </c>
      <c r="AR445" s="53" t="str">
        <f t="shared" si="286"/>
        <v>86320 - Orito</v>
      </c>
      <c r="AS445" s="85" t="s">
        <v>1608</v>
      </c>
      <c r="AT445" s="85">
        <v>3146543329</v>
      </c>
      <c r="AU445" s="85" t="s">
        <v>1219</v>
      </c>
      <c r="AV445" s="85"/>
      <c r="AW445" s="85"/>
      <c r="AX445" s="85"/>
      <c r="AY445" s="85"/>
      <c r="AZ445" s="85"/>
      <c r="BA445" s="85">
        <v>86</v>
      </c>
      <c r="BB445" s="85" t="s">
        <v>1778</v>
      </c>
      <c r="BC445" s="85">
        <v>86320</v>
      </c>
      <c r="BD445" s="85" t="s">
        <v>1608</v>
      </c>
      <c r="BE445" s="89">
        <v>860010017201</v>
      </c>
      <c r="BF445" s="49" t="s">
        <v>1082</v>
      </c>
      <c r="BG445" s="85" t="s">
        <v>1779</v>
      </c>
      <c r="BH445" s="85" t="s">
        <v>1780</v>
      </c>
      <c r="BI445" s="85">
        <v>4201616</v>
      </c>
      <c r="BJ445" s="85"/>
      <c r="BK445" s="85"/>
      <c r="BL445" s="85" t="s">
        <v>807</v>
      </c>
      <c r="BM445" s="88" t="s">
        <v>132</v>
      </c>
      <c r="BN445" s="85" t="s">
        <v>132</v>
      </c>
      <c r="BO445" s="85">
        <v>0</v>
      </c>
      <c r="BP445" s="85" t="s">
        <v>132</v>
      </c>
      <c r="BQ445" s="85" t="s">
        <v>132</v>
      </c>
      <c r="BR445" s="85" t="s">
        <v>807</v>
      </c>
      <c r="BS445" s="85" t="s">
        <v>807</v>
      </c>
      <c r="BT445" s="142">
        <v>44097</v>
      </c>
      <c r="BU445" s="85" t="s">
        <v>1677</v>
      </c>
      <c r="BV445" s="85" t="s">
        <v>130</v>
      </c>
      <c r="BW445" s="91" t="s">
        <v>1808</v>
      </c>
      <c r="BX445" s="85"/>
      <c r="BY445" s="85" t="s">
        <v>132</v>
      </c>
      <c r="BZ445" s="85" t="s">
        <v>807</v>
      </c>
      <c r="CA445" s="85" t="s">
        <v>807</v>
      </c>
      <c r="CB445" s="85"/>
      <c r="CC445" s="85"/>
      <c r="CD445" s="85" t="s">
        <v>1532</v>
      </c>
      <c r="CE445" s="88" t="s">
        <v>1681</v>
      </c>
      <c r="CF445" s="80" t="str">
        <f t="shared" ref="CF445:CF452" si="302">E445</f>
        <v>HTA</v>
      </c>
      <c r="CG445" s="109">
        <v>52</v>
      </c>
      <c r="CH445" s="95">
        <v>150</v>
      </c>
      <c r="CI445" s="50">
        <f t="shared" si="270"/>
        <v>23.111111111111111</v>
      </c>
      <c r="CJ445" s="18" t="str">
        <f t="shared" si="271"/>
        <v>NORMAL</v>
      </c>
      <c r="CK445" s="95">
        <f>Hoja1!L447</f>
        <v>10</v>
      </c>
      <c r="CL445" s="10" t="s">
        <v>1112</v>
      </c>
      <c r="CM445" s="114">
        <v>44175</v>
      </c>
      <c r="CN445" s="92"/>
      <c r="CO445" s="75">
        <v>1</v>
      </c>
      <c r="CP445" s="98">
        <v>43809</v>
      </c>
      <c r="CQ445" s="75">
        <v>2</v>
      </c>
      <c r="CR445" s="65" t="s">
        <v>1222</v>
      </c>
      <c r="CS445" s="75">
        <v>0</v>
      </c>
      <c r="CT445" s="110" t="s">
        <v>131</v>
      </c>
      <c r="CU445" s="93" t="s">
        <v>807</v>
      </c>
      <c r="CV445" s="92"/>
      <c r="CW445" s="102">
        <v>120</v>
      </c>
      <c r="CX445" s="102">
        <v>70</v>
      </c>
      <c r="CY445" s="93" t="s">
        <v>807</v>
      </c>
      <c r="CZ445" s="92" t="s">
        <v>130</v>
      </c>
      <c r="DA445" s="75" t="s">
        <v>807</v>
      </c>
      <c r="DB445" s="92">
        <v>0</v>
      </c>
      <c r="DC445" s="75" t="str">
        <f t="shared" si="272"/>
        <v/>
      </c>
      <c r="DD445" s="16" t="str">
        <f t="shared" si="273"/>
        <v/>
      </c>
      <c r="DE445" s="16" t="str">
        <f t="shared" si="274"/>
        <v/>
      </c>
      <c r="DF445" s="16" t="str">
        <f t="shared" si="275"/>
        <v/>
      </c>
      <c r="DG445" s="16" t="str">
        <f t="shared" si="287"/>
        <v xml:space="preserve"> +  +  + </v>
      </c>
      <c r="DH445" s="16" t="str">
        <f>E445</f>
        <v>HTA</v>
      </c>
      <c r="DI445" s="98"/>
      <c r="DJ445" s="75" t="str">
        <f t="shared" si="276"/>
        <v>NO</v>
      </c>
      <c r="DL445" s="98"/>
      <c r="DM445" s="97">
        <v>44187</v>
      </c>
      <c r="DN445" s="75" t="str">
        <f t="shared" si="277"/>
        <v>SI</v>
      </c>
      <c r="DO445" s="98"/>
      <c r="DP445" s="75" t="str">
        <f t="shared" si="278"/>
        <v>NO</v>
      </c>
      <c r="DQ445" s="98"/>
      <c r="DR445" s="75" t="str">
        <f t="shared" si="279"/>
        <v>NO</v>
      </c>
      <c r="DS445" s="98"/>
      <c r="DT445" s="75" t="str">
        <f t="shared" si="280"/>
        <v>NO</v>
      </c>
      <c r="DU445" s="98"/>
      <c r="DV445" s="75" t="str">
        <f t="shared" si="281"/>
        <v>NO</v>
      </c>
      <c r="DW445" s="98"/>
      <c r="DX445" s="75" t="str">
        <f t="shared" si="282"/>
        <v>NO</v>
      </c>
      <c r="DY445" s="98"/>
      <c r="DZ445" s="75" t="str">
        <f t="shared" si="283"/>
        <v>NO</v>
      </c>
      <c r="EA445" s="98"/>
      <c r="EB445" s="75" t="str">
        <f t="shared" si="284"/>
        <v>NO</v>
      </c>
      <c r="EC445" s="98" t="s">
        <v>807</v>
      </c>
      <c r="ED445" s="92" t="s">
        <v>1530</v>
      </c>
      <c r="EE445" s="92"/>
      <c r="EF445" s="98" t="s">
        <v>807</v>
      </c>
      <c r="EG445" s="94"/>
      <c r="EH445" s="92" t="s">
        <v>1793</v>
      </c>
      <c r="EI445" s="99" t="s">
        <v>807</v>
      </c>
      <c r="EJ445" s="99"/>
      <c r="EK445" s="164">
        <v>43817</v>
      </c>
      <c r="EL445" s="92">
        <v>0.8</v>
      </c>
      <c r="EM445" s="103"/>
      <c r="EN445" s="102"/>
      <c r="EO445" s="164">
        <v>43817</v>
      </c>
      <c r="EP445" s="92">
        <v>162</v>
      </c>
      <c r="EQ445" s="164">
        <v>43817</v>
      </c>
      <c r="ER445" s="99">
        <v>93.6</v>
      </c>
      <c r="ES445" s="164">
        <v>43817</v>
      </c>
      <c r="ET445" s="192">
        <v>45</v>
      </c>
      <c r="EU445" s="164">
        <v>43817</v>
      </c>
      <c r="EV445" s="92">
        <v>117</v>
      </c>
      <c r="EW445" s="101"/>
      <c r="EX445" s="92"/>
      <c r="EY445" s="103"/>
      <c r="EZ445" s="92"/>
      <c r="FA445" s="102"/>
      <c r="FB445" s="102"/>
      <c r="FC445" s="92"/>
      <c r="FD445" s="92"/>
      <c r="FE445" s="103"/>
      <c r="FF445" s="105"/>
      <c r="FG445" s="101"/>
      <c r="FH445" s="105"/>
      <c r="FI445" s="92"/>
      <c r="FJ445" s="94"/>
      <c r="FK445" s="92"/>
      <c r="FL445" s="114">
        <v>44097</v>
      </c>
      <c r="FM445" s="98" t="s">
        <v>1530</v>
      </c>
      <c r="FN445" s="114">
        <v>44188</v>
      </c>
      <c r="FO445" s="107" t="s">
        <v>807</v>
      </c>
      <c r="FP445" s="92" t="s">
        <v>132</v>
      </c>
      <c r="FQ445" s="92" t="s">
        <v>132</v>
      </c>
      <c r="FR445" s="92" t="s">
        <v>132</v>
      </c>
      <c r="FS445" s="107" t="s">
        <v>807</v>
      </c>
      <c r="FT445" s="92" t="s">
        <v>132</v>
      </c>
      <c r="FU445" s="92"/>
      <c r="GM445" s="102"/>
    </row>
    <row r="446" spans="1:195" s="75" customFormat="1" x14ac:dyDescent="0.25">
      <c r="A446" s="85">
        <v>2022</v>
      </c>
      <c r="B446" s="76">
        <v>44926</v>
      </c>
      <c r="C446" s="85" t="s">
        <v>121</v>
      </c>
      <c r="D446" s="85" t="s">
        <v>122</v>
      </c>
      <c r="E446" s="85" t="s">
        <v>123</v>
      </c>
      <c r="F446" s="77">
        <f t="shared" si="288"/>
        <v>445</v>
      </c>
      <c r="G446" s="85" t="s">
        <v>1586</v>
      </c>
      <c r="H446" s="85">
        <v>86</v>
      </c>
      <c r="I446" s="85" t="s">
        <v>797</v>
      </c>
      <c r="J446" s="217" t="s">
        <v>800</v>
      </c>
      <c r="K446" s="77" t="str">
        <f>VLOOKUP(J446,[1]CodMpios!$B$1075:$E$1087,4,FALSE)</f>
        <v>86001 - Mocoa</v>
      </c>
      <c r="L446" s="77" t="str">
        <f>VLOOKUP($J446,[1]Coord_Mpios_X_Y!$B$102:$K$114,9,FALSE)</f>
        <v>1,228574994655</v>
      </c>
      <c r="M446" s="77" t="str">
        <f>VLOOKUP($J446,[1]Coord_Mpios_X_Y!$B$102:$K$114,10,FALSE)</f>
        <v>-76,684362183288</v>
      </c>
      <c r="N446" s="86" t="s">
        <v>1775</v>
      </c>
      <c r="O446" s="86" t="s">
        <v>1776</v>
      </c>
      <c r="P446" s="218"/>
      <c r="Q446" s="85" t="s">
        <v>126</v>
      </c>
      <c r="R446" s="108">
        <v>27355178</v>
      </c>
      <c r="S446" s="62" t="str">
        <f t="shared" si="269"/>
        <v>CC27355178</v>
      </c>
      <c r="T446" s="91" t="s">
        <v>871</v>
      </c>
      <c r="U446" s="85" t="s">
        <v>555</v>
      </c>
      <c r="V446" s="91" t="s">
        <v>245</v>
      </c>
      <c r="W446" s="85" t="s">
        <v>269</v>
      </c>
      <c r="X446" s="87">
        <v>22711</v>
      </c>
      <c r="Y446" s="89">
        <f t="shared" si="285"/>
        <v>62</v>
      </c>
      <c r="Z446" s="63">
        <f>VLOOKUP($Y446,[1]Edades!$A$3:$H$153,4,FALSE)</f>
        <v>6</v>
      </c>
      <c r="AA446" s="63" t="str">
        <f>VLOOKUP($Y446,[1]Edades!$A$3:$H$153,6,FALSE)</f>
        <v>6 - Persona mayor</v>
      </c>
      <c r="AB446" s="63">
        <f>VLOOKUP($Y446,[1]Edades!$A$3:$H$153,7,FALSE)</f>
        <v>13</v>
      </c>
      <c r="AC446" s="63" t="str">
        <f>VLOOKUP($Y446,[1]Edades!$A$3:$H$153,8,FALSE)</f>
        <v>60-64</v>
      </c>
      <c r="AD446" s="91" t="s">
        <v>1590</v>
      </c>
      <c r="AE446" s="85">
        <v>2</v>
      </c>
      <c r="AF446" s="85" t="s">
        <v>807</v>
      </c>
      <c r="AG446" s="86" t="s">
        <v>1777</v>
      </c>
      <c r="AH446" s="85" t="s">
        <v>807</v>
      </c>
      <c r="AI446" s="85" t="s">
        <v>807</v>
      </c>
      <c r="AJ446" s="85" t="s">
        <v>807</v>
      </c>
      <c r="AK446" s="86" t="s">
        <v>1775</v>
      </c>
      <c r="AL446" s="86" t="s">
        <v>1602</v>
      </c>
      <c r="AM446" s="85" t="s">
        <v>1786</v>
      </c>
      <c r="AN446" s="85" t="s">
        <v>131</v>
      </c>
      <c r="AO446" s="85" t="s">
        <v>131</v>
      </c>
      <c r="AP446" s="85" t="s">
        <v>131</v>
      </c>
      <c r="AQ446" s="75" t="s">
        <v>1841</v>
      </c>
      <c r="AR446" s="53" t="str">
        <f t="shared" si="286"/>
        <v>86001 - Mocoa</v>
      </c>
      <c r="AS446" s="85" t="s">
        <v>1586</v>
      </c>
      <c r="AT446" s="85">
        <v>3102888162</v>
      </c>
      <c r="AU446" s="85" t="s">
        <v>1219</v>
      </c>
      <c r="AV446" s="85"/>
      <c r="AW446" s="85"/>
      <c r="AX446" s="85"/>
      <c r="AY446" s="85"/>
      <c r="AZ446" s="85"/>
      <c r="BA446" s="85">
        <v>86</v>
      </c>
      <c r="BB446" s="85" t="s">
        <v>1778</v>
      </c>
      <c r="BC446" s="85">
        <v>86001</v>
      </c>
      <c r="BD446" s="85" t="s">
        <v>1586</v>
      </c>
      <c r="BE446" s="89">
        <v>860010017201</v>
      </c>
      <c r="BF446" s="49" t="s">
        <v>1079</v>
      </c>
      <c r="BG446" s="85" t="s">
        <v>1779</v>
      </c>
      <c r="BH446" s="85" t="s">
        <v>1780</v>
      </c>
      <c r="BI446" s="85">
        <v>4201616</v>
      </c>
      <c r="BJ446" s="85"/>
      <c r="BK446" s="85"/>
      <c r="BL446" s="85" t="s">
        <v>807</v>
      </c>
      <c r="BM446" s="85" t="s">
        <v>130</v>
      </c>
      <c r="BN446" s="85" t="s">
        <v>132</v>
      </c>
      <c r="BO446" s="85">
        <v>0</v>
      </c>
      <c r="BP446" s="85" t="s">
        <v>132</v>
      </c>
      <c r="BQ446" s="85" t="s">
        <v>132</v>
      </c>
      <c r="BR446" s="85" t="s">
        <v>807</v>
      </c>
      <c r="BS446" s="85" t="s">
        <v>807</v>
      </c>
      <c r="BT446" s="87">
        <v>44813</v>
      </c>
      <c r="BU446" s="85" t="s">
        <v>1677</v>
      </c>
      <c r="BV446" s="85" t="s">
        <v>130</v>
      </c>
      <c r="BW446" s="91" t="s">
        <v>1792</v>
      </c>
      <c r="BX446" s="85"/>
      <c r="BY446" s="85" t="s">
        <v>132</v>
      </c>
      <c r="BZ446" s="85" t="s">
        <v>807</v>
      </c>
      <c r="CA446" s="85" t="s">
        <v>807</v>
      </c>
      <c r="CB446" s="85"/>
      <c r="CC446" s="85"/>
      <c r="CD446" s="85" t="s">
        <v>131</v>
      </c>
      <c r="CE446" s="88" t="s">
        <v>1681</v>
      </c>
      <c r="CF446" s="80" t="str">
        <f t="shared" si="302"/>
        <v>HTA</v>
      </c>
      <c r="CG446" s="109">
        <v>75</v>
      </c>
      <c r="CH446" s="95">
        <v>165</v>
      </c>
      <c r="CI446" s="50">
        <f t="shared" si="270"/>
        <v>27.548209366391188</v>
      </c>
      <c r="CJ446" s="18" t="str">
        <f t="shared" si="271"/>
        <v>SOBREPESO</v>
      </c>
      <c r="CK446" s="95">
        <f>Hoja1!L448</f>
        <v>23</v>
      </c>
      <c r="CL446" s="10" t="s">
        <v>1114</v>
      </c>
      <c r="CM446" s="98">
        <v>44181</v>
      </c>
      <c r="CN446" s="92"/>
      <c r="CO446" s="75">
        <v>1</v>
      </c>
      <c r="CP446" s="98">
        <v>40683</v>
      </c>
      <c r="CQ446" s="75">
        <v>2</v>
      </c>
      <c r="CR446" s="65" t="s">
        <v>1222</v>
      </c>
      <c r="CS446" s="75">
        <v>0</v>
      </c>
      <c r="CT446" s="110" t="s">
        <v>131</v>
      </c>
      <c r="CU446" s="93" t="s">
        <v>807</v>
      </c>
      <c r="CV446" s="92"/>
      <c r="CW446" s="102">
        <v>130</v>
      </c>
      <c r="CX446" s="102">
        <v>70</v>
      </c>
      <c r="CY446" s="93" t="s">
        <v>807</v>
      </c>
      <c r="CZ446" s="92" t="s">
        <v>130</v>
      </c>
      <c r="DA446" s="75" t="s">
        <v>807</v>
      </c>
      <c r="DB446" s="92">
        <v>0</v>
      </c>
      <c r="DC446" s="75" t="str">
        <f t="shared" si="272"/>
        <v/>
      </c>
      <c r="DD446" s="16" t="str">
        <f t="shared" si="273"/>
        <v/>
      </c>
      <c r="DE446" s="16" t="str">
        <f t="shared" si="274"/>
        <v/>
      </c>
      <c r="DF446" s="16" t="str">
        <f t="shared" si="275"/>
        <v/>
      </c>
      <c r="DG446" s="16" t="str">
        <f t="shared" si="287"/>
        <v xml:space="preserve"> +  +  + </v>
      </c>
      <c r="DH446" s="16" t="str">
        <f>E446</f>
        <v>HTA</v>
      </c>
      <c r="DI446" s="98"/>
      <c r="DJ446" s="75" t="str">
        <f t="shared" si="276"/>
        <v>NO</v>
      </c>
      <c r="DL446" s="98"/>
      <c r="DM446" s="97">
        <v>44623</v>
      </c>
      <c r="DN446" s="75" t="str">
        <f t="shared" si="277"/>
        <v>SI</v>
      </c>
      <c r="DO446" s="98"/>
      <c r="DP446" s="75" t="str">
        <f t="shared" si="278"/>
        <v>NO</v>
      </c>
      <c r="DQ446" s="98"/>
      <c r="DR446" s="75" t="str">
        <f t="shared" si="279"/>
        <v>NO</v>
      </c>
      <c r="DS446" s="98"/>
      <c r="DT446" s="75" t="str">
        <f t="shared" si="280"/>
        <v>NO</v>
      </c>
      <c r="DU446" s="98"/>
      <c r="DV446" s="75" t="str">
        <f t="shared" si="281"/>
        <v>NO</v>
      </c>
      <c r="DW446" s="98"/>
      <c r="DX446" s="75" t="str">
        <f t="shared" si="282"/>
        <v>NO</v>
      </c>
      <c r="DY446" s="98">
        <v>44520</v>
      </c>
      <c r="DZ446" s="75" t="str">
        <f t="shared" si="283"/>
        <v>SI</v>
      </c>
      <c r="EA446" s="98"/>
      <c r="EB446" s="75" t="str">
        <f t="shared" si="284"/>
        <v>NO</v>
      </c>
      <c r="EC446" s="98" t="s">
        <v>807</v>
      </c>
      <c r="ED446" s="92" t="s">
        <v>1530</v>
      </c>
      <c r="EE446" s="92"/>
      <c r="EF446" s="98" t="s">
        <v>807</v>
      </c>
      <c r="EG446" s="94"/>
      <c r="EH446" s="99" t="s">
        <v>131</v>
      </c>
      <c r="EI446" s="99" t="s">
        <v>807</v>
      </c>
      <c r="EJ446" s="99"/>
      <c r="EK446" s="106">
        <v>44520</v>
      </c>
      <c r="EL446" s="92">
        <v>0.8</v>
      </c>
      <c r="EM446" s="100">
        <v>44520</v>
      </c>
      <c r="EN446" s="102">
        <v>112</v>
      </c>
      <c r="EO446" s="106">
        <v>44520</v>
      </c>
      <c r="EP446" s="92">
        <v>193.5</v>
      </c>
      <c r="EQ446" s="106">
        <v>44520</v>
      </c>
      <c r="ER446" s="99">
        <v>126.82</v>
      </c>
      <c r="ES446" s="106">
        <v>44520</v>
      </c>
      <c r="ET446" s="192">
        <v>40.4</v>
      </c>
      <c r="EU446" s="106">
        <v>44520</v>
      </c>
      <c r="EV446" s="92">
        <v>131.4</v>
      </c>
      <c r="EW446" s="106">
        <v>44520</v>
      </c>
      <c r="EX446" s="92"/>
      <c r="EY446" s="103"/>
      <c r="EZ446" s="92"/>
      <c r="FA446" s="102"/>
      <c r="FB446" s="102"/>
      <c r="FC446" s="92"/>
      <c r="FD446" s="92"/>
      <c r="FE446" s="100">
        <v>44520</v>
      </c>
      <c r="FF446" s="105">
        <v>12.1</v>
      </c>
      <c r="FG446" s="106">
        <v>44520</v>
      </c>
      <c r="FH446" s="105">
        <v>59.6</v>
      </c>
      <c r="FI446" s="92"/>
      <c r="FJ446" s="94"/>
      <c r="FK446" s="92"/>
      <c r="FL446" s="98">
        <v>44813</v>
      </c>
      <c r="FM446" s="98" t="s">
        <v>1530</v>
      </c>
      <c r="FN446" s="98">
        <v>44904</v>
      </c>
      <c r="FO446" s="107"/>
      <c r="FP446" s="92" t="s">
        <v>132</v>
      </c>
      <c r="FQ446" s="92" t="s">
        <v>132</v>
      </c>
      <c r="FR446" s="92" t="s">
        <v>132</v>
      </c>
      <c r="FS446" s="107" t="s">
        <v>807</v>
      </c>
      <c r="FT446" s="92" t="s">
        <v>132</v>
      </c>
      <c r="FU446" s="92"/>
      <c r="GM446" s="102"/>
    </row>
    <row r="447" spans="1:195" s="75" customFormat="1" x14ac:dyDescent="0.25">
      <c r="A447" s="85">
        <v>2022</v>
      </c>
      <c r="B447" s="76">
        <v>44926</v>
      </c>
      <c r="C447" s="85" t="s">
        <v>121</v>
      </c>
      <c r="D447" s="85" t="s">
        <v>122</v>
      </c>
      <c r="E447" s="85" t="s">
        <v>123</v>
      </c>
      <c r="F447" s="77">
        <f t="shared" si="288"/>
        <v>446</v>
      </c>
      <c r="G447" s="85" t="s">
        <v>1586</v>
      </c>
      <c r="H447" s="85">
        <v>86</v>
      </c>
      <c r="I447" s="85" t="s">
        <v>797</v>
      </c>
      <c r="J447" s="217" t="s">
        <v>911</v>
      </c>
      <c r="K447" s="77" t="str">
        <f>VLOOKUP(J447,[1]CodMpios!$B$1075:$E$1087,4,FALSE)</f>
        <v>86568 - Puerto Asís</v>
      </c>
      <c r="L447" s="77" t="str">
        <f>VLOOKUP($J447,[1]Coord_Mpios_X_Y!$B$102:$K$114,9,FALSE)</f>
        <v>0,478611463602</v>
      </c>
      <c r="M447" s="77" t="str">
        <f>VLOOKUP($J447,[1]Coord_Mpios_X_Y!$B$102:$K$114,10,FALSE)</f>
        <v>-76,328200149562</v>
      </c>
      <c r="N447" s="86" t="s">
        <v>1775</v>
      </c>
      <c r="O447" s="86" t="s">
        <v>1776</v>
      </c>
      <c r="P447" s="218"/>
      <c r="Q447" s="85" t="s">
        <v>126</v>
      </c>
      <c r="R447" s="108">
        <v>39565585</v>
      </c>
      <c r="S447" s="62" t="str">
        <f t="shared" si="269"/>
        <v>CC39565585</v>
      </c>
      <c r="T447" s="91" t="s">
        <v>366</v>
      </c>
      <c r="U447" s="85" t="s">
        <v>530</v>
      </c>
      <c r="V447" s="91" t="s">
        <v>955</v>
      </c>
      <c r="W447" s="85" t="s">
        <v>561</v>
      </c>
      <c r="X447" s="87">
        <v>25516</v>
      </c>
      <c r="Y447" s="89">
        <f t="shared" si="285"/>
        <v>69</v>
      </c>
      <c r="Z447" s="63">
        <f>VLOOKUP($Y447,[1]Edades!$A$3:$H$153,4,FALSE)</f>
        <v>6</v>
      </c>
      <c r="AA447" s="63" t="str">
        <f>VLOOKUP($Y447,[1]Edades!$A$3:$H$153,6,FALSE)</f>
        <v>6 - Persona mayor</v>
      </c>
      <c r="AB447" s="63">
        <f>VLOOKUP($Y447,[1]Edades!$A$3:$H$153,7,FALSE)</f>
        <v>14</v>
      </c>
      <c r="AC447" s="63" t="str">
        <f>VLOOKUP($Y447,[1]Edades!$A$3:$H$153,8,FALSE)</f>
        <v>65-69</v>
      </c>
      <c r="AD447" s="91" t="s">
        <v>1590</v>
      </c>
      <c r="AE447" s="85">
        <v>2</v>
      </c>
      <c r="AF447" s="85" t="s">
        <v>807</v>
      </c>
      <c r="AG447" s="86" t="s">
        <v>1777</v>
      </c>
      <c r="AH447" s="85" t="s">
        <v>807</v>
      </c>
      <c r="AI447" s="85" t="s">
        <v>807</v>
      </c>
      <c r="AJ447" s="85" t="s">
        <v>807</v>
      </c>
      <c r="AK447" s="86" t="s">
        <v>1775</v>
      </c>
      <c r="AL447" s="86" t="s">
        <v>1602</v>
      </c>
      <c r="AM447" s="85" t="s">
        <v>1786</v>
      </c>
      <c r="AN447" s="85" t="s">
        <v>131</v>
      </c>
      <c r="AO447" s="85" t="s">
        <v>131</v>
      </c>
      <c r="AP447" s="85" t="s">
        <v>131</v>
      </c>
      <c r="AQ447" s="75" t="s">
        <v>1841</v>
      </c>
      <c r="AR447" s="53" t="str">
        <f t="shared" si="286"/>
        <v>86568 - Puerto Asís</v>
      </c>
      <c r="AS447" s="85" t="s">
        <v>1655</v>
      </c>
      <c r="AT447" s="85">
        <v>3155863429</v>
      </c>
      <c r="AU447" s="85" t="s">
        <v>1219</v>
      </c>
      <c r="AV447" s="85"/>
      <c r="AW447" s="85"/>
      <c r="AX447" s="85"/>
      <c r="AY447" s="85"/>
      <c r="AZ447" s="85"/>
      <c r="BA447" s="85">
        <v>86</v>
      </c>
      <c r="BB447" s="85" t="s">
        <v>1778</v>
      </c>
      <c r="BC447" s="85">
        <v>86568</v>
      </c>
      <c r="BD447" s="85" t="s">
        <v>1655</v>
      </c>
      <c r="BE447" s="89">
        <v>860010017201</v>
      </c>
      <c r="BF447" s="49" t="s">
        <v>1081</v>
      </c>
      <c r="BG447" s="85" t="s">
        <v>1779</v>
      </c>
      <c r="BH447" s="85" t="s">
        <v>1780</v>
      </c>
      <c r="BI447" s="85">
        <v>4201616</v>
      </c>
      <c r="BJ447" s="85"/>
      <c r="BK447" s="85"/>
      <c r="BL447" s="85" t="s">
        <v>807</v>
      </c>
      <c r="BM447" s="85" t="s">
        <v>130</v>
      </c>
      <c r="BN447" s="85" t="s">
        <v>132</v>
      </c>
      <c r="BO447" s="85">
        <v>0</v>
      </c>
      <c r="BP447" s="85" t="s">
        <v>132</v>
      </c>
      <c r="BQ447" s="85" t="s">
        <v>132</v>
      </c>
      <c r="BR447" s="85" t="s">
        <v>807</v>
      </c>
      <c r="BS447" s="85" t="s">
        <v>807</v>
      </c>
      <c r="BT447" s="90">
        <v>44596</v>
      </c>
      <c r="BU447" s="85" t="s">
        <v>1677</v>
      </c>
      <c r="BV447" s="85" t="s">
        <v>130</v>
      </c>
      <c r="BW447" s="91" t="s">
        <v>1812</v>
      </c>
      <c r="BX447" s="85"/>
      <c r="BY447" s="85" t="s">
        <v>132</v>
      </c>
      <c r="BZ447" s="85" t="s">
        <v>807</v>
      </c>
      <c r="CA447" s="85" t="s">
        <v>807</v>
      </c>
      <c r="CB447" s="85"/>
      <c r="CC447" s="85"/>
      <c r="CD447" s="85" t="s">
        <v>131</v>
      </c>
      <c r="CE447" s="88" t="s">
        <v>1681</v>
      </c>
      <c r="CF447" s="80" t="str">
        <f t="shared" si="302"/>
        <v>HTA</v>
      </c>
      <c r="CG447" s="109">
        <v>110</v>
      </c>
      <c r="CH447" s="95">
        <v>172</v>
      </c>
      <c r="CI447" s="50">
        <f t="shared" si="270"/>
        <v>37.182260681449435</v>
      </c>
      <c r="CJ447" s="18" t="str">
        <f t="shared" si="271"/>
        <v>OBESIDAD</v>
      </c>
      <c r="CK447" s="95">
        <f>Hoja1!L449</f>
        <v>41</v>
      </c>
      <c r="CL447" s="10" t="s">
        <v>1115</v>
      </c>
      <c r="CM447" s="97">
        <v>44194</v>
      </c>
      <c r="CN447" s="92"/>
      <c r="CO447" s="75">
        <v>1</v>
      </c>
      <c r="CP447" s="98">
        <v>44194</v>
      </c>
      <c r="CQ447" s="75">
        <v>2</v>
      </c>
      <c r="CR447" s="65" t="s">
        <v>1222</v>
      </c>
      <c r="CS447" s="75">
        <v>0</v>
      </c>
      <c r="CT447" s="110" t="s">
        <v>131</v>
      </c>
      <c r="CU447" s="93" t="s">
        <v>807</v>
      </c>
      <c r="CV447" s="92"/>
      <c r="CW447" s="102">
        <v>170</v>
      </c>
      <c r="CX447" s="102">
        <v>95</v>
      </c>
      <c r="CY447" s="93" t="s">
        <v>807</v>
      </c>
      <c r="CZ447" s="92" t="s">
        <v>132</v>
      </c>
      <c r="DA447" s="75" t="s">
        <v>807</v>
      </c>
      <c r="DB447" s="92">
        <v>0</v>
      </c>
      <c r="DC447" s="75" t="str">
        <f t="shared" si="272"/>
        <v/>
      </c>
      <c r="DD447" s="16" t="str">
        <f t="shared" si="273"/>
        <v>PRESION ALTA</v>
      </c>
      <c r="DE447" s="16" t="str">
        <f t="shared" si="274"/>
        <v/>
      </c>
      <c r="DF447" s="16" t="str">
        <f t="shared" si="275"/>
        <v/>
      </c>
      <c r="DG447" s="16" t="str">
        <f t="shared" si="287"/>
        <v xml:space="preserve"> + PRESION ALTA +  + </v>
      </c>
      <c r="DH447" s="16" t="str">
        <f>VLOOKUP(DG447,Hoja3!$A$19:$B$41,2,FALSE)</f>
        <v>PRESION ALTA</v>
      </c>
      <c r="DI447" s="98"/>
      <c r="DJ447" s="75" t="str">
        <f t="shared" si="276"/>
        <v>NO</v>
      </c>
      <c r="DL447" s="98"/>
      <c r="DM447" s="98">
        <v>44194</v>
      </c>
      <c r="DN447" s="75" t="str">
        <f t="shared" si="277"/>
        <v>SI</v>
      </c>
      <c r="DO447" s="98"/>
      <c r="DP447" s="75" t="str">
        <f t="shared" si="278"/>
        <v>NO</v>
      </c>
      <c r="DQ447" s="98"/>
      <c r="DR447" s="75" t="str">
        <f t="shared" si="279"/>
        <v>NO</v>
      </c>
      <c r="DS447" s="98"/>
      <c r="DT447" s="75" t="str">
        <f t="shared" si="280"/>
        <v>NO</v>
      </c>
      <c r="DU447" s="98"/>
      <c r="DV447" s="75" t="str">
        <f t="shared" si="281"/>
        <v>NO</v>
      </c>
      <c r="DW447" s="98"/>
      <c r="DX447" s="75" t="str">
        <f t="shared" si="282"/>
        <v>NO</v>
      </c>
      <c r="DY447" s="98">
        <v>44314</v>
      </c>
      <c r="DZ447" s="75" t="str">
        <f t="shared" si="283"/>
        <v>SI</v>
      </c>
      <c r="EA447" s="98"/>
      <c r="EB447" s="75" t="str">
        <f t="shared" si="284"/>
        <v>NO</v>
      </c>
      <c r="EC447" s="98" t="s">
        <v>807</v>
      </c>
      <c r="ED447" s="92" t="s">
        <v>1530</v>
      </c>
      <c r="EE447" s="92"/>
      <c r="EF447" s="98" t="s">
        <v>807</v>
      </c>
      <c r="EG447" s="94"/>
      <c r="EH447" s="99"/>
      <c r="EI447" s="99" t="s">
        <v>807</v>
      </c>
      <c r="EJ447" s="99"/>
      <c r="EK447" s="111">
        <v>44337</v>
      </c>
      <c r="EL447" s="92">
        <v>0.85</v>
      </c>
      <c r="EM447" s="112">
        <v>44136</v>
      </c>
      <c r="EN447" s="102">
        <v>97</v>
      </c>
      <c r="EO447" s="111">
        <v>44337</v>
      </c>
      <c r="EP447" s="92">
        <v>249</v>
      </c>
      <c r="EQ447" s="111">
        <v>44337</v>
      </c>
      <c r="ER447" s="99">
        <v>166.1</v>
      </c>
      <c r="ES447" s="111">
        <v>44337</v>
      </c>
      <c r="ET447" s="192">
        <v>48.1</v>
      </c>
      <c r="EU447" s="111">
        <v>44337</v>
      </c>
      <c r="EV447" s="92">
        <v>174</v>
      </c>
      <c r="EW447" s="101"/>
      <c r="EX447" s="92"/>
      <c r="EY447" s="103"/>
      <c r="EZ447" s="92"/>
      <c r="FA447" s="102"/>
      <c r="FB447" s="102"/>
      <c r="FC447" s="92"/>
      <c r="FD447" s="92"/>
      <c r="FE447" s="112">
        <v>44251</v>
      </c>
      <c r="FF447" s="125">
        <v>9.3000000000000007</v>
      </c>
      <c r="FG447" s="111"/>
      <c r="FH447" s="125"/>
      <c r="FI447" s="92"/>
      <c r="FJ447" s="94"/>
      <c r="FK447" s="92"/>
      <c r="FL447" s="97">
        <v>44596</v>
      </c>
      <c r="FM447" s="98" t="s">
        <v>1530</v>
      </c>
      <c r="FN447" s="97">
        <v>44685</v>
      </c>
      <c r="FO447" s="107" t="s">
        <v>807</v>
      </c>
      <c r="FP447" s="92" t="s">
        <v>132</v>
      </c>
      <c r="FQ447" s="92" t="s">
        <v>132</v>
      </c>
      <c r="FR447" s="92" t="s">
        <v>132</v>
      </c>
      <c r="FS447" s="107" t="s">
        <v>807</v>
      </c>
      <c r="FT447" s="92" t="s">
        <v>132</v>
      </c>
      <c r="FU447" s="92"/>
      <c r="GM447" s="102"/>
    </row>
    <row r="448" spans="1:195" s="75" customFormat="1" x14ac:dyDescent="0.25">
      <c r="A448" s="85">
        <v>2022</v>
      </c>
      <c r="B448" s="76">
        <v>44926</v>
      </c>
      <c r="C448" s="85" t="s">
        <v>121</v>
      </c>
      <c r="D448" s="85" t="s">
        <v>122</v>
      </c>
      <c r="E448" s="85" t="s">
        <v>1474</v>
      </c>
      <c r="F448" s="77">
        <f t="shared" si="288"/>
        <v>447</v>
      </c>
      <c r="G448" s="85" t="s">
        <v>1586</v>
      </c>
      <c r="H448" s="85">
        <v>86</v>
      </c>
      <c r="I448" s="85" t="s">
        <v>797</v>
      </c>
      <c r="J448" s="217" t="s">
        <v>800</v>
      </c>
      <c r="K448" s="77" t="str">
        <f>VLOOKUP(J448,[1]CodMpios!$B$1075:$E$1087,4,FALSE)</f>
        <v>86001 - Mocoa</v>
      </c>
      <c r="L448" s="77" t="str">
        <f>VLOOKUP($J448,[1]Coord_Mpios_X_Y!$B$102:$K$114,9,FALSE)</f>
        <v>1,228574994655</v>
      </c>
      <c r="M448" s="77" t="str">
        <f>VLOOKUP($J448,[1]Coord_Mpios_X_Y!$B$102:$K$114,10,FALSE)</f>
        <v>-76,684362183288</v>
      </c>
      <c r="N448" s="86" t="s">
        <v>1775</v>
      </c>
      <c r="O448" s="86" t="s">
        <v>1776</v>
      </c>
      <c r="P448" s="218"/>
      <c r="Q448" s="85" t="s">
        <v>126</v>
      </c>
      <c r="R448" s="108">
        <v>5299286</v>
      </c>
      <c r="S448" s="62" t="str">
        <f t="shared" si="269"/>
        <v>CC5299286</v>
      </c>
      <c r="T448" s="91" t="s">
        <v>231</v>
      </c>
      <c r="U448" s="85" t="s">
        <v>530</v>
      </c>
      <c r="V448" s="91" t="s">
        <v>630</v>
      </c>
      <c r="W448" s="85" t="s">
        <v>146</v>
      </c>
      <c r="X448" s="87">
        <v>21958</v>
      </c>
      <c r="Y448" s="89">
        <f t="shared" si="285"/>
        <v>60</v>
      </c>
      <c r="Z448" s="63">
        <f>VLOOKUP($Y448,[1]Edades!$A$3:$H$153,4,FALSE)</f>
        <v>6</v>
      </c>
      <c r="AA448" s="63" t="str">
        <f>VLOOKUP($Y448,[1]Edades!$A$3:$H$153,6,FALSE)</f>
        <v>6 - Persona mayor</v>
      </c>
      <c r="AB448" s="63">
        <f>VLOOKUP($Y448,[1]Edades!$A$3:$H$153,7,FALSE)</f>
        <v>13</v>
      </c>
      <c r="AC448" s="63" t="str">
        <f>VLOOKUP($Y448,[1]Edades!$A$3:$H$153,8,FALSE)</f>
        <v>60-64</v>
      </c>
      <c r="AD448" s="91" t="s">
        <v>1590</v>
      </c>
      <c r="AE448" s="85">
        <v>2</v>
      </c>
      <c r="AF448" s="85" t="s">
        <v>807</v>
      </c>
      <c r="AG448" s="86" t="s">
        <v>1777</v>
      </c>
      <c r="AH448" s="85" t="s">
        <v>807</v>
      </c>
      <c r="AI448" s="85" t="s">
        <v>807</v>
      </c>
      <c r="AJ448" s="85" t="s">
        <v>807</v>
      </c>
      <c r="AK448" s="86" t="s">
        <v>1775</v>
      </c>
      <c r="AL448" s="86" t="s">
        <v>1601</v>
      </c>
      <c r="AM448" s="85" t="s">
        <v>1786</v>
      </c>
      <c r="AN448" s="85" t="s">
        <v>131</v>
      </c>
      <c r="AO448" s="85" t="s">
        <v>131</v>
      </c>
      <c r="AP448" s="85" t="s">
        <v>131</v>
      </c>
      <c r="AQ448" s="75" t="s">
        <v>1841</v>
      </c>
      <c r="AR448" s="53" t="str">
        <f t="shared" si="286"/>
        <v>86001 - Mocoa</v>
      </c>
      <c r="AS448" s="85" t="s">
        <v>1586</v>
      </c>
      <c r="AT448" s="85">
        <v>3208489545</v>
      </c>
      <c r="AU448" s="85" t="s">
        <v>1219</v>
      </c>
      <c r="AV448" s="85"/>
      <c r="AW448" s="85"/>
      <c r="AX448" s="85"/>
      <c r="AY448" s="85"/>
      <c r="AZ448" s="85"/>
      <c r="BA448" s="85">
        <v>86</v>
      </c>
      <c r="BB448" s="85" t="s">
        <v>1778</v>
      </c>
      <c r="BC448" s="85">
        <v>86001</v>
      </c>
      <c r="BD448" s="85" t="s">
        <v>1586</v>
      </c>
      <c r="BE448" s="89">
        <v>860010017201</v>
      </c>
      <c r="BF448" s="49" t="s">
        <v>1079</v>
      </c>
      <c r="BG448" s="85" t="s">
        <v>1779</v>
      </c>
      <c r="BH448" s="85" t="s">
        <v>1780</v>
      </c>
      <c r="BI448" s="85">
        <v>4201616</v>
      </c>
      <c r="BJ448" s="85"/>
      <c r="BK448" s="85"/>
      <c r="BL448" s="85" t="s">
        <v>807</v>
      </c>
      <c r="BM448" s="85" t="s">
        <v>130</v>
      </c>
      <c r="BN448" s="85" t="s">
        <v>132</v>
      </c>
      <c r="BO448" s="85">
        <v>0</v>
      </c>
      <c r="BP448" s="85" t="s">
        <v>132</v>
      </c>
      <c r="BQ448" s="85" t="s">
        <v>132</v>
      </c>
      <c r="BR448" s="85" t="s">
        <v>807</v>
      </c>
      <c r="BS448" s="85" t="s">
        <v>807</v>
      </c>
      <c r="BT448" s="87">
        <v>44736</v>
      </c>
      <c r="BU448" s="85" t="s">
        <v>1677</v>
      </c>
      <c r="BV448" s="85" t="s">
        <v>130</v>
      </c>
      <c r="BW448" s="91" t="s">
        <v>131</v>
      </c>
      <c r="BX448" s="85"/>
      <c r="BY448" s="85" t="s">
        <v>131</v>
      </c>
      <c r="BZ448" s="85" t="s">
        <v>807</v>
      </c>
      <c r="CA448" s="85" t="s">
        <v>807</v>
      </c>
      <c r="CB448" s="85"/>
      <c r="CC448" s="85"/>
      <c r="CD448" s="85" t="s">
        <v>131</v>
      </c>
      <c r="CE448" s="88" t="s">
        <v>1681</v>
      </c>
      <c r="CF448" s="80" t="str">
        <f t="shared" si="302"/>
        <v>DM</v>
      </c>
      <c r="CG448" s="109">
        <v>89</v>
      </c>
      <c r="CH448" s="95">
        <v>167</v>
      </c>
      <c r="CI448" s="50">
        <f t="shared" si="270"/>
        <v>31.912223457277065</v>
      </c>
      <c r="CJ448" s="18" t="str">
        <f t="shared" si="271"/>
        <v>OBESIDAD</v>
      </c>
      <c r="CK448" s="95">
        <f>Hoja1!L450</f>
        <v>18</v>
      </c>
      <c r="CL448" s="10" t="s">
        <v>1113</v>
      </c>
      <c r="CM448" s="98">
        <v>44216</v>
      </c>
      <c r="CN448" s="92"/>
      <c r="CO448" s="92">
        <v>2</v>
      </c>
      <c r="CP448" s="65" t="s">
        <v>1222</v>
      </c>
      <c r="CQ448" s="75">
        <v>1</v>
      </c>
      <c r="CR448" s="98">
        <v>44216</v>
      </c>
      <c r="CS448" s="75">
        <v>1</v>
      </c>
      <c r="CT448" s="110" t="s">
        <v>1707</v>
      </c>
      <c r="CU448" s="93" t="s">
        <v>807</v>
      </c>
      <c r="CV448" s="92"/>
      <c r="CW448" s="102">
        <v>140</v>
      </c>
      <c r="CX448" s="102">
        <v>90</v>
      </c>
      <c r="CY448" s="93" t="s">
        <v>807</v>
      </c>
      <c r="CZ448" s="92" t="s">
        <v>132</v>
      </c>
      <c r="DA448" s="75" t="s">
        <v>807</v>
      </c>
      <c r="DB448" s="92">
        <v>0</v>
      </c>
      <c r="DC448" s="75" t="str">
        <f t="shared" si="272"/>
        <v/>
      </c>
      <c r="DD448" s="16" t="str">
        <f t="shared" si="273"/>
        <v>PRESION ALTA</v>
      </c>
      <c r="DE448" s="16" t="str">
        <f t="shared" si="274"/>
        <v/>
      </c>
      <c r="DF448" s="16" t="str">
        <f t="shared" si="275"/>
        <v/>
      </c>
      <c r="DG448" s="16" t="str">
        <f t="shared" si="287"/>
        <v xml:space="preserve"> + PRESION ALTA +  + </v>
      </c>
      <c r="DH448" s="16" t="str">
        <f>VLOOKUP(DG448,Hoja3!$A$19:$B$41,2,FALSE)</f>
        <v>PRESION ALTA</v>
      </c>
      <c r="DI448" s="98">
        <v>44344</v>
      </c>
      <c r="DJ448" s="75" t="str">
        <f t="shared" si="276"/>
        <v>SI</v>
      </c>
      <c r="DL448" s="98"/>
      <c r="DM448" s="98"/>
      <c r="DN448" s="75" t="str">
        <f t="shared" si="277"/>
        <v>NO</v>
      </c>
      <c r="DO448" s="98">
        <v>44344</v>
      </c>
      <c r="DP448" s="75" t="str">
        <f t="shared" si="278"/>
        <v>SI</v>
      </c>
      <c r="DQ448" s="98"/>
      <c r="DR448" s="75" t="str">
        <f t="shared" si="279"/>
        <v>NO</v>
      </c>
      <c r="DS448" s="98"/>
      <c r="DT448" s="75" t="str">
        <f t="shared" si="280"/>
        <v>NO</v>
      </c>
      <c r="DU448" s="98"/>
      <c r="DV448" s="75" t="str">
        <f t="shared" si="281"/>
        <v>NO</v>
      </c>
      <c r="DW448" s="98"/>
      <c r="DX448" s="75" t="str">
        <f t="shared" si="282"/>
        <v>NO</v>
      </c>
      <c r="DY448" s="98"/>
      <c r="DZ448" s="75" t="str">
        <f t="shared" si="283"/>
        <v>NO</v>
      </c>
      <c r="EA448" s="98"/>
      <c r="EB448" s="75" t="str">
        <f t="shared" si="284"/>
        <v>NO</v>
      </c>
      <c r="EC448" s="98" t="s">
        <v>807</v>
      </c>
      <c r="ED448" s="92" t="s">
        <v>1530</v>
      </c>
      <c r="EE448" s="92"/>
      <c r="EF448" s="98" t="s">
        <v>807</v>
      </c>
      <c r="EG448" s="94"/>
      <c r="EH448" s="99" t="s">
        <v>131</v>
      </c>
      <c r="EI448" s="99" t="s">
        <v>807</v>
      </c>
      <c r="EJ448" s="99"/>
      <c r="EK448" s="164">
        <v>44340</v>
      </c>
      <c r="EL448" s="92">
        <v>1.06</v>
      </c>
      <c r="EM448" s="165">
        <v>44730</v>
      </c>
      <c r="EN448" s="102">
        <v>96.2</v>
      </c>
      <c r="EO448" s="164">
        <v>44340</v>
      </c>
      <c r="EP448" s="92">
        <v>156</v>
      </c>
      <c r="EQ448" s="164">
        <v>44340</v>
      </c>
      <c r="ER448" s="99">
        <v>90.419999999999987</v>
      </c>
      <c r="ES448" s="164">
        <v>44340</v>
      </c>
      <c r="ET448" s="192">
        <v>39.200000000000003</v>
      </c>
      <c r="EU448" s="164">
        <v>44340</v>
      </c>
      <c r="EV448" s="92">
        <v>131.9</v>
      </c>
      <c r="EW448" s="164">
        <v>44340</v>
      </c>
      <c r="EX448" s="92"/>
      <c r="EY448" s="165">
        <v>44340</v>
      </c>
      <c r="EZ448" s="92">
        <v>5.7</v>
      </c>
      <c r="FA448" s="102"/>
      <c r="FB448" s="102"/>
      <c r="FC448" s="92"/>
      <c r="FD448" s="92"/>
      <c r="FE448" s="165">
        <v>44340</v>
      </c>
      <c r="FF448" s="105">
        <v>1</v>
      </c>
      <c r="FG448" s="164">
        <v>44340</v>
      </c>
      <c r="FH448" s="105">
        <v>38.4</v>
      </c>
      <c r="FI448" s="92"/>
      <c r="FJ448" s="94"/>
      <c r="FK448" s="92"/>
      <c r="FL448" s="98">
        <v>44736</v>
      </c>
      <c r="FM448" s="98" t="s">
        <v>1530</v>
      </c>
      <c r="FN448" s="98">
        <v>44919</v>
      </c>
      <c r="FO448" s="107"/>
      <c r="FP448" s="92" t="s">
        <v>132</v>
      </c>
      <c r="FQ448" s="92" t="s">
        <v>132</v>
      </c>
      <c r="FR448" s="92" t="s">
        <v>132</v>
      </c>
      <c r="FS448" s="107" t="s">
        <v>807</v>
      </c>
      <c r="FT448" s="92" t="s">
        <v>132</v>
      </c>
      <c r="FU448" s="92"/>
      <c r="GM448" s="102"/>
    </row>
    <row r="449" spans="1:195" s="75" customFormat="1" x14ac:dyDescent="0.25">
      <c r="A449" s="85">
        <v>2022</v>
      </c>
      <c r="B449" s="76">
        <v>44926</v>
      </c>
      <c r="C449" s="85" t="s">
        <v>121</v>
      </c>
      <c r="D449" s="85" t="s">
        <v>122</v>
      </c>
      <c r="E449" s="85" t="s">
        <v>123</v>
      </c>
      <c r="F449" s="77">
        <f t="shared" si="288"/>
        <v>448</v>
      </c>
      <c r="G449" s="85" t="s">
        <v>1586</v>
      </c>
      <c r="H449" s="85">
        <v>86</v>
      </c>
      <c r="I449" s="85" t="s">
        <v>797</v>
      </c>
      <c r="J449" s="217" t="s">
        <v>800</v>
      </c>
      <c r="K449" s="77" t="str">
        <f>VLOOKUP(J449,[1]CodMpios!$B$1075:$E$1087,4,FALSE)</f>
        <v>86001 - Mocoa</v>
      </c>
      <c r="L449" s="77" t="str">
        <f>VLOOKUP($J449,[1]Coord_Mpios_X_Y!$B$102:$K$114,9,FALSE)</f>
        <v>1,228574994655</v>
      </c>
      <c r="M449" s="77" t="str">
        <f>VLOOKUP($J449,[1]Coord_Mpios_X_Y!$B$102:$K$114,10,FALSE)</f>
        <v>-76,684362183288</v>
      </c>
      <c r="N449" s="86" t="s">
        <v>1784</v>
      </c>
      <c r="O449" s="86" t="s">
        <v>1790</v>
      </c>
      <c r="P449" s="218">
        <v>44444</v>
      </c>
      <c r="Q449" s="85" t="s">
        <v>126</v>
      </c>
      <c r="R449" s="108">
        <v>1124865655</v>
      </c>
      <c r="S449" s="62" t="str">
        <f t="shared" si="269"/>
        <v>CC1124865655</v>
      </c>
      <c r="T449" s="91" t="s">
        <v>185</v>
      </c>
      <c r="U449" s="85" t="s">
        <v>487</v>
      </c>
      <c r="V449" s="91" t="s">
        <v>833</v>
      </c>
      <c r="W449" s="85" t="s">
        <v>837</v>
      </c>
      <c r="X449" s="87">
        <v>35868</v>
      </c>
      <c r="Y449" s="89">
        <f t="shared" si="285"/>
        <v>98</v>
      </c>
      <c r="Z449" s="63">
        <f>VLOOKUP($Y449,[1]Edades!$A$3:$H$153,4,FALSE)</f>
        <v>6</v>
      </c>
      <c r="AA449" s="63" t="str">
        <f>VLOOKUP($Y449,[1]Edades!$A$3:$H$153,6,FALSE)</f>
        <v>6 - Persona mayor</v>
      </c>
      <c r="AB449" s="63">
        <f>VLOOKUP($Y449,[1]Edades!$A$3:$H$153,7,FALSE)</f>
        <v>17</v>
      </c>
      <c r="AC449" s="63" t="str">
        <f>VLOOKUP($Y449,[1]Edades!$A$3:$H$153,8,FALSE)</f>
        <v>80 Y MÁS</v>
      </c>
      <c r="AD449" s="91" t="s">
        <v>1590</v>
      </c>
      <c r="AE449" s="85">
        <v>2</v>
      </c>
      <c r="AF449" s="85" t="s">
        <v>807</v>
      </c>
      <c r="AG449" s="86" t="s">
        <v>1777</v>
      </c>
      <c r="AH449" s="85" t="s">
        <v>807</v>
      </c>
      <c r="AI449" s="85" t="s">
        <v>807</v>
      </c>
      <c r="AJ449" s="85" t="s">
        <v>807</v>
      </c>
      <c r="AK449" s="86" t="s">
        <v>1784</v>
      </c>
      <c r="AL449" s="85" t="s">
        <v>807</v>
      </c>
      <c r="AM449" s="85" t="s">
        <v>1786</v>
      </c>
      <c r="AN449" s="85" t="s">
        <v>131</v>
      </c>
      <c r="AO449" s="85" t="s">
        <v>131</v>
      </c>
      <c r="AP449" s="85" t="s">
        <v>131</v>
      </c>
      <c r="AQ449" s="75" t="s">
        <v>1841</v>
      </c>
      <c r="AR449" s="53" t="str">
        <f t="shared" si="286"/>
        <v>86001 - Mocoa</v>
      </c>
      <c r="AS449" s="85" t="s">
        <v>1586</v>
      </c>
      <c r="AT449" s="85">
        <v>3235178913</v>
      </c>
      <c r="AU449" s="85" t="s">
        <v>1218</v>
      </c>
      <c r="AV449" s="85"/>
      <c r="AW449" s="85"/>
      <c r="AX449" s="85"/>
      <c r="AY449" s="85"/>
      <c r="AZ449" s="85"/>
      <c r="BA449" s="85">
        <v>86</v>
      </c>
      <c r="BB449" s="85" t="s">
        <v>1778</v>
      </c>
      <c r="BC449" s="85">
        <v>86001</v>
      </c>
      <c r="BD449" s="85" t="s">
        <v>1586</v>
      </c>
      <c r="BE449" s="89">
        <v>860010017201</v>
      </c>
      <c r="BF449" s="49" t="s">
        <v>1079</v>
      </c>
      <c r="BG449" s="85" t="s">
        <v>1779</v>
      </c>
      <c r="BH449" s="85" t="s">
        <v>1780</v>
      </c>
      <c r="BI449" s="85">
        <v>4201616</v>
      </c>
      <c r="BJ449" s="85"/>
      <c r="BK449" s="85"/>
      <c r="BL449" s="85" t="s">
        <v>807</v>
      </c>
      <c r="BM449" s="85" t="s">
        <v>130</v>
      </c>
      <c r="BN449" s="85" t="s">
        <v>132</v>
      </c>
      <c r="BO449" s="85">
        <v>0</v>
      </c>
      <c r="BP449" s="85" t="s">
        <v>132</v>
      </c>
      <c r="BQ449" s="85" t="s">
        <v>132</v>
      </c>
      <c r="BR449" s="85" t="s">
        <v>807</v>
      </c>
      <c r="BS449" s="85" t="s">
        <v>807</v>
      </c>
      <c r="BT449" s="87">
        <v>44221</v>
      </c>
      <c r="BU449" s="85" t="s">
        <v>1677</v>
      </c>
      <c r="BV449" s="85" t="s">
        <v>130</v>
      </c>
      <c r="BW449" s="91" t="s">
        <v>1792</v>
      </c>
      <c r="BX449" s="85"/>
      <c r="BY449" s="85" t="s">
        <v>132</v>
      </c>
      <c r="BZ449" s="85" t="s">
        <v>807</v>
      </c>
      <c r="CA449" s="85" t="s">
        <v>807</v>
      </c>
      <c r="CB449" s="85"/>
      <c r="CC449" s="85"/>
      <c r="CD449" s="85" t="s">
        <v>131</v>
      </c>
      <c r="CE449" s="88" t="s">
        <v>1681</v>
      </c>
      <c r="CF449" s="80" t="str">
        <f t="shared" si="302"/>
        <v>HTA</v>
      </c>
      <c r="CG449" s="98"/>
      <c r="CH449" s="98"/>
      <c r="CI449" s="50" t="e">
        <f t="shared" si="270"/>
        <v>#DIV/0!</v>
      </c>
      <c r="CJ449" s="18" t="str">
        <f t="shared" si="271"/>
        <v>SIN DATO</v>
      </c>
      <c r="CK449" s="95" t="e">
        <f>Hoja1!L451</f>
        <v>#NUM!</v>
      </c>
      <c r="CL449" s="10" t="s">
        <v>807</v>
      </c>
      <c r="CM449" s="98">
        <v>44221</v>
      </c>
      <c r="CN449" s="92"/>
      <c r="CO449" s="75">
        <v>1</v>
      </c>
      <c r="CP449" s="98">
        <v>43983</v>
      </c>
      <c r="CQ449" s="75">
        <v>2</v>
      </c>
      <c r="CR449" s="65" t="s">
        <v>1222</v>
      </c>
      <c r="CS449" s="75">
        <v>0</v>
      </c>
      <c r="CT449" s="110" t="s">
        <v>131</v>
      </c>
      <c r="CU449" s="93" t="s">
        <v>807</v>
      </c>
      <c r="CV449" s="92"/>
      <c r="CW449" s="102"/>
      <c r="CX449" s="102"/>
      <c r="CY449" s="93" t="s">
        <v>807</v>
      </c>
      <c r="CZ449" s="92" t="s">
        <v>132</v>
      </c>
      <c r="DA449" s="75" t="s">
        <v>807</v>
      </c>
      <c r="DB449" s="92">
        <v>0</v>
      </c>
      <c r="DC449" s="75" t="str">
        <f t="shared" si="272"/>
        <v/>
      </c>
      <c r="DD449" s="16" t="str">
        <f t="shared" si="273"/>
        <v/>
      </c>
      <c r="DE449" s="16" t="str">
        <f t="shared" si="274"/>
        <v/>
      </c>
      <c r="DF449" s="16" t="str">
        <f t="shared" si="275"/>
        <v/>
      </c>
      <c r="DG449" s="16" t="str">
        <f t="shared" si="287"/>
        <v xml:space="preserve"> +  +  + </v>
      </c>
      <c r="DH449" s="16" t="str">
        <f t="shared" ref="DH449:DH450" si="303">E449</f>
        <v>HTA</v>
      </c>
      <c r="DI449" s="98"/>
      <c r="DJ449" s="75" t="str">
        <f t="shared" si="276"/>
        <v>NO</v>
      </c>
      <c r="DL449" s="98"/>
      <c r="DM449" s="98"/>
      <c r="DN449" s="75" t="str">
        <f t="shared" si="277"/>
        <v>NO</v>
      </c>
      <c r="DO449" s="98"/>
      <c r="DP449" s="75" t="str">
        <f t="shared" si="278"/>
        <v>NO</v>
      </c>
      <c r="DQ449" s="98"/>
      <c r="DR449" s="75" t="str">
        <f t="shared" si="279"/>
        <v>NO</v>
      </c>
      <c r="DS449" s="98"/>
      <c r="DT449" s="75" t="str">
        <f t="shared" si="280"/>
        <v>NO</v>
      </c>
      <c r="DU449" s="98"/>
      <c r="DV449" s="75" t="str">
        <f t="shared" si="281"/>
        <v>NO</v>
      </c>
      <c r="DW449" s="98"/>
      <c r="DX449" s="75" t="str">
        <f t="shared" si="282"/>
        <v>NO</v>
      </c>
      <c r="DY449" s="98"/>
      <c r="DZ449" s="75" t="str">
        <f t="shared" si="283"/>
        <v>NO</v>
      </c>
      <c r="EA449" s="98"/>
      <c r="EB449" s="75" t="str">
        <f t="shared" si="284"/>
        <v>NO</v>
      </c>
      <c r="EC449" s="98" t="s">
        <v>807</v>
      </c>
      <c r="ED449" s="92" t="s">
        <v>1530</v>
      </c>
      <c r="EE449" s="92"/>
      <c r="EF449" s="98" t="s">
        <v>807</v>
      </c>
      <c r="EG449" s="94"/>
      <c r="EH449" s="99" t="s">
        <v>131</v>
      </c>
      <c r="EI449" s="99" t="s">
        <v>807</v>
      </c>
      <c r="EJ449" s="99"/>
      <c r="EK449" s="101"/>
      <c r="EL449" s="92"/>
      <c r="EM449" s="103"/>
      <c r="EN449" s="102"/>
      <c r="EO449" s="101"/>
      <c r="EP449" s="92"/>
      <c r="EQ449" s="101"/>
      <c r="ER449" s="99">
        <v>0</v>
      </c>
      <c r="ES449" s="101"/>
      <c r="ET449" s="192"/>
      <c r="EU449" s="101"/>
      <c r="EV449" s="92"/>
      <c r="EW449" s="101"/>
      <c r="EX449" s="92"/>
      <c r="EY449" s="103"/>
      <c r="EZ449" s="92"/>
      <c r="FA449" s="102"/>
      <c r="FB449" s="102"/>
      <c r="FC449" s="92"/>
      <c r="FD449" s="92"/>
      <c r="FE449" s="103"/>
      <c r="FF449" s="105"/>
      <c r="FG449" s="101"/>
      <c r="FH449" s="105"/>
      <c r="FI449" s="92"/>
      <c r="FJ449" s="94"/>
      <c r="FK449" s="92"/>
      <c r="FL449" s="98">
        <v>44221</v>
      </c>
      <c r="FM449" s="98" t="s">
        <v>1530</v>
      </c>
      <c r="FN449" s="97"/>
      <c r="FO449" s="107" t="s">
        <v>1830</v>
      </c>
      <c r="FP449" s="92" t="s">
        <v>132</v>
      </c>
      <c r="FQ449" s="92" t="s">
        <v>132</v>
      </c>
      <c r="FR449" s="92" t="s">
        <v>132</v>
      </c>
      <c r="FS449" s="107" t="s">
        <v>807</v>
      </c>
      <c r="FT449" s="92" t="s">
        <v>130</v>
      </c>
      <c r="FU449" s="92"/>
      <c r="GM449" s="102"/>
    </row>
    <row r="450" spans="1:195" s="75" customFormat="1" x14ac:dyDescent="0.25">
      <c r="A450" s="85">
        <v>2022</v>
      </c>
      <c r="B450" s="76">
        <v>44926</v>
      </c>
      <c r="C450" s="85" t="s">
        <v>121</v>
      </c>
      <c r="D450" s="85" t="s">
        <v>122</v>
      </c>
      <c r="E450" s="85" t="s">
        <v>1474</v>
      </c>
      <c r="F450" s="77">
        <f t="shared" si="288"/>
        <v>449</v>
      </c>
      <c r="G450" s="85" t="s">
        <v>1586</v>
      </c>
      <c r="H450" s="85">
        <v>86</v>
      </c>
      <c r="I450" s="85" t="s">
        <v>797</v>
      </c>
      <c r="J450" s="217" t="s">
        <v>800</v>
      </c>
      <c r="K450" s="77" t="str">
        <f>VLOOKUP(J450,[1]CodMpios!$B$1075:$E$1087,4,FALSE)</f>
        <v>86001 - Mocoa</v>
      </c>
      <c r="L450" s="77" t="str">
        <f>VLOOKUP($J450,[1]Coord_Mpios_X_Y!$B$102:$K$114,9,FALSE)</f>
        <v>1,228574994655</v>
      </c>
      <c r="M450" s="77" t="str">
        <f>VLOOKUP($J450,[1]Coord_Mpios_X_Y!$B$102:$K$114,10,FALSE)</f>
        <v>-76,684362183288</v>
      </c>
      <c r="N450" s="86" t="s">
        <v>1784</v>
      </c>
      <c r="O450" s="86" t="s">
        <v>1776</v>
      </c>
      <c r="P450" s="218"/>
      <c r="Q450" s="85" t="s">
        <v>126</v>
      </c>
      <c r="R450" s="108">
        <v>18122555</v>
      </c>
      <c r="S450" s="62" t="str">
        <f t="shared" ref="S450:S513" si="304">CONCATENATE(Q450,R450)</f>
        <v>CC18122555</v>
      </c>
      <c r="T450" s="91" t="s">
        <v>1344</v>
      </c>
      <c r="U450" s="85" t="s">
        <v>1345</v>
      </c>
      <c r="V450" s="91" t="s">
        <v>833</v>
      </c>
      <c r="W450" s="85" t="s">
        <v>837</v>
      </c>
      <c r="X450" s="87">
        <v>20580</v>
      </c>
      <c r="Y450" s="89">
        <f t="shared" si="285"/>
        <v>56</v>
      </c>
      <c r="Z450" s="63">
        <f>VLOOKUP($Y450,[1]Edades!$A$3:$H$153,4,FALSE)</f>
        <v>5</v>
      </c>
      <c r="AA450" s="63" t="str">
        <f>VLOOKUP($Y450,[1]Edades!$A$3:$H$153,6,FALSE)</f>
        <v>5 - Adultez</v>
      </c>
      <c r="AB450" s="63">
        <f>VLOOKUP($Y450,[1]Edades!$A$3:$H$153,7,FALSE)</f>
        <v>12</v>
      </c>
      <c r="AC450" s="63" t="str">
        <f>VLOOKUP($Y450,[1]Edades!$A$3:$H$153,8,FALSE)</f>
        <v>55-59</v>
      </c>
      <c r="AD450" s="91" t="s">
        <v>1589</v>
      </c>
      <c r="AE450" s="85">
        <v>1</v>
      </c>
      <c r="AF450" s="85" t="s">
        <v>807</v>
      </c>
      <c r="AG450" s="86" t="s">
        <v>1777</v>
      </c>
      <c r="AH450" s="85" t="s">
        <v>807</v>
      </c>
      <c r="AI450" s="85" t="s">
        <v>807</v>
      </c>
      <c r="AJ450" s="85" t="s">
        <v>807</v>
      </c>
      <c r="AK450" s="86" t="s">
        <v>1784</v>
      </c>
      <c r="AL450" s="86" t="s">
        <v>1601</v>
      </c>
      <c r="AM450" s="85" t="s">
        <v>1786</v>
      </c>
      <c r="AN450" s="85" t="s">
        <v>131</v>
      </c>
      <c r="AO450" s="85" t="s">
        <v>131</v>
      </c>
      <c r="AP450" s="85" t="s">
        <v>131</v>
      </c>
      <c r="AQ450" s="75" t="s">
        <v>1841</v>
      </c>
      <c r="AR450" s="53" t="str">
        <f t="shared" si="286"/>
        <v>86001 - Mocoa</v>
      </c>
      <c r="AS450" s="85" t="s">
        <v>1586</v>
      </c>
      <c r="AT450" s="85">
        <v>3213724288</v>
      </c>
      <c r="AU450" s="85" t="s">
        <v>1218</v>
      </c>
      <c r="AV450" s="85"/>
      <c r="AW450" s="85"/>
      <c r="AX450" s="85"/>
      <c r="AY450" s="85"/>
      <c r="AZ450" s="85"/>
      <c r="BA450" s="85">
        <v>86</v>
      </c>
      <c r="BB450" s="85" t="s">
        <v>1778</v>
      </c>
      <c r="BC450" s="85">
        <v>86001</v>
      </c>
      <c r="BD450" s="85" t="s">
        <v>1586</v>
      </c>
      <c r="BE450" s="89">
        <v>860010017201</v>
      </c>
      <c r="BF450" s="49" t="s">
        <v>1079</v>
      </c>
      <c r="BG450" s="85" t="s">
        <v>1779</v>
      </c>
      <c r="BH450" s="85" t="s">
        <v>1780</v>
      </c>
      <c r="BI450" s="85">
        <v>4201616</v>
      </c>
      <c r="BJ450" s="85"/>
      <c r="BK450" s="85"/>
      <c r="BL450" s="85" t="s">
        <v>2261</v>
      </c>
      <c r="BM450" s="88" t="s">
        <v>132</v>
      </c>
      <c r="BN450" s="85" t="s">
        <v>132</v>
      </c>
      <c r="BO450" s="85">
        <v>0</v>
      </c>
      <c r="BP450" s="85" t="s">
        <v>132</v>
      </c>
      <c r="BQ450" s="85" t="s">
        <v>132</v>
      </c>
      <c r="BR450" s="85" t="s">
        <v>807</v>
      </c>
      <c r="BS450" s="85" t="s">
        <v>807</v>
      </c>
      <c r="BT450" s="87">
        <v>44622</v>
      </c>
      <c r="BU450" s="85" t="s">
        <v>1677</v>
      </c>
      <c r="BV450" s="85" t="s">
        <v>130</v>
      </c>
      <c r="BW450" s="91" t="s">
        <v>131</v>
      </c>
      <c r="BX450" s="85"/>
      <c r="BY450" s="85" t="s">
        <v>131</v>
      </c>
      <c r="BZ450" s="85" t="s">
        <v>807</v>
      </c>
      <c r="CA450" s="85" t="s">
        <v>807</v>
      </c>
      <c r="CB450" s="85"/>
      <c r="CC450" s="85"/>
      <c r="CD450" s="85" t="s">
        <v>1532</v>
      </c>
      <c r="CE450" s="88" t="s">
        <v>1681</v>
      </c>
      <c r="CF450" s="80" t="str">
        <f t="shared" si="302"/>
        <v>DM</v>
      </c>
      <c r="CG450" s="109">
        <v>66</v>
      </c>
      <c r="CH450" s="95">
        <v>168</v>
      </c>
      <c r="CI450" s="50">
        <f t="shared" ref="CI450:CI513" si="305">(CG450/((CH450/100)*(CH450/100)))</f>
        <v>23.384353741496604</v>
      </c>
      <c r="CJ450" s="18" t="str">
        <f t="shared" ref="CJ450:CJ513" si="306">IFERROR(IF(CI450&lt;=18.5,"BAJO PESO",IF(AND(CI450&gt;18.5,CI450&lt;25),"NORMAL",IF(AND(CI450&gt;=25,CI450&lt;=30),"SOBREPESO","OBESIDAD"))),"SIN DATO")</f>
        <v>NORMAL</v>
      </c>
      <c r="CK450" s="95">
        <f>Hoja1!L452</f>
        <v>23</v>
      </c>
      <c r="CL450" s="10" t="s">
        <v>1114</v>
      </c>
      <c r="CM450" s="98">
        <v>44221</v>
      </c>
      <c r="CN450" s="92"/>
      <c r="CO450" s="92">
        <v>2</v>
      </c>
      <c r="CP450" s="65" t="s">
        <v>1222</v>
      </c>
      <c r="CQ450" s="75">
        <v>1</v>
      </c>
      <c r="CR450" s="98">
        <v>44213</v>
      </c>
      <c r="CS450" s="75">
        <v>1</v>
      </c>
      <c r="CT450" s="110" t="s">
        <v>1707</v>
      </c>
      <c r="CU450" s="93" t="s">
        <v>807</v>
      </c>
      <c r="CV450" s="92"/>
      <c r="CW450" s="102">
        <v>120</v>
      </c>
      <c r="CX450" s="102">
        <v>80</v>
      </c>
      <c r="CY450" s="93" t="s">
        <v>807</v>
      </c>
      <c r="CZ450" s="92" t="s">
        <v>132</v>
      </c>
      <c r="DA450" s="75" t="s">
        <v>807</v>
      </c>
      <c r="DB450" s="92">
        <v>0</v>
      </c>
      <c r="DC450" s="75" t="str">
        <f t="shared" ref="DC450:DC513" si="307">IF(BN450="SI","TABAQUISMO",IF(BN450="NO","",""))</f>
        <v/>
      </c>
      <c r="DD450" s="16" t="str">
        <f t="shared" ref="DD450:DD513" si="308">IF(AND(CW450&gt;=140,CX450&gt;=90),"PRESION ALTA","")</f>
        <v/>
      </c>
      <c r="DE450" s="16" t="str">
        <f t="shared" ref="DE450:DE513" si="309">IF(FD450&gt;=200,"COLESTEROL ALTO","")</f>
        <v/>
      </c>
      <c r="DF450" s="16" t="str">
        <f t="shared" ref="DF450:DF514" si="310">IF(AND(AE450=2,FF450&gt;=50),"HDL ALTO",IF(AND(AE450=1,FF450&gt;=40),"HDL ALTO",""))</f>
        <v/>
      </c>
      <c r="DG450" s="16" t="str">
        <f t="shared" si="287"/>
        <v xml:space="preserve"> +  +  + </v>
      </c>
      <c r="DH450" s="16" t="str">
        <f t="shared" si="303"/>
        <v>DM</v>
      </c>
      <c r="DI450" s="98"/>
      <c r="DJ450" s="75" t="str">
        <f t="shared" ref="DJ450:DJ513" si="311">IF(DI450="","NO","SI")</f>
        <v>NO</v>
      </c>
      <c r="DL450" s="98"/>
      <c r="DM450" s="97">
        <v>44237</v>
      </c>
      <c r="DN450" s="75" t="str">
        <f t="shared" ref="DN450:DN513" si="312">IF(DM450="","NO","SI")</f>
        <v>SI</v>
      </c>
      <c r="DO450" s="98"/>
      <c r="DP450" s="75" t="str">
        <f t="shared" ref="DP450:DP513" si="313">IF(DO450="","NO","SI")</f>
        <v>NO</v>
      </c>
      <c r="DQ450" s="98"/>
      <c r="DR450" s="75" t="str">
        <f t="shared" ref="DR450:DR513" si="314">IF(DQ450="","NO","SI")</f>
        <v>NO</v>
      </c>
      <c r="DS450" s="98"/>
      <c r="DT450" s="75" t="str">
        <f t="shared" ref="DT450:DT513" si="315">IF(DS450="","NO","SI")</f>
        <v>NO</v>
      </c>
      <c r="DU450" s="98"/>
      <c r="DV450" s="75" t="str">
        <f t="shared" ref="DV450:DV513" si="316">IF(DU450="","NO","SI")</f>
        <v>NO</v>
      </c>
      <c r="DW450" s="98"/>
      <c r="DX450" s="75" t="str">
        <f t="shared" ref="DX450:DX513" si="317">IF(DW450="","NO","SI")</f>
        <v>NO</v>
      </c>
      <c r="DY450" s="114">
        <v>44237</v>
      </c>
      <c r="DZ450" s="75" t="str">
        <f t="shared" ref="DZ450:DZ513" si="318">IF(DY450="","NO","SI")</f>
        <v>SI</v>
      </c>
      <c r="EA450" s="98"/>
      <c r="EB450" s="75" t="str">
        <f t="shared" ref="EB450:EB513" si="319">IF(EA450="","NO","SI")</f>
        <v>NO</v>
      </c>
      <c r="EC450" s="98" t="s">
        <v>807</v>
      </c>
      <c r="ED450" s="92" t="s">
        <v>1530</v>
      </c>
      <c r="EE450" s="92"/>
      <c r="EF450" s="98" t="s">
        <v>807</v>
      </c>
      <c r="EG450" s="94"/>
      <c r="EH450" s="99" t="s">
        <v>131</v>
      </c>
      <c r="EI450" s="99" t="s">
        <v>807</v>
      </c>
      <c r="EJ450" s="99"/>
      <c r="EK450" s="164">
        <v>44229</v>
      </c>
      <c r="EL450" s="92">
        <v>1.08</v>
      </c>
      <c r="EM450" s="165">
        <v>44469</v>
      </c>
      <c r="EN450" s="102">
        <v>102</v>
      </c>
      <c r="EO450" s="164">
        <v>44229</v>
      </c>
      <c r="EP450" s="92">
        <v>217</v>
      </c>
      <c r="EQ450" s="164">
        <v>44229</v>
      </c>
      <c r="ER450" s="99">
        <v>143.1</v>
      </c>
      <c r="ES450" s="164">
        <v>44229</v>
      </c>
      <c r="ET450" s="192">
        <v>27.4</v>
      </c>
      <c r="EU450" s="164">
        <v>44229</v>
      </c>
      <c r="EV450" s="92">
        <v>232.5</v>
      </c>
      <c r="EW450" s="164">
        <v>44229</v>
      </c>
      <c r="EX450" s="92"/>
      <c r="EY450" s="165">
        <v>44469</v>
      </c>
      <c r="EZ450" s="92">
        <v>8</v>
      </c>
      <c r="FA450" s="102"/>
      <c r="FB450" s="102"/>
      <c r="FC450" s="92"/>
      <c r="FD450" s="92"/>
      <c r="FE450" s="165">
        <v>44229</v>
      </c>
      <c r="FF450" s="105"/>
      <c r="FG450" s="164">
        <v>44229</v>
      </c>
      <c r="FH450" s="105">
        <v>115</v>
      </c>
      <c r="FI450" s="92"/>
      <c r="FJ450" s="94"/>
      <c r="FK450" s="92"/>
      <c r="FL450" s="98">
        <v>44622</v>
      </c>
      <c r="FM450" s="98" t="s">
        <v>1530</v>
      </c>
      <c r="FN450" s="98"/>
      <c r="FO450" s="107" t="s">
        <v>807</v>
      </c>
      <c r="FP450" s="92" t="s">
        <v>132</v>
      </c>
      <c r="FQ450" s="92" t="s">
        <v>132</v>
      </c>
      <c r="FR450" s="92" t="s">
        <v>132</v>
      </c>
      <c r="FS450" s="107" t="s">
        <v>807</v>
      </c>
      <c r="FT450" s="92" t="s">
        <v>132</v>
      </c>
      <c r="FU450" s="92"/>
      <c r="GM450" s="102"/>
    </row>
    <row r="451" spans="1:195" s="75" customFormat="1" x14ac:dyDescent="0.25">
      <c r="A451" s="85">
        <v>2022</v>
      </c>
      <c r="B451" s="76">
        <v>44926</v>
      </c>
      <c r="C451" s="85" t="s">
        <v>121</v>
      </c>
      <c r="D451" s="85" t="s">
        <v>122</v>
      </c>
      <c r="E451" s="85" t="s">
        <v>123</v>
      </c>
      <c r="F451" s="77">
        <f t="shared" si="288"/>
        <v>450</v>
      </c>
      <c r="G451" s="85" t="s">
        <v>1586</v>
      </c>
      <c r="H451" s="85">
        <v>86</v>
      </c>
      <c r="I451" s="85" t="s">
        <v>797</v>
      </c>
      <c r="J451" s="217" t="s">
        <v>800</v>
      </c>
      <c r="K451" s="77" t="str">
        <f>VLOOKUP(J451,[1]CodMpios!$B$1075:$E$1087,4,FALSE)</f>
        <v>86001 - Mocoa</v>
      </c>
      <c r="L451" s="77" t="str">
        <f>VLOOKUP($J451,[1]Coord_Mpios_X_Y!$B$102:$K$114,9,FALSE)</f>
        <v>1,228574994655</v>
      </c>
      <c r="M451" s="77" t="str">
        <f>VLOOKUP($J451,[1]Coord_Mpios_X_Y!$B$102:$K$114,10,FALSE)</f>
        <v>-76,684362183288</v>
      </c>
      <c r="N451" s="86" t="s">
        <v>1775</v>
      </c>
      <c r="O451" s="86" t="s">
        <v>1776</v>
      </c>
      <c r="P451" s="218"/>
      <c r="Q451" s="85" t="s">
        <v>126</v>
      </c>
      <c r="R451" s="108">
        <v>30735899</v>
      </c>
      <c r="S451" s="62" t="str">
        <f t="shared" si="304"/>
        <v>CC30735899</v>
      </c>
      <c r="T451" s="91" t="s">
        <v>224</v>
      </c>
      <c r="U451" s="85" t="s">
        <v>772</v>
      </c>
      <c r="V451" s="91" t="s">
        <v>479</v>
      </c>
      <c r="W451" s="85" t="s">
        <v>855</v>
      </c>
      <c r="X451" s="87">
        <v>24097</v>
      </c>
      <c r="Y451" s="89">
        <f t="shared" ref="Y451:Y514" si="320">YEAR(X451)-YEAR(31/12/2022)</f>
        <v>65</v>
      </c>
      <c r="Z451" s="63">
        <f>VLOOKUP($Y451,[1]Edades!$A$3:$H$153,4,FALSE)</f>
        <v>6</v>
      </c>
      <c r="AA451" s="63" t="str">
        <f>VLOOKUP($Y451,[1]Edades!$A$3:$H$153,6,FALSE)</f>
        <v>6 - Persona mayor</v>
      </c>
      <c r="AB451" s="63">
        <f>VLOOKUP($Y451,[1]Edades!$A$3:$H$153,7,FALSE)</f>
        <v>14</v>
      </c>
      <c r="AC451" s="63" t="str">
        <f>VLOOKUP($Y451,[1]Edades!$A$3:$H$153,8,FALSE)</f>
        <v>65-69</v>
      </c>
      <c r="AD451" s="91" t="s">
        <v>1590</v>
      </c>
      <c r="AE451" s="85">
        <v>2</v>
      </c>
      <c r="AF451" s="85" t="s">
        <v>807</v>
      </c>
      <c r="AG451" s="86" t="s">
        <v>1777</v>
      </c>
      <c r="AH451" s="85" t="s">
        <v>807</v>
      </c>
      <c r="AI451" s="85" t="s">
        <v>807</v>
      </c>
      <c r="AJ451" s="85" t="s">
        <v>807</v>
      </c>
      <c r="AK451" s="86" t="s">
        <v>1775</v>
      </c>
      <c r="AL451" s="85" t="s">
        <v>807</v>
      </c>
      <c r="AM451" s="85" t="s">
        <v>1786</v>
      </c>
      <c r="AN451" s="85" t="s">
        <v>131</v>
      </c>
      <c r="AO451" s="85" t="s">
        <v>131</v>
      </c>
      <c r="AP451" s="85" t="s">
        <v>131</v>
      </c>
      <c r="AQ451" s="75" t="s">
        <v>1841</v>
      </c>
      <c r="AR451" s="53" t="str">
        <f t="shared" ref="AR451:AR514" si="321">K451</f>
        <v>86001 - Mocoa</v>
      </c>
      <c r="AS451" s="85" t="s">
        <v>1586</v>
      </c>
      <c r="AT451" s="85">
        <v>3155593448</v>
      </c>
      <c r="AU451" s="85" t="s">
        <v>1219</v>
      </c>
      <c r="AV451" s="85"/>
      <c r="AW451" s="85"/>
      <c r="AX451" s="85"/>
      <c r="AY451" s="85"/>
      <c r="AZ451" s="85"/>
      <c r="BA451" s="85">
        <v>86</v>
      </c>
      <c r="BB451" s="85" t="s">
        <v>1778</v>
      </c>
      <c r="BC451" s="85">
        <v>86001</v>
      </c>
      <c r="BD451" s="85" t="s">
        <v>1586</v>
      </c>
      <c r="BE451" s="89">
        <v>860010017201</v>
      </c>
      <c r="BF451" s="49" t="s">
        <v>1079</v>
      </c>
      <c r="BG451" s="85" t="s">
        <v>1779</v>
      </c>
      <c r="BH451" s="85" t="s">
        <v>1780</v>
      </c>
      <c r="BI451" s="85">
        <v>4201616</v>
      </c>
      <c r="BJ451" s="85"/>
      <c r="BK451" s="85"/>
      <c r="BL451" s="85" t="s">
        <v>807</v>
      </c>
      <c r="BM451" s="85" t="s">
        <v>130</v>
      </c>
      <c r="BN451" s="85" t="s">
        <v>132</v>
      </c>
      <c r="BO451" s="85">
        <v>0</v>
      </c>
      <c r="BP451" s="85" t="s">
        <v>132</v>
      </c>
      <c r="BQ451" s="85" t="s">
        <v>132</v>
      </c>
      <c r="BR451" s="85" t="s">
        <v>807</v>
      </c>
      <c r="BS451" s="85" t="s">
        <v>807</v>
      </c>
      <c r="BT451" s="87">
        <v>44845</v>
      </c>
      <c r="BU451" s="85" t="s">
        <v>1677</v>
      </c>
      <c r="BV451" s="85" t="s">
        <v>130</v>
      </c>
      <c r="BW451" s="91" t="s">
        <v>1678</v>
      </c>
      <c r="BX451" s="85"/>
      <c r="BY451" s="85" t="s">
        <v>132</v>
      </c>
      <c r="BZ451" s="85" t="s">
        <v>807</v>
      </c>
      <c r="CA451" s="85" t="s">
        <v>807</v>
      </c>
      <c r="CB451" s="85"/>
      <c r="CC451" s="85"/>
      <c r="CD451" s="85" t="s">
        <v>131</v>
      </c>
      <c r="CE451" s="88" t="s">
        <v>1681</v>
      </c>
      <c r="CF451" s="80" t="str">
        <f t="shared" si="302"/>
        <v>HTA</v>
      </c>
      <c r="CG451" s="109">
        <v>98</v>
      </c>
      <c r="CH451" s="95">
        <v>164</v>
      </c>
      <c r="CI451" s="50">
        <f t="shared" si="305"/>
        <v>36.43664485425343</v>
      </c>
      <c r="CJ451" s="18" t="str">
        <f t="shared" si="306"/>
        <v>OBESIDAD</v>
      </c>
      <c r="CK451" s="95">
        <f>Hoja1!L453</f>
        <v>17</v>
      </c>
      <c r="CL451" s="10" t="s">
        <v>1113</v>
      </c>
      <c r="CM451" s="98">
        <v>44223</v>
      </c>
      <c r="CN451" s="92"/>
      <c r="CO451" s="75">
        <v>1</v>
      </c>
      <c r="CP451" s="98">
        <v>43862</v>
      </c>
      <c r="CQ451" s="75">
        <v>2</v>
      </c>
      <c r="CR451" s="65" t="s">
        <v>1222</v>
      </c>
      <c r="CS451" s="75">
        <v>0</v>
      </c>
      <c r="CT451" s="110" t="s">
        <v>131</v>
      </c>
      <c r="CU451" s="93" t="s">
        <v>807</v>
      </c>
      <c r="CV451" s="92"/>
      <c r="CW451" s="102">
        <v>130</v>
      </c>
      <c r="CX451" s="102">
        <v>70</v>
      </c>
      <c r="CY451" s="93" t="s">
        <v>807</v>
      </c>
      <c r="CZ451" s="92" t="s">
        <v>132</v>
      </c>
      <c r="DA451" s="75" t="s">
        <v>807</v>
      </c>
      <c r="DB451" s="92">
        <v>0</v>
      </c>
      <c r="DC451" s="75" t="str">
        <f t="shared" si="307"/>
        <v/>
      </c>
      <c r="DD451" s="16" t="str">
        <f t="shared" si="308"/>
        <v/>
      </c>
      <c r="DE451" s="16" t="str">
        <f t="shared" si="309"/>
        <v/>
      </c>
      <c r="DF451" s="16" t="str">
        <f t="shared" si="310"/>
        <v/>
      </c>
      <c r="DG451" s="16" t="str">
        <f t="shared" ref="DG451:DG514" si="322">CONCATENATE(DC451," + ",DD451," + ",DE451," + ",DF451)</f>
        <v xml:space="preserve"> +  +  + </v>
      </c>
      <c r="DH451" s="16" t="str">
        <f t="shared" ref="DH451:DH452" si="323">E451</f>
        <v>HTA</v>
      </c>
      <c r="DI451" s="98"/>
      <c r="DJ451" s="75" t="str">
        <f t="shared" si="311"/>
        <v>NO</v>
      </c>
      <c r="DL451" s="98"/>
      <c r="DM451" s="97">
        <v>44671</v>
      </c>
      <c r="DN451" s="75" t="str">
        <f t="shared" si="312"/>
        <v>SI</v>
      </c>
      <c r="DO451" s="98"/>
      <c r="DP451" s="75" t="str">
        <f t="shared" si="313"/>
        <v>NO</v>
      </c>
      <c r="DQ451" s="98"/>
      <c r="DR451" s="75" t="str">
        <f t="shared" si="314"/>
        <v>NO</v>
      </c>
      <c r="DS451" s="98"/>
      <c r="DT451" s="75" t="str">
        <f t="shared" si="315"/>
        <v>NO</v>
      </c>
      <c r="DU451" s="98"/>
      <c r="DV451" s="75" t="str">
        <f t="shared" si="316"/>
        <v>NO</v>
      </c>
      <c r="DW451" s="98"/>
      <c r="DX451" s="75" t="str">
        <f t="shared" si="317"/>
        <v>NO</v>
      </c>
      <c r="DY451" s="114">
        <v>44651</v>
      </c>
      <c r="DZ451" s="75" t="str">
        <f t="shared" si="318"/>
        <v>SI</v>
      </c>
      <c r="EA451" s="98"/>
      <c r="EB451" s="75" t="str">
        <f t="shared" si="319"/>
        <v>NO</v>
      </c>
      <c r="EC451" s="98" t="s">
        <v>807</v>
      </c>
      <c r="ED451" s="92" t="s">
        <v>1530</v>
      </c>
      <c r="EE451" s="92"/>
      <c r="EF451" s="98" t="s">
        <v>807</v>
      </c>
      <c r="EG451" s="94"/>
      <c r="EH451" s="99" t="s">
        <v>131</v>
      </c>
      <c r="EI451" s="99" t="s">
        <v>807</v>
      </c>
      <c r="EJ451" s="99"/>
      <c r="EK451" s="190">
        <v>44651</v>
      </c>
      <c r="EL451" s="92">
        <v>0.81</v>
      </c>
      <c r="EM451" s="191">
        <v>44651</v>
      </c>
      <c r="EN451" s="102">
        <v>92</v>
      </c>
      <c r="EO451" s="190">
        <v>44651</v>
      </c>
      <c r="EP451" s="92">
        <v>155.69999999999999</v>
      </c>
      <c r="EQ451" s="190">
        <v>44651</v>
      </c>
      <c r="ER451" s="99">
        <v>84.739999999999981</v>
      </c>
      <c r="ES451" s="190">
        <v>44651</v>
      </c>
      <c r="ET451" s="192">
        <v>51.5</v>
      </c>
      <c r="EU451" s="190">
        <v>44651</v>
      </c>
      <c r="EV451" s="92">
        <v>97.3</v>
      </c>
      <c r="EW451" s="190">
        <v>44651</v>
      </c>
      <c r="EX451" s="92"/>
      <c r="EY451" s="103"/>
      <c r="EZ451" s="92"/>
      <c r="FA451" s="102"/>
      <c r="FB451" s="102"/>
      <c r="FC451" s="92"/>
      <c r="FD451" s="92"/>
      <c r="FE451" s="191">
        <v>44651</v>
      </c>
      <c r="FF451" s="141">
        <v>38.200000000000003</v>
      </c>
      <c r="FG451" s="190">
        <v>44651</v>
      </c>
      <c r="FH451" s="141">
        <v>101</v>
      </c>
      <c r="FI451" s="92"/>
      <c r="FJ451" s="94"/>
      <c r="FK451" s="92"/>
      <c r="FL451" s="98">
        <v>44845</v>
      </c>
      <c r="FM451" s="98" t="s">
        <v>1530</v>
      </c>
      <c r="FN451" s="98">
        <v>44937</v>
      </c>
      <c r="FO451" s="107"/>
      <c r="FP451" s="92" t="s">
        <v>132</v>
      </c>
      <c r="FQ451" s="92" t="s">
        <v>132</v>
      </c>
      <c r="FR451" s="92" t="s">
        <v>132</v>
      </c>
      <c r="FS451" s="107" t="s">
        <v>807</v>
      </c>
      <c r="FT451" s="92" t="s">
        <v>132</v>
      </c>
      <c r="FU451" s="92"/>
      <c r="GM451" s="102"/>
    </row>
    <row r="452" spans="1:195" s="75" customFormat="1" x14ac:dyDescent="0.25">
      <c r="A452" s="85">
        <v>2022</v>
      </c>
      <c r="B452" s="76">
        <v>44926</v>
      </c>
      <c r="C452" s="85" t="s">
        <v>121</v>
      </c>
      <c r="D452" s="85" t="s">
        <v>122</v>
      </c>
      <c r="E452" s="85" t="s">
        <v>123</v>
      </c>
      <c r="F452" s="77">
        <f t="shared" ref="F452:F515" si="324">F451+1</f>
        <v>451</v>
      </c>
      <c r="G452" s="85" t="s">
        <v>1586</v>
      </c>
      <c r="H452" s="85">
        <v>86</v>
      </c>
      <c r="I452" s="85" t="s">
        <v>797</v>
      </c>
      <c r="J452" s="217" t="s">
        <v>800</v>
      </c>
      <c r="K452" s="77" t="str">
        <f>VLOOKUP(J452,[1]CodMpios!$B$1075:$E$1087,4,FALSE)</f>
        <v>86001 - Mocoa</v>
      </c>
      <c r="L452" s="77" t="str">
        <f>VLOOKUP($J452,[1]Coord_Mpios_X_Y!$B$102:$K$114,9,FALSE)</f>
        <v>1,228574994655</v>
      </c>
      <c r="M452" s="77" t="str">
        <f>VLOOKUP($J452,[1]Coord_Mpios_X_Y!$B$102:$K$114,10,FALSE)</f>
        <v>-76,684362183288</v>
      </c>
      <c r="N452" s="86" t="s">
        <v>1784</v>
      </c>
      <c r="O452" s="86" t="s">
        <v>1776</v>
      </c>
      <c r="P452" s="218"/>
      <c r="Q452" s="85" t="s">
        <v>126</v>
      </c>
      <c r="R452" s="108">
        <v>39840634</v>
      </c>
      <c r="S452" s="62" t="str">
        <f t="shared" si="304"/>
        <v>CC39840634</v>
      </c>
      <c r="T452" s="91" t="s">
        <v>224</v>
      </c>
      <c r="U452" s="85" t="s">
        <v>167</v>
      </c>
      <c r="V452" s="91" t="s">
        <v>146</v>
      </c>
      <c r="W452" s="85" t="s">
        <v>854</v>
      </c>
      <c r="X452" s="87">
        <v>23123</v>
      </c>
      <c r="Y452" s="89">
        <f t="shared" si="320"/>
        <v>63</v>
      </c>
      <c r="Z452" s="63">
        <f>VLOOKUP($Y452,[1]Edades!$A$3:$H$153,4,FALSE)</f>
        <v>6</v>
      </c>
      <c r="AA452" s="63" t="str">
        <f>VLOOKUP($Y452,[1]Edades!$A$3:$H$153,6,FALSE)</f>
        <v>6 - Persona mayor</v>
      </c>
      <c r="AB452" s="63">
        <f>VLOOKUP($Y452,[1]Edades!$A$3:$H$153,7,FALSE)</f>
        <v>13</v>
      </c>
      <c r="AC452" s="63" t="str">
        <f>VLOOKUP($Y452,[1]Edades!$A$3:$H$153,8,FALSE)</f>
        <v>60-64</v>
      </c>
      <c r="AD452" s="91" t="s">
        <v>1590</v>
      </c>
      <c r="AE452" s="85">
        <v>2</v>
      </c>
      <c r="AF452" s="85" t="s">
        <v>807</v>
      </c>
      <c r="AG452" s="86" t="s">
        <v>212</v>
      </c>
      <c r="AH452" s="86" t="s">
        <v>130</v>
      </c>
      <c r="AI452" s="85" t="s">
        <v>807</v>
      </c>
      <c r="AJ452" s="85" t="s">
        <v>807</v>
      </c>
      <c r="AK452" s="86" t="s">
        <v>1784</v>
      </c>
      <c r="AL452" s="86" t="s">
        <v>1600</v>
      </c>
      <c r="AM452" s="85" t="s">
        <v>1786</v>
      </c>
      <c r="AN452" s="85" t="s">
        <v>131</v>
      </c>
      <c r="AO452" s="85" t="s">
        <v>131</v>
      </c>
      <c r="AP452" s="85" t="s">
        <v>131</v>
      </c>
      <c r="AQ452" s="75" t="s">
        <v>1841</v>
      </c>
      <c r="AR452" s="53" t="str">
        <f t="shared" si="321"/>
        <v>86001 - Mocoa</v>
      </c>
      <c r="AS452" s="85" t="s">
        <v>1586</v>
      </c>
      <c r="AT452" s="85">
        <v>3105570601</v>
      </c>
      <c r="AU452" s="85" t="s">
        <v>1219</v>
      </c>
      <c r="AV452" s="85"/>
      <c r="AW452" s="85"/>
      <c r="AX452" s="85"/>
      <c r="AY452" s="85"/>
      <c r="AZ452" s="85"/>
      <c r="BA452" s="85">
        <v>86</v>
      </c>
      <c r="BB452" s="85" t="s">
        <v>1778</v>
      </c>
      <c r="BC452" s="85">
        <v>86001</v>
      </c>
      <c r="BD452" s="85" t="s">
        <v>1586</v>
      </c>
      <c r="BE452" s="89">
        <v>860010017201</v>
      </c>
      <c r="BF452" s="49" t="s">
        <v>1079</v>
      </c>
      <c r="BG452" s="85" t="s">
        <v>1779</v>
      </c>
      <c r="BH452" s="85" t="s">
        <v>1780</v>
      </c>
      <c r="BI452" s="85">
        <v>4201616</v>
      </c>
      <c r="BJ452" s="85"/>
      <c r="BK452" s="85"/>
      <c r="BL452" s="85" t="s">
        <v>807</v>
      </c>
      <c r="BM452" s="85" t="s">
        <v>130</v>
      </c>
      <c r="BN452" s="85" t="s">
        <v>132</v>
      </c>
      <c r="BO452" s="85">
        <v>0</v>
      </c>
      <c r="BP452" s="85" t="s">
        <v>132</v>
      </c>
      <c r="BQ452" s="85" t="s">
        <v>132</v>
      </c>
      <c r="BR452" s="85" t="s">
        <v>807</v>
      </c>
      <c r="BS452" s="85" t="s">
        <v>807</v>
      </c>
      <c r="BT452" s="87">
        <v>44852</v>
      </c>
      <c r="BU452" s="85" t="s">
        <v>1677</v>
      </c>
      <c r="BV452" s="85" t="s">
        <v>130</v>
      </c>
      <c r="BW452" s="91" t="s">
        <v>1678</v>
      </c>
      <c r="BX452" s="85"/>
      <c r="BY452" s="85" t="s">
        <v>132</v>
      </c>
      <c r="BZ452" s="85" t="s">
        <v>807</v>
      </c>
      <c r="CA452" s="85" t="s">
        <v>807</v>
      </c>
      <c r="CB452" s="85"/>
      <c r="CC452" s="85"/>
      <c r="CD452" s="85" t="s">
        <v>131</v>
      </c>
      <c r="CE452" s="88" t="s">
        <v>1681</v>
      </c>
      <c r="CF452" s="80" t="str">
        <f t="shared" si="302"/>
        <v>HTA</v>
      </c>
      <c r="CG452" s="109">
        <v>67</v>
      </c>
      <c r="CH452" s="95">
        <v>157</v>
      </c>
      <c r="CI452" s="50">
        <f t="shared" si="305"/>
        <v>27.181630086413239</v>
      </c>
      <c r="CJ452" s="18" t="str">
        <f t="shared" si="306"/>
        <v>SOBREPESO</v>
      </c>
      <c r="CK452" s="95">
        <f>Hoja1!L454</f>
        <v>16</v>
      </c>
      <c r="CL452" s="10" t="s">
        <v>1113</v>
      </c>
      <c r="CM452" s="98">
        <v>44223</v>
      </c>
      <c r="CN452" s="92"/>
      <c r="CO452" s="75">
        <v>1</v>
      </c>
      <c r="CP452" s="98">
        <v>43587</v>
      </c>
      <c r="CQ452" s="75">
        <v>2</v>
      </c>
      <c r="CR452" s="65" t="s">
        <v>1222</v>
      </c>
      <c r="CS452" s="75">
        <v>0</v>
      </c>
      <c r="CT452" s="110" t="s">
        <v>131</v>
      </c>
      <c r="CU452" s="93" t="s">
        <v>807</v>
      </c>
      <c r="CV452" s="92"/>
      <c r="CW452" s="102">
        <v>110</v>
      </c>
      <c r="CX452" s="102">
        <v>60</v>
      </c>
      <c r="CY452" s="93" t="s">
        <v>807</v>
      </c>
      <c r="CZ452" s="92" t="s">
        <v>132</v>
      </c>
      <c r="DA452" s="75" t="s">
        <v>807</v>
      </c>
      <c r="DB452" s="92">
        <v>0</v>
      </c>
      <c r="DC452" s="75" t="str">
        <f t="shared" si="307"/>
        <v/>
      </c>
      <c r="DD452" s="16" t="str">
        <f t="shared" si="308"/>
        <v/>
      </c>
      <c r="DE452" s="16" t="str">
        <f t="shared" si="309"/>
        <v/>
      </c>
      <c r="DF452" s="16" t="str">
        <f t="shared" si="310"/>
        <v/>
      </c>
      <c r="DG452" s="16" t="str">
        <f t="shared" si="322"/>
        <v xml:space="preserve"> +  +  + </v>
      </c>
      <c r="DH452" s="16" t="str">
        <f t="shared" si="323"/>
        <v>HTA</v>
      </c>
      <c r="DI452" s="98"/>
      <c r="DJ452" s="75" t="str">
        <f t="shared" si="311"/>
        <v>NO</v>
      </c>
      <c r="DL452" s="98"/>
      <c r="DM452" s="97">
        <v>44749</v>
      </c>
      <c r="DN452" s="75" t="str">
        <f t="shared" si="312"/>
        <v>SI</v>
      </c>
      <c r="DO452" s="98"/>
      <c r="DP452" s="75" t="str">
        <f t="shared" si="313"/>
        <v>NO</v>
      </c>
      <c r="DQ452" s="98"/>
      <c r="DR452" s="75" t="str">
        <f t="shared" si="314"/>
        <v>NO</v>
      </c>
      <c r="DS452" s="98"/>
      <c r="DT452" s="75" t="str">
        <f t="shared" si="315"/>
        <v>NO</v>
      </c>
      <c r="DU452" s="98"/>
      <c r="DV452" s="75" t="str">
        <f t="shared" si="316"/>
        <v>NO</v>
      </c>
      <c r="DW452" s="97">
        <v>44413</v>
      </c>
      <c r="DX452" s="75" t="str">
        <f t="shared" si="317"/>
        <v>SI</v>
      </c>
      <c r="DY452" s="114">
        <v>44646</v>
      </c>
      <c r="DZ452" s="75" t="str">
        <f t="shared" si="318"/>
        <v>SI</v>
      </c>
      <c r="EA452" s="98"/>
      <c r="EB452" s="75" t="str">
        <f t="shared" si="319"/>
        <v>NO</v>
      </c>
      <c r="EC452" s="98" t="s">
        <v>807</v>
      </c>
      <c r="ED452" s="92" t="s">
        <v>1530</v>
      </c>
      <c r="EE452" s="92"/>
      <c r="EF452" s="98" t="s">
        <v>807</v>
      </c>
      <c r="EG452" s="94"/>
      <c r="EH452" s="99" t="s">
        <v>131</v>
      </c>
      <c r="EI452" s="99" t="s">
        <v>807</v>
      </c>
      <c r="EJ452" s="99"/>
      <c r="EK452" s="164">
        <v>44646</v>
      </c>
      <c r="EL452" s="92">
        <v>0.65</v>
      </c>
      <c r="EM452" s="165">
        <v>44646</v>
      </c>
      <c r="EN452" s="102">
        <v>95</v>
      </c>
      <c r="EO452" s="164">
        <v>44646</v>
      </c>
      <c r="EP452" s="92">
        <v>184.2</v>
      </c>
      <c r="EQ452" s="164">
        <v>44646</v>
      </c>
      <c r="ER452" s="99">
        <v>105.91999999999999</v>
      </c>
      <c r="ES452" s="164">
        <v>44646</v>
      </c>
      <c r="ET452" s="192">
        <v>45.6</v>
      </c>
      <c r="EU452" s="164">
        <v>44646</v>
      </c>
      <c r="EV452" s="92">
        <v>163.4</v>
      </c>
      <c r="EW452" s="164">
        <v>44646</v>
      </c>
      <c r="EX452" s="92"/>
      <c r="EY452" s="103"/>
      <c r="EZ452" s="92"/>
      <c r="FA452" s="102"/>
      <c r="FB452" s="102"/>
      <c r="FC452" s="92"/>
      <c r="FD452" s="92"/>
      <c r="FE452" s="165">
        <v>44646</v>
      </c>
      <c r="FF452" s="105">
        <v>10.5</v>
      </c>
      <c r="FG452" s="164">
        <v>44646</v>
      </c>
      <c r="FH452" s="105">
        <v>68.400000000000006</v>
      </c>
      <c r="FI452" s="92"/>
      <c r="FJ452" s="94"/>
      <c r="FK452" s="92"/>
      <c r="FL452" s="98">
        <v>44852</v>
      </c>
      <c r="FM452" s="98" t="s">
        <v>1530</v>
      </c>
      <c r="FN452" s="98">
        <v>44944</v>
      </c>
      <c r="FO452" s="107"/>
      <c r="FP452" s="92" t="s">
        <v>132</v>
      </c>
      <c r="FQ452" s="92" t="s">
        <v>132</v>
      </c>
      <c r="FR452" s="92" t="s">
        <v>132</v>
      </c>
      <c r="FS452" s="107" t="s">
        <v>807</v>
      </c>
      <c r="FT452" s="92" t="s">
        <v>132</v>
      </c>
      <c r="FU452" s="92"/>
      <c r="GM452" s="102"/>
    </row>
    <row r="453" spans="1:195" s="75" customFormat="1" x14ac:dyDescent="0.25">
      <c r="A453" s="85">
        <v>2022</v>
      </c>
      <c r="B453" s="76">
        <v>44926</v>
      </c>
      <c r="C453" s="85" t="s">
        <v>121</v>
      </c>
      <c r="D453" s="85" t="s">
        <v>122</v>
      </c>
      <c r="E453" s="85" t="s">
        <v>1475</v>
      </c>
      <c r="F453" s="77">
        <f t="shared" si="324"/>
        <v>452</v>
      </c>
      <c r="G453" s="85" t="s">
        <v>1586</v>
      </c>
      <c r="H453" s="85">
        <v>86</v>
      </c>
      <c r="I453" s="85" t="s">
        <v>797</v>
      </c>
      <c r="J453" s="217" t="s">
        <v>800</v>
      </c>
      <c r="K453" s="77" t="str">
        <f>VLOOKUP(J453,[1]CodMpios!$B$1075:$E$1087,4,FALSE)</f>
        <v>86001 - Mocoa</v>
      </c>
      <c r="L453" s="77" t="str">
        <f>VLOOKUP($J453,[1]Coord_Mpios_X_Y!$B$102:$K$114,9,FALSE)</f>
        <v>1,228574994655</v>
      </c>
      <c r="M453" s="77" t="str">
        <f>VLOOKUP($J453,[1]Coord_Mpios_X_Y!$B$102:$K$114,10,FALSE)</f>
        <v>-76,684362183288</v>
      </c>
      <c r="N453" s="86" t="s">
        <v>1775</v>
      </c>
      <c r="O453" s="86" t="s">
        <v>1776</v>
      </c>
      <c r="P453" s="218"/>
      <c r="Q453" s="85" t="s">
        <v>126</v>
      </c>
      <c r="R453" s="108">
        <v>27356166</v>
      </c>
      <c r="S453" s="62" t="str">
        <f t="shared" si="304"/>
        <v>CC27356166</v>
      </c>
      <c r="T453" s="91" t="s">
        <v>224</v>
      </c>
      <c r="U453" s="85" t="s">
        <v>221</v>
      </c>
      <c r="V453" s="91" t="s">
        <v>856</v>
      </c>
      <c r="W453" s="85" t="s">
        <v>857</v>
      </c>
      <c r="X453" s="87">
        <v>24487</v>
      </c>
      <c r="Y453" s="89">
        <f t="shared" si="320"/>
        <v>67</v>
      </c>
      <c r="Z453" s="63">
        <f>VLOOKUP($Y453,[1]Edades!$A$3:$H$153,4,FALSE)</f>
        <v>6</v>
      </c>
      <c r="AA453" s="63" t="str">
        <f>VLOOKUP($Y453,[1]Edades!$A$3:$H$153,6,FALSE)</f>
        <v>6 - Persona mayor</v>
      </c>
      <c r="AB453" s="63">
        <f>VLOOKUP($Y453,[1]Edades!$A$3:$H$153,7,FALSE)</f>
        <v>14</v>
      </c>
      <c r="AC453" s="63" t="str">
        <f>VLOOKUP($Y453,[1]Edades!$A$3:$H$153,8,FALSE)</f>
        <v>65-69</v>
      </c>
      <c r="AD453" s="91" t="s">
        <v>1590</v>
      </c>
      <c r="AE453" s="85">
        <v>2</v>
      </c>
      <c r="AF453" s="85" t="s">
        <v>807</v>
      </c>
      <c r="AG453" s="86" t="s">
        <v>1777</v>
      </c>
      <c r="AH453" s="85" t="s">
        <v>807</v>
      </c>
      <c r="AI453" s="85" t="s">
        <v>1596</v>
      </c>
      <c r="AJ453" s="85" t="s">
        <v>1591</v>
      </c>
      <c r="AK453" s="86" t="s">
        <v>1775</v>
      </c>
      <c r="AL453" s="86" t="s">
        <v>1602</v>
      </c>
      <c r="AM453" s="85" t="s">
        <v>1786</v>
      </c>
      <c r="AN453" s="85" t="s">
        <v>131</v>
      </c>
      <c r="AO453" s="85" t="s">
        <v>131</v>
      </c>
      <c r="AP453" s="85" t="s">
        <v>131</v>
      </c>
      <c r="AQ453" s="75" t="s">
        <v>1841</v>
      </c>
      <c r="AR453" s="53" t="str">
        <f t="shared" si="321"/>
        <v>86001 - Mocoa</v>
      </c>
      <c r="AS453" s="85" t="s">
        <v>1654</v>
      </c>
      <c r="AT453" s="85">
        <v>3105570601</v>
      </c>
      <c r="AU453" s="85" t="s">
        <v>1219</v>
      </c>
      <c r="AV453" s="85"/>
      <c r="AW453" s="85"/>
      <c r="AX453" s="85"/>
      <c r="AY453" s="85"/>
      <c r="AZ453" s="85"/>
      <c r="BA453" s="85">
        <v>86</v>
      </c>
      <c r="BB453" s="85" t="s">
        <v>1778</v>
      </c>
      <c r="BC453" s="85">
        <v>86001</v>
      </c>
      <c r="BD453" s="85" t="s">
        <v>1586</v>
      </c>
      <c r="BE453" s="89">
        <v>860010017201</v>
      </c>
      <c r="BF453" s="49" t="s">
        <v>1079</v>
      </c>
      <c r="BG453" s="85" t="s">
        <v>1779</v>
      </c>
      <c r="BH453" s="85" t="s">
        <v>1780</v>
      </c>
      <c r="BI453" s="85">
        <v>4201616</v>
      </c>
      <c r="BJ453" s="85"/>
      <c r="BK453" s="85"/>
      <c r="BL453" s="85" t="s">
        <v>807</v>
      </c>
      <c r="BM453" s="85" t="s">
        <v>130</v>
      </c>
      <c r="BN453" s="85" t="s">
        <v>132</v>
      </c>
      <c r="BO453" s="85">
        <v>0</v>
      </c>
      <c r="BP453" s="85" t="s">
        <v>132</v>
      </c>
      <c r="BQ453" s="85" t="s">
        <v>132</v>
      </c>
      <c r="BR453" s="127" t="s">
        <v>2241</v>
      </c>
      <c r="BS453" s="85" t="s">
        <v>132</v>
      </c>
      <c r="BT453" s="87">
        <v>44873</v>
      </c>
      <c r="BU453" s="85" t="s">
        <v>1677</v>
      </c>
      <c r="BV453" s="85" t="s">
        <v>130</v>
      </c>
      <c r="BW453" s="91" t="s">
        <v>1678</v>
      </c>
      <c r="BX453" s="85" t="s">
        <v>132</v>
      </c>
      <c r="BY453" s="85" t="s">
        <v>132</v>
      </c>
      <c r="BZ453" s="85" t="s">
        <v>130</v>
      </c>
      <c r="CA453" s="85" t="s">
        <v>132</v>
      </c>
      <c r="CB453" s="85" t="s">
        <v>1530</v>
      </c>
      <c r="CC453" s="85" t="s">
        <v>132</v>
      </c>
      <c r="CD453" s="85" t="s">
        <v>131</v>
      </c>
      <c r="CE453" s="85" t="s">
        <v>1681</v>
      </c>
      <c r="CF453" s="85" t="s">
        <v>132</v>
      </c>
      <c r="CG453" s="109">
        <v>86</v>
      </c>
      <c r="CH453" s="95">
        <v>160</v>
      </c>
      <c r="CI453" s="50">
        <f t="shared" si="305"/>
        <v>33.593749999999993</v>
      </c>
      <c r="CJ453" s="18" t="str">
        <f t="shared" si="306"/>
        <v>OBESIDAD</v>
      </c>
      <c r="CK453" s="95">
        <f>Hoja1!L455</f>
        <v>15</v>
      </c>
      <c r="CL453" s="10" t="s">
        <v>1113</v>
      </c>
      <c r="CM453" s="98">
        <v>44224</v>
      </c>
      <c r="CN453" s="92"/>
      <c r="CO453" s="75">
        <v>1</v>
      </c>
      <c r="CP453" s="98">
        <v>43983</v>
      </c>
      <c r="CQ453" s="75">
        <v>1</v>
      </c>
      <c r="CR453" s="98">
        <v>44193</v>
      </c>
      <c r="CS453" s="75">
        <v>1</v>
      </c>
      <c r="CT453" s="110" t="s">
        <v>1707</v>
      </c>
      <c r="CU453" s="92" t="s">
        <v>132</v>
      </c>
      <c r="CV453" s="92"/>
      <c r="CW453" s="102">
        <v>120</v>
      </c>
      <c r="CX453" s="102">
        <v>70</v>
      </c>
      <c r="CY453" s="93" t="s">
        <v>807</v>
      </c>
      <c r="CZ453" s="92" t="s">
        <v>132</v>
      </c>
      <c r="DA453" s="92" t="s">
        <v>132</v>
      </c>
      <c r="DB453" s="92">
        <v>0</v>
      </c>
      <c r="DC453" s="75" t="str">
        <f t="shared" si="307"/>
        <v/>
      </c>
      <c r="DD453" s="16" t="str">
        <f t="shared" si="308"/>
        <v/>
      </c>
      <c r="DE453" s="16" t="str">
        <f t="shared" si="309"/>
        <v/>
      </c>
      <c r="DF453" s="16" t="str">
        <f t="shared" si="310"/>
        <v/>
      </c>
      <c r="DG453" s="16" t="str">
        <f t="shared" si="322"/>
        <v xml:space="preserve"> +  +  + </v>
      </c>
      <c r="DH453" s="16" t="str">
        <f>E453</f>
        <v>HTA + DM</v>
      </c>
      <c r="DI453" s="98"/>
      <c r="DJ453" s="75" t="str">
        <f t="shared" si="311"/>
        <v>NO</v>
      </c>
      <c r="DL453" s="98"/>
      <c r="DM453" s="97">
        <v>44838</v>
      </c>
      <c r="DN453" s="75" t="str">
        <f t="shared" si="312"/>
        <v>SI</v>
      </c>
      <c r="DO453" s="98"/>
      <c r="DP453" s="75" t="str">
        <f t="shared" si="313"/>
        <v>NO</v>
      </c>
      <c r="DQ453" s="98"/>
      <c r="DR453" s="75" t="str">
        <f t="shared" si="314"/>
        <v>NO</v>
      </c>
      <c r="DS453" s="98"/>
      <c r="DT453" s="75" t="str">
        <f t="shared" si="315"/>
        <v>NO</v>
      </c>
      <c r="DU453" s="98"/>
      <c r="DV453" s="75" t="str">
        <f t="shared" si="316"/>
        <v>NO</v>
      </c>
      <c r="DW453" s="98"/>
      <c r="DX453" s="75" t="str">
        <f t="shared" si="317"/>
        <v>NO</v>
      </c>
      <c r="DY453" s="98">
        <v>44862</v>
      </c>
      <c r="DZ453" s="75" t="str">
        <f t="shared" si="318"/>
        <v>SI</v>
      </c>
      <c r="EA453" s="98"/>
      <c r="EB453" s="75" t="str">
        <f t="shared" si="319"/>
        <v>NO</v>
      </c>
      <c r="EC453" s="98" t="s">
        <v>132</v>
      </c>
      <c r="ED453" s="92" t="s">
        <v>1530</v>
      </c>
      <c r="EE453" s="92" t="s">
        <v>807</v>
      </c>
      <c r="EF453" s="92" t="s">
        <v>1114</v>
      </c>
      <c r="EG453" s="94"/>
      <c r="EH453" s="99" t="s">
        <v>131</v>
      </c>
      <c r="EI453" s="92">
        <v>1</v>
      </c>
      <c r="EJ453" s="92"/>
      <c r="EK453" s="106">
        <v>44643</v>
      </c>
      <c r="EL453" s="92">
        <v>0.76</v>
      </c>
      <c r="EM453" s="100">
        <v>44385</v>
      </c>
      <c r="EN453" s="102">
        <v>130</v>
      </c>
      <c r="EO453" s="106">
        <v>44162</v>
      </c>
      <c r="EP453" s="92">
        <v>155.47</v>
      </c>
      <c r="EQ453" s="106">
        <v>44162</v>
      </c>
      <c r="ER453" s="99">
        <v>61.147999999999996</v>
      </c>
      <c r="ES453" s="106">
        <v>44162</v>
      </c>
      <c r="ET453" s="192">
        <v>55.5</v>
      </c>
      <c r="EU453" s="106">
        <v>44162</v>
      </c>
      <c r="EV453" s="92">
        <v>194.11</v>
      </c>
      <c r="EW453" s="101"/>
      <c r="EX453" s="92" t="s">
        <v>1756</v>
      </c>
      <c r="EY453" s="100">
        <v>44643</v>
      </c>
      <c r="EZ453" s="192">
        <v>7.4</v>
      </c>
      <c r="FA453" s="102"/>
      <c r="FB453" s="102"/>
      <c r="FC453" s="92"/>
      <c r="FD453" s="92"/>
      <c r="FE453" s="103"/>
      <c r="FF453" s="105"/>
      <c r="FG453" s="101"/>
      <c r="FH453" s="105"/>
      <c r="FI453" s="98">
        <v>44828</v>
      </c>
      <c r="FJ453" s="94" t="s">
        <v>1712</v>
      </c>
      <c r="FK453" s="92"/>
      <c r="FL453" s="98">
        <v>44873</v>
      </c>
      <c r="FM453" s="98" t="s">
        <v>1530</v>
      </c>
      <c r="FN453" s="98">
        <v>44965</v>
      </c>
      <c r="FO453" s="107"/>
      <c r="FP453" s="92" t="s">
        <v>132</v>
      </c>
      <c r="FQ453" s="92" t="s">
        <v>132</v>
      </c>
      <c r="FR453" s="92" t="s">
        <v>132</v>
      </c>
      <c r="FS453" s="107" t="s">
        <v>807</v>
      </c>
      <c r="FT453" s="92" t="s">
        <v>132</v>
      </c>
      <c r="FU453" s="92"/>
      <c r="GM453" s="102"/>
    </row>
    <row r="454" spans="1:195" s="75" customFormat="1" x14ac:dyDescent="0.25">
      <c r="A454" s="85">
        <v>2022</v>
      </c>
      <c r="B454" s="76">
        <v>44926</v>
      </c>
      <c r="C454" s="85" t="s">
        <v>121</v>
      </c>
      <c r="D454" s="85" t="s">
        <v>122</v>
      </c>
      <c r="E454" s="85" t="s">
        <v>1474</v>
      </c>
      <c r="F454" s="77">
        <f t="shared" si="324"/>
        <v>453</v>
      </c>
      <c r="G454" s="85" t="s">
        <v>1586</v>
      </c>
      <c r="H454" s="85">
        <v>86</v>
      </c>
      <c r="I454" s="85" t="s">
        <v>797</v>
      </c>
      <c r="J454" s="217" t="s">
        <v>800</v>
      </c>
      <c r="K454" s="77" t="str">
        <f>VLOOKUP(J454,[1]CodMpios!$B$1075:$E$1087,4,FALSE)</f>
        <v>86001 - Mocoa</v>
      </c>
      <c r="L454" s="77" t="str">
        <f>VLOOKUP($J454,[1]Coord_Mpios_X_Y!$B$102:$K$114,9,FALSE)</f>
        <v>1,228574994655</v>
      </c>
      <c r="M454" s="77" t="str">
        <f>VLOOKUP($J454,[1]Coord_Mpios_X_Y!$B$102:$K$114,10,FALSE)</f>
        <v>-76,684362183288</v>
      </c>
      <c r="N454" s="86" t="s">
        <v>1775</v>
      </c>
      <c r="O454" s="86" t="s">
        <v>1776</v>
      </c>
      <c r="P454" s="218"/>
      <c r="Q454" s="85" t="s">
        <v>126</v>
      </c>
      <c r="R454" s="108">
        <v>69007577</v>
      </c>
      <c r="S454" s="62" t="str">
        <f t="shared" si="304"/>
        <v>CC69007577</v>
      </c>
      <c r="T454" s="91" t="s">
        <v>279</v>
      </c>
      <c r="U454" s="85" t="s">
        <v>216</v>
      </c>
      <c r="V454" s="91" t="s">
        <v>163</v>
      </c>
      <c r="W454" s="85" t="s">
        <v>346</v>
      </c>
      <c r="X454" s="87">
        <v>28541</v>
      </c>
      <c r="Y454" s="89">
        <f t="shared" si="320"/>
        <v>78</v>
      </c>
      <c r="Z454" s="63">
        <f>VLOOKUP($Y454,[1]Edades!$A$3:$H$153,4,FALSE)</f>
        <v>6</v>
      </c>
      <c r="AA454" s="63" t="str">
        <f>VLOOKUP($Y454,[1]Edades!$A$3:$H$153,6,FALSE)</f>
        <v>6 - Persona mayor</v>
      </c>
      <c r="AB454" s="63">
        <f>VLOOKUP($Y454,[1]Edades!$A$3:$H$153,7,FALSE)</f>
        <v>16</v>
      </c>
      <c r="AC454" s="63" t="str">
        <f>VLOOKUP($Y454,[1]Edades!$A$3:$H$153,8,FALSE)</f>
        <v>75-79</v>
      </c>
      <c r="AD454" s="91" t="s">
        <v>1590</v>
      </c>
      <c r="AE454" s="85">
        <v>2</v>
      </c>
      <c r="AF454" s="85" t="s">
        <v>807</v>
      </c>
      <c r="AG454" s="86" t="s">
        <v>212</v>
      </c>
      <c r="AH454" s="86" t="s">
        <v>130</v>
      </c>
      <c r="AI454" s="85" t="s">
        <v>807</v>
      </c>
      <c r="AJ454" s="85" t="s">
        <v>807</v>
      </c>
      <c r="AK454" s="86" t="s">
        <v>1775</v>
      </c>
      <c r="AL454" s="85" t="s">
        <v>807</v>
      </c>
      <c r="AM454" s="85" t="s">
        <v>1786</v>
      </c>
      <c r="AN454" s="85" t="s">
        <v>131</v>
      </c>
      <c r="AO454" s="85" t="s">
        <v>131</v>
      </c>
      <c r="AP454" s="85" t="s">
        <v>131</v>
      </c>
      <c r="AQ454" s="75" t="s">
        <v>1841</v>
      </c>
      <c r="AR454" s="53" t="str">
        <f t="shared" si="321"/>
        <v>86001 - Mocoa</v>
      </c>
      <c r="AS454" s="85" t="s">
        <v>1586</v>
      </c>
      <c r="AT454" s="85">
        <v>3104773015</v>
      </c>
      <c r="AU454" s="85" t="s">
        <v>1219</v>
      </c>
      <c r="AV454" s="85"/>
      <c r="AW454" s="85"/>
      <c r="AX454" s="85"/>
      <c r="AY454" s="85"/>
      <c r="AZ454" s="85"/>
      <c r="BA454" s="85">
        <v>86</v>
      </c>
      <c r="BB454" s="85" t="s">
        <v>1778</v>
      </c>
      <c r="BC454" s="85">
        <v>86001</v>
      </c>
      <c r="BD454" s="85" t="s">
        <v>1586</v>
      </c>
      <c r="BE454" s="89">
        <v>860010017201</v>
      </c>
      <c r="BF454" s="49" t="s">
        <v>1079</v>
      </c>
      <c r="BG454" s="85" t="s">
        <v>1779</v>
      </c>
      <c r="BH454" s="85" t="s">
        <v>1780</v>
      </c>
      <c r="BI454" s="85">
        <v>4201616</v>
      </c>
      <c r="BJ454" s="85"/>
      <c r="BK454" s="85"/>
      <c r="BL454" s="85" t="s">
        <v>807</v>
      </c>
      <c r="BM454" s="85" t="s">
        <v>130</v>
      </c>
      <c r="BN454" s="85" t="s">
        <v>132</v>
      </c>
      <c r="BO454" s="85">
        <v>0</v>
      </c>
      <c r="BP454" s="85" t="s">
        <v>132</v>
      </c>
      <c r="BQ454" s="85" t="s">
        <v>132</v>
      </c>
      <c r="BR454" s="85" t="s">
        <v>807</v>
      </c>
      <c r="BS454" s="85" t="s">
        <v>807</v>
      </c>
      <c r="BT454" s="87">
        <v>44841</v>
      </c>
      <c r="BU454" s="85" t="s">
        <v>1677</v>
      </c>
      <c r="BV454" s="85" t="s">
        <v>130</v>
      </c>
      <c r="BW454" s="91" t="s">
        <v>131</v>
      </c>
      <c r="BX454" s="85"/>
      <c r="BY454" s="85" t="s">
        <v>131</v>
      </c>
      <c r="BZ454" s="85" t="s">
        <v>807</v>
      </c>
      <c r="CA454" s="85" t="s">
        <v>807</v>
      </c>
      <c r="CB454" s="85"/>
      <c r="CC454" s="85"/>
      <c r="CD454" s="85" t="s">
        <v>131</v>
      </c>
      <c r="CE454" s="88" t="s">
        <v>1681</v>
      </c>
      <c r="CF454" s="80" t="str">
        <f t="shared" ref="CF454:CF457" si="325">E454</f>
        <v>DM</v>
      </c>
      <c r="CG454" s="109">
        <v>59</v>
      </c>
      <c r="CH454" s="95">
        <v>145</v>
      </c>
      <c r="CI454" s="50">
        <f t="shared" si="305"/>
        <v>28.061831153388823</v>
      </c>
      <c r="CJ454" s="18" t="str">
        <f t="shared" si="306"/>
        <v>SOBREPESO</v>
      </c>
      <c r="CK454" s="95">
        <f>Hoja1!L456</f>
        <v>37</v>
      </c>
      <c r="CL454" s="10" t="s">
        <v>1115</v>
      </c>
      <c r="CM454" s="98">
        <v>44230</v>
      </c>
      <c r="CN454" s="92"/>
      <c r="CO454" s="92">
        <v>2</v>
      </c>
      <c r="CP454" s="65" t="s">
        <v>1222</v>
      </c>
      <c r="CQ454" s="75">
        <v>1</v>
      </c>
      <c r="CR454" s="98">
        <v>43846</v>
      </c>
      <c r="CS454" s="75">
        <v>1</v>
      </c>
      <c r="CT454" s="110" t="s">
        <v>1707</v>
      </c>
      <c r="CU454" s="93" t="s">
        <v>807</v>
      </c>
      <c r="CV454" s="92"/>
      <c r="CW454" s="102">
        <v>130</v>
      </c>
      <c r="CX454" s="102">
        <v>80</v>
      </c>
      <c r="CY454" s="93" t="s">
        <v>807</v>
      </c>
      <c r="CZ454" s="92" t="s">
        <v>132</v>
      </c>
      <c r="DA454" s="75" t="s">
        <v>807</v>
      </c>
      <c r="DB454" s="92">
        <v>0</v>
      </c>
      <c r="DC454" s="75" t="str">
        <f t="shared" si="307"/>
        <v/>
      </c>
      <c r="DD454" s="16" t="str">
        <f t="shared" si="308"/>
        <v/>
      </c>
      <c r="DE454" s="16" t="str">
        <f t="shared" si="309"/>
        <v/>
      </c>
      <c r="DF454" s="16" t="str">
        <f t="shared" si="310"/>
        <v/>
      </c>
      <c r="DG454" s="16" t="str">
        <f t="shared" si="322"/>
        <v xml:space="preserve"> +  +  + </v>
      </c>
      <c r="DH454" s="16" t="str">
        <f t="shared" ref="DH454:DH456" si="326">E454</f>
        <v>DM</v>
      </c>
      <c r="DI454" s="98"/>
      <c r="DJ454" s="75" t="str">
        <f t="shared" si="311"/>
        <v>NO</v>
      </c>
      <c r="DL454" s="98"/>
      <c r="DM454" s="98">
        <v>44838</v>
      </c>
      <c r="DN454" s="75" t="str">
        <f t="shared" si="312"/>
        <v>SI</v>
      </c>
      <c r="DO454" s="98"/>
      <c r="DP454" s="75" t="str">
        <f t="shared" si="313"/>
        <v>NO</v>
      </c>
      <c r="DQ454" s="98"/>
      <c r="DR454" s="75" t="str">
        <f t="shared" si="314"/>
        <v>NO</v>
      </c>
      <c r="DS454" s="98"/>
      <c r="DT454" s="75" t="str">
        <f t="shared" si="315"/>
        <v>NO</v>
      </c>
      <c r="DU454" s="98"/>
      <c r="DV454" s="75" t="str">
        <f t="shared" si="316"/>
        <v>NO</v>
      </c>
      <c r="DW454" s="98"/>
      <c r="DX454" s="75" t="str">
        <f t="shared" si="317"/>
        <v>NO</v>
      </c>
      <c r="DY454" s="98">
        <v>44625</v>
      </c>
      <c r="DZ454" s="75" t="str">
        <f t="shared" si="318"/>
        <v>SI</v>
      </c>
      <c r="EA454" s="98"/>
      <c r="EB454" s="75" t="str">
        <f t="shared" si="319"/>
        <v>NO</v>
      </c>
      <c r="EC454" s="98" t="s">
        <v>807</v>
      </c>
      <c r="ED454" s="92" t="s">
        <v>1530</v>
      </c>
      <c r="EE454" s="92"/>
      <c r="EF454" s="98" t="s">
        <v>807</v>
      </c>
      <c r="EG454" s="94"/>
      <c r="EH454" s="99" t="s">
        <v>131</v>
      </c>
      <c r="EI454" s="99" t="s">
        <v>807</v>
      </c>
      <c r="EJ454" s="99"/>
      <c r="EK454" s="194">
        <v>44625</v>
      </c>
      <c r="EL454" s="92">
        <v>0.64</v>
      </c>
      <c r="EM454" s="195">
        <v>44840</v>
      </c>
      <c r="EN454" s="102">
        <v>209</v>
      </c>
      <c r="EO454" s="194">
        <v>44625</v>
      </c>
      <c r="EP454" s="92">
        <v>164.7</v>
      </c>
      <c r="EQ454" s="194">
        <v>44625</v>
      </c>
      <c r="ER454" s="99">
        <v>90.46</v>
      </c>
      <c r="ES454" s="194">
        <v>44625</v>
      </c>
      <c r="ET454" s="192">
        <v>43.3</v>
      </c>
      <c r="EU454" s="194">
        <v>44625</v>
      </c>
      <c r="EV454" s="92">
        <v>154.69999999999999</v>
      </c>
      <c r="EW454" s="194">
        <v>44625</v>
      </c>
      <c r="EX454" s="92"/>
      <c r="EY454" s="195">
        <v>44840</v>
      </c>
      <c r="EZ454" s="92">
        <v>9.6999999999999993</v>
      </c>
      <c r="FA454" s="102"/>
      <c r="FB454" s="102"/>
      <c r="FC454" s="92"/>
      <c r="FD454" s="92"/>
      <c r="FE454" s="195">
        <v>44625</v>
      </c>
      <c r="FF454" s="141">
        <v>41</v>
      </c>
      <c r="FG454" s="194">
        <v>44625</v>
      </c>
      <c r="FH454" s="141">
        <v>85.5</v>
      </c>
      <c r="FI454" s="92"/>
      <c r="FJ454" s="94"/>
      <c r="FK454" s="92"/>
      <c r="FL454" s="98">
        <v>44841</v>
      </c>
      <c r="FM454" s="98" t="s">
        <v>1530</v>
      </c>
      <c r="FN454" s="98">
        <v>44933</v>
      </c>
      <c r="FO454" s="107"/>
      <c r="FP454" s="92" t="s">
        <v>132</v>
      </c>
      <c r="FQ454" s="92" t="s">
        <v>132</v>
      </c>
      <c r="FR454" s="92" t="s">
        <v>132</v>
      </c>
      <c r="FS454" s="107" t="s">
        <v>807</v>
      </c>
      <c r="FT454" s="92" t="s">
        <v>132</v>
      </c>
      <c r="FU454" s="92"/>
      <c r="GM454" s="102"/>
    </row>
    <row r="455" spans="1:195" s="75" customFormat="1" x14ac:dyDescent="0.25">
      <c r="A455" s="85">
        <v>2022</v>
      </c>
      <c r="B455" s="76">
        <v>44926</v>
      </c>
      <c r="C455" s="85" t="s">
        <v>121</v>
      </c>
      <c r="D455" s="85" t="s">
        <v>122</v>
      </c>
      <c r="E455" s="85" t="s">
        <v>123</v>
      </c>
      <c r="F455" s="77">
        <f t="shared" si="324"/>
        <v>454</v>
      </c>
      <c r="G455" s="85" t="s">
        <v>1586</v>
      </c>
      <c r="H455" s="85">
        <v>86</v>
      </c>
      <c r="I455" s="85" t="s">
        <v>797</v>
      </c>
      <c r="J455" s="217" t="s">
        <v>800</v>
      </c>
      <c r="K455" s="77" t="str">
        <f>VLOOKUP(J455,[1]CodMpios!$B$1075:$E$1087,4,FALSE)</f>
        <v>86001 - Mocoa</v>
      </c>
      <c r="L455" s="77" t="str">
        <f>VLOOKUP($J455,[1]Coord_Mpios_X_Y!$B$102:$K$114,9,FALSE)</f>
        <v>1,228574994655</v>
      </c>
      <c r="M455" s="77" t="str">
        <f>VLOOKUP($J455,[1]Coord_Mpios_X_Y!$B$102:$K$114,10,FALSE)</f>
        <v>-76,684362183288</v>
      </c>
      <c r="N455" s="86" t="s">
        <v>1784</v>
      </c>
      <c r="O455" s="86" t="s">
        <v>1776</v>
      </c>
      <c r="P455" s="218"/>
      <c r="Q455" s="85" t="s">
        <v>126</v>
      </c>
      <c r="R455" s="108">
        <v>27355720</v>
      </c>
      <c r="S455" s="62" t="str">
        <f t="shared" si="304"/>
        <v>CC27355720</v>
      </c>
      <c r="T455" s="91" t="s">
        <v>512</v>
      </c>
      <c r="U455" s="85" t="s">
        <v>658</v>
      </c>
      <c r="V455" s="91" t="s">
        <v>129</v>
      </c>
      <c r="W455" s="85" t="s">
        <v>328</v>
      </c>
      <c r="X455" s="87">
        <v>23898</v>
      </c>
      <c r="Y455" s="89">
        <f t="shared" si="320"/>
        <v>65</v>
      </c>
      <c r="Z455" s="63">
        <f>VLOOKUP($Y455,[1]Edades!$A$3:$H$153,4,FALSE)</f>
        <v>6</v>
      </c>
      <c r="AA455" s="63" t="str">
        <f>VLOOKUP($Y455,[1]Edades!$A$3:$H$153,6,FALSE)</f>
        <v>6 - Persona mayor</v>
      </c>
      <c r="AB455" s="63">
        <f>VLOOKUP($Y455,[1]Edades!$A$3:$H$153,7,FALSE)</f>
        <v>14</v>
      </c>
      <c r="AC455" s="63" t="str">
        <f>VLOOKUP($Y455,[1]Edades!$A$3:$H$153,8,FALSE)</f>
        <v>65-69</v>
      </c>
      <c r="AD455" s="91" t="s">
        <v>1590</v>
      </c>
      <c r="AE455" s="85">
        <v>2</v>
      </c>
      <c r="AF455" s="85" t="s">
        <v>807</v>
      </c>
      <c r="AG455" s="86" t="s">
        <v>1777</v>
      </c>
      <c r="AH455" s="85" t="s">
        <v>807</v>
      </c>
      <c r="AI455" s="85" t="s">
        <v>807</v>
      </c>
      <c r="AJ455" s="85" t="s">
        <v>807</v>
      </c>
      <c r="AK455" s="86" t="s">
        <v>1784</v>
      </c>
      <c r="AL455" s="86" t="s">
        <v>1600</v>
      </c>
      <c r="AM455" s="85" t="s">
        <v>1786</v>
      </c>
      <c r="AN455" s="85" t="s">
        <v>131</v>
      </c>
      <c r="AO455" s="85" t="s">
        <v>131</v>
      </c>
      <c r="AP455" s="85" t="s">
        <v>131</v>
      </c>
      <c r="AQ455" s="75" t="s">
        <v>1841</v>
      </c>
      <c r="AR455" s="53" t="str">
        <f t="shared" si="321"/>
        <v>86001 - Mocoa</v>
      </c>
      <c r="AS455" s="85" t="s">
        <v>1586</v>
      </c>
      <c r="AT455" s="85">
        <v>3133746094</v>
      </c>
      <c r="AU455" s="85" t="s">
        <v>1219</v>
      </c>
      <c r="AV455" s="85"/>
      <c r="AW455" s="85"/>
      <c r="AX455" s="85"/>
      <c r="AY455" s="85"/>
      <c r="AZ455" s="85"/>
      <c r="BA455" s="85">
        <v>86</v>
      </c>
      <c r="BB455" s="85" t="s">
        <v>1778</v>
      </c>
      <c r="BC455" s="85">
        <v>86001</v>
      </c>
      <c r="BD455" s="85" t="s">
        <v>1586</v>
      </c>
      <c r="BE455" s="89">
        <v>860010017201</v>
      </c>
      <c r="BF455" s="49" t="s">
        <v>1079</v>
      </c>
      <c r="BG455" s="85" t="s">
        <v>1779</v>
      </c>
      <c r="BH455" s="85" t="s">
        <v>1780</v>
      </c>
      <c r="BI455" s="85">
        <v>4201616</v>
      </c>
      <c r="BJ455" s="85"/>
      <c r="BK455" s="85"/>
      <c r="BL455" s="85" t="s">
        <v>807</v>
      </c>
      <c r="BM455" s="85" t="s">
        <v>130</v>
      </c>
      <c r="BN455" s="85" t="s">
        <v>132</v>
      </c>
      <c r="BO455" s="85">
        <v>0</v>
      </c>
      <c r="BP455" s="85" t="s">
        <v>132</v>
      </c>
      <c r="BQ455" s="85" t="s">
        <v>132</v>
      </c>
      <c r="BR455" s="85" t="s">
        <v>807</v>
      </c>
      <c r="BS455" s="85" t="s">
        <v>807</v>
      </c>
      <c r="BT455" s="87">
        <v>44736</v>
      </c>
      <c r="BU455" s="85" t="s">
        <v>1677</v>
      </c>
      <c r="BV455" s="85" t="s">
        <v>130</v>
      </c>
      <c r="BW455" s="91" t="s">
        <v>1678</v>
      </c>
      <c r="BX455" s="85"/>
      <c r="BY455" s="88" t="s">
        <v>130</v>
      </c>
      <c r="BZ455" s="85" t="s">
        <v>807</v>
      </c>
      <c r="CA455" s="85" t="s">
        <v>807</v>
      </c>
      <c r="CB455" s="85"/>
      <c r="CC455" s="85"/>
      <c r="CD455" s="85" t="s">
        <v>131</v>
      </c>
      <c r="CE455" s="88" t="s">
        <v>1681</v>
      </c>
      <c r="CF455" s="80" t="str">
        <f t="shared" si="325"/>
        <v>HTA</v>
      </c>
      <c r="CG455" s="109">
        <v>76</v>
      </c>
      <c r="CH455" s="95">
        <v>155</v>
      </c>
      <c r="CI455" s="50">
        <f t="shared" si="305"/>
        <v>31.633714880332981</v>
      </c>
      <c r="CJ455" s="18" t="str">
        <f t="shared" si="306"/>
        <v>OBESIDAD</v>
      </c>
      <c r="CK455" s="95">
        <f>Hoja1!L457</f>
        <v>13</v>
      </c>
      <c r="CL455" s="10" t="s">
        <v>1113</v>
      </c>
      <c r="CM455" s="98">
        <v>44238</v>
      </c>
      <c r="CN455" s="92"/>
      <c r="CO455" s="75">
        <v>1</v>
      </c>
      <c r="CP455" s="98">
        <v>43862</v>
      </c>
      <c r="CQ455" s="75">
        <v>2</v>
      </c>
      <c r="CR455" s="65" t="s">
        <v>1222</v>
      </c>
      <c r="CS455" s="75">
        <v>0</v>
      </c>
      <c r="CT455" s="110" t="s">
        <v>131</v>
      </c>
      <c r="CU455" s="93" t="s">
        <v>807</v>
      </c>
      <c r="CV455" s="92"/>
      <c r="CW455" s="102">
        <v>110</v>
      </c>
      <c r="CX455" s="102">
        <v>70</v>
      </c>
      <c r="CY455" s="93" t="s">
        <v>807</v>
      </c>
      <c r="CZ455" s="92" t="s">
        <v>132</v>
      </c>
      <c r="DA455" s="75" t="s">
        <v>807</v>
      </c>
      <c r="DB455" s="92">
        <v>0</v>
      </c>
      <c r="DC455" s="75" t="str">
        <f t="shared" si="307"/>
        <v/>
      </c>
      <c r="DD455" s="16" t="str">
        <f t="shared" si="308"/>
        <v/>
      </c>
      <c r="DE455" s="16" t="str">
        <f t="shared" si="309"/>
        <v/>
      </c>
      <c r="DF455" s="16" t="str">
        <f t="shared" si="310"/>
        <v/>
      </c>
      <c r="DG455" s="16" t="str">
        <f t="shared" si="322"/>
        <v xml:space="preserve"> +  +  + </v>
      </c>
      <c r="DH455" s="16" t="str">
        <f t="shared" si="326"/>
        <v>HTA</v>
      </c>
      <c r="DI455" s="98"/>
      <c r="DJ455" s="75" t="str">
        <f t="shared" si="311"/>
        <v>NO</v>
      </c>
      <c r="DL455" s="98"/>
      <c r="DM455" s="98"/>
      <c r="DN455" s="75" t="str">
        <f t="shared" si="312"/>
        <v>NO</v>
      </c>
      <c r="DO455" s="98"/>
      <c r="DP455" s="75" t="str">
        <f t="shared" si="313"/>
        <v>NO</v>
      </c>
      <c r="DQ455" s="98"/>
      <c r="DR455" s="75" t="str">
        <f t="shared" si="314"/>
        <v>NO</v>
      </c>
      <c r="DS455" s="98"/>
      <c r="DT455" s="75" t="str">
        <f t="shared" si="315"/>
        <v>NO</v>
      </c>
      <c r="DU455" s="98"/>
      <c r="DV455" s="75" t="str">
        <f t="shared" si="316"/>
        <v>NO</v>
      </c>
      <c r="DW455" s="98"/>
      <c r="DX455" s="75" t="str">
        <f t="shared" si="317"/>
        <v>NO</v>
      </c>
      <c r="DY455" s="98">
        <v>44230</v>
      </c>
      <c r="DZ455" s="75" t="str">
        <f t="shared" si="318"/>
        <v>SI</v>
      </c>
      <c r="EA455" s="98"/>
      <c r="EB455" s="75" t="str">
        <f t="shared" si="319"/>
        <v>NO</v>
      </c>
      <c r="EC455" s="98" t="s">
        <v>807</v>
      </c>
      <c r="ED455" s="92" t="s">
        <v>1530</v>
      </c>
      <c r="EE455" s="92"/>
      <c r="EF455" s="98" t="s">
        <v>807</v>
      </c>
      <c r="EG455" s="94"/>
      <c r="EH455" s="99" t="s">
        <v>131</v>
      </c>
      <c r="EI455" s="99" t="s">
        <v>807</v>
      </c>
      <c r="EJ455" s="99"/>
      <c r="EK455" s="106">
        <v>44230</v>
      </c>
      <c r="EL455" s="92">
        <v>0.68</v>
      </c>
      <c r="EM455" s="100">
        <v>44701</v>
      </c>
      <c r="EN455" s="102">
        <v>107</v>
      </c>
      <c r="EO455" s="106">
        <v>44701</v>
      </c>
      <c r="EP455" s="92">
        <v>161</v>
      </c>
      <c r="EQ455" s="106">
        <v>44701</v>
      </c>
      <c r="ER455" s="99">
        <v>77.8</v>
      </c>
      <c r="ES455" s="106">
        <v>44701</v>
      </c>
      <c r="ET455" s="192">
        <v>56.4</v>
      </c>
      <c r="EU455" s="106">
        <v>44701</v>
      </c>
      <c r="EV455" s="92">
        <v>134</v>
      </c>
      <c r="EW455" s="106">
        <v>44230</v>
      </c>
      <c r="EX455" s="92"/>
      <c r="EY455" s="103"/>
      <c r="EZ455" s="92"/>
      <c r="FA455" s="102"/>
      <c r="FB455" s="102"/>
      <c r="FC455" s="92"/>
      <c r="FD455" s="92"/>
      <c r="FE455" s="100">
        <v>44230</v>
      </c>
      <c r="FF455" s="105">
        <v>26.2</v>
      </c>
      <c r="FG455" s="106">
        <v>44230</v>
      </c>
      <c r="FH455" s="105">
        <v>135.9</v>
      </c>
      <c r="FI455" s="92"/>
      <c r="FJ455" s="94"/>
      <c r="FK455" s="92"/>
      <c r="FL455" s="98">
        <v>44736</v>
      </c>
      <c r="FM455" s="98" t="s">
        <v>1530</v>
      </c>
      <c r="FN455" s="98">
        <v>44828</v>
      </c>
      <c r="FO455" s="107" t="s">
        <v>807</v>
      </c>
      <c r="FP455" s="92" t="s">
        <v>132</v>
      </c>
      <c r="FQ455" s="92" t="s">
        <v>132</v>
      </c>
      <c r="FR455" s="92" t="s">
        <v>132</v>
      </c>
      <c r="FS455" s="107" t="s">
        <v>807</v>
      </c>
      <c r="FT455" s="92" t="s">
        <v>132</v>
      </c>
      <c r="FU455" s="92"/>
      <c r="GM455" s="102"/>
    </row>
    <row r="456" spans="1:195" s="75" customFormat="1" x14ac:dyDescent="0.25">
      <c r="A456" s="85">
        <v>2022</v>
      </c>
      <c r="B456" s="76">
        <v>44926</v>
      </c>
      <c r="C456" s="85" t="s">
        <v>121</v>
      </c>
      <c r="D456" s="85" t="s">
        <v>122</v>
      </c>
      <c r="E456" s="85" t="s">
        <v>123</v>
      </c>
      <c r="F456" s="77">
        <f t="shared" si="324"/>
        <v>455</v>
      </c>
      <c r="G456" s="85" t="s">
        <v>1586</v>
      </c>
      <c r="H456" s="85">
        <v>86</v>
      </c>
      <c r="I456" s="85" t="s">
        <v>797</v>
      </c>
      <c r="J456" s="217" t="s">
        <v>800</v>
      </c>
      <c r="K456" s="77" t="str">
        <f>VLOOKUP(J456,[1]CodMpios!$B$1075:$E$1087,4,FALSE)</f>
        <v>86001 - Mocoa</v>
      </c>
      <c r="L456" s="77" t="str">
        <f>VLOOKUP($J456,[1]Coord_Mpios_X_Y!$B$102:$K$114,9,FALSE)</f>
        <v>1,228574994655</v>
      </c>
      <c r="M456" s="77" t="str">
        <f>VLOOKUP($J456,[1]Coord_Mpios_X_Y!$B$102:$K$114,10,FALSE)</f>
        <v>-76,684362183288</v>
      </c>
      <c r="N456" s="86" t="s">
        <v>1592</v>
      </c>
      <c r="O456" s="86" t="s">
        <v>1776</v>
      </c>
      <c r="P456" s="218"/>
      <c r="Q456" s="85" t="s">
        <v>126</v>
      </c>
      <c r="R456" s="108">
        <v>27474022</v>
      </c>
      <c r="S456" s="62" t="str">
        <f t="shared" si="304"/>
        <v>CC27474022</v>
      </c>
      <c r="T456" s="91" t="s">
        <v>817</v>
      </c>
      <c r="U456" s="85" t="s">
        <v>441</v>
      </c>
      <c r="V456" s="91" t="s">
        <v>371</v>
      </c>
      <c r="W456" s="85" t="s">
        <v>259</v>
      </c>
      <c r="X456" s="87">
        <v>16186</v>
      </c>
      <c r="Y456" s="89">
        <f t="shared" si="320"/>
        <v>44</v>
      </c>
      <c r="Z456" s="63">
        <f>VLOOKUP($Y456,[1]Edades!$A$3:$H$153,4,FALSE)</f>
        <v>5</v>
      </c>
      <c r="AA456" s="63" t="str">
        <f>VLOOKUP($Y456,[1]Edades!$A$3:$H$153,6,FALSE)</f>
        <v>5 - Adultez</v>
      </c>
      <c r="AB456" s="63">
        <f>VLOOKUP($Y456,[1]Edades!$A$3:$H$153,7,FALSE)</f>
        <v>9</v>
      </c>
      <c r="AC456" s="63" t="str">
        <f>VLOOKUP($Y456,[1]Edades!$A$3:$H$153,8,FALSE)</f>
        <v>40-44</v>
      </c>
      <c r="AD456" s="91" t="s">
        <v>1590</v>
      </c>
      <c r="AE456" s="85">
        <v>2</v>
      </c>
      <c r="AF456" s="85" t="s">
        <v>807</v>
      </c>
      <c r="AG456" s="86" t="s">
        <v>1777</v>
      </c>
      <c r="AH456" s="85" t="s">
        <v>807</v>
      </c>
      <c r="AI456" s="85" t="s">
        <v>807</v>
      </c>
      <c r="AJ456" s="85" t="s">
        <v>807</v>
      </c>
      <c r="AK456" s="86" t="s">
        <v>1592</v>
      </c>
      <c r="AL456" s="86" t="s">
        <v>1600</v>
      </c>
      <c r="AM456" s="85" t="s">
        <v>1786</v>
      </c>
      <c r="AN456" s="85" t="s">
        <v>131</v>
      </c>
      <c r="AO456" s="85" t="s">
        <v>131</v>
      </c>
      <c r="AP456" s="85" t="s">
        <v>131</v>
      </c>
      <c r="AQ456" s="75" t="s">
        <v>1841</v>
      </c>
      <c r="AR456" s="53" t="str">
        <f t="shared" si="321"/>
        <v>86001 - Mocoa</v>
      </c>
      <c r="AS456" s="85" t="s">
        <v>1655</v>
      </c>
      <c r="AT456" s="85">
        <v>3138630247</v>
      </c>
      <c r="AU456" s="85" t="s">
        <v>1219</v>
      </c>
      <c r="AV456" s="85"/>
      <c r="AW456" s="85"/>
      <c r="AX456" s="85"/>
      <c r="AY456" s="85"/>
      <c r="AZ456" s="85"/>
      <c r="BA456" s="85">
        <v>86</v>
      </c>
      <c r="BB456" s="85" t="s">
        <v>1778</v>
      </c>
      <c r="BC456" s="85">
        <v>86001</v>
      </c>
      <c r="BD456" s="85" t="s">
        <v>1655</v>
      </c>
      <c r="BE456" s="89">
        <v>860010017201</v>
      </c>
      <c r="BF456" s="49" t="s">
        <v>1079</v>
      </c>
      <c r="BG456" s="85" t="s">
        <v>1779</v>
      </c>
      <c r="BH456" s="85" t="s">
        <v>1780</v>
      </c>
      <c r="BI456" s="85">
        <v>4201616</v>
      </c>
      <c r="BJ456" s="85"/>
      <c r="BK456" s="85"/>
      <c r="BL456" s="85" t="s">
        <v>807</v>
      </c>
      <c r="BM456" s="85" t="s">
        <v>130</v>
      </c>
      <c r="BN456" s="85" t="s">
        <v>132</v>
      </c>
      <c r="BO456" s="85">
        <v>0</v>
      </c>
      <c r="BP456" s="85" t="s">
        <v>132</v>
      </c>
      <c r="BQ456" s="85" t="s">
        <v>132</v>
      </c>
      <c r="BR456" s="85" t="s">
        <v>807</v>
      </c>
      <c r="BS456" s="85" t="s">
        <v>807</v>
      </c>
      <c r="BT456" s="87">
        <v>44852</v>
      </c>
      <c r="BU456" s="85" t="s">
        <v>1677</v>
      </c>
      <c r="BV456" s="85" t="s">
        <v>130</v>
      </c>
      <c r="BW456" s="91" t="s">
        <v>1678</v>
      </c>
      <c r="BX456" s="85"/>
      <c r="BY456" s="88" t="s">
        <v>130</v>
      </c>
      <c r="BZ456" s="85" t="s">
        <v>807</v>
      </c>
      <c r="CA456" s="85" t="s">
        <v>807</v>
      </c>
      <c r="CB456" s="85"/>
      <c r="CC456" s="85"/>
      <c r="CD456" s="85" t="s">
        <v>131</v>
      </c>
      <c r="CE456" s="88" t="s">
        <v>1681</v>
      </c>
      <c r="CF456" s="80" t="str">
        <f t="shared" si="325"/>
        <v>HTA</v>
      </c>
      <c r="CG456" s="109">
        <v>62</v>
      </c>
      <c r="CH456" s="95">
        <v>150</v>
      </c>
      <c r="CI456" s="50">
        <f t="shared" si="305"/>
        <v>27.555555555555557</v>
      </c>
      <c r="CJ456" s="18" t="str">
        <f t="shared" si="306"/>
        <v>SOBREPESO</v>
      </c>
      <c r="CK456" s="95">
        <f>Hoja1!L458</f>
        <v>16</v>
      </c>
      <c r="CL456" s="10" t="s">
        <v>1113</v>
      </c>
      <c r="CM456" s="98">
        <v>44246</v>
      </c>
      <c r="CN456" s="92"/>
      <c r="CO456" s="75">
        <v>1</v>
      </c>
      <c r="CP456" s="98">
        <v>37257</v>
      </c>
      <c r="CQ456" s="75">
        <v>2</v>
      </c>
      <c r="CR456" s="65" t="s">
        <v>1222</v>
      </c>
      <c r="CS456" s="75">
        <v>0</v>
      </c>
      <c r="CT456" s="110" t="s">
        <v>131</v>
      </c>
      <c r="CU456" s="93" t="s">
        <v>807</v>
      </c>
      <c r="CV456" s="92"/>
      <c r="CW456" s="102">
        <v>148</v>
      </c>
      <c r="CX456" s="102">
        <v>70</v>
      </c>
      <c r="CY456" s="93" t="s">
        <v>807</v>
      </c>
      <c r="CZ456" s="92" t="s">
        <v>132</v>
      </c>
      <c r="DA456" s="75" t="s">
        <v>807</v>
      </c>
      <c r="DB456" s="92">
        <v>0</v>
      </c>
      <c r="DC456" s="75" t="str">
        <f t="shared" si="307"/>
        <v/>
      </c>
      <c r="DD456" s="16" t="str">
        <f t="shared" si="308"/>
        <v/>
      </c>
      <c r="DE456" s="16" t="str">
        <f t="shared" si="309"/>
        <v/>
      </c>
      <c r="DF456" s="16" t="str">
        <f t="shared" si="310"/>
        <v/>
      </c>
      <c r="DG456" s="16" t="str">
        <f t="shared" si="322"/>
        <v xml:space="preserve"> +  +  + </v>
      </c>
      <c r="DH456" s="16" t="str">
        <f t="shared" si="326"/>
        <v>HTA</v>
      </c>
      <c r="DI456" s="98"/>
      <c r="DJ456" s="75" t="str">
        <f t="shared" si="311"/>
        <v>NO</v>
      </c>
      <c r="DL456" s="98"/>
      <c r="DM456" s="98"/>
      <c r="DN456" s="75" t="str">
        <f t="shared" si="312"/>
        <v>NO</v>
      </c>
      <c r="DO456" s="98"/>
      <c r="DP456" s="75" t="str">
        <f t="shared" si="313"/>
        <v>NO</v>
      </c>
      <c r="DQ456" s="98"/>
      <c r="DR456" s="75" t="str">
        <f t="shared" si="314"/>
        <v>NO</v>
      </c>
      <c r="DS456" s="98"/>
      <c r="DT456" s="75" t="str">
        <f t="shared" si="315"/>
        <v>NO</v>
      </c>
      <c r="DU456" s="98"/>
      <c r="DV456" s="75" t="str">
        <f t="shared" si="316"/>
        <v>NO</v>
      </c>
      <c r="DW456" s="98"/>
      <c r="DX456" s="75" t="str">
        <f t="shared" si="317"/>
        <v>NO</v>
      </c>
      <c r="DY456" s="98">
        <v>44861</v>
      </c>
      <c r="DZ456" s="75" t="str">
        <f t="shared" si="318"/>
        <v>SI</v>
      </c>
      <c r="EA456" s="98"/>
      <c r="EB456" s="75" t="str">
        <f t="shared" si="319"/>
        <v>NO</v>
      </c>
      <c r="EC456" s="98" t="s">
        <v>807</v>
      </c>
      <c r="ED456" s="92" t="s">
        <v>1530</v>
      </c>
      <c r="EE456" s="92"/>
      <c r="EF456" s="98" t="s">
        <v>807</v>
      </c>
      <c r="EG456" s="94"/>
      <c r="EH456" s="99" t="s">
        <v>131</v>
      </c>
      <c r="EI456" s="99" t="s">
        <v>807</v>
      </c>
      <c r="EJ456" s="99"/>
      <c r="EK456" s="106">
        <v>44854</v>
      </c>
      <c r="EL456" s="92">
        <v>0.72</v>
      </c>
      <c r="EM456" s="100">
        <v>44854</v>
      </c>
      <c r="EN456" s="102">
        <v>94</v>
      </c>
      <c r="EO456" s="106">
        <v>44854</v>
      </c>
      <c r="EP456" s="92">
        <v>261</v>
      </c>
      <c r="EQ456" s="106">
        <v>44854</v>
      </c>
      <c r="ER456" s="99">
        <v>197.6</v>
      </c>
      <c r="ES456" s="106">
        <v>44854</v>
      </c>
      <c r="ET456" s="192">
        <v>42</v>
      </c>
      <c r="EU456" s="106">
        <v>44854</v>
      </c>
      <c r="EV456" s="92">
        <v>107</v>
      </c>
      <c r="EW456" s="106">
        <v>44854</v>
      </c>
      <c r="EX456" s="92"/>
      <c r="EY456" s="103"/>
      <c r="EZ456" s="92"/>
      <c r="FA456" s="102"/>
      <c r="FB456" s="102"/>
      <c r="FC456" s="92"/>
      <c r="FD456" s="92"/>
      <c r="FE456" s="100">
        <v>44854</v>
      </c>
      <c r="FF456" s="105">
        <v>15.9</v>
      </c>
      <c r="FG456" s="106">
        <v>44854</v>
      </c>
      <c r="FH456" s="105">
        <v>50</v>
      </c>
      <c r="FI456" s="92"/>
      <c r="FJ456" s="94"/>
      <c r="FK456" s="92"/>
      <c r="FL456" s="98">
        <v>44852</v>
      </c>
      <c r="FM456" s="98" t="s">
        <v>1530</v>
      </c>
      <c r="FN456" s="98">
        <v>44944</v>
      </c>
      <c r="FO456" s="107"/>
      <c r="FP456" s="92" t="s">
        <v>132</v>
      </c>
      <c r="FQ456" s="92" t="s">
        <v>132</v>
      </c>
      <c r="FR456" s="92" t="s">
        <v>132</v>
      </c>
      <c r="FS456" s="107" t="s">
        <v>807</v>
      </c>
      <c r="FT456" s="92" t="s">
        <v>132</v>
      </c>
      <c r="FU456" s="92"/>
      <c r="GM456" s="102"/>
    </row>
    <row r="457" spans="1:195" s="75" customFormat="1" x14ac:dyDescent="0.25">
      <c r="A457" s="85">
        <v>2022</v>
      </c>
      <c r="B457" s="76">
        <v>44926</v>
      </c>
      <c r="C457" s="85" t="s">
        <v>121</v>
      </c>
      <c r="D457" s="85" t="s">
        <v>122</v>
      </c>
      <c r="E457" s="85" t="s">
        <v>123</v>
      </c>
      <c r="F457" s="77">
        <f t="shared" si="324"/>
        <v>456</v>
      </c>
      <c r="G457" s="85" t="s">
        <v>1586</v>
      </c>
      <c r="H457" s="85">
        <v>86</v>
      </c>
      <c r="I457" s="85" t="s">
        <v>797</v>
      </c>
      <c r="J457" s="217" t="s">
        <v>798</v>
      </c>
      <c r="K457" s="77" t="str">
        <f>VLOOKUP(J457,[1]CodMpios!$B$1075:$E$1087,4,FALSE)</f>
        <v>86885 - Villagarzón</v>
      </c>
      <c r="L457" s="77" t="str">
        <f>VLOOKUP($J457,[1]Coord_Mpios_X_Y!$B$102:$K$114,9,FALSE)</f>
        <v>0,911149514668</v>
      </c>
      <c r="M457" s="77" t="str">
        <f>VLOOKUP($J457,[1]Coord_Mpios_X_Y!$B$102:$K$114,10,FALSE)</f>
        <v>-76,744954472991</v>
      </c>
      <c r="N457" s="86" t="s">
        <v>1775</v>
      </c>
      <c r="O457" s="86" t="s">
        <v>1776</v>
      </c>
      <c r="P457" s="218"/>
      <c r="Q457" s="85" t="s">
        <v>126</v>
      </c>
      <c r="R457" s="108">
        <v>30726423</v>
      </c>
      <c r="S457" s="62" t="str">
        <f t="shared" si="304"/>
        <v>CC30726423</v>
      </c>
      <c r="T457" s="91" t="s">
        <v>313</v>
      </c>
      <c r="U457" s="85" t="s">
        <v>771</v>
      </c>
      <c r="V457" s="91" t="s">
        <v>162</v>
      </c>
      <c r="W457" s="85" t="s">
        <v>546</v>
      </c>
      <c r="X457" s="87">
        <v>23541</v>
      </c>
      <c r="Y457" s="89">
        <f t="shared" si="320"/>
        <v>64</v>
      </c>
      <c r="Z457" s="63">
        <f>VLOOKUP($Y457,[1]Edades!$A$3:$H$153,4,FALSE)</f>
        <v>6</v>
      </c>
      <c r="AA457" s="63" t="str">
        <f>VLOOKUP($Y457,[1]Edades!$A$3:$H$153,6,FALSE)</f>
        <v>6 - Persona mayor</v>
      </c>
      <c r="AB457" s="63">
        <f>VLOOKUP($Y457,[1]Edades!$A$3:$H$153,7,FALSE)</f>
        <v>13</v>
      </c>
      <c r="AC457" s="63" t="str">
        <f>VLOOKUP($Y457,[1]Edades!$A$3:$H$153,8,FALSE)</f>
        <v>60-64</v>
      </c>
      <c r="AD457" s="91" t="s">
        <v>1590</v>
      </c>
      <c r="AE457" s="85">
        <v>2</v>
      </c>
      <c r="AF457" s="85" t="s">
        <v>807</v>
      </c>
      <c r="AG457" s="86" t="s">
        <v>1777</v>
      </c>
      <c r="AH457" s="85" t="s">
        <v>807</v>
      </c>
      <c r="AI457" s="85" t="s">
        <v>807</v>
      </c>
      <c r="AJ457" s="85" t="s">
        <v>807</v>
      </c>
      <c r="AK457" s="86" t="s">
        <v>1775</v>
      </c>
      <c r="AL457" s="86" t="s">
        <v>1600</v>
      </c>
      <c r="AM457" s="85" t="s">
        <v>1786</v>
      </c>
      <c r="AN457" s="85" t="s">
        <v>131</v>
      </c>
      <c r="AO457" s="85" t="s">
        <v>131</v>
      </c>
      <c r="AP457" s="85" t="s">
        <v>131</v>
      </c>
      <c r="AQ457" s="75" t="s">
        <v>1841</v>
      </c>
      <c r="AR457" s="53" t="str">
        <f t="shared" si="321"/>
        <v>86885 - Villagarzón</v>
      </c>
      <c r="AS457" s="85" t="s">
        <v>1618</v>
      </c>
      <c r="AT457" s="85">
        <v>3218886912</v>
      </c>
      <c r="AU457" s="85" t="s">
        <v>1219</v>
      </c>
      <c r="AV457" s="85"/>
      <c r="AW457" s="85"/>
      <c r="AX457" s="85"/>
      <c r="AY457" s="85"/>
      <c r="AZ457" s="85"/>
      <c r="BA457" s="85">
        <v>86</v>
      </c>
      <c r="BB457" s="85" t="s">
        <v>1778</v>
      </c>
      <c r="BC457" s="85">
        <v>86885</v>
      </c>
      <c r="BD457" s="85" t="s">
        <v>1618</v>
      </c>
      <c r="BE457" s="89">
        <v>860010017201</v>
      </c>
      <c r="BF457" s="49" t="s">
        <v>1083</v>
      </c>
      <c r="BG457" s="85" t="s">
        <v>1779</v>
      </c>
      <c r="BH457" s="85" t="s">
        <v>1780</v>
      </c>
      <c r="BI457" s="85">
        <v>4201616</v>
      </c>
      <c r="BJ457" s="85"/>
      <c r="BK457" s="85"/>
      <c r="BL457" s="85" t="s">
        <v>807</v>
      </c>
      <c r="BM457" s="85" t="s">
        <v>130</v>
      </c>
      <c r="BN457" s="85" t="s">
        <v>132</v>
      </c>
      <c r="BO457" s="85">
        <v>0</v>
      </c>
      <c r="BP457" s="85" t="s">
        <v>132</v>
      </c>
      <c r="BQ457" s="85" t="s">
        <v>132</v>
      </c>
      <c r="BR457" s="85" t="s">
        <v>807</v>
      </c>
      <c r="BS457" s="85" t="s">
        <v>807</v>
      </c>
      <c r="BT457" s="87">
        <v>44671</v>
      </c>
      <c r="BU457" s="85" t="s">
        <v>1677</v>
      </c>
      <c r="BV457" s="85" t="s">
        <v>130</v>
      </c>
      <c r="BW457" s="91" t="s">
        <v>1678</v>
      </c>
      <c r="BX457" s="85"/>
      <c r="BY457" s="85" t="s">
        <v>132</v>
      </c>
      <c r="BZ457" s="85" t="s">
        <v>807</v>
      </c>
      <c r="CA457" s="85" t="s">
        <v>807</v>
      </c>
      <c r="CB457" s="85"/>
      <c r="CC457" s="85"/>
      <c r="CD457" s="85" t="s">
        <v>131</v>
      </c>
      <c r="CE457" s="88" t="s">
        <v>1681</v>
      </c>
      <c r="CF457" s="80" t="str">
        <f t="shared" si="325"/>
        <v>HTA</v>
      </c>
      <c r="CG457" s="109">
        <v>78</v>
      </c>
      <c r="CH457" s="95">
        <v>155</v>
      </c>
      <c r="CI457" s="50">
        <f t="shared" si="305"/>
        <v>32.46618106139438</v>
      </c>
      <c r="CJ457" s="18" t="str">
        <f t="shared" si="306"/>
        <v>OBESIDAD</v>
      </c>
      <c r="CK457" s="95">
        <f>Hoja1!L459</f>
        <v>27</v>
      </c>
      <c r="CL457" s="10" t="s">
        <v>1115</v>
      </c>
      <c r="CM457" s="98">
        <v>44251</v>
      </c>
      <c r="CN457" s="92"/>
      <c r="CO457" s="75">
        <v>1</v>
      </c>
      <c r="CP457" s="98">
        <v>40909</v>
      </c>
      <c r="CQ457" s="75">
        <v>2</v>
      </c>
      <c r="CR457" s="65" t="s">
        <v>1222</v>
      </c>
      <c r="CS457" s="75">
        <v>0</v>
      </c>
      <c r="CT457" s="110" t="s">
        <v>131</v>
      </c>
      <c r="CU457" s="93" t="s">
        <v>807</v>
      </c>
      <c r="CV457" s="92"/>
      <c r="CW457" s="102">
        <v>150</v>
      </c>
      <c r="CX457" s="102">
        <v>90</v>
      </c>
      <c r="CY457" s="93" t="s">
        <v>807</v>
      </c>
      <c r="CZ457" s="92" t="s">
        <v>132</v>
      </c>
      <c r="DA457" s="75" t="s">
        <v>807</v>
      </c>
      <c r="DB457" s="92">
        <v>0</v>
      </c>
      <c r="DC457" s="75" t="str">
        <f t="shared" si="307"/>
        <v/>
      </c>
      <c r="DD457" s="16" t="str">
        <f t="shared" si="308"/>
        <v>PRESION ALTA</v>
      </c>
      <c r="DE457" s="16" t="str">
        <f t="shared" si="309"/>
        <v/>
      </c>
      <c r="DF457" s="16" t="str">
        <f t="shared" si="310"/>
        <v/>
      </c>
      <c r="DG457" s="16" t="str">
        <f t="shared" si="322"/>
        <v xml:space="preserve"> + PRESION ALTA +  + </v>
      </c>
      <c r="DH457" s="16" t="str">
        <f>VLOOKUP(DG457,Hoja3!$A$19:$B$41,2,FALSE)</f>
        <v>PRESION ALTA</v>
      </c>
      <c r="DI457" s="98"/>
      <c r="DJ457" s="75" t="str">
        <f t="shared" si="311"/>
        <v>NO</v>
      </c>
      <c r="DL457" s="98"/>
      <c r="DM457" s="98"/>
      <c r="DN457" s="75" t="str">
        <f t="shared" si="312"/>
        <v>NO</v>
      </c>
      <c r="DO457" s="98"/>
      <c r="DP457" s="75" t="str">
        <f t="shared" si="313"/>
        <v>NO</v>
      </c>
      <c r="DQ457" s="98"/>
      <c r="DR457" s="75" t="str">
        <f t="shared" si="314"/>
        <v>NO</v>
      </c>
      <c r="DS457" s="98"/>
      <c r="DT457" s="75" t="str">
        <f t="shared" si="315"/>
        <v>NO</v>
      </c>
      <c r="DU457" s="98"/>
      <c r="DV457" s="75" t="str">
        <f t="shared" si="316"/>
        <v>NO</v>
      </c>
      <c r="DW457" s="98"/>
      <c r="DX457" s="75" t="str">
        <f t="shared" si="317"/>
        <v>NO</v>
      </c>
      <c r="DY457" s="98">
        <v>44293</v>
      </c>
      <c r="DZ457" s="75" t="str">
        <f t="shared" si="318"/>
        <v>SI</v>
      </c>
      <c r="EA457" s="98"/>
      <c r="EB457" s="75" t="str">
        <f t="shared" si="319"/>
        <v>NO</v>
      </c>
      <c r="EC457" s="98" t="s">
        <v>807</v>
      </c>
      <c r="ED457" s="92" t="s">
        <v>1530</v>
      </c>
      <c r="EE457" s="92"/>
      <c r="EF457" s="98" t="s">
        <v>807</v>
      </c>
      <c r="EG457" s="94"/>
      <c r="EH457" s="99" t="s">
        <v>131</v>
      </c>
      <c r="EI457" s="99" t="s">
        <v>807</v>
      </c>
      <c r="EJ457" s="99"/>
      <c r="EK457" s="106">
        <v>44264</v>
      </c>
      <c r="EL457" s="92">
        <v>1.1000000000000001</v>
      </c>
      <c r="EM457" s="100">
        <v>44264</v>
      </c>
      <c r="EN457" s="102">
        <v>96</v>
      </c>
      <c r="EO457" s="106">
        <v>44264</v>
      </c>
      <c r="EP457" s="92">
        <v>199</v>
      </c>
      <c r="EQ457" s="106">
        <v>44264</v>
      </c>
      <c r="ER457" s="99">
        <v>121.2</v>
      </c>
      <c r="ES457" s="106">
        <v>44264</v>
      </c>
      <c r="ET457" s="192">
        <v>46</v>
      </c>
      <c r="EU457" s="106">
        <v>44264</v>
      </c>
      <c r="EV457" s="92">
        <v>159</v>
      </c>
      <c r="EW457" s="101"/>
      <c r="EX457" s="92"/>
      <c r="EY457" s="103"/>
      <c r="EZ457" s="92"/>
      <c r="FA457" s="102"/>
      <c r="FB457" s="102"/>
      <c r="FC457" s="92"/>
      <c r="FD457" s="92"/>
      <c r="FE457" s="100">
        <v>44264</v>
      </c>
      <c r="FF457" s="105">
        <v>33.200000000000003</v>
      </c>
      <c r="FG457" s="101"/>
      <c r="FH457" s="105"/>
      <c r="FI457" s="92"/>
      <c r="FJ457" s="94"/>
      <c r="FK457" s="92"/>
      <c r="FL457" s="98">
        <v>44671</v>
      </c>
      <c r="FM457" s="98" t="s">
        <v>1530</v>
      </c>
      <c r="FN457" s="98">
        <v>44701</v>
      </c>
      <c r="FO457" s="107" t="s">
        <v>807</v>
      </c>
      <c r="FP457" s="92" t="s">
        <v>132</v>
      </c>
      <c r="FQ457" s="92" t="s">
        <v>132</v>
      </c>
      <c r="FR457" s="92" t="s">
        <v>132</v>
      </c>
      <c r="FS457" s="107" t="s">
        <v>807</v>
      </c>
      <c r="FT457" s="92" t="s">
        <v>132</v>
      </c>
      <c r="FU457" s="92"/>
      <c r="GM457" s="102"/>
    </row>
    <row r="458" spans="1:195" s="75" customFormat="1" x14ac:dyDescent="0.25">
      <c r="A458" s="85">
        <v>2022</v>
      </c>
      <c r="B458" s="76">
        <v>44926</v>
      </c>
      <c r="C458" s="85" t="s">
        <v>121</v>
      </c>
      <c r="D458" s="85" t="s">
        <v>122</v>
      </c>
      <c r="E458" s="85" t="s">
        <v>123</v>
      </c>
      <c r="F458" s="77">
        <f t="shared" si="324"/>
        <v>457</v>
      </c>
      <c r="G458" s="85" t="s">
        <v>1586</v>
      </c>
      <c r="H458" s="85">
        <v>86</v>
      </c>
      <c r="I458" s="85" t="s">
        <v>797</v>
      </c>
      <c r="J458" s="217" t="s">
        <v>911</v>
      </c>
      <c r="K458" s="77" t="str">
        <f>VLOOKUP(J458,[1]CodMpios!$B$1075:$E$1087,4,FALSE)</f>
        <v>86568 - Puerto Asís</v>
      </c>
      <c r="L458" s="77" t="str">
        <f>VLOOKUP($J458,[1]Coord_Mpios_X_Y!$B$102:$K$114,9,FALSE)</f>
        <v>0,478611463602</v>
      </c>
      <c r="M458" s="77" t="str">
        <f>VLOOKUP($J458,[1]Coord_Mpios_X_Y!$B$102:$K$114,10,FALSE)</f>
        <v>-76,328200149562</v>
      </c>
      <c r="N458" s="86" t="s">
        <v>1775</v>
      </c>
      <c r="O458" s="86" t="s">
        <v>1776</v>
      </c>
      <c r="P458" s="218"/>
      <c r="Q458" s="85" t="s">
        <v>126</v>
      </c>
      <c r="R458" s="108">
        <v>18124048</v>
      </c>
      <c r="S458" s="62" t="str">
        <f t="shared" si="304"/>
        <v>CC18124048</v>
      </c>
      <c r="T458" s="91" t="s">
        <v>180</v>
      </c>
      <c r="U458" s="85" t="s">
        <v>285</v>
      </c>
      <c r="V458" s="91" t="s">
        <v>146</v>
      </c>
      <c r="W458" s="85" t="s">
        <v>957</v>
      </c>
      <c r="X458" s="87">
        <v>23662</v>
      </c>
      <c r="Y458" s="89">
        <f t="shared" si="320"/>
        <v>64</v>
      </c>
      <c r="Z458" s="63">
        <f>VLOOKUP($Y458,[1]Edades!$A$3:$H$153,4,FALSE)</f>
        <v>6</v>
      </c>
      <c r="AA458" s="63" t="str">
        <f>VLOOKUP($Y458,[1]Edades!$A$3:$H$153,6,FALSE)</f>
        <v>6 - Persona mayor</v>
      </c>
      <c r="AB458" s="63">
        <f>VLOOKUP($Y458,[1]Edades!$A$3:$H$153,7,FALSE)</f>
        <v>13</v>
      </c>
      <c r="AC458" s="63" t="str">
        <f>VLOOKUP($Y458,[1]Edades!$A$3:$H$153,8,FALSE)</f>
        <v>60-64</v>
      </c>
      <c r="AD458" s="91" t="s">
        <v>1589</v>
      </c>
      <c r="AE458" s="85">
        <v>1</v>
      </c>
      <c r="AF458" s="85" t="s">
        <v>807</v>
      </c>
      <c r="AG458" s="117" t="s">
        <v>1924</v>
      </c>
      <c r="AH458" s="117" t="s">
        <v>130</v>
      </c>
      <c r="AI458" s="85" t="s">
        <v>1595</v>
      </c>
      <c r="AJ458" s="85" t="s">
        <v>1591</v>
      </c>
      <c r="AK458" s="117" t="s">
        <v>1775</v>
      </c>
      <c r="AL458" s="117" t="s">
        <v>1600</v>
      </c>
      <c r="AM458" s="85" t="s">
        <v>1786</v>
      </c>
      <c r="AN458" s="85" t="s">
        <v>131</v>
      </c>
      <c r="AO458" s="85" t="s">
        <v>131</v>
      </c>
      <c r="AP458" s="85" t="s">
        <v>131</v>
      </c>
      <c r="AQ458" s="86" t="s">
        <v>1787</v>
      </c>
      <c r="AR458" s="53" t="str">
        <f t="shared" si="321"/>
        <v>86568 - Puerto Asís</v>
      </c>
      <c r="AS458" s="85" t="s">
        <v>1655</v>
      </c>
      <c r="AT458" s="85">
        <v>3123562084</v>
      </c>
      <c r="AU458" s="85" t="s">
        <v>1219</v>
      </c>
      <c r="AV458" s="85"/>
      <c r="AW458" s="85"/>
      <c r="AX458" s="85"/>
      <c r="AY458" s="85"/>
      <c r="AZ458" s="85"/>
      <c r="BA458" s="85">
        <v>86</v>
      </c>
      <c r="BB458" s="85" t="s">
        <v>1778</v>
      </c>
      <c r="BC458" s="85">
        <v>86568</v>
      </c>
      <c r="BD458" s="85" t="s">
        <v>1655</v>
      </c>
      <c r="BE458" s="89">
        <v>860010017201</v>
      </c>
      <c r="BF458" s="49" t="s">
        <v>1081</v>
      </c>
      <c r="BG458" s="85" t="s">
        <v>1779</v>
      </c>
      <c r="BH458" s="85" t="s">
        <v>1780</v>
      </c>
      <c r="BI458" s="85">
        <v>4201616</v>
      </c>
      <c r="BJ458" s="85"/>
      <c r="BK458" s="85"/>
      <c r="BL458" s="85" t="s">
        <v>807</v>
      </c>
      <c r="BM458" s="85" t="s">
        <v>130</v>
      </c>
      <c r="BN458" s="85" t="s">
        <v>132</v>
      </c>
      <c r="BO458" s="85">
        <v>0</v>
      </c>
      <c r="BP458" s="85" t="s">
        <v>132</v>
      </c>
      <c r="BQ458" s="85" t="s">
        <v>132</v>
      </c>
      <c r="BR458" s="85" t="s">
        <v>1676</v>
      </c>
      <c r="BS458" s="85" t="s">
        <v>132</v>
      </c>
      <c r="BT458" s="142">
        <v>44917</v>
      </c>
      <c r="BU458" s="85" t="s">
        <v>1677</v>
      </c>
      <c r="BV458" s="85" t="s">
        <v>130</v>
      </c>
      <c r="BW458" s="91" t="s">
        <v>1850</v>
      </c>
      <c r="BX458" s="85" t="s">
        <v>132</v>
      </c>
      <c r="BY458" s="88" t="s">
        <v>132</v>
      </c>
      <c r="BZ458" s="85" t="s">
        <v>130</v>
      </c>
      <c r="CA458" s="85" t="s">
        <v>132</v>
      </c>
      <c r="CB458" s="85" t="s">
        <v>131</v>
      </c>
      <c r="CC458" s="85"/>
      <c r="CD458" s="85" t="s">
        <v>1782</v>
      </c>
      <c r="CE458" s="85" t="s">
        <v>1681</v>
      </c>
      <c r="CF458" s="85" t="s">
        <v>132</v>
      </c>
      <c r="CG458" s="99">
        <v>72</v>
      </c>
      <c r="CH458" s="99">
        <v>160</v>
      </c>
      <c r="CI458" s="50">
        <f t="shared" si="305"/>
        <v>28.124999999999993</v>
      </c>
      <c r="CJ458" s="18" t="str">
        <f t="shared" si="306"/>
        <v>SOBREPESO</v>
      </c>
      <c r="CK458" s="95">
        <f>Hoja1!L460</f>
        <v>21</v>
      </c>
      <c r="CL458" s="10" t="s">
        <v>1114</v>
      </c>
      <c r="CM458" s="97">
        <v>44253</v>
      </c>
      <c r="CN458" s="92"/>
      <c r="CO458" s="75">
        <v>1</v>
      </c>
      <c r="CP458" s="98">
        <v>44253</v>
      </c>
      <c r="CQ458" s="75">
        <v>2</v>
      </c>
      <c r="CR458" s="65" t="s">
        <v>1222</v>
      </c>
      <c r="CS458" s="75">
        <v>0</v>
      </c>
      <c r="CT458" s="110" t="s">
        <v>131</v>
      </c>
      <c r="CU458" s="93" t="s">
        <v>807</v>
      </c>
      <c r="CV458" s="92"/>
      <c r="CW458" s="102">
        <v>140</v>
      </c>
      <c r="CX458" s="102">
        <v>80</v>
      </c>
      <c r="CY458" s="93" t="s">
        <v>807</v>
      </c>
      <c r="CZ458" s="92" t="s">
        <v>130</v>
      </c>
      <c r="DA458" s="75" t="s">
        <v>807</v>
      </c>
      <c r="DB458" s="92">
        <v>0</v>
      </c>
      <c r="DC458" s="75" t="str">
        <f t="shared" si="307"/>
        <v/>
      </c>
      <c r="DD458" s="16" t="str">
        <f t="shared" si="308"/>
        <v/>
      </c>
      <c r="DE458" s="16" t="str">
        <f t="shared" si="309"/>
        <v/>
      </c>
      <c r="DF458" s="16" t="str">
        <f t="shared" si="310"/>
        <v/>
      </c>
      <c r="DG458" s="16" t="str">
        <f t="shared" si="322"/>
        <v xml:space="preserve"> +  +  + </v>
      </c>
      <c r="DH458" s="16" t="str">
        <f>E458</f>
        <v>HTA</v>
      </c>
      <c r="DI458" s="98"/>
      <c r="DJ458" s="75" t="str">
        <f t="shared" si="311"/>
        <v>NO</v>
      </c>
      <c r="DL458" s="98"/>
      <c r="DM458" s="98">
        <v>44491</v>
      </c>
      <c r="DN458" s="75" t="str">
        <f t="shared" si="312"/>
        <v>SI</v>
      </c>
      <c r="DO458" s="98"/>
      <c r="DP458" s="75" t="str">
        <f t="shared" si="313"/>
        <v>NO</v>
      </c>
      <c r="DQ458" s="98"/>
      <c r="DR458" s="75" t="str">
        <f t="shared" si="314"/>
        <v>NO</v>
      </c>
      <c r="DS458" s="98"/>
      <c r="DT458" s="75" t="str">
        <f t="shared" si="315"/>
        <v>NO</v>
      </c>
      <c r="DU458" s="98"/>
      <c r="DV458" s="75" t="str">
        <f t="shared" si="316"/>
        <v>NO</v>
      </c>
      <c r="DW458" s="98"/>
      <c r="DX458" s="75" t="str">
        <f t="shared" si="317"/>
        <v>NO</v>
      </c>
      <c r="DY458" s="98">
        <v>44338</v>
      </c>
      <c r="DZ458" s="75" t="str">
        <f t="shared" si="318"/>
        <v>SI</v>
      </c>
      <c r="EA458" s="98"/>
      <c r="EB458" s="75" t="str">
        <f t="shared" si="319"/>
        <v>NO</v>
      </c>
      <c r="EC458" s="98" t="s">
        <v>807</v>
      </c>
      <c r="ED458" s="92" t="s">
        <v>1530</v>
      </c>
      <c r="EE458" s="92"/>
      <c r="EF458" s="98" t="s">
        <v>807</v>
      </c>
      <c r="EG458" s="94"/>
      <c r="EH458" s="99"/>
      <c r="EI458" s="99" t="s">
        <v>807</v>
      </c>
      <c r="EJ458" s="99"/>
      <c r="EK458" s="111">
        <v>44337</v>
      </c>
      <c r="EL458" s="92">
        <v>0.85</v>
      </c>
      <c r="EM458" s="112">
        <v>44646</v>
      </c>
      <c r="EN458" s="102">
        <v>105</v>
      </c>
      <c r="EO458" s="111">
        <v>44646</v>
      </c>
      <c r="EP458" s="92">
        <v>263</v>
      </c>
      <c r="EQ458" s="111">
        <v>44646</v>
      </c>
      <c r="ER458" s="99">
        <v>168</v>
      </c>
      <c r="ES458" s="111">
        <v>44646</v>
      </c>
      <c r="ET458" s="192">
        <v>46</v>
      </c>
      <c r="EU458" s="111">
        <v>44646</v>
      </c>
      <c r="EV458" s="92">
        <v>245</v>
      </c>
      <c r="EW458" s="101"/>
      <c r="EX458" s="92"/>
      <c r="EY458" s="103"/>
      <c r="EZ458" s="92"/>
      <c r="FA458" s="102"/>
      <c r="FB458" s="102"/>
      <c r="FC458" s="92"/>
      <c r="FD458" s="92"/>
      <c r="FE458" s="112">
        <v>44337</v>
      </c>
      <c r="FF458" s="125">
        <v>14.9</v>
      </c>
      <c r="FG458" s="111"/>
      <c r="FH458" s="125"/>
      <c r="FI458" s="92"/>
      <c r="FJ458" s="94"/>
      <c r="FK458" s="92"/>
      <c r="FL458" s="114">
        <v>44917</v>
      </c>
      <c r="FM458" s="98" t="s">
        <v>1530</v>
      </c>
      <c r="FN458" s="114">
        <v>45007</v>
      </c>
      <c r="FO458" s="107"/>
      <c r="FP458" s="92" t="s">
        <v>132</v>
      </c>
      <c r="FQ458" s="92" t="s">
        <v>132</v>
      </c>
      <c r="FR458" s="92" t="s">
        <v>132</v>
      </c>
      <c r="FS458" s="107" t="s">
        <v>807</v>
      </c>
      <c r="FT458" s="92" t="s">
        <v>132</v>
      </c>
      <c r="FU458" s="92"/>
      <c r="GM458" s="102"/>
    </row>
    <row r="459" spans="1:195" s="75" customFormat="1" x14ac:dyDescent="0.25">
      <c r="A459" s="85">
        <v>2022</v>
      </c>
      <c r="B459" s="76">
        <v>44926</v>
      </c>
      <c r="C459" s="85" t="s">
        <v>121</v>
      </c>
      <c r="D459" s="85" t="s">
        <v>122</v>
      </c>
      <c r="E459" s="85" t="s">
        <v>1474</v>
      </c>
      <c r="F459" s="77">
        <f t="shared" si="324"/>
        <v>458</v>
      </c>
      <c r="G459" s="85" t="s">
        <v>1586</v>
      </c>
      <c r="H459" s="85">
        <v>86</v>
      </c>
      <c r="I459" s="85" t="s">
        <v>797</v>
      </c>
      <c r="J459" s="217" t="s">
        <v>800</v>
      </c>
      <c r="K459" s="77" t="str">
        <f>VLOOKUP(J459,[1]CodMpios!$B$1075:$E$1087,4,FALSE)</f>
        <v>86001 - Mocoa</v>
      </c>
      <c r="L459" s="77" t="str">
        <f>VLOOKUP($J459,[1]Coord_Mpios_X_Y!$B$102:$K$114,9,FALSE)</f>
        <v>1,228574994655</v>
      </c>
      <c r="M459" s="77" t="str">
        <f>VLOOKUP($J459,[1]Coord_Mpios_X_Y!$B$102:$K$114,10,FALSE)</f>
        <v>-76,684362183288</v>
      </c>
      <c r="N459" s="86" t="s">
        <v>1784</v>
      </c>
      <c r="O459" s="86" t="s">
        <v>1776</v>
      </c>
      <c r="P459" s="218"/>
      <c r="Q459" s="85" t="s">
        <v>126</v>
      </c>
      <c r="R459" s="108">
        <v>87452831</v>
      </c>
      <c r="S459" s="62" t="str">
        <f t="shared" si="304"/>
        <v>CC87452831</v>
      </c>
      <c r="T459" s="91" t="s">
        <v>1347</v>
      </c>
      <c r="U459" s="85" t="s">
        <v>530</v>
      </c>
      <c r="V459" s="91" t="s">
        <v>281</v>
      </c>
      <c r="W459" s="85" t="s">
        <v>348</v>
      </c>
      <c r="X459" s="87">
        <v>24207</v>
      </c>
      <c r="Y459" s="89">
        <f t="shared" si="320"/>
        <v>66</v>
      </c>
      <c r="Z459" s="63">
        <f>VLOOKUP($Y459,[1]Edades!$A$3:$H$153,4,FALSE)</f>
        <v>6</v>
      </c>
      <c r="AA459" s="63" t="str">
        <f>VLOOKUP($Y459,[1]Edades!$A$3:$H$153,6,FALSE)</f>
        <v>6 - Persona mayor</v>
      </c>
      <c r="AB459" s="63">
        <f>VLOOKUP($Y459,[1]Edades!$A$3:$H$153,7,FALSE)</f>
        <v>14</v>
      </c>
      <c r="AC459" s="63" t="str">
        <f>VLOOKUP($Y459,[1]Edades!$A$3:$H$153,8,FALSE)</f>
        <v>65-69</v>
      </c>
      <c r="AD459" s="91" t="s">
        <v>1589</v>
      </c>
      <c r="AE459" s="85">
        <v>1</v>
      </c>
      <c r="AF459" s="85" t="s">
        <v>807</v>
      </c>
      <c r="AG459" s="86" t="s">
        <v>212</v>
      </c>
      <c r="AH459" s="86" t="s">
        <v>130</v>
      </c>
      <c r="AI459" s="85" t="s">
        <v>807</v>
      </c>
      <c r="AJ459" s="85" t="s">
        <v>807</v>
      </c>
      <c r="AK459" s="86" t="s">
        <v>1784</v>
      </c>
      <c r="AL459" s="85" t="s">
        <v>807</v>
      </c>
      <c r="AM459" s="85" t="s">
        <v>1786</v>
      </c>
      <c r="AN459" s="85" t="s">
        <v>131</v>
      </c>
      <c r="AO459" s="85" t="s">
        <v>131</v>
      </c>
      <c r="AP459" s="85" t="s">
        <v>131</v>
      </c>
      <c r="AQ459" s="75" t="s">
        <v>1841</v>
      </c>
      <c r="AR459" s="53" t="str">
        <f t="shared" si="321"/>
        <v>86001 - Mocoa</v>
      </c>
      <c r="AS459" s="85" t="s">
        <v>1586</v>
      </c>
      <c r="AT459" s="85">
        <v>3218446816</v>
      </c>
      <c r="AU459" s="85" t="s">
        <v>1219</v>
      </c>
      <c r="AV459" s="85"/>
      <c r="AW459" s="85"/>
      <c r="AX459" s="85"/>
      <c r="AY459" s="85"/>
      <c r="AZ459" s="85"/>
      <c r="BA459" s="85">
        <v>86</v>
      </c>
      <c r="BB459" s="85" t="s">
        <v>1778</v>
      </c>
      <c r="BC459" s="85">
        <v>86001</v>
      </c>
      <c r="BD459" s="85" t="s">
        <v>1586</v>
      </c>
      <c r="BE459" s="89">
        <v>860010017201</v>
      </c>
      <c r="BF459" s="49" t="s">
        <v>1079</v>
      </c>
      <c r="BG459" s="85" t="s">
        <v>1779</v>
      </c>
      <c r="BH459" s="85" t="s">
        <v>1780</v>
      </c>
      <c r="BI459" s="85">
        <v>4201616</v>
      </c>
      <c r="BJ459" s="85"/>
      <c r="BK459" s="85"/>
      <c r="BL459" s="85" t="s">
        <v>807</v>
      </c>
      <c r="BM459" s="85" t="s">
        <v>130</v>
      </c>
      <c r="BN459" s="85" t="s">
        <v>132</v>
      </c>
      <c r="BO459" s="85">
        <v>0</v>
      </c>
      <c r="BP459" s="85" t="s">
        <v>132</v>
      </c>
      <c r="BQ459" s="85" t="s">
        <v>132</v>
      </c>
      <c r="BR459" s="85" t="s">
        <v>807</v>
      </c>
      <c r="BS459" s="85" t="s">
        <v>807</v>
      </c>
      <c r="BT459" s="87">
        <v>44694</v>
      </c>
      <c r="BU459" s="85" t="s">
        <v>1677</v>
      </c>
      <c r="BV459" s="85" t="s">
        <v>130</v>
      </c>
      <c r="BW459" s="91" t="s">
        <v>131</v>
      </c>
      <c r="BX459" s="85"/>
      <c r="BY459" s="85" t="s">
        <v>131</v>
      </c>
      <c r="BZ459" s="85" t="s">
        <v>807</v>
      </c>
      <c r="CA459" s="85" t="s">
        <v>807</v>
      </c>
      <c r="CB459" s="85"/>
      <c r="CC459" s="85"/>
      <c r="CD459" s="85" t="s">
        <v>131</v>
      </c>
      <c r="CE459" s="88" t="s">
        <v>1681</v>
      </c>
      <c r="CF459" s="80" t="str">
        <f t="shared" ref="CF459:CF462" si="327">E459</f>
        <v>DM</v>
      </c>
      <c r="CG459" s="109">
        <v>105</v>
      </c>
      <c r="CH459" s="95">
        <v>175</v>
      </c>
      <c r="CI459" s="50">
        <f t="shared" si="305"/>
        <v>34.285714285714285</v>
      </c>
      <c r="CJ459" s="18" t="str">
        <f t="shared" si="306"/>
        <v>OBESIDAD</v>
      </c>
      <c r="CK459" s="95" t="e">
        <f>Hoja1!L461</f>
        <v>#DIV/0!</v>
      </c>
      <c r="CL459" s="10" t="s">
        <v>807</v>
      </c>
      <c r="CM459" s="98">
        <v>44256</v>
      </c>
      <c r="CN459" s="92"/>
      <c r="CO459" s="92">
        <v>2</v>
      </c>
      <c r="CP459" s="65" t="s">
        <v>1222</v>
      </c>
      <c r="CQ459" s="75">
        <v>1</v>
      </c>
      <c r="CR459" s="98">
        <v>44243</v>
      </c>
      <c r="CS459" s="75">
        <v>1</v>
      </c>
      <c r="CT459" s="110" t="s">
        <v>1707</v>
      </c>
      <c r="CU459" s="93" t="s">
        <v>807</v>
      </c>
      <c r="CV459" s="92"/>
      <c r="CW459" s="102">
        <v>110</v>
      </c>
      <c r="CX459" s="102">
        <v>80</v>
      </c>
      <c r="CY459" s="93" t="s">
        <v>807</v>
      </c>
      <c r="CZ459" s="92" t="s">
        <v>132</v>
      </c>
      <c r="DA459" s="75" t="s">
        <v>807</v>
      </c>
      <c r="DB459" s="92">
        <v>0</v>
      </c>
      <c r="DC459" s="75" t="str">
        <f t="shared" si="307"/>
        <v/>
      </c>
      <c r="DD459" s="16" t="str">
        <f t="shared" si="308"/>
        <v/>
      </c>
      <c r="DE459" s="16" t="str">
        <f t="shared" si="309"/>
        <v/>
      </c>
      <c r="DF459" s="16" t="str">
        <f t="shared" si="310"/>
        <v/>
      </c>
      <c r="DG459" s="16" t="str">
        <f t="shared" si="322"/>
        <v xml:space="preserve"> +  +  + </v>
      </c>
      <c r="DH459" s="16" t="str">
        <f t="shared" ref="DH459:DH460" si="328">E459</f>
        <v>DM</v>
      </c>
      <c r="DI459" s="98"/>
      <c r="DJ459" s="75" t="str">
        <f t="shared" si="311"/>
        <v>NO</v>
      </c>
      <c r="DL459" s="98"/>
      <c r="DM459" s="97">
        <v>44301</v>
      </c>
      <c r="DN459" s="75" t="str">
        <f t="shared" si="312"/>
        <v>SI</v>
      </c>
      <c r="DO459" s="98"/>
      <c r="DP459" s="75" t="str">
        <f t="shared" si="313"/>
        <v>NO</v>
      </c>
      <c r="DQ459" s="98"/>
      <c r="DR459" s="75" t="str">
        <f t="shared" si="314"/>
        <v>NO</v>
      </c>
      <c r="DS459" s="98"/>
      <c r="DT459" s="75" t="str">
        <f t="shared" si="315"/>
        <v>NO</v>
      </c>
      <c r="DU459" s="98"/>
      <c r="DV459" s="75" t="str">
        <f t="shared" si="316"/>
        <v>NO</v>
      </c>
      <c r="DW459" s="98"/>
      <c r="DX459" s="75" t="str">
        <f t="shared" si="317"/>
        <v>NO</v>
      </c>
      <c r="DY459" s="98"/>
      <c r="DZ459" s="75" t="str">
        <f t="shared" si="318"/>
        <v>NO</v>
      </c>
      <c r="EA459" s="98"/>
      <c r="EB459" s="75" t="str">
        <f t="shared" si="319"/>
        <v>NO</v>
      </c>
      <c r="EC459" s="98" t="s">
        <v>807</v>
      </c>
      <c r="ED459" s="92" t="s">
        <v>1530</v>
      </c>
      <c r="EE459" s="92"/>
      <c r="EF459" s="98" t="s">
        <v>807</v>
      </c>
      <c r="EG459" s="94"/>
      <c r="EH459" s="99" t="s">
        <v>131</v>
      </c>
      <c r="EI459" s="99" t="s">
        <v>807</v>
      </c>
      <c r="EJ459" s="99"/>
      <c r="EK459" s="101"/>
      <c r="EL459" s="92"/>
      <c r="EM459" s="100">
        <v>44260</v>
      </c>
      <c r="EN459" s="102">
        <v>100</v>
      </c>
      <c r="EO459" s="101"/>
      <c r="EP459" s="92"/>
      <c r="EQ459" s="101"/>
      <c r="ER459" s="99">
        <v>0</v>
      </c>
      <c r="ES459" s="101"/>
      <c r="ET459" s="192"/>
      <c r="EU459" s="101"/>
      <c r="EV459" s="92"/>
      <c r="EW459" s="101"/>
      <c r="EX459" s="92"/>
      <c r="EY459" s="100">
        <v>44260</v>
      </c>
      <c r="EZ459" s="92">
        <v>10.6</v>
      </c>
      <c r="FA459" s="102"/>
      <c r="FB459" s="102"/>
      <c r="FC459" s="92"/>
      <c r="FD459" s="92"/>
      <c r="FE459" s="103"/>
      <c r="FF459" s="105"/>
      <c r="FG459" s="101"/>
      <c r="FH459" s="105"/>
      <c r="FI459" s="92"/>
      <c r="FJ459" s="94"/>
      <c r="FK459" s="92"/>
      <c r="FL459" s="98">
        <v>44694</v>
      </c>
      <c r="FM459" s="98" t="s">
        <v>1530</v>
      </c>
      <c r="FN459" s="98"/>
      <c r="FO459" s="107" t="s">
        <v>807</v>
      </c>
      <c r="FP459" s="92" t="s">
        <v>132</v>
      </c>
      <c r="FQ459" s="92" t="s">
        <v>132</v>
      </c>
      <c r="FR459" s="92" t="s">
        <v>132</v>
      </c>
      <c r="FS459" s="107" t="s">
        <v>807</v>
      </c>
      <c r="FT459" s="92" t="s">
        <v>132</v>
      </c>
      <c r="FU459" s="92"/>
      <c r="GM459" s="102"/>
    </row>
    <row r="460" spans="1:195" s="75" customFormat="1" x14ac:dyDescent="0.25">
      <c r="A460" s="85">
        <v>2022</v>
      </c>
      <c r="B460" s="76">
        <v>44926</v>
      </c>
      <c r="C460" s="85" t="s">
        <v>121</v>
      </c>
      <c r="D460" s="85" t="s">
        <v>122</v>
      </c>
      <c r="E460" s="85" t="s">
        <v>123</v>
      </c>
      <c r="F460" s="77">
        <f t="shared" si="324"/>
        <v>459</v>
      </c>
      <c r="G460" s="85" t="s">
        <v>1586</v>
      </c>
      <c r="H460" s="85">
        <v>86</v>
      </c>
      <c r="I460" s="85" t="s">
        <v>797</v>
      </c>
      <c r="J460" s="217" t="s">
        <v>800</v>
      </c>
      <c r="K460" s="77" t="str">
        <f>VLOOKUP(J460,[1]CodMpios!$B$1075:$E$1087,4,FALSE)</f>
        <v>86001 - Mocoa</v>
      </c>
      <c r="L460" s="77" t="str">
        <f>VLOOKUP($J460,[1]Coord_Mpios_X_Y!$B$102:$K$114,9,FALSE)</f>
        <v>1,228574994655</v>
      </c>
      <c r="M460" s="77" t="str">
        <f>VLOOKUP($J460,[1]Coord_Mpios_X_Y!$B$102:$K$114,10,FALSE)</f>
        <v>-76,684362183288</v>
      </c>
      <c r="N460" s="86" t="s">
        <v>1784</v>
      </c>
      <c r="O460" s="86" t="s">
        <v>1776</v>
      </c>
      <c r="P460" s="218"/>
      <c r="Q460" s="85" t="s">
        <v>126</v>
      </c>
      <c r="R460" s="108">
        <v>10554632</v>
      </c>
      <c r="S460" s="62" t="str">
        <f t="shared" si="304"/>
        <v>CC10554632</v>
      </c>
      <c r="T460" s="91" t="s">
        <v>163</v>
      </c>
      <c r="U460" s="85" t="s">
        <v>163</v>
      </c>
      <c r="V460" s="91" t="s">
        <v>345</v>
      </c>
      <c r="W460" s="85" t="s">
        <v>528</v>
      </c>
      <c r="X460" s="87">
        <v>22169</v>
      </c>
      <c r="Y460" s="89">
        <f t="shared" si="320"/>
        <v>60</v>
      </c>
      <c r="Z460" s="63">
        <f>VLOOKUP($Y460,[1]Edades!$A$3:$H$153,4,FALSE)</f>
        <v>6</v>
      </c>
      <c r="AA460" s="63" t="str">
        <f>VLOOKUP($Y460,[1]Edades!$A$3:$H$153,6,FALSE)</f>
        <v>6 - Persona mayor</v>
      </c>
      <c r="AB460" s="63">
        <f>VLOOKUP($Y460,[1]Edades!$A$3:$H$153,7,FALSE)</f>
        <v>13</v>
      </c>
      <c r="AC460" s="63" t="str">
        <f>VLOOKUP($Y460,[1]Edades!$A$3:$H$153,8,FALSE)</f>
        <v>60-64</v>
      </c>
      <c r="AD460" s="91" t="s">
        <v>1589</v>
      </c>
      <c r="AE460" s="85">
        <v>1</v>
      </c>
      <c r="AF460" s="85" t="s">
        <v>807</v>
      </c>
      <c r="AG460" s="86" t="s">
        <v>1777</v>
      </c>
      <c r="AH460" s="85" t="s">
        <v>807</v>
      </c>
      <c r="AI460" s="85" t="s">
        <v>807</v>
      </c>
      <c r="AJ460" s="85" t="s">
        <v>807</v>
      </c>
      <c r="AK460" s="86" t="s">
        <v>1784</v>
      </c>
      <c r="AL460" s="85" t="s">
        <v>807</v>
      </c>
      <c r="AM460" s="85" t="s">
        <v>1786</v>
      </c>
      <c r="AN460" s="85" t="s">
        <v>131</v>
      </c>
      <c r="AO460" s="85" t="s">
        <v>131</v>
      </c>
      <c r="AP460" s="85" t="s">
        <v>131</v>
      </c>
      <c r="AQ460" s="75" t="s">
        <v>1841</v>
      </c>
      <c r="AR460" s="53" t="str">
        <f t="shared" si="321"/>
        <v>86001 - Mocoa</v>
      </c>
      <c r="AS460" s="85" t="s">
        <v>1586</v>
      </c>
      <c r="AT460" s="85">
        <v>3233665937</v>
      </c>
      <c r="AU460" s="85" t="s">
        <v>1219</v>
      </c>
      <c r="AV460" s="85"/>
      <c r="AW460" s="85"/>
      <c r="AX460" s="85"/>
      <c r="AY460" s="85"/>
      <c r="AZ460" s="85"/>
      <c r="BA460" s="85">
        <v>86</v>
      </c>
      <c r="BB460" s="85" t="s">
        <v>1778</v>
      </c>
      <c r="BC460" s="85">
        <v>86001</v>
      </c>
      <c r="BD460" s="85" t="s">
        <v>1586</v>
      </c>
      <c r="BE460" s="89">
        <v>860010017201</v>
      </c>
      <c r="BF460" s="49" t="s">
        <v>1079</v>
      </c>
      <c r="BG460" s="85" t="s">
        <v>1779</v>
      </c>
      <c r="BH460" s="85" t="s">
        <v>1780</v>
      </c>
      <c r="BI460" s="85">
        <v>4201616</v>
      </c>
      <c r="BJ460" s="85"/>
      <c r="BK460" s="85"/>
      <c r="BL460" s="85" t="s">
        <v>807</v>
      </c>
      <c r="BM460" s="85" t="s">
        <v>130</v>
      </c>
      <c r="BN460" s="85" t="s">
        <v>132</v>
      </c>
      <c r="BO460" s="85">
        <v>0</v>
      </c>
      <c r="BP460" s="85" t="s">
        <v>132</v>
      </c>
      <c r="BQ460" s="85" t="s">
        <v>132</v>
      </c>
      <c r="BR460" s="85" t="s">
        <v>807</v>
      </c>
      <c r="BS460" s="85" t="s">
        <v>807</v>
      </c>
      <c r="BT460" s="87">
        <v>44656</v>
      </c>
      <c r="BU460" s="85" t="s">
        <v>1677</v>
      </c>
      <c r="BV460" s="85" t="s">
        <v>130</v>
      </c>
      <c r="BW460" s="91" t="s">
        <v>1678</v>
      </c>
      <c r="BX460" s="85"/>
      <c r="BY460" s="88" t="s">
        <v>130</v>
      </c>
      <c r="BZ460" s="85" t="s">
        <v>807</v>
      </c>
      <c r="CA460" s="85" t="s">
        <v>807</v>
      </c>
      <c r="CB460" s="85"/>
      <c r="CC460" s="85"/>
      <c r="CD460" s="85" t="s">
        <v>131</v>
      </c>
      <c r="CE460" s="88" t="s">
        <v>1681</v>
      </c>
      <c r="CF460" s="80" t="str">
        <f t="shared" si="327"/>
        <v>HTA</v>
      </c>
      <c r="CG460" s="98"/>
      <c r="CH460" s="98"/>
      <c r="CI460" s="50" t="e">
        <f t="shared" si="305"/>
        <v>#DIV/0!</v>
      </c>
      <c r="CJ460" s="18" t="str">
        <f t="shared" si="306"/>
        <v>SIN DATO</v>
      </c>
      <c r="CK460" s="95" t="e">
        <f>Hoja1!L462</f>
        <v>#NUM!</v>
      </c>
      <c r="CL460" s="10" t="s">
        <v>807</v>
      </c>
      <c r="CM460" s="98">
        <v>44265</v>
      </c>
      <c r="CN460" s="92"/>
      <c r="CO460" s="75">
        <v>1</v>
      </c>
      <c r="CP460" s="98">
        <v>42370</v>
      </c>
      <c r="CQ460" s="75">
        <v>2</v>
      </c>
      <c r="CR460" s="65" t="s">
        <v>1222</v>
      </c>
      <c r="CS460" s="75">
        <v>0</v>
      </c>
      <c r="CT460" s="110" t="s">
        <v>131</v>
      </c>
      <c r="CU460" s="93" t="s">
        <v>807</v>
      </c>
      <c r="CV460" s="92"/>
      <c r="CW460" s="102"/>
      <c r="CX460" s="102"/>
      <c r="CY460" s="93" t="s">
        <v>807</v>
      </c>
      <c r="CZ460" s="92" t="s">
        <v>132</v>
      </c>
      <c r="DA460" s="75" t="s">
        <v>807</v>
      </c>
      <c r="DB460" s="92">
        <v>0</v>
      </c>
      <c r="DC460" s="75" t="str">
        <f t="shared" si="307"/>
        <v/>
      </c>
      <c r="DD460" s="16" t="str">
        <f t="shared" si="308"/>
        <v/>
      </c>
      <c r="DE460" s="16" t="str">
        <f t="shared" si="309"/>
        <v/>
      </c>
      <c r="DF460" s="16" t="str">
        <f t="shared" si="310"/>
        <v/>
      </c>
      <c r="DG460" s="16" t="str">
        <f t="shared" si="322"/>
        <v xml:space="preserve"> +  +  + </v>
      </c>
      <c r="DH460" s="16" t="str">
        <f t="shared" si="328"/>
        <v>HTA</v>
      </c>
      <c r="DI460" s="98"/>
      <c r="DJ460" s="75" t="str">
        <f t="shared" si="311"/>
        <v>NO</v>
      </c>
      <c r="DL460" s="98"/>
      <c r="DM460" s="98"/>
      <c r="DN460" s="75" t="str">
        <f t="shared" si="312"/>
        <v>NO</v>
      </c>
      <c r="DO460" s="98"/>
      <c r="DP460" s="75" t="str">
        <f t="shared" si="313"/>
        <v>NO</v>
      </c>
      <c r="DQ460" s="98"/>
      <c r="DR460" s="75" t="str">
        <f t="shared" si="314"/>
        <v>NO</v>
      </c>
      <c r="DS460" s="98"/>
      <c r="DT460" s="75" t="str">
        <f t="shared" si="315"/>
        <v>NO</v>
      </c>
      <c r="DU460" s="98"/>
      <c r="DV460" s="75" t="str">
        <f t="shared" si="316"/>
        <v>NO</v>
      </c>
      <c r="DW460" s="98"/>
      <c r="DX460" s="75" t="str">
        <f t="shared" si="317"/>
        <v>NO</v>
      </c>
      <c r="DY460" s="98"/>
      <c r="DZ460" s="75" t="str">
        <f t="shared" si="318"/>
        <v>NO</v>
      </c>
      <c r="EA460" s="98"/>
      <c r="EB460" s="75" t="str">
        <f t="shared" si="319"/>
        <v>NO</v>
      </c>
      <c r="EC460" s="98" t="s">
        <v>807</v>
      </c>
      <c r="ED460" s="92" t="s">
        <v>1530</v>
      </c>
      <c r="EE460" s="92"/>
      <c r="EF460" s="98" t="s">
        <v>807</v>
      </c>
      <c r="EG460" s="94"/>
      <c r="EH460" s="99" t="s">
        <v>131</v>
      </c>
      <c r="EI460" s="99" t="s">
        <v>807</v>
      </c>
      <c r="EJ460" s="99"/>
      <c r="EK460" s="101"/>
      <c r="EL460" s="92"/>
      <c r="EM460" s="103"/>
      <c r="EN460" s="102"/>
      <c r="EO460" s="101"/>
      <c r="EP460" s="92"/>
      <c r="EQ460" s="101"/>
      <c r="ER460" s="99">
        <v>0</v>
      </c>
      <c r="ES460" s="101"/>
      <c r="ET460" s="192"/>
      <c r="EU460" s="101"/>
      <c r="EV460" s="92"/>
      <c r="EW460" s="101"/>
      <c r="EX460" s="92"/>
      <c r="EY460" s="103"/>
      <c r="EZ460" s="92"/>
      <c r="FA460" s="102"/>
      <c r="FB460" s="102"/>
      <c r="FC460" s="92"/>
      <c r="FD460" s="92"/>
      <c r="FE460" s="103"/>
      <c r="FF460" s="105"/>
      <c r="FG460" s="101"/>
      <c r="FH460" s="105"/>
      <c r="FI460" s="92"/>
      <c r="FJ460" s="94"/>
      <c r="FK460" s="92"/>
      <c r="FL460" s="98">
        <v>44656</v>
      </c>
      <c r="FM460" s="98" t="s">
        <v>1530</v>
      </c>
      <c r="FN460" s="98">
        <v>44747</v>
      </c>
      <c r="FO460" s="107" t="s">
        <v>807</v>
      </c>
      <c r="FP460" s="92" t="s">
        <v>132</v>
      </c>
      <c r="FQ460" s="92" t="s">
        <v>132</v>
      </c>
      <c r="FR460" s="92" t="s">
        <v>132</v>
      </c>
      <c r="FS460" s="107" t="s">
        <v>807</v>
      </c>
      <c r="FT460" s="92" t="s">
        <v>132</v>
      </c>
      <c r="FU460" s="92"/>
      <c r="GM460" s="102"/>
    </row>
    <row r="461" spans="1:195" s="75" customFormat="1" x14ac:dyDescent="0.25">
      <c r="A461" s="85">
        <v>2022</v>
      </c>
      <c r="B461" s="76">
        <v>44926</v>
      </c>
      <c r="C461" s="85" t="s">
        <v>121</v>
      </c>
      <c r="D461" s="85" t="s">
        <v>122</v>
      </c>
      <c r="E461" s="85" t="s">
        <v>1475</v>
      </c>
      <c r="F461" s="77">
        <f t="shared" si="324"/>
        <v>460</v>
      </c>
      <c r="G461" s="85" t="s">
        <v>1586</v>
      </c>
      <c r="H461" s="85">
        <v>86</v>
      </c>
      <c r="I461" s="85" t="s">
        <v>797</v>
      </c>
      <c r="J461" s="217" t="s">
        <v>800</v>
      </c>
      <c r="K461" s="77" t="str">
        <f>VLOOKUP(J461,[1]CodMpios!$B$1075:$E$1087,4,FALSE)</f>
        <v>86001 - Mocoa</v>
      </c>
      <c r="L461" s="77" t="str">
        <f>VLOOKUP($J461,[1]Coord_Mpios_X_Y!$B$102:$K$114,9,FALSE)</f>
        <v>1,228574994655</v>
      </c>
      <c r="M461" s="77" t="str">
        <f>VLOOKUP($J461,[1]Coord_Mpios_X_Y!$B$102:$K$114,10,FALSE)</f>
        <v>-76,684362183288</v>
      </c>
      <c r="N461" s="86" t="s">
        <v>1784</v>
      </c>
      <c r="O461" s="86" t="s">
        <v>1776</v>
      </c>
      <c r="P461" s="218"/>
      <c r="Q461" s="85" t="s">
        <v>126</v>
      </c>
      <c r="R461" s="108">
        <v>69015089</v>
      </c>
      <c r="S461" s="62" t="str">
        <f t="shared" si="304"/>
        <v>CC69015089</v>
      </c>
      <c r="T461" s="91" t="s">
        <v>336</v>
      </c>
      <c r="U461" s="85" t="s">
        <v>719</v>
      </c>
      <c r="V461" s="91" t="s">
        <v>351</v>
      </c>
      <c r="W461" s="85" t="s">
        <v>744</v>
      </c>
      <c r="X461" s="87">
        <v>25369</v>
      </c>
      <c r="Y461" s="89">
        <f t="shared" si="320"/>
        <v>69</v>
      </c>
      <c r="Z461" s="63">
        <f>VLOOKUP($Y461,[1]Edades!$A$3:$H$153,4,FALSE)</f>
        <v>6</v>
      </c>
      <c r="AA461" s="63" t="str">
        <f>VLOOKUP($Y461,[1]Edades!$A$3:$H$153,6,FALSE)</f>
        <v>6 - Persona mayor</v>
      </c>
      <c r="AB461" s="63">
        <f>VLOOKUP($Y461,[1]Edades!$A$3:$H$153,7,FALSE)</f>
        <v>14</v>
      </c>
      <c r="AC461" s="63" t="str">
        <f>VLOOKUP($Y461,[1]Edades!$A$3:$H$153,8,FALSE)</f>
        <v>65-69</v>
      </c>
      <c r="AD461" s="91" t="s">
        <v>1590</v>
      </c>
      <c r="AE461" s="85">
        <v>2</v>
      </c>
      <c r="AF461" s="85" t="s">
        <v>807</v>
      </c>
      <c r="AG461" s="86" t="s">
        <v>363</v>
      </c>
      <c r="AH461" s="86" t="s">
        <v>130</v>
      </c>
      <c r="AI461" s="85" t="s">
        <v>807</v>
      </c>
      <c r="AJ461" s="85" t="s">
        <v>807</v>
      </c>
      <c r="AK461" s="86" t="s">
        <v>1784</v>
      </c>
      <c r="AL461" s="85" t="s">
        <v>807</v>
      </c>
      <c r="AM461" s="85" t="s">
        <v>1786</v>
      </c>
      <c r="AN461" s="85" t="s">
        <v>131</v>
      </c>
      <c r="AO461" s="85" t="s">
        <v>131</v>
      </c>
      <c r="AP461" s="85" t="s">
        <v>131</v>
      </c>
      <c r="AQ461" s="75" t="s">
        <v>1841</v>
      </c>
      <c r="AR461" s="53" t="str">
        <f t="shared" si="321"/>
        <v>86001 - Mocoa</v>
      </c>
      <c r="AS461" s="85" t="s">
        <v>1586</v>
      </c>
      <c r="AT461" s="85">
        <v>3227273978</v>
      </c>
      <c r="AU461" s="85" t="s">
        <v>1219</v>
      </c>
      <c r="AV461" s="85"/>
      <c r="AW461" s="85"/>
      <c r="AX461" s="85"/>
      <c r="AY461" s="85"/>
      <c r="AZ461" s="85"/>
      <c r="BA461" s="85">
        <v>86</v>
      </c>
      <c r="BB461" s="85" t="s">
        <v>1778</v>
      </c>
      <c r="BC461" s="85">
        <v>86001</v>
      </c>
      <c r="BD461" s="85" t="s">
        <v>1586</v>
      </c>
      <c r="BE461" s="89">
        <v>860010017201</v>
      </c>
      <c r="BF461" s="49" t="s">
        <v>1079</v>
      </c>
      <c r="BG461" s="85" t="s">
        <v>1779</v>
      </c>
      <c r="BH461" s="85" t="s">
        <v>1780</v>
      </c>
      <c r="BI461" s="85">
        <v>4201616</v>
      </c>
      <c r="BJ461" s="85"/>
      <c r="BK461" s="85"/>
      <c r="BL461" s="85" t="s">
        <v>807</v>
      </c>
      <c r="BM461" s="85" t="s">
        <v>130</v>
      </c>
      <c r="BN461" s="85" t="s">
        <v>132</v>
      </c>
      <c r="BO461" s="85">
        <v>0</v>
      </c>
      <c r="BP461" s="85" t="s">
        <v>132</v>
      </c>
      <c r="BQ461" s="85" t="s">
        <v>132</v>
      </c>
      <c r="BR461" s="85" t="s">
        <v>807</v>
      </c>
      <c r="BS461" s="85" t="s">
        <v>807</v>
      </c>
      <c r="BT461" s="87">
        <v>44844</v>
      </c>
      <c r="BU461" s="85" t="s">
        <v>1677</v>
      </c>
      <c r="BV461" s="85" t="s">
        <v>130</v>
      </c>
      <c r="BW461" s="91" t="s">
        <v>1678</v>
      </c>
      <c r="BX461" s="85"/>
      <c r="BY461" s="85" t="s">
        <v>132</v>
      </c>
      <c r="BZ461" s="85" t="s">
        <v>807</v>
      </c>
      <c r="CA461" s="85" t="s">
        <v>807</v>
      </c>
      <c r="CB461" s="85"/>
      <c r="CC461" s="85"/>
      <c r="CD461" s="85" t="s">
        <v>131</v>
      </c>
      <c r="CE461" s="88" t="s">
        <v>1681</v>
      </c>
      <c r="CF461" s="80" t="str">
        <f t="shared" si="327"/>
        <v>HTA + DM</v>
      </c>
      <c r="CG461" s="109">
        <v>82</v>
      </c>
      <c r="CH461" s="95">
        <v>160</v>
      </c>
      <c r="CI461" s="50">
        <f t="shared" si="305"/>
        <v>32.031249999999993</v>
      </c>
      <c r="CJ461" s="18" t="str">
        <f t="shared" si="306"/>
        <v>OBESIDAD</v>
      </c>
      <c r="CK461" s="95">
        <f>Hoja1!L463</f>
        <v>24</v>
      </c>
      <c r="CL461" s="10" t="s">
        <v>1114</v>
      </c>
      <c r="CM461" s="98">
        <v>44265</v>
      </c>
      <c r="CN461" s="92"/>
      <c r="CO461" s="75">
        <v>1</v>
      </c>
      <c r="CP461" s="98">
        <v>40544</v>
      </c>
      <c r="CQ461" s="75">
        <v>1</v>
      </c>
      <c r="CR461" s="98">
        <v>44369</v>
      </c>
      <c r="CS461" s="75">
        <v>1</v>
      </c>
      <c r="CT461" s="110" t="s">
        <v>1707</v>
      </c>
      <c r="CU461" s="93" t="s">
        <v>807</v>
      </c>
      <c r="CV461" s="92"/>
      <c r="CW461" s="102">
        <v>160</v>
      </c>
      <c r="CX461" s="102">
        <v>88</v>
      </c>
      <c r="CY461" s="93" t="s">
        <v>807</v>
      </c>
      <c r="CZ461" s="92" t="s">
        <v>130</v>
      </c>
      <c r="DA461" s="75" t="s">
        <v>807</v>
      </c>
      <c r="DB461" s="92">
        <v>0</v>
      </c>
      <c r="DC461" s="75" t="str">
        <f t="shared" si="307"/>
        <v/>
      </c>
      <c r="DD461" s="16" t="str">
        <f t="shared" si="308"/>
        <v/>
      </c>
      <c r="DE461" s="16" t="str">
        <f t="shared" si="309"/>
        <v/>
      </c>
      <c r="DF461" s="16" t="str">
        <f t="shared" si="310"/>
        <v/>
      </c>
      <c r="DG461" s="16" t="str">
        <f t="shared" si="322"/>
        <v xml:space="preserve"> +  +  + </v>
      </c>
      <c r="DH461" s="16" t="str">
        <f t="shared" ref="DH461:DH466" si="329">E461</f>
        <v>HTA + DM</v>
      </c>
      <c r="DI461" s="98"/>
      <c r="DJ461" s="75" t="str">
        <f t="shared" si="311"/>
        <v>NO</v>
      </c>
      <c r="DL461" s="98"/>
      <c r="DM461" s="97">
        <v>44497</v>
      </c>
      <c r="DN461" s="75" t="str">
        <f t="shared" si="312"/>
        <v>SI</v>
      </c>
      <c r="DO461" s="98"/>
      <c r="DP461" s="75" t="str">
        <f t="shared" si="313"/>
        <v>NO</v>
      </c>
      <c r="DQ461" s="98"/>
      <c r="DR461" s="75" t="str">
        <f t="shared" si="314"/>
        <v>NO</v>
      </c>
      <c r="DS461" s="98"/>
      <c r="DT461" s="75" t="str">
        <f t="shared" si="315"/>
        <v>NO</v>
      </c>
      <c r="DU461" s="98"/>
      <c r="DV461" s="75" t="str">
        <f t="shared" si="316"/>
        <v>NO</v>
      </c>
      <c r="DW461" s="98"/>
      <c r="DX461" s="75" t="str">
        <f t="shared" si="317"/>
        <v>NO</v>
      </c>
      <c r="DY461" s="98">
        <v>44847</v>
      </c>
      <c r="DZ461" s="75" t="str">
        <f t="shared" si="318"/>
        <v>SI</v>
      </c>
      <c r="EA461" s="98"/>
      <c r="EB461" s="75" t="str">
        <f t="shared" si="319"/>
        <v>NO</v>
      </c>
      <c r="EC461" s="98" t="s">
        <v>807</v>
      </c>
      <c r="ED461" s="92" t="s">
        <v>1530</v>
      </c>
      <c r="EE461" s="92"/>
      <c r="EF461" s="98" t="s">
        <v>807</v>
      </c>
      <c r="EG461" s="94"/>
      <c r="EH461" s="99" t="s">
        <v>131</v>
      </c>
      <c r="EI461" s="99" t="s">
        <v>807</v>
      </c>
      <c r="EJ461" s="99"/>
      <c r="EK461" s="194">
        <v>44848</v>
      </c>
      <c r="EL461" s="92">
        <v>0.81</v>
      </c>
      <c r="EM461" s="195">
        <v>44848</v>
      </c>
      <c r="EN461" s="102">
        <v>105</v>
      </c>
      <c r="EO461" s="194">
        <v>44848</v>
      </c>
      <c r="EP461" s="92">
        <v>151</v>
      </c>
      <c r="EQ461" s="194">
        <v>44848</v>
      </c>
      <c r="ER461" s="99">
        <v>60.199999999999989</v>
      </c>
      <c r="ES461" s="194">
        <v>44848</v>
      </c>
      <c r="ET461" s="192">
        <v>55.2</v>
      </c>
      <c r="EU461" s="194">
        <v>44848</v>
      </c>
      <c r="EV461" s="92">
        <v>178</v>
      </c>
      <c r="EW461" s="194">
        <v>44848</v>
      </c>
      <c r="EX461" s="92"/>
      <c r="EY461" s="195">
        <v>44848</v>
      </c>
      <c r="EZ461" s="92">
        <v>6.5</v>
      </c>
      <c r="FA461" s="102"/>
      <c r="FB461" s="102"/>
      <c r="FC461" s="92"/>
      <c r="FD461" s="92"/>
      <c r="FE461" s="195">
        <v>44848</v>
      </c>
      <c r="FF461" s="141">
        <v>13</v>
      </c>
      <c r="FG461" s="194">
        <v>44848</v>
      </c>
      <c r="FH461" s="141">
        <v>34</v>
      </c>
      <c r="FI461" s="92"/>
      <c r="FJ461" s="94"/>
      <c r="FK461" s="92"/>
      <c r="FL461" s="98">
        <v>44844</v>
      </c>
      <c r="FM461" s="98" t="s">
        <v>1530</v>
      </c>
      <c r="FN461" s="98">
        <v>44936</v>
      </c>
      <c r="FO461" s="107"/>
      <c r="FP461" s="92" t="s">
        <v>132</v>
      </c>
      <c r="FQ461" s="92" t="s">
        <v>132</v>
      </c>
      <c r="FR461" s="92" t="s">
        <v>132</v>
      </c>
      <c r="FS461" s="107" t="s">
        <v>807</v>
      </c>
      <c r="FT461" s="92" t="s">
        <v>132</v>
      </c>
      <c r="FU461" s="92"/>
      <c r="GM461" s="102"/>
    </row>
    <row r="462" spans="1:195" s="75" customFormat="1" x14ac:dyDescent="0.25">
      <c r="A462" s="85">
        <v>2022</v>
      </c>
      <c r="B462" s="76">
        <v>44926</v>
      </c>
      <c r="C462" s="85" t="s">
        <v>121</v>
      </c>
      <c r="D462" s="85" t="s">
        <v>122</v>
      </c>
      <c r="E462" s="85" t="s">
        <v>123</v>
      </c>
      <c r="F462" s="77">
        <f t="shared" si="324"/>
        <v>461</v>
      </c>
      <c r="G462" s="85" t="s">
        <v>1586</v>
      </c>
      <c r="H462" s="85">
        <v>86</v>
      </c>
      <c r="I462" s="85" t="s">
        <v>797</v>
      </c>
      <c r="J462" s="217" t="s">
        <v>800</v>
      </c>
      <c r="K462" s="77" t="str">
        <f>VLOOKUP(J462,[1]CodMpios!$B$1075:$E$1087,4,FALSE)</f>
        <v>86001 - Mocoa</v>
      </c>
      <c r="L462" s="77" t="str">
        <f>VLOOKUP($J462,[1]Coord_Mpios_X_Y!$B$102:$K$114,9,FALSE)</f>
        <v>1,228574994655</v>
      </c>
      <c r="M462" s="77" t="str">
        <f>VLOOKUP($J462,[1]Coord_Mpios_X_Y!$B$102:$K$114,10,FALSE)</f>
        <v>-76,684362183288</v>
      </c>
      <c r="N462" s="86" t="s">
        <v>1784</v>
      </c>
      <c r="O462" s="86" t="s">
        <v>1794</v>
      </c>
      <c r="P462" s="218">
        <v>44592</v>
      </c>
      <c r="Q462" s="85" t="s">
        <v>126</v>
      </c>
      <c r="R462" s="108">
        <v>12984995</v>
      </c>
      <c r="S462" s="62" t="str">
        <f t="shared" si="304"/>
        <v>CC12984995</v>
      </c>
      <c r="T462" s="91" t="s">
        <v>490</v>
      </c>
      <c r="U462" s="85" t="s">
        <v>530</v>
      </c>
      <c r="V462" s="91" t="s">
        <v>557</v>
      </c>
      <c r="W462" s="85" t="s">
        <v>859</v>
      </c>
      <c r="X462" s="87">
        <v>23923</v>
      </c>
      <c r="Y462" s="89">
        <f t="shared" si="320"/>
        <v>65</v>
      </c>
      <c r="Z462" s="63">
        <f>VLOOKUP($Y462,[1]Edades!$A$3:$H$153,4,FALSE)</f>
        <v>6</v>
      </c>
      <c r="AA462" s="63" t="str">
        <f>VLOOKUP($Y462,[1]Edades!$A$3:$H$153,6,FALSE)</f>
        <v>6 - Persona mayor</v>
      </c>
      <c r="AB462" s="63">
        <f>VLOOKUP($Y462,[1]Edades!$A$3:$H$153,7,FALSE)</f>
        <v>14</v>
      </c>
      <c r="AC462" s="63" t="str">
        <f>VLOOKUP($Y462,[1]Edades!$A$3:$H$153,8,FALSE)</f>
        <v>65-69</v>
      </c>
      <c r="AD462" s="91" t="s">
        <v>1589</v>
      </c>
      <c r="AE462" s="85">
        <v>1</v>
      </c>
      <c r="AF462" s="85" t="s">
        <v>807</v>
      </c>
      <c r="AG462" s="86" t="s">
        <v>1777</v>
      </c>
      <c r="AH462" s="85" t="s">
        <v>807</v>
      </c>
      <c r="AI462" s="85" t="s">
        <v>807</v>
      </c>
      <c r="AJ462" s="85" t="s">
        <v>807</v>
      </c>
      <c r="AK462" s="86" t="s">
        <v>1784</v>
      </c>
      <c r="AL462" s="86" t="s">
        <v>1600</v>
      </c>
      <c r="AM462" s="85" t="s">
        <v>1786</v>
      </c>
      <c r="AN462" s="85" t="s">
        <v>131</v>
      </c>
      <c r="AO462" s="85" t="s">
        <v>131</v>
      </c>
      <c r="AP462" s="85" t="s">
        <v>131</v>
      </c>
      <c r="AQ462" s="75" t="s">
        <v>1841</v>
      </c>
      <c r="AR462" s="53" t="str">
        <f t="shared" si="321"/>
        <v>86001 - Mocoa</v>
      </c>
      <c r="AS462" s="85" t="s">
        <v>1586</v>
      </c>
      <c r="AT462" s="85">
        <v>3103430021</v>
      </c>
      <c r="AU462" s="85" t="s">
        <v>1219</v>
      </c>
      <c r="AV462" s="85"/>
      <c r="AW462" s="85"/>
      <c r="AX462" s="85"/>
      <c r="AY462" s="85"/>
      <c r="AZ462" s="85"/>
      <c r="BA462" s="85">
        <v>86</v>
      </c>
      <c r="BB462" s="85" t="s">
        <v>1778</v>
      </c>
      <c r="BC462" s="85">
        <v>86001</v>
      </c>
      <c r="BD462" s="85" t="s">
        <v>1586</v>
      </c>
      <c r="BE462" s="89">
        <v>860010017201</v>
      </c>
      <c r="BF462" s="49" t="s">
        <v>1079</v>
      </c>
      <c r="BG462" s="85" t="s">
        <v>1779</v>
      </c>
      <c r="BH462" s="85" t="s">
        <v>1780</v>
      </c>
      <c r="BI462" s="85">
        <v>4201616</v>
      </c>
      <c r="BJ462" s="85"/>
      <c r="BK462" s="85"/>
      <c r="BL462" s="85" t="s">
        <v>807</v>
      </c>
      <c r="BM462" s="85" t="s">
        <v>130</v>
      </c>
      <c r="BN462" s="85" t="s">
        <v>132</v>
      </c>
      <c r="BO462" s="85">
        <v>0</v>
      </c>
      <c r="BP462" s="85" t="s">
        <v>132</v>
      </c>
      <c r="BQ462" s="85" t="s">
        <v>132</v>
      </c>
      <c r="BR462" s="85" t="s">
        <v>807</v>
      </c>
      <c r="BS462" s="85" t="s">
        <v>807</v>
      </c>
      <c r="BT462" s="87">
        <v>44320</v>
      </c>
      <c r="BU462" s="85" t="s">
        <v>1677</v>
      </c>
      <c r="BV462" s="85" t="s">
        <v>130</v>
      </c>
      <c r="BW462" s="91" t="s">
        <v>1678</v>
      </c>
      <c r="BX462" s="85"/>
      <c r="BY462" s="85" t="s">
        <v>132</v>
      </c>
      <c r="BZ462" s="85" t="s">
        <v>807</v>
      </c>
      <c r="CA462" s="85" t="s">
        <v>807</v>
      </c>
      <c r="CB462" s="85"/>
      <c r="CC462" s="85"/>
      <c r="CD462" s="85" t="s">
        <v>131</v>
      </c>
      <c r="CE462" s="88" t="s">
        <v>1681</v>
      </c>
      <c r="CF462" s="80" t="str">
        <f t="shared" si="327"/>
        <v>HTA</v>
      </c>
      <c r="CG462" s="98"/>
      <c r="CH462" s="98"/>
      <c r="CI462" s="50" t="e">
        <f t="shared" si="305"/>
        <v>#DIV/0!</v>
      </c>
      <c r="CJ462" s="18" t="str">
        <f t="shared" si="306"/>
        <v>SIN DATO</v>
      </c>
      <c r="CK462" s="95" t="e">
        <f>Hoja1!L464</f>
        <v>#NUM!</v>
      </c>
      <c r="CL462" s="10" t="s">
        <v>807</v>
      </c>
      <c r="CM462" s="98">
        <v>44266</v>
      </c>
      <c r="CN462" s="92"/>
      <c r="CO462" s="75">
        <v>1</v>
      </c>
      <c r="CP462" s="98">
        <v>39814</v>
      </c>
      <c r="CQ462" s="75">
        <v>2</v>
      </c>
      <c r="CR462" s="65" t="s">
        <v>1222</v>
      </c>
      <c r="CS462" s="75">
        <v>0</v>
      </c>
      <c r="CT462" s="110" t="s">
        <v>131</v>
      </c>
      <c r="CU462" s="93" t="s">
        <v>807</v>
      </c>
      <c r="CV462" s="92"/>
      <c r="CW462" s="102"/>
      <c r="CX462" s="102"/>
      <c r="CY462" s="93" t="s">
        <v>807</v>
      </c>
      <c r="CZ462" s="92" t="s">
        <v>130</v>
      </c>
      <c r="DA462" s="75" t="s">
        <v>807</v>
      </c>
      <c r="DB462" s="92">
        <v>0</v>
      </c>
      <c r="DC462" s="75" t="str">
        <f t="shared" si="307"/>
        <v/>
      </c>
      <c r="DD462" s="16" t="str">
        <f t="shared" si="308"/>
        <v/>
      </c>
      <c r="DE462" s="16" t="str">
        <f t="shared" si="309"/>
        <v/>
      </c>
      <c r="DF462" s="16" t="str">
        <f t="shared" si="310"/>
        <v/>
      </c>
      <c r="DG462" s="16" t="str">
        <f t="shared" si="322"/>
        <v xml:space="preserve"> +  +  + </v>
      </c>
      <c r="DH462" s="16" t="str">
        <f t="shared" si="329"/>
        <v>HTA</v>
      </c>
      <c r="DI462" s="98"/>
      <c r="DJ462" s="75" t="str">
        <f t="shared" si="311"/>
        <v>NO</v>
      </c>
      <c r="DL462" s="98"/>
      <c r="DM462" s="98"/>
      <c r="DN462" s="75" t="str">
        <f t="shared" si="312"/>
        <v>NO</v>
      </c>
      <c r="DO462" s="98"/>
      <c r="DP462" s="75" t="str">
        <f t="shared" si="313"/>
        <v>NO</v>
      </c>
      <c r="DQ462" s="98"/>
      <c r="DR462" s="75" t="str">
        <f t="shared" si="314"/>
        <v>NO</v>
      </c>
      <c r="DS462" s="98"/>
      <c r="DT462" s="75" t="str">
        <f t="shared" si="315"/>
        <v>NO</v>
      </c>
      <c r="DU462" s="98"/>
      <c r="DV462" s="75" t="str">
        <f t="shared" si="316"/>
        <v>NO</v>
      </c>
      <c r="DW462" s="98"/>
      <c r="DX462" s="75" t="str">
        <f t="shared" si="317"/>
        <v>NO</v>
      </c>
      <c r="DY462" s="98">
        <v>44264</v>
      </c>
      <c r="DZ462" s="75" t="str">
        <f t="shared" si="318"/>
        <v>SI</v>
      </c>
      <c r="EA462" s="98"/>
      <c r="EB462" s="75" t="str">
        <f t="shared" si="319"/>
        <v>NO</v>
      </c>
      <c r="EC462" s="98" t="s">
        <v>807</v>
      </c>
      <c r="ED462" s="92" t="s">
        <v>1530</v>
      </c>
      <c r="EE462" s="92"/>
      <c r="EF462" s="98" t="s">
        <v>807</v>
      </c>
      <c r="EG462" s="94"/>
      <c r="EH462" s="99" t="s">
        <v>131</v>
      </c>
      <c r="EI462" s="99" t="s">
        <v>807</v>
      </c>
      <c r="EJ462" s="99"/>
      <c r="EK462" s="106">
        <v>44263</v>
      </c>
      <c r="EL462" s="92">
        <v>0.94</v>
      </c>
      <c r="EM462" s="100">
        <v>44263</v>
      </c>
      <c r="EN462" s="102">
        <v>109</v>
      </c>
      <c r="EO462" s="106">
        <v>44263</v>
      </c>
      <c r="EP462" s="92">
        <v>211</v>
      </c>
      <c r="EQ462" s="106">
        <v>44263</v>
      </c>
      <c r="ER462" s="99">
        <v>75.5</v>
      </c>
      <c r="ES462" s="106">
        <v>44263</v>
      </c>
      <c r="ET462" s="192">
        <v>50.9</v>
      </c>
      <c r="EU462" s="106">
        <v>44263</v>
      </c>
      <c r="EV462" s="92">
        <v>423</v>
      </c>
      <c r="EW462" s="106">
        <v>44263</v>
      </c>
      <c r="EX462" s="92"/>
      <c r="EY462" s="103"/>
      <c r="EZ462" s="92"/>
      <c r="FA462" s="102"/>
      <c r="FB462" s="102"/>
      <c r="FC462" s="92"/>
      <c r="FD462" s="92"/>
      <c r="FE462" s="100">
        <v>44263</v>
      </c>
      <c r="FF462" s="105">
        <v>28.3</v>
      </c>
      <c r="FG462" s="106">
        <v>44263</v>
      </c>
      <c r="FH462" s="105">
        <v>135.5</v>
      </c>
      <c r="FI462" s="92"/>
      <c r="FJ462" s="94"/>
      <c r="FK462" s="92"/>
      <c r="FL462" s="98">
        <v>44320</v>
      </c>
      <c r="FM462" s="98" t="s">
        <v>1530</v>
      </c>
      <c r="FN462" s="97"/>
      <c r="FO462" s="107" t="s">
        <v>1794</v>
      </c>
      <c r="FP462" s="92" t="s">
        <v>132</v>
      </c>
      <c r="FQ462" s="92" t="s">
        <v>132</v>
      </c>
      <c r="FR462" s="92" t="s">
        <v>132</v>
      </c>
      <c r="FS462" s="107" t="s">
        <v>807</v>
      </c>
      <c r="FT462" s="92" t="s">
        <v>132</v>
      </c>
      <c r="FU462" s="107" t="s">
        <v>1794</v>
      </c>
      <c r="GM462" s="102"/>
    </row>
    <row r="463" spans="1:195" s="75" customFormat="1" x14ac:dyDescent="0.25">
      <c r="A463" s="85">
        <v>2022</v>
      </c>
      <c r="B463" s="76">
        <v>44926</v>
      </c>
      <c r="C463" s="85" t="s">
        <v>121</v>
      </c>
      <c r="D463" s="85" t="s">
        <v>122</v>
      </c>
      <c r="E463" s="85" t="s">
        <v>123</v>
      </c>
      <c r="F463" s="77">
        <f t="shared" si="324"/>
        <v>462</v>
      </c>
      <c r="G463" s="85" t="s">
        <v>1586</v>
      </c>
      <c r="H463" s="85">
        <v>86</v>
      </c>
      <c r="I463" s="85" t="s">
        <v>797</v>
      </c>
      <c r="J463" s="217" t="s">
        <v>800</v>
      </c>
      <c r="K463" s="77" t="str">
        <f>VLOOKUP(J463,[1]CodMpios!$B$1075:$E$1087,4,FALSE)</f>
        <v>86001 - Mocoa</v>
      </c>
      <c r="L463" s="77" t="str">
        <f>VLOOKUP($J463,[1]Coord_Mpios_X_Y!$B$102:$K$114,9,FALSE)</f>
        <v>1,228574994655</v>
      </c>
      <c r="M463" s="77" t="str">
        <f>VLOOKUP($J463,[1]Coord_Mpios_X_Y!$B$102:$K$114,10,FALSE)</f>
        <v>-76,684362183288</v>
      </c>
      <c r="N463" s="86" t="s">
        <v>1784</v>
      </c>
      <c r="O463" s="86" t="s">
        <v>1776</v>
      </c>
      <c r="P463" s="218"/>
      <c r="Q463" s="85" t="s">
        <v>126</v>
      </c>
      <c r="R463" s="108">
        <v>18100647</v>
      </c>
      <c r="S463" s="62" t="str">
        <f t="shared" si="304"/>
        <v>CC18100647</v>
      </c>
      <c r="T463" s="91" t="s">
        <v>584</v>
      </c>
      <c r="U463" s="85" t="s">
        <v>457</v>
      </c>
      <c r="V463" s="91" t="s">
        <v>752</v>
      </c>
      <c r="W463" s="85" t="s">
        <v>827</v>
      </c>
      <c r="X463" s="87">
        <v>20504</v>
      </c>
      <c r="Y463" s="89">
        <f t="shared" si="320"/>
        <v>56</v>
      </c>
      <c r="Z463" s="63">
        <f>VLOOKUP($Y463,[1]Edades!$A$3:$H$153,4,FALSE)</f>
        <v>5</v>
      </c>
      <c r="AA463" s="63" t="str">
        <f>VLOOKUP($Y463,[1]Edades!$A$3:$H$153,6,FALSE)</f>
        <v>5 - Adultez</v>
      </c>
      <c r="AB463" s="63">
        <f>VLOOKUP($Y463,[1]Edades!$A$3:$H$153,7,FALSE)</f>
        <v>12</v>
      </c>
      <c r="AC463" s="63" t="str">
        <f>VLOOKUP($Y463,[1]Edades!$A$3:$H$153,8,FALSE)</f>
        <v>55-59</v>
      </c>
      <c r="AD463" s="91" t="s">
        <v>1589</v>
      </c>
      <c r="AE463" s="85">
        <v>1</v>
      </c>
      <c r="AF463" s="85" t="s">
        <v>807</v>
      </c>
      <c r="AG463" s="86" t="s">
        <v>1777</v>
      </c>
      <c r="AH463" s="85" t="s">
        <v>807</v>
      </c>
      <c r="AI463" s="85" t="s">
        <v>2238</v>
      </c>
      <c r="AJ463" s="85" t="s">
        <v>807</v>
      </c>
      <c r="AK463" s="86" t="s">
        <v>1784</v>
      </c>
      <c r="AL463" s="85" t="s">
        <v>807</v>
      </c>
      <c r="AM463" s="85" t="s">
        <v>1786</v>
      </c>
      <c r="AN463" s="85" t="s">
        <v>131</v>
      </c>
      <c r="AO463" s="85" t="s">
        <v>131</v>
      </c>
      <c r="AP463" s="85" t="s">
        <v>131</v>
      </c>
      <c r="AQ463" s="75" t="s">
        <v>1841</v>
      </c>
      <c r="AR463" s="53" t="str">
        <f t="shared" si="321"/>
        <v>86001 - Mocoa</v>
      </c>
      <c r="AS463" s="85" t="s">
        <v>1656</v>
      </c>
      <c r="AT463" s="85">
        <v>3107610409</v>
      </c>
      <c r="AU463" s="85" t="s">
        <v>1219</v>
      </c>
      <c r="AV463" s="85"/>
      <c r="AW463" s="85"/>
      <c r="AX463" s="85"/>
      <c r="AY463" s="85"/>
      <c r="AZ463" s="85"/>
      <c r="BA463" s="85">
        <v>86</v>
      </c>
      <c r="BB463" s="85" t="s">
        <v>1778</v>
      </c>
      <c r="BC463" s="85">
        <v>86001</v>
      </c>
      <c r="BD463" s="85" t="s">
        <v>2054</v>
      </c>
      <c r="BE463" s="89">
        <v>860010017201</v>
      </c>
      <c r="BF463" s="49" t="s">
        <v>1079</v>
      </c>
      <c r="BG463" s="85" t="s">
        <v>1779</v>
      </c>
      <c r="BH463" s="85" t="s">
        <v>1780</v>
      </c>
      <c r="BI463" s="85">
        <v>4201616</v>
      </c>
      <c r="BJ463" s="85"/>
      <c r="BK463" s="85"/>
      <c r="BL463" s="85" t="s">
        <v>807</v>
      </c>
      <c r="BM463" s="85" t="s">
        <v>130</v>
      </c>
      <c r="BN463" s="85" t="s">
        <v>132</v>
      </c>
      <c r="BO463" s="85">
        <v>0</v>
      </c>
      <c r="BP463" s="85" t="s">
        <v>132</v>
      </c>
      <c r="BQ463" s="85" t="s">
        <v>132</v>
      </c>
      <c r="BR463" s="85" t="s">
        <v>1676</v>
      </c>
      <c r="BS463" s="85" t="s">
        <v>132</v>
      </c>
      <c r="BT463" s="87">
        <v>44893</v>
      </c>
      <c r="BU463" s="85" t="s">
        <v>1677</v>
      </c>
      <c r="BV463" s="85" t="s">
        <v>130</v>
      </c>
      <c r="BW463" s="91" t="s">
        <v>1808</v>
      </c>
      <c r="BX463" s="85" t="s">
        <v>1693</v>
      </c>
      <c r="BY463" s="85" t="s">
        <v>132</v>
      </c>
      <c r="BZ463" s="85" t="s">
        <v>130</v>
      </c>
      <c r="CA463" s="85" t="s">
        <v>132</v>
      </c>
      <c r="CB463" s="85" t="s">
        <v>132</v>
      </c>
      <c r="CC463" s="85" t="s">
        <v>132</v>
      </c>
      <c r="CD463" s="85" t="s">
        <v>131</v>
      </c>
      <c r="CE463" s="85" t="s">
        <v>1681</v>
      </c>
      <c r="CF463" s="85" t="s">
        <v>132</v>
      </c>
      <c r="CG463" s="92">
        <v>76</v>
      </c>
      <c r="CH463" s="92">
        <v>176</v>
      </c>
      <c r="CI463" s="50">
        <f t="shared" si="305"/>
        <v>24.535123966942148</v>
      </c>
      <c r="CJ463" s="18" t="str">
        <f t="shared" si="306"/>
        <v>NORMAL</v>
      </c>
      <c r="CK463" s="95">
        <f>Hoja1!L465</f>
        <v>12</v>
      </c>
      <c r="CL463" s="10" t="s">
        <v>1113</v>
      </c>
      <c r="CM463" s="98">
        <v>44266</v>
      </c>
      <c r="CN463" s="92"/>
      <c r="CO463" s="75">
        <v>1</v>
      </c>
      <c r="CP463" s="98">
        <v>42370</v>
      </c>
      <c r="CQ463" s="75">
        <v>2</v>
      </c>
      <c r="CR463" s="65" t="s">
        <v>1222</v>
      </c>
      <c r="CS463" s="75">
        <v>0</v>
      </c>
      <c r="CT463" s="110" t="s">
        <v>131</v>
      </c>
      <c r="CU463" s="92" t="s">
        <v>132</v>
      </c>
      <c r="CV463" s="92"/>
      <c r="CW463" s="102">
        <v>120</v>
      </c>
      <c r="CX463" s="102">
        <v>70</v>
      </c>
      <c r="CY463" s="93" t="s">
        <v>131</v>
      </c>
      <c r="CZ463" s="92" t="s">
        <v>130</v>
      </c>
      <c r="DA463" s="92" t="s">
        <v>132</v>
      </c>
      <c r="DB463" s="92">
        <v>0</v>
      </c>
      <c r="DC463" s="75" t="str">
        <f t="shared" si="307"/>
        <v/>
      </c>
      <c r="DD463" s="16" t="str">
        <f t="shared" si="308"/>
        <v/>
      </c>
      <c r="DE463" s="16" t="str">
        <f t="shared" si="309"/>
        <v/>
      </c>
      <c r="DF463" s="16" t="str">
        <f t="shared" si="310"/>
        <v/>
      </c>
      <c r="DG463" s="16" t="str">
        <f t="shared" si="322"/>
        <v xml:space="preserve"> +  +  + </v>
      </c>
      <c r="DH463" s="16" t="str">
        <f t="shared" si="329"/>
        <v>HTA</v>
      </c>
      <c r="DI463" s="98"/>
      <c r="DJ463" s="75" t="str">
        <f t="shared" si="311"/>
        <v>NO</v>
      </c>
      <c r="DL463" s="98"/>
      <c r="DM463" s="97">
        <v>44371</v>
      </c>
      <c r="DN463" s="75" t="str">
        <f t="shared" si="312"/>
        <v>SI</v>
      </c>
      <c r="DO463" s="98"/>
      <c r="DP463" s="75" t="str">
        <f t="shared" si="313"/>
        <v>NO</v>
      </c>
      <c r="DQ463" s="98"/>
      <c r="DR463" s="75" t="str">
        <f t="shared" si="314"/>
        <v>NO</v>
      </c>
      <c r="DS463" s="98"/>
      <c r="DT463" s="75" t="str">
        <f t="shared" si="315"/>
        <v>NO</v>
      </c>
      <c r="DU463" s="98"/>
      <c r="DV463" s="75" t="str">
        <f t="shared" si="316"/>
        <v>NO</v>
      </c>
      <c r="DW463" s="97">
        <v>44371</v>
      </c>
      <c r="DX463" s="75" t="str">
        <f t="shared" si="317"/>
        <v>SI</v>
      </c>
      <c r="DY463" s="98">
        <v>44680</v>
      </c>
      <c r="DZ463" s="75" t="str">
        <f t="shared" si="318"/>
        <v>SI</v>
      </c>
      <c r="EA463" s="98"/>
      <c r="EB463" s="75" t="str">
        <f t="shared" si="319"/>
        <v>NO</v>
      </c>
      <c r="EC463" s="98" t="s">
        <v>132</v>
      </c>
      <c r="ED463" s="92" t="s">
        <v>1530</v>
      </c>
      <c r="EE463" s="92" t="s">
        <v>807</v>
      </c>
      <c r="EF463" s="92" t="s">
        <v>1814</v>
      </c>
      <c r="EG463" s="94"/>
      <c r="EH463" s="99" t="s">
        <v>131</v>
      </c>
      <c r="EI463" s="92">
        <v>1</v>
      </c>
      <c r="EJ463" s="92"/>
      <c r="EK463" s="106">
        <v>44680</v>
      </c>
      <c r="EL463" s="92">
        <v>0.8</v>
      </c>
      <c r="EM463" s="100">
        <v>44680</v>
      </c>
      <c r="EN463" s="102">
        <v>105</v>
      </c>
      <c r="EO463" s="106">
        <v>44680</v>
      </c>
      <c r="EP463" s="92">
        <v>175</v>
      </c>
      <c r="EQ463" s="106">
        <v>44680</v>
      </c>
      <c r="ER463" s="99">
        <v>104.2</v>
      </c>
      <c r="ES463" s="106">
        <v>44680</v>
      </c>
      <c r="ET463" s="192">
        <v>33</v>
      </c>
      <c r="EU463" s="106">
        <v>44680</v>
      </c>
      <c r="EV463" s="92">
        <v>189</v>
      </c>
      <c r="EW463" s="106">
        <v>44680</v>
      </c>
      <c r="EX463" s="92">
        <v>50</v>
      </c>
      <c r="EY463" s="103"/>
      <c r="EZ463" s="92"/>
      <c r="FA463" s="102"/>
      <c r="FB463" s="102"/>
      <c r="FC463" s="92"/>
      <c r="FD463" s="92"/>
      <c r="FE463" s="100">
        <v>44680</v>
      </c>
      <c r="FF463" s="105">
        <v>10</v>
      </c>
      <c r="FG463" s="106">
        <v>44680</v>
      </c>
      <c r="FH463" s="105">
        <v>20</v>
      </c>
      <c r="FI463" s="98">
        <v>44680</v>
      </c>
      <c r="FJ463" s="94" t="s">
        <v>1712</v>
      </c>
      <c r="FK463" s="92">
        <v>100</v>
      </c>
      <c r="FL463" s="98">
        <v>44893</v>
      </c>
      <c r="FM463" s="98" t="s">
        <v>1530</v>
      </c>
      <c r="FN463" s="98">
        <v>44985</v>
      </c>
      <c r="FO463" s="107"/>
      <c r="FP463" s="92" t="s">
        <v>132</v>
      </c>
      <c r="FQ463" s="92" t="s">
        <v>132</v>
      </c>
      <c r="FR463" s="92" t="s">
        <v>132</v>
      </c>
      <c r="FS463" s="107" t="s">
        <v>807</v>
      </c>
      <c r="FT463" s="92" t="s">
        <v>132</v>
      </c>
      <c r="FU463" s="92"/>
      <c r="GM463" s="102"/>
    </row>
    <row r="464" spans="1:195" s="75" customFormat="1" x14ac:dyDescent="0.25">
      <c r="A464" s="85">
        <v>2022</v>
      </c>
      <c r="B464" s="76">
        <v>44926</v>
      </c>
      <c r="C464" s="85" t="s">
        <v>121</v>
      </c>
      <c r="D464" s="85" t="s">
        <v>122</v>
      </c>
      <c r="E464" s="85" t="s">
        <v>123</v>
      </c>
      <c r="F464" s="77">
        <f t="shared" si="324"/>
        <v>463</v>
      </c>
      <c r="G464" s="85" t="s">
        <v>1586</v>
      </c>
      <c r="H464" s="85">
        <v>86</v>
      </c>
      <c r="I464" s="85" t="s">
        <v>797</v>
      </c>
      <c r="J464" s="217" t="s">
        <v>911</v>
      </c>
      <c r="K464" s="77" t="str">
        <f>VLOOKUP(J464,[1]CodMpios!$B$1075:$E$1087,4,FALSE)</f>
        <v>86568 - Puerto Asís</v>
      </c>
      <c r="L464" s="77" t="str">
        <f>VLOOKUP($J464,[1]Coord_Mpios_X_Y!$B$102:$K$114,9,FALSE)</f>
        <v>0,478611463602</v>
      </c>
      <c r="M464" s="77" t="str">
        <f>VLOOKUP($J464,[1]Coord_Mpios_X_Y!$B$102:$K$114,10,FALSE)</f>
        <v>-76,328200149562</v>
      </c>
      <c r="N464" s="86" t="s">
        <v>1775</v>
      </c>
      <c r="O464" s="86" t="s">
        <v>1776</v>
      </c>
      <c r="P464" s="218"/>
      <c r="Q464" s="85" t="s">
        <v>126</v>
      </c>
      <c r="R464" s="108">
        <v>1076381464</v>
      </c>
      <c r="S464" s="62" t="str">
        <f t="shared" si="304"/>
        <v>CC1076381464</v>
      </c>
      <c r="T464" s="91" t="s">
        <v>959</v>
      </c>
      <c r="U464" s="85" t="s">
        <v>530</v>
      </c>
      <c r="V464" s="91" t="s">
        <v>960</v>
      </c>
      <c r="W464" s="85" t="s">
        <v>317</v>
      </c>
      <c r="X464" s="87">
        <v>31082</v>
      </c>
      <c r="Y464" s="89">
        <f t="shared" si="320"/>
        <v>85</v>
      </c>
      <c r="Z464" s="63">
        <f>VLOOKUP($Y464,[1]Edades!$A$3:$H$153,4,FALSE)</f>
        <v>6</v>
      </c>
      <c r="AA464" s="63" t="str">
        <f>VLOOKUP($Y464,[1]Edades!$A$3:$H$153,6,FALSE)</f>
        <v>6 - Persona mayor</v>
      </c>
      <c r="AB464" s="63">
        <f>VLOOKUP($Y464,[1]Edades!$A$3:$H$153,7,FALSE)</f>
        <v>17</v>
      </c>
      <c r="AC464" s="63" t="str">
        <f>VLOOKUP($Y464,[1]Edades!$A$3:$H$153,8,FALSE)</f>
        <v>80 Y MÁS</v>
      </c>
      <c r="AD464" s="91" t="s">
        <v>1590</v>
      </c>
      <c r="AE464" s="85">
        <v>2</v>
      </c>
      <c r="AF464" s="85" t="s">
        <v>807</v>
      </c>
      <c r="AG464" s="86" t="s">
        <v>1777</v>
      </c>
      <c r="AH464" s="85" t="s">
        <v>807</v>
      </c>
      <c r="AI464" s="85" t="s">
        <v>807</v>
      </c>
      <c r="AJ464" s="85" t="s">
        <v>807</v>
      </c>
      <c r="AK464" s="86" t="s">
        <v>1775</v>
      </c>
      <c r="AL464" s="86" t="s">
        <v>1601</v>
      </c>
      <c r="AM464" s="85" t="s">
        <v>1786</v>
      </c>
      <c r="AN464" s="85" t="s">
        <v>131</v>
      </c>
      <c r="AO464" s="85" t="s">
        <v>131</v>
      </c>
      <c r="AP464" s="85" t="s">
        <v>131</v>
      </c>
      <c r="AQ464" s="75" t="s">
        <v>1841</v>
      </c>
      <c r="AR464" s="53" t="str">
        <f t="shared" si="321"/>
        <v>86568 - Puerto Asís</v>
      </c>
      <c r="AS464" s="85" t="s">
        <v>1655</v>
      </c>
      <c r="AT464" s="85">
        <v>3162252642</v>
      </c>
      <c r="AU464" s="85" t="s">
        <v>1219</v>
      </c>
      <c r="AV464" s="85"/>
      <c r="AW464" s="85"/>
      <c r="AX464" s="85"/>
      <c r="AY464" s="85"/>
      <c r="AZ464" s="85"/>
      <c r="BA464" s="85">
        <v>86</v>
      </c>
      <c r="BB464" s="85" t="s">
        <v>1778</v>
      </c>
      <c r="BC464" s="85">
        <v>86568</v>
      </c>
      <c r="BD464" s="85" t="s">
        <v>1655</v>
      </c>
      <c r="BE464" s="89">
        <v>860010017201</v>
      </c>
      <c r="BF464" s="49" t="s">
        <v>1081</v>
      </c>
      <c r="BG464" s="85" t="s">
        <v>1779</v>
      </c>
      <c r="BH464" s="85" t="s">
        <v>1780</v>
      </c>
      <c r="BI464" s="85">
        <v>4201616</v>
      </c>
      <c r="BJ464" s="85"/>
      <c r="BK464" s="85"/>
      <c r="BL464" s="85" t="s">
        <v>807</v>
      </c>
      <c r="BM464" s="85" t="s">
        <v>130</v>
      </c>
      <c r="BN464" s="85" t="s">
        <v>132</v>
      </c>
      <c r="BO464" s="85">
        <v>0</v>
      </c>
      <c r="BP464" s="85" t="s">
        <v>132</v>
      </c>
      <c r="BQ464" s="85" t="s">
        <v>132</v>
      </c>
      <c r="BR464" s="85" t="s">
        <v>807</v>
      </c>
      <c r="BS464" s="85" t="s">
        <v>807</v>
      </c>
      <c r="BT464" s="142">
        <v>44637</v>
      </c>
      <c r="BU464" s="85" t="s">
        <v>1677</v>
      </c>
      <c r="BV464" s="85" t="s">
        <v>130</v>
      </c>
      <c r="BW464" s="85" t="s">
        <v>807</v>
      </c>
      <c r="BX464" s="85"/>
      <c r="BY464" s="88" t="s">
        <v>130</v>
      </c>
      <c r="BZ464" s="85" t="s">
        <v>807</v>
      </c>
      <c r="CA464" s="85" t="s">
        <v>807</v>
      </c>
      <c r="CB464" s="85"/>
      <c r="CC464" s="85"/>
      <c r="CD464" s="85" t="s">
        <v>131</v>
      </c>
      <c r="CE464" s="88" t="s">
        <v>1681</v>
      </c>
      <c r="CF464" s="80" t="str">
        <f t="shared" ref="CF464:CF469" si="330">E464</f>
        <v>HTA</v>
      </c>
      <c r="CG464" s="109">
        <v>88</v>
      </c>
      <c r="CH464" s="95">
        <v>155</v>
      </c>
      <c r="CI464" s="50">
        <f t="shared" si="305"/>
        <v>36.628511966701346</v>
      </c>
      <c r="CJ464" s="18" t="str">
        <f t="shared" si="306"/>
        <v>OBESIDAD</v>
      </c>
      <c r="CK464" s="95">
        <f>Hoja1!L466</f>
        <v>47</v>
      </c>
      <c r="CL464" s="10" t="s">
        <v>1115</v>
      </c>
      <c r="CM464" s="97">
        <v>44266</v>
      </c>
      <c r="CN464" s="92"/>
      <c r="CO464" s="75">
        <v>1</v>
      </c>
      <c r="CP464" s="97">
        <v>44266</v>
      </c>
      <c r="CQ464" s="75">
        <v>2</v>
      </c>
      <c r="CR464" s="65" t="s">
        <v>1222</v>
      </c>
      <c r="CS464" s="75">
        <v>0</v>
      </c>
      <c r="CT464" s="110" t="s">
        <v>131</v>
      </c>
      <c r="CU464" s="93" t="s">
        <v>807</v>
      </c>
      <c r="CV464" s="92"/>
      <c r="CW464" s="102">
        <v>125</v>
      </c>
      <c r="CX464" s="102">
        <v>80</v>
      </c>
      <c r="CY464" s="93" t="s">
        <v>807</v>
      </c>
      <c r="CZ464" s="92" t="s">
        <v>132</v>
      </c>
      <c r="DA464" s="75" t="s">
        <v>807</v>
      </c>
      <c r="DB464" s="92">
        <v>0</v>
      </c>
      <c r="DC464" s="75" t="str">
        <f t="shared" si="307"/>
        <v/>
      </c>
      <c r="DD464" s="16" t="str">
        <f t="shared" si="308"/>
        <v/>
      </c>
      <c r="DE464" s="16" t="str">
        <f t="shared" si="309"/>
        <v/>
      </c>
      <c r="DF464" s="16" t="str">
        <f t="shared" si="310"/>
        <v/>
      </c>
      <c r="DG464" s="16" t="str">
        <f t="shared" si="322"/>
        <v xml:space="preserve"> +  +  + </v>
      </c>
      <c r="DH464" s="16" t="str">
        <f t="shared" si="329"/>
        <v>HTA</v>
      </c>
      <c r="DI464" s="98"/>
      <c r="DJ464" s="75" t="str">
        <f t="shared" si="311"/>
        <v>NO</v>
      </c>
      <c r="DL464" s="98"/>
      <c r="DM464" s="98">
        <v>44307</v>
      </c>
      <c r="DN464" s="75" t="str">
        <f t="shared" si="312"/>
        <v>SI</v>
      </c>
      <c r="DO464" s="98"/>
      <c r="DP464" s="75" t="str">
        <f t="shared" si="313"/>
        <v>NO</v>
      </c>
      <c r="DQ464" s="98"/>
      <c r="DR464" s="75" t="str">
        <f t="shared" si="314"/>
        <v>NO</v>
      </c>
      <c r="DS464" s="98"/>
      <c r="DT464" s="75" t="str">
        <f t="shared" si="315"/>
        <v>NO</v>
      </c>
      <c r="DU464" s="98"/>
      <c r="DV464" s="75" t="str">
        <f t="shared" si="316"/>
        <v>NO</v>
      </c>
      <c r="DW464" s="98"/>
      <c r="DX464" s="75" t="str">
        <f t="shared" si="317"/>
        <v>NO</v>
      </c>
      <c r="DY464" s="98">
        <v>44697</v>
      </c>
      <c r="DZ464" s="75" t="str">
        <f t="shared" si="318"/>
        <v>SI</v>
      </c>
      <c r="EA464" s="98"/>
      <c r="EB464" s="75" t="str">
        <f t="shared" si="319"/>
        <v>NO</v>
      </c>
      <c r="EC464" s="98" t="s">
        <v>807</v>
      </c>
      <c r="ED464" s="92" t="s">
        <v>1530</v>
      </c>
      <c r="EE464" s="92"/>
      <c r="EF464" s="98" t="s">
        <v>807</v>
      </c>
      <c r="EG464" s="94"/>
      <c r="EH464" s="99"/>
      <c r="EI464" s="99" t="s">
        <v>807</v>
      </c>
      <c r="EJ464" s="99"/>
      <c r="EK464" s="111">
        <v>44715</v>
      </c>
      <c r="EL464" s="92">
        <v>1.05</v>
      </c>
      <c r="EM464" s="112">
        <v>44684</v>
      </c>
      <c r="EN464" s="102">
        <v>84.2</v>
      </c>
      <c r="EO464" s="111">
        <v>44684</v>
      </c>
      <c r="EP464" s="92">
        <v>183</v>
      </c>
      <c r="EQ464" s="111">
        <v>44274</v>
      </c>
      <c r="ER464" s="99">
        <v>122.7</v>
      </c>
      <c r="ES464" s="111">
        <v>44684</v>
      </c>
      <c r="ET464" s="192">
        <v>47</v>
      </c>
      <c r="EU464" s="111">
        <v>44274</v>
      </c>
      <c r="EV464" s="92">
        <v>66.5</v>
      </c>
      <c r="EW464" s="101">
        <v>44684</v>
      </c>
      <c r="EX464" s="92"/>
      <c r="EY464" s="103"/>
      <c r="EZ464" s="92"/>
      <c r="FA464" s="102"/>
      <c r="FB464" s="102"/>
      <c r="FC464" s="92"/>
      <c r="FD464" s="92"/>
      <c r="FE464" s="112">
        <v>44715</v>
      </c>
      <c r="FF464" s="125">
        <v>6.5</v>
      </c>
      <c r="FG464" s="111">
        <v>44684</v>
      </c>
      <c r="FH464" s="125">
        <v>90</v>
      </c>
      <c r="FI464" s="92"/>
      <c r="FJ464" s="94"/>
      <c r="FK464" s="92"/>
      <c r="FL464" s="114">
        <v>44637</v>
      </c>
      <c r="FM464" s="98" t="s">
        <v>1530</v>
      </c>
      <c r="FN464" s="114">
        <v>44729</v>
      </c>
      <c r="FO464" s="107" t="s">
        <v>807</v>
      </c>
      <c r="FP464" s="92" t="s">
        <v>132</v>
      </c>
      <c r="FQ464" s="92" t="s">
        <v>132</v>
      </c>
      <c r="FR464" s="92" t="s">
        <v>132</v>
      </c>
      <c r="FS464" s="107" t="s">
        <v>807</v>
      </c>
      <c r="FT464" s="92" t="s">
        <v>132</v>
      </c>
      <c r="FU464" s="92"/>
      <c r="GM464" s="102"/>
    </row>
    <row r="465" spans="1:195" s="75" customFormat="1" x14ac:dyDescent="0.25">
      <c r="A465" s="85">
        <v>2022</v>
      </c>
      <c r="B465" s="76">
        <v>44926</v>
      </c>
      <c r="C465" s="85" t="s">
        <v>121</v>
      </c>
      <c r="D465" s="85" t="s">
        <v>122</v>
      </c>
      <c r="E465" s="85" t="s">
        <v>123</v>
      </c>
      <c r="F465" s="77">
        <f t="shared" si="324"/>
        <v>464</v>
      </c>
      <c r="G465" s="85" t="s">
        <v>1586</v>
      </c>
      <c r="H465" s="85">
        <v>86</v>
      </c>
      <c r="I465" s="85" t="s">
        <v>797</v>
      </c>
      <c r="J465" s="217" t="s">
        <v>911</v>
      </c>
      <c r="K465" s="77" t="str">
        <f>VLOOKUP(J465,[1]CodMpios!$B$1075:$E$1087,4,FALSE)</f>
        <v>86568 - Puerto Asís</v>
      </c>
      <c r="L465" s="77" t="str">
        <f>VLOOKUP($J465,[1]Coord_Mpios_X_Y!$B$102:$K$114,9,FALSE)</f>
        <v>0,478611463602</v>
      </c>
      <c r="M465" s="77" t="str">
        <f>VLOOKUP($J465,[1]Coord_Mpios_X_Y!$B$102:$K$114,10,FALSE)</f>
        <v>-76,328200149562</v>
      </c>
      <c r="N465" s="86" t="s">
        <v>1592</v>
      </c>
      <c r="O465" s="86" t="s">
        <v>1776</v>
      </c>
      <c r="P465" s="218"/>
      <c r="Q465" s="85" t="s">
        <v>126</v>
      </c>
      <c r="R465" s="108">
        <v>27313854</v>
      </c>
      <c r="S465" s="62" t="str">
        <f t="shared" si="304"/>
        <v>CC27313854</v>
      </c>
      <c r="T465" s="91" t="s">
        <v>406</v>
      </c>
      <c r="U465" s="85" t="s">
        <v>577</v>
      </c>
      <c r="V465" s="91" t="s">
        <v>964</v>
      </c>
      <c r="W465" s="85" t="s">
        <v>538</v>
      </c>
      <c r="X465" s="87">
        <v>18419</v>
      </c>
      <c r="Y465" s="89">
        <f t="shared" si="320"/>
        <v>50</v>
      </c>
      <c r="Z465" s="63">
        <f>VLOOKUP($Y465,[1]Edades!$A$3:$H$153,4,FALSE)</f>
        <v>5</v>
      </c>
      <c r="AA465" s="63" t="str">
        <f>VLOOKUP($Y465,[1]Edades!$A$3:$H$153,6,FALSE)</f>
        <v>5 - Adultez</v>
      </c>
      <c r="AB465" s="63">
        <f>VLOOKUP($Y465,[1]Edades!$A$3:$H$153,7,FALSE)</f>
        <v>11</v>
      </c>
      <c r="AC465" s="63" t="str">
        <f>VLOOKUP($Y465,[1]Edades!$A$3:$H$153,8,FALSE)</f>
        <v>50-54</v>
      </c>
      <c r="AD465" s="91" t="s">
        <v>1590</v>
      </c>
      <c r="AE465" s="85">
        <v>2</v>
      </c>
      <c r="AF465" s="85" t="s">
        <v>807</v>
      </c>
      <c r="AG465" s="117" t="s">
        <v>1777</v>
      </c>
      <c r="AH465" s="117" t="s">
        <v>132</v>
      </c>
      <c r="AI465" s="85" t="s">
        <v>1595</v>
      </c>
      <c r="AJ465" s="85" t="s">
        <v>1591</v>
      </c>
      <c r="AK465" s="117" t="s">
        <v>1592</v>
      </c>
      <c r="AL465" s="86" t="s">
        <v>1602</v>
      </c>
      <c r="AM465" s="85" t="s">
        <v>1786</v>
      </c>
      <c r="AN465" s="85" t="s">
        <v>131</v>
      </c>
      <c r="AO465" s="85" t="s">
        <v>131</v>
      </c>
      <c r="AP465" s="85" t="s">
        <v>131</v>
      </c>
      <c r="AQ465" s="75" t="s">
        <v>1841</v>
      </c>
      <c r="AR465" s="53" t="str">
        <f t="shared" si="321"/>
        <v>86568 - Puerto Asís</v>
      </c>
      <c r="AS465" s="85" t="s">
        <v>1655</v>
      </c>
      <c r="AT465" s="85">
        <v>3166976969</v>
      </c>
      <c r="AU465" s="85" t="s">
        <v>1219</v>
      </c>
      <c r="AV465" s="85"/>
      <c r="AW465" s="85"/>
      <c r="AX465" s="85"/>
      <c r="AY465" s="85"/>
      <c r="AZ465" s="85"/>
      <c r="BA465" s="85">
        <v>86</v>
      </c>
      <c r="BB465" s="85" t="s">
        <v>1778</v>
      </c>
      <c r="BC465" s="85">
        <v>86568</v>
      </c>
      <c r="BD465" s="85" t="s">
        <v>1655</v>
      </c>
      <c r="BE465" s="89">
        <v>860010017201</v>
      </c>
      <c r="BF465" s="49" t="s">
        <v>1081</v>
      </c>
      <c r="BG465" s="85" t="s">
        <v>1779</v>
      </c>
      <c r="BH465" s="85" t="s">
        <v>1780</v>
      </c>
      <c r="BI465" s="85">
        <v>4201616</v>
      </c>
      <c r="BJ465" s="85"/>
      <c r="BK465" s="85"/>
      <c r="BL465" s="85" t="s">
        <v>807</v>
      </c>
      <c r="BM465" s="85" t="s">
        <v>130</v>
      </c>
      <c r="BN465" s="85" t="s">
        <v>132</v>
      </c>
      <c r="BO465" s="85">
        <v>0</v>
      </c>
      <c r="BP465" s="85" t="s">
        <v>132</v>
      </c>
      <c r="BQ465" s="85" t="s">
        <v>132</v>
      </c>
      <c r="BR465" s="85" t="s">
        <v>1676</v>
      </c>
      <c r="BS465" s="85" t="s">
        <v>132</v>
      </c>
      <c r="BT465" s="87">
        <v>44917</v>
      </c>
      <c r="BU465" s="85" t="s">
        <v>1677</v>
      </c>
      <c r="BV465" s="85" t="s">
        <v>130</v>
      </c>
      <c r="BW465" s="91" t="s">
        <v>1850</v>
      </c>
      <c r="BX465" s="85" t="s">
        <v>132</v>
      </c>
      <c r="BY465" s="85" t="s">
        <v>132</v>
      </c>
      <c r="BZ465" s="85" t="s">
        <v>130</v>
      </c>
      <c r="CA465" s="85" t="s">
        <v>132</v>
      </c>
      <c r="CB465" s="85" t="s">
        <v>131</v>
      </c>
      <c r="CC465" s="85"/>
      <c r="CD465" s="85" t="s">
        <v>1782</v>
      </c>
      <c r="CE465" s="85" t="s">
        <v>1681</v>
      </c>
      <c r="CF465" s="80" t="str">
        <f t="shared" si="330"/>
        <v>HTA</v>
      </c>
      <c r="CG465" s="109">
        <v>63</v>
      </c>
      <c r="CH465" s="95">
        <v>157</v>
      </c>
      <c r="CI465" s="50">
        <f t="shared" si="305"/>
        <v>25.558846200657225</v>
      </c>
      <c r="CJ465" s="18" t="str">
        <f t="shared" si="306"/>
        <v>SOBREPESO</v>
      </c>
      <c r="CK465" s="95">
        <f>Hoja1!L467</f>
        <v>8</v>
      </c>
      <c r="CL465" s="10" t="s">
        <v>1112</v>
      </c>
      <c r="CM465" s="114">
        <v>44270</v>
      </c>
      <c r="CN465" s="92"/>
      <c r="CO465" s="75">
        <v>1</v>
      </c>
      <c r="CP465" s="114">
        <v>44270</v>
      </c>
      <c r="CQ465" s="75">
        <v>2</v>
      </c>
      <c r="CR465" s="65" t="s">
        <v>1222</v>
      </c>
      <c r="CS465" s="75">
        <v>0</v>
      </c>
      <c r="CT465" s="110" t="s">
        <v>131</v>
      </c>
      <c r="CU465" s="93" t="s">
        <v>807</v>
      </c>
      <c r="CV465" s="92"/>
      <c r="CW465" s="102">
        <v>130</v>
      </c>
      <c r="CX465" s="102">
        <v>70</v>
      </c>
      <c r="CY465" s="93" t="s">
        <v>807</v>
      </c>
      <c r="CZ465" s="92" t="s">
        <v>132</v>
      </c>
      <c r="DA465" s="75" t="s">
        <v>807</v>
      </c>
      <c r="DB465" s="92">
        <v>0</v>
      </c>
      <c r="DC465" s="75" t="str">
        <f t="shared" si="307"/>
        <v/>
      </c>
      <c r="DD465" s="16" t="str">
        <f t="shared" si="308"/>
        <v/>
      </c>
      <c r="DE465" s="16" t="str">
        <f t="shared" si="309"/>
        <v/>
      </c>
      <c r="DF465" s="16" t="str">
        <f t="shared" si="310"/>
        <v/>
      </c>
      <c r="DG465" s="16" t="str">
        <f t="shared" si="322"/>
        <v xml:space="preserve"> +  +  + </v>
      </c>
      <c r="DH465" s="16" t="str">
        <f t="shared" si="329"/>
        <v>HTA</v>
      </c>
      <c r="DI465" s="98"/>
      <c r="DJ465" s="75" t="str">
        <f t="shared" si="311"/>
        <v>NO</v>
      </c>
      <c r="DL465" s="98"/>
      <c r="DM465" s="98"/>
      <c r="DN465" s="75" t="str">
        <f t="shared" si="312"/>
        <v>NO</v>
      </c>
      <c r="DO465" s="98"/>
      <c r="DP465" s="75" t="str">
        <f t="shared" si="313"/>
        <v>NO</v>
      </c>
      <c r="DQ465" s="98"/>
      <c r="DR465" s="75" t="str">
        <f t="shared" si="314"/>
        <v>NO</v>
      </c>
      <c r="DS465" s="98">
        <v>44535</v>
      </c>
      <c r="DT465" s="75" t="str">
        <f t="shared" si="315"/>
        <v>SI</v>
      </c>
      <c r="DU465" s="98"/>
      <c r="DV465" s="75" t="str">
        <f t="shared" si="316"/>
        <v>NO</v>
      </c>
      <c r="DW465" s="98"/>
      <c r="DX465" s="75" t="str">
        <f t="shared" si="317"/>
        <v>NO</v>
      </c>
      <c r="DY465" s="98"/>
      <c r="DZ465" s="75" t="str">
        <f t="shared" si="318"/>
        <v>NO</v>
      </c>
      <c r="EA465" s="98"/>
      <c r="EB465" s="75" t="str">
        <f t="shared" si="319"/>
        <v>NO</v>
      </c>
      <c r="EC465" s="98" t="s">
        <v>807</v>
      </c>
      <c r="ED465" s="92" t="s">
        <v>1530</v>
      </c>
      <c r="EE465" s="92"/>
      <c r="EF465" s="92" t="s">
        <v>1845</v>
      </c>
      <c r="EG465" s="94"/>
      <c r="EH465" s="92" t="s">
        <v>1793</v>
      </c>
      <c r="EI465" s="99" t="s">
        <v>807</v>
      </c>
      <c r="EJ465" s="99"/>
      <c r="EK465" s="111">
        <v>44291</v>
      </c>
      <c r="EL465" s="92">
        <v>1.1000000000000001</v>
      </c>
      <c r="EM465" s="112">
        <v>44291</v>
      </c>
      <c r="EN465" s="102">
        <v>91.3</v>
      </c>
      <c r="EO465" s="111">
        <v>44291</v>
      </c>
      <c r="EP465" s="92">
        <v>189.5</v>
      </c>
      <c r="EQ465" s="111">
        <v>44291</v>
      </c>
      <c r="ER465" s="99">
        <v>114.18</v>
      </c>
      <c r="ES465" s="111">
        <v>44291</v>
      </c>
      <c r="ET465" s="192">
        <v>56.7</v>
      </c>
      <c r="EU465" s="111">
        <v>44291</v>
      </c>
      <c r="EV465" s="92">
        <v>93.1</v>
      </c>
      <c r="EW465" s="101"/>
      <c r="EX465" s="92"/>
      <c r="EY465" s="103"/>
      <c r="EZ465" s="92"/>
      <c r="FA465" s="102"/>
      <c r="FB465" s="102"/>
      <c r="FC465" s="92"/>
      <c r="FD465" s="92"/>
      <c r="FE465" s="103"/>
      <c r="FF465" s="105"/>
      <c r="FG465" s="111"/>
      <c r="FH465" s="125"/>
      <c r="FI465" s="92"/>
      <c r="FJ465" s="94"/>
      <c r="FK465" s="92"/>
      <c r="FL465" s="98">
        <v>44907</v>
      </c>
      <c r="FM465" s="98" t="s">
        <v>1530</v>
      </c>
      <c r="FN465" s="97">
        <v>44997</v>
      </c>
      <c r="FO465" s="107"/>
      <c r="FP465" s="92" t="s">
        <v>132</v>
      </c>
      <c r="FQ465" s="92" t="s">
        <v>132</v>
      </c>
      <c r="FR465" s="92" t="s">
        <v>132</v>
      </c>
      <c r="FS465" s="107" t="s">
        <v>807</v>
      </c>
      <c r="FT465" s="92" t="s">
        <v>132</v>
      </c>
      <c r="FU465" s="92" t="s">
        <v>2055</v>
      </c>
      <c r="GM465" s="102"/>
    </row>
    <row r="466" spans="1:195" s="75" customFormat="1" x14ac:dyDescent="0.25">
      <c r="A466" s="85">
        <v>2022</v>
      </c>
      <c r="B466" s="76">
        <v>44926</v>
      </c>
      <c r="C466" s="85" t="s">
        <v>121</v>
      </c>
      <c r="D466" s="85" t="s">
        <v>122</v>
      </c>
      <c r="E466" s="85" t="s">
        <v>123</v>
      </c>
      <c r="F466" s="77">
        <f t="shared" si="324"/>
        <v>465</v>
      </c>
      <c r="G466" s="85" t="s">
        <v>1586</v>
      </c>
      <c r="H466" s="85">
        <v>86</v>
      </c>
      <c r="I466" s="85" t="s">
        <v>797</v>
      </c>
      <c r="J466" s="217" t="s">
        <v>800</v>
      </c>
      <c r="K466" s="77" t="str">
        <f>VLOOKUP(J466,[1]CodMpios!$B$1075:$E$1087,4,FALSE)</f>
        <v>86001 - Mocoa</v>
      </c>
      <c r="L466" s="77" t="str">
        <f>VLOOKUP($J466,[1]Coord_Mpios_X_Y!$B$102:$K$114,9,FALSE)</f>
        <v>1,228574994655</v>
      </c>
      <c r="M466" s="77" t="str">
        <f>VLOOKUP($J466,[1]Coord_Mpios_X_Y!$B$102:$K$114,10,FALSE)</f>
        <v>-76,684362183288</v>
      </c>
      <c r="N466" s="86" t="s">
        <v>1775</v>
      </c>
      <c r="O466" s="86" t="s">
        <v>1776</v>
      </c>
      <c r="P466" s="218"/>
      <c r="Q466" s="85" t="s">
        <v>126</v>
      </c>
      <c r="R466" s="108">
        <v>27353892</v>
      </c>
      <c r="S466" s="62" t="str">
        <f t="shared" si="304"/>
        <v>CC27353892</v>
      </c>
      <c r="T466" s="91" t="s">
        <v>258</v>
      </c>
      <c r="U466" s="85" t="s">
        <v>684</v>
      </c>
      <c r="V466" s="91" t="s">
        <v>179</v>
      </c>
      <c r="W466" s="85" t="s">
        <v>259</v>
      </c>
      <c r="X466" s="87">
        <v>21164</v>
      </c>
      <c r="Y466" s="89">
        <f t="shared" si="320"/>
        <v>57</v>
      </c>
      <c r="Z466" s="63">
        <f>VLOOKUP($Y466,[1]Edades!$A$3:$H$153,4,FALSE)</f>
        <v>5</v>
      </c>
      <c r="AA466" s="63" t="str">
        <f>VLOOKUP($Y466,[1]Edades!$A$3:$H$153,6,FALSE)</f>
        <v>5 - Adultez</v>
      </c>
      <c r="AB466" s="63">
        <f>VLOOKUP($Y466,[1]Edades!$A$3:$H$153,7,FALSE)</f>
        <v>12</v>
      </c>
      <c r="AC466" s="63" t="str">
        <f>VLOOKUP($Y466,[1]Edades!$A$3:$H$153,8,FALSE)</f>
        <v>55-59</v>
      </c>
      <c r="AD466" s="91" t="s">
        <v>1590</v>
      </c>
      <c r="AE466" s="85">
        <v>2</v>
      </c>
      <c r="AF466" s="85" t="s">
        <v>807</v>
      </c>
      <c r="AG466" s="86" t="s">
        <v>1777</v>
      </c>
      <c r="AH466" s="85" t="s">
        <v>807</v>
      </c>
      <c r="AI466" s="85" t="s">
        <v>807</v>
      </c>
      <c r="AJ466" s="85" t="s">
        <v>807</v>
      </c>
      <c r="AK466" s="86" t="s">
        <v>1775</v>
      </c>
      <c r="AL466" s="85" t="s">
        <v>807</v>
      </c>
      <c r="AM466" s="85" t="s">
        <v>1786</v>
      </c>
      <c r="AN466" s="85" t="s">
        <v>131</v>
      </c>
      <c r="AO466" s="85" t="s">
        <v>131</v>
      </c>
      <c r="AP466" s="85" t="s">
        <v>131</v>
      </c>
      <c r="AQ466" s="75" t="s">
        <v>1841</v>
      </c>
      <c r="AR466" s="53" t="str">
        <f t="shared" si="321"/>
        <v>86001 - Mocoa</v>
      </c>
      <c r="AS466" s="85" t="s">
        <v>1586</v>
      </c>
      <c r="AT466" s="85">
        <v>3124482138</v>
      </c>
      <c r="AU466" s="85" t="s">
        <v>1219</v>
      </c>
      <c r="AV466" s="85"/>
      <c r="AW466" s="85"/>
      <c r="AX466" s="85"/>
      <c r="AY466" s="85"/>
      <c r="AZ466" s="85"/>
      <c r="BA466" s="85">
        <v>86</v>
      </c>
      <c r="BB466" s="85" t="s">
        <v>1778</v>
      </c>
      <c r="BC466" s="85">
        <v>86001</v>
      </c>
      <c r="BD466" s="85" t="s">
        <v>1586</v>
      </c>
      <c r="BE466" s="89">
        <v>860010017201</v>
      </c>
      <c r="BF466" s="49" t="s">
        <v>1079</v>
      </c>
      <c r="BG466" s="85" t="s">
        <v>1779</v>
      </c>
      <c r="BH466" s="85" t="s">
        <v>1780</v>
      </c>
      <c r="BI466" s="85">
        <v>4201616</v>
      </c>
      <c r="BJ466" s="85"/>
      <c r="BK466" s="85"/>
      <c r="BL466" s="85" t="s">
        <v>1834</v>
      </c>
      <c r="BM466" s="85" t="s">
        <v>130</v>
      </c>
      <c r="BN466" s="85" t="s">
        <v>132</v>
      </c>
      <c r="BO466" s="85">
        <v>0</v>
      </c>
      <c r="BP466" s="85" t="s">
        <v>132</v>
      </c>
      <c r="BQ466" s="85" t="s">
        <v>132</v>
      </c>
      <c r="BR466" s="85" t="s">
        <v>807</v>
      </c>
      <c r="BS466" s="85" t="s">
        <v>807</v>
      </c>
      <c r="BT466" s="87">
        <v>44679</v>
      </c>
      <c r="BU466" s="85" t="s">
        <v>1677</v>
      </c>
      <c r="BV466" s="85" t="s">
        <v>130</v>
      </c>
      <c r="BW466" s="91" t="s">
        <v>1792</v>
      </c>
      <c r="BX466" s="85"/>
      <c r="BY466" s="85" t="s">
        <v>132</v>
      </c>
      <c r="BZ466" s="85" t="s">
        <v>807</v>
      </c>
      <c r="CA466" s="85" t="s">
        <v>807</v>
      </c>
      <c r="CB466" s="85"/>
      <c r="CC466" s="85"/>
      <c r="CD466" s="85" t="s">
        <v>131</v>
      </c>
      <c r="CE466" s="88" t="s">
        <v>1681</v>
      </c>
      <c r="CF466" s="80" t="str">
        <f t="shared" si="330"/>
        <v>HTA</v>
      </c>
      <c r="CG466" s="99">
        <v>77</v>
      </c>
      <c r="CH466" s="99">
        <v>174</v>
      </c>
      <c r="CI466" s="50">
        <f t="shared" si="305"/>
        <v>25.432685955872639</v>
      </c>
      <c r="CJ466" s="18" t="str">
        <f t="shared" si="306"/>
        <v>SOBREPESO</v>
      </c>
      <c r="CK466" s="95" t="e">
        <f>Hoja1!L468</f>
        <v>#DIV/0!</v>
      </c>
      <c r="CL466" s="10" t="s">
        <v>807</v>
      </c>
      <c r="CM466" s="98">
        <v>44273</v>
      </c>
      <c r="CN466" s="92"/>
      <c r="CO466" s="75">
        <v>1</v>
      </c>
      <c r="CP466" s="98">
        <v>43831</v>
      </c>
      <c r="CQ466" s="75">
        <v>2</v>
      </c>
      <c r="CR466" s="65" t="s">
        <v>1222</v>
      </c>
      <c r="CS466" s="75">
        <v>0</v>
      </c>
      <c r="CT466" s="110" t="s">
        <v>131</v>
      </c>
      <c r="CU466" s="93" t="s">
        <v>807</v>
      </c>
      <c r="CV466" s="92"/>
      <c r="CW466" s="102">
        <v>120</v>
      </c>
      <c r="CX466" s="102">
        <v>70</v>
      </c>
      <c r="CY466" s="93" t="s">
        <v>807</v>
      </c>
      <c r="CZ466" s="92" t="s">
        <v>132</v>
      </c>
      <c r="DA466" s="75" t="s">
        <v>807</v>
      </c>
      <c r="DB466" s="92">
        <v>0</v>
      </c>
      <c r="DC466" s="75" t="str">
        <f t="shared" si="307"/>
        <v/>
      </c>
      <c r="DD466" s="16" t="str">
        <f t="shared" si="308"/>
        <v/>
      </c>
      <c r="DE466" s="16" t="str">
        <f t="shared" si="309"/>
        <v/>
      </c>
      <c r="DF466" s="16" t="str">
        <f t="shared" si="310"/>
        <v/>
      </c>
      <c r="DG466" s="16" t="str">
        <f t="shared" si="322"/>
        <v xml:space="preserve"> +  +  + </v>
      </c>
      <c r="DH466" s="16" t="str">
        <f t="shared" si="329"/>
        <v>HTA</v>
      </c>
      <c r="DI466" s="98"/>
      <c r="DJ466" s="75" t="str">
        <f t="shared" si="311"/>
        <v>NO</v>
      </c>
      <c r="DL466" s="98"/>
      <c r="DM466" s="98"/>
      <c r="DN466" s="75" t="str">
        <f t="shared" si="312"/>
        <v>NO</v>
      </c>
      <c r="DO466" s="98"/>
      <c r="DP466" s="75" t="str">
        <f t="shared" si="313"/>
        <v>NO</v>
      </c>
      <c r="DQ466" s="98"/>
      <c r="DR466" s="75" t="str">
        <f t="shared" si="314"/>
        <v>NO</v>
      </c>
      <c r="DS466" s="98"/>
      <c r="DT466" s="75" t="str">
        <f t="shared" si="315"/>
        <v>NO</v>
      </c>
      <c r="DU466" s="98"/>
      <c r="DV466" s="75" t="str">
        <f t="shared" si="316"/>
        <v>NO</v>
      </c>
      <c r="DW466" s="98"/>
      <c r="DX466" s="75" t="str">
        <f t="shared" si="317"/>
        <v>NO</v>
      </c>
      <c r="DY466" s="98"/>
      <c r="DZ466" s="75" t="str">
        <f t="shared" si="318"/>
        <v>NO</v>
      </c>
      <c r="EA466" s="98"/>
      <c r="EB466" s="75" t="str">
        <f t="shared" si="319"/>
        <v>NO</v>
      </c>
      <c r="EC466" s="98" t="s">
        <v>807</v>
      </c>
      <c r="ED466" s="92" t="s">
        <v>1530</v>
      </c>
      <c r="EE466" s="92"/>
      <c r="EF466" s="98" t="s">
        <v>807</v>
      </c>
      <c r="EG466" s="94"/>
      <c r="EH466" s="99" t="s">
        <v>131</v>
      </c>
      <c r="EI466" s="99" t="s">
        <v>807</v>
      </c>
      <c r="EJ466" s="99"/>
      <c r="EK466" s="101"/>
      <c r="EL466" s="92"/>
      <c r="EM466" s="103"/>
      <c r="EN466" s="102"/>
      <c r="EO466" s="101"/>
      <c r="EP466" s="92"/>
      <c r="EQ466" s="101"/>
      <c r="ER466" s="99">
        <v>0</v>
      </c>
      <c r="ES466" s="101"/>
      <c r="ET466" s="192"/>
      <c r="EU466" s="101"/>
      <c r="EV466" s="92"/>
      <c r="EW466" s="101"/>
      <c r="EX466" s="92"/>
      <c r="EY466" s="103"/>
      <c r="EZ466" s="92"/>
      <c r="FA466" s="102"/>
      <c r="FB466" s="102"/>
      <c r="FC466" s="92"/>
      <c r="FD466" s="92"/>
      <c r="FE466" s="103"/>
      <c r="FF466" s="105"/>
      <c r="FG466" s="101"/>
      <c r="FH466" s="105"/>
      <c r="FI466" s="92"/>
      <c r="FJ466" s="94"/>
      <c r="FK466" s="92"/>
      <c r="FL466" s="98">
        <v>44679</v>
      </c>
      <c r="FM466" s="98" t="s">
        <v>1530</v>
      </c>
      <c r="FN466" s="98"/>
      <c r="FO466" s="107" t="s">
        <v>807</v>
      </c>
      <c r="FP466" s="92" t="s">
        <v>132</v>
      </c>
      <c r="FQ466" s="92" t="s">
        <v>132</v>
      </c>
      <c r="FR466" s="92" t="s">
        <v>132</v>
      </c>
      <c r="FS466" s="107" t="s">
        <v>807</v>
      </c>
      <c r="FT466" s="92" t="s">
        <v>132</v>
      </c>
      <c r="FU466" s="92"/>
      <c r="GM466" s="102"/>
    </row>
    <row r="467" spans="1:195" s="75" customFormat="1" x14ac:dyDescent="0.25">
      <c r="A467" s="85">
        <v>2022</v>
      </c>
      <c r="B467" s="76">
        <v>44926</v>
      </c>
      <c r="C467" s="85" t="s">
        <v>121</v>
      </c>
      <c r="D467" s="85" t="s">
        <v>122</v>
      </c>
      <c r="E467" s="85" t="s">
        <v>123</v>
      </c>
      <c r="F467" s="77">
        <f t="shared" si="324"/>
        <v>466</v>
      </c>
      <c r="G467" s="85" t="s">
        <v>1586</v>
      </c>
      <c r="H467" s="85">
        <v>86</v>
      </c>
      <c r="I467" s="85" t="s">
        <v>797</v>
      </c>
      <c r="J467" s="217" t="s">
        <v>800</v>
      </c>
      <c r="K467" s="77" t="str">
        <f>VLOOKUP(J467,[1]CodMpios!$B$1075:$E$1087,4,FALSE)</f>
        <v>86001 - Mocoa</v>
      </c>
      <c r="L467" s="77" t="str">
        <f>VLOOKUP($J467,[1]Coord_Mpios_X_Y!$B$102:$K$114,9,FALSE)</f>
        <v>1,228574994655</v>
      </c>
      <c r="M467" s="77" t="str">
        <f>VLOOKUP($J467,[1]Coord_Mpios_X_Y!$B$102:$K$114,10,FALSE)</f>
        <v>-76,684362183288</v>
      </c>
      <c r="N467" s="86" t="s">
        <v>1784</v>
      </c>
      <c r="O467" s="86" t="s">
        <v>1794</v>
      </c>
      <c r="P467" s="218">
        <v>44453</v>
      </c>
      <c r="Q467" s="85" t="s">
        <v>126</v>
      </c>
      <c r="R467" s="108">
        <v>18123976</v>
      </c>
      <c r="S467" s="62" t="str">
        <f t="shared" si="304"/>
        <v>CC18123976</v>
      </c>
      <c r="T467" s="91" t="s">
        <v>180</v>
      </c>
      <c r="U467" s="85" t="s">
        <v>1209</v>
      </c>
      <c r="V467" s="91" t="s">
        <v>207</v>
      </c>
      <c r="W467" s="85" t="s">
        <v>204</v>
      </c>
      <c r="X467" s="87">
        <v>22386</v>
      </c>
      <c r="Y467" s="89">
        <f t="shared" si="320"/>
        <v>61</v>
      </c>
      <c r="Z467" s="63">
        <f>VLOOKUP($Y467,[1]Edades!$A$3:$H$153,4,FALSE)</f>
        <v>6</v>
      </c>
      <c r="AA467" s="63" t="str">
        <f>VLOOKUP($Y467,[1]Edades!$A$3:$H$153,6,FALSE)</f>
        <v>6 - Persona mayor</v>
      </c>
      <c r="AB467" s="63">
        <f>VLOOKUP($Y467,[1]Edades!$A$3:$H$153,7,FALSE)</f>
        <v>13</v>
      </c>
      <c r="AC467" s="63" t="str">
        <f>VLOOKUP($Y467,[1]Edades!$A$3:$H$153,8,FALSE)</f>
        <v>60-64</v>
      </c>
      <c r="AD467" s="91" t="s">
        <v>1589</v>
      </c>
      <c r="AE467" s="85">
        <v>1</v>
      </c>
      <c r="AF467" s="85" t="s">
        <v>807</v>
      </c>
      <c r="AG467" s="86" t="s">
        <v>1777</v>
      </c>
      <c r="AH467" s="85" t="s">
        <v>807</v>
      </c>
      <c r="AI467" s="85" t="s">
        <v>807</v>
      </c>
      <c r="AJ467" s="85" t="s">
        <v>807</v>
      </c>
      <c r="AK467" s="86" t="s">
        <v>1784</v>
      </c>
      <c r="AL467" s="86" t="s">
        <v>1601</v>
      </c>
      <c r="AM467" s="85" t="s">
        <v>1786</v>
      </c>
      <c r="AN467" s="85" t="s">
        <v>131</v>
      </c>
      <c r="AO467" s="85" t="s">
        <v>131</v>
      </c>
      <c r="AP467" s="85" t="s">
        <v>131</v>
      </c>
      <c r="AQ467" s="75" t="s">
        <v>1841</v>
      </c>
      <c r="AR467" s="53" t="str">
        <f t="shared" si="321"/>
        <v>86001 - Mocoa</v>
      </c>
      <c r="AS467" s="85" t="s">
        <v>1586</v>
      </c>
      <c r="AT467" s="85">
        <v>3213379755</v>
      </c>
      <c r="AU467" s="85" t="s">
        <v>1219</v>
      </c>
      <c r="AV467" s="85"/>
      <c r="AW467" s="85"/>
      <c r="AX467" s="85"/>
      <c r="AY467" s="85"/>
      <c r="AZ467" s="85"/>
      <c r="BA467" s="85">
        <v>86</v>
      </c>
      <c r="BB467" s="85" t="s">
        <v>1778</v>
      </c>
      <c r="BC467" s="85">
        <v>86001</v>
      </c>
      <c r="BD467" s="85" t="s">
        <v>1586</v>
      </c>
      <c r="BE467" s="89">
        <v>860010017201</v>
      </c>
      <c r="BF467" s="49" t="s">
        <v>1079</v>
      </c>
      <c r="BG467" s="85" t="s">
        <v>1779</v>
      </c>
      <c r="BH467" s="85" t="s">
        <v>1780</v>
      </c>
      <c r="BI467" s="85">
        <v>4201616</v>
      </c>
      <c r="BJ467" s="85"/>
      <c r="BK467" s="85"/>
      <c r="BL467" s="85" t="s">
        <v>807</v>
      </c>
      <c r="BM467" s="85" t="s">
        <v>130</v>
      </c>
      <c r="BN467" s="85" t="s">
        <v>132</v>
      </c>
      <c r="BO467" s="85">
        <v>0</v>
      </c>
      <c r="BP467" s="85" t="s">
        <v>132</v>
      </c>
      <c r="BQ467" s="85" t="s">
        <v>132</v>
      </c>
      <c r="BR467" s="85" t="s">
        <v>807</v>
      </c>
      <c r="BS467" s="85" t="s">
        <v>807</v>
      </c>
      <c r="BT467" s="87">
        <v>44274</v>
      </c>
      <c r="BU467" s="85" t="s">
        <v>1677</v>
      </c>
      <c r="BV467" s="85" t="s">
        <v>130</v>
      </c>
      <c r="BW467" s="91" t="s">
        <v>1678</v>
      </c>
      <c r="BX467" s="85"/>
      <c r="BY467" s="85" t="s">
        <v>132</v>
      </c>
      <c r="BZ467" s="85" t="s">
        <v>807</v>
      </c>
      <c r="CA467" s="85" t="s">
        <v>807</v>
      </c>
      <c r="CB467" s="85"/>
      <c r="CC467" s="85"/>
      <c r="CD467" s="85" t="s">
        <v>131</v>
      </c>
      <c r="CE467" s="88" t="s">
        <v>1681</v>
      </c>
      <c r="CF467" s="80" t="str">
        <f t="shared" si="330"/>
        <v>HTA</v>
      </c>
      <c r="CG467" s="98"/>
      <c r="CH467" s="98"/>
      <c r="CI467" s="50" t="e">
        <f t="shared" si="305"/>
        <v>#DIV/0!</v>
      </c>
      <c r="CJ467" s="18" t="str">
        <f t="shared" si="306"/>
        <v>SIN DATO</v>
      </c>
      <c r="CK467" s="95" t="e">
        <f>Hoja1!L469</f>
        <v>#NUM!</v>
      </c>
      <c r="CL467" s="10" t="s">
        <v>807</v>
      </c>
      <c r="CM467" s="98">
        <v>44274</v>
      </c>
      <c r="CN467" s="92"/>
      <c r="CO467" s="75">
        <v>1</v>
      </c>
      <c r="CP467" s="119">
        <f t="shared" ref="CP467:CP468" si="331">CM467</f>
        <v>44274</v>
      </c>
      <c r="CQ467" s="75">
        <v>2</v>
      </c>
      <c r="CR467" s="65" t="s">
        <v>1222</v>
      </c>
      <c r="CS467" s="75">
        <v>0</v>
      </c>
      <c r="CT467" s="110" t="s">
        <v>131</v>
      </c>
      <c r="CU467" s="93" t="s">
        <v>807</v>
      </c>
      <c r="CV467" s="92"/>
      <c r="CW467" s="102"/>
      <c r="CX467" s="102"/>
      <c r="CY467" s="93" t="s">
        <v>807</v>
      </c>
      <c r="CZ467" s="92" t="s">
        <v>132</v>
      </c>
      <c r="DA467" s="75" t="s">
        <v>807</v>
      </c>
      <c r="DB467" s="92">
        <v>0</v>
      </c>
      <c r="DC467" s="75" t="str">
        <f t="shared" si="307"/>
        <v/>
      </c>
      <c r="DD467" s="16" t="str">
        <f t="shared" si="308"/>
        <v/>
      </c>
      <c r="DE467" s="16" t="str">
        <f t="shared" si="309"/>
        <v/>
      </c>
      <c r="DF467" s="16" t="str">
        <f t="shared" si="310"/>
        <v/>
      </c>
      <c r="DG467" s="16" t="str">
        <f t="shared" si="322"/>
        <v xml:space="preserve"> +  +  + </v>
      </c>
      <c r="DH467" s="16" t="str">
        <f>E467</f>
        <v>HTA</v>
      </c>
      <c r="DI467" s="98"/>
      <c r="DJ467" s="75" t="str">
        <f t="shared" si="311"/>
        <v>NO</v>
      </c>
      <c r="DL467" s="98"/>
      <c r="DM467" s="98"/>
      <c r="DN467" s="75" t="str">
        <f t="shared" si="312"/>
        <v>NO</v>
      </c>
      <c r="DO467" s="98"/>
      <c r="DP467" s="75" t="str">
        <f t="shared" si="313"/>
        <v>NO</v>
      </c>
      <c r="DQ467" s="98"/>
      <c r="DR467" s="75" t="str">
        <f t="shared" si="314"/>
        <v>NO</v>
      </c>
      <c r="DS467" s="98"/>
      <c r="DT467" s="75" t="str">
        <f t="shared" si="315"/>
        <v>NO</v>
      </c>
      <c r="DU467" s="98"/>
      <c r="DV467" s="75" t="str">
        <f t="shared" si="316"/>
        <v>NO</v>
      </c>
      <c r="DW467" s="98"/>
      <c r="DX467" s="75" t="str">
        <f t="shared" si="317"/>
        <v>NO</v>
      </c>
      <c r="DY467" s="98">
        <v>44266</v>
      </c>
      <c r="DZ467" s="75" t="str">
        <f t="shared" si="318"/>
        <v>SI</v>
      </c>
      <c r="EA467" s="98"/>
      <c r="EB467" s="75" t="str">
        <f t="shared" si="319"/>
        <v>NO</v>
      </c>
      <c r="EC467" s="98" t="s">
        <v>807</v>
      </c>
      <c r="ED467" s="92" t="s">
        <v>1530</v>
      </c>
      <c r="EE467" s="92"/>
      <c r="EF467" s="98" t="s">
        <v>807</v>
      </c>
      <c r="EG467" s="94"/>
      <c r="EH467" s="99" t="s">
        <v>131</v>
      </c>
      <c r="EI467" s="99" t="s">
        <v>807</v>
      </c>
      <c r="EJ467" s="99"/>
      <c r="EK467" s="106">
        <v>44266</v>
      </c>
      <c r="EL467" s="92">
        <v>0.77</v>
      </c>
      <c r="EM467" s="100">
        <v>44266</v>
      </c>
      <c r="EN467" s="102">
        <v>99</v>
      </c>
      <c r="EO467" s="106">
        <v>44266</v>
      </c>
      <c r="EP467" s="92">
        <v>220</v>
      </c>
      <c r="EQ467" s="106">
        <v>44266</v>
      </c>
      <c r="ER467" s="99">
        <v>93.5</v>
      </c>
      <c r="ES467" s="106">
        <v>44266</v>
      </c>
      <c r="ET467" s="192">
        <v>76.900000000000006</v>
      </c>
      <c r="EU467" s="106">
        <v>44266</v>
      </c>
      <c r="EV467" s="92">
        <v>248</v>
      </c>
      <c r="EW467" s="106">
        <v>44266</v>
      </c>
      <c r="EX467" s="92"/>
      <c r="EY467" s="103"/>
      <c r="EZ467" s="92"/>
      <c r="FA467" s="102"/>
      <c r="FB467" s="102"/>
      <c r="FC467" s="92"/>
      <c r="FD467" s="92"/>
      <c r="FE467" s="100">
        <v>44266</v>
      </c>
      <c r="FF467" s="105">
        <v>14.2</v>
      </c>
      <c r="FG467" s="106">
        <v>44266</v>
      </c>
      <c r="FH467" s="105">
        <v>103.5</v>
      </c>
      <c r="FI467" s="92"/>
      <c r="FJ467" s="94"/>
      <c r="FK467" s="92"/>
      <c r="FL467" s="98">
        <v>44274</v>
      </c>
      <c r="FM467" s="98" t="s">
        <v>1530</v>
      </c>
      <c r="FN467" s="97"/>
      <c r="FO467" s="107" t="s">
        <v>1794</v>
      </c>
      <c r="FP467" s="92" t="s">
        <v>132</v>
      </c>
      <c r="FQ467" s="92" t="s">
        <v>132</v>
      </c>
      <c r="FR467" s="92" t="s">
        <v>132</v>
      </c>
      <c r="FS467" s="107" t="s">
        <v>807</v>
      </c>
      <c r="FT467" s="92" t="s">
        <v>132</v>
      </c>
      <c r="FU467" s="107" t="s">
        <v>1794</v>
      </c>
      <c r="GM467" s="102"/>
    </row>
    <row r="468" spans="1:195" s="75" customFormat="1" x14ac:dyDescent="0.25">
      <c r="A468" s="85">
        <v>2022</v>
      </c>
      <c r="B468" s="76">
        <v>44926</v>
      </c>
      <c r="C468" s="85" t="s">
        <v>121</v>
      </c>
      <c r="D468" s="85" t="s">
        <v>122</v>
      </c>
      <c r="E468" s="85" t="s">
        <v>123</v>
      </c>
      <c r="F468" s="77">
        <f t="shared" si="324"/>
        <v>467</v>
      </c>
      <c r="G468" s="85" t="s">
        <v>1586</v>
      </c>
      <c r="H468" s="85">
        <v>86</v>
      </c>
      <c r="I468" s="85" t="s">
        <v>797</v>
      </c>
      <c r="J468" s="217" t="s">
        <v>899</v>
      </c>
      <c r="K468" s="77" t="str">
        <f>VLOOKUP(J468,[1]CodMpios!$B$1075:$E$1087,4,FALSE)</f>
        <v>86320 - Orito</v>
      </c>
      <c r="L468" s="77" t="str">
        <f>VLOOKUP($J468,[1]Coord_Mpios_X_Y!$B$102:$K$114,9,FALSE)</f>
        <v>0,673756322544</v>
      </c>
      <c r="M468" s="77" t="str">
        <f>VLOOKUP($J468,[1]Coord_Mpios_X_Y!$B$102:$K$114,10,FALSE)</f>
        <v>-76,943139228782</v>
      </c>
      <c r="N468" s="86" t="s">
        <v>1775</v>
      </c>
      <c r="O468" s="86" t="s">
        <v>1776</v>
      </c>
      <c r="P468" s="218"/>
      <c r="Q468" s="85" t="s">
        <v>126</v>
      </c>
      <c r="R468" s="108">
        <v>18102796</v>
      </c>
      <c r="S468" s="62" t="str">
        <f t="shared" si="304"/>
        <v>CC18102796</v>
      </c>
      <c r="T468" s="91" t="s">
        <v>339</v>
      </c>
      <c r="U468" s="85" t="s">
        <v>491</v>
      </c>
      <c r="V468" s="91" t="s">
        <v>259</v>
      </c>
      <c r="W468" s="85" t="s">
        <v>364</v>
      </c>
      <c r="X468" s="87">
        <v>33260</v>
      </c>
      <c r="Y468" s="89">
        <f t="shared" si="320"/>
        <v>91</v>
      </c>
      <c r="Z468" s="63">
        <f>VLOOKUP($Y468,[1]Edades!$A$3:$H$153,4,FALSE)</f>
        <v>6</v>
      </c>
      <c r="AA468" s="63" t="str">
        <f>VLOOKUP($Y468,[1]Edades!$A$3:$H$153,6,FALSE)</f>
        <v>6 - Persona mayor</v>
      </c>
      <c r="AB468" s="63">
        <f>VLOOKUP($Y468,[1]Edades!$A$3:$H$153,7,FALSE)</f>
        <v>17</v>
      </c>
      <c r="AC468" s="63" t="str">
        <f>VLOOKUP($Y468,[1]Edades!$A$3:$H$153,8,FALSE)</f>
        <v>80 Y MÁS</v>
      </c>
      <c r="AD468" s="91" t="s">
        <v>1589</v>
      </c>
      <c r="AE468" s="85">
        <v>1</v>
      </c>
      <c r="AF468" s="85" t="s">
        <v>807</v>
      </c>
      <c r="AG468" s="86" t="s">
        <v>1777</v>
      </c>
      <c r="AH468" s="85" t="s">
        <v>807</v>
      </c>
      <c r="AI468" s="85" t="s">
        <v>807</v>
      </c>
      <c r="AJ468" s="85" t="s">
        <v>807</v>
      </c>
      <c r="AK468" s="86" t="s">
        <v>1775</v>
      </c>
      <c r="AL468" s="85" t="s">
        <v>807</v>
      </c>
      <c r="AM468" s="85" t="s">
        <v>1786</v>
      </c>
      <c r="AN468" s="85" t="s">
        <v>131</v>
      </c>
      <c r="AO468" s="85" t="s">
        <v>131</v>
      </c>
      <c r="AP468" s="85" t="s">
        <v>131</v>
      </c>
      <c r="AQ468" s="75" t="s">
        <v>1841</v>
      </c>
      <c r="AR468" s="53" t="str">
        <f t="shared" si="321"/>
        <v>86320 - Orito</v>
      </c>
      <c r="AS468" s="85" t="s">
        <v>1608</v>
      </c>
      <c r="AT468" s="85">
        <v>3125715140</v>
      </c>
      <c r="AU468" s="85" t="s">
        <v>1219</v>
      </c>
      <c r="AV468" s="85"/>
      <c r="AW468" s="85"/>
      <c r="AX468" s="85"/>
      <c r="AY468" s="85"/>
      <c r="AZ468" s="85"/>
      <c r="BA468" s="85">
        <v>86</v>
      </c>
      <c r="BB468" s="85" t="s">
        <v>1778</v>
      </c>
      <c r="BC468" s="85">
        <v>86320</v>
      </c>
      <c r="BD468" s="85" t="s">
        <v>1608</v>
      </c>
      <c r="BE468" s="89">
        <v>860010017201</v>
      </c>
      <c r="BF468" s="49" t="s">
        <v>1082</v>
      </c>
      <c r="BG468" s="85" t="s">
        <v>1779</v>
      </c>
      <c r="BH468" s="85" t="s">
        <v>1780</v>
      </c>
      <c r="BI468" s="85">
        <v>4201616</v>
      </c>
      <c r="BJ468" s="85"/>
      <c r="BK468" s="85"/>
      <c r="BL468" s="85" t="s">
        <v>807</v>
      </c>
      <c r="BM468" s="85" t="s">
        <v>130</v>
      </c>
      <c r="BN468" s="85" t="s">
        <v>132</v>
      </c>
      <c r="BO468" s="85">
        <v>0</v>
      </c>
      <c r="BP468" s="85" t="s">
        <v>132</v>
      </c>
      <c r="BQ468" s="85" t="s">
        <v>132</v>
      </c>
      <c r="BR468" s="85" t="s">
        <v>807</v>
      </c>
      <c r="BS468" s="85" t="s">
        <v>807</v>
      </c>
      <c r="BT468" s="90">
        <v>44299</v>
      </c>
      <c r="BU468" s="85" t="s">
        <v>1677</v>
      </c>
      <c r="BV468" s="85" t="s">
        <v>130</v>
      </c>
      <c r="BW468" s="91" t="s">
        <v>1808</v>
      </c>
      <c r="BX468" s="85"/>
      <c r="BY468" s="85" t="s">
        <v>132</v>
      </c>
      <c r="BZ468" s="85" t="s">
        <v>807</v>
      </c>
      <c r="CA468" s="85" t="s">
        <v>807</v>
      </c>
      <c r="CB468" s="85"/>
      <c r="CC468" s="85"/>
      <c r="CD468" s="85" t="s">
        <v>131</v>
      </c>
      <c r="CE468" s="88" t="s">
        <v>1681</v>
      </c>
      <c r="CF468" s="80" t="str">
        <f t="shared" si="330"/>
        <v>HTA</v>
      </c>
      <c r="CG468" s="109">
        <v>72</v>
      </c>
      <c r="CH468" s="95">
        <v>167</v>
      </c>
      <c r="CI468" s="50">
        <f t="shared" si="305"/>
        <v>25.816630212628635</v>
      </c>
      <c r="CJ468" s="18" t="str">
        <f t="shared" si="306"/>
        <v>SOBREPESO</v>
      </c>
      <c r="CK468" s="95">
        <f>Hoja1!L470</f>
        <v>29</v>
      </c>
      <c r="CL468" s="10" t="s">
        <v>1115</v>
      </c>
      <c r="CM468" s="97">
        <v>44299</v>
      </c>
      <c r="CN468" s="92"/>
      <c r="CO468" s="75">
        <v>1</v>
      </c>
      <c r="CP468" s="119">
        <f t="shared" si="331"/>
        <v>44299</v>
      </c>
      <c r="CQ468" s="75">
        <v>2</v>
      </c>
      <c r="CR468" s="65" t="s">
        <v>1222</v>
      </c>
      <c r="CS468" s="75">
        <v>0</v>
      </c>
      <c r="CT468" s="110" t="s">
        <v>131</v>
      </c>
      <c r="CU468" s="93" t="s">
        <v>807</v>
      </c>
      <c r="CV468" s="92"/>
      <c r="CW468" s="102">
        <v>140</v>
      </c>
      <c r="CX468" s="92">
        <v>60</v>
      </c>
      <c r="CY468" s="93" t="s">
        <v>807</v>
      </c>
      <c r="CZ468" s="92" t="s">
        <v>130</v>
      </c>
      <c r="DA468" s="75" t="s">
        <v>807</v>
      </c>
      <c r="DB468" s="92">
        <v>0</v>
      </c>
      <c r="DC468" s="75" t="str">
        <f t="shared" si="307"/>
        <v/>
      </c>
      <c r="DD468" s="16" t="str">
        <f t="shared" si="308"/>
        <v/>
      </c>
      <c r="DE468" s="16" t="str">
        <f t="shared" si="309"/>
        <v/>
      </c>
      <c r="DF468" s="16" t="str">
        <f t="shared" si="310"/>
        <v>HDL ALTO</v>
      </c>
      <c r="DG468" s="16" t="str">
        <f t="shared" si="322"/>
        <v xml:space="preserve"> +  +  + HDL ALTO</v>
      </c>
      <c r="DH468" s="16" t="str">
        <f>VLOOKUP(DG468,Hoja3!$A$19:$B$41,2,FALSE)</f>
        <v>HDL ALTO</v>
      </c>
      <c r="DI468" s="98"/>
      <c r="DJ468" s="75" t="str">
        <f t="shared" si="311"/>
        <v>NO</v>
      </c>
      <c r="DL468" s="98"/>
      <c r="DM468" s="98">
        <v>44386</v>
      </c>
      <c r="DN468" s="75" t="str">
        <f t="shared" si="312"/>
        <v>SI</v>
      </c>
      <c r="DO468" s="98"/>
      <c r="DP468" s="75" t="str">
        <f t="shared" si="313"/>
        <v>NO</v>
      </c>
      <c r="DQ468" s="98"/>
      <c r="DR468" s="75" t="str">
        <f t="shared" si="314"/>
        <v>NO</v>
      </c>
      <c r="DS468" s="98"/>
      <c r="DT468" s="75" t="str">
        <f t="shared" si="315"/>
        <v>NO</v>
      </c>
      <c r="DU468" s="98"/>
      <c r="DV468" s="75" t="str">
        <f t="shared" si="316"/>
        <v>NO</v>
      </c>
      <c r="DW468" s="98"/>
      <c r="DX468" s="75" t="str">
        <f t="shared" si="317"/>
        <v>NO</v>
      </c>
      <c r="DY468" s="98">
        <v>44368</v>
      </c>
      <c r="DZ468" s="75" t="str">
        <f t="shared" si="318"/>
        <v>SI</v>
      </c>
      <c r="EA468" s="98"/>
      <c r="EB468" s="75" t="str">
        <f t="shared" si="319"/>
        <v>NO</v>
      </c>
      <c r="EC468" s="98" t="s">
        <v>807</v>
      </c>
      <c r="ED468" s="92" t="s">
        <v>1530</v>
      </c>
      <c r="EE468" s="92"/>
      <c r="EF468" s="98" t="s">
        <v>807</v>
      </c>
      <c r="EG468" s="94"/>
      <c r="EH468" s="99" t="s">
        <v>131</v>
      </c>
      <c r="EI468" s="99" t="s">
        <v>807</v>
      </c>
      <c r="EJ468" s="99"/>
      <c r="EK468" s="111">
        <v>44363</v>
      </c>
      <c r="EL468" s="92">
        <v>0.8</v>
      </c>
      <c r="EM468" s="112">
        <v>44363</v>
      </c>
      <c r="EN468" s="102">
        <v>86</v>
      </c>
      <c r="EO468" s="111">
        <v>44365</v>
      </c>
      <c r="EP468" s="92">
        <v>192</v>
      </c>
      <c r="EQ468" s="145">
        <v>44363</v>
      </c>
      <c r="ER468" s="99">
        <v>102.2</v>
      </c>
      <c r="ES468" s="101">
        <v>44365</v>
      </c>
      <c r="ET468" s="192">
        <v>48</v>
      </c>
      <c r="EU468" s="111">
        <v>44363</v>
      </c>
      <c r="EV468" s="92">
        <v>209</v>
      </c>
      <c r="EW468" s="101"/>
      <c r="EX468" s="92"/>
      <c r="EY468" s="103"/>
      <c r="EZ468" s="92"/>
      <c r="FA468" s="102"/>
      <c r="FB468" s="102"/>
      <c r="FC468" s="92"/>
      <c r="FD468" s="92"/>
      <c r="FE468" s="103">
        <v>44363</v>
      </c>
      <c r="FF468" s="104" t="s">
        <v>1948</v>
      </c>
      <c r="FG468" s="101"/>
      <c r="FH468" s="105"/>
      <c r="FI468" s="92"/>
      <c r="FJ468" s="94"/>
      <c r="FK468" s="92"/>
      <c r="FL468" s="97">
        <v>44299</v>
      </c>
      <c r="FM468" s="98" t="s">
        <v>1530</v>
      </c>
      <c r="FN468" s="114"/>
      <c r="FO468" s="107" t="s">
        <v>807</v>
      </c>
      <c r="FP468" s="92" t="s">
        <v>132</v>
      </c>
      <c r="FQ468" s="92" t="s">
        <v>132</v>
      </c>
      <c r="FR468" s="92" t="s">
        <v>132</v>
      </c>
      <c r="FS468" s="107" t="s">
        <v>807</v>
      </c>
      <c r="FT468" s="92" t="s">
        <v>132</v>
      </c>
      <c r="FU468" s="92"/>
      <c r="GM468" s="102"/>
    </row>
    <row r="469" spans="1:195" s="75" customFormat="1" x14ac:dyDescent="0.25">
      <c r="A469" s="85">
        <v>2022</v>
      </c>
      <c r="B469" s="76">
        <v>44926</v>
      </c>
      <c r="C469" s="85" t="s">
        <v>121</v>
      </c>
      <c r="D469" s="85" t="s">
        <v>122</v>
      </c>
      <c r="E469" s="85" t="s">
        <v>123</v>
      </c>
      <c r="F469" s="77">
        <f t="shared" si="324"/>
        <v>468</v>
      </c>
      <c r="G469" s="85" t="s">
        <v>1586</v>
      </c>
      <c r="H469" s="85">
        <v>86</v>
      </c>
      <c r="I469" s="85" t="s">
        <v>797</v>
      </c>
      <c r="J469" s="217" t="s">
        <v>800</v>
      </c>
      <c r="K469" s="77" t="str">
        <f>VLOOKUP(J469,[1]CodMpios!$B$1075:$E$1087,4,FALSE)</f>
        <v>86001 - Mocoa</v>
      </c>
      <c r="L469" s="77" t="str">
        <f>VLOOKUP($J469,[1]Coord_Mpios_X_Y!$B$102:$K$114,9,FALSE)</f>
        <v>1,228574994655</v>
      </c>
      <c r="M469" s="77" t="str">
        <f>VLOOKUP($J469,[1]Coord_Mpios_X_Y!$B$102:$K$114,10,FALSE)</f>
        <v>-76,684362183288</v>
      </c>
      <c r="N469" s="86" t="s">
        <v>1784</v>
      </c>
      <c r="O469" s="86" t="s">
        <v>1776</v>
      </c>
      <c r="P469" s="218"/>
      <c r="Q469" s="85" t="s">
        <v>126</v>
      </c>
      <c r="R469" s="108">
        <v>26637526</v>
      </c>
      <c r="S469" s="62" t="str">
        <f t="shared" si="304"/>
        <v>CC26637526</v>
      </c>
      <c r="T469" s="91" t="s">
        <v>618</v>
      </c>
      <c r="U469" s="85" t="s">
        <v>530</v>
      </c>
      <c r="V469" s="91" t="s">
        <v>860</v>
      </c>
      <c r="W469" s="85" t="s">
        <v>409</v>
      </c>
      <c r="X469" s="87">
        <v>26189</v>
      </c>
      <c r="Y469" s="89">
        <f t="shared" si="320"/>
        <v>71</v>
      </c>
      <c r="Z469" s="63">
        <f>VLOOKUP($Y469,[1]Edades!$A$3:$H$153,4,FALSE)</f>
        <v>6</v>
      </c>
      <c r="AA469" s="63" t="str">
        <f>VLOOKUP($Y469,[1]Edades!$A$3:$H$153,6,FALSE)</f>
        <v>6 - Persona mayor</v>
      </c>
      <c r="AB469" s="63">
        <f>VLOOKUP($Y469,[1]Edades!$A$3:$H$153,7,FALSE)</f>
        <v>15</v>
      </c>
      <c r="AC469" s="63" t="str">
        <f>VLOOKUP($Y469,[1]Edades!$A$3:$H$153,8,FALSE)</f>
        <v>70-74</v>
      </c>
      <c r="AD469" s="91" t="s">
        <v>1590</v>
      </c>
      <c r="AE469" s="85">
        <v>2</v>
      </c>
      <c r="AF469" s="85" t="s">
        <v>807</v>
      </c>
      <c r="AG469" s="86" t="s">
        <v>1777</v>
      </c>
      <c r="AH469" s="85" t="s">
        <v>807</v>
      </c>
      <c r="AI469" s="85" t="s">
        <v>807</v>
      </c>
      <c r="AJ469" s="85" t="s">
        <v>807</v>
      </c>
      <c r="AK469" s="86" t="s">
        <v>1784</v>
      </c>
      <c r="AL469" s="86" t="s">
        <v>1601</v>
      </c>
      <c r="AM469" s="85" t="s">
        <v>1786</v>
      </c>
      <c r="AN469" s="85" t="s">
        <v>131</v>
      </c>
      <c r="AO469" s="85" t="s">
        <v>131</v>
      </c>
      <c r="AP469" s="85" t="s">
        <v>131</v>
      </c>
      <c r="AQ469" s="75" t="s">
        <v>1841</v>
      </c>
      <c r="AR469" s="53" t="str">
        <f t="shared" si="321"/>
        <v>86001 - Mocoa</v>
      </c>
      <c r="AS469" s="85" t="s">
        <v>1586</v>
      </c>
      <c r="AT469" s="85">
        <v>3214625850</v>
      </c>
      <c r="AU469" s="85" t="s">
        <v>1219</v>
      </c>
      <c r="AV469" s="85"/>
      <c r="AW469" s="85"/>
      <c r="AX469" s="85"/>
      <c r="AY469" s="85"/>
      <c r="AZ469" s="85"/>
      <c r="BA469" s="85">
        <v>86</v>
      </c>
      <c r="BB469" s="85" t="s">
        <v>1778</v>
      </c>
      <c r="BC469" s="85">
        <v>86001</v>
      </c>
      <c r="BD469" s="85" t="s">
        <v>1586</v>
      </c>
      <c r="BE469" s="89">
        <v>860010017201</v>
      </c>
      <c r="BF469" s="49" t="s">
        <v>1079</v>
      </c>
      <c r="BG469" s="85" t="s">
        <v>1779</v>
      </c>
      <c r="BH469" s="85" t="s">
        <v>1780</v>
      </c>
      <c r="BI469" s="85">
        <v>4201616</v>
      </c>
      <c r="BJ469" s="85"/>
      <c r="BK469" s="85"/>
      <c r="BL469" s="85" t="s">
        <v>807</v>
      </c>
      <c r="BM469" s="85" t="s">
        <v>130</v>
      </c>
      <c r="BN469" s="85" t="s">
        <v>132</v>
      </c>
      <c r="BO469" s="85">
        <v>0</v>
      </c>
      <c r="BP469" s="85" t="s">
        <v>132</v>
      </c>
      <c r="BQ469" s="85" t="s">
        <v>132</v>
      </c>
      <c r="BR469" s="85" t="s">
        <v>807</v>
      </c>
      <c r="BS469" s="85" t="s">
        <v>807</v>
      </c>
      <c r="BT469" s="87">
        <v>44838</v>
      </c>
      <c r="BU469" s="85" t="s">
        <v>1677</v>
      </c>
      <c r="BV469" s="85" t="s">
        <v>130</v>
      </c>
      <c r="BW469" s="91" t="s">
        <v>1700</v>
      </c>
      <c r="BX469" s="85"/>
      <c r="BY469" s="85" t="s">
        <v>132</v>
      </c>
      <c r="BZ469" s="85" t="s">
        <v>807</v>
      </c>
      <c r="CA469" s="85" t="s">
        <v>807</v>
      </c>
      <c r="CB469" s="85"/>
      <c r="CC469" s="85"/>
      <c r="CD469" s="85" t="s">
        <v>131</v>
      </c>
      <c r="CE469" s="88" t="s">
        <v>1681</v>
      </c>
      <c r="CF469" s="80" t="str">
        <f t="shared" si="330"/>
        <v>HTA</v>
      </c>
      <c r="CG469" s="109">
        <v>84</v>
      </c>
      <c r="CH469" s="95">
        <v>160</v>
      </c>
      <c r="CI469" s="50">
        <f t="shared" si="305"/>
        <v>32.812499999999993</v>
      </c>
      <c r="CJ469" s="18" t="str">
        <f t="shared" si="306"/>
        <v>OBESIDAD</v>
      </c>
      <c r="CK469" s="95">
        <f>Hoja1!L471</f>
        <v>38</v>
      </c>
      <c r="CL469" s="10" t="s">
        <v>1115</v>
      </c>
      <c r="CM469" s="98">
        <v>44299</v>
      </c>
      <c r="CN469" s="92"/>
      <c r="CO469" s="75">
        <v>1</v>
      </c>
      <c r="CP469" s="98">
        <v>43934</v>
      </c>
      <c r="CQ469" s="75">
        <v>2</v>
      </c>
      <c r="CR469" s="65" t="s">
        <v>1222</v>
      </c>
      <c r="CS469" s="75">
        <v>0</v>
      </c>
      <c r="CT469" s="110" t="s">
        <v>131</v>
      </c>
      <c r="CU469" s="93" t="s">
        <v>807</v>
      </c>
      <c r="CV469" s="92"/>
      <c r="CW469" s="102">
        <v>170</v>
      </c>
      <c r="CX469" s="102">
        <v>100</v>
      </c>
      <c r="CY469" s="93" t="s">
        <v>807</v>
      </c>
      <c r="CZ469" s="92" t="s">
        <v>132</v>
      </c>
      <c r="DA469" s="75" t="s">
        <v>807</v>
      </c>
      <c r="DB469" s="92">
        <v>0</v>
      </c>
      <c r="DC469" s="75" t="str">
        <f t="shared" si="307"/>
        <v/>
      </c>
      <c r="DD469" s="16" t="str">
        <f t="shared" si="308"/>
        <v>PRESION ALTA</v>
      </c>
      <c r="DE469" s="16" t="str">
        <f t="shared" si="309"/>
        <v/>
      </c>
      <c r="DF469" s="16" t="str">
        <f t="shared" si="310"/>
        <v/>
      </c>
      <c r="DG469" s="16" t="str">
        <f t="shared" si="322"/>
        <v xml:space="preserve"> + PRESION ALTA +  + </v>
      </c>
      <c r="DH469" s="16" t="str">
        <f>VLOOKUP(DG469,Hoja3!$A$19:$B$41,2,FALSE)</f>
        <v>PRESION ALTA</v>
      </c>
      <c r="DI469" s="98"/>
      <c r="DJ469" s="75" t="str">
        <f t="shared" si="311"/>
        <v>NO</v>
      </c>
      <c r="DL469" s="98"/>
      <c r="DM469" s="98"/>
      <c r="DN469" s="75" t="str">
        <f t="shared" si="312"/>
        <v>NO</v>
      </c>
      <c r="DO469" s="98"/>
      <c r="DP469" s="75" t="str">
        <f t="shared" si="313"/>
        <v>NO</v>
      </c>
      <c r="DQ469" s="98"/>
      <c r="DR469" s="75" t="str">
        <f t="shared" si="314"/>
        <v>NO</v>
      </c>
      <c r="DS469" s="98"/>
      <c r="DT469" s="75" t="str">
        <f t="shared" si="315"/>
        <v>NO</v>
      </c>
      <c r="DU469" s="98"/>
      <c r="DV469" s="75" t="str">
        <f t="shared" si="316"/>
        <v>NO</v>
      </c>
      <c r="DW469" s="98"/>
      <c r="DX469" s="75" t="str">
        <f t="shared" si="317"/>
        <v>NO</v>
      </c>
      <c r="DY469" s="98">
        <v>44280</v>
      </c>
      <c r="DZ469" s="75" t="str">
        <f t="shared" si="318"/>
        <v>SI</v>
      </c>
      <c r="EA469" s="98"/>
      <c r="EB469" s="75" t="str">
        <f t="shared" si="319"/>
        <v>NO</v>
      </c>
      <c r="EC469" s="98" t="s">
        <v>807</v>
      </c>
      <c r="ED469" s="92" t="s">
        <v>1530</v>
      </c>
      <c r="EE469" s="92"/>
      <c r="EF469" s="98" t="s">
        <v>807</v>
      </c>
      <c r="EG469" s="94"/>
      <c r="EH469" s="99" t="s">
        <v>131</v>
      </c>
      <c r="EI469" s="99" t="s">
        <v>807</v>
      </c>
      <c r="EJ469" s="99"/>
      <c r="EK469" s="106">
        <v>44264</v>
      </c>
      <c r="EL469" s="92">
        <v>0.96</v>
      </c>
      <c r="EM469" s="100">
        <v>44264</v>
      </c>
      <c r="EN469" s="102">
        <v>103</v>
      </c>
      <c r="EO469" s="106">
        <v>44264</v>
      </c>
      <c r="EP469" s="92">
        <v>243</v>
      </c>
      <c r="EQ469" s="106">
        <v>44264</v>
      </c>
      <c r="ER469" s="99">
        <v>132</v>
      </c>
      <c r="ES469" s="106">
        <v>44264</v>
      </c>
      <c r="ET469" s="192">
        <v>60.8</v>
      </c>
      <c r="EU469" s="106">
        <v>44264</v>
      </c>
      <c r="EV469" s="92">
        <v>251</v>
      </c>
      <c r="EW469" s="106">
        <v>44264</v>
      </c>
      <c r="EX469" s="92"/>
      <c r="EY469" s="103"/>
      <c r="EZ469" s="92"/>
      <c r="FA469" s="102"/>
      <c r="FB469" s="102"/>
      <c r="FC469" s="92"/>
      <c r="FD469" s="92"/>
      <c r="FE469" s="100">
        <v>44264</v>
      </c>
      <c r="FF469" s="105">
        <v>12.6</v>
      </c>
      <c r="FG469" s="106">
        <v>44264</v>
      </c>
      <c r="FH469" s="105">
        <v>65</v>
      </c>
      <c r="FI469" s="92"/>
      <c r="FJ469" s="94"/>
      <c r="FK469" s="92"/>
      <c r="FL469" s="98">
        <v>44838</v>
      </c>
      <c r="FM469" s="98" t="s">
        <v>1530</v>
      </c>
      <c r="FN469" s="98">
        <v>44930</v>
      </c>
      <c r="FO469" s="107"/>
      <c r="FP469" s="92" t="s">
        <v>132</v>
      </c>
      <c r="FQ469" s="92" t="s">
        <v>132</v>
      </c>
      <c r="FR469" s="92" t="s">
        <v>132</v>
      </c>
      <c r="FS469" s="107" t="s">
        <v>807</v>
      </c>
      <c r="FT469" s="92" t="s">
        <v>132</v>
      </c>
      <c r="FU469" s="92"/>
      <c r="GM469" s="102"/>
    </row>
    <row r="470" spans="1:195" s="75" customFormat="1" x14ac:dyDescent="0.25">
      <c r="A470" s="85">
        <v>2022</v>
      </c>
      <c r="B470" s="76">
        <v>44926</v>
      </c>
      <c r="C470" s="85" t="s">
        <v>121</v>
      </c>
      <c r="D470" s="85" t="s">
        <v>122</v>
      </c>
      <c r="E470" s="85" t="s">
        <v>123</v>
      </c>
      <c r="F470" s="77">
        <f t="shared" si="324"/>
        <v>469</v>
      </c>
      <c r="G470" s="85" t="s">
        <v>1586</v>
      </c>
      <c r="H470" s="85">
        <v>86</v>
      </c>
      <c r="I470" s="85" t="s">
        <v>797</v>
      </c>
      <c r="J470" s="217" t="s">
        <v>800</v>
      </c>
      <c r="K470" s="77" t="str">
        <f>VLOOKUP(J470,[1]CodMpios!$B$1075:$E$1087,4,FALSE)</f>
        <v>86001 - Mocoa</v>
      </c>
      <c r="L470" s="77" t="str">
        <f>VLOOKUP($J470,[1]Coord_Mpios_X_Y!$B$102:$K$114,9,FALSE)</f>
        <v>1,228574994655</v>
      </c>
      <c r="M470" s="77" t="str">
        <f>VLOOKUP($J470,[1]Coord_Mpios_X_Y!$B$102:$K$114,10,FALSE)</f>
        <v>-76,684362183288</v>
      </c>
      <c r="N470" s="86" t="s">
        <v>1775</v>
      </c>
      <c r="O470" s="86" t="s">
        <v>1776</v>
      </c>
      <c r="P470" s="218"/>
      <c r="Q470" s="85" t="s">
        <v>126</v>
      </c>
      <c r="R470" s="108">
        <v>18125683</v>
      </c>
      <c r="S470" s="62" t="str">
        <f t="shared" si="304"/>
        <v>CC18125683</v>
      </c>
      <c r="T470" s="91" t="s">
        <v>861</v>
      </c>
      <c r="U470" s="85" t="s">
        <v>862</v>
      </c>
      <c r="V470" s="91" t="s">
        <v>187</v>
      </c>
      <c r="W470" s="85" t="s">
        <v>863</v>
      </c>
      <c r="X470" s="87">
        <v>25973</v>
      </c>
      <c r="Y470" s="89">
        <f t="shared" si="320"/>
        <v>71</v>
      </c>
      <c r="Z470" s="63">
        <f>VLOOKUP($Y470,[1]Edades!$A$3:$H$153,4,FALSE)</f>
        <v>6</v>
      </c>
      <c r="AA470" s="63" t="str">
        <f>VLOOKUP($Y470,[1]Edades!$A$3:$H$153,6,FALSE)</f>
        <v>6 - Persona mayor</v>
      </c>
      <c r="AB470" s="63">
        <f>VLOOKUP($Y470,[1]Edades!$A$3:$H$153,7,FALSE)</f>
        <v>15</v>
      </c>
      <c r="AC470" s="63" t="str">
        <f>VLOOKUP($Y470,[1]Edades!$A$3:$H$153,8,FALSE)</f>
        <v>70-74</v>
      </c>
      <c r="AD470" s="91" t="s">
        <v>1589</v>
      </c>
      <c r="AE470" s="85">
        <v>1</v>
      </c>
      <c r="AF470" s="85" t="s">
        <v>807</v>
      </c>
      <c r="AG470" s="86" t="s">
        <v>1777</v>
      </c>
      <c r="AH470" s="85" t="s">
        <v>807</v>
      </c>
      <c r="AI470" s="85" t="s">
        <v>1596</v>
      </c>
      <c r="AJ470" s="85" t="s">
        <v>1591</v>
      </c>
      <c r="AK470" s="86" t="s">
        <v>1775</v>
      </c>
      <c r="AL470" s="86" t="s">
        <v>1602</v>
      </c>
      <c r="AM470" s="85" t="s">
        <v>1786</v>
      </c>
      <c r="AN470" s="85" t="s">
        <v>131</v>
      </c>
      <c r="AO470" s="85" t="s">
        <v>131</v>
      </c>
      <c r="AP470" s="85" t="s">
        <v>131</v>
      </c>
      <c r="AQ470" s="75" t="s">
        <v>1841</v>
      </c>
      <c r="AR470" s="53" t="str">
        <f t="shared" si="321"/>
        <v>86001 - Mocoa</v>
      </c>
      <c r="AS470" s="85" t="s">
        <v>1657</v>
      </c>
      <c r="AT470" s="85">
        <v>3138908214</v>
      </c>
      <c r="AU470" s="85" t="s">
        <v>1219</v>
      </c>
      <c r="AV470" s="85"/>
      <c r="AW470" s="85"/>
      <c r="AX470" s="85"/>
      <c r="AY470" s="85"/>
      <c r="AZ470" s="85"/>
      <c r="BA470" s="85">
        <v>86</v>
      </c>
      <c r="BB470" s="85" t="s">
        <v>1778</v>
      </c>
      <c r="BC470" s="85">
        <v>86001</v>
      </c>
      <c r="BD470" s="85" t="s">
        <v>1586</v>
      </c>
      <c r="BE470" s="89">
        <v>860010017201</v>
      </c>
      <c r="BF470" s="49" t="s">
        <v>1079</v>
      </c>
      <c r="BG470" s="85" t="s">
        <v>1779</v>
      </c>
      <c r="BH470" s="85" t="s">
        <v>1780</v>
      </c>
      <c r="BI470" s="85">
        <v>4201616</v>
      </c>
      <c r="BJ470" s="85"/>
      <c r="BK470" s="85"/>
      <c r="BL470" s="85" t="s">
        <v>807</v>
      </c>
      <c r="BM470" s="85" t="s">
        <v>130</v>
      </c>
      <c r="BN470" s="85" t="s">
        <v>132</v>
      </c>
      <c r="BO470" s="85">
        <v>0</v>
      </c>
      <c r="BP470" s="85" t="s">
        <v>132</v>
      </c>
      <c r="BQ470" s="85" t="s">
        <v>132</v>
      </c>
      <c r="BR470" s="85" t="s">
        <v>1676</v>
      </c>
      <c r="BS470" s="85" t="s">
        <v>132</v>
      </c>
      <c r="BT470" s="87">
        <v>44882</v>
      </c>
      <c r="BU470" s="85" t="s">
        <v>1677</v>
      </c>
      <c r="BV470" s="85" t="s">
        <v>130</v>
      </c>
      <c r="BW470" s="91" t="s">
        <v>1808</v>
      </c>
      <c r="BX470" s="85" t="s">
        <v>132</v>
      </c>
      <c r="BY470" s="88" t="s">
        <v>132</v>
      </c>
      <c r="BZ470" s="85" t="s">
        <v>130</v>
      </c>
      <c r="CA470" s="85" t="s">
        <v>132</v>
      </c>
      <c r="CB470" s="85" t="s">
        <v>132</v>
      </c>
      <c r="CC470" s="85" t="s">
        <v>132</v>
      </c>
      <c r="CD470" s="85" t="s">
        <v>131</v>
      </c>
      <c r="CE470" s="85" t="s">
        <v>1681</v>
      </c>
      <c r="CF470" s="85" t="s">
        <v>1842</v>
      </c>
      <c r="CG470" s="109">
        <v>83</v>
      </c>
      <c r="CH470" s="95">
        <v>175</v>
      </c>
      <c r="CI470" s="50">
        <f t="shared" si="305"/>
        <v>27.102040816326532</v>
      </c>
      <c r="CJ470" s="18" t="str">
        <f t="shared" si="306"/>
        <v>SOBREPESO</v>
      </c>
      <c r="CK470" s="95">
        <f>Hoja1!L472</f>
        <v>13</v>
      </c>
      <c r="CL470" s="10" t="s">
        <v>1113</v>
      </c>
      <c r="CM470" s="98">
        <v>44300</v>
      </c>
      <c r="CN470" s="92"/>
      <c r="CO470" s="75">
        <v>1</v>
      </c>
      <c r="CP470" s="98">
        <v>41640</v>
      </c>
      <c r="CQ470" s="75">
        <v>2</v>
      </c>
      <c r="CR470" s="65" t="s">
        <v>1222</v>
      </c>
      <c r="CS470" s="75">
        <v>0</v>
      </c>
      <c r="CT470" s="110" t="s">
        <v>131</v>
      </c>
      <c r="CU470" s="92" t="s">
        <v>132</v>
      </c>
      <c r="CV470" s="92"/>
      <c r="CW470" s="102">
        <v>125</v>
      </c>
      <c r="CX470" s="102">
        <v>90</v>
      </c>
      <c r="CY470" s="93" t="s">
        <v>807</v>
      </c>
      <c r="CZ470" s="92" t="s">
        <v>132</v>
      </c>
      <c r="DA470" s="92" t="s">
        <v>132</v>
      </c>
      <c r="DB470" s="92">
        <v>0</v>
      </c>
      <c r="DC470" s="75" t="str">
        <f t="shared" si="307"/>
        <v/>
      </c>
      <c r="DD470" s="16" t="str">
        <f t="shared" si="308"/>
        <v/>
      </c>
      <c r="DE470" s="16" t="str">
        <f t="shared" si="309"/>
        <v/>
      </c>
      <c r="DF470" s="16" t="str">
        <f t="shared" si="310"/>
        <v/>
      </c>
      <c r="DG470" s="16" t="str">
        <f t="shared" si="322"/>
        <v xml:space="preserve"> +  +  + </v>
      </c>
      <c r="DH470" s="16" t="str">
        <f t="shared" ref="DH470:DH471" si="332">E470</f>
        <v>HTA</v>
      </c>
      <c r="DI470" s="98"/>
      <c r="DJ470" s="75" t="str">
        <f t="shared" si="311"/>
        <v>NO</v>
      </c>
      <c r="DL470" s="98"/>
      <c r="DM470" s="97">
        <v>44880</v>
      </c>
      <c r="DN470" s="75" t="str">
        <f t="shared" si="312"/>
        <v>SI</v>
      </c>
      <c r="DO470" s="98"/>
      <c r="DP470" s="75" t="str">
        <f t="shared" si="313"/>
        <v>NO</v>
      </c>
      <c r="DQ470" s="98"/>
      <c r="DR470" s="75" t="str">
        <f t="shared" si="314"/>
        <v>NO</v>
      </c>
      <c r="DS470" s="98"/>
      <c r="DT470" s="75" t="str">
        <f t="shared" si="315"/>
        <v>NO</v>
      </c>
      <c r="DU470" s="98"/>
      <c r="DV470" s="75" t="str">
        <f t="shared" si="316"/>
        <v>NO</v>
      </c>
      <c r="DW470" s="98"/>
      <c r="DX470" s="75" t="str">
        <f t="shared" si="317"/>
        <v>NO</v>
      </c>
      <c r="DY470" s="98">
        <v>44873</v>
      </c>
      <c r="DZ470" s="75" t="str">
        <f t="shared" si="318"/>
        <v>SI</v>
      </c>
      <c r="EA470" s="98"/>
      <c r="EB470" s="75" t="str">
        <f t="shared" si="319"/>
        <v>NO</v>
      </c>
      <c r="EC470" s="98" t="s">
        <v>132</v>
      </c>
      <c r="ED470" s="92" t="s">
        <v>1530</v>
      </c>
      <c r="EE470" s="92" t="s">
        <v>807</v>
      </c>
      <c r="EF470" s="92" t="s">
        <v>1814</v>
      </c>
      <c r="EG470" s="94"/>
      <c r="EH470" s="99" t="s">
        <v>131</v>
      </c>
      <c r="EI470" s="92">
        <v>1</v>
      </c>
      <c r="EJ470" s="92"/>
      <c r="EK470" s="106">
        <v>44478</v>
      </c>
      <c r="EL470" s="92">
        <v>1.07</v>
      </c>
      <c r="EM470" s="100">
        <v>44478</v>
      </c>
      <c r="EN470" s="102">
        <v>93</v>
      </c>
      <c r="EO470" s="106">
        <v>44478</v>
      </c>
      <c r="EP470" s="92">
        <v>176</v>
      </c>
      <c r="EQ470" s="106">
        <v>44478</v>
      </c>
      <c r="ER470" s="99">
        <v>78.382000000000005</v>
      </c>
      <c r="ES470" s="106">
        <v>44478</v>
      </c>
      <c r="ET470" s="192">
        <v>51.7</v>
      </c>
      <c r="EU470" s="106">
        <v>44478</v>
      </c>
      <c r="EV470" s="92">
        <v>229.59</v>
      </c>
      <c r="EW470" s="106">
        <v>44478</v>
      </c>
      <c r="EX470" s="92" t="s">
        <v>1757</v>
      </c>
      <c r="EY470" s="103"/>
      <c r="EZ470" s="92"/>
      <c r="FA470" s="102"/>
      <c r="FB470" s="102"/>
      <c r="FC470" s="92"/>
      <c r="FD470" s="92"/>
      <c r="FE470" s="100">
        <v>44478</v>
      </c>
      <c r="FF470" s="105">
        <v>2.5</v>
      </c>
      <c r="FG470" s="106">
        <v>44478</v>
      </c>
      <c r="FH470" s="105">
        <v>108</v>
      </c>
      <c r="FI470" s="98">
        <v>44865</v>
      </c>
      <c r="FJ470" s="94" t="s">
        <v>1712</v>
      </c>
      <c r="FK470" s="92">
        <v>120</v>
      </c>
      <c r="FL470" s="98">
        <v>44882</v>
      </c>
      <c r="FM470" s="98" t="s">
        <v>1530</v>
      </c>
      <c r="FN470" s="98">
        <v>44974</v>
      </c>
      <c r="FO470" s="107"/>
      <c r="FP470" s="92" t="s">
        <v>132</v>
      </c>
      <c r="FQ470" s="92" t="s">
        <v>132</v>
      </c>
      <c r="FR470" s="92" t="s">
        <v>132</v>
      </c>
      <c r="FS470" s="107" t="s">
        <v>807</v>
      </c>
      <c r="FT470" s="92" t="s">
        <v>132</v>
      </c>
      <c r="FU470" s="92"/>
      <c r="GM470" s="102"/>
    </row>
    <row r="471" spans="1:195" s="75" customFormat="1" x14ac:dyDescent="0.25">
      <c r="A471" s="85">
        <v>2022</v>
      </c>
      <c r="B471" s="76">
        <v>44926</v>
      </c>
      <c r="C471" s="85" t="s">
        <v>121</v>
      </c>
      <c r="D471" s="85" t="s">
        <v>122</v>
      </c>
      <c r="E471" s="85" t="s">
        <v>1475</v>
      </c>
      <c r="F471" s="77">
        <f t="shared" si="324"/>
        <v>470</v>
      </c>
      <c r="G471" s="85" t="s">
        <v>1586</v>
      </c>
      <c r="H471" s="85">
        <v>86</v>
      </c>
      <c r="I471" s="85" t="s">
        <v>797</v>
      </c>
      <c r="J471" s="217" t="s">
        <v>800</v>
      </c>
      <c r="K471" s="77" t="str">
        <f>VLOOKUP(J471,[1]CodMpios!$B$1075:$E$1087,4,FALSE)</f>
        <v>86001 - Mocoa</v>
      </c>
      <c r="L471" s="77" t="str">
        <f>VLOOKUP($J471,[1]Coord_Mpios_X_Y!$B$102:$K$114,9,FALSE)</f>
        <v>1,228574994655</v>
      </c>
      <c r="M471" s="77" t="str">
        <f>VLOOKUP($J471,[1]Coord_Mpios_X_Y!$B$102:$K$114,10,FALSE)</f>
        <v>-76,684362183288</v>
      </c>
      <c r="N471" s="86" t="s">
        <v>1775</v>
      </c>
      <c r="O471" s="86" t="s">
        <v>1776</v>
      </c>
      <c r="P471" s="218"/>
      <c r="Q471" s="85" t="s">
        <v>126</v>
      </c>
      <c r="R471" s="108">
        <v>69005510</v>
      </c>
      <c r="S471" s="62" t="str">
        <f t="shared" si="304"/>
        <v>CC69005510</v>
      </c>
      <c r="T471" s="91" t="s">
        <v>536</v>
      </c>
      <c r="U471" s="85" t="s">
        <v>512</v>
      </c>
      <c r="V471" s="91" t="s">
        <v>810</v>
      </c>
      <c r="W471" s="85" t="s">
        <v>811</v>
      </c>
      <c r="X471" s="87">
        <v>26155</v>
      </c>
      <c r="Y471" s="89">
        <f t="shared" si="320"/>
        <v>71</v>
      </c>
      <c r="Z471" s="63">
        <f>VLOOKUP($Y471,[1]Edades!$A$3:$H$153,4,FALSE)</f>
        <v>6</v>
      </c>
      <c r="AA471" s="63" t="str">
        <f>VLOOKUP($Y471,[1]Edades!$A$3:$H$153,6,FALSE)</f>
        <v>6 - Persona mayor</v>
      </c>
      <c r="AB471" s="63">
        <f>VLOOKUP($Y471,[1]Edades!$A$3:$H$153,7,FALSE)</f>
        <v>15</v>
      </c>
      <c r="AC471" s="63" t="str">
        <f>VLOOKUP($Y471,[1]Edades!$A$3:$H$153,8,FALSE)</f>
        <v>70-74</v>
      </c>
      <c r="AD471" s="91" t="s">
        <v>1590</v>
      </c>
      <c r="AE471" s="85">
        <v>2</v>
      </c>
      <c r="AF471" s="85" t="s">
        <v>807</v>
      </c>
      <c r="AG471" s="86" t="s">
        <v>1777</v>
      </c>
      <c r="AH471" s="85" t="s">
        <v>807</v>
      </c>
      <c r="AI471" s="85" t="s">
        <v>1595</v>
      </c>
      <c r="AJ471" s="85" t="s">
        <v>807</v>
      </c>
      <c r="AK471" s="86" t="s">
        <v>1775</v>
      </c>
      <c r="AL471" s="85" t="s">
        <v>807</v>
      </c>
      <c r="AM471" s="85" t="s">
        <v>1786</v>
      </c>
      <c r="AN471" s="85" t="s">
        <v>131</v>
      </c>
      <c r="AO471" s="85" t="s">
        <v>131</v>
      </c>
      <c r="AP471" s="85" t="s">
        <v>131</v>
      </c>
      <c r="AQ471" s="75" t="s">
        <v>1841</v>
      </c>
      <c r="AR471" s="53" t="str">
        <f t="shared" si="321"/>
        <v>86001 - Mocoa</v>
      </c>
      <c r="AS471" s="88" t="s">
        <v>1658</v>
      </c>
      <c r="AT471" s="85">
        <v>3125718357</v>
      </c>
      <c r="AU471" s="85" t="s">
        <v>1219</v>
      </c>
      <c r="AV471" s="85"/>
      <c r="AW471" s="85"/>
      <c r="AX471" s="85"/>
      <c r="AY471" s="85"/>
      <c r="AZ471" s="85"/>
      <c r="BA471" s="85">
        <v>86</v>
      </c>
      <c r="BB471" s="85" t="s">
        <v>1778</v>
      </c>
      <c r="BC471" s="85">
        <v>86001</v>
      </c>
      <c r="BD471" s="85" t="s">
        <v>1586</v>
      </c>
      <c r="BE471" s="89">
        <v>860010017201</v>
      </c>
      <c r="BF471" s="49" t="s">
        <v>1079</v>
      </c>
      <c r="BG471" s="85" t="s">
        <v>1779</v>
      </c>
      <c r="BH471" s="85" t="s">
        <v>1780</v>
      </c>
      <c r="BI471" s="85">
        <v>4201616</v>
      </c>
      <c r="BJ471" s="85"/>
      <c r="BK471" s="85"/>
      <c r="BL471" s="85" t="s">
        <v>807</v>
      </c>
      <c r="BM471" s="88" t="s">
        <v>130</v>
      </c>
      <c r="BN471" s="85" t="s">
        <v>132</v>
      </c>
      <c r="BO471" s="85">
        <v>0</v>
      </c>
      <c r="BP471" s="85" t="s">
        <v>132</v>
      </c>
      <c r="BQ471" s="85" t="s">
        <v>132</v>
      </c>
      <c r="BR471" s="85" t="s">
        <v>1676</v>
      </c>
      <c r="BS471" s="85" t="s">
        <v>132</v>
      </c>
      <c r="BT471" s="87">
        <v>44881</v>
      </c>
      <c r="BU471" s="85" t="s">
        <v>1677</v>
      </c>
      <c r="BV471" s="85" t="s">
        <v>130</v>
      </c>
      <c r="BW471" s="91" t="s">
        <v>1700</v>
      </c>
      <c r="BX471" s="85" t="s">
        <v>132</v>
      </c>
      <c r="BY471" s="85" t="s">
        <v>132</v>
      </c>
      <c r="BZ471" s="85" t="s">
        <v>130</v>
      </c>
      <c r="CA471" s="85" t="s">
        <v>132</v>
      </c>
      <c r="CB471" s="85" t="s">
        <v>1530</v>
      </c>
      <c r="CC471" s="85" t="s">
        <v>132</v>
      </c>
      <c r="CD471" s="85" t="s">
        <v>131</v>
      </c>
      <c r="CE471" s="85" t="s">
        <v>1681</v>
      </c>
      <c r="CF471" s="85" t="s">
        <v>132</v>
      </c>
      <c r="CG471" s="109">
        <v>86</v>
      </c>
      <c r="CH471" s="95">
        <v>163</v>
      </c>
      <c r="CI471" s="50">
        <f t="shared" si="305"/>
        <v>32.368549813692653</v>
      </c>
      <c r="CJ471" s="18" t="str">
        <f t="shared" si="306"/>
        <v>OBESIDAD</v>
      </c>
      <c r="CK471" s="95">
        <f>Hoja1!L473</f>
        <v>37</v>
      </c>
      <c r="CL471" s="10" t="s">
        <v>1115</v>
      </c>
      <c r="CM471" s="98">
        <v>44301</v>
      </c>
      <c r="CN471" s="92"/>
      <c r="CO471" s="75">
        <v>1</v>
      </c>
      <c r="CP471" s="98">
        <v>44392</v>
      </c>
      <c r="CQ471" s="75">
        <v>1</v>
      </c>
      <c r="CR471" s="98">
        <v>43617</v>
      </c>
      <c r="CS471" s="75">
        <v>1</v>
      </c>
      <c r="CT471" s="110" t="s">
        <v>1707</v>
      </c>
      <c r="CU471" s="92" t="s">
        <v>132</v>
      </c>
      <c r="CV471" s="92"/>
      <c r="CW471" s="102">
        <v>110</v>
      </c>
      <c r="CX471" s="102">
        <v>70</v>
      </c>
      <c r="CY471" s="93" t="s">
        <v>807</v>
      </c>
      <c r="CZ471" s="92" t="s">
        <v>132</v>
      </c>
      <c r="DA471" s="92" t="s">
        <v>130</v>
      </c>
      <c r="DB471" s="92">
        <v>1</v>
      </c>
      <c r="DC471" s="75" t="str">
        <f t="shared" si="307"/>
        <v/>
      </c>
      <c r="DD471" s="16" t="str">
        <f t="shared" si="308"/>
        <v/>
      </c>
      <c r="DE471" s="16" t="str">
        <f t="shared" si="309"/>
        <v/>
      </c>
      <c r="DF471" s="16" t="str">
        <f t="shared" si="310"/>
        <v/>
      </c>
      <c r="DG471" s="16" t="str">
        <f t="shared" si="322"/>
        <v xml:space="preserve"> +  +  + </v>
      </c>
      <c r="DH471" s="16" t="str">
        <f t="shared" si="332"/>
        <v>HTA + DM</v>
      </c>
      <c r="DI471" s="98"/>
      <c r="DJ471" s="75" t="str">
        <f t="shared" si="311"/>
        <v>NO</v>
      </c>
      <c r="DL471" s="98"/>
      <c r="DM471" s="97">
        <v>44813</v>
      </c>
      <c r="DN471" s="75" t="str">
        <f t="shared" si="312"/>
        <v>SI</v>
      </c>
      <c r="DO471" s="98"/>
      <c r="DP471" s="75" t="str">
        <f t="shared" si="313"/>
        <v>NO</v>
      </c>
      <c r="DQ471" s="98"/>
      <c r="DR471" s="75" t="str">
        <f t="shared" si="314"/>
        <v>NO</v>
      </c>
      <c r="DS471" s="98"/>
      <c r="DT471" s="75" t="str">
        <f t="shared" si="315"/>
        <v>NO</v>
      </c>
      <c r="DU471" s="98"/>
      <c r="DV471" s="75" t="str">
        <f t="shared" si="316"/>
        <v>NO</v>
      </c>
      <c r="DW471" s="98"/>
      <c r="DX471" s="75" t="str">
        <f t="shared" si="317"/>
        <v>NO</v>
      </c>
      <c r="DY471" s="98">
        <v>44813</v>
      </c>
      <c r="DZ471" s="75" t="str">
        <f t="shared" si="318"/>
        <v>SI</v>
      </c>
      <c r="EA471" s="98"/>
      <c r="EB471" s="75" t="str">
        <f t="shared" si="319"/>
        <v>NO</v>
      </c>
      <c r="EC471" s="98" t="s">
        <v>132</v>
      </c>
      <c r="ED471" s="92" t="s">
        <v>1530</v>
      </c>
      <c r="EE471" s="92" t="s">
        <v>807</v>
      </c>
      <c r="EF471" s="92" t="s">
        <v>1114</v>
      </c>
      <c r="EG471" s="94"/>
      <c r="EH471" s="99" t="s">
        <v>131</v>
      </c>
      <c r="EI471" s="92">
        <v>2</v>
      </c>
      <c r="EJ471" s="92"/>
      <c r="EK471" s="106">
        <v>44632</v>
      </c>
      <c r="EL471" s="92">
        <v>1.05</v>
      </c>
      <c r="EM471" s="100">
        <v>44632</v>
      </c>
      <c r="EN471" s="102">
        <v>102</v>
      </c>
      <c r="EO471" s="106">
        <v>44268</v>
      </c>
      <c r="EP471" s="92">
        <v>198</v>
      </c>
      <c r="EQ471" s="106">
        <v>44268</v>
      </c>
      <c r="ER471" s="99">
        <v>85.2</v>
      </c>
      <c r="ES471" s="106">
        <v>44268</v>
      </c>
      <c r="ET471" s="192">
        <v>65</v>
      </c>
      <c r="EU471" s="106">
        <v>44268</v>
      </c>
      <c r="EV471" s="92">
        <v>239</v>
      </c>
      <c r="EW471" s="106">
        <v>44268</v>
      </c>
      <c r="EX471" s="92">
        <v>5.99</v>
      </c>
      <c r="EY471" s="100">
        <v>44268</v>
      </c>
      <c r="EZ471" s="92">
        <v>5.3</v>
      </c>
      <c r="FA471" s="102"/>
      <c r="FB471" s="102"/>
      <c r="FC471" s="92"/>
      <c r="FD471" s="92"/>
      <c r="FE471" s="100">
        <v>44268</v>
      </c>
      <c r="FF471" s="105">
        <v>3.8</v>
      </c>
      <c r="FG471" s="106">
        <v>44268</v>
      </c>
      <c r="FH471" s="105">
        <v>63.4</v>
      </c>
      <c r="FI471" s="92"/>
      <c r="FJ471" s="94"/>
      <c r="FK471" s="92">
        <v>102</v>
      </c>
      <c r="FL471" s="98">
        <v>44881</v>
      </c>
      <c r="FM471" s="98" t="s">
        <v>1530</v>
      </c>
      <c r="FN471" s="98">
        <v>44973</v>
      </c>
      <c r="FO471" s="107"/>
      <c r="FP471" s="92" t="s">
        <v>132</v>
      </c>
      <c r="FQ471" s="92" t="s">
        <v>132</v>
      </c>
      <c r="FR471" s="92" t="s">
        <v>132</v>
      </c>
      <c r="FS471" s="107" t="s">
        <v>807</v>
      </c>
      <c r="FT471" s="92" t="s">
        <v>132</v>
      </c>
      <c r="FU471" s="92"/>
      <c r="GM471" s="102"/>
    </row>
    <row r="472" spans="1:195" s="75" customFormat="1" ht="26.25" x14ac:dyDescent="0.25">
      <c r="A472" s="85">
        <v>2022</v>
      </c>
      <c r="B472" s="76">
        <v>44926</v>
      </c>
      <c r="C472" s="85" t="s">
        <v>121</v>
      </c>
      <c r="D472" s="85" t="s">
        <v>122</v>
      </c>
      <c r="E472" s="85" t="s">
        <v>123</v>
      </c>
      <c r="F472" s="77">
        <f t="shared" si="324"/>
        <v>471</v>
      </c>
      <c r="G472" s="85" t="s">
        <v>1586</v>
      </c>
      <c r="H472" s="85">
        <v>86</v>
      </c>
      <c r="I472" s="85" t="s">
        <v>797</v>
      </c>
      <c r="J472" s="217" t="s">
        <v>800</v>
      </c>
      <c r="K472" s="77" t="str">
        <f>VLOOKUP(J472,[1]CodMpios!$B$1075:$E$1087,4,FALSE)</f>
        <v>86001 - Mocoa</v>
      </c>
      <c r="L472" s="77" t="str">
        <f>VLOOKUP($J472,[1]Coord_Mpios_X_Y!$B$102:$K$114,9,FALSE)</f>
        <v>1,228574994655</v>
      </c>
      <c r="M472" s="77" t="str">
        <f>VLOOKUP($J472,[1]Coord_Mpios_X_Y!$B$102:$K$114,10,FALSE)</f>
        <v>-76,684362183288</v>
      </c>
      <c r="N472" s="86" t="s">
        <v>1784</v>
      </c>
      <c r="O472" s="86" t="s">
        <v>1776</v>
      </c>
      <c r="P472" s="218"/>
      <c r="Q472" s="85" t="s">
        <v>126</v>
      </c>
      <c r="R472" s="108">
        <v>69015087</v>
      </c>
      <c r="S472" s="62" t="str">
        <f t="shared" si="304"/>
        <v>CC69015087</v>
      </c>
      <c r="T472" s="91" t="s">
        <v>436</v>
      </c>
      <c r="U472" s="85" t="s">
        <v>462</v>
      </c>
      <c r="V472" s="91" t="s">
        <v>597</v>
      </c>
      <c r="W472" s="85" t="s">
        <v>854</v>
      </c>
      <c r="X472" s="87">
        <v>25527</v>
      </c>
      <c r="Y472" s="89">
        <f t="shared" si="320"/>
        <v>69</v>
      </c>
      <c r="Z472" s="63">
        <f>VLOOKUP($Y472,[1]Edades!$A$3:$H$153,4,FALSE)</f>
        <v>6</v>
      </c>
      <c r="AA472" s="63" t="str">
        <f>VLOOKUP($Y472,[1]Edades!$A$3:$H$153,6,FALSE)</f>
        <v>6 - Persona mayor</v>
      </c>
      <c r="AB472" s="63">
        <f>VLOOKUP($Y472,[1]Edades!$A$3:$H$153,7,FALSE)</f>
        <v>14</v>
      </c>
      <c r="AC472" s="63" t="str">
        <f>VLOOKUP($Y472,[1]Edades!$A$3:$H$153,8,FALSE)</f>
        <v>65-69</v>
      </c>
      <c r="AD472" s="91" t="s">
        <v>1590</v>
      </c>
      <c r="AE472" s="85">
        <v>2</v>
      </c>
      <c r="AF472" s="85" t="s">
        <v>807</v>
      </c>
      <c r="AG472" s="128" t="s">
        <v>132</v>
      </c>
      <c r="AH472" s="128" t="s">
        <v>132</v>
      </c>
      <c r="AI472" s="85" t="s">
        <v>2236</v>
      </c>
      <c r="AJ472" s="85" t="s">
        <v>1832</v>
      </c>
      <c r="AK472" s="128" t="s">
        <v>1784</v>
      </c>
      <c r="AL472" s="128" t="s">
        <v>1600</v>
      </c>
      <c r="AM472" s="85" t="s">
        <v>1786</v>
      </c>
      <c r="AN472" s="85" t="s">
        <v>131</v>
      </c>
      <c r="AO472" s="85" t="s">
        <v>131</v>
      </c>
      <c r="AP472" s="85" t="s">
        <v>131</v>
      </c>
      <c r="AQ472" s="128" t="s">
        <v>1841</v>
      </c>
      <c r="AR472" s="53" t="str">
        <f t="shared" si="321"/>
        <v>86001 - Mocoa</v>
      </c>
      <c r="AS472" s="85" t="s">
        <v>1586</v>
      </c>
      <c r="AT472" s="85">
        <v>3133292208</v>
      </c>
      <c r="AU472" s="85" t="s">
        <v>1219</v>
      </c>
      <c r="AV472" s="85"/>
      <c r="AW472" s="85"/>
      <c r="AX472" s="85"/>
      <c r="AY472" s="85"/>
      <c r="AZ472" s="85"/>
      <c r="BA472" s="85">
        <v>86</v>
      </c>
      <c r="BB472" s="85" t="s">
        <v>1778</v>
      </c>
      <c r="BC472" s="85">
        <v>86001</v>
      </c>
      <c r="BD472" s="85" t="s">
        <v>1586</v>
      </c>
      <c r="BE472" s="89">
        <v>860010017201</v>
      </c>
      <c r="BF472" s="49" t="s">
        <v>1079</v>
      </c>
      <c r="BG472" s="85" t="s">
        <v>1779</v>
      </c>
      <c r="BH472" s="85" t="s">
        <v>1780</v>
      </c>
      <c r="BI472" s="85">
        <v>4201616</v>
      </c>
      <c r="BJ472" s="85"/>
      <c r="BK472" s="85"/>
      <c r="BL472" s="148" t="s">
        <v>2251</v>
      </c>
      <c r="BM472" s="127" t="s">
        <v>130</v>
      </c>
      <c r="BN472" s="127" t="s">
        <v>132</v>
      </c>
      <c r="BO472" s="85">
        <v>0</v>
      </c>
      <c r="BP472" s="127" t="s">
        <v>132</v>
      </c>
      <c r="BQ472" s="127" t="s">
        <v>132</v>
      </c>
      <c r="BR472" s="85" t="s">
        <v>1676</v>
      </c>
      <c r="BS472" s="127" t="s">
        <v>132</v>
      </c>
      <c r="BT472" s="161">
        <v>44916</v>
      </c>
      <c r="BU472" s="127" t="s">
        <v>1677</v>
      </c>
      <c r="BV472" s="127" t="s">
        <v>130</v>
      </c>
      <c r="BW472" s="133" t="s">
        <v>1678</v>
      </c>
      <c r="BX472" s="127" t="s">
        <v>132</v>
      </c>
      <c r="BY472" s="127" t="s">
        <v>132</v>
      </c>
      <c r="BZ472" s="127" t="s">
        <v>130</v>
      </c>
      <c r="CA472" s="127" t="s">
        <v>132</v>
      </c>
      <c r="CB472" s="127" t="s">
        <v>132</v>
      </c>
      <c r="CC472" s="127" t="s">
        <v>132</v>
      </c>
      <c r="CD472" s="127" t="s">
        <v>131</v>
      </c>
      <c r="CE472" s="127" t="s">
        <v>1681</v>
      </c>
      <c r="CF472" s="127" t="s">
        <v>132</v>
      </c>
      <c r="CG472" s="130">
        <v>68</v>
      </c>
      <c r="CH472" s="131">
        <v>162</v>
      </c>
      <c r="CI472" s="50">
        <f t="shared" si="305"/>
        <v>25.910684346898332</v>
      </c>
      <c r="CJ472" s="18" t="str">
        <f t="shared" si="306"/>
        <v>SOBREPESO</v>
      </c>
      <c r="CK472" s="95">
        <f>Hoja1!L474</f>
        <v>43</v>
      </c>
      <c r="CL472" s="10" t="s">
        <v>1115</v>
      </c>
      <c r="CM472" s="137">
        <v>44305</v>
      </c>
      <c r="CN472" s="127"/>
      <c r="CO472" s="75">
        <v>1</v>
      </c>
      <c r="CP472" s="144">
        <v>44050</v>
      </c>
      <c r="CQ472" s="75">
        <v>2</v>
      </c>
      <c r="CR472" s="65" t="s">
        <v>1222</v>
      </c>
      <c r="CS472" s="75">
        <v>0</v>
      </c>
      <c r="CT472" s="143" t="s">
        <v>131</v>
      </c>
      <c r="CU472" s="127" t="s">
        <v>132</v>
      </c>
      <c r="CV472" s="127"/>
      <c r="CW472" s="133">
        <v>130</v>
      </c>
      <c r="CX472" s="133">
        <v>70</v>
      </c>
      <c r="CY472" s="125" t="s">
        <v>131</v>
      </c>
      <c r="CZ472" s="127" t="s">
        <v>132</v>
      </c>
      <c r="DA472" s="127" t="s">
        <v>130</v>
      </c>
      <c r="DB472" s="92">
        <v>1</v>
      </c>
      <c r="DC472" s="75" t="str">
        <f t="shared" si="307"/>
        <v/>
      </c>
      <c r="DD472" s="16" t="str">
        <f t="shared" si="308"/>
        <v/>
      </c>
      <c r="DE472" s="16" t="str">
        <f t="shared" si="309"/>
        <v/>
      </c>
      <c r="DF472" s="16" t="str">
        <f t="shared" si="310"/>
        <v>HDL ALTO</v>
      </c>
      <c r="DG472" s="16" t="str">
        <f t="shared" si="322"/>
        <v xml:space="preserve"> +  +  + HDL ALTO</v>
      </c>
      <c r="DH472" s="16" t="str">
        <f>VLOOKUP(DG472,Hoja3!$A$19:$B$41,2,FALSE)</f>
        <v>HDL ALTO</v>
      </c>
      <c r="DI472" s="127"/>
      <c r="DJ472" s="75" t="str">
        <f t="shared" si="311"/>
        <v>NO</v>
      </c>
      <c r="DL472" s="127"/>
      <c r="DM472" s="183">
        <v>44621</v>
      </c>
      <c r="DN472" s="75" t="str">
        <f t="shared" si="312"/>
        <v>SI</v>
      </c>
      <c r="DO472" s="134"/>
      <c r="DP472" s="75" t="str">
        <f t="shared" si="313"/>
        <v>NO</v>
      </c>
      <c r="DQ472" s="98"/>
      <c r="DR472" s="75" t="str">
        <f t="shared" si="314"/>
        <v>NO</v>
      </c>
      <c r="DS472" s="134"/>
      <c r="DT472" s="75" t="str">
        <f t="shared" si="315"/>
        <v>NO</v>
      </c>
      <c r="DU472" s="134"/>
      <c r="DV472" s="75" t="str">
        <f t="shared" si="316"/>
        <v>NO</v>
      </c>
      <c r="DW472" s="144"/>
      <c r="DX472" s="75" t="str">
        <f t="shared" si="317"/>
        <v>NO</v>
      </c>
      <c r="DY472" s="161">
        <v>44712</v>
      </c>
      <c r="DZ472" s="75" t="str">
        <f t="shared" si="318"/>
        <v>SI</v>
      </c>
      <c r="EA472" s="144"/>
      <c r="EB472" s="75" t="str">
        <f t="shared" si="319"/>
        <v>NO</v>
      </c>
      <c r="EC472" s="134" t="s">
        <v>132</v>
      </c>
      <c r="ED472" s="127" t="s">
        <v>1530</v>
      </c>
      <c r="EE472" s="127" t="s">
        <v>131</v>
      </c>
      <c r="EF472" s="127" t="s">
        <v>1814</v>
      </c>
      <c r="EG472" s="127" t="s">
        <v>2056</v>
      </c>
      <c r="EH472" s="147" t="s">
        <v>131</v>
      </c>
      <c r="EI472" s="127">
        <v>2</v>
      </c>
      <c r="EJ472" s="127"/>
      <c r="EK472" s="145">
        <v>44551</v>
      </c>
      <c r="EL472" s="135" t="s">
        <v>1900</v>
      </c>
      <c r="EM472" s="152">
        <v>44712</v>
      </c>
      <c r="EN472" s="133">
        <v>140</v>
      </c>
      <c r="EO472" s="146">
        <v>44712</v>
      </c>
      <c r="EP472" s="135">
        <v>194.22</v>
      </c>
      <c r="EQ472" s="146">
        <v>44712</v>
      </c>
      <c r="ER472" s="99">
        <v>113.62</v>
      </c>
      <c r="ES472" s="146">
        <v>44712</v>
      </c>
      <c r="ET472" s="225">
        <v>55.4</v>
      </c>
      <c r="EU472" s="146">
        <v>44712</v>
      </c>
      <c r="EV472" s="135">
        <v>126</v>
      </c>
      <c r="EW472" s="146">
        <v>44712</v>
      </c>
      <c r="EX472" s="127" t="s">
        <v>2058</v>
      </c>
      <c r="EY472" s="127"/>
      <c r="EZ472" s="127"/>
      <c r="FA472" s="146">
        <v>44712</v>
      </c>
      <c r="FB472" s="133" t="s">
        <v>1799</v>
      </c>
      <c r="FC472" s="146">
        <v>44712</v>
      </c>
      <c r="FD472" s="135">
        <v>3.77</v>
      </c>
      <c r="FE472" s="146">
        <v>44712</v>
      </c>
      <c r="FF472" s="135" t="s">
        <v>2057</v>
      </c>
      <c r="FG472" s="146">
        <v>44712</v>
      </c>
      <c r="FH472" s="135">
        <v>84.6</v>
      </c>
      <c r="FI472" s="150">
        <v>44712</v>
      </c>
      <c r="FJ472" s="132" t="s">
        <v>1712</v>
      </c>
      <c r="FK472" s="127">
        <v>96</v>
      </c>
      <c r="FL472" s="161">
        <v>44729</v>
      </c>
      <c r="FM472" s="134" t="s">
        <v>1530</v>
      </c>
      <c r="FN472" s="161"/>
      <c r="FO472" s="138"/>
      <c r="FP472" s="127" t="s">
        <v>132</v>
      </c>
      <c r="FQ472" s="127" t="s">
        <v>132</v>
      </c>
      <c r="FR472" s="127" t="s">
        <v>132</v>
      </c>
      <c r="FS472" s="138" t="s">
        <v>807</v>
      </c>
      <c r="FT472" s="127" t="s">
        <v>132</v>
      </c>
      <c r="FU472" s="127"/>
      <c r="GM472" s="133"/>
    </row>
    <row r="473" spans="1:195" s="75" customFormat="1" x14ac:dyDescent="0.25">
      <c r="A473" s="85">
        <v>2022</v>
      </c>
      <c r="B473" s="76">
        <v>44926</v>
      </c>
      <c r="C473" s="85" t="s">
        <v>121</v>
      </c>
      <c r="D473" s="85" t="s">
        <v>122</v>
      </c>
      <c r="E473" s="85" t="s">
        <v>123</v>
      </c>
      <c r="F473" s="77">
        <f t="shared" si="324"/>
        <v>472</v>
      </c>
      <c r="G473" s="85" t="s">
        <v>1586</v>
      </c>
      <c r="H473" s="85">
        <v>86</v>
      </c>
      <c r="I473" s="85" t="s">
        <v>797</v>
      </c>
      <c r="J473" s="217" t="s">
        <v>800</v>
      </c>
      <c r="K473" s="77" t="str">
        <f>VLOOKUP(J473,[1]CodMpios!$B$1075:$E$1087,4,FALSE)</f>
        <v>86001 - Mocoa</v>
      </c>
      <c r="L473" s="77" t="str">
        <f>VLOOKUP($J473,[1]Coord_Mpios_X_Y!$B$102:$K$114,9,FALSE)</f>
        <v>1,228574994655</v>
      </c>
      <c r="M473" s="77" t="str">
        <f>VLOOKUP($J473,[1]Coord_Mpios_X_Y!$B$102:$K$114,10,FALSE)</f>
        <v>-76,684362183288</v>
      </c>
      <c r="N473" s="86" t="s">
        <v>1775</v>
      </c>
      <c r="O473" s="86" t="s">
        <v>1776</v>
      </c>
      <c r="P473" s="218"/>
      <c r="Q473" s="85" t="s">
        <v>126</v>
      </c>
      <c r="R473" s="108">
        <v>27355274</v>
      </c>
      <c r="S473" s="62" t="str">
        <f t="shared" si="304"/>
        <v>CC27355274</v>
      </c>
      <c r="T473" s="91" t="s">
        <v>864</v>
      </c>
      <c r="U473" s="85" t="s">
        <v>701</v>
      </c>
      <c r="V473" s="91" t="s">
        <v>437</v>
      </c>
      <c r="W473" s="85" t="s">
        <v>865</v>
      </c>
      <c r="X473" s="87">
        <v>22638</v>
      </c>
      <c r="Y473" s="89">
        <f t="shared" si="320"/>
        <v>61</v>
      </c>
      <c r="Z473" s="63">
        <f>VLOOKUP($Y473,[1]Edades!$A$3:$H$153,4,FALSE)</f>
        <v>6</v>
      </c>
      <c r="AA473" s="63" t="str">
        <f>VLOOKUP($Y473,[1]Edades!$A$3:$H$153,6,FALSE)</f>
        <v>6 - Persona mayor</v>
      </c>
      <c r="AB473" s="63">
        <f>VLOOKUP($Y473,[1]Edades!$A$3:$H$153,7,FALSE)</f>
        <v>13</v>
      </c>
      <c r="AC473" s="63" t="str">
        <f>VLOOKUP($Y473,[1]Edades!$A$3:$H$153,8,FALSE)</f>
        <v>60-64</v>
      </c>
      <c r="AD473" s="91" t="s">
        <v>1590</v>
      </c>
      <c r="AE473" s="85">
        <v>2</v>
      </c>
      <c r="AF473" s="85" t="s">
        <v>807</v>
      </c>
      <c r="AG473" s="86" t="s">
        <v>1777</v>
      </c>
      <c r="AH473" s="85" t="s">
        <v>807</v>
      </c>
      <c r="AI473" s="85" t="s">
        <v>1595</v>
      </c>
      <c r="AJ473" s="85" t="s">
        <v>1591</v>
      </c>
      <c r="AK473" s="86" t="s">
        <v>1775</v>
      </c>
      <c r="AL473" s="85" t="s">
        <v>807</v>
      </c>
      <c r="AM473" s="85" t="s">
        <v>1786</v>
      </c>
      <c r="AN473" s="85" t="s">
        <v>131</v>
      </c>
      <c r="AO473" s="85" t="s">
        <v>131</v>
      </c>
      <c r="AP473" s="85" t="s">
        <v>131</v>
      </c>
      <c r="AQ473" s="75" t="s">
        <v>1841</v>
      </c>
      <c r="AR473" s="53" t="str">
        <f t="shared" si="321"/>
        <v>86001 - Mocoa</v>
      </c>
      <c r="AS473" s="85" t="s">
        <v>1659</v>
      </c>
      <c r="AT473" s="85">
        <v>3112329268</v>
      </c>
      <c r="AU473" s="85" t="s">
        <v>1219</v>
      </c>
      <c r="AV473" s="85"/>
      <c r="AW473" s="85"/>
      <c r="AX473" s="85"/>
      <c r="AY473" s="85"/>
      <c r="AZ473" s="85"/>
      <c r="BA473" s="85">
        <v>86</v>
      </c>
      <c r="BB473" s="85" t="s">
        <v>1778</v>
      </c>
      <c r="BC473" s="85">
        <v>86001</v>
      </c>
      <c r="BD473" s="85" t="s">
        <v>1586</v>
      </c>
      <c r="BE473" s="89">
        <v>860010017201</v>
      </c>
      <c r="BF473" s="49" t="s">
        <v>1079</v>
      </c>
      <c r="BG473" s="85" t="s">
        <v>1779</v>
      </c>
      <c r="BH473" s="85" t="s">
        <v>1780</v>
      </c>
      <c r="BI473" s="85">
        <v>4201616</v>
      </c>
      <c r="BJ473" s="85"/>
      <c r="BK473" s="85"/>
      <c r="BL473" s="85" t="s">
        <v>807</v>
      </c>
      <c r="BM473" s="85" t="s">
        <v>130</v>
      </c>
      <c r="BN473" s="85" t="s">
        <v>132</v>
      </c>
      <c r="BO473" s="85">
        <v>0</v>
      </c>
      <c r="BP473" s="85" t="s">
        <v>132</v>
      </c>
      <c r="BQ473" s="85" t="s">
        <v>132</v>
      </c>
      <c r="BR473" s="85" t="s">
        <v>807</v>
      </c>
      <c r="BS473" s="85" t="s">
        <v>807</v>
      </c>
      <c r="BT473" s="87">
        <v>44866</v>
      </c>
      <c r="BU473" s="85" t="s">
        <v>1677</v>
      </c>
      <c r="BV473" s="85" t="s">
        <v>130</v>
      </c>
      <c r="BW473" s="91" t="s">
        <v>1678</v>
      </c>
      <c r="BX473" s="85" t="s">
        <v>1689</v>
      </c>
      <c r="BY473" s="85" t="s">
        <v>132</v>
      </c>
      <c r="BZ473" s="85" t="s">
        <v>130</v>
      </c>
      <c r="CA473" s="85" t="s">
        <v>130</v>
      </c>
      <c r="CB473" s="85" t="s">
        <v>132</v>
      </c>
      <c r="CC473" s="85" t="s">
        <v>132</v>
      </c>
      <c r="CD473" s="85" t="s">
        <v>131</v>
      </c>
      <c r="CE473" s="85" t="s">
        <v>1681</v>
      </c>
      <c r="CF473" s="85" t="s">
        <v>2059</v>
      </c>
      <c r="CG473" s="109">
        <v>67</v>
      </c>
      <c r="CH473" s="95">
        <v>165</v>
      </c>
      <c r="CI473" s="50">
        <f t="shared" si="305"/>
        <v>24.609733700642796</v>
      </c>
      <c r="CJ473" s="18" t="str">
        <f t="shared" si="306"/>
        <v>NORMAL</v>
      </c>
      <c r="CK473" s="95">
        <f>Hoja1!L475</f>
        <v>18</v>
      </c>
      <c r="CL473" s="10" t="s">
        <v>1113</v>
      </c>
      <c r="CM473" s="98">
        <v>44306</v>
      </c>
      <c r="CN473" s="92"/>
      <c r="CO473" s="75">
        <v>1</v>
      </c>
      <c r="CP473" s="98">
        <v>44292</v>
      </c>
      <c r="CQ473" s="75">
        <v>2</v>
      </c>
      <c r="CR473" s="65" t="s">
        <v>1222</v>
      </c>
      <c r="CS473" s="75">
        <v>0</v>
      </c>
      <c r="CT473" s="110" t="s">
        <v>131</v>
      </c>
      <c r="CU473" s="92" t="s">
        <v>130</v>
      </c>
      <c r="CV473" s="92" t="s">
        <v>1221</v>
      </c>
      <c r="CW473" s="102">
        <v>160</v>
      </c>
      <c r="CX473" s="102">
        <v>80</v>
      </c>
      <c r="CY473" s="93" t="s">
        <v>131</v>
      </c>
      <c r="CZ473" s="92" t="s">
        <v>130</v>
      </c>
      <c r="DA473" s="92" t="s">
        <v>132</v>
      </c>
      <c r="DB473" s="92">
        <v>0</v>
      </c>
      <c r="DC473" s="75" t="str">
        <f t="shared" si="307"/>
        <v/>
      </c>
      <c r="DD473" s="16" t="str">
        <f t="shared" si="308"/>
        <v/>
      </c>
      <c r="DE473" s="16" t="str">
        <f t="shared" si="309"/>
        <v/>
      </c>
      <c r="DF473" s="16" t="str">
        <f t="shared" si="310"/>
        <v/>
      </c>
      <c r="DG473" s="16" t="str">
        <f t="shared" si="322"/>
        <v xml:space="preserve"> +  +  + </v>
      </c>
      <c r="DH473" s="16" t="str">
        <f t="shared" ref="DH473:DH474" si="333">E473</f>
        <v>HTA</v>
      </c>
      <c r="DI473" s="98"/>
      <c r="DJ473" s="75" t="str">
        <f t="shared" si="311"/>
        <v>NO</v>
      </c>
      <c r="DL473" s="98"/>
      <c r="DM473" s="97">
        <v>44623</v>
      </c>
      <c r="DN473" s="75" t="str">
        <f t="shared" si="312"/>
        <v>SI</v>
      </c>
      <c r="DO473" s="98"/>
      <c r="DP473" s="75" t="str">
        <f t="shared" si="313"/>
        <v>NO</v>
      </c>
      <c r="DQ473" s="98"/>
      <c r="DR473" s="75" t="str">
        <f t="shared" si="314"/>
        <v>NO</v>
      </c>
      <c r="DS473" s="98"/>
      <c r="DT473" s="75" t="str">
        <f t="shared" si="315"/>
        <v>NO</v>
      </c>
      <c r="DU473" s="98"/>
      <c r="DV473" s="75" t="str">
        <f t="shared" si="316"/>
        <v>NO</v>
      </c>
      <c r="DW473" s="98"/>
      <c r="DX473" s="75" t="str">
        <f t="shared" si="317"/>
        <v>NO</v>
      </c>
      <c r="DY473" s="98">
        <v>44841</v>
      </c>
      <c r="DZ473" s="75" t="str">
        <f t="shared" si="318"/>
        <v>SI</v>
      </c>
      <c r="EA473" s="98"/>
      <c r="EB473" s="75" t="str">
        <f t="shared" si="319"/>
        <v>NO</v>
      </c>
      <c r="EC473" s="98" t="s">
        <v>132</v>
      </c>
      <c r="ED473" s="92" t="s">
        <v>1530</v>
      </c>
      <c r="EE473" s="92" t="s">
        <v>807</v>
      </c>
      <c r="EF473" s="92" t="s">
        <v>1114</v>
      </c>
      <c r="EG473" s="94"/>
      <c r="EH473" s="99" t="s">
        <v>131</v>
      </c>
      <c r="EI473" s="92">
        <v>2</v>
      </c>
      <c r="EJ473" s="92"/>
      <c r="EK473" s="106">
        <v>44841</v>
      </c>
      <c r="EL473" s="92">
        <v>0.83</v>
      </c>
      <c r="EM473" s="100">
        <v>44841</v>
      </c>
      <c r="EN473" s="102">
        <v>117</v>
      </c>
      <c r="EO473" s="106">
        <v>44841</v>
      </c>
      <c r="EP473" s="92">
        <v>172</v>
      </c>
      <c r="EQ473" s="106">
        <v>44841</v>
      </c>
      <c r="ER473" s="99">
        <v>95.384</v>
      </c>
      <c r="ES473" s="106">
        <v>44841</v>
      </c>
      <c r="ET473" s="192">
        <v>57.9</v>
      </c>
      <c r="EU473" s="106">
        <v>44841</v>
      </c>
      <c r="EV473" s="92">
        <v>93.58</v>
      </c>
      <c r="EW473" s="106">
        <v>44841</v>
      </c>
      <c r="EX473" s="92">
        <v>57.54</v>
      </c>
      <c r="EY473" s="103"/>
      <c r="EZ473" s="92"/>
      <c r="FA473" s="102"/>
      <c r="FB473" s="102"/>
      <c r="FC473" s="92"/>
      <c r="FD473" s="92"/>
      <c r="FE473" s="100">
        <v>44841</v>
      </c>
      <c r="FF473" s="105">
        <v>32.700000000000003</v>
      </c>
      <c r="FG473" s="106">
        <v>44841</v>
      </c>
      <c r="FH473" s="105">
        <v>56.86</v>
      </c>
      <c r="FI473" s="98">
        <v>44841</v>
      </c>
      <c r="FJ473" s="94" t="s">
        <v>1712</v>
      </c>
      <c r="FK473" s="92">
        <v>96</v>
      </c>
      <c r="FL473" s="98">
        <v>44866</v>
      </c>
      <c r="FM473" s="98" t="s">
        <v>1530</v>
      </c>
      <c r="FN473" s="98">
        <v>44896</v>
      </c>
      <c r="FO473" s="107"/>
      <c r="FP473" s="92" t="s">
        <v>132</v>
      </c>
      <c r="FQ473" s="92" t="s">
        <v>132</v>
      </c>
      <c r="FR473" s="92" t="s">
        <v>132</v>
      </c>
      <c r="FS473" s="107" t="s">
        <v>807</v>
      </c>
      <c r="FT473" s="92" t="s">
        <v>132</v>
      </c>
      <c r="FU473" s="92"/>
      <c r="GM473" s="102"/>
    </row>
    <row r="474" spans="1:195" s="75" customFormat="1" x14ac:dyDescent="0.25">
      <c r="A474" s="85">
        <v>2022</v>
      </c>
      <c r="B474" s="76">
        <v>44926</v>
      </c>
      <c r="C474" s="85" t="s">
        <v>121</v>
      </c>
      <c r="D474" s="85" t="s">
        <v>122</v>
      </c>
      <c r="E474" s="85" t="s">
        <v>123</v>
      </c>
      <c r="F474" s="77">
        <f t="shared" si="324"/>
        <v>473</v>
      </c>
      <c r="G474" s="85" t="s">
        <v>1586</v>
      </c>
      <c r="H474" s="85">
        <v>86</v>
      </c>
      <c r="I474" s="85" t="s">
        <v>797</v>
      </c>
      <c r="J474" s="217" t="s">
        <v>800</v>
      </c>
      <c r="K474" s="77" t="str">
        <f>VLOOKUP(J474,[1]CodMpios!$B$1075:$E$1087,4,FALSE)</f>
        <v>86001 - Mocoa</v>
      </c>
      <c r="L474" s="77" t="str">
        <f>VLOOKUP($J474,[1]Coord_Mpios_X_Y!$B$102:$K$114,9,FALSE)</f>
        <v>1,228574994655</v>
      </c>
      <c r="M474" s="77" t="str">
        <f>VLOOKUP($J474,[1]Coord_Mpios_X_Y!$B$102:$K$114,10,FALSE)</f>
        <v>-76,684362183288</v>
      </c>
      <c r="N474" s="86" t="s">
        <v>1784</v>
      </c>
      <c r="O474" s="86" t="s">
        <v>1776</v>
      </c>
      <c r="P474" s="218"/>
      <c r="Q474" s="85" t="s">
        <v>126</v>
      </c>
      <c r="R474" s="108">
        <v>5349939</v>
      </c>
      <c r="S474" s="62" t="str">
        <f t="shared" si="304"/>
        <v>CC5349939</v>
      </c>
      <c r="T474" s="91" t="s">
        <v>866</v>
      </c>
      <c r="U474" s="85" t="s">
        <v>142</v>
      </c>
      <c r="V474" s="91" t="s">
        <v>195</v>
      </c>
      <c r="W474" s="85" t="s">
        <v>387</v>
      </c>
      <c r="X474" s="87">
        <v>16908</v>
      </c>
      <c r="Y474" s="89">
        <f t="shared" si="320"/>
        <v>46</v>
      </c>
      <c r="Z474" s="63">
        <f>VLOOKUP($Y474,[1]Edades!$A$3:$H$153,4,FALSE)</f>
        <v>5</v>
      </c>
      <c r="AA474" s="63" t="str">
        <f>VLOOKUP($Y474,[1]Edades!$A$3:$H$153,6,FALSE)</f>
        <v>5 - Adultez</v>
      </c>
      <c r="AB474" s="63">
        <f>VLOOKUP($Y474,[1]Edades!$A$3:$H$153,7,FALSE)</f>
        <v>10</v>
      </c>
      <c r="AC474" s="63" t="str">
        <f>VLOOKUP($Y474,[1]Edades!$A$3:$H$153,8,FALSE)</f>
        <v>45-49</v>
      </c>
      <c r="AD474" s="91" t="s">
        <v>1589</v>
      </c>
      <c r="AE474" s="85">
        <v>1</v>
      </c>
      <c r="AF474" s="85" t="s">
        <v>807</v>
      </c>
      <c r="AG474" s="86" t="s">
        <v>1777</v>
      </c>
      <c r="AH474" s="85" t="s">
        <v>807</v>
      </c>
      <c r="AI474" s="85" t="s">
        <v>807</v>
      </c>
      <c r="AJ474" s="85" t="s">
        <v>807</v>
      </c>
      <c r="AK474" s="86" t="s">
        <v>1784</v>
      </c>
      <c r="AL474" s="86" t="s">
        <v>1602</v>
      </c>
      <c r="AM474" s="85" t="s">
        <v>1786</v>
      </c>
      <c r="AN474" s="85" t="s">
        <v>131</v>
      </c>
      <c r="AO474" s="85" t="s">
        <v>131</v>
      </c>
      <c r="AP474" s="85" t="s">
        <v>131</v>
      </c>
      <c r="AQ474" s="75" t="s">
        <v>1841</v>
      </c>
      <c r="AR474" s="53" t="str">
        <f t="shared" si="321"/>
        <v>86001 - Mocoa</v>
      </c>
      <c r="AS474" s="85" t="s">
        <v>1586</v>
      </c>
      <c r="AT474" s="85">
        <v>3122862757</v>
      </c>
      <c r="AU474" s="85" t="s">
        <v>1219</v>
      </c>
      <c r="AV474" s="85"/>
      <c r="AW474" s="85"/>
      <c r="AX474" s="85"/>
      <c r="AY474" s="85"/>
      <c r="AZ474" s="85"/>
      <c r="BA474" s="85">
        <v>86</v>
      </c>
      <c r="BB474" s="85" t="s">
        <v>1778</v>
      </c>
      <c r="BC474" s="85">
        <v>86001</v>
      </c>
      <c r="BD474" s="85" t="s">
        <v>1586</v>
      </c>
      <c r="BE474" s="89">
        <v>860010017201</v>
      </c>
      <c r="BF474" s="49" t="s">
        <v>1079</v>
      </c>
      <c r="BG474" s="85" t="s">
        <v>1779</v>
      </c>
      <c r="BH474" s="85" t="s">
        <v>1780</v>
      </c>
      <c r="BI474" s="85">
        <v>4201616</v>
      </c>
      <c r="BJ474" s="85"/>
      <c r="BK474" s="85"/>
      <c r="BL474" s="85" t="s">
        <v>807</v>
      </c>
      <c r="BM474" s="88" t="s">
        <v>132</v>
      </c>
      <c r="BN474" s="85" t="s">
        <v>132</v>
      </c>
      <c r="BO474" s="85">
        <v>0</v>
      </c>
      <c r="BP474" s="85" t="s">
        <v>132</v>
      </c>
      <c r="BQ474" s="85" t="s">
        <v>132</v>
      </c>
      <c r="BR474" s="85" t="s">
        <v>807</v>
      </c>
      <c r="BS474" s="85" t="s">
        <v>807</v>
      </c>
      <c r="BT474" s="87">
        <v>44817</v>
      </c>
      <c r="BU474" s="85" t="s">
        <v>1677</v>
      </c>
      <c r="BV474" s="85" t="s">
        <v>130</v>
      </c>
      <c r="BW474" s="91" t="s">
        <v>1808</v>
      </c>
      <c r="BX474" s="85"/>
      <c r="BY474" s="85" t="s">
        <v>132</v>
      </c>
      <c r="BZ474" s="85" t="s">
        <v>807</v>
      </c>
      <c r="CA474" s="85" t="s">
        <v>807</v>
      </c>
      <c r="CB474" s="85"/>
      <c r="CC474" s="85"/>
      <c r="CD474" s="85" t="s">
        <v>131</v>
      </c>
      <c r="CE474" s="88" t="s">
        <v>1681</v>
      </c>
      <c r="CF474" s="80" t="str">
        <f>E474</f>
        <v>HTA</v>
      </c>
      <c r="CG474" s="109">
        <v>67</v>
      </c>
      <c r="CH474" s="95">
        <v>168</v>
      </c>
      <c r="CI474" s="50">
        <f t="shared" si="305"/>
        <v>23.738662131519277</v>
      </c>
      <c r="CJ474" s="18" t="str">
        <f t="shared" si="306"/>
        <v>NORMAL</v>
      </c>
      <c r="CK474" s="95">
        <f>Hoja1!L476</f>
        <v>6</v>
      </c>
      <c r="CL474" s="10" t="s">
        <v>1112</v>
      </c>
      <c r="CM474" s="98">
        <v>44307</v>
      </c>
      <c r="CN474" s="92"/>
      <c r="CO474" s="75">
        <v>1</v>
      </c>
      <c r="CP474" s="98">
        <v>43831</v>
      </c>
      <c r="CQ474" s="75">
        <v>2</v>
      </c>
      <c r="CR474" s="65" t="s">
        <v>1222</v>
      </c>
      <c r="CS474" s="75">
        <v>0</v>
      </c>
      <c r="CT474" s="110" t="s">
        <v>131</v>
      </c>
      <c r="CU474" s="93" t="s">
        <v>807</v>
      </c>
      <c r="CV474" s="92"/>
      <c r="CW474" s="102">
        <v>115</v>
      </c>
      <c r="CX474" s="102">
        <v>66</v>
      </c>
      <c r="CY474" s="93" t="s">
        <v>807</v>
      </c>
      <c r="CZ474" s="92" t="s">
        <v>130</v>
      </c>
      <c r="DA474" s="75" t="s">
        <v>807</v>
      </c>
      <c r="DB474" s="92">
        <v>0</v>
      </c>
      <c r="DC474" s="75" t="str">
        <f t="shared" si="307"/>
        <v/>
      </c>
      <c r="DD474" s="16" t="str">
        <f t="shared" si="308"/>
        <v/>
      </c>
      <c r="DE474" s="16" t="str">
        <f t="shared" si="309"/>
        <v/>
      </c>
      <c r="DF474" s="16" t="str">
        <f t="shared" si="310"/>
        <v/>
      </c>
      <c r="DG474" s="16" t="str">
        <f t="shared" si="322"/>
        <v xml:space="preserve"> +  +  + </v>
      </c>
      <c r="DH474" s="16" t="str">
        <f t="shared" si="333"/>
        <v>HTA</v>
      </c>
      <c r="DI474" s="98"/>
      <c r="DJ474" s="75" t="str">
        <f t="shared" si="311"/>
        <v>NO</v>
      </c>
      <c r="DL474" s="98"/>
      <c r="DM474" s="98">
        <v>44686</v>
      </c>
      <c r="DN474" s="75" t="str">
        <f t="shared" si="312"/>
        <v>SI</v>
      </c>
      <c r="DO474" s="98"/>
      <c r="DP474" s="75" t="str">
        <f t="shared" si="313"/>
        <v>NO</v>
      </c>
      <c r="DQ474" s="98"/>
      <c r="DR474" s="75" t="str">
        <f t="shared" si="314"/>
        <v>NO</v>
      </c>
      <c r="DS474" s="98"/>
      <c r="DT474" s="75" t="str">
        <f t="shared" si="315"/>
        <v>NO</v>
      </c>
      <c r="DU474" s="98"/>
      <c r="DV474" s="75" t="str">
        <f t="shared" si="316"/>
        <v>NO</v>
      </c>
      <c r="DW474" s="98">
        <v>44785</v>
      </c>
      <c r="DX474" s="75" t="str">
        <f t="shared" si="317"/>
        <v>SI</v>
      </c>
      <c r="DY474" s="98"/>
      <c r="DZ474" s="75" t="str">
        <f t="shared" si="318"/>
        <v>NO</v>
      </c>
      <c r="EA474" s="98"/>
      <c r="EB474" s="75" t="str">
        <f t="shared" si="319"/>
        <v>NO</v>
      </c>
      <c r="EC474" s="98" t="s">
        <v>807</v>
      </c>
      <c r="ED474" s="92" t="s">
        <v>1530</v>
      </c>
      <c r="EE474" s="92"/>
      <c r="EF474" s="98" t="s">
        <v>807</v>
      </c>
      <c r="EG474" s="94"/>
      <c r="EH474" s="99" t="s">
        <v>131</v>
      </c>
      <c r="EI474" s="99" t="s">
        <v>807</v>
      </c>
      <c r="EJ474" s="99"/>
      <c r="EK474" s="194">
        <v>44298</v>
      </c>
      <c r="EL474" s="92">
        <v>0.96</v>
      </c>
      <c r="EM474" s="195">
        <v>44298</v>
      </c>
      <c r="EN474" s="102"/>
      <c r="EO474" s="194">
        <v>44298</v>
      </c>
      <c r="EP474" s="92">
        <v>178</v>
      </c>
      <c r="EQ474" s="194">
        <v>44298</v>
      </c>
      <c r="ER474" s="99">
        <v>109.24</v>
      </c>
      <c r="ES474" s="194">
        <v>44298</v>
      </c>
      <c r="ET474" s="192">
        <v>34.6</v>
      </c>
      <c r="EU474" s="194">
        <v>44298</v>
      </c>
      <c r="EV474" s="92">
        <v>170.8</v>
      </c>
      <c r="EW474" s="139"/>
      <c r="EX474" s="92"/>
      <c r="EY474" s="103"/>
      <c r="EZ474" s="92"/>
      <c r="FA474" s="102"/>
      <c r="FB474" s="102"/>
      <c r="FC474" s="92"/>
      <c r="FD474" s="92"/>
      <c r="FE474" s="195">
        <v>44298</v>
      </c>
      <c r="FF474" s="141">
        <v>13.6</v>
      </c>
      <c r="FG474" s="139"/>
      <c r="FH474" s="141"/>
      <c r="FI474" s="92"/>
      <c r="FJ474" s="94"/>
      <c r="FK474" s="92"/>
      <c r="FL474" s="98">
        <v>44817</v>
      </c>
      <c r="FM474" s="98" t="s">
        <v>1530</v>
      </c>
      <c r="FN474" s="98">
        <v>44908</v>
      </c>
      <c r="FO474" s="107"/>
      <c r="FP474" s="92" t="s">
        <v>130</v>
      </c>
      <c r="FQ474" s="92" t="s">
        <v>132</v>
      </c>
      <c r="FR474" s="92" t="s">
        <v>132</v>
      </c>
      <c r="FS474" s="107" t="s">
        <v>807</v>
      </c>
      <c r="FT474" s="92" t="s">
        <v>132</v>
      </c>
      <c r="FU474" s="92"/>
      <c r="GM474" s="102"/>
    </row>
    <row r="475" spans="1:195" s="75" customFormat="1" x14ac:dyDescent="0.25">
      <c r="A475" s="85">
        <v>2022</v>
      </c>
      <c r="B475" s="76">
        <v>44926</v>
      </c>
      <c r="C475" s="85" t="s">
        <v>121</v>
      </c>
      <c r="D475" s="85" t="s">
        <v>122</v>
      </c>
      <c r="E475" s="85" t="s">
        <v>123</v>
      </c>
      <c r="F475" s="77">
        <f t="shared" si="324"/>
        <v>474</v>
      </c>
      <c r="G475" s="85" t="s">
        <v>1586</v>
      </c>
      <c r="H475" s="85">
        <v>86</v>
      </c>
      <c r="I475" s="85" t="s">
        <v>797</v>
      </c>
      <c r="J475" s="217" t="s">
        <v>800</v>
      </c>
      <c r="K475" s="77" t="str">
        <f>VLOOKUP(J475,[1]CodMpios!$B$1075:$E$1087,4,FALSE)</f>
        <v>86001 - Mocoa</v>
      </c>
      <c r="L475" s="77" t="str">
        <f>VLOOKUP($J475,[1]Coord_Mpios_X_Y!$B$102:$K$114,9,FALSE)</f>
        <v>1,228574994655</v>
      </c>
      <c r="M475" s="77" t="str">
        <f>VLOOKUP($J475,[1]Coord_Mpios_X_Y!$B$102:$K$114,10,FALSE)</f>
        <v>-76,684362183288</v>
      </c>
      <c r="N475" s="86" t="s">
        <v>1784</v>
      </c>
      <c r="O475" s="86" t="s">
        <v>1776</v>
      </c>
      <c r="P475" s="218"/>
      <c r="Q475" s="85" t="s">
        <v>126</v>
      </c>
      <c r="R475" s="108">
        <v>82361974</v>
      </c>
      <c r="S475" s="62" t="str">
        <f t="shared" si="304"/>
        <v>CC82361974</v>
      </c>
      <c r="T475" s="91" t="s">
        <v>490</v>
      </c>
      <c r="U475" s="85" t="s">
        <v>624</v>
      </c>
      <c r="V475" s="91" t="s">
        <v>646</v>
      </c>
      <c r="W475" s="85" t="s">
        <v>854</v>
      </c>
      <c r="X475" s="87">
        <v>27089</v>
      </c>
      <c r="Y475" s="89">
        <f t="shared" si="320"/>
        <v>74</v>
      </c>
      <c r="Z475" s="63">
        <f>VLOOKUP($Y475,[1]Edades!$A$3:$H$153,4,FALSE)</f>
        <v>6</v>
      </c>
      <c r="AA475" s="63" t="str">
        <f>VLOOKUP($Y475,[1]Edades!$A$3:$H$153,6,FALSE)</f>
        <v>6 - Persona mayor</v>
      </c>
      <c r="AB475" s="63">
        <f>VLOOKUP($Y475,[1]Edades!$A$3:$H$153,7,FALSE)</f>
        <v>15</v>
      </c>
      <c r="AC475" s="63" t="str">
        <f>VLOOKUP($Y475,[1]Edades!$A$3:$H$153,8,FALSE)</f>
        <v>70-74</v>
      </c>
      <c r="AD475" s="91" t="s">
        <v>1589</v>
      </c>
      <c r="AE475" s="85">
        <v>1</v>
      </c>
      <c r="AF475" s="85" t="s">
        <v>807</v>
      </c>
      <c r="AG475" s="127" t="s">
        <v>212</v>
      </c>
      <c r="AH475" s="127" t="s">
        <v>1696</v>
      </c>
      <c r="AI475" s="127" t="s">
        <v>1595</v>
      </c>
      <c r="AJ475" s="127" t="s">
        <v>1591</v>
      </c>
      <c r="AK475" s="127" t="s">
        <v>1775</v>
      </c>
      <c r="AL475" s="86" t="s">
        <v>1602</v>
      </c>
      <c r="AM475" s="85" t="s">
        <v>1786</v>
      </c>
      <c r="AN475" s="85" t="s">
        <v>131</v>
      </c>
      <c r="AO475" s="85" t="s">
        <v>131</v>
      </c>
      <c r="AP475" s="85" t="s">
        <v>131</v>
      </c>
      <c r="AQ475" s="127" t="s">
        <v>1841</v>
      </c>
      <c r="AR475" s="53" t="str">
        <f t="shared" si="321"/>
        <v>86001 - Mocoa</v>
      </c>
      <c r="AS475" s="85" t="s">
        <v>1586</v>
      </c>
      <c r="AT475" s="85">
        <v>3219789908</v>
      </c>
      <c r="AU475" s="85" t="s">
        <v>1219</v>
      </c>
      <c r="AV475" s="85"/>
      <c r="AW475" s="85"/>
      <c r="AX475" s="85"/>
      <c r="AY475" s="85"/>
      <c r="AZ475" s="85"/>
      <c r="BA475" s="85">
        <v>86</v>
      </c>
      <c r="BB475" s="85" t="s">
        <v>1778</v>
      </c>
      <c r="BC475" s="85">
        <v>86001</v>
      </c>
      <c r="BD475" s="85" t="s">
        <v>1586</v>
      </c>
      <c r="BE475" s="89">
        <v>860010017201</v>
      </c>
      <c r="BF475" s="49" t="s">
        <v>1079</v>
      </c>
      <c r="BG475" s="85" t="s">
        <v>1779</v>
      </c>
      <c r="BH475" s="85" t="s">
        <v>1780</v>
      </c>
      <c r="BI475" s="85">
        <v>4201616</v>
      </c>
      <c r="BJ475" s="85"/>
      <c r="BK475" s="85"/>
      <c r="BL475" s="85" t="s">
        <v>807</v>
      </c>
      <c r="BM475" s="129" t="s">
        <v>132</v>
      </c>
      <c r="BN475" s="127" t="s">
        <v>132</v>
      </c>
      <c r="BO475" s="85">
        <v>0</v>
      </c>
      <c r="BP475" s="127" t="s">
        <v>132</v>
      </c>
      <c r="BQ475" s="127" t="s">
        <v>132</v>
      </c>
      <c r="BR475" s="85" t="s">
        <v>1676</v>
      </c>
      <c r="BS475" s="127" t="s">
        <v>132</v>
      </c>
      <c r="BT475" s="161">
        <v>44907</v>
      </c>
      <c r="BU475" s="127" t="s">
        <v>1677</v>
      </c>
      <c r="BV475" s="127" t="s">
        <v>130</v>
      </c>
      <c r="BW475" s="91" t="s">
        <v>1812</v>
      </c>
      <c r="BX475" s="127" t="s">
        <v>132</v>
      </c>
      <c r="BY475" s="127" t="s">
        <v>132</v>
      </c>
      <c r="BZ475" s="127" t="s">
        <v>132</v>
      </c>
      <c r="CA475" s="127" t="s">
        <v>132</v>
      </c>
      <c r="CB475" s="127" t="s">
        <v>132</v>
      </c>
      <c r="CC475" s="127" t="s">
        <v>132</v>
      </c>
      <c r="CD475" s="127" t="s">
        <v>131</v>
      </c>
      <c r="CE475" s="127" t="s">
        <v>1681</v>
      </c>
      <c r="CF475" s="127" t="s">
        <v>132</v>
      </c>
      <c r="CG475" s="130">
        <v>81</v>
      </c>
      <c r="CH475" s="131">
        <v>170</v>
      </c>
      <c r="CI475" s="50">
        <f t="shared" si="305"/>
        <v>28.027681660899656</v>
      </c>
      <c r="CJ475" s="18" t="str">
        <f t="shared" si="306"/>
        <v>SOBREPESO</v>
      </c>
      <c r="CK475" s="95">
        <f>Hoja1!L477</f>
        <v>27</v>
      </c>
      <c r="CL475" s="10" t="s">
        <v>1115</v>
      </c>
      <c r="CM475" s="144">
        <v>43881</v>
      </c>
      <c r="CN475" s="127"/>
      <c r="CO475" s="75">
        <v>1</v>
      </c>
      <c r="CP475" s="144">
        <v>43881</v>
      </c>
      <c r="CQ475" s="75">
        <v>2</v>
      </c>
      <c r="CR475" s="65" t="s">
        <v>1222</v>
      </c>
      <c r="CS475" s="75">
        <v>0</v>
      </c>
      <c r="CT475" s="127" t="s">
        <v>131</v>
      </c>
      <c r="CU475" s="127" t="s">
        <v>132</v>
      </c>
      <c r="CV475" s="127"/>
      <c r="CW475" s="133">
        <v>130</v>
      </c>
      <c r="CX475" s="125">
        <v>80</v>
      </c>
      <c r="CY475" s="127" t="s">
        <v>131</v>
      </c>
      <c r="CZ475" s="127" t="s">
        <v>132</v>
      </c>
      <c r="DA475" s="127" t="s">
        <v>130</v>
      </c>
      <c r="DB475" s="92">
        <v>1</v>
      </c>
      <c r="DC475" s="75" t="str">
        <f t="shared" si="307"/>
        <v/>
      </c>
      <c r="DD475" s="16" t="str">
        <f t="shared" si="308"/>
        <v/>
      </c>
      <c r="DE475" s="16" t="str">
        <f t="shared" si="309"/>
        <v/>
      </c>
      <c r="DF475" s="16" t="str">
        <f t="shared" si="310"/>
        <v>HDL ALTO</v>
      </c>
      <c r="DG475" s="16" t="str">
        <f t="shared" si="322"/>
        <v xml:space="preserve"> +  +  + HDL ALTO</v>
      </c>
      <c r="DH475" s="16" t="str">
        <f>VLOOKUP(DG475,Hoja3!$A$19:$B$41,2,FALSE)</f>
        <v>HDL ALTO</v>
      </c>
      <c r="DI475" s="127"/>
      <c r="DJ475" s="75" t="str">
        <f t="shared" si="311"/>
        <v>NO</v>
      </c>
      <c r="DL475" s="127"/>
      <c r="DM475" s="134"/>
      <c r="DN475" s="75" t="str">
        <f t="shared" si="312"/>
        <v>NO</v>
      </c>
      <c r="DO475" s="134"/>
      <c r="DP475" s="75" t="str">
        <f t="shared" si="313"/>
        <v>NO</v>
      </c>
      <c r="DQ475" s="98"/>
      <c r="DR475" s="75" t="str">
        <f t="shared" si="314"/>
        <v>NO</v>
      </c>
      <c r="DS475" s="134"/>
      <c r="DT475" s="75" t="str">
        <f t="shared" si="315"/>
        <v>NO</v>
      </c>
      <c r="DU475" s="144"/>
      <c r="DV475" s="75" t="str">
        <f t="shared" si="316"/>
        <v>NO</v>
      </c>
      <c r="DW475" s="144"/>
      <c r="DX475" s="75" t="str">
        <f t="shared" si="317"/>
        <v>NO</v>
      </c>
      <c r="DY475" s="145">
        <v>44330</v>
      </c>
      <c r="DZ475" s="75" t="str">
        <f t="shared" si="318"/>
        <v>SI</v>
      </c>
      <c r="EA475" s="144"/>
      <c r="EB475" s="75" t="str">
        <f t="shared" si="319"/>
        <v>NO</v>
      </c>
      <c r="EC475" s="127" t="s">
        <v>132</v>
      </c>
      <c r="ED475" s="127" t="s">
        <v>1530</v>
      </c>
      <c r="EE475" s="127" t="s">
        <v>131</v>
      </c>
      <c r="EF475" s="127" t="s">
        <v>1814</v>
      </c>
      <c r="EG475" s="147">
        <v>70</v>
      </c>
      <c r="EH475" s="147" t="s">
        <v>131</v>
      </c>
      <c r="EI475" s="135">
        <v>2</v>
      </c>
      <c r="EJ475" s="135"/>
      <c r="EK475" s="150">
        <v>44716</v>
      </c>
      <c r="EL475" s="135">
        <v>1.07</v>
      </c>
      <c r="EM475" s="159">
        <v>44716</v>
      </c>
      <c r="EN475" s="133">
        <v>96</v>
      </c>
      <c r="EO475" s="150">
        <v>44716</v>
      </c>
      <c r="EP475" s="135">
        <v>163.69</v>
      </c>
      <c r="EQ475" s="150">
        <v>44716</v>
      </c>
      <c r="ER475" s="99">
        <v>81.721999999999994</v>
      </c>
      <c r="ES475" s="150">
        <v>44716</v>
      </c>
      <c r="ET475" s="225">
        <v>60.2</v>
      </c>
      <c r="EU475" s="150">
        <v>44716</v>
      </c>
      <c r="EV475" s="135">
        <v>108.84</v>
      </c>
      <c r="EW475" s="150">
        <v>44716</v>
      </c>
      <c r="EX475" s="127">
        <v>16</v>
      </c>
      <c r="EY475" s="127"/>
      <c r="EZ475" s="135"/>
      <c r="FA475" s="150">
        <v>44716</v>
      </c>
      <c r="FB475" s="127" t="s">
        <v>1799</v>
      </c>
      <c r="FC475" s="159">
        <v>44716</v>
      </c>
      <c r="FD475" s="138">
        <v>4.67</v>
      </c>
      <c r="FE475" s="150">
        <v>44716</v>
      </c>
      <c r="FF475" s="127" t="s">
        <v>2060</v>
      </c>
      <c r="FG475" s="150">
        <v>44716</v>
      </c>
      <c r="FH475" s="138">
        <v>83.68</v>
      </c>
      <c r="FI475" s="145">
        <v>44329</v>
      </c>
      <c r="FJ475" s="127" t="s">
        <v>1712</v>
      </c>
      <c r="FK475" s="127">
        <v>96</v>
      </c>
      <c r="FL475" s="161">
        <v>44907</v>
      </c>
      <c r="FM475" s="127" t="s">
        <v>1530</v>
      </c>
      <c r="FN475" s="161">
        <v>44997</v>
      </c>
      <c r="FO475" s="138"/>
      <c r="FP475" s="127" t="s">
        <v>132</v>
      </c>
      <c r="FQ475" s="127" t="s">
        <v>132</v>
      </c>
      <c r="FR475" s="127" t="s">
        <v>132</v>
      </c>
      <c r="FS475" s="127" t="s">
        <v>132</v>
      </c>
      <c r="FT475" s="127" t="s">
        <v>132</v>
      </c>
      <c r="FU475" s="127"/>
      <c r="GM475" s="127"/>
    </row>
    <row r="476" spans="1:195" s="75" customFormat="1" x14ac:dyDescent="0.25">
      <c r="A476" s="85">
        <v>2022</v>
      </c>
      <c r="B476" s="76">
        <v>44926</v>
      </c>
      <c r="C476" s="85" t="s">
        <v>121</v>
      </c>
      <c r="D476" s="85" t="s">
        <v>122</v>
      </c>
      <c r="E476" s="85" t="s">
        <v>123</v>
      </c>
      <c r="F476" s="77">
        <f t="shared" si="324"/>
        <v>475</v>
      </c>
      <c r="G476" s="85" t="s">
        <v>1586</v>
      </c>
      <c r="H476" s="85">
        <v>86</v>
      </c>
      <c r="I476" s="85" t="s">
        <v>797</v>
      </c>
      <c r="J476" s="217" t="s">
        <v>911</v>
      </c>
      <c r="K476" s="77" t="str">
        <f>VLOOKUP(J476,[1]CodMpios!$B$1075:$E$1087,4,FALSE)</f>
        <v>86568 - Puerto Asís</v>
      </c>
      <c r="L476" s="77" t="str">
        <f>VLOOKUP($J476,[1]Coord_Mpios_X_Y!$B$102:$K$114,9,FALSE)</f>
        <v>0,478611463602</v>
      </c>
      <c r="M476" s="77" t="str">
        <f>VLOOKUP($J476,[1]Coord_Mpios_X_Y!$B$102:$K$114,10,FALSE)</f>
        <v>-76,328200149562</v>
      </c>
      <c r="N476" s="86" t="s">
        <v>1775</v>
      </c>
      <c r="O476" s="86" t="s">
        <v>1776</v>
      </c>
      <c r="P476" s="218"/>
      <c r="Q476" s="85" t="s">
        <v>126</v>
      </c>
      <c r="R476" s="108">
        <v>98381024</v>
      </c>
      <c r="S476" s="62" t="str">
        <f t="shared" si="304"/>
        <v>CC98381024</v>
      </c>
      <c r="T476" s="91" t="s">
        <v>958</v>
      </c>
      <c r="U476" s="85" t="s">
        <v>530</v>
      </c>
      <c r="V476" s="91" t="s">
        <v>941</v>
      </c>
      <c r="W476" s="85" t="s">
        <v>202</v>
      </c>
      <c r="X476" s="87">
        <v>25509</v>
      </c>
      <c r="Y476" s="89">
        <f t="shared" si="320"/>
        <v>69</v>
      </c>
      <c r="Z476" s="63">
        <f>VLOOKUP($Y476,[1]Edades!$A$3:$H$153,4,FALSE)</f>
        <v>6</v>
      </c>
      <c r="AA476" s="63" t="str">
        <f>VLOOKUP($Y476,[1]Edades!$A$3:$H$153,6,FALSE)</f>
        <v>6 - Persona mayor</v>
      </c>
      <c r="AB476" s="63">
        <f>VLOOKUP($Y476,[1]Edades!$A$3:$H$153,7,FALSE)</f>
        <v>14</v>
      </c>
      <c r="AC476" s="63" t="str">
        <f>VLOOKUP($Y476,[1]Edades!$A$3:$H$153,8,FALSE)</f>
        <v>65-69</v>
      </c>
      <c r="AD476" s="91" t="s">
        <v>1590</v>
      </c>
      <c r="AE476" s="85">
        <v>2</v>
      </c>
      <c r="AF476" s="85" t="s">
        <v>807</v>
      </c>
      <c r="AG476" s="86" t="s">
        <v>1777</v>
      </c>
      <c r="AH476" s="85" t="s">
        <v>807</v>
      </c>
      <c r="AI476" s="85" t="s">
        <v>807</v>
      </c>
      <c r="AJ476" s="85" t="s">
        <v>807</v>
      </c>
      <c r="AK476" s="86" t="s">
        <v>1775</v>
      </c>
      <c r="AL476" s="85" t="s">
        <v>807</v>
      </c>
      <c r="AM476" s="85" t="s">
        <v>1786</v>
      </c>
      <c r="AN476" s="85" t="s">
        <v>131</v>
      </c>
      <c r="AO476" s="85" t="s">
        <v>131</v>
      </c>
      <c r="AP476" s="85" t="s">
        <v>131</v>
      </c>
      <c r="AQ476" s="75" t="s">
        <v>1841</v>
      </c>
      <c r="AR476" s="53" t="str">
        <f t="shared" si="321"/>
        <v>86568 - Puerto Asís</v>
      </c>
      <c r="AS476" s="85" t="s">
        <v>1655</v>
      </c>
      <c r="AT476" s="85">
        <v>3107752904</v>
      </c>
      <c r="AU476" s="85" t="s">
        <v>1219</v>
      </c>
      <c r="AV476" s="85"/>
      <c r="AW476" s="85"/>
      <c r="AX476" s="85"/>
      <c r="AY476" s="85"/>
      <c r="AZ476" s="85"/>
      <c r="BA476" s="85">
        <v>86</v>
      </c>
      <c r="BB476" s="85" t="s">
        <v>1778</v>
      </c>
      <c r="BC476" s="85">
        <v>86568</v>
      </c>
      <c r="BD476" s="85" t="s">
        <v>1655</v>
      </c>
      <c r="BE476" s="89">
        <v>860010017201</v>
      </c>
      <c r="BF476" s="49" t="s">
        <v>1081</v>
      </c>
      <c r="BG476" s="85" t="s">
        <v>1779</v>
      </c>
      <c r="BH476" s="85" t="s">
        <v>1780</v>
      </c>
      <c r="BI476" s="85">
        <v>4201616</v>
      </c>
      <c r="BJ476" s="85"/>
      <c r="BK476" s="85"/>
      <c r="BL476" s="85" t="s">
        <v>2256</v>
      </c>
      <c r="BM476" s="85" t="s">
        <v>130</v>
      </c>
      <c r="BN476" s="85" t="s">
        <v>132</v>
      </c>
      <c r="BO476" s="85">
        <v>0</v>
      </c>
      <c r="BP476" s="85" t="s">
        <v>132</v>
      </c>
      <c r="BQ476" s="85" t="s">
        <v>132</v>
      </c>
      <c r="BR476" s="85" t="s">
        <v>807</v>
      </c>
      <c r="BS476" s="85" t="s">
        <v>807</v>
      </c>
      <c r="BT476" s="142">
        <v>44741</v>
      </c>
      <c r="BU476" s="85" t="s">
        <v>1677</v>
      </c>
      <c r="BV476" s="85" t="s">
        <v>130</v>
      </c>
      <c r="BW476" s="85" t="s">
        <v>807</v>
      </c>
      <c r="BX476" s="85"/>
      <c r="BY476" s="85" t="s">
        <v>132</v>
      </c>
      <c r="BZ476" s="85" t="s">
        <v>807</v>
      </c>
      <c r="CA476" s="85" t="s">
        <v>807</v>
      </c>
      <c r="CB476" s="85"/>
      <c r="CC476" s="85"/>
      <c r="CD476" s="85" t="s">
        <v>131</v>
      </c>
      <c r="CE476" s="88" t="s">
        <v>1681</v>
      </c>
      <c r="CF476" s="80" t="str">
        <f t="shared" ref="CF476:CF480" si="334">E476</f>
        <v>HTA</v>
      </c>
      <c r="CG476" s="109">
        <v>104</v>
      </c>
      <c r="CH476" s="95">
        <v>161</v>
      </c>
      <c r="CI476" s="50">
        <f t="shared" si="305"/>
        <v>40.121908876972334</v>
      </c>
      <c r="CJ476" s="18" t="str">
        <f t="shared" si="306"/>
        <v>OBESIDAD</v>
      </c>
      <c r="CK476" s="95">
        <f>Hoja1!L478</f>
        <v>31</v>
      </c>
      <c r="CL476" s="10" t="s">
        <v>1115</v>
      </c>
      <c r="CM476" s="97">
        <v>44307</v>
      </c>
      <c r="CN476" s="92"/>
      <c r="CO476" s="75">
        <v>1</v>
      </c>
      <c r="CP476" s="98">
        <v>44307</v>
      </c>
      <c r="CQ476" s="75">
        <v>2</v>
      </c>
      <c r="CR476" s="65" t="s">
        <v>1222</v>
      </c>
      <c r="CS476" s="75">
        <v>0</v>
      </c>
      <c r="CT476" s="110" t="s">
        <v>131</v>
      </c>
      <c r="CU476" s="93" t="s">
        <v>807</v>
      </c>
      <c r="CV476" s="92"/>
      <c r="CW476" s="102">
        <v>120</v>
      </c>
      <c r="CX476" s="102">
        <v>70</v>
      </c>
      <c r="CY476" s="93" t="s">
        <v>807</v>
      </c>
      <c r="CZ476" s="92" t="s">
        <v>132</v>
      </c>
      <c r="DA476" s="75" t="s">
        <v>807</v>
      </c>
      <c r="DB476" s="92">
        <v>0</v>
      </c>
      <c r="DC476" s="75" t="str">
        <f t="shared" si="307"/>
        <v/>
      </c>
      <c r="DD476" s="16" t="str">
        <f t="shared" si="308"/>
        <v/>
      </c>
      <c r="DE476" s="16" t="str">
        <f t="shared" si="309"/>
        <v/>
      </c>
      <c r="DF476" s="16" t="str">
        <f t="shared" si="310"/>
        <v/>
      </c>
      <c r="DG476" s="16" t="str">
        <f t="shared" si="322"/>
        <v xml:space="preserve"> +  +  + </v>
      </c>
      <c r="DH476" s="16" t="str">
        <f t="shared" ref="DH476:DH477" si="335">E476</f>
        <v>HTA</v>
      </c>
      <c r="DI476" s="98"/>
      <c r="DJ476" s="75" t="str">
        <f t="shared" si="311"/>
        <v>NO</v>
      </c>
      <c r="DL476" s="98"/>
      <c r="DM476" s="98">
        <v>44358</v>
      </c>
      <c r="DN476" s="75" t="str">
        <f t="shared" si="312"/>
        <v>SI</v>
      </c>
      <c r="DO476" s="98"/>
      <c r="DP476" s="75" t="str">
        <f t="shared" si="313"/>
        <v>NO</v>
      </c>
      <c r="DQ476" s="98"/>
      <c r="DR476" s="75" t="str">
        <f t="shared" si="314"/>
        <v>NO</v>
      </c>
      <c r="DS476" s="98">
        <v>44333</v>
      </c>
      <c r="DT476" s="75" t="str">
        <f t="shared" si="315"/>
        <v>SI</v>
      </c>
      <c r="DU476" s="98"/>
      <c r="DV476" s="75" t="str">
        <f t="shared" si="316"/>
        <v>NO</v>
      </c>
      <c r="DW476" s="98"/>
      <c r="DX476" s="75" t="str">
        <f t="shared" si="317"/>
        <v>NO</v>
      </c>
      <c r="DY476" s="98">
        <v>44337</v>
      </c>
      <c r="DZ476" s="75" t="str">
        <f t="shared" si="318"/>
        <v>SI</v>
      </c>
      <c r="EA476" s="98"/>
      <c r="EB476" s="75" t="str">
        <f t="shared" si="319"/>
        <v>NO</v>
      </c>
      <c r="EC476" s="98" t="s">
        <v>807</v>
      </c>
      <c r="ED476" s="92" t="s">
        <v>1530</v>
      </c>
      <c r="EE476" s="92"/>
      <c r="EF476" s="98" t="s">
        <v>807</v>
      </c>
      <c r="EG476" s="94"/>
      <c r="EH476" s="99"/>
      <c r="EI476" s="99" t="s">
        <v>807</v>
      </c>
      <c r="EJ476" s="99"/>
      <c r="EK476" s="111">
        <v>44686</v>
      </c>
      <c r="EL476" s="92">
        <v>1.08</v>
      </c>
      <c r="EM476" s="112">
        <v>44686</v>
      </c>
      <c r="EN476" s="102">
        <v>100.2</v>
      </c>
      <c r="EO476" s="111">
        <v>44686</v>
      </c>
      <c r="EP476" s="92">
        <v>236</v>
      </c>
      <c r="EQ476" s="101">
        <v>44686</v>
      </c>
      <c r="ER476" s="99">
        <v>161.19999999999999</v>
      </c>
      <c r="ES476" s="101">
        <v>44686</v>
      </c>
      <c r="ET476" s="192">
        <v>44</v>
      </c>
      <c r="EU476" s="111">
        <v>44686</v>
      </c>
      <c r="EV476" s="92">
        <v>154</v>
      </c>
      <c r="EW476" s="101">
        <v>44686</v>
      </c>
      <c r="EX476" s="92"/>
      <c r="EY476" s="103"/>
      <c r="EZ476" s="92"/>
      <c r="FA476" s="102"/>
      <c r="FB476" s="102"/>
      <c r="FC476" s="92"/>
      <c r="FD476" s="92"/>
      <c r="FE476" s="103">
        <v>44686</v>
      </c>
      <c r="FF476" s="105">
        <v>6.3</v>
      </c>
      <c r="FG476" s="111">
        <v>44686</v>
      </c>
      <c r="FH476" s="125">
        <v>29.8</v>
      </c>
      <c r="FI476" s="92"/>
      <c r="FJ476" s="94"/>
      <c r="FK476" s="92"/>
      <c r="FL476" s="114">
        <v>44741</v>
      </c>
      <c r="FM476" s="98" t="s">
        <v>1530</v>
      </c>
      <c r="FN476" s="114">
        <v>44806</v>
      </c>
      <c r="FO476" s="107" t="s">
        <v>807</v>
      </c>
      <c r="FP476" s="92" t="s">
        <v>132</v>
      </c>
      <c r="FQ476" s="92" t="s">
        <v>132</v>
      </c>
      <c r="FR476" s="92" t="s">
        <v>132</v>
      </c>
      <c r="FS476" s="107" t="s">
        <v>807</v>
      </c>
      <c r="FT476" s="92" t="s">
        <v>132</v>
      </c>
      <c r="FU476" s="92"/>
      <c r="GM476" s="102"/>
    </row>
    <row r="477" spans="1:195" s="75" customFormat="1" x14ac:dyDescent="0.25">
      <c r="A477" s="85">
        <v>2022</v>
      </c>
      <c r="B477" s="76">
        <v>44926</v>
      </c>
      <c r="C477" s="85" t="s">
        <v>121</v>
      </c>
      <c r="D477" s="85" t="s">
        <v>122</v>
      </c>
      <c r="E477" s="85" t="s">
        <v>123</v>
      </c>
      <c r="F477" s="77">
        <f t="shared" si="324"/>
        <v>476</v>
      </c>
      <c r="G477" s="85" t="s">
        <v>1586</v>
      </c>
      <c r="H477" s="85">
        <v>86</v>
      </c>
      <c r="I477" s="85" t="s">
        <v>797</v>
      </c>
      <c r="J477" s="217" t="s">
        <v>800</v>
      </c>
      <c r="K477" s="77" t="str">
        <f>VLOOKUP(J477,[1]CodMpios!$B$1075:$E$1087,4,FALSE)</f>
        <v>86001 - Mocoa</v>
      </c>
      <c r="L477" s="77" t="str">
        <f>VLOOKUP($J477,[1]Coord_Mpios_X_Y!$B$102:$K$114,9,FALSE)</f>
        <v>1,228574994655</v>
      </c>
      <c r="M477" s="77" t="str">
        <f>VLOOKUP($J477,[1]Coord_Mpios_X_Y!$B$102:$K$114,10,FALSE)</f>
        <v>-76,684362183288</v>
      </c>
      <c r="N477" s="86" t="s">
        <v>1784</v>
      </c>
      <c r="O477" s="86" t="s">
        <v>1776</v>
      </c>
      <c r="P477" s="218"/>
      <c r="Q477" s="85" t="s">
        <v>126</v>
      </c>
      <c r="R477" s="85">
        <v>40626082</v>
      </c>
      <c r="S477" s="62" t="str">
        <f t="shared" si="304"/>
        <v>CC40626082</v>
      </c>
      <c r="T477" s="91" t="s">
        <v>229</v>
      </c>
      <c r="U477" s="85" t="s">
        <v>680</v>
      </c>
      <c r="V477" s="91" t="s">
        <v>867</v>
      </c>
      <c r="W477" s="85" t="s">
        <v>210</v>
      </c>
      <c r="X477" s="87">
        <v>26232</v>
      </c>
      <c r="Y477" s="89">
        <f t="shared" si="320"/>
        <v>71</v>
      </c>
      <c r="Z477" s="63">
        <f>VLOOKUP($Y477,[1]Edades!$A$3:$H$153,4,FALSE)</f>
        <v>6</v>
      </c>
      <c r="AA477" s="63" t="str">
        <f>VLOOKUP($Y477,[1]Edades!$A$3:$H$153,6,FALSE)</f>
        <v>6 - Persona mayor</v>
      </c>
      <c r="AB477" s="63">
        <f>VLOOKUP($Y477,[1]Edades!$A$3:$H$153,7,FALSE)</f>
        <v>15</v>
      </c>
      <c r="AC477" s="63" t="str">
        <f>VLOOKUP($Y477,[1]Edades!$A$3:$H$153,8,FALSE)</f>
        <v>70-74</v>
      </c>
      <c r="AD477" s="91" t="s">
        <v>1590</v>
      </c>
      <c r="AE477" s="85">
        <v>2</v>
      </c>
      <c r="AF477" s="85" t="s">
        <v>807</v>
      </c>
      <c r="AG477" s="86" t="s">
        <v>553</v>
      </c>
      <c r="AH477" s="86" t="s">
        <v>130</v>
      </c>
      <c r="AI477" s="85" t="s">
        <v>807</v>
      </c>
      <c r="AJ477" s="85" t="s">
        <v>807</v>
      </c>
      <c r="AK477" s="86" t="s">
        <v>1784</v>
      </c>
      <c r="AL477" s="86" t="s">
        <v>1602</v>
      </c>
      <c r="AM477" s="85" t="s">
        <v>1786</v>
      </c>
      <c r="AN477" s="85" t="s">
        <v>131</v>
      </c>
      <c r="AO477" s="85" t="s">
        <v>131</v>
      </c>
      <c r="AP477" s="85" t="s">
        <v>131</v>
      </c>
      <c r="AQ477" s="75" t="s">
        <v>1841</v>
      </c>
      <c r="AR477" s="53" t="str">
        <f t="shared" si="321"/>
        <v>86001 - Mocoa</v>
      </c>
      <c r="AS477" s="85" t="s">
        <v>1586</v>
      </c>
      <c r="AT477" s="85">
        <v>3212629966</v>
      </c>
      <c r="AU477" s="85" t="s">
        <v>1219</v>
      </c>
      <c r="AV477" s="85"/>
      <c r="AW477" s="85"/>
      <c r="AX477" s="85"/>
      <c r="AY477" s="85"/>
      <c r="AZ477" s="85"/>
      <c r="BA477" s="85">
        <v>86</v>
      </c>
      <c r="BB477" s="85" t="s">
        <v>1778</v>
      </c>
      <c r="BC477" s="85">
        <v>86001</v>
      </c>
      <c r="BD477" s="85" t="s">
        <v>1586</v>
      </c>
      <c r="BE477" s="89">
        <v>860010017201</v>
      </c>
      <c r="BF477" s="49" t="s">
        <v>1079</v>
      </c>
      <c r="BG477" s="85" t="s">
        <v>1779</v>
      </c>
      <c r="BH477" s="85" t="s">
        <v>1780</v>
      </c>
      <c r="BI477" s="85">
        <v>4201616</v>
      </c>
      <c r="BJ477" s="85"/>
      <c r="BK477" s="85"/>
      <c r="BL477" s="85" t="s">
        <v>807</v>
      </c>
      <c r="BM477" s="88" t="s">
        <v>132</v>
      </c>
      <c r="BN477" s="85" t="s">
        <v>132</v>
      </c>
      <c r="BO477" s="85">
        <v>0</v>
      </c>
      <c r="BP477" s="85" t="s">
        <v>132</v>
      </c>
      <c r="BQ477" s="85" t="s">
        <v>132</v>
      </c>
      <c r="BR477" s="85" t="s">
        <v>807</v>
      </c>
      <c r="BS477" s="85" t="s">
        <v>807</v>
      </c>
      <c r="BT477" s="87">
        <v>44391</v>
      </c>
      <c r="BU477" s="85" t="s">
        <v>1677</v>
      </c>
      <c r="BV477" s="85" t="s">
        <v>130</v>
      </c>
      <c r="BW477" s="91" t="s">
        <v>1808</v>
      </c>
      <c r="BX477" s="85"/>
      <c r="BY477" s="85" t="s">
        <v>132</v>
      </c>
      <c r="BZ477" s="85" t="s">
        <v>807</v>
      </c>
      <c r="CA477" s="85" t="s">
        <v>807</v>
      </c>
      <c r="CB477" s="85"/>
      <c r="CC477" s="85"/>
      <c r="CD477" s="85" t="s">
        <v>131</v>
      </c>
      <c r="CE477" s="88" t="s">
        <v>1681</v>
      </c>
      <c r="CF477" s="80" t="str">
        <f t="shared" si="334"/>
        <v>HTA</v>
      </c>
      <c r="CG477" s="98"/>
      <c r="CH477" s="98"/>
      <c r="CI477" s="50" t="e">
        <f t="shared" si="305"/>
        <v>#DIV/0!</v>
      </c>
      <c r="CJ477" s="18" t="str">
        <f t="shared" si="306"/>
        <v>SIN DATO</v>
      </c>
      <c r="CK477" s="95" t="e">
        <f>Hoja1!L479</f>
        <v>#NUM!</v>
      </c>
      <c r="CL477" s="10" t="s">
        <v>807</v>
      </c>
      <c r="CM477" s="98">
        <v>44319</v>
      </c>
      <c r="CN477" s="92"/>
      <c r="CO477" s="75">
        <v>1</v>
      </c>
      <c r="CP477" s="98">
        <v>43586</v>
      </c>
      <c r="CQ477" s="75">
        <v>2</v>
      </c>
      <c r="CR477" s="65" t="s">
        <v>1222</v>
      </c>
      <c r="CS477" s="75">
        <v>0</v>
      </c>
      <c r="CT477" s="110" t="s">
        <v>131</v>
      </c>
      <c r="CU477" s="93" t="s">
        <v>807</v>
      </c>
      <c r="CV477" s="92"/>
      <c r="CW477" s="102"/>
      <c r="CX477" s="102"/>
      <c r="CY477" s="93" t="s">
        <v>807</v>
      </c>
      <c r="CZ477" s="92" t="s">
        <v>132</v>
      </c>
      <c r="DA477" s="75" t="s">
        <v>807</v>
      </c>
      <c r="DB477" s="92">
        <v>0</v>
      </c>
      <c r="DC477" s="75" t="str">
        <f t="shared" si="307"/>
        <v/>
      </c>
      <c r="DD477" s="16" t="str">
        <f t="shared" si="308"/>
        <v/>
      </c>
      <c r="DE477" s="16" t="str">
        <f t="shared" si="309"/>
        <v/>
      </c>
      <c r="DF477" s="16" t="str">
        <f t="shared" si="310"/>
        <v/>
      </c>
      <c r="DG477" s="16" t="str">
        <f t="shared" si="322"/>
        <v xml:space="preserve"> +  +  + </v>
      </c>
      <c r="DH477" s="16" t="str">
        <f t="shared" si="335"/>
        <v>HTA</v>
      </c>
      <c r="DI477" s="98"/>
      <c r="DJ477" s="75" t="str">
        <f t="shared" si="311"/>
        <v>NO</v>
      </c>
      <c r="DL477" s="98"/>
      <c r="DM477" s="97">
        <v>44169</v>
      </c>
      <c r="DN477" s="75" t="str">
        <f t="shared" si="312"/>
        <v>SI</v>
      </c>
      <c r="DO477" s="98"/>
      <c r="DP477" s="75" t="str">
        <f t="shared" si="313"/>
        <v>NO</v>
      </c>
      <c r="DQ477" s="98"/>
      <c r="DR477" s="75" t="str">
        <f t="shared" si="314"/>
        <v>NO</v>
      </c>
      <c r="DS477" s="98"/>
      <c r="DT477" s="75" t="str">
        <f t="shared" si="315"/>
        <v>NO</v>
      </c>
      <c r="DU477" s="98"/>
      <c r="DV477" s="75" t="str">
        <f t="shared" si="316"/>
        <v>NO</v>
      </c>
      <c r="DW477" s="98"/>
      <c r="DX477" s="75" t="str">
        <f t="shared" si="317"/>
        <v>NO</v>
      </c>
      <c r="DY477" s="98">
        <v>44344</v>
      </c>
      <c r="DZ477" s="75" t="str">
        <f t="shared" si="318"/>
        <v>SI</v>
      </c>
      <c r="EA477" s="98"/>
      <c r="EB477" s="75" t="str">
        <f t="shared" si="319"/>
        <v>NO</v>
      </c>
      <c r="EC477" s="98" t="s">
        <v>807</v>
      </c>
      <c r="ED477" s="92" t="s">
        <v>1530</v>
      </c>
      <c r="EE477" s="92"/>
      <c r="EF477" s="98" t="s">
        <v>807</v>
      </c>
      <c r="EG477" s="94"/>
      <c r="EH477" s="99" t="s">
        <v>131</v>
      </c>
      <c r="EI477" s="99" t="s">
        <v>807</v>
      </c>
      <c r="EJ477" s="99"/>
      <c r="EK477" s="106">
        <v>44344</v>
      </c>
      <c r="EL477" s="92">
        <v>0.65</v>
      </c>
      <c r="EM477" s="100">
        <v>44344</v>
      </c>
      <c r="EN477" s="102">
        <v>87.7</v>
      </c>
      <c r="EO477" s="106">
        <v>44344</v>
      </c>
      <c r="EP477" s="92">
        <v>223</v>
      </c>
      <c r="EQ477" s="106">
        <v>44344</v>
      </c>
      <c r="ER477" s="99">
        <v>152.01999999999998</v>
      </c>
      <c r="ES477" s="106">
        <v>44344</v>
      </c>
      <c r="ET477" s="192">
        <v>50.1</v>
      </c>
      <c r="EU477" s="106">
        <v>44344</v>
      </c>
      <c r="EV477" s="92">
        <v>104.4</v>
      </c>
      <c r="EW477" s="106">
        <v>44344</v>
      </c>
      <c r="EX477" s="92"/>
      <c r="EY477" s="103"/>
      <c r="EZ477" s="92"/>
      <c r="FA477" s="102"/>
      <c r="FB477" s="102"/>
      <c r="FC477" s="92"/>
      <c r="FD477" s="92"/>
      <c r="FE477" s="100">
        <v>44344</v>
      </c>
      <c r="FF477" s="105">
        <v>9.8000000000000007</v>
      </c>
      <c r="FG477" s="106">
        <v>44344</v>
      </c>
      <c r="FH477" s="105">
        <v>102.9</v>
      </c>
      <c r="FI477" s="92"/>
      <c r="FJ477" s="94"/>
      <c r="FK477" s="92"/>
      <c r="FL477" s="98">
        <v>44391</v>
      </c>
      <c r="FM477" s="98" t="s">
        <v>1530</v>
      </c>
      <c r="FN477" s="98">
        <v>44483</v>
      </c>
      <c r="FO477" s="107" t="s">
        <v>807</v>
      </c>
      <c r="FP477" s="92" t="s">
        <v>132</v>
      </c>
      <c r="FQ477" s="92" t="s">
        <v>132</v>
      </c>
      <c r="FR477" s="92" t="s">
        <v>132</v>
      </c>
      <c r="FS477" s="107" t="s">
        <v>807</v>
      </c>
      <c r="FT477" s="92" t="s">
        <v>132</v>
      </c>
      <c r="FU477" s="92"/>
      <c r="GM477" s="102"/>
    </row>
    <row r="478" spans="1:195" s="75" customFormat="1" x14ac:dyDescent="0.25">
      <c r="A478" s="85">
        <v>2022</v>
      </c>
      <c r="B478" s="76">
        <v>44926</v>
      </c>
      <c r="C478" s="85" t="s">
        <v>121</v>
      </c>
      <c r="D478" s="85" t="s">
        <v>122</v>
      </c>
      <c r="E478" s="85" t="s">
        <v>123</v>
      </c>
      <c r="F478" s="77">
        <f t="shared" si="324"/>
        <v>477</v>
      </c>
      <c r="G478" s="85" t="s">
        <v>1586</v>
      </c>
      <c r="H478" s="85">
        <v>86</v>
      </c>
      <c r="I478" s="85" t="s">
        <v>797</v>
      </c>
      <c r="J478" s="217" t="s">
        <v>800</v>
      </c>
      <c r="K478" s="77" t="str">
        <f>VLOOKUP(J478,[1]CodMpios!$B$1075:$E$1087,4,FALSE)</f>
        <v>86001 - Mocoa</v>
      </c>
      <c r="L478" s="77" t="str">
        <f>VLOOKUP($J478,[1]Coord_Mpios_X_Y!$B$102:$K$114,9,FALSE)</f>
        <v>1,228574994655</v>
      </c>
      <c r="M478" s="77" t="str">
        <f>VLOOKUP($J478,[1]Coord_Mpios_X_Y!$B$102:$K$114,10,FALSE)</f>
        <v>-76,684362183288</v>
      </c>
      <c r="N478" s="86" t="s">
        <v>1775</v>
      </c>
      <c r="O478" s="86" t="s">
        <v>1776</v>
      </c>
      <c r="P478" s="218"/>
      <c r="Q478" s="85" t="s">
        <v>126</v>
      </c>
      <c r="R478" s="108">
        <v>35587787</v>
      </c>
      <c r="S478" s="62" t="str">
        <f t="shared" si="304"/>
        <v>CC35587787</v>
      </c>
      <c r="T478" s="91" t="s">
        <v>868</v>
      </c>
      <c r="U478" s="85" t="s">
        <v>869</v>
      </c>
      <c r="V478" s="91" t="s">
        <v>210</v>
      </c>
      <c r="W478" s="85" t="s">
        <v>646</v>
      </c>
      <c r="X478" s="87">
        <v>29458</v>
      </c>
      <c r="Y478" s="89">
        <f t="shared" si="320"/>
        <v>80</v>
      </c>
      <c r="Z478" s="63">
        <f>VLOOKUP($Y478,[1]Edades!$A$3:$H$153,4,FALSE)</f>
        <v>6</v>
      </c>
      <c r="AA478" s="63" t="str">
        <f>VLOOKUP($Y478,[1]Edades!$A$3:$H$153,6,FALSE)</f>
        <v>6 - Persona mayor</v>
      </c>
      <c r="AB478" s="63">
        <f>VLOOKUP($Y478,[1]Edades!$A$3:$H$153,7,FALSE)</f>
        <v>17</v>
      </c>
      <c r="AC478" s="63" t="str">
        <f>VLOOKUP($Y478,[1]Edades!$A$3:$H$153,8,FALSE)</f>
        <v>80 Y MÁS</v>
      </c>
      <c r="AD478" s="91" t="s">
        <v>1590</v>
      </c>
      <c r="AE478" s="85">
        <v>2</v>
      </c>
      <c r="AF478" s="85" t="s">
        <v>807</v>
      </c>
      <c r="AG478" s="86" t="s">
        <v>1777</v>
      </c>
      <c r="AH478" s="85" t="s">
        <v>807</v>
      </c>
      <c r="AI478" s="85" t="s">
        <v>807</v>
      </c>
      <c r="AJ478" s="85" t="s">
        <v>807</v>
      </c>
      <c r="AK478" s="86" t="s">
        <v>1775</v>
      </c>
      <c r="AL478" s="86" t="s">
        <v>1601</v>
      </c>
      <c r="AM478" s="85" t="s">
        <v>1786</v>
      </c>
      <c r="AN478" s="85" t="s">
        <v>131</v>
      </c>
      <c r="AO478" s="85" t="s">
        <v>131</v>
      </c>
      <c r="AP478" s="85" t="s">
        <v>131</v>
      </c>
      <c r="AQ478" s="75" t="s">
        <v>1841</v>
      </c>
      <c r="AR478" s="53" t="str">
        <f t="shared" si="321"/>
        <v>86001 - Mocoa</v>
      </c>
      <c r="AS478" s="85" t="s">
        <v>1586</v>
      </c>
      <c r="AT478" s="85">
        <v>3157771315</v>
      </c>
      <c r="AU478" s="85" t="s">
        <v>1219</v>
      </c>
      <c r="AV478" s="85"/>
      <c r="AW478" s="85"/>
      <c r="AX478" s="85"/>
      <c r="AY478" s="85"/>
      <c r="AZ478" s="85"/>
      <c r="BA478" s="85">
        <v>86</v>
      </c>
      <c r="BB478" s="85" t="s">
        <v>1778</v>
      </c>
      <c r="BC478" s="85">
        <v>86001</v>
      </c>
      <c r="BD478" s="85" t="s">
        <v>1586</v>
      </c>
      <c r="BE478" s="89">
        <v>860010017201</v>
      </c>
      <c r="BF478" s="49" t="s">
        <v>1079</v>
      </c>
      <c r="BG478" s="85" t="s">
        <v>1779</v>
      </c>
      <c r="BH478" s="85" t="s">
        <v>1780</v>
      </c>
      <c r="BI478" s="85">
        <v>4201616</v>
      </c>
      <c r="BJ478" s="85"/>
      <c r="BK478" s="85"/>
      <c r="BL478" s="85" t="s">
        <v>807</v>
      </c>
      <c r="BM478" s="88" t="s">
        <v>132</v>
      </c>
      <c r="BN478" s="85" t="s">
        <v>132</v>
      </c>
      <c r="BO478" s="85">
        <v>0</v>
      </c>
      <c r="BP478" s="85" t="s">
        <v>132</v>
      </c>
      <c r="BQ478" s="85" t="s">
        <v>132</v>
      </c>
      <c r="BR478" s="85" t="s">
        <v>807</v>
      </c>
      <c r="BS478" s="85" t="s">
        <v>807</v>
      </c>
      <c r="BT478" s="87">
        <v>44743</v>
      </c>
      <c r="BU478" s="85" t="s">
        <v>1677</v>
      </c>
      <c r="BV478" s="85" t="s">
        <v>130</v>
      </c>
      <c r="BW478" s="91" t="s">
        <v>1808</v>
      </c>
      <c r="BX478" s="85"/>
      <c r="BY478" s="88" t="s">
        <v>130</v>
      </c>
      <c r="BZ478" s="85" t="s">
        <v>807</v>
      </c>
      <c r="CA478" s="85" t="s">
        <v>807</v>
      </c>
      <c r="CB478" s="85"/>
      <c r="CC478" s="85"/>
      <c r="CD478" s="85" t="s">
        <v>131</v>
      </c>
      <c r="CE478" s="88" t="s">
        <v>1681</v>
      </c>
      <c r="CF478" s="80" t="str">
        <f t="shared" si="334"/>
        <v>HTA</v>
      </c>
      <c r="CG478" s="109">
        <v>120</v>
      </c>
      <c r="CH478" s="95">
        <v>170</v>
      </c>
      <c r="CI478" s="50">
        <f t="shared" si="305"/>
        <v>41.522491349480973</v>
      </c>
      <c r="CJ478" s="18" t="str">
        <f t="shared" si="306"/>
        <v>OBESIDAD</v>
      </c>
      <c r="CK478" s="95">
        <f>Hoja1!L480</f>
        <v>37</v>
      </c>
      <c r="CL478" s="10" t="s">
        <v>1115</v>
      </c>
      <c r="CM478" s="98">
        <v>44321</v>
      </c>
      <c r="CN478" s="92"/>
      <c r="CO478" s="75">
        <v>1</v>
      </c>
      <c r="CP478" s="98">
        <v>41034</v>
      </c>
      <c r="CQ478" s="75">
        <v>2</v>
      </c>
      <c r="CR478" s="65" t="s">
        <v>1222</v>
      </c>
      <c r="CS478" s="75">
        <v>0</v>
      </c>
      <c r="CT478" s="110" t="s">
        <v>131</v>
      </c>
      <c r="CU478" s="93" t="s">
        <v>807</v>
      </c>
      <c r="CV478" s="92"/>
      <c r="CW478" s="102">
        <v>150</v>
      </c>
      <c r="CX478" s="102">
        <v>95</v>
      </c>
      <c r="CY478" s="93" t="s">
        <v>807</v>
      </c>
      <c r="CZ478" s="92" t="s">
        <v>132</v>
      </c>
      <c r="DA478" s="75" t="s">
        <v>807</v>
      </c>
      <c r="DB478" s="92">
        <v>0</v>
      </c>
      <c r="DC478" s="75" t="str">
        <f t="shared" si="307"/>
        <v/>
      </c>
      <c r="DD478" s="16" t="str">
        <f t="shared" si="308"/>
        <v>PRESION ALTA</v>
      </c>
      <c r="DE478" s="16" t="str">
        <f t="shared" si="309"/>
        <v/>
      </c>
      <c r="DF478" s="16" t="str">
        <f t="shared" si="310"/>
        <v/>
      </c>
      <c r="DG478" s="16" t="str">
        <f t="shared" si="322"/>
        <v xml:space="preserve"> + PRESION ALTA +  + </v>
      </c>
      <c r="DH478" s="16" t="str">
        <f>VLOOKUP(DG478,Hoja3!$A$19:$B$41,2,FALSE)</f>
        <v>PRESION ALTA</v>
      </c>
      <c r="DI478" s="98"/>
      <c r="DJ478" s="75" t="str">
        <f t="shared" si="311"/>
        <v>NO</v>
      </c>
      <c r="DL478" s="98"/>
      <c r="DM478" s="97">
        <v>44513</v>
      </c>
      <c r="DN478" s="75" t="str">
        <f t="shared" si="312"/>
        <v>SI</v>
      </c>
      <c r="DO478" s="98"/>
      <c r="DP478" s="75" t="str">
        <f t="shared" si="313"/>
        <v>NO</v>
      </c>
      <c r="DQ478" s="98"/>
      <c r="DR478" s="75" t="str">
        <f t="shared" si="314"/>
        <v>NO</v>
      </c>
      <c r="DS478" s="98"/>
      <c r="DT478" s="75" t="str">
        <f t="shared" si="315"/>
        <v>NO</v>
      </c>
      <c r="DU478" s="98"/>
      <c r="DV478" s="75" t="str">
        <f t="shared" si="316"/>
        <v>NO</v>
      </c>
      <c r="DW478" s="98"/>
      <c r="DX478" s="75" t="str">
        <f t="shared" si="317"/>
        <v>NO</v>
      </c>
      <c r="DY478" s="98"/>
      <c r="DZ478" s="75" t="str">
        <f t="shared" si="318"/>
        <v>NO</v>
      </c>
      <c r="EA478" s="98"/>
      <c r="EB478" s="75" t="str">
        <f t="shared" si="319"/>
        <v>NO</v>
      </c>
      <c r="EC478" s="98" t="s">
        <v>807</v>
      </c>
      <c r="ED478" s="92" t="s">
        <v>1530</v>
      </c>
      <c r="EE478" s="92"/>
      <c r="EF478" s="98" t="s">
        <v>807</v>
      </c>
      <c r="EG478" s="94"/>
      <c r="EH478" s="99" t="s">
        <v>131</v>
      </c>
      <c r="EI478" s="99" t="s">
        <v>807</v>
      </c>
      <c r="EJ478" s="99"/>
      <c r="EK478" s="106">
        <v>44363</v>
      </c>
      <c r="EL478" s="92">
        <v>0.87</v>
      </c>
      <c r="EM478" s="100">
        <v>44363</v>
      </c>
      <c r="EN478" s="102">
        <v>88</v>
      </c>
      <c r="EO478" s="106">
        <v>44363</v>
      </c>
      <c r="EP478" s="92">
        <v>163</v>
      </c>
      <c r="EQ478" s="106">
        <v>44363</v>
      </c>
      <c r="ER478" s="99">
        <v>88.8</v>
      </c>
      <c r="ES478" s="106">
        <v>44363</v>
      </c>
      <c r="ET478" s="192">
        <v>60</v>
      </c>
      <c r="EU478" s="106">
        <v>44363</v>
      </c>
      <c r="EV478" s="92">
        <v>71</v>
      </c>
      <c r="EW478" s="106">
        <v>44363</v>
      </c>
      <c r="EX478" s="92"/>
      <c r="EY478" s="103"/>
      <c r="EZ478" s="92"/>
      <c r="FA478" s="102"/>
      <c r="FB478" s="102"/>
      <c r="FC478" s="92"/>
      <c r="FD478" s="92"/>
      <c r="FE478" s="100">
        <v>44363</v>
      </c>
      <c r="FF478" s="105">
        <v>3.9</v>
      </c>
      <c r="FG478" s="106">
        <v>44363</v>
      </c>
      <c r="FH478" s="105">
        <v>119.8</v>
      </c>
      <c r="FI478" s="92"/>
      <c r="FJ478" s="94"/>
      <c r="FK478" s="92"/>
      <c r="FL478" s="98">
        <v>44743</v>
      </c>
      <c r="FM478" s="98" t="s">
        <v>1530</v>
      </c>
      <c r="FN478" s="98">
        <v>44835</v>
      </c>
      <c r="FO478" s="107" t="s">
        <v>807</v>
      </c>
      <c r="FP478" s="92" t="s">
        <v>132</v>
      </c>
      <c r="FQ478" s="92" t="s">
        <v>132</v>
      </c>
      <c r="FR478" s="92" t="s">
        <v>132</v>
      </c>
      <c r="FS478" s="107" t="s">
        <v>807</v>
      </c>
      <c r="FT478" s="92" t="s">
        <v>132</v>
      </c>
      <c r="FU478" s="92"/>
      <c r="GM478" s="102"/>
    </row>
    <row r="479" spans="1:195" s="75" customFormat="1" x14ac:dyDescent="0.25">
      <c r="A479" s="85">
        <v>2022</v>
      </c>
      <c r="B479" s="76">
        <v>44926</v>
      </c>
      <c r="C479" s="85" t="s">
        <v>121</v>
      </c>
      <c r="D479" s="85" t="s">
        <v>122</v>
      </c>
      <c r="E479" s="85" t="s">
        <v>123</v>
      </c>
      <c r="F479" s="77">
        <f t="shared" si="324"/>
        <v>478</v>
      </c>
      <c r="G479" s="85" t="s">
        <v>1586</v>
      </c>
      <c r="H479" s="85">
        <v>86</v>
      </c>
      <c r="I479" s="85" t="s">
        <v>797</v>
      </c>
      <c r="J479" s="217" t="s">
        <v>911</v>
      </c>
      <c r="K479" s="77" t="str">
        <f>VLOOKUP(J479,[1]CodMpios!$B$1075:$E$1087,4,FALSE)</f>
        <v>86568 - Puerto Asís</v>
      </c>
      <c r="L479" s="77" t="str">
        <f>VLOOKUP($J479,[1]Coord_Mpios_X_Y!$B$102:$K$114,9,FALSE)</f>
        <v>0,478611463602</v>
      </c>
      <c r="M479" s="77" t="str">
        <f>VLOOKUP($J479,[1]Coord_Mpios_X_Y!$B$102:$K$114,10,FALSE)</f>
        <v>-76,328200149562</v>
      </c>
      <c r="N479" s="86" t="s">
        <v>1775</v>
      </c>
      <c r="O479" s="86" t="s">
        <v>1794</v>
      </c>
      <c r="P479" s="218">
        <v>44615</v>
      </c>
      <c r="Q479" s="85" t="s">
        <v>126</v>
      </c>
      <c r="R479" s="108">
        <v>41102302</v>
      </c>
      <c r="S479" s="62" t="str">
        <f t="shared" si="304"/>
        <v>CC41102302</v>
      </c>
      <c r="T479" s="91" t="s">
        <v>160</v>
      </c>
      <c r="U479" s="85" t="s">
        <v>926</v>
      </c>
      <c r="V479" s="91" t="s">
        <v>168</v>
      </c>
      <c r="W479" s="85" t="s">
        <v>979</v>
      </c>
      <c r="X479" s="87">
        <v>22683</v>
      </c>
      <c r="Y479" s="89">
        <f t="shared" si="320"/>
        <v>62</v>
      </c>
      <c r="Z479" s="63">
        <f>VLOOKUP($Y479,[1]Edades!$A$3:$H$153,4,FALSE)</f>
        <v>6</v>
      </c>
      <c r="AA479" s="63" t="str">
        <f>VLOOKUP($Y479,[1]Edades!$A$3:$H$153,6,FALSE)</f>
        <v>6 - Persona mayor</v>
      </c>
      <c r="AB479" s="63">
        <f>VLOOKUP($Y479,[1]Edades!$A$3:$H$153,7,FALSE)</f>
        <v>13</v>
      </c>
      <c r="AC479" s="63" t="str">
        <f>VLOOKUP($Y479,[1]Edades!$A$3:$H$153,8,FALSE)</f>
        <v>60-64</v>
      </c>
      <c r="AD479" s="91" t="s">
        <v>1590</v>
      </c>
      <c r="AE479" s="85">
        <v>2</v>
      </c>
      <c r="AF479" s="85" t="s">
        <v>807</v>
      </c>
      <c r="AG479" s="86" t="s">
        <v>1777</v>
      </c>
      <c r="AH479" s="85" t="s">
        <v>807</v>
      </c>
      <c r="AI479" s="85" t="s">
        <v>807</v>
      </c>
      <c r="AJ479" s="85" t="s">
        <v>807</v>
      </c>
      <c r="AK479" s="86" t="s">
        <v>1775</v>
      </c>
      <c r="AL479" s="86" t="s">
        <v>1600</v>
      </c>
      <c r="AM479" s="85" t="s">
        <v>1786</v>
      </c>
      <c r="AN479" s="85" t="s">
        <v>131</v>
      </c>
      <c r="AO479" s="85" t="s">
        <v>131</v>
      </c>
      <c r="AP479" s="85" t="s">
        <v>131</v>
      </c>
      <c r="AQ479" s="75" t="s">
        <v>1841</v>
      </c>
      <c r="AR479" s="53" t="str">
        <f t="shared" si="321"/>
        <v>86568 - Puerto Asís</v>
      </c>
      <c r="AS479" s="85" t="s">
        <v>1655</v>
      </c>
      <c r="AT479" s="85">
        <v>3124328749</v>
      </c>
      <c r="AU479" s="85" t="s">
        <v>1219</v>
      </c>
      <c r="AV479" s="85"/>
      <c r="AW479" s="85"/>
      <c r="AX479" s="85"/>
      <c r="AY479" s="85"/>
      <c r="AZ479" s="85"/>
      <c r="BA479" s="85">
        <v>86</v>
      </c>
      <c r="BB479" s="85" t="s">
        <v>1778</v>
      </c>
      <c r="BC479" s="85">
        <v>86568</v>
      </c>
      <c r="BD479" s="85" t="s">
        <v>1655</v>
      </c>
      <c r="BE479" s="89">
        <v>860010017201</v>
      </c>
      <c r="BF479" s="49" t="s">
        <v>1081</v>
      </c>
      <c r="BG479" s="85" t="s">
        <v>1779</v>
      </c>
      <c r="BH479" s="85" t="s">
        <v>1780</v>
      </c>
      <c r="BI479" s="85">
        <v>4201616</v>
      </c>
      <c r="BJ479" s="85"/>
      <c r="BK479" s="85"/>
      <c r="BL479" s="85" t="s">
        <v>2280</v>
      </c>
      <c r="BM479" s="85" t="s">
        <v>130</v>
      </c>
      <c r="BN479" s="85" t="s">
        <v>132</v>
      </c>
      <c r="BO479" s="85">
        <v>0</v>
      </c>
      <c r="BP479" s="85" t="s">
        <v>132</v>
      </c>
      <c r="BQ479" s="85" t="s">
        <v>132</v>
      </c>
      <c r="BR479" s="85" t="s">
        <v>1676</v>
      </c>
      <c r="BS479" s="85" t="s">
        <v>132</v>
      </c>
      <c r="BT479" s="142">
        <v>44677</v>
      </c>
      <c r="BU479" s="85" t="s">
        <v>1677</v>
      </c>
      <c r="BV479" s="85" t="s">
        <v>130</v>
      </c>
      <c r="BW479" s="91" t="s">
        <v>1965</v>
      </c>
      <c r="BX479" s="85"/>
      <c r="BY479" s="85" t="s">
        <v>132</v>
      </c>
      <c r="BZ479" s="85" t="s">
        <v>130</v>
      </c>
      <c r="CA479" s="85" t="s">
        <v>130</v>
      </c>
      <c r="CB479" s="85"/>
      <c r="CC479" s="85"/>
      <c r="CD479" s="85" t="s">
        <v>1936</v>
      </c>
      <c r="CE479" s="88" t="s">
        <v>1681</v>
      </c>
      <c r="CF479" s="80" t="str">
        <f t="shared" si="334"/>
        <v>HTA</v>
      </c>
      <c r="CG479" s="109">
        <v>79</v>
      </c>
      <c r="CH479" s="95">
        <v>160</v>
      </c>
      <c r="CI479" s="50">
        <f t="shared" si="305"/>
        <v>30.859374999999993</v>
      </c>
      <c r="CJ479" s="18" t="str">
        <f t="shared" si="306"/>
        <v>OBESIDAD</v>
      </c>
      <c r="CK479" s="95">
        <f>Hoja1!L481</f>
        <v>22</v>
      </c>
      <c r="CL479" s="10" t="s">
        <v>1114</v>
      </c>
      <c r="CM479" s="114">
        <v>44324</v>
      </c>
      <c r="CN479" s="92"/>
      <c r="CO479" s="75">
        <v>1</v>
      </c>
      <c r="CP479" s="114">
        <v>44324</v>
      </c>
      <c r="CQ479" s="75">
        <v>2</v>
      </c>
      <c r="CR479" s="65" t="s">
        <v>1222</v>
      </c>
      <c r="CS479" s="75">
        <v>0</v>
      </c>
      <c r="CT479" s="110" t="s">
        <v>131</v>
      </c>
      <c r="CU479" s="93" t="s">
        <v>807</v>
      </c>
      <c r="CV479" s="92"/>
      <c r="CW479" s="102">
        <v>140</v>
      </c>
      <c r="CX479" s="102">
        <v>85</v>
      </c>
      <c r="CY479" s="93" t="s">
        <v>131</v>
      </c>
      <c r="CZ479" s="92" t="s">
        <v>132</v>
      </c>
      <c r="DA479" s="75" t="s">
        <v>807</v>
      </c>
      <c r="DB479" s="92">
        <v>0</v>
      </c>
      <c r="DC479" s="75" t="str">
        <f t="shared" si="307"/>
        <v/>
      </c>
      <c r="DD479" s="16" t="str">
        <f t="shared" si="308"/>
        <v/>
      </c>
      <c r="DE479" s="16" t="str">
        <f t="shared" si="309"/>
        <v/>
      </c>
      <c r="DF479" s="16" t="str">
        <f t="shared" si="310"/>
        <v/>
      </c>
      <c r="DG479" s="16" t="str">
        <f t="shared" si="322"/>
        <v xml:space="preserve"> +  +  + </v>
      </c>
      <c r="DH479" s="16" t="str">
        <f>E479</f>
        <v>HTA</v>
      </c>
      <c r="DI479" s="98"/>
      <c r="DJ479" s="75" t="str">
        <f t="shared" si="311"/>
        <v>NO</v>
      </c>
      <c r="DL479" s="98"/>
      <c r="DM479" s="98"/>
      <c r="DN479" s="75" t="str">
        <f t="shared" si="312"/>
        <v>NO</v>
      </c>
      <c r="DO479" s="98"/>
      <c r="DP479" s="75" t="str">
        <f t="shared" si="313"/>
        <v>NO</v>
      </c>
      <c r="DQ479" s="98"/>
      <c r="DR479" s="75" t="str">
        <f t="shared" si="314"/>
        <v>NO</v>
      </c>
      <c r="DS479" s="98"/>
      <c r="DT479" s="75" t="str">
        <f t="shared" si="315"/>
        <v>NO</v>
      </c>
      <c r="DU479" s="98"/>
      <c r="DV479" s="75" t="str">
        <f t="shared" si="316"/>
        <v>NO</v>
      </c>
      <c r="DW479" s="98"/>
      <c r="DX479" s="75" t="str">
        <f t="shared" si="317"/>
        <v>NO</v>
      </c>
      <c r="DY479" s="98">
        <v>44559</v>
      </c>
      <c r="DZ479" s="75" t="str">
        <f t="shared" si="318"/>
        <v>SI</v>
      </c>
      <c r="EA479" s="98"/>
      <c r="EB479" s="75" t="str">
        <f t="shared" si="319"/>
        <v>NO</v>
      </c>
      <c r="EC479" s="98" t="s">
        <v>807</v>
      </c>
      <c r="ED479" s="92" t="s">
        <v>1530</v>
      </c>
      <c r="EE479" s="92"/>
      <c r="EF479" s="98" t="s">
        <v>807</v>
      </c>
      <c r="EG479" s="94"/>
      <c r="EH479" s="99"/>
      <c r="EI479" s="99" t="s">
        <v>807</v>
      </c>
      <c r="EJ479" s="99"/>
      <c r="EK479" s="111">
        <v>44553</v>
      </c>
      <c r="EL479" s="92">
        <v>0.79</v>
      </c>
      <c r="EM479" s="112">
        <v>44553</v>
      </c>
      <c r="EN479" s="102">
        <v>86.3</v>
      </c>
      <c r="EO479" s="111">
        <v>44553</v>
      </c>
      <c r="EP479" s="92">
        <v>191</v>
      </c>
      <c r="EQ479" s="111">
        <v>44553</v>
      </c>
      <c r="ER479" s="99">
        <v>118.68</v>
      </c>
      <c r="ES479" s="111">
        <v>44553</v>
      </c>
      <c r="ET479" s="192">
        <v>46</v>
      </c>
      <c r="EU479" s="111">
        <v>44553</v>
      </c>
      <c r="EV479" s="92">
        <v>131.6</v>
      </c>
      <c r="EW479" s="101">
        <v>44553</v>
      </c>
      <c r="EX479" s="92"/>
      <c r="EY479" s="103"/>
      <c r="EZ479" s="92"/>
      <c r="FA479" s="102"/>
      <c r="FB479" s="102"/>
      <c r="FC479" s="92"/>
      <c r="FD479" s="92"/>
      <c r="FE479" s="103">
        <v>44553</v>
      </c>
      <c r="FF479" s="105">
        <v>13.1</v>
      </c>
      <c r="FG479" s="111">
        <v>44553</v>
      </c>
      <c r="FH479" s="125">
        <v>96</v>
      </c>
      <c r="FI479" s="92"/>
      <c r="FJ479" s="94"/>
      <c r="FK479" s="92"/>
      <c r="FL479" s="114">
        <v>44677</v>
      </c>
      <c r="FM479" s="98" t="s">
        <v>1530</v>
      </c>
      <c r="FN479" s="97"/>
      <c r="FO479" s="107" t="s">
        <v>1794</v>
      </c>
      <c r="FP479" s="92" t="s">
        <v>132</v>
      </c>
      <c r="FQ479" s="92" t="s">
        <v>132</v>
      </c>
      <c r="FR479" s="92" t="s">
        <v>132</v>
      </c>
      <c r="FS479" s="107" t="s">
        <v>807</v>
      </c>
      <c r="FT479" s="92" t="s">
        <v>132</v>
      </c>
      <c r="FU479" s="107" t="s">
        <v>1794</v>
      </c>
      <c r="GM479" s="102"/>
    </row>
    <row r="480" spans="1:195" s="75" customFormat="1" x14ac:dyDescent="0.25">
      <c r="A480" s="85">
        <v>2022</v>
      </c>
      <c r="B480" s="76">
        <v>44926</v>
      </c>
      <c r="C480" s="85" t="s">
        <v>121</v>
      </c>
      <c r="D480" s="85" t="s">
        <v>122</v>
      </c>
      <c r="E480" s="85" t="s">
        <v>123</v>
      </c>
      <c r="F480" s="77">
        <f t="shared" si="324"/>
        <v>479</v>
      </c>
      <c r="G480" s="85" t="s">
        <v>1586</v>
      </c>
      <c r="H480" s="85">
        <v>86</v>
      </c>
      <c r="I480" s="85" t="s">
        <v>797</v>
      </c>
      <c r="J480" s="217" t="s">
        <v>911</v>
      </c>
      <c r="K480" s="77" t="str">
        <f>VLOOKUP(J480,[1]CodMpios!$B$1075:$E$1087,4,FALSE)</f>
        <v>86568 - Puerto Asís</v>
      </c>
      <c r="L480" s="77" t="str">
        <f>VLOOKUP($J480,[1]Coord_Mpios_X_Y!$B$102:$K$114,9,FALSE)</f>
        <v>0,478611463602</v>
      </c>
      <c r="M480" s="77" t="str">
        <f>VLOOKUP($J480,[1]Coord_Mpios_X_Y!$B$102:$K$114,10,FALSE)</f>
        <v>-76,328200149562</v>
      </c>
      <c r="N480" s="86" t="s">
        <v>1775</v>
      </c>
      <c r="O480" s="86" t="s">
        <v>1776</v>
      </c>
      <c r="P480" s="218"/>
      <c r="Q480" s="85" t="s">
        <v>126</v>
      </c>
      <c r="R480" s="108">
        <v>30704655</v>
      </c>
      <c r="S480" s="62" t="str">
        <f t="shared" si="304"/>
        <v>CC30704655</v>
      </c>
      <c r="T480" s="91" t="s">
        <v>294</v>
      </c>
      <c r="U480" s="85" t="s">
        <v>133</v>
      </c>
      <c r="V480" s="91" t="s">
        <v>474</v>
      </c>
      <c r="W480" s="85" t="s">
        <v>236</v>
      </c>
      <c r="X480" s="87">
        <v>19167</v>
      </c>
      <c r="Y480" s="89">
        <f t="shared" si="320"/>
        <v>52</v>
      </c>
      <c r="Z480" s="63">
        <f>VLOOKUP($Y480,[1]Edades!$A$3:$H$153,4,FALSE)</f>
        <v>5</v>
      </c>
      <c r="AA480" s="63" t="str">
        <f>VLOOKUP($Y480,[1]Edades!$A$3:$H$153,6,FALSE)</f>
        <v>5 - Adultez</v>
      </c>
      <c r="AB480" s="63">
        <f>VLOOKUP($Y480,[1]Edades!$A$3:$H$153,7,FALSE)</f>
        <v>11</v>
      </c>
      <c r="AC480" s="63" t="str">
        <f>VLOOKUP($Y480,[1]Edades!$A$3:$H$153,8,FALSE)</f>
        <v>50-54</v>
      </c>
      <c r="AD480" s="91" t="s">
        <v>1590</v>
      </c>
      <c r="AE480" s="85">
        <v>2</v>
      </c>
      <c r="AF480" s="85" t="s">
        <v>807</v>
      </c>
      <c r="AG480" s="86" t="s">
        <v>1777</v>
      </c>
      <c r="AH480" s="85" t="s">
        <v>807</v>
      </c>
      <c r="AI480" s="85" t="s">
        <v>807</v>
      </c>
      <c r="AJ480" s="85" t="s">
        <v>807</v>
      </c>
      <c r="AK480" s="86" t="s">
        <v>1775</v>
      </c>
      <c r="AL480" s="86" t="s">
        <v>1602</v>
      </c>
      <c r="AM480" s="85" t="s">
        <v>1786</v>
      </c>
      <c r="AN480" s="85" t="s">
        <v>131</v>
      </c>
      <c r="AO480" s="85" t="s">
        <v>131</v>
      </c>
      <c r="AP480" s="85" t="s">
        <v>131</v>
      </c>
      <c r="AQ480" s="75" t="s">
        <v>1841</v>
      </c>
      <c r="AR480" s="53" t="str">
        <f t="shared" si="321"/>
        <v>86568 - Puerto Asís</v>
      </c>
      <c r="AS480" s="85" t="s">
        <v>1655</v>
      </c>
      <c r="AT480" s="85">
        <v>3112229849</v>
      </c>
      <c r="AU480" s="85" t="s">
        <v>1219</v>
      </c>
      <c r="AV480" s="85"/>
      <c r="AW480" s="85"/>
      <c r="AX480" s="85"/>
      <c r="AY480" s="85"/>
      <c r="AZ480" s="85"/>
      <c r="BA480" s="85">
        <v>86</v>
      </c>
      <c r="BB480" s="85" t="s">
        <v>1778</v>
      </c>
      <c r="BC480" s="85">
        <v>86568</v>
      </c>
      <c r="BD480" s="85" t="s">
        <v>1655</v>
      </c>
      <c r="BE480" s="89">
        <v>860010017201</v>
      </c>
      <c r="BF480" s="49" t="s">
        <v>1081</v>
      </c>
      <c r="BG480" s="85" t="s">
        <v>1779</v>
      </c>
      <c r="BH480" s="85" t="s">
        <v>1780</v>
      </c>
      <c r="BI480" s="85">
        <v>4201616</v>
      </c>
      <c r="BJ480" s="85"/>
      <c r="BK480" s="85"/>
      <c r="BL480" s="85" t="s">
        <v>807</v>
      </c>
      <c r="BM480" s="85" t="s">
        <v>130</v>
      </c>
      <c r="BN480" s="85" t="s">
        <v>132</v>
      </c>
      <c r="BO480" s="85">
        <v>0</v>
      </c>
      <c r="BP480" s="85" t="s">
        <v>132</v>
      </c>
      <c r="BQ480" s="85" t="s">
        <v>132</v>
      </c>
      <c r="BR480" s="85" t="s">
        <v>807</v>
      </c>
      <c r="BS480" s="85" t="s">
        <v>807</v>
      </c>
      <c r="BT480" s="142">
        <v>44326</v>
      </c>
      <c r="BU480" s="85" t="s">
        <v>1677</v>
      </c>
      <c r="BV480" s="85" t="s">
        <v>130</v>
      </c>
      <c r="BW480" s="85" t="s">
        <v>807</v>
      </c>
      <c r="BX480" s="85"/>
      <c r="BY480" s="88" t="s">
        <v>130</v>
      </c>
      <c r="BZ480" s="85" t="s">
        <v>807</v>
      </c>
      <c r="CA480" s="85" t="s">
        <v>807</v>
      </c>
      <c r="CB480" s="85"/>
      <c r="CC480" s="85"/>
      <c r="CD480" s="85" t="s">
        <v>131</v>
      </c>
      <c r="CE480" s="88" t="s">
        <v>1681</v>
      </c>
      <c r="CF480" s="80" t="str">
        <f t="shared" si="334"/>
        <v>HTA</v>
      </c>
      <c r="CG480" s="109">
        <v>56</v>
      </c>
      <c r="CH480" s="95">
        <v>156</v>
      </c>
      <c r="CI480" s="50">
        <f t="shared" si="305"/>
        <v>23.011176857330703</v>
      </c>
      <c r="CJ480" s="18" t="str">
        <f t="shared" si="306"/>
        <v>NORMAL</v>
      </c>
      <c r="CK480" s="95" t="e">
        <f>Hoja1!L482</f>
        <v>#DIV/0!</v>
      </c>
      <c r="CL480" s="10" t="s">
        <v>807</v>
      </c>
      <c r="CM480" s="97">
        <v>44326</v>
      </c>
      <c r="CN480" s="92"/>
      <c r="CO480" s="75">
        <v>1</v>
      </c>
      <c r="CP480" s="98">
        <v>44326</v>
      </c>
      <c r="CQ480" s="75">
        <v>2</v>
      </c>
      <c r="CR480" s="65" t="s">
        <v>1222</v>
      </c>
      <c r="CS480" s="75">
        <v>0</v>
      </c>
      <c r="CT480" s="110" t="s">
        <v>131</v>
      </c>
      <c r="CU480" s="93" t="s">
        <v>807</v>
      </c>
      <c r="CV480" s="92"/>
      <c r="CW480" s="102">
        <v>130</v>
      </c>
      <c r="CX480" s="102">
        <v>70</v>
      </c>
      <c r="CY480" s="93" t="s">
        <v>807</v>
      </c>
      <c r="CZ480" s="92" t="s">
        <v>132</v>
      </c>
      <c r="DA480" s="75" t="s">
        <v>807</v>
      </c>
      <c r="DB480" s="92">
        <v>0</v>
      </c>
      <c r="DC480" s="75" t="str">
        <f t="shared" si="307"/>
        <v/>
      </c>
      <c r="DD480" s="16" t="str">
        <f t="shared" si="308"/>
        <v/>
      </c>
      <c r="DE480" s="16" t="str">
        <f t="shared" si="309"/>
        <v/>
      </c>
      <c r="DF480" s="16" t="str">
        <f t="shared" si="310"/>
        <v/>
      </c>
      <c r="DG480" s="16" t="str">
        <f t="shared" si="322"/>
        <v xml:space="preserve"> +  +  + </v>
      </c>
      <c r="DH480" s="16" t="str">
        <f>E480</f>
        <v>HTA</v>
      </c>
      <c r="DI480" s="98"/>
      <c r="DJ480" s="75" t="str">
        <f t="shared" si="311"/>
        <v>NO</v>
      </c>
      <c r="DL480" s="98"/>
      <c r="DM480" s="98"/>
      <c r="DN480" s="75" t="str">
        <f t="shared" si="312"/>
        <v>NO</v>
      </c>
      <c r="DO480" s="98"/>
      <c r="DP480" s="75" t="str">
        <f t="shared" si="313"/>
        <v>NO</v>
      </c>
      <c r="DQ480" s="98"/>
      <c r="DR480" s="75" t="str">
        <f t="shared" si="314"/>
        <v>NO</v>
      </c>
      <c r="DS480" s="98"/>
      <c r="DT480" s="75" t="str">
        <f t="shared" si="315"/>
        <v>NO</v>
      </c>
      <c r="DU480" s="98"/>
      <c r="DV480" s="75" t="str">
        <f t="shared" si="316"/>
        <v>NO</v>
      </c>
      <c r="DW480" s="98"/>
      <c r="DX480" s="75" t="str">
        <f t="shared" si="317"/>
        <v>NO</v>
      </c>
      <c r="DY480" s="98"/>
      <c r="DZ480" s="75" t="str">
        <f t="shared" si="318"/>
        <v>NO</v>
      </c>
      <c r="EA480" s="98"/>
      <c r="EB480" s="75" t="str">
        <f t="shared" si="319"/>
        <v>NO</v>
      </c>
      <c r="EC480" s="98" t="s">
        <v>807</v>
      </c>
      <c r="ED480" s="92" t="s">
        <v>1530</v>
      </c>
      <c r="EE480" s="92"/>
      <c r="EF480" s="98" t="s">
        <v>807</v>
      </c>
      <c r="EG480" s="94"/>
      <c r="EH480" s="99"/>
      <c r="EI480" s="99" t="s">
        <v>807</v>
      </c>
      <c r="EJ480" s="99"/>
      <c r="EK480" s="101">
        <v>44323</v>
      </c>
      <c r="EL480" s="92">
        <v>0.56000000000000005</v>
      </c>
      <c r="EM480" s="103">
        <v>44323</v>
      </c>
      <c r="EN480" s="102">
        <v>102</v>
      </c>
      <c r="EO480" s="101">
        <v>44323</v>
      </c>
      <c r="EP480" s="92">
        <v>273</v>
      </c>
      <c r="EQ480" s="101"/>
      <c r="ER480" s="99">
        <v>273</v>
      </c>
      <c r="ES480" s="101"/>
      <c r="ET480" s="192"/>
      <c r="EU480" s="101"/>
      <c r="EV480" s="92"/>
      <c r="EW480" s="101"/>
      <c r="EX480" s="92"/>
      <c r="EY480" s="103"/>
      <c r="EZ480" s="92"/>
      <c r="FA480" s="102"/>
      <c r="FB480" s="102"/>
      <c r="FC480" s="92"/>
      <c r="FD480" s="92"/>
      <c r="FE480" s="103"/>
      <c r="FF480" s="105"/>
      <c r="FG480" s="111"/>
      <c r="FH480" s="125"/>
      <c r="FI480" s="92"/>
      <c r="FJ480" s="94"/>
      <c r="FK480" s="92"/>
      <c r="FL480" s="114">
        <v>44326</v>
      </c>
      <c r="FM480" s="98" t="s">
        <v>1530</v>
      </c>
      <c r="FN480" s="114">
        <v>44418</v>
      </c>
      <c r="FO480" s="107" t="s">
        <v>807</v>
      </c>
      <c r="FP480" s="92" t="s">
        <v>132</v>
      </c>
      <c r="FQ480" s="92" t="s">
        <v>132</v>
      </c>
      <c r="FR480" s="92" t="s">
        <v>132</v>
      </c>
      <c r="FS480" s="107" t="s">
        <v>807</v>
      </c>
      <c r="FT480" s="92" t="s">
        <v>132</v>
      </c>
      <c r="FU480" s="92"/>
      <c r="GM480" s="102"/>
    </row>
    <row r="481" spans="1:195" s="75" customFormat="1" ht="26.25" x14ac:dyDescent="0.25">
      <c r="A481" s="85">
        <v>2022</v>
      </c>
      <c r="B481" s="76">
        <v>44926</v>
      </c>
      <c r="C481" s="85" t="s">
        <v>121</v>
      </c>
      <c r="D481" s="85" t="s">
        <v>122</v>
      </c>
      <c r="E481" s="85" t="s">
        <v>1475</v>
      </c>
      <c r="F481" s="77">
        <f t="shared" si="324"/>
        <v>480</v>
      </c>
      <c r="G481" s="85" t="s">
        <v>1586</v>
      </c>
      <c r="H481" s="85">
        <v>86</v>
      </c>
      <c r="I481" s="85" t="s">
        <v>797</v>
      </c>
      <c r="J481" s="217" t="s">
        <v>800</v>
      </c>
      <c r="K481" s="77" t="str">
        <f>VLOOKUP(J481,[1]CodMpios!$B$1075:$E$1087,4,FALSE)</f>
        <v>86001 - Mocoa</v>
      </c>
      <c r="L481" s="77" t="str">
        <f>VLOOKUP($J481,[1]Coord_Mpios_X_Y!$B$102:$K$114,9,FALSE)</f>
        <v>1,228574994655</v>
      </c>
      <c r="M481" s="77" t="str">
        <f>VLOOKUP($J481,[1]Coord_Mpios_X_Y!$B$102:$K$114,10,FALSE)</f>
        <v>-76,684362183288</v>
      </c>
      <c r="N481" s="86" t="s">
        <v>1784</v>
      </c>
      <c r="O481" s="86" t="s">
        <v>1776</v>
      </c>
      <c r="P481" s="218"/>
      <c r="Q481" s="85" t="s">
        <v>126</v>
      </c>
      <c r="R481" s="108">
        <v>5296872</v>
      </c>
      <c r="S481" s="62" t="str">
        <f t="shared" si="304"/>
        <v>CC5296872</v>
      </c>
      <c r="T481" s="91" t="s">
        <v>862</v>
      </c>
      <c r="U481" s="85" t="s">
        <v>530</v>
      </c>
      <c r="V481" s="91" t="s">
        <v>578</v>
      </c>
      <c r="W481" s="85" t="s">
        <v>143</v>
      </c>
      <c r="X481" s="87">
        <v>15379</v>
      </c>
      <c r="Y481" s="89">
        <f t="shared" si="320"/>
        <v>42</v>
      </c>
      <c r="Z481" s="63">
        <f>VLOOKUP($Y481,[1]Edades!$A$3:$H$153,4,FALSE)</f>
        <v>5</v>
      </c>
      <c r="AA481" s="63" t="str">
        <f>VLOOKUP($Y481,[1]Edades!$A$3:$H$153,6,FALSE)</f>
        <v>5 - Adultez</v>
      </c>
      <c r="AB481" s="63">
        <f>VLOOKUP($Y481,[1]Edades!$A$3:$H$153,7,FALSE)</f>
        <v>9</v>
      </c>
      <c r="AC481" s="63" t="str">
        <f>VLOOKUP($Y481,[1]Edades!$A$3:$H$153,8,FALSE)</f>
        <v>40-44</v>
      </c>
      <c r="AD481" s="91" t="s">
        <v>1589</v>
      </c>
      <c r="AE481" s="85">
        <v>1</v>
      </c>
      <c r="AF481" s="85" t="s">
        <v>807</v>
      </c>
      <c r="AG481" s="127" t="s">
        <v>132</v>
      </c>
      <c r="AH481" s="127" t="s">
        <v>132</v>
      </c>
      <c r="AI481" s="85" t="s">
        <v>2236</v>
      </c>
      <c r="AJ481" s="127" t="s">
        <v>2061</v>
      </c>
      <c r="AK481" s="127" t="s">
        <v>1784</v>
      </c>
      <c r="AL481" s="127" t="s">
        <v>807</v>
      </c>
      <c r="AM481" s="85" t="s">
        <v>1786</v>
      </c>
      <c r="AN481" s="85" t="s">
        <v>131</v>
      </c>
      <c r="AO481" s="85" t="s">
        <v>131</v>
      </c>
      <c r="AP481" s="85" t="s">
        <v>131</v>
      </c>
      <c r="AQ481" s="127" t="s">
        <v>1841</v>
      </c>
      <c r="AR481" s="53" t="str">
        <f t="shared" si="321"/>
        <v>86001 - Mocoa</v>
      </c>
      <c r="AS481" s="85" t="s">
        <v>1586</v>
      </c>
      <c r="AT481" s="85">
        <v>3227569046</v>
      </c>
      <c r="AU481" s="85" t="s">
        <v>1219</v>
      </c>
      <c r="AV481" s="85"/>
      <c r="AW481" s="85"/>
      <c r="AX481" s="85"/>
      <c r="AY481" s="85"/>
      <c r="AZ481" s="85"/>
      <c r="BA481" s="85">
        <v>86</v>
      </c>
      <c r="BB481" s="85" t="s">
        <v>1778</v>
      </c>
      <c r="BC481" s="85">
        <v>86001</v>
      </c>
      <c r="BD481" s="85" t="s">
        <v>1586</v>
      </c>
      <c r="BE481" s="89">
        <v>860010017201</v>
      </c>
      <c r="BF481" s="49" t="s">
        <v>1079</v>
      </c>
      <c r="BG481" s="85" t="s">
        <v>1779</v>
      </c>
      <c r="BH481" s="85" t="s">
        <v>1780</v>
      </c>
      <c r="BI481" s="85">
        <v>4201616</v>
      </c>
      <c r="BJ481" s="85"/>
      <c r="BK481" s="85"/>
      <c r="BL481" s="85" t="s">
        <v>807</v>
      </c>
      <c r="BM481" s="129" t="s">
        <v>132</v>
      </c>
      <c r="BN481" s="127" t="s">
        <v>132</v>
      </c>
      <c r="BO481" s="85">
        <v>0</v>
      </c>
      <c r="BP481" s="127" t="s">
        <v>132</v>
      </c>
      <c r="BQ481" s="127" t="s">
        <v>132</v>
      </c>
      <c r="BR481" s="85" t="s">
        <v>1676</v>
      </c>
      <c r="BS481" s="127" t="s">
        <v>130</v>
      </c>
      <c r="BT481" s="161">
        <v>44902</v>
      </c>
      <c r="BU481" s="127" t="s">
        <v>1677</v>
      </c>
      <c r="BV481" s="127" t="s">
        <v>130</v>
      </c>
      <c r="BW481" s="133" t="s">
        <v>2062</v>
      </c>
      <c r="BX481" s="127" t="s">
        <v>132</v>
      </c>
      <c r="BY481" s="127" t="s">
        <v>132</v>
      </c>
      <c r="BZ481" s="127" t="s">
        <v>130</v>
      </c>
      <c r="CA481" s="127" t="s">
        <v>132</v>
      </c>
      <c r="CB481" s="127" t="s">
        <v>132</v>
      </c>
      <c r="CC481" s="127" t="s">
        <v>130</v>
      </c>
      <c r="CD481" s="127" t="s">
        <v>1532</v>
      </c>
      <c r="CE481" s="127" t="s">
        <v>1681</v>
      </c>
      <c r="CF481" s="127" t="s">
        <v>2063</v>
      </c>
      <c r="CG481" s="130">
        <v>68</v>
      </c>
      <c r="CH481" s="131">
        <v>156</v>
      </c>
      <c r="CI481" s="50">
        <f t="shared" si="305"/>
        <v>27.94214332675871</v>
      </c>
      <c r="CJ481" s="18" t="str">
        <f t="shared" si="306"/>
        <v>SOBREPESO</v>
      </c>
      <c r="CK481" s="95">
        <f>Hoja1!L483</f>
        <v>17</v>
      </c>
      <c r="CL481" s="10" t="s">
        <v>1113</v>
      </c>
      <c r="CM481" s="161">
        <v>44328</v>
      </c>
      <c r="CN481" s="127"/>
      <c r="CO481" s="75">
        <v>1</v>
      </c>
      <c r="CP481" s="149">
        <v>44328</v>
      </c>
      <c r="CQ481" s="135">
        <v>1</v>
      </c>
      <c r="CR481" s="65" t="s">
        <v>1221</v>
      </c>
      <c r="CS481" s="75">
        <v>1</v>
      </c>
      <c r="CT481" s="110" t="s">
        <v>1707</v>
      </c>
      <c r="CU481" s="127" t="s">
        <v>132</v>
      </c>
      <c r="CV481" s="127"/>
      <c r="CW481" s="133">
        <v>130</v>
      </c>
      <c r="CX481" s="125">
        <v>70</v>
      </c>
      <c r="CY481" s="127" t="s">
        <v>130</v>
      </c>
      <c r="CZ481" s="127" t="s">
        <v>132</v>
      </c>
      <c r="DA481" s="127" t="s">
        <v>130</v>
      </c>
      <c r="DB481" s="92">
        <v>1</v>
      </c>
      <c r="DC481" s="75" t="str">
        <f t="shared" si="307"/>
        <v/>
      </c>
      <c r="DD481" s="16" t="str">
        <f t="shared" si="308"/>
        <v/>
      </c>
      <c r="DE481" s="16" t="str">
        <f t="shared" si="309"/>
        <v/>
      </c>
      <c r="DF481" s="16" t="str">
        <f t="shared" si="310"/>
        <v>HDL ALTO</v>
      </c>
      <c r="DG481" s="16" t="str">
        <f t="shared" si="322"/>
        <v xml:space="preserve"> +  +  + HDL ALTO</v>
      </c>
      <c r="DH481" s="16" t="str">
        <f>VLOOKUP(DG481,Hoja3!$A$19:$B$41,2,FALSE)</f>
        <v>HDL ALTO</v>
      </c>
      <c r="DI481" s="127"/>
      <c r="DJ481" s="75" t="str">
        <f t="shared" si="311"/>
        <v>NO</v>
      </c>
      <c r="DL481" s="127"/>
      <c r="DM481" s="196">
        <v>44357</v>
      </c>
      <c r="DN481" s="75" t="str">
        <f t="shared" si="312"/>
        <v>SI</v>
      </c>
      <c r="DO481" s="134"/>
      <c r="DP481" s="75" t="str">
        <f t="shared" si="313"/>
        <v>NO</v>
      </c>
      <c r="DQ481" s="134"/>
      <c r="DR481" s="75" t="str">
        <f t="shared" si="314"/>
        <v>NO</v>
      </c>
      <c r="DS481" s="134"/>
      <c r="DT481" s="75" t="str">
        <f t="shared" si="315"/>
        <v>NO</v>
      </c>
      <c r="DU481" s="144"/>
      <c r="DV481" s="75" t="str">
        <f t="shared" si="316"/>
        <v>NO</v>
      </c>
      <c r="DW481" s="197"/>
      <c r="DX481" s="75" t="str">
        <f t="shared" si="317"/>
        <v>NO</v>
      </c>
      <c r="DY481" s="161">
        <v>44315</v>
      </c>
      <c r="DZ481" s="75" t="str">
        <f t="shared" si="318"/>
        <v>SI</v>
      </c>
      <c r="EA481" s="144"/>
      <c r="EB481" s="75" t="str">
        <f t="shared" si="319"/>
        <v>NO</v>
      </c>
      <c r="EC481" s="127" t="s">
        <v>1675</v>
      </c>
      <c r="ED481" s="127" t="s">
        <v>1530</v>
      </c>
      <c r="EE481" s="127" t="s">
        <v>807</v>
      </c>
      <c r="EF481" s="127" t="s">
        <v>1114</v>
      </c>
      <c r="EG481" s="127">
        <v>86</v>
      </c>
      <c r="EH481" s="127" t="s">
        <v>2064</v>
      </c>
      <c r="EI481" s="135">
        <v>2</v>
      </c>
      <c r="EJ481" s="135"/>
      <c r="EK481" s="150">
        <v>44315</v>
      </c>
      <c r="EL481" s="135">
        <v>0.95</v>
      </c>
      <c r="EM481" s="159">
        <v>44901</v>
      </c>
      <c r="EN481" s="133">
        <v>104</v>
      </c>
      <c r="EO481" s="144">
        <v>44520</v>
      </c>
      <c r="EP481" s="135">
        <v>143.69999999999999</v>
      </c>
      <c r="EQ481" s="144">
        <v>44520</v>
      </c>
      <c r="ER481" s="99">
        <v>96.94</v>
      </c>
      <c r="ES481" s="144">
        <v>44520</v>
      </c>
      <c r="ET481" s="225">
        <v>35</v>
      </c>
      <c r="EU481" s="144">
        <v>44520</v>
      </c>
      <c r="EV481" s="135">
        <v>58.8</v>
      </c>
      <c r="EW481" s="127"/>
      <c r="EX481" s="127"/>
      <c r="EY481" s="134">
        <v>44712</v>
      </c>
      <c r="EZ481" s="135">
        <v>6.2</v>
      </c>
      <c r="FA481" s="144">
        <v>44315</v>
      </c>
      <c r="FB481" s="127" t="s">
        <v>1799</v>
      </c>
      <c r="FC481" s="161">
        <v>44315</v>
      </c>
      <c r="FD481" s="138">
        <v>3.9</v>
      </c>
      <c r="FE481" s="134">
        <v>44315</v>
      </c>
      <c r="FF481" s="127" t="s">
        <v>2065</v>
      </c>
      <c r="FG481" s="127"/>
      <c r="FH481" s="138"/>
      <c r="FI481" s="145"/>
      <c r="FJ481" s="127" t="s">
        <v>2245</v>
      </c>
      <c r="FK481" s="127"/>
      <c r="FL481" s="161">
        <v>44902</v>
      </c>
      <c r="FM481" s="127" t="s">
        <v>1530</v>
      </c>
      <c r="FN481" s="145">
        <v>44992</v>
      </c>
      <c r="FO481" s="127"/>
      <c r="FP481" s="127" t="s">
        <v>132</v>
      </c>
      <c r="FQ481" s="127" t="s">
        <v>132</v>
      </c>
      <c r="FR481" s="127" t="s">
        <v>132</v>
      </c>
      <c r="FS481" s="127" t="s">
        <v>132</v>
      </c>
      <c r="FT481" s="127" t="s">
        <v>132</v>
      </c>
      <c r="FU481" s="127"/>
      <c r="GM481" s="127"/>
    </row>
    <row r="482" spans="1:195" s="75" customFormat="1" x14ac:dyDescent="0.25">
      <c r="A482" s="85">
        <v>2022</v>
      </c>
      <c r="B482" s="76">
        <v>44926</v>
      </c>
      <c r="C482" s="85" t="s">
        <v>121</v>
      </c>
      <c r="D482" s="85" t="s">
        <v>122</v>
      </c>
      <c r="E482" s="85" t="s">
        <v>123</v>
      </c>
      <c r="F482" s="77">
        <f t="shared" si="324"/>
        <v>481</v>
      </c>
      <c r="G482" s="85" t="s">
        <v>1586</v>
      </c>
      <c r="H482" s="85">
        <v>86</v>
      </c>
      <c r="I482" s="85" t="s">
        <v>797</v>
      </c>
      <c r="J482" s="217" t="s">
        <v>800</v>
      </c>
      <c r="K482" s="77" t="str">
        <f>VLOOKUP(J482,[1]CodMpios!$B$1075:$E$1087,4,FALSE)</f>
        <v>86001 - Mocoa</v>
      </c>
      <c r="L482" s="77" t="str">
        <f>VLOOKUP($J482,[1]Coord_Mpios_X_Y!$B$102:$K$114,9,FALSE)</f>
        <v>1,228574994655</v>
      </c>
      <c r="M482" s="77" t="str">
        <f>VLOOKUP($J482,[1]Coord_Mpios_X_Y!$B$102:$K$114,10,FALSE)</f>
        <v>-76,684362183288</v>
      </c>
      <c r="N482" s="86" t="s">
        <v>1775</v>
      </c>
      <c r="O482" s="86" t="s">
        <v>1776</v>
      </c>
      <c r="P482" s="218"/>
      <c r="Q482" s="85" t="s">
        <v>126</v>
      </c>
      <c r="R482" s="108">
        <v>27353787</v>
      </c>
      <c r="S482" s="62" t="str">
        <f t="shared" si="304"/>
        <v>CC27353787</v>
      </c>
      <c r="T482" s="91" t="s">
        <v>868</v>
      </c>
      <c r="U482" s="85" t="s">
        <v>267</v>
      </c>
      <c r="V482" s="91" t="s">
        <v>374</v>
      </c>
      <c r="W482" s="85" t="s">
        <v>870</v>
      </c>
      <c r="X482" s="87">
        <v>19400</v>
      </c>
      <c r="Y482" s="89">
        <f t="shared" si="320"/>
        <v>53</v>
      </c>
      <c r="Z482" s="63">
        <f>VLOOKUP($Y482,[1]Edades!$A$3:$H$153,4,FALSE)</f>
        <v>5</v>
      </c>
      <c r="AA482" s="63" t="str">
        <f>VLOOKUP($Y482,[1]Edades!$A$3:$H$153,6,FALSE)</f>
        <v>5 - Adultez</v>
      </c>
      <c r="AB482" s="63">
        <f>VLOOKUP($Y482,[1]Edades!$A$3:$H$153,7,FALSE)</f>
        <v>11</v>
      </c>
      <c r="AC482" s="63" t="str">
        <f>VLOOKUP($Y482,[1]Edades!$A$3:$H$153,8,FALSE)</f>
        <v>50-54</v>
      </c>
      <c r="AD482" s="91" t="s">
        <v>1590</v>
      </c>
      <c r="AE482" s="85">
        <v>2</v>
      </c>
      <c r="AF482" s="85" t="s">
        <v>807</v>
      </c>
      <c r="AG482" s="86" t="s">
        <v>1777</v>
      </c>
      <c r="AH482" s="85" t="s">
        <v>807</v>
      </c>
      <c r="AI482" s="85" t="s">
        <v>807</v>
      </c>
      <c r="AJ482" s="85" t="s">
        <v>807</v>
      </c>
      <c r="AK482" s="86" t="s">
        <v>1775</v>
      </c>
      <c r="AL482" s="86" t="s">
        <v>1600</v>
      </c>
      <c r="AM482" s="85" t="s">
        <v>1786</v>
      </c>
      <c r="AN482" s="85" t="s">
        <v>131</v>
      </c>
      <c r="AO482" s="85" t="s">
        <v>131</v>
      </c>
      <c r="AP482" s="85" t="s">
        <v>131</v>
      </c>
      <c r="AQ482" s="75" t="s">
        <v>1841</v>
      </c>
      <c r="AR482" s="53" t="str">
        <f t="shared" si="321"/>
        <v>86001 - Mocoa</v>
      </c>
      <c r="AS482" s="85" t="s">
        <v>1586</v>
      </c>
      <c r="AT482" s="85">
        <v>3107826728</v>
      </c>
      <c r="AU482" s="85" t="s">
        <v>1219</v>
      </c>
      <c r="AV482" s="85"/>
      <c r="AW482" s="85"/>
      <c r="AX482" s="85"/>
      <c r="AY482" s="85"/>
      <c r="AZ482" s="85"/>
      <c r="BA482" s="85">
        <v>86</v>
      </c>
      <c r="BB482" s="85" t="s">
        <v>1778</v>
      </c>
      <c r="BC482" s="85">
        <v>86001</v>
      </c>
      <c r="BD482" s="85" t="s">
        <v>1586</v>
      </c>
      <c r="BE482" s="89">
        <v>860010017201</v>
      </c>
      <c r="BF482" s="49" t="s">
        <v>1079</v>
      </c>
      <c r="BG482" s="85" t="s">
        <v>1779</v>
      </c>
      <c r="BH482" s="85" t="s">
        <v>1780</v>
      </c>
      <c r="BI482" s="85">
        <v>4201616</v>
      </c>
      <c r="BJ482" s="85"/>
      <c r="BK482" s="85"/>
      <c r="BL482" s="85" t="s">
        <v>807</v>
      </c>
      <c r="BM482" s="88" t="s">
        <v>132</v>
      </c>
      <c r="BN482" s="85" t="s">
        <v>132</v>
      </c>
      <c r="BO482" s="85">
        <v>0</v>
      </c>
      <c r="BP482" s="85" t="s">
        <v>132</v>
      </c>
      <c r="BQ482" s="85" t="s">
        <v>132</v>
      </c>
      <c r="BR482" s="85" t="s">
        <v>807</v>
      </c>
      <c r="BS482" s="85" t="s">
        <v>807</v>
      </c>
      <c r="BT482" s="87">
        <v>44750</v>
      </c>
      <c r="BU482" s="85" t="s">
        <v>1677</v>
      </c>
      <c r="BV482" s="85" t="s">
        <v>130</v>
      </c>
      <c r="BW482" s="91" t="s">
        <v>1700</v>
      </c>
      <c r="BX482" s="85"/>
      <c r="BY482" s="88" t="s">
        <v>130</v>
      </c>
      <c r="BZ482" s="85" t="s">
        <v>807</v>
      </c>
      <c r="CA482" s="85" t="s">
        <v>807</v>
      </c>
      <c r="CB482" s="85"/>
      <c r="CC482" s="85"/>
      <c r="CD482" s="85" t="s">
        <v>131</v>
      </c>
      <c r="CE482" s="88" t="s">
        <v>1681</v>
      </c>
      <c r="CF482" s="80" t="str">
        <f t="shared" ref="CF482:CF500" si="336">E482</f>
        <v>HTA</v>
      </c>
      <c r="CG482" s="109">
        <v>73</v>
      </c>
      <c r="CH482" s="95">
        <v>158</v>
      </c>
      <c r="CI482" s="50">
        <f t="shared" si="305"/>
        <v>29.242108636436463</v>
      </c>
      <c r="CJ482" s="18" t="str">
        <f t="shared" si="306"/>
        <v>SOBREPESO</v>
      </c>
      <c r="CK482" s="95">
        <f>Hoja1!L484</f>
        <v>5</v>
      </c>
      <c r="CL482" s="10" t="s">
        <v>1112</v>
      </c>
      <c r="CM482" s="98">
        <v>44330</v>
      </c>
      <c r="CN482" s="92"/>
      <c r="CO482" s="75">
        <v>1</v>
      </c>
      <c r="CP482" s="98">
        <v>44307</v>
      </c>
      <c r="CQ482" s="75">
        <v>2</v>
      </c>
      <c r="CR482" s="65" t="s">
        <v>1222</v>
      </c>
      <c r="CS482" s="75">
        <v>0</v>
      </c>
      <c r="CT482" s="110" t="s">
        <v>131</v>
      </c>
      <c r="CU482" s="93" t="s">
        <v>807</v>
      </c>
      <c r="CV482" s="92"/>
      <c r="CW482" s="102">
        <v>120</v>
      </c>
      <c r="CX482" s="102">
        <v>80</v>
      </c>
      <c r="CY482" s="93" t="s">
        <v>807</v>
      </c>
      <c r="CZ482" s="92" t="s">
        <v>132</v>
      </c>
      <c r="DA482" s="75" t="s">
        <v>807</v>
      </c>
      <c r="DB482" s="92">
        <v>0</v>
      </c>
      <c r="DC482" s="75" t="str">
        <f t="shared" si="307"/>
        <v/>
      </c>
      <c r="DD482" s="16" t="str">
        <f t="shared" si="308"/>
        <v/>
      </c>
      <c r="DE482" s="16" t="str">
        <f t="shared" si="309"/>
        <v/>
      </c>
      <c r="DF482" s="16" t="str">
        <f t="shared" si="310"/>
        <v/>
      </c>
      <c r="DG482" s="16" t="str">
        <f t="shared" si="322"/>
        <v xml:space="preserve"> +  +  + </v>
      </c>
      <c r="DH482" s="16" t="str">
        <f>E482</f>
        <v>HTA</v>
      </c>
      <c r="DI482" s="98"/>
      <c r="DJ482" s="75" t="str">
        <f t="shared" si="311"/>
        <v>NO</v>
      </c>
      <c r="DL482" s="98"/>
      <c r="DM482" s="97">
        <v>44462</v>
      </c>
      <c r="DN482" s="75" t="str">
        <f t="shared" si="312"/>
        <v>SI</v>
      </c>
      <c r="DO482" s="98"/>
      <c r="DP482" s="75" t="str">
        <f t="shared" si="313"/>
        <v>NO</v>
      </c>
      <c r="DQ482" s="98"/>
      <c r="DR482" s="75" t="str">
        <f t="shared" si="314"/>
        <v>NO</v>
      </c>
      <c r="DS482" s="98"/>
      <c r="DT482" s="75" t="str">
        <f t="shared" si="315"/>
        <v>NO</v>
      </c>
      <c r="DU482" s="98"/>
      <c r="DV482" s="75" t="str">
        <f t="shared" si="316"/>
        <v>NO</v>
      </c>
      <c r="DW482" s="97">
        <v>44462</v>
      </c>
      <c r="DX482" s="75" t="str">
        <f t="shared" si="317"/>
        <v>SI</v>
      </c>
      <c r="DY482" s="98"/>
      <c r="DZ482" s="75" t="str">
        <f t="shared" si="318"/>
        <v>NO</v>
      </c>
      <c r="EA482" s="98"/>
      <c r="EB482" s="75" t="str">
        <f t="shared" si="319"/>
        <v>NO</v>
      </c>
      <c r="EC482" s="98" t="s">
        <v>807</v>
      </c>
      <c r="ED482" s="92" t="s">
        <v>1530</v>
      </c>
      <c r="EE482" s="92"/>
      <c r="EF482" s="98" t="s">
        <v>807</v>
      </c>
      <c r="EG482" s="94"/>
      <c r="EH482" s="99" t="s">
        <v>131</v>
      </c>
      <c r="EI482" s="99" t="s">
        <v>807</v>
      </c>
      <c r="EJ482" s="99"/>
      <c r="EK482" s="106">
        <v>44312</v>
      </c>
      <c r="EL482" s="92">
        <v>0.86</v>
      </c>
      <c r="EM482" s="100">
        <v>44312</v>
      </c>
      <c r="EN482" s="102">
        <v>99</v>
      </c>
      <c r="EO482" s="106">
        <v>44312</v>
      </c>
      <c r="EP482" s="92">
        <v>136</v>
      </c>
      <c r="EQ482" s="106">
        <v>44312</v>
      </c>
      <c r="ER482" s="99">
        <v>53.5</v>
      </c>
      <c r="ES482" s="106">
        <v>44312</v>
      </c>
      <c r="ET482" s="192">
        <v>58.9</v>
      </c>
      <c r="EU482" s="106">
        <v>44312</v>
      </c>
      <c r="EV482" s="92">
        <v>118</v>
      </c>
      <c r="EW482" s="101"/>
      <c r="EX482" s="92"/>
      <c r="EY482" s="103"/>
      <c r="EZ482" s="92"/>
      <c r="FA482" s="102"/>
      <c r="FB482" s="102"/>
      <c r="FC482" s="92"/>
      <c r="FD482" s="92"/>
      <c r="FE482" s="103"/>
      <c r="FF482" s="105"/>
      <c r="FG482" s="101"/>
      <c r="FH482" s="105"/>
      <c r="FI482" s="92"/>
      <c r="FJ482" s="94"/>
      <c r="FK482" s="92"/>
      <c r="FL482" s="98">
        <v>44750</v>
      </c>
      <c r="FM482" s="98" t="s">
        <v>1530</v>
      </c>
      <c r="FN482" s="98">
        <v>44842</v>
      </c>
      <c r="FO482" s="107" t="s">
        <v>807</v>
      </c>
      <c r="FP482" s="92" t="s">
        <v>132</v>
      </c>
      <c r="FQ482" s="92" t="s">
        <v>132</v>
      </c>
      <c r="FR482" s="92" t="s">
        <v>132</v>
      </c>
      <c r="FS482" s="107" t="s">
        <v>807</v>
      </c>
      <c r="FT482" s="92" t="s">
        <v>132</v>
      </c>
      <c r="FU482" s="92"/>
      <c r="GM482" s="102"/>
    </row>
    <row r="483" spans="1:195" s="75" customFormat="1" x14ac:dyDescent="0.25">
      <c r="A483" s="85">
        <v>2022</v>
      </c>
      <c r="B483" s="76">
        <v>44926</v>
      </c>
      <c r="C483" s="85" t="s">
        <v>121</v>
      </c>
      <c r="D483" s="85" t="s">
        <v>122</v>
      </c>
      <c r="E483" s="85" t="s">
        <v>123</v>
      </c>
      <c r="F483" s="77">
        <f t="shared" si="324"/>
        <v>482</v>
      </c>
      <c r="G483" s="85" t="s">
        <v>1586</v>
      </c>
      <c r="H483" s="85">
        <v>86</v>
      </c>
      <c r="I483" s="85" t="s">
        <v>797</v>
      </c>
      <c r="J483" s="217" t="s">
        <v>911</v>
      </c>
      <c r="K483" s="77" t="str">
        <f>VLOOKUP(J483,[1]CodMpios!$B$1075:$E$1087,4,FALSE)</f>
        <v>86568 - Puerto Asís</v>
      </c>
      <c r="L483" s="77" t="str">
        <f>VLOOKUP($J483,[1]Coord_Mpios_X_Y!$B$102:$K$114,9,FALSE)</f>
        <v>0,478611463602</v>
      </c>
      <c r="M483" s="77" t="str">
        <f>VLOOKUP($J483,[1]Coord_Mpios_X_Y!$B$102:$K$114,10,FALSE)</f>
        <v>-76,328200149562</v>
      </c>
      <c r="N483" s="86" t="s">
        <v>1775</v>
      </c>
      <c r="O483" s="86" t="s">
        <v>1776</v>
      </c>
      <c r="P483" s="218"/>
      <c r="Q483" s="85" t="s">
        <v>126</v>
      </c>
      <c r="R483" s="108">
        <v>3885454</v>
      </c>
      <c r="S483" s="62" t="str">
        <f t="shared" si="304"/>
        <v>CC3885454</v>
      </c>
      <c r="T483" s="91" t="s">
        <v>425</v>
      </c>
      <c r="U483" s="85" t="s">
        <v>961</v>
      </c>
      <c r="V483" s="91" t="s">
        <v>734</v>
      </c>
      <c r="W483" s="85" t="s">
        <v>775</v>
      </c>
      <c r="X483" s="87">
        <v>26790</v>
      </c>
      <c r="Y483" s="89">
        <f t="shared" si="320"/>
        <v>73</v>
      </c>
      <c r="Z483" s="63">
        <f>VLOOKUP($Y483,[1]Edades!$A$3:$H$153,4,FALSE)</f>
        <v>6</v>
      </c>
      <c r="AA483" s="63" t="str">
        <f>VLOOKUP($Y483,[1]Edades!$A$3:$H$153,6,FALSE)</f>
        <v>6 - Persona mayor</v>
      </c>
      <c r="AB483" s="63">
        <f>VLOOKUP($Y483,[1]Edades!$A$3:$H$153,7,FALSE)</f>
        <v>15</v>
      </c>
      <c r="AC483" s="63" t="str">
        <f>VLOOKUP($Y483,[1]Edades!$A$3:$H$153,8,FALSE)</f>
        <v>70-74</v>
      </c>
      <c r="AD483" s="91" t="s">
        <v>1589</v>
      </c>
      <c r="AE483" s="85">
        <v>1</v>
      </c>
      <c r="AF483" s="85" t="s">
        <v>807</v>
      </c>
      <c r="AG483" s="86" t="s">
        <v>212</v>
      </c>
      <c r="AH483" s="86" t="s">
        <v>130</v>
      </c>
      <c r="AI483" s="85" t="s">
        <v>807</v>
      </c>
      <c r="AJ483" s="85" t="s">
        <v>807</v>
      </c>
      <c r="AK483" s="86" t="s">
        <v>1775</v>
      </c>
      <c r="AL483" s="86" t="s">
        <v>1602</v>
      </c>
      <c r="AM483" s="85" t="s">
        <v>1786</v>
      </c>
      <c r="AN483" s="85" t="s">
        <v>131</v>
      </c>
      <c r="AO483" s="85" t="s">
        <v>131</v>
      </c>
      <c r="AP483" s="85" t="s">
        <v>131</v>
      </c>
      <c r="AQ483" s="75" t="s">
        <v>1841</v>
      </c>
      <c r="AR483" s="53" t="str">
        <f t="shared" si="321"/>
        <v>86568 - Puerto Asís</v>
      </c>
      <c r="AS483" s="85" t="s">
        <v>1655</v>
      </c>
      <c r="AT483" s="85">
        <v>3216570105</v>
      </c>
      <c r="AU483" s="85" t="s">
        <v>1219</v>
      </c>
      <c r="AV483" s="85"/>
      <c r="AW483" s="85"/>
      <c r="AX483" s="85"/>
      <c r="AY483" s="85"/>
      <c r="AZ483" s="85"/>
      <c r="BA483" s="85">
        <v>86</v>
      </c>
      <c r="BB483" s="85" t="s">
        <v>1778</v>
      </c>
      <c r="BC483" s="85">
        <v>86568</v>
      </c>
      <c r="BD483" s="85" t="s">
        <v>1655</v>
      </c>
      <c r="BE483" s="89">
        <v>860010017201</v>
      </c>
      <c r="BF483" s="49" t="s">
        <v>1081</v>
      </c>
      <c r="BG483" s="85" t="s">
        <v>1779</v>
      </c>
      <c r="BH483" s="85" t="s">
        <v>1780</v>
      </c>
      <c r="BI483" s="85">
        <v>4201616</v>
      </c>
      <c r="BJ483" s="85"/>
      <c r="BK483" s="85"/>
      <c r="BL483" s="85" t="s">
        <v>807</v>
      </c>
      <c r="BM483" s="85" t="s">
        <v>130</v>
      </c>
      <c r="BN483" s="85" t="s">
        <v>132</v>
      </c>
      <c r="BO483" s="85">
        <v>0</v>
      </c>
      <c r="BP483" s="85" t="s">
        <v>132</v>
      </c>
      <c r="BQ483" s="85" t="s">
        <v>132</v>
      </c>
      <c r="BR483" s="85" t="s">
        <v>807</v>
      </c>
      <c r="BS483" s="85" t="s">
        <v>807</v>
      </c>
      <c r="BT483" s="90">
        <v>44854</v>
      </c>
      <c r="BU483" s="85" t="s">
        <v>1677</v>
      </c>
      <c r="BV483" s="85" t="s">
        <v>130</v>
      </c>
      <c r="BW483" s="85" t="s">
        <v>807</v>
      </c>
      <c r="BX483" s="85"/>
      <c r="BY483" s="85" t="s">
        <v>132</v>
      </c>
      <c r="BZ483" s="85" t="s">
        <v>807</v>
      </c>
      <c r="CA483" s="85" t="s">
        <v>807</v>
      </c>
      <c r="CB483" s="85"/>
      <c r="CC483" s="85"/>
      <c r="CD483" s="85" t="s">
        <v>131</v>
      </c>
      <c r="CE483" s="88" t="s">
        <v>1681</v>
      </c>
      <c r="CF483" s="80" t="str">
        <f t="shared" si="336"/>
        <v>HTA</v>
      </c>
      <c r="CG483" s="109">
        <v>78</v>
      </c>
      <c r="CH483" s="95">
        <v>164</v>
      </c>
      <c r="CI483" s="50">
        <f t="shared" si="305"/>
        <v>29.000594883997625</v>
      </c>
      <c r="CJ483" s="18" t="str">
        <f t="shared" si="306"/>
        <v>SOBREPESO</v>
      </c>
      <c r="CK483" s="95">
        <f>Hoja1!L485</f>
        <v>15</v>
      </c>
      <c r="CL483" s="10" t="s">
        <v>1113</v>
      </c>
      <c r="CM483" s="114">
        <v>44331</v>
      </c>
      <c r="CN483" s="92"/>
      <c r="CO483" s="75">
        <v>1</v>
      </c>
      <c r="CP483" s="98">
        <v>44331</v>
      </c>
      <c r="CQ483" s="75">
        <v>2</v>
      </c>
      <c r="CR483" s="65" t="s">
        <v>1222</v>
      </c>
      <c r="CS483" s="75">
        <v>0</v>
      </c>
      <c r="CT483" s="110" t="s">
        <v>131</v>
      </c>
      <c r="CU483" s="93" t="s">
        <v>807</v>
      </c>
      <c r="CV483" s="92"/>
      <c r="CW483" s="102">
        <v>120</v>
      </c>
      <c r="CX483" s="102">
        <v>75</v>
      </c>
      <c r="CY483" s="93" t="s">
        <v>807</v>
      </c>
      <c r="CZ483" s="92" t="s">
        <v>130</v>
      </c>
      <c r="DA483" s="75" t="s">
        <v>807</v>
      </c>
      <c r="DB483" s="92">
        <v>0</v>
      </c>
      <c r="DC483" s="75" t="str">
        <f t="shared" si="307"/>
        <v/>
      </c>
      <c r="DD483" s="16" t="str">
        <f t="shared" si="308"/>
        <v/>
      </c>
      <c r="DE483" s="16" t="str">
        <f t="shared" si="309"/>
        <v/>
      </c>
      <c r="DF483" s="16" t="str">
        <f t="shared" si="310"/>
        <v/>
      </c>
      <c r="DG483" s="16" t="str">
        <f t="shared" si="322"/>
        <v xml:space="preserve"> +  +  + </v>
      </c>
      <c r="DH483" s="16" t="str">
        <f>E483</f>
        <v>HTA</v>
      </c>
      <c r="DI483" s="98"/>
      <c r="DJ483" s="75" t="str">
        <f t="shared" si="311"/>
        <v>NO</v>
      </c>
      <c r="DL483" s="98"/>
      <c r="DM483" s="98">
        <v>44358</v>
      </c>
      <c r="DN483" s="75" t="str">
        <f t="shared" si="312"/>
        <v>SI</v>
      </c>
      <c r="DO483" s="98"/>
      <c r="DP483" s="75" t="str">
        <f t="shared" si="313"/>
        <v>NO</v>
      </c>
      <c r="DQ483" s="98"/>
      <c r="DR483" s="75" t="str">
        <f t="shared" si="314"/>
        <v>NO</v>
      </c>
      <c r="DS483" s="98">
        <v>44415</v>
      </c>
      <c r="DT483" s="75" t="str">
        <f t="shared" si="315"/>
        <v>SI</v>
      </c>
      <c r="DU483" s="98"/>
      <c r="DV483" s="75" t="str">
        <f t="shared" si="316"/>
        <v>NO</v>
      </c>
      <c r="DW483" s="98"/>
      <c r="DX483" s="75" t="str">
        <f t="shared" si="317"/>
        <v>NO</v>
      </c>
      <c r="DY483" s="98">
        <v>44663</v>
      </c>
      <c r="DZ483" s="75" t="str">
        <f t="shared" si="318"/>
        <v>SI</v>
      </c>
      <c r="EA483" s="98"/>
      <c r="EB483" s="75" t="str">
        <f t="shared" si="319"/>
        <v>NO</v>
      </c>
      <c r="EC483" s="98" t="s">
        <v>807</v>
      </c>
      <c r="ED483" s="92" t="s">
        <v>1530</v>
      </c>
      <c r="EE483" s="92"/>
      <c r="EF483" s="98" t="s">
        <v>807</v>
      </c>
      <c r="EG483" s="94"/>
      <c r="EH483" s="99"/>
      <c r="EI483" s="99" t="s">
        <v>807</v>
      </c>
      <c r="EJ483" s="99"/>
      <c r="EK483" s="101">
        <v>44653</v>
      </c>
      <c r="EL483" s="92">
        <v>0.84</v>
      </c>
      <c r="EM483" s="103">
        <v>44653</v>
      </c>
      <c r="EN483" s="102">
        <v>86.8</v>
      </c>
      <c r="EO483" s="101">
        <v>44653</v>
      </c>
      <c r="EP483" s="92">
        <v>180</v>
      </c>
      <c r="EQ483" s="101">
        <v>44653</v>
      </c>
      <c r="ER483" s="99">
        <v>106.12</v>
      </c>
      <c r="ES483" s="101">
        <v>44653</v>
      </c>
      <c r="ET483" s="192">
        <v>46</v>
      </c>
      <c r="EU483" s="101">
        <v>44653</v>
      </c>
      <c r="EV483" s="92">
        <v>139.4</v>
      </c>
      <c r="EW483" s="101">
        <v>44653</v>
      </c>
      <c r="EX483" s="92"/>
      <c r="EY483" s="103"/>
      <c r="EZ483" s="92"/>
      <c r="FA483" s="102"/>
      <c r="FB483" s="102"/>
      <c r="FC483" s="92"/>
      <c r="FD483" s="92"/>
      <c r="FE483" s="103">
        <v>44653</v>
      </c>
      <c r="FF483" s="105">
        <v>20</v>
      </c>
      <c r="FG483" s="101">
        <v>44653</v>
      </c>
      <c r="FH483" s="105">
        <v>297</v>
      </c>
      <c r="FI483" s="92"/>
      <c r="FJ483" s="94"/>
      <c r="FK483" s="92"/>
      <c r="FL483" s="97">
        <v>44854</v>
      </c>
      <c r="FM483" s="98" t="s">
        <v>1530</v>
      </c>
      <c r="FN483" s="97">
        <v>44581</v>
      </c>
      <c r="FO483" s="107" t="s">
        <v>807</v>
      </c>
      <c r="FP483" s="92" t="s">
        <v>132</v>
      </c>
      <c r="FQ483" s="92" t="s">
        <v>132</v>
      </c>
      <c r="FR483" s="92" t="s">
        <v>132</v>
      </c>
      <c r="FS483" s="107" t="s">
        <v>807</v>
      </c>
      <c r="FT483" s="92" t="s">
        <v>132</v>
      </c>
      <c r="FU483" s="92"/>
      <c r="GM483" s="102"/>
    </row>
    <row r="484" spans="1:195" s="75" customFormat="1" x14ac:dyDescent="0.25">
      <c r="A484" s="85">
        <v>2022</v>
      </c>
      <c r="B484" s="76">
        <v>44926</v>
      </c>
      <c r="C484" s="85" t="s">
        <v>121</v>
      </c>
      <c r="D484" s="85" t="s">
        <v>122</v>
      </c>
      <c r="E484" s="85" t="s">
        <v>1474</v>
      </c>
      <c r="F484" s="77">
        <f t="shared" si="324"/>
        <v>483</v>
      </c>
      <c r="G484" s="85" t="s">
        <v>1586</v>
      </c>
      <c r="H484" s="85">
        <v>86</v>
      </c>
      <c r="I484" s="85" t="s">
        <v>797</v>
      </c>
      <c r="J484" s="217" t="s">
        <v>911</v>
      </c>
      <c r="K484" s="77" t="str">
        <f>VLOOKUP(J484,[1]CodMpios!$B$1075:$E$1087,4,FALSE)</f>
        <v>86568 - Puerto Asís</v>
      </c>
      <c r="L484" s="77" t="str">
        <f>VLOOKUP($J484,[1]Coord_Mpios_X_Y!$B$102:$K$114,9,FALSE)</f>
        <v>0,478611463602</v>
      </c>
      <c r="M484" s="77" t="str">
        <f>VLOOKUP($J484,[1]Coord_Mpios_X_Y!$B$102:$K$114,10,FALSE)</f>
        <v>-76,328200149562</v>
      </c>
      <c r="N484" s="86" t="s">
        <v>1775</v>
      </c>
      <c r="O484" s="86" t="s">
        <v>1776</v>
      </c>
      <c r="P484" s="218"/>
      <c r="Q484" s="85" t="s">
        <v>126</v>
      </c>
      <c r="R484" s="108">
        <v>41181455</v>
      </c>
      <c r="S484" s="62" t="str">
        <f t="shared" si="304"/>
        <v>CC41181455</v>
      </c>
      <c r="T484" s="91" t="s">
        <v>160</v>
      </c>
      <c r="U484" s="85" t="s">
        <v>138</v>
      </c>
      <c r="V484" s="91" t="s">
        <v>917</v>
      </c>
      <c r="W484" s="85" t="s">
        <v>1195</v>
      </c>
      <c r="X484" s="87">
        <v>25588</v>
      </c>
      <c r="Y484" s="89">
        <f t="shared" si="320"/>
        <v>70</v>
      </c>
      <c r="Z484" s="63">
        <f>VLOOKUP($Y484,[1]Edades!$A$3:$H$153,4,FALSE)</f>
        <v>6</v>
      </c>
      <c r="AA484" s="63" t="str">
        <f>VLOOKUP($Y484,[1]Edades!$A$3:$H$153,6,FALSE)</f>
        <v>6 - Persona mayor</v>
      </c>
      <c r="AB484" s="63">
        <f>VLOOKUP($Y484,[1]Edades!$A$3:$H$153,7,FALSE)</f>
        <v>15</v>
      </c>
      <c r="AC484" s="63" t="str">
        <f>VLOOKUP($Y484,[1]Edades!$A$3:$H$153,8,FALSE)</f>
        <v>70-74</v>
      </c>
      <c r="AD484" s="91" t="s">
        <v>1590</v>
      </c>
      <c r="AE484" s="85">
        <v>2</v>
      </c>
      <c r="AF484" s="85" t="s">
        <v>807</v>
      </c>
      <c r="AG484" s="86" t="s">
        <v>1777</v>
      </c>
      <c r="AH484" s="85" t="s">
        <v>807</v>
      </c>
      <c r="AI484" s="85" t="s">
        <v>807</v>
      </c>
      <c r="AJ484" s="85" t="s">
        <v>807</v>
      </c>
      <c r="AK484" s="86" t="s">
        <v>1775</v>
      </c>
      <c r="AL484" s="86" t="s">
        <v>1602</v>
      </c>
      <c r="AM484" s="85" t="s">
        <v>1786</v>
      </c>
      <c r="AN484" s="85" t="s">
        <v>131</v>
      </c>
      <c r="AO484" s="85" t="s">
        <v>131</v>
      </c>
      <c r="AP484" s="85" t="s">
        <v>131</v>
      </c>
      <c r="AQ484" s="75" t="s">
        <v>1841</v>
      </c>
      <c r="AR484" s="53" t="str">
        <f t="shared" si="321"/>
        <v>86568 - Puerto Asís</v>
      </c>
      <c r="AS484" s="85" t="s">
        <v>1655</v>
      </c>
      <c r="AT484" s="85">
        <v>3218415227</v>
      </c>
      <c r="AU484" s="85" t="s">
        <v>1219</v>
      </c>
      <c r="AV484" s="85"/>
      <c r="AW484" s="85"/>
      <c r="AX484" s="85"/>
      <c r="AY484" s="85"/>
      <c r="AZ484" s="85"/>
      <c r="BA484" s="85">
        <v>86</v>
      </c>
      <c r="BB484" s="85" t="s">
        <v>1778</v>
      </c>
      <c r="BC484" s="85">
        <v>86568</v>
      </c>
      <c r="BD484" s="85" t="s">
        <v>1655</v>
      </c>
      <c r="BE484" s="89">
        <v>860010017201</v>
      </c>
      <c r="BF484" s="49" t="s">
        <v>1081</v>
      </c>
      <c r="BG484" s="85" t="s">
        <v>1779</v>
      </c>
      <c r="BH484" s="85" t="s">
        <v>1780</v>
      </c>
      <c r="BI484" s="85">
        <v>4201616</v>
      </c>
      <c r="BJ484" s="85"/>
      <c r="BK484" s="85"/>
      <c r="BL484" s="85" t="s">
        <v>807</v>
      </c>
      <c r="BM484" s="85" t="s">
        <v>130</v>
      </c>
      <c r="BN484" s="85" t="s">
        <v>132</v>
      </c>
      <c r="BO484" s="85">
        <v>0</v>
      </c>
      <c r="BP484" s="85" t="s">
        <v>132</v>
      </c>
      <c r="BQ484" s="85" t="s">
        <v>132</v>
      </c>
      <c r="BR484" s="85" t="s">
        <v>1676</v>
      </c>
      <c r="BS484" s="85" t="s">
        <v>132</v>
      </c>
      <c r="BT484" s="87">
        <v>44893</v>
      </c>
      <c r="BU484" s="85" t="s">
        <v>1677</v>
      </c>
      <c r="BV484" s="85" t="s">
        <v>130</v>
      </c>
      <c r="BW484" s="91" t="s">
        <v>131</v>
      </c>
      <c r="BX484" s="85"/>
      <c r="BY484" s="85" t="s">
        <v>131</v>
      </c>
      <c r="BZ484" s="85" t="s">
        <v>131</v>
      </c>
      <c r="CA484" s="85" t="s">
        <v>132</v>
      </c>
      <c r="CB484" s="120" t="s">
        <v>2066</v>
      </c>
      <c r="CC484" s="85"/>
      <c r="CD484" s="85" t="s">
        <v>131</v>
      </c>
      <c r="CE484" s="88" t="s">
        <v>1681</v>
      </c>
      <c r="CF484" s="80" t="str">
        <f t="shared" si="336"/>
        <v>DM</v>
      </c>
      <c r="CG484" s="109">
        <v>69</v>
      </c>
      <c r="CH484" s="95">
        <v>154</v>
      </c>
      <c r="CI484" s="50">
        <f t="shared" si="305"/>
        <v>29.094282341035587</v>
      </c>
      <c r="CJ484" s="18" t="str">
        <f t="shared" si="306"/>
        <v>SOBREPESO</v>
      </c>
      <c r="CK484" s="95">
        <f>Hoja1!L486</f>
        <v>23</v>
      </c>
      <c r="CL484" s="10" t="s">
        <v>1114</v>
      </c>
      <c r="CM484" s="114">
        <v>44344</v>
      </c>
      <c r="CN484" s="92"/>
      <c r="CO484" s="92">
        <v>2</v>
      </c>
      <c r="CP484" s="65" t="s">
        <v>1222</v>
      </c>
      <c r="CQ484" s="75">
        <v>1</v>
      </c>
      <c r="CR484" s="98">
        <v>44344</v>
      </c>
      <c r="CS484" s="75">
        <v>1</v>
      </c>
      <c r="CT484" s="110" t="s">
        <v>1707</v>
      </c>
      <c r="CU484" s="93" t="s">
        <v>807</v>
      </c>
      <c r="CV484" s="92"/>
      <c r="CW484" s="102">
        <v>110</v>
      </c>
      <c r="CX484" s="102">
        <v>70</v>
      </c>
      <c r="CY484" s="93" t="s">
        <v>807</v>
      </c>
      <c r="CZ484" s="92" t="s">
        <v>132</v>
      </c>
      <c r="DA484" s="75" t="s">
        <v>807</v>
      </c>
      <c r="DB484" s="92">
        <v>0</v>
      </c>
      <c r="DC484" s="75" t="str">
        <f t="shared" si="307"/>
        <v/>
      </c>
      <c r="DD484" s="16" t="str">
        <f t="shared" si="308"/>
        <v/>
      </c>
      <c r="DE484" s="16" t="str">
        <f t="shared" si="309"/>
        <v/>
      </c>
      <c r="DF484" s="16" t="str">
        <f t="shared" si="310"/>
        <v/>
      </c>
      <c r="DG484" s="16" t="str">
        <f t="shared" si="322"/>
        <v xml:space="preserve"> +  +  + </v>
      </c>
      <c r="DH484" s="16" t="str">
        <f>E484</f>
        <v>DM</v>
      </c>
      <c r="DI484" s="98"/>
      <c r="DJ484" s="75" t="str">
        <f t="shared" si="311"/>
        <v>NO</v>
      </c>
      <c r="DL484" s="98"/>
      <c r="DM484" s="98">
        <v>44404</v>
      </c>
      <c r="DN484" s="75" t="str">
        <f t="shared" si="312"/>
        <v>SI</v>
      </c>
      <c r="DO484" s="98"/>
      <c r="DP484" s="75" t="str">
        <f t="shared" si="313"/>
        <v>NO</v>
      </c>
      <c r="DQ484" s="98"/>
      <c r="DR484" s="75" t="str">
        <f t="shared" si="314"/>
        <v>NO</v>
      </c>
      <c r="DS484" s="98"/>
      <c r="DT484" s="75" t="str">
        <f t="shared" si="315"/>
        <v>NO</v>
      </c>
      <c r="DU484" s="98"/>
      <c r="DV484" s="75" t="str">
        <f t="shared" si="316"/>
        <v>NO</v>
      </c>
      <c r="DW484" s="98"/>
      <c r="DX484" s="75" t="str">
        <f t="shared" si="317"/>
        <v>NO</v>
      </c>
      <c r="DY484" s="98"/>
      <c r="DZ484" s="75" t="str">
        <f t="shared" si="318"/>
        <v>NO</v>
      </c>
      <c r="EA484" s="98"/>
      <c r="EB484" s="75" t="str">
        <f t="shared" si="319"/>
        <v>NO</v>
      </c>
      <c r="EC484" s="98" t="s">
        <v>807</v>
      </c>
      <c r="ED484" s="92" t="s">
        <v>1530</v>
      </c>
      <c r="EE484" s="92"/>
      <c r="EF484" s="98" t="s">
        <v>807</v>
      </c>
      <c r="EG484" s="94"/>
      <c r="EH484" s="99"/>
      <c r="EI484" s="99" t="s">
        <v>807</v>
      </c>
      <c r="EJ484" s="99"/>
      <c r="EK484" s="101"/>
      <c r="EL484" s="92"/>
      <c r="EM484" s="112">
        <v>44337</v>
      </c>
      <c r="EN484" s="102">
        <v>142</v>
      </c>
      <c r="EO484" s="111">
        <v>44337</v>
      </c>
      <c r="EP484" s="92">
        <v>171</v>
      </c>
      <c r="EQ484" s="111">
        <v>44337</v>
      </c>
      <c r="ER484" s="99">
        <v>84</v>
      </c>
      <c r="ES484" s="111">
        <v>44337</v>
      </c>
      <c r="ET484" s="192">
        <v>43.2</v>
      </c>
      <c r="EU484" s="111">
        <v>44337</v>
      </c>
      <c r="EV484" s="92">
        <v>219</v>
      </c>
      <c r="EW484" s="101"/>
      <c r="EX484" s="92"/>
      <c r="EY484" s="103">
        <v>44337</v>
      </c>
      <c r="EZ484" s="92">
        <v>7</v>
      </c>
      <c r="FA484" s="102"/>
      <c r="FB484" s="102"/>
      <c r="FC484" s="92"/>
      <c r="FD484" s="92"/>
      <c r="FE484" s="103"/>
      <c r="FF484" s="105"/>
      <c r="FG484" s="101"/>
      <c r="FH484" s="105"/>
      <c r="FI484" s="92"/>
      <c r="FJ484" s="94"/>
      <c r="FK484" s="92"/>
      <c r="FL484" s="98">
        <v>44893</v>
      </c>
      <c r="FM484" s="98" t="s">
        <v>1530</v>
      </c>
      <c r="FN484" s="97">
        <v>44985</v>
      </c>
      <c r="FO484" s="107"/>
      <c r="FP484" s="92" t="s">
        <v>132</v>
      </c>
      <c r="FQ484" s="92" t="s">
        <v>132</v>
      </c>
      <c r="FR484" s="92" t="s">
        <v>132</v>
      </c>
      <c r="FS484" s="107" t="s">
        <v>807</v>
      </c>
      <c r="FT484" s="92" t="s">
        <v>132</v>
      </c>
      <c r="FU484" s="92"/>
      <c r="GM484" s="102"/>
    </row>
    <row r="485" spans="1:195" s="75" customFormat="1" x14ac:dyDescent="0.25">
      <c r="A485" s="85">
        <v>2022</v>
      </c>
      <c r="B485" s="76">
        <v>44926</v>
      </c>
      <c r="C485" s="85" t="s">
        <v>121</v>
      </c>
      <c r="D485" s="85" t="s">
        <v>122</v>
      </c>
      <c r="E485" s="85" t="s">
        <v>123</v>
      </c>
      <c r="F485" s="77">
        <f t="shared" si="324"/>
        <v>484</v>
      </c>
      <c r="G485" s="85" t="s">
        <v>1586</v>
      </c>
      <c r="H485" s="85">
        <v>86</v>
      </c>
      <c r="I485" s="85" t="s">
        <v>797</v>
      </c>
      <c r="J485" s="217" t="s">
        <v>911</v>
      </c>
      <c r="K485" s="77" t="str">
        <f>VLOOKUP(J485,[1]CodMpios!$B$1075:$E$1087,4,FALSE)</f>
        <v>86568 - Puerto Asís</v>
      </c>
      <c r="L485" s="77" t="str">
        <f>VLOOKUP($J485,[1]Coord_Mpios_X_Y!$B$102:$K$114,9,FALSE)</f>
        <v>0,478611463602</v>
      </c>
      <c r="M485" s="77" t="str">
        <f>VLOOKUP($J485,[1]Coord_Mpios_X_Y!$B$102:$K$114,10,FALSE)</f>
        <v>-76,328200149562</v>
      </c>
      <c r="N485" s="86" t="s">
        <v>1775</v>
      </c>
      <c r="O485" s="86" t="s">
        <v>1776</v>
      </c>
      <c r="P485" s="218"/>
      <c r="Q485" s="85" t="s">
        <v>126</v>
      </c>
      <c r="R485" s="108">
        <v>51787249</v>
      </c>
      <c r="S485" s="62" t="str">
        <f t="shared" si="304"/>
        <v>CC51787249</v>
      </c>
      <c r="T485" s="91" t="s">
        <v>648</v>
      </c>
      <c r="U485" s="85" t="s">
        <v>476</v>
      </c>
      <c r="V485" s="91" t="s">
        <v>194</v>
      </c>
      <c r="W485" s="85" t="s">
        <v>446</v>
      </c>
      <c r="X485" s="87">
        <v>25350</v>
      </c>
      <c r="Y485" s="89">
        <f t="shared" si="320"/>
        <v>69</v>
      </c>
      <c r="Z485" s="63">
        <f>VLOOKUP($Y485,[1]Edades!$A$3:$H$153,4,FALSE)</f>
        <v>6</v>
      </c>
      <c r="AA485" s="63" t="str">
        <f>VLOOKUP($Y485,[1]Edades!$A$3:$H$153,6,FALSE)</f>
        <v>6 - Persona mayor</v>
      </c>
      <c r="AB485" s="63">
        <f>VLOOKUP($Y485,[1]Edades!$A$3:$H$153,7,FALSE)</f>
        <v>14</v>
      </c>
      <c r="AC485" s="63" t="str">
        <f>VLOOKUP($Y485,[1]Edades!$A$3:$H$153,8,FALSE)</f>
        <v>65-69</v>
      </c>
      <c r="AD485" s="91" t="s">
        <v>1590</v>
      </c>
      <c r="AE485" s="85">
        <v>2</v>
      </c>
      <c r="AF485" s="85" t="s">
        <v>807</v>
      </c>
      <c r="AG485" s="86" t="s">
        <v>1777</v>
      </c>
      <c r="AH485" s="85" t="s">
        <v>807</v>
      </c>
      <c r="AI485" s="85" t="s">
        <v>807</v>
      </c>
      <c r="AJ485" s="85" t="s">
        <v>807</v>
      </c>
      <c r="AK485" s="86" t="s">
        <v>1775</v>
      </c>
      <c r="AL485" s="86" t="s">
        <v>1600</v>
      </c>
      <c r="AM485" s="85" t="s">
        <v>1786</v>
      </c>
      <c r="AN485" s="85" t="s">
        <v>131</v>
      </c>
      <c r="AO485" s="85" t="s">
        <v>131</v>
      </c>
      <c r="AP485" s="85" t="s">
        <v>131</v>
      </c>
      <c r="AQ485" s="75" t="s">
        <v>1841</v>
      </c>
      <c r="AR485" s="53" t="str">
        <f t="shared" si="321"/>
        <v>86568 - Puerto Asís</v>
      </c>
      <c r="AS485" s="85" t="s">
        <v>1655</v>
      </c>
      <c r="AT485" s="85">
        <v>3214124003</v>
      </c>
      <c r="AU485" s="85" t="s">
        <v>1219</v>
      </c>
      <c r="AV485" s="85"/>
      <c r="AW485" s="85"/>
      <c r="AX485" s="85"/>
      <c r="AY485" s="85"/>
      <c r="AZ485" s="85"/>
      <c r="BA485" s="85">
        <v>86</v>
      </c>
      <c r="BB485" s="85" t="s">
        <v>1778</v>
      </c>
      <c r="BC485" s="85">
        <v>86568</v>
      </c>
      <c r="BD485" s="85" t="s">
        <v>1655</v>
      </c>
      <c r="BE485" s="89">
        <v>860010017201</v>
      </c>
      <c r="BF485" s="49" t="s">
        <v>1081</v>
      </c>
      <c r="BG485" s="85" t="s">
        <v>1779</v>
      </c>
      <c r="BH485" s="85" t="s">
        <v>1780</v>
      </c>
      <c r="BI485" s="85">
        <v>4201616</v>
      </c>
      <c r="BJ485" s="85"/>
      <c r="BK485" s="85"/>
      <c r="BL485" s="85" t="s">
        <v>807</v>
      </c>
      <c r="BM485" s="85" t="s">
        <v>130</v>
      </c>
      <c r="BN485" s="85" t="s">
        <v>132</v>
      </c>
      <c r="BO485" s="85">
        <v>0</v>
      </c>
      <c r="BP485" s="85" t="s">
        <v>132</v>
      </c>
      <c r="BQ485" s="85" t="s">
        <v>132</v>
      </c>
      <c r="BR485" s="85" t="s">
        <v>1676</v>
      </c>
      <c r="BS485" s="85" t="s">
        <v>132</v>
      </c>
      <c r="BT485" s="90">
        <v>44743</v>
      </c>
      <c r="BU485" s="85" t="s">
        <v>1677</v>
      </c>
      <c r="BV485" s="85" t="s">
        <v>130</v>
      </c>
      <c r="BW485" s="91" t="s">
        <v>1850</v>
      </c>
      <c r="BX485" s="85"/>
      <c r="BY485" s="85" t="s">
        <v>132</v>
      </c>
      <c r="BZ485" s="85" t="s">
        <v>130</v>
      </c>
      <c r="CA485" s="85" t="s">
        <v>132</v>
      </c>
      <c r="CB485" s="85"/>
      <c r="CC485" s="85"/>
      <c r="CD485" s="85" t="s">
        <v>131</v>
      </c>
      <c r="CE485" s="88" t="s">
        <v>1681</v>
      </c>
      <c r="CF485" s="80" t="str">
        <f t="shared" si="336"/>
        <v>HTA</v>
      </c>
      <c r="CG485" s="109">
        <v>64</v>
      </c>
      <c r="CH485" s="95">
        <v>152</v>
      </c>
      <c r="CI485" s="50">
        <f t="shared" si="305"/>
        <v>27.700831024930746</v>
      </c>
      <c r="CJ485" s="18" t="str">
        <f t="shared" si="306"/>
        <v>SOBREPESO</v>
      </c>
      <c r="CK485" s="95">
        <f>Hoja1!L487</f>
        <v>30</v>
      </c>
      <c r="CL485" s="10" t="s">
        <v>1115</v>
      </c>
      <c r="CM485" s="114">
        <v>44344</v>
      </c>
      <c r="CN485" s="92"/>
      <c r="CO485" s="75">
        <v>1</v>
      </c>
      <c r="CP485" s="98">
        <v>44344</v>
      </c>
      <c r="CQ485" s="75">
        <v>2</v>
      </c>
      <c r="CR485" s="65" t="s">
        <v>1222</v>
      </c>
      <c r="CS485" s="75">
        <v>0</v>
      </c>
      <c r="CT485" s="110" t="s">
        <v>131</v>
      </c>
      <c r="CU485" s="93" t="s">
        <v>807</v>
      </c>
      <c r="CV485" s="92"/>
      <c r="CW485" s="102">
        <v>130</v>
      </c>
      <c r="CX485" s="102">
        <v>80</v>
      </c>
      <c r="CY485" s="93" t="s">
        <v>131</v>
      </c>
      <c r="CZ485" s="92" t="s">
        <v>132</v>
      </c>
      <c r="DA485" s="75" t="s">
        <v>807</v>
      </c>
      <c r="DB485" s="92">
        <v>0</v>
      </c>
      <c r="DC485" s="75" t="str">
        <f t="shared" si="307"/>
        <v/>
      </c>
      <c r="DD485" s="16" t="str">
        <f t="shared" si="308"/>
        <v/>
      </c>
      <c r="DE485" s="16" t="str">
        <f t="shared" si="309"/>
        <v/>
      </c>
      <c r="DF485" s="16" t="str">
        <f t="shared" si="310"/>
        <v>HDL ALTO</v>
      </c>
      <c r="DG485" s="16" t="str">
        <f t="shared" si="322"/>
        <v xml:space="preserve"> +  +  + HDL ALTO</v>
      </c>
      <c r="DH485" s="16" t="str">
        <f>VLOOKUP(DG485,Hoja3!$A$19:$B$41,2,FALSE)</f>
        <v>HDL ALTO</v>
      </c>
      <c r="DI485" s="98"/>
      <c r="DJ485" s="75" t="str">
        <f t="shared" si="311"/>
        <v>NO</v>
      </c>
      <c r="DL485" s="98"/>
      <c r="DM485" s="98"/>
      <c r="DN485" s="75" t="str">
        <f t="shared" si="312"/>
        <v>NO</v>
      </c>
      <c r="DO485" s="98"/>
      <c r="DP485" s="75" t="str">
        <f t="shared" si="313"/>
        <v>NO</v>
      </c>
      <c r="DQ485" s="98"/>
      <c r="DR485" s="75" t="str">
        <f t="shared" si="314"/>
        <v>NO</v>
      </c>
      <c r="DS485" s="98"/>
      <c r="DT485" s="75" t="str">
        <f t="shared" si="315"/>
        <v>NO</v>
      </c>
      <c r="DU485" s="98"/>
      <c r="DV485" s="75" t="str">
        <f t="shared" si="316"/>
        <v>NO</v>
      </c>
      <c r="DW485" s="98"/>
      <c r="DX485" s="75" t="str">
        <f t="shared" si="317"/>
        <v>NO</v>
      </c>
      <c r="DY485" s="98">
        <v>44735</v>
      </c>
      <c r="DZ485" s="75" t="str">
        <f t="shared" si="318"/>
        <v>SI</v>
      </c>
      <c r="EA485" s="98"/>
      <c r="EB485" s="75" t="str">
        <f t="shared" si="319"/>
        <v>NO</v>
      </c>
      <c r="EC485" s="98" t="s">
        <v>807</v>
      </c>
      <c r="ED485" s="92" t="s">
        <v>1530</v>
      </c>
      <c r="EE485" s="92"/>
      <c r="EF485" s="98" t="s">
        <v>807</v>
      </c>
      <c r="EG485" s="94"/>
      <c r="EH485" s="99"/>
      <c r="EI485" s="99" t="s">
        <v>807</v>
      </c>
      <c r="EJ485" s="99"/>
      <c r="EK485" s="111">
        <v>44735</v>
      </c>
      <c r="EL485" s="92" t="s">
        <v>1528</v>
      </c>
      <c r="EM485" s="112">
        <v>44735</v>
      </c>
      <c r="EN485" s="102">
        <v>96.7</v>
      </c>
      <c r="EO485" s="111">
        <v>44735</v>
      </c>
      <c r="EP485" s="92">
        <v>208</v>
      </c>
      <c r="EQ485" s="111">
        <v>44735</v>
      </c>
      <c r="ER485" s="99"/>
      <c r="ES485" s="111">
        <v>44735</v>
      </c>
      <c r="ET485" s="192">
        <v>45</v>
      </c>
      <c r="EU485" s="111">
        <v>44735</v>
      </c>
      <c r="EV485" s="92" t="s">
        <v>2067</v>
      </c>
      <c r="EW485" s="101">
        <v>44735</v>
      </c>
      <c r="EX485" s="92"/>
      <c r="EY485" s="103"/>
      <c r="EZ485" s="92"/>
      <c r="FA485" s="102"/>
      <c r="FB485" s="102"/>
      <c r="FC485" s="92"/>
      <c r="FD485" s="92"/>
      <c r="FE485" s="112">
        <v>44735</v>
      </c>
      <c r="FF485" s="125" t="s">
        <v>1817</v>
      </c>
      <c r="FG485" s="111">
        <v>44735</v>
      </c>
      <c r="FH485" s="125">
        <v>39.5</v>
      </c>
      <c r="FI485" s="92"/>
      <c r="FJ485" s="94"/>
      <c r="FK485" s="92"/>
      <c r="FL485" s="97">
        <v>44743</v>
      </c>
      <c r="FM485" s="98" t="s">
        <v>1530</v>
      </c>
      <c r="FN485" s="97">
        <v>44805</v>
      </c>
      <c r="FO485" s="107" t="s">
        <v>807</v>
      </c>
      <c r="FP485" s="92" t="s">
        <v>132</v>
      </c>
      <c r="FQ485" s="92" t="s">
        <v>132</v>
      </c>
      <c r="FR485" s="92" t="s">
        <v>132</v>
      </c>
      <c r="FS485" s="107" t="s">
        <v>807</v>
      </c>
      <c r="FT485" s="92" t="s">
        <v>132</v>
      </c>
      <c r="FU485" s="92"/>
      <c r="GM485" s="102"/>
    </row>
    <row r="486" spans="1:195" s="75" customFormat="1" x14ac:dyDescent="0.25">
      <c r="A486" s="85">
        <v>2022</v>
      </c>
      <c r="B486" s="76">
        <v>44926</v>
      </c>
      <c r="C486" s="85" t="s">
        <v>121</v>
      </c>
      <c r="D486" s="85" t="s">
        <v>122</v>
      </c>
      <c r="E486" s="85" t="s">
        <v>123</v>
      </c>
      <c r="F486" s="77">
        <f t="shared" si="324"/>
        <v>485</v>
      </c>
      <c r="G486" s="85" t="s">
        <v>1586</v>
      </c>
      <c r="H486" s="85">
        <v>86</v>
      </c>
      <c r="I486" s="85" t="s">
        <v>797</v>
      </c>
      <c r="J486" s="217" t="s">
        <v>911</v>
      </c>
      <c r="K486" s="77" t="str">
        <f>VLOOKUP(J486,[1]CodMpios!$B$1075:$E$1087,4,FALSE)</f>
        <v>86568 - Puerto Asís</v>
      </c>
      <c r="L486" s="77" t="str">
        <f>VLOOKUP($J486,[1]Coord_Mpios_X_Y!$B$102:$K$114,9,FALSE)</f>
        <v>0,478611463602</v>
      </c>
      <c r="M486" s="77" t="str">
        <f>VLOOKUP($J486,[1]Coord_Mpios_X_Y!$B$102:$K$114,10,FALSE)</f>
        <v>-76,328200149562</v>
      </c>
      <c r="N486" s="86" t="s">
        <v>1775</v>
      </c>
      <c r="O486" s="86" t="s">
        <v>1776</v>
      </c>
      <c r="P486" s="218"/>
      <c r="Q486" s="85" t="s">
        <v>126</v>
      </c>
      <c r="R486" s="108">
        <v>69026276</v>
      </c>
      <c r="S486" s="62" t="str">
        <f t="shared" si="304"/>
        <v>CC69026276</v>
      </c>
      <c r="T486" s="91" t="s">
        <v>764</v>
      </c>
      <c r="U486" s="85" t="s">
        <v>316</v>
      </c>
      <c r="V486" s="91" t="s">
        <v>965</v>
      </c>
      <c r="W486" s="85" t="s">
        <v>226</v>
      </c>
      <c r="X486" s="87">
        <v>26086</v>
      </c>
      <c r="Y486" s="89">
        <f t="shared" si="320"/>
        <v>71</v>
      </c>
      <c r="Z486" s="63">
        <f>VLOOKUP($Y486,[1]Edades!$A$3:$H$153,4,FALSE)</f>
        <v>6</v>
      </c>
      <c r="AA486" s="63" t="str">
        <f>VLOOKUP($Y486,[1]Edades!$A$3:$H$153,6,FALSE)</f>
        <v>6 - Persona mayor</v>
      </c>
      <c r="AB486" s="63">
        <f>VLOOKUP($Y486,[1]Edades!$A$3:$H$153,7,FALSE)</f>
        <v>15</v>
      </c>
      <c r="AC486" s="63" t="str">
        <f>VLOOKUP($Y486,[1]Edades!$A$3:$H$153,8,FALSE)</f>
        <v>70-74</v>
      </c>
      <c r="AD486" s="91" t="s">
        <v>1590</v>
      </c>
      <c r="AE486" s="85">
        <v>2</v>
      </c>
      <c r="AF486" s="85" t="s">
        <v>807</v>
      </c>
      <c r="AG486" s="86" t="s">
        <v>1777</v>
      </c>
      <c r="AH486" s="85" t="s">
        <v>807</v>
      </c>
      <c r="AI486" s="85" t="s">
        <v>807</v>
      </c>
      <c r="AJ486" s="85" t="s">
        <v>807</v>
      </c>
      <c r="AK486" s="86" t="s">
        <v>1775</v>
      </c>
      <c r="AL486" s="85" t="s">
        <v>807</v>
      </c>
      <c r="AM486" s="85" t="s">
        <v>1786</v>
      </c>
      <c r="AN486" s="85" t="s">
        <v>131</v>
      </c>
      <c r="AO486" s="85" t="s">
        <v>131</v>
      </c>
      <c r="AP486" s="85" t="s">
        <v>131</v>
      </c>
      <c r="AQ486" s="75" t="s">
        <v>1841</v>
      </c>
      <c r="AR486" s="53" t="str">
        <f t="shared" si="321"/>
        <v>86568 - Puerto Asís</v>
      </c>
      <c r="AS486" s="85" t="s">
        <v>1655</v>
      </c>
      <c r="AT486" s="85">
        <v>3125734850</v>
      </c>
      <c r="AU486" s="85" t="s">
        <v>1219</v>
      </c>
      <c r="AV486" s="85"/>
      <c r="AW486" s="85"/>
      <c r="AX486" s="85"/>
      <c r="AY486" s="85"/>
      <c r="AZ486" s="85"/>
      <c r="BA486" s="85">
        <v>86</v>
      </c>
      <c r="BB486" s="85" t="s">
        <v>1778</v>
      </c>
      <c r="BC486" s="85">
        <v>86568</v>
      </c>
      <c r="BD486" s="85" t="s">
        <v>1655</v>
      </c>
      <c r="BE486" s="89">
        <v>860010017201</v>
      </c>
      <c r="BF486" s="49" t="s">
        <v>1081</v>
      </c>
      <c r="BG486" s="85" t="s">
        <v>1779</v>
      </c>
      <c r="BH486" s="85" t="s">
        <v>1780</v>
      </c>
      <c r="BI486" s="85">
        <v>4201616</v>
      </c>
      <c r="BJ486" s="85"/>
      <c r="BK486" s="85"/>
      <c r="BL486" s="85" t="s">
        <v>807</v>
      </c>
      <c r="BM486" s="85" t="s">
        <v>130</v>
      </c>
      <c r="BN486" s="85" t="s">
        <v>132</v>
      </c>
      <c r="BO486" s="85">
        <v>0</v>
      </c>
      <c r="BP486" s="85" t="s">
        <v>132</v>
      </c>
      <c r="BQ486" s="85" t="s">
        <v>132</v>
      </c>
      <c r="BR486" s="85" t="s">
        <v>807</v>
      </c>
      <c r="BS486" s="85" t="s">
        <v>807</v>
      </c>
      <c r="BT486" s="87">
        <v>44634</v>
      </c>
      <c r="BU486" s="85" t="s">
        <v>1677</v>
      </c>
      <c r="BV486" s="85" t="s">
        <v>130</v>
      </c>
      <c r="BW486" s="91" t="s">
        <v>1808</v>
      </c>
      <c r="BX486" s="85"/>
      <c r="BY486" s="85" t="s">
        <v>132</v>
      </c>
      <c r="BZ486" s="85" t="s">
        <v>807</v>
      </c>
      <c r="CA486" s="85" t="s">
        <v>807</v>
      </c>
      <c r="CB486" s="85"/>
      <c r="CC486" s="85"/>
      <c r="CD486" s="85" t="s">
        <v>131</v>
      </c>
      <c r="CE486" s="88" t="s">
        <v>1681</v>
      </c>
      <c r="CF486" s="80" t="str">
        <f t="shared" si="336"/>
        <v>HTA</v>
      </c>
      <c r="CG486" s="109">
        <v>60</v>
      </c>
      <c r="CH486" s="95">
        <v>156</v>
      </c>
      <c r="CI486" s="50">
        <f t="shared" si="305"/>
        <v>24.654832347140037</v>
      </c>
      <c r="CJ486" s="18" t="str">
        <f t="shared" si="306"/>
        <v>NORMAL</v>
      </c>
      <c r="CK486" s="95">
        <f>Hoja1!L488</f>
        <v>35</v>
      </c>
      <c r="CL486" s="10" t="s">
        <v>1115</v>
      </c>
      <c r="CM486" s="114">
        <v>44348</v>
      </c>
      <c r="CN486" s="92"/>
      <c r="CO486" s="75">
        <v>1</v>
      </c>
      <c r="CP486" s="98">
        <v>44348</v>
      </c>
      <c r="CQ486" s="75">
        <v>2</v>
      </c>
      <c r="CR486" s="65" t="s">
        <v>1222</v>
      </c>
      <c r="CS486" s="75">
        <v>0</v>
      </c>
      <c r="CT486" s="110" t="s">
        <v>131</v>
      </c>
      <c r="CU486" s="93" t="s">
        <v>807</v>
      </c>
      <c r="CV486" s="92"/>
      <c r="CW486" s="102">
        <v>140</v>
      </c>
      <c r="CX486" s="102">
        <v>85</v>
      </c>
      <c r="CY486" s="93" t="s">
        <v>807</v>
      </c>
      <c r="CZ486" s="92" t="s">
        <v>132</v>
      </c>
      <c r="DA486" s="75" t="s">
        <v>807</v>
      </c>
      <c r="DB486" s="92">
        <v>0</v>
      </c>
      <c r="DC486" s="75" t="str">
        <f t="shared" si="307"/>
        <v/>
      </c>
      <c r="DD486" s="16" t="str">
        <f t="shared" si="308"/>
        <v/>
      </c>
      <c r="DE486" s="16" t="str">
        <f t="shared" si="309"/>
        <v/>
      </c>
      <c r="DF486" s="16" t="str">
        <f t="shared" si="310"/>
        <v/>
      </c>
      <c r="DG486" s="16" t="str">
        <f t="shared" si="322"/>
        <v xml:space="preserve"> +  +  + </v>
      </c>
      <c r="DH486" s="16" t="str">
        <f>E486</f>
        <v>HTA</v>
      </c>
      <c r="DI486" s="98"/>
      <c r="DJ486" s="75" t="str">
        <f t="shared" si="311"/>
        <v>NO</v>
      </c>
      <c r="DL486" s="98"/>
      <c r="DM486" s="98">
        <v>44460</v>
      </c>
      <c r="DN486" s="75" t="str">
        <f t="shared" si="312"/>
        <v>SI</v>
      </c>
      <c r="DO486" s="98"/>
      <c r="DP486" s="75" t="str">
        <f t="shared" si="313"/>
        <v>NO</v>
      </c>
      <c r="DQ486" s="98"/>
      <c r="DR486" s="75" t="str">
        <f t="shared" si="314"/>
        <v>NO</v>
      </c>
      <c r="DS486" s="98">
        <v>44414</v>
      </c>
      <c r="DT486" s="75" t="str">
        <f t="shared" si="315"/>
        <v>SI</v>
      </c>
      <c r="DU486" s="98"/>
      <c r="DV486" s="75" t="str">
        <f t="shared" si="316"/>
        <v>NO</v>
      </c>
      <c r="DW486" s="98"/>
      <c r="DX486" s="75" t="str">
        <f t="shared" si="317"/>
        <v>NO</v>
      </c>
      <c r="DY486" s="98">
        <v>44385</v>
      </c>
      <c r="DZ486" s="75" t="str">
        <f t="shared" si="318"/>
        <v>SI</v>
      </c>
      <c r="EA486" s="98"/>
      <c r="EB486" s="75" t="str">
        <f t="shared" si="319"/>
        <v>NO</v>
      </c>
      <c r="EC486" s="98" t="s">
        <v>807</v>
      </c>
      <c r="ED486" s="92" t="s">
        <v>1530</v>
      </c>
      <c r="EE486" s="92"/>
      <c r="EF486" s="98" t="s">
        <v>807</v>
      </c>
      <c r="EG486" s="94"/>
      <c r="EH486" s="99"/>
      <c r="EI486" s="99" t="s">
        <v>807</v>
      </c>
      <c r="EJ486" s="99"/>
      <c r="EK486" s="111">
        <v>44390</v>
      </c>
      <c r="EL486" s="92">
        <v>0.55000000000000004</v>
      </c>
      <c r="EM486" s="112">
        <v>44390</v>
      </c>
      <c r="EN486" s="102">
        <v>90</v>
      </c>
      <c r="EO486" s="111">
        <v>44390</v>
      </c>
      <c r="EP486" s="92">
        <v>197</v>
      </c>
      <c r="EQ486" s="111">
        <v>44390</v>
      </c>
      <c r="ER486" s="99">
        <v>117.6</v>
      </c>
      <c r="ES486" s="111">
        <v>44390</v>
      </c>
      <c r="ET486" s="192">
        <v>42.4</v>
      </c>
      <c r="EU486" s="111">
        <v>44390</v>
      </c>
      <c r="EV486" s="92">
        <v>185</v>
      </c>
      <c r="EW486" s="101"/>
      <c r="EX486" s="92"/>
      <c r="EY486" s="103"/>
      <c r="EZ486" s="92"/>
      <c r="FA486" s="102"/>
      <c r="FB486" s="102"/>
      <c r="FC486" s="92"/>
      <c r="FD486" s="92"/>
      <c r="FE486" s="103"/>
      <c r="FF486" s="105"/>
      <c r="FG486" s="111">
        <v>44390</v>
      </c>
      <c r="FH486" s="181">
        <v>71</v>
      </c>
      <c r="FI486" s="92"/>
      <c r="FJ486" s="94"/>
      <c r="FK486" s="92"/>
      <c r="FL486" s="98">
        <v>44634</v>
      </c>
      <c r="FM486" s="98" t="s">
        <v>1530</v>
      </c>
      <c r="FN486" s="98">
        <v>44726</v>
      </c>
      <c r="FO486" s="107" t="s">
        <v>807</v>
      </c>
      <c r="FP486" s="92" t="s">
        <v>132</v>
      </c>
      <c r="FQ486" s="92" t="s">
        <v>132</v>
      </c>
      <c r="FR486" s="92" t="s">
        <v>132</v>
      </c>
      <c r="FS486" s="107" t="s">
        <v>807</v>
      </c>
      <c r="FT486" s="92" t="s">
        <v>132</v>
      </c>
      <c r="FU486" s="92"/>
      <c r="GM486" s="102"/>
    </row>
    <row r="487" spans="1:195" s="75" customFormat="1" x14ac:dyDescent="0.25">
      <c r="A487" s="85">
        <v>2022</v>
      </c>
      <c r="B487" s="76">
        <v>44926</v>
      </c>
      <c r="C487" s="85" t="s">
        <v>121</v>
      </c>
      <c r="D487" s="85" t="s">
        <v>122</v>
      </c>
      <c r="E487" s="85" t="s">
        <v>123</v>
      </c>
      <c r="F487" s="77">
        <f t="shared" si="324"/>
        <v>486</v>
      </c>
      <c r="G487" s="85" t="s">
        <v>1586</v>
      </c>
      <c r="H487" s="85">
        <v>86</v>
      </c>
      <c r="I487" s="85" t="s">
        <v>797</v>
      </c>
      <c r="J487" s="217" t="s">
        <v>911</v>
      </c>
      <c r="K487" s="77" t="str">
        <f>VLOOKUP(J487,[1]CodMpios!$B$1075:$E$1087,4,FALSE)</f>
        <v>86568 - Puerto Asís</v>
      </c>
      <c r="L487" s="77" t="str">
        <f>VLOOKUP($J487,[1]Coord_Mpios_X_Y!$B$102:$K$114,9,FALSE)</f>
        <v>0,478611463602</v>
      </c>
      <c r="M487" s="77" t="str">
        <f>VLOOKUP($J487,[1]Coord_Mpios_X_Y!$B$102:$K$114,10,FALSE)</f>
        <v>-76,328200149562</v>
      </c>
      <c r="N487" s="86" t="s">
        <v>1784</v>
      </c>
      <c r="O487" s="86" t="s">
        <v>1776</v>
      </c>
      <c r="P487" s="218"/>
      <c r="Q487" s="85" t="s">
        <v>126</v>
      </c>
      <c r="R487" s="108">
        <v>97450019</v>
      </c>
      <c r="S487" s="62" t="str">
        <f t="shared" si="304"/>
        <v>CC97450019</v>
      </c>
      <c r="T487" s="91" t="s">
        <v>593</v>
      </c>
      <c r="U487" s="85" t="s">
        <v>161</v>
      </c>
      <c r="V487" s="91" t="s">
        <v>917</v>
      </c>
      <c r="W487" s="85" t="s">
        <v>966</v>
      </c>
      <c r="X487" s="87">
        <v>22151</v>
      </c>
      <c r="Y487" s="89">
        <f t="shared" si="320"/>
        <v>60</v>
      </c>
      <c r="Z487" s="63">
        <f>VLOOKUP($Y487,[1]Edades!$A$3:$H$153,4,FALSE)</f>
        <v>6</v>
      </c>
      <c r="AA487" s="63" t="str">
        <f>VLOOKUP($Y487,[1]Edades!$A$3:$H$153,6,FALSE)</f>
        <v>6 - Persona mayor</v>
      </c>
      <c r="AB487" s="63">
        <f>VLOOKUP($Y487,[1]Edades!$A$3:$H$153,7,FALSE)</f>
        <v>13</v>
      </c>
      <c r="AC487" s="63" t="str">
        <f>VLOOKUP($Y487,[1]Edades!$A$3:$H$153,8,FALSE)</f>
        <v>60-64</v>
      </c>
      <c r="AD487" s="91" t="s">
        <v>1590</v>
      </c>
      <c r="AE487" s="85">
        <v>2</v>
      </c>
      <c r="AF487" s="85" t="s">
        <v>807</v>
      </c>
      <c r="AG487" s="86" t="s">
        <v>363</v>
      </c>
      <c r="AH487" s="86" t="s">
        <v>130</v>
      </c>
      <c r="AI487" s="85" t="s">
        <v>807</v>
      </c>
      <c r="AJ487" s="85" t="s">
        <v>807</v>
      </c>
      <c r="AK487" s="86" t="s">
        <v>1784</v>
      </c>
      <c r="AL487" s="86" t="s">
        <v>1600</v>
      </c>
      <c r="AM487" s="85" t="s">
        <v>1786</v>
      </c>
      <c r="AN487" s="85" t="s">
        <v>131</v>
      </c>
      <c r="AO487" s="85" t="s">
        <v>131</v>
      </c>
      <c r="AP487" s="85" t="s">
        <v>131</v>
      </c>
      <c r="AQ487" s="75" t="s">
        <v>1841</v>
      </c>
      <c r="AR487" s="53" t="str">
        <f t="shared" si="321"/>
        <v>86568 - Puerto Asís</v>
      </c>
      <c r="AS487" s="85" t="s">
        <v>1655</v>
      </c>
      <c r="AT487" s="85">
        <v>3212961942</v>
      </c>
      <c r="AU487" s="85" t="s">
        <v>1219</v>
      </c>
      <c r="AV487" s="85"/>
      <c r="AW487" s="85"/>
      <c r="AX487" s="85"/>
      <c r="AY487" s="85"/>
      <c r="AZ487" s="85"/>
      <c r="BA487" s="85">
        <v>86</v>
      </c>
      <c r="BB487" s="85" t="s">
        <v>1778</v>
      </c>
      <c r="BC487" s="85">
        <v>86568</v>
      </c>
      <c r="BD487" s="85" t="s">
        <v>1655</v>
      </c>
      <c r="BE487" s="89">
        <v>860010017201</v>
      </c>
      <c r="BF487" s="49" t="s">
        <v>1081</v>
      </c>
      <c r="BG487" s="85" t="s">
        <v>1779</v>
      </c>
      <c r="BH487" s="85" t="s">
        <v>1780</v>
      </c>
      <c r="BI487" s="85">
        <v>4201616</v>
      </c>
      <c r="BJ487" s="85"/>
      <c r="BK487" s="85"/>
      <c r="BL487" s="85" t="s">
        <v>807</v>
      </c>
      <c r="BM487" s="85" t="s">
        <v>130</v>
      </c>
      <c r="BN487" s="85" t="s">
        <v>132</v>
      </c>
      <c r="BO487" s="85">
        <v>0</v>
      </c>
      <c r="BP487" s="85" t="s">
        <v>132</v>
      </c>
      <c r="BQ487" s="85" t="s">
        <v>132</v>
      </c>
      <c r="BR487" s="85" t="s">
        <v>807</v>
      </c>
      <c r="BS487" s="85" t="s">
        <v>807</v>
      </c>
      <c r="BT487" s="142">
        <v>44860</v>
      </c>
      <c r="BU487" s="85" t="s">
        <v>1677</v>
      </c>
      <c r="BV487" s="85" t="s">
        <v>130</v>
      </c>
      <c r="BW487" s="85" t="s">
        <v>807</v>
      </c>
      <c r="BX487" s="85"/>
      <c r="BY487" s="85" t="s">
        <v>132</v>
      </c>
      <c r="BZ487" s="85" t="s">
        <v>807</v>
      </c>
      <c r="CA487" s="85" t="s">
        <v>807</v>
      </c>
      <c r="CB487" s="85"/>
      <c r="CC487" s="85"/>
      <c r="CD487" s="85" t="s">
        <v>131</v>
      </c>
      <c r="CE487" s="88" t="s">
        <v>1681</v>
      </c>
      <c r="CF487" s="80" t="str">
        <f t="shared" si="336"/>
        <v>HTA</v>
      </c>
      <c r="CG487" s="109">
        <v>93</v>
      </c>
      <c r="CH487" s="95">
        <v>165</v>
      </c>
      <c r="CI487" s="50">
        <f t="shared" si="305"/>
        <v>34.159779614325075</v>
      </c>
      <c r="CJ487" s="18" t="str">
        <f t="shared" si="306"/>
        <v>OBESIDAD</v>
      </c>
      <c r="CK487" s="95">
        <f>Hoja1!L489</f>
        <v>18</v>
      </c>
      <c r="CL487" s="10" t="s">
        <v>1113</v>
      </c>
      <c r="CM487" s="114">
        <v>44349</v>
      </c>
      <c r="CN487" s="92"/>
      <c r="CO487" s="75">
        <v>1</v>
      </c>
      <c r="CP487" s="98">
        <v>44349</v>
      </c>
      <c r="CQ487" s="75">
        <v>2</v>
      </c>
      <c r="CR487" s="65" t="s">
        <v>1222</v>
      </c>
      <c r="CS487" s="75">
        <v>0</v>
      </c>
      <c r="CT487" s="110" t="s">
        <v>131</v>
      </c>
      <c r="CU487" s="93" t="s">
        <v>807</v>
      </c>
      <c r="CV487" s="92"/>
      <c r="CW487" s="102">
        <v>150</v>
      </c>
      <c r="CX487" s="102">
        <v>90</v>
      </c>
      <c r="CY487" s="93" t="s">
        <v>807</v>
      </c>
      <c r="CZ487" s="92" t="s">
        <v>132</v>
      </c>
      <c r="DA487" s="75" t="s">
        <v>807</v>
      </c>
      <c r="DB487" s="92">
        <v>0</v>
      </c>
      <c r="DC487" s="75" t="str">
        <f t="shared" si="307"/>
        <v/>
      </c>
      <c r="DD487" s="16" t="str">
        <f t="shared" si="308"/>
        <v>PRESION ALTA</v>
      </c>
      <c r="DE487" s="16" t="str">
        <f t="shared" si="309"/>
        <v/>
      </c>
      <c r="DF487" s="16" t="str">
        <f t="shared" si="310"/>
        <v/>
      </c>
      <c r="DG487" s="16" t="str">
        <f t="shared" si="322"/>
        <v xml:space="preserve"> + PRESION ALTA +  + </v>
      </c>
      <c r="DH487" s="16" t="str">
        <f>VLOOKUP(DG487,Hoja3!$A$19:$B$41,2,FALSE)</f>
        <v>PRESION ALTA</v>
      </c>
      <c r="DI487" s="98"/>
      <c r="DJ487" s="75" t="str">
        <f t="shared" si="311"/>
        <v>NO</v>
      </c>
      <c r="DL487" s="98"/>
      <c r="DM487" s="98">
        <v>44460</v>
      </c>
      <c r="DN487" s="75" t="str">
        <f t="shared" si="312"/>
        <v>SI</v>
      </c>
      <c r="DO487" s="98"/>
      <c r="DP487" s="75" t="str">
        <f t="shared" si="313"/>
        <v>NO</v>
      </c>
      <c r="DQ487" s="98"/>
      <c r="DR487" s="75" t="str">
        <f t="shared" si="314"/>
        <v>NO</v>
      </c>
      <c r="DS487" s="98"/>
      <c r="DT487" s="75" t="str">
        <f t="shared" si="315"/>
        <v>NO</v>
      </c>
      <c r="DU487" s="98"/>
      <c r="DV487" s="75" t="str">
        <f t="shared" si="316"/>
        <v>NO</v>
      </c>
      <c r="DW487" s="98"/>
      <c r="DX487" s="75" t="str">
        <f t="shared" si="317"/>
        <v>NO</v>
      </c>
      <c r="DY487" s="98">
        <v>44756</v>
      </c>
      <c r="DZ487" s="75" t="str">
        <f t="shared" si="318"/>
        <v>SI</v>
      </c>
      <c r="EA487" s="98"/>
      <c r="EB487" s="75" t="str">
        <f t="shared" si="319"/>
        <v>NO</v>
      </c>
      <c r="EC487" s="98" t="s">
        <v>807</v>
      </c>
      <c r="ED487" s="92" t="s">
        <v>1530</v>
      </c>
      <c r="EE487" s="92"/>
      <c r="EF487" s="98" t="s">
        <v>807</v>
      </c>
      <c r="EG487" s="94"/>
      <c r="EH487" s="99"/>
      <c r="EI487" s="99" t="s">
        <v>807</v>
      </c>
      <c r="EJ487" s="99"/>
      <c r="EK487" s="101">
        <v>44754</v>
      </c>
      <c r="EL487" s="92">
        <v>1</v>
      </c>
      <c r="EM487" s="103">
        <v>44754</v>
      </c>
      <c r="EN487" s="102">
        <v>92</v>
      </c>
      <c r="EO487" s="101">
        <v>44754</v>
      </c>
      <c r="EP487" s="92">
        <v>165</v>
      </c>
      <c r="EQ487" s="101">
        <v>44754</v>
      </c>
      <c r="ER487" s="99">
        <v>96</v>
      </c>
      <c r="ES487" s="101">
        <v>44754</v>
      </c>
      <c r="ET487" s="192">
        <v>47</v>
      </c>
      <c r="EU487" s="101">
        <v>44754</v>
      </c>
      <c r="EV487" s="92">
        <v>110</v>
      </c>
      <c r="EW487" s="101">
        <v>44754</v>
      </c>
      <c r="EX487" s="92"/>
      <c r="EY487" s="103"/>
      <c r="EZ487" s="92"/>
      <c r="FA487" s="102"/>
      <c r="FB487" s="102"/>
      <c r="FC487" s="92"/>
      <c r="FD487" s="92"/>
      <c r="FE487" s="103">
        <v>44754</v>
      </c>
      <c r="FF487" s="105">
        <v>13.6</v>
      </c>
      <c r="FG487" s="101">
        <v>44754</v>
      </c>
      <c r="FH487" s="118">
        <v>115</v>
      </c>
      <c r="FI487" s="92"/>
      <c r="FJ487" s="94"/>
      <c r="FK487" s="92"/>
      <c r="FL487" s="114">
        <v>44860</v>
      </c>
      <c r="FM487" s="98" t="s">
        <v>1530</v>
      </c>
      <c r="FN487" s="114">
        <v>44952</v>
      </c>
      <c r="FO487" s="107"/>
      <c r="FP487" s="92" t="s">
        <v>132</v>
      </c>
      <c r="FQ487" s="92" t="s">
        <v>132</v>
      </c>
      <c r="FR487" s="92" t="s">
        <v>132</v>
      </c>
      <c r="FS487" s="107" t="s">
        <v>807</v>
      </c>
      <c r="FT487" s="92" t="s">
        <v>132</v>
      </c>
      <c r="FU487" s="92"/>
      <c r="GM487" s="102"/>
    </row>
    <row r="488" spans="1:195" s="75" customFormat="1" x14ac:dyDescent="0.25">
      <c r="A488" s="85">
        <v>2022</v>
      </c>
      <c r="B488" s="76">
        <v>44926</v>
      </c>
      <c r="C488" s="85" t="s">
        <v>121</v>
      </c>
      <c r="D488" s="85" t="s">
        <v>122</v>
      </c>
      <c r="E488" s="85" t="s">
        <v>1475</v>
      </c>
      <c r="F488" s="77">
        <f t="shared" si="324"/>
        <v>487</v>
      </c>
      <c r="G488" s="85" t="s">
        <v>1586</v>
      </c>
      <c r="H488" s="85">
        <v>86</v>
      </c>
      <c r="I488" s="85" t="s">
        <v>797</v>
      </c>
      <c r="J488" s="217" t="s">
        <v>980</v>
      </c>
      <c r="K488" s="77" t="str">
        <f>VLOOKUP(J488,[1]CodMpios!$B$1075:$E$1087,4,FALSE)</f>
        <v>86755 - San Francisco</v>
      </c>
      <c r="L488" s="77" t="str">
        <f>VLOOKUP($J488,[1]Coord_Mpios_X_Y!$B$102:$K$114,9,FALSE)</f>
        <v>1,136071096046</v>
      </c>
      <c r="M488" s="77" t="str">
        <f>VLOOKUP($J488,[1]Coord_Mpios_X_Y!$B$102:$K$114,10,FALSE)</f>
        <v>-76,847266605795</v>
      </c>
      <c r="N488" s="86" t="s">
        <v>1775</v>
      </c>
      <c r="O488" s="86" t="s">
        <v>1776</v>
      </c>
      <c r="P488" s="218"/>
      <c r="Q488" s="85" t="s">
        <v>126</v>
      </c>
      <c r="R488" s="108">
        <v>5349407</v>
      </c>
      <c r="S488" s="62" t="str">
        <f t="shared" si="304"/>
        <v>CC5349407</v>
      </c>
      <c r="T488" s="91" t="s">
        <v>754</v>
      </c>
      <c r="U488" s="85" t="s">
        <v>575</v>
      </c>
      <c r="V488" s="91" t="s">
        <v>225</v>
      </c>
      <c r="W488" s="85" t="s">
        <v>187</v>
      </c>
      <c r="X488" s="87">
        <v>19146</v>
      </c>
      <c r="Y488" s="89">
        <f t="shared" si="320"/>
        <v>52</v>
      </c>
      <c r="Z488" s="63">
        <f>VLOOKUP($Y488,[1]Edades!$A$3:$H$153,4,FALSE)</f>
        <v>5</v>
      </c>
      <c r="AA488" s="63" t="str">
        <f>VLOOKUP($Y488,[1]Edades!$A$3:$H$153,6,FALSE)</f>
        <v>5 - Adultez</v>
      </c>
      <c r="AB488" s="63">
        <f>VLOOKUP($Y488,[1]Edades!$A$3:$H$153,7,FALSE)</f>
        <v>11</v>
      </c>
      <c r="AC488" s="63" t="str">
        <f>VLOOKUP($Y488,[1]Edades!$A$3:$H$153,8,FALSE)</f>
        <v>50-54</v>
      </c>
      <c r="AD488" s="91" t="s">
        <v>1589</v>
      </c>
      <c r="AE488" s="85">
        <v>1</v>
      </c>
      <c r="AF488" s="85" t="s">
        <v>807</v>
      </c>
      <c r="AG488" s="86" t="s">
        <v>1777</v>
      </c>
      <c r="AH488" s="85" t="s">
        <v>807</v>
      </c>
      <c r="AI488" s="85" t="s">
        <v>807</v>
      </c>
      <c r="AJ488" s="85" t="s">
        <v>807</v>
      </c>
      <c r="AK488" s="86" t="s">
        <v>1775</v>
      </c>
      <c r="AL488" s="85" t="s">
        <v>807</v>
      </c>
      <c r="AM488" s="85" t="s">
        <v>1786</v>
      </c>
      <c r="AN488" s="85" t="s">
        <v>131</v>
      </c>
      <c r="AO488" s="85" t="s">
        <v>131</v>
      </c>
      <c r="AP488" s="85" t="s">
        <v>131</v>
      </c>
      <c r="AQ488" s="75" t="s">
        <v>1841</v>
      </c>
      <c r="AR488" s="53" t="str">
        <f t="shared" si="321"/>
        <v>86755 - San Francisco</v>
      </c>
      <c r="AS488" s="85" t="s">
        <v>1938</v>
      </c>
      <c r="AT488" s="85">
        <v>3114082354</v>
      </c>
      <c r="AU488" s="85" t="s">
        <v>1219</v>
      </c>
      <c r="AV488" s="85"/>
      <c r="AW488" s="85"/>
      <c r="AX488" s="85"/>
      <c r="AY488" s="85"/>
      <c r="AZ488" s="85"/>
      <c r="BA488" s="85">
        <v>86</v>
      </c>
      <c r="BB488" s="85" t="s">
        <v>1778</v>
      </c>
      <c r="BC488" s="85">
        <v>86755</v>
      </c>
      <c r="BD488" s="85" t="s">
        <v>1938</v>
      </c>
      <c r="BE488" s="89">
        <v>860010017201</v>
      </c>
      <c r="BF488" t="s">
        <v>1079</v>
      </c>
      <c r="BG488" s="85" t="s">
        <v>1779</v>
      </c>
      <c r="BH488" s="85" t="s">
        <v>1780</v>
      </c>
      <c r="BI488" s="85">
        <v>4201616</v>
      </c>
      <c r="BJ488" s="85"/>
      <c r="BK488" s="85"/>
      <c r="BL488" s="85" t="s">
        <v>807</v>
      </c>
      <c r="BM488" s="85" t="s">
        <v>130</v>
      </c>
      <c r="BN488" s="85" t="s">
        <v>132</v>
      </c>
      <c r="BO488" s="85">
        <v>0</v>
      </c>
      <c r="BP488" s="85" t="s">
        <v>132</v>
      </c>
      <c r="BQ488" s="85" t="s">
        <v>132</v>
      </c>
      <c r="BR488" s="85" t="s">
        <v>807</v>
      </c>
      <c r="BS488" s="85" t="s">
        <v>807</v>
      </c>
      <c r="BT488" s="90">
        <v>44862</v>
      </c>
      <c r="BU488" s="85" t="s">
        <v>1677</v>
      </c>
      <c r="BV488" s="85" t="s">
        <v>130</v>
      </c>
      <c r="BW488" s="91" t="s">
        <v>1678</v>
      </c>
      <c r="BX488" s="85"/>
      <c r="BY488" s="85" t="s">
        <v>132</v>
      </c>
      <c r="BZ488" s="85" t="s">
        <v>807</v>
      </c>
      <c r="CA488" s="85" t="s">
        <v>807</v>
      </c>
      <c r="CB488" s="85"/>
      <c r="CC488" s="85"/>
      <c r="CD488" s="85" t="s">
        <v>131</v>
      </c>
      <c r="CE488" s="88" t="s">
        <v>1681</v>
      </c>
      <c r="CF488" s="80" t="str">
        <f t="shared" si="336"/>
        <v>HTA + DM</v>
      </c>
      <c r="CG488" s="109">
        <v>65</v>
      </c>
      <c r="CH488" s="95">
        <v>165</v>
      </c>
      <c r="CI488" s="50">
        <f t="shared" si="305"/>
        <v>23.875114784205696</v>
      </c>
      <c r="CJ488" s="18" t="str">
        <f t="shared" si="306"/>
        <v>NORMAL</v>
      </c>
      <c r="CK488" s="95">
        <f>Hoja1!L490</f>
        <v>0</v>
      </c>
      <c r="CL488" s="10" t="s">
        <v>1112</v>
      </c>
      <c r="CM488" s="97">
        <v>44350</v>
      </c>
      <c r="CN488" s="92"/>
      <c r="CO488" s="75">
        <v>1</v>
      </c>
      <c r="CP488" s="97">
        <v>44350</v>
      </c>
      <c r="CQ488" s="75">
        <v>1</v>
      </c>
      <c r="CR488" s="97">
        <v>44350</v>
      </c>
      <c r="CS488" s="75">
        <v>1</v>
      </c>
      <c r="CT488" s="92" t="s">
        <v>1709</v>
      </c>
      <c r="CU488" s="93" t="s">
        <v>807</v>
      </c>
      <c r="CV488" s="92"/>
      <c r="CW488" s="102">
        <v>140</v>
      </c>
      <c r="CX488" s="102">
        <v>90</v>
      </c>
      <c r="CY488" s="93" t="s">
        <v>807</v>
      </c>
      <c r="CZ488" s="92" t="s">
        <v>132</v>
      </c>
      <c r="DA488" s="75" t="s">
        <v>807</v>
      </c>
      <c r="DB488" s="92">
        <v>0</v>
      </c>
      <c r="DC488" s="75" t="str">
        <f t="shared" si="307"/>
        <v/>
      </c>
      <c r="DD488" s="16" t="str">
        <f t="shared" si="308"/>
        <v>PRESION ALTA</v>
      </c>
      <c r="DE488" s="16" t="str">
        <f t="shared" si="309"/>
        <v/>
      </c>
      <c r="DF488" s="16" t="str">
        <f t="shared" si="310"/>
        <v>HDL ALTO</v>
      </c>
      <c r="DG488" s="16" t="str">
        <f t="shared" si="322"/>
        <v xml:space="preserve"> + PRESION ALTA +  + HDL ALTO</v>
      </c>
      <c r="DH488" s="16" t="str">
        <f>VLOOKUP(DG488,Hoja3!$A$19:$B$41,2,FALSE)</f>
        <v>PRESION ALTA + HDL ALTO</v>
      </c>
      <c r="DI488" s="98"/>
      <c r="DJ488" s="75" t="str">
        <f t="shared" si="311"/>
        <v>NO</v>
      </c>
      <c r="DL488" s="98"/>
      <c r="DM488" s="98">
        <v>44384</v>
      </c>
      <c r="DN488" s="75" t="str">
        <f t="shared" si="312"/>
        <v>SI</v>
      </c>
      <c r="DO488" s="98"/>
      <c r="DP488" s="75" t="str">
        <f t="shared" si="313"/>
        <v>NO</v>
      </c>
      <c r="DQ488" s="98"/>
      <c r="DR488" s="75" t="str">
        <f t="shared" si="314"/>
        <v>NO</v>
      </c>
      <c r="DS488" s="98">
        <v>44384</v>
      </c>
      <c r="DT488" s="75" t="str">
        <f t="shared" si="315"/>
        <v>SI</v>
      </c>
      <c r="DU488" s="98"/>
      <c r="DV488" s="75" t="str">
        <f t="shared" si="316"/>
        <v>NO</v>
      </c>
      <c r="DW488" s="98"/>
      <c r="DX488" s="75" t="str">
        <f t="shared" si="317"/>
        <v>NO</v>
      </c>
      <c r="DY488" s="98">
        <v>44861</v>
      </c>
      <c r="DZ488" s="75" t="str">
        <f t="shared" si="318"/>
        <v>SI</v>
      </c>
      <c r="EA488" s="98"/>
      <c r="EB488" s="75" t="str">
        <f t="shared" si="319"/>
        <v>NO</v>
      </c>
      <c r="EC488" s="98" t="s">
        <v>807</v>
      </c>
      <c r="ED488" s="92" t="s">
        <v>1530</v>
      </c>
      <c r="EE488" s="92"/>
      <c r="EF488" s="98" t="s">
        <v>807</v>
      </c>
      <c r="EG488" s="94"/>
      <c r="EH488" s="92" t="s">
        <v>1793</v>
      </c>
      <c r="EI488" s="99" t="s">
        <v>807</v>
      </c>
      <c r="EJ488" s="99"/>
      <c r="EK488" s="101">
        <v>44342</v>
      </c>
      <c r="EL488" s="92">
        <v>0.8</v>
      </c>
      <c r="EM488" s="103">
        <v>44342</v>
      </c>
      <c r="EN488" s="102">
        <v>260</v>
      </c>
      <c r="EO488" s="101">
        <v>44342</v>
      </c>
      <c r="EP488" s="92">
        <v>254</v>
      </c>
      <c r="EQ488" s="101">
        <v>44342</v>
      </c>
      <c r="ER488" s="99">
        <v>-796.40000000000009</v>
      </c>
      <c r="ES488" s="101" t="s">
        <v>1836</v>
      </c>
      <c r="ET488" s="192">
        <v>999</v>
      </c>
      <c r="EU488" s="101">
        <v>44342</v>
      </c>
      <c r="EV488" s="92">
        <v>257</v>
      </c>
      <c r="EW488" s="101" t="s">
        <v>1940</v>
      </c>
      <c r="EX488" s="92"/>
      <c r="EY488" s="103">
        <v>44342</v>
      </c>
      <c r="EZ488" s="92">
        <v>9.6</v>
      </c>
      <c r="FA488" s="102"/>
      <c r="FB488" s="102"/>
      <c r="FC488" s="92"/>
      <c r="FD488" s="92"/>
      <c r="FE488" s="103">
        <v>44342</v>
      </c>
      <c r="FF488" s="105" t="s">
        <v>2068</v>
      </c>
      <c r="FG488" s="101" t="s">
        <v>1836</v>
      </c>
      <c r="FH488" s="105">
        <v>98</v>
      </c>
      <c r="FI488" s="92"/>
      <c r="FJ488" s="94"/>
      <c r="FK488" s="92"/>
      <c r="FL488" s="97">
        <v>44862</v>
      </c>
      <c r="FM488" s="98" t="s">
        <v>1530</v>
      </c>
      <c r="FN488" s="97">
        <v>44954</v>
      </c>
      <c r="FO488" s="107"/>
      <c r="FP488" s="92" t="s">
        <v>132</v>
      </c>
      <c r="FQ488" s="92" t="s">
        <v>132</v>
      </c>
      <c r="FR488" s="92" t="s">
        <v>132</v>
      </c>
      <c r="FS488" s="107" t="s">
        <v>807</v>
      </c>
      <c r="FT488" s="92" t="s">
        <v>132</v>
      </c>
      <c r="FU488" s="92"/>
      <c r="GM488" s="102"/>
    </row>
    <row r="489" spans="1:195" s="75" customFormat="1" x14ac:dyDescent="0.25">
      <c r="A489" s="85">
        <v>2022</v>
      </c>
      <c r="B489" s="76">
        <v>44926</v>
      </c>
      <c r="C489" s="85" t="s">
        <v>121</v>
      </c>
      <c r="D489" s="85" t="s">
        <v>122</v>
      </c>
      <c r="E489" s="85" t="s">
        <v>123</v>
      </c>
      <c r="F489" s="77">
        <f t="shared" si="324"/>
        <v>488</v>
      </c>
      <c r="G489" s="85" t="s">
        <v>1586</v>
      </c>
      <c r="H489" s="85">
        <v>86</v>
      </c>
      <c r="I489" s="85" t="s">
        <v>797</v>
      </c>
      <c r="J489" s="217" t="s">
        <v>911</v>
      </c>
      <c r="K489" s="77" t="str">
        <f>VLOOKUP(J489,[1]CodMpios!$B$1075:$E$1087,4,FALSE)</f>
        <v>86568 - Puerto Asís</v>
      </c>
      <c r="L489" s="77" t="str">
        <f>VLOOKUP($J489,[1]Coord_Mpios_X_Y!$B$102:$K$114,9,FALSE)</f>
        <v>0,478611463602</v>
      </c>
      <c r="M489" s="77" t="str">
        <f>VLOOKUP($J489,[1]Coord_Mpios_X_Y!$B$102:$K$114,10,FALSE)</f>
        <v>-76,328200149562</v>
      </c>
      <c r="N489" s="86" t="s">
        <v>1784</v>
      </c>
      <c r="O489" s="86" t="s">
        <v>1776</v>
      </c>
      <c r="P489" s="218"/>
      <c r="Q489" s="85" t="s">
        <v>126</v>
      </c>
      <c r="R489" s="108">
        <v>18109926</v>
      </c>
      <c r="S489" s="62" t="str">
        <f t="shared" si="304"/>
        <v>CC18109926</v>
      </c>
      <c r="T489" s="91" t="s">
        <v>636</v>
      </c>
      <c r="U489" s="85" t="s">
        <v>967</v>
      </c>
      <c r="V489" s="91" t="s">
        <v>825</v>
      </c>
      <c r="W489" s="85" t="s">
        <v>435</v>
      </c>
      <c r="X489" s="87">
        <v>23241</v>
      </c>
      <c r="Y489" s="89">
        <f t="shared" si="320"/>
        <v>63</v>
      </c>
      <c r="Z489" s="63">
        <f>VLOOKUP($Y489,[1]Edades!$A$3:$H$153,4,FALSE)</f>
        <v>6</v>
      </c>
      <c r="AA489" s="63" t="str">
        <f>VLOOKUP($Y489,[1]Edades!$A$3:$H$153,6,FALSE)</f>
        <v>6 - Persona mayor</v>
      </c>
      <c r="AB489" s="63">
        <f>VLOOKUP($Y489,[1]Edades!$A$3:$H$153,7,FALSE)</f>
        <v>13</v>
      </c>
      <c r="AC489" s="63" t="str">
        <f>VLOOKUP($Y489,[1]Edades!$A$3:$H$153,8,FALSE)</f>
        <v>60-64</v>
      </c>
      <c r="AD489" s="91" t="s">
        <v>1589</v>
      </c>
      <c r="AE489" s="85">
        <v>1</v>
      </c>
      <c r="AF489" s="85" t="s">
        <v>807</v>
      </c>
      <c r="AG489" s="117" t="s">
        <v>1777</v>
      </c>
      <c r="AH489" s="117" t="s">
        <v>132</v>
      </c>
      <c r="AI489" s="85" t="s">
        <v>2237</v>
      </c>
      <c r="AJ489" s="85" t="s">
        <v>2069</v>
      </c>
      <c r="AK489" s="117" t="s">
        <v>1784</v>
      </c>
      <c r="AL489" s="86" t="s">
        <v>1602</v>
      </c>
      <c r="AM489" s="85" t="s">
        <v>1786</v>
      </c>
      <c r="AN489" s="85" t="s">
        <v>131</v>
      </c>
      <c r="AO489" s="85" t="s">
        <v>131</v>
      </c>
      <c r="AP489" s="85" t="s">
        <v>131</v>
      </c>
      <c r="AQ489" s="75" t="s">
        <v>1841</v>
      </c>
      <c r="AR489" s="53" t="str">
        <f t="shared" si="321"/>
        <v>86568 - Puerto Asís</v>
      </c>
      <c r="AS489" s="85" t="s">
        <v>1655</v>
      </c>
      <c r="AT489" s="85">
        <v>3224720433</v>
      </c>
      <c r="AU489" s="85" t="s">
        <v>1219</v>
      </c>
      <c r="AV489" s="85"/>
      <c r="AW489" s="85"/>
      <c r="AX489" s="85"/>
      <c r="AY489" s="85"/>
      <c r="AZ489" s="85"/>
      <c r="BA489" s="85">
        <v>86</v>
      </c>
      <c r="BB489" s="85" t="s">
        <v>1778</v>
      </c>
      <c r="BC489" s="85">
        <v>86568</v>
      </c>
      <c r="BD489" s="85" t="s">
        <v>1655</v>
      </c>
      <c r="BE489" s="89">
        <v>860010017201</v>
      </c>
      <c r="BF489" s="49" t="s">
        <v>1081</v>
      </c>
      <c r="BG489" s="85" t="s">
        <v>1779</v>
      </c>
      <c r="BH489" s="85" t="s">
        <v>1780</v>
      </c>
      <c r="BI489" s="85">
        <v>4201616</v>
      </c>
      <c r="BJ489" s="85"/>
      <c r="BK489" s="85"/>
      <c r="BL489" s="85" t="s">
        <v>807</v>
      </c>
      <c r="BM489" s="85" t="s">
        <v>130</v>
      </c>
      <c r="BN489" s="85" t="s">
        <v>132</v>
      </c>
      <c r="BO489" s="85">
        <v>0</v>
      </c>
      <c r="BP489" s="85" t="s">
        <v>132</v>
      </c>
      <c r="BQ489" s="85" t="s">
        <v>132</v>
      </c>
      <c r="BR489" s="85" t="s">
        <v>1676</v>
      </c>
      <c r="BS489" s="85" t="s">
        <v>132</v>
      </c>
      <c r="BT489" s="142">
        <v>44918</v>
      </c>
      <c r="BU489" s="85" t="s">
        <v>1677</v>
      </c>
      <c r="BV489" s="85" t="s">
        <v>130</v>
      </c>
      <c r="BW489" s="91" t="s">
        <v>1682</v>
      </c>
      <c r="BX489" s="85" t="s">
        <v>132</v>
      </c>
      <c r="BY489" s="85" t="s">
        <v>132</v>
      </c>
      <c r="BZ489" s="85" t="s">
        <v>130</v>
      </c>
      <c r="CA489" s="85" t="s">
        <v>132</v>
      </c>
      <c r="CB489" s="85" t="s">
        <v>131</v>
      </c>
      <c r="CC489" s="85" t="s">
        <v>131</v>
      </c>
      <c r="CD489" s="85" t="s">
        <v>1782</v>
      </c>
      <c r="CE489" s="88" t="s">
        <v>1681</v>
      </c>
      <c r="CF489" s="80" t="str">
        <f t="shared" si="336"/>
        <v>HTA</v>
      </c>
      <c r="CG489" s="109">
        <v>85</v>
      </c>
      <c r="CH489" s="95">
        <v>170</v>
      </c>
      <c r="CI489" s="50">
        <f t="shared" si="305"/>
        <v>29.411764705882355</v>
      </c>
      <c r="CJ489" s="18" t="str">
        <f t="shared" si="306"/>
        <v>SOBREPESO</v>
      </c>
      <c r="CK489" s="95">
        <f>Hoja1!L491</f>
        <v>20</v>
      </c>
      <c r="CL489" s="10" t="s">
        <v>1114</v>
      </c>
      <c r="CM489" s="114">
        <v>44350</v>
      </c>
      <c r="CN489" s="92"/>
      <c r="CO489" s="75">
        <v>1</v>
      </c>
      <c r="CP489" s="98">
        <v>44350</v>
      </c>
      <c r="CQ489" s="75">
        <v>2</v>
      </c>
      <c r="CR489" s="65" t="s">
        <v>1222</v>
      </c>
      <c r="CS489" s="75">
        <v>0</v>
      </c>
      <c r="CT489" s="110" t="s">
        <v>131</v>
      </c>
      <c r="CU489" s="92" t="s">
        <v>132</v>
      </c>
      <c r="CV489" s="92"/>
      <c r="CW489" s="102">
        <v>140</v>
      </c>
      <c r="CX489" s="102">
        <v>80</v>
      </c>
      <c r="CY489" s="93" t="s">
        <v>807</v>
      </c>
      <c r="CZ489" s="92" t="s">
        <v>132</v>
      </c>
      <c r="DA489" s="75" t="s">
        <v>807</v>
      </c>
      <c r="DB489" s="92">
        <v>0</v>
      </c>
      <c r="DC489" s="75" t="str">
        <f t="shared" si="307"/>
        <v/>
      </c>
      <c r="DD489" s="16" t="str">
        <f t="shared" si="308"/>
        <v/>
      </c>
      <c r="DE489" s="16" t="str">
        <f t="shared" si="309"/>
        <v/>
      </c>
      <c r="DF489" s="16" t="str">
        <f t="shared" si="310"/>
        <v/>
      </c>
      <c r="DG489" s="16" t="str">
        <f t="shared" si="322"/>
        <v xml:space="preserve"> +  +  + </v>
      </c>
      <c r="DH489" s="16" t="str">
        <f t="shared" ref="DH489:DH496" si="337">E489</f>
        <v>HTA</v>
      </c>
      <c r="DI489" s="98"/>
      <c r="DJ489" s="75" t="str">
        <f t="shared" si="311"/>
        <v>NO</v>
      </c>
      <c r="DL489" s="98"/>
      <c r="DM489" s="98"/>
      <c r="DN489" s="75" t="str">
        <f t="shared" si="312"/>
        <v>NO</v>
      </c>
      <c r="DO489" s="98"/>
      <c r="DP489" s="75" t="str">
        <f t="shared" si="313"/>
        <v>NO</v>
      </c>
      <c r="DQ489" s="98"/>
      <c r="DR489" s="75" t="str">
        <f t="shared" si="314"/>
        <v>NO</v>
      </c>
      <c r="DS489" s="98"/>
      <c r="DT489" s="75" t="str">
        <f t="shared" si="315"/>
        <v>NO</v>
      </c>
      <c r="DU489" s="98"/>
      <c r="DV489" s="75" t="str">
        <f t="shared" si="316"/>
        <v>NO</v>
      </c>
      <c r="DW489" s="98"/>
      <c r="DX489" s="75" t="str">
        <f t="shared" si="317"/>
        <v>NO</v>
      </c>
      <c r="DY489" s="98">
        <v>44719</v>
      </c>
      <c r="DZ489" s="75" t="str">
        <f t="shared" si="318"/>
        <v>SI</v>
      </c>
      <c r="EA489" s="98"/>
      <c r="EB489" s="75" t="str">
        <f t="shared" si="319"/>
        <v>NO</v>
      </c>
      <c r="EC489" s="98" t="s">
        <v>807</v>
      </c>
      <c r="ED489" s="92" t="s">
        <v>1530</v>
      </c>
      <c r="EE489" s="92"/>
      <c r="EF489" s="98" t="s">
        <v>807</v>
      </c>
      <c r="EG489" s="94"/>
      <c r="EH489" s="99"/>
      <c r="EI489" s="99" t="s">
        <v>807</v>
      </c>
      <c r="EJ489" s="99"/>
      <c r="EK489" s="101">
        <v>44901</v>
      </c>
      <c r="EL489" s="92">
        <v>0.62</v>
      </c>
      <c r="EM489" s="103">
        <v>44901</v>
      </c>
      <c r="EN489" s="102">
        <v>87</v>
      </c>
      <c r="EO489" s="101">
        <v>44901</v>
      </c>
      <c r="EP489" s="92">
        <v>188</v>
      </c>
      <c r="EQ489" s="101">
        <v>44901</v>
      </c>
      <c r="ER489" s="99">
        <v>117.80000000000001</v>
      </c>
      <c r="ES489" s="101">
        <v>44901</v>
      </c>
      <c r="ET489" s="192">
        <v>33.4</v>
      </c>
      <c r="EU489" s="101">
        <v>44901</v>
      </c>
      <c r="EV489" s="92">
        <v>184</v>
      </c>
      <c r="EW489" s="101">
        <v>44901</v>
      </c>
      <c r="EX489" s="92"/>
      <c r="EY489" s="103"/>
      <c r="EZ489" s="92"/>
      <c r="FA489" s="101">
        <v>44901</v>
      </c>
      <c r="FB489" s="102" t="s">
        <v>1799</v>
      </c>
      <c r="FC489" s="101">
        <v>44901</v>
      </c>
      <c r="FD489" s="92">
        <v>45</v>
      </c>
      <c r="FE489" s="101">
        <v>44901</v>
      </c>
      <c r="FF489" s="105">
        <v>11</v>
      </c>
      <c r="FG489" s="101">
        <v>44901</v>
      </c>
      <c r="FH489" s="105">
        <v>91.1</v>
      </c>
      <c r="FI489" s="101">
        <v>44901</v>
      </c>
      <c r="FJ489" s="94" t="s">
        <v>1712</v>
      </c>
      <c r="FK489" s="92">
        <v>100</v>
      </c>
      <c r="FL489" s="114">
        <v>44918</v>
      </c>
      <c r="FM489" s="98" t="s">
        <v>1530</v>
      </c>
      <c r="FN489" s="114">
        <v>45008</v>
      </c>
      <c r="FO489" s="107"/>
      <c r="FP489" s="92" t="s">
        <v>132</v>
      </c>
      <c r="FQ489" s="92" t="s">
        <v>132</v>
      </c>
      <c r="FR489" s="92" t="s">
        <v>132</v>
      </c>
      <c r="FS489" s="107" t="s">
        <v>132</v>
      </c>
      <c r="FT489" s="92" t="s">
        <v>132</v>
      </c>
      <c r="FU489" s="92" t="s">
        <v>1801</v>
      </c>
      <c r="GM489" s="102"/>
    </row>
    <row r="490" spans="1:195" s="75" customFormat="1" x14ac:dyDescent="0.25">
      <c r="A490" s="85">
        <v>2022</v>
      </c>
      <c r="B490" s="76">
        <v>44926</v>
      </c>
      <c r="C490" s="85" t="s">
        <v>121</v>
      </c>
      <c r="D490" s="85" t="s">
        <v>122</v>
      </c>
      <c r="E490" s="85" t="s">
        <v>1474</v>
      </c>
      <c r="F490" s="77">
        <f t="shared" si="324"/>
        <v>489</v>
      </c>
      <c r="G490" s="85" t="s">
        <v>1586</v>
      </c>
      <c r="H490" s="85">
        <v>86</v>
      </c>
      <c r="I490" s="85" t="s">
        <v>797</v>
      </c>
      <c r="J490" s="217" t="s">
        <v>911</v>
      </c>
      <c r="K490" s="77" t="str">
        <f>VLOOKUP(J490,[1]CodMpios!$B$1075:$E$1087,4,FALSE)</f>
        <v>86568 - Puerto Asís</v>
      </c>
      <c r="L490" s="77" t="str">
        <f>VLOOKUP($J490,[1]Coord_Mpios_X_Y!$B$102:$K$114,9,FALSE)</f>
        <v>0,478611463602</v>
      </c>
      <c r="M490" s="77" t="str">
        <f>VLOOKUP($J490,[1]Coord_Mpios_X_Y!$B$102:$K$114,10,FALSE)</f>
        <v>-76,328200149562</v>
      </c>
      <c r="N490" s="86" t="s">
        <v>1784</v>
      </c>
      <c r="O490" s="86" t="s">
        <v>1776</v>
      </c>
      <c r="P490" s="218"/>
      <c r="Q490" s="85" t="s">
        <v>126</v>
      </c>
      <c r="R490" s="108">
        <v>16679347</v>
      </c>
      <c r="S490" s="62" t="str">
        <f t="shared" si="304"/>
        <v>CC16679347</v>
      </c>
      <c r="T490" s="91" t="s">
        <v>647</v>
      </c>
      <c r="U490" s="85" t="s">
        <v>171</v>
      </c>
      <c r="V490" s="91" t="s">
        <v>561</v>
      </c>
      <c r="W490" s="85" t="s">
        <v>273</v>
      </c>
      <c r="X490" s="87">
        <v>22744</v>
      </c>
      <c r="Y490" s="89">
        <f t="shared" si="320"/>
        <v>62</v>
      </c>
      <c r="Z490" s="63">
        <f>VLOOKUP($Y490,[1]Edades!$A$3:$H$153,4,FALSE)</f>
        <v>6</v>
      </c>
      <c r="AA490" s="63" t="str">
        <f>VLOOKUP($Y490,[1]Edades!$A$3:$H$153,6,FALSE)</f>
        <v>6 - Persona mayor</v>
      </c>
      <c r="AB490" s="63">
        <f>VLOOKUP($Y490,[1]Edades!$A$3:$H$153,7,FALSE)</f>
        <v>13</v>
      </c>
      <c r="AC490" s="63" t="str">
        <f>VLOOKUP($Y490,[1]Edades!$A$3:$H$153,8,FALSE)</f>
        <v>60-64</v>
      </c>
      <c r="AD490" s="91" t="s">
        <v>1589</v>
      </c>
      <c r="AE490" s="85">
        <v>1</v>
      </c>
      <c r="AF490" s="85" t="s">
        <v>807</v>
      </c>
      <c r="AG490" s="86" t="s">
        <v>1777</v>
      </c>
      <c r="AH490" s="85" t="s">
        <v>807</v>
      </c>
      <c r="AI490" s="85" t="s">
        <v>807</v>
      </c>
      <c r="AJ490" s="85" t="s">
        <v>807</v>
      </c>
      <c r="AK490" s="86" t="s">
        <v>1784</v>
      </c>
      <c r="AL490" s="86" t="s">
        <v>1601</v>
      </c>
      <c r="AM490" s="85" t="s">
        <v>1786</v>
      </c>
      <c r="AN490" s="85" t="s">
        <v>131</v>
      </c>
      <c r="AO490" s="85" t="s">
        <v>131</v>
      </c>
      <c r="AP490" s="85" t="s">
        <v>131</v>
      </c>
      <c r="AQ490" s="75" t="s">
        <v>1841</v>
      </c>
      <c r="AR490" s="53" t="str">
        <f t="shared" si="321"/>
        <v>86568 - Puerto Asís</v>
      </c>
      <c r="AS490" s="85" t="s">
        <v>1655</v>
      </c>
      <c r="AT490" s="85">
        <v>3168199672</v>
      </c>
      <c r="AU490" s="85" t="s">
        <v>1219</v>
      </c>
      <c r="AV490" s="85"/>
      <c r="AW490" s="85"/>
      <c r="AX490" s="85"/>
      <c r="AY490" s="85"/>
      <c r="AZ490" s="85"/>
      <c r="BA490" s="85">
        <v>86</v>
      </c>
      <c r="BB490" s="85" t="s">
        <v>1778</v>
      </c>
      <c r="BC490" s="85">
        <v>86568</v>
      </c>
      <c r="BD490" s="85" t="s">
        <v>1655</v>
      </c>
      <c r="BE490" s="89">
        <v>860010017201</v>
      </c>
      <c r="BF490" s="49" t="s">
        <v>1081</v>
      </c>
      <c r="BG490" s="85" t="s">
        <v>1779</v>
      </c>
      <c r="BH490" s="85" t="s">
        <v>1780</v>
      </c>
      <c r="BI490" s="85">
        <v>4201616</v>
      </c>
      <c r="BJ490" s="85"/>
      <c r="BK490" s="85"/>
      <c r="BL490" s="85" t="s">
        <v>807</v>
      </c>
      <c r="BM490" s="85" t="s">
        <v>130</v>
      </c>
      <c r="BN490" s="85" t="s">
        <v>132</v>
      </c>
      <c r="BO490" s="85">
        <v>0</v>
      </c>
      <c r="BP490" s="85" t="s">
        <v>132</v>
      </c>
      <c r="BQ490" s="85" t="s">
        <v>132</v>
      </c>
      <c r="BR490" s="85" t="s">
        <v>807</v>
      </c>
      <c r="BS490" s="85" t="s">
        <v>807</v>
      </c>
      <c r="BT490" s="87">
        <v>44399</v>
      </c>
      <c r="BU490" s="85" t="s">
        <v>1677</v>
      </c>
      <c r="BV490" s="85" t="s">
        <v>130</v>
      </c>
      <c r="BW490" s="89" t="s">
        <v>1609</v>
      </c>
      <c r="BX490" s="85"/>
      <c r="BY490" s="85" t="s">
        <v>132</v>
      </c>
      <c r="BZ490" s="85" t="s">
        <v>807</v>
      </c>
      <c r="CA490" s="85" t="s">
        <v>807</v>
      </c>
      <c r="CB490" s="85"/>
      <c r="CC490" s="85"/>
      <c r="CD490" s="85" t="s">
        <v>131</v>
      </c>
      <c r="CE490" s="88" t="s">
        <v>1681</v>
      </c>
      <c r="CF490" s="80" t="str">
        <f t="shared" si="336"/>
        <v>DM</v>
      </c>
      <c r="CG490" s="109">
        <v>90</v>
      </c>
      <c r="CH490" s="95">
        <v>167</v>
      </c>
      <c r="CI490" s="50">
        <f t="shared" si="305"/>
        <v>32.270787765785798</v>
      </c>
      <c r="CJ490" s="18" t="str">
        <f t="shared" si="306"/>
        <v>OBESIDAD</v>
      </c>
      <c r="CK490" s="95">
        <f>Hoja1!L492</f>
        <v>20</v>
      </c>
      <c r="CL490" s="10" t="s">
        <v>1114</v>
      </c>
      <c r="CM490" s="114">
        <v>44363</v>
      </c>
      <c r="CN490" s="92"/>
      <c r="CO490" s="92">
        <v>2</v>
      </c>
      <c r="CP490" s="65" t="s">
        <v>1222</v>
      </c>
      <c r="CQ490" s="75">
        <v>1</v>
      </c>
      <c r="CR490" s="98">
        <v>44363</v>
      </c>
      <c r="CS490" s="75">
        <v>1</v>
      </c>
      <c r="CT490" s="110" t="s">
        <v>1707</v>
      </c>
      <c r="CU490" s="93" t="s">
        <v>807</v>
      </c>
      <c r="CV490" s="92"/>
      <c r="CW490" s="102">
        <v>125</v>
      </c>
      <c r="CX490" s="102">
        <v>80</v>
      </c>
      <c r="CY490" s="93" t="s">
        <v>807</v>
      </c>
      <c r="CZ490" s="92" t="s">
        <v>132</v>
      </c>
      <c r="DA490" s="75" t="s">
        <v>807</v>
      </c>
      <c r="DB490" s="92">
        <v>0</v>
      </c>
      <c r="DC490" s="75" t="str">
        <f t="shared" si="307"/>
        <v/>
      </c>
      <c r="DD490" s="16" t="str">
        <f t="shared" si="308"/>
        <v/>
      </c>
      <c r="DE490" s="16" t="str">
        <f t="shared" si="309"/>
        <v/>
      </c>
      <c r="DF490" s="16" t="str">
        <f t="shared" si="310"/>
        <v/>
      </c>
      <c r="DG490" s="16" t="str">
        <f t="shared" si="322"/>
        <v xml:space="preserve"> +  +  + </v>
      </c>
      <c r="DH490" s="16" t="str">
        <f t="shared" si="337"/>
        <v>DM</v>
      </c>
      <c r="DI490" s="98"/>
      <c r="DJ490" s="75" t="str">
        <f t="shared" si="311"/>
        <v>NO</v>
      </c>
      <c r="DL490" s="98"/>
      <c r="DM490" s="98">
        <v>44404</v>
      </c>
      <c r="DN490" s="75" t="str">
        <f t="shared" si="312"/>
        <v>SI</v>
      </c>
      <c r="DO490" s="98"/>
      <c r="DP490" s="75" t="str">
        <f t="shared" si="313"/>
        <v>NO</v>
      </c>
      <c r="DQ490" s="98"/>
      <c r="DR490" s="75" t="str">
        <f t="shared" si="314"/>
        <v>NO</v>
      </c>
      <c r="DS490" s="98"/>
      <c r="DT490" s="75" t="str">
        <f t="shared" si="315"/>
        <v>NO</v>
      </c>
      <c r="DU490" s="98"/>
      <c r="DV490" s="75" t="str">
        <f t="shared" si="316"/>
        <v>NO</v>
      </c>
      <c r="DW490" s="98"/>
      <c r="DX490" s="75" t="str">
        <f t="shared" si="317"/>
        <v>NO</v>
      </c>
      <c r="DY490" s="98">
        <v>44362</v>
      </c>
      <c r="DZ490" s="75" t="str">
        <f t="shared" si="318"/>
        <v>SI</v>
      </c>
      <c r="EA490" s="98"/>
      <c r="EB490" s="75" t="str">
        <f t="shared" si="319"/>
        <v>NO</v>
      </c>
      <c r="EC490" s="98" t="s">
        <v>807</v>
      </c>
      <c r="ED490" s="92" t="s">
        <v>1530</v>
      </c>
      <c r="EE490" s="92"/>
      <c r="EF490" s="98" t="s">
        <v>807</v>
      </c>
      <c r="EG490" s="94"/>
      <c r="EH490" s="99"/>
      <c r="EI490" s="99" t="s">
        <v>807</v>
      </c>
      <c r="EJ490" s="99"/>
      <c r="EK490" s="101">
        <v>44362</v>
      </c>
      <c r="EL490" s="92">
        <v>0.82</v>
      </c>
      <c r="EM490" s="222"/>
      <c r="EN490" s="102"/>
      <c r="EO490" s="101">
        <v>44362</v>
      </c>
      <c r="EP490" s="92">
        <v>183</v>
      </c>
      <c r="EQ490" s="101">
        <v>44362</v>
      </c>
      <c r="ER490" s="99">
        <v>94.4</v>
      </c>
      <c r="ES490" s="101">
        <v>44362</v>
      </c>
      <c r="ET490" s="192">
        <v>35</v>
      </c>
      <c r="EU490" s="101">
        <v>44362</v>
      </c>
      <c r="EV490" s="92">
        <v>268</v>
      </c>
      <c r="EW490" s="101"/>
      <c r="EX490" s="92"/>
      <c r="EY490" s="103">
        <v>44362</v>
      </c>
      <c r="EZ490" s="92">
        <v>8.98</v>
      </c>
      <c r="FA490" s="102"/>
      <c r="FB490" s="102"/>
      <c r="FC490" s="92"/>
      <c r="FD490" s="92"/>
      <c r="FE490" s="103"/>
      <c r="FF490" s="105"/>
      <c r="FG490" s="111"/>
      <c r="FH490" s="125"/>
      <c r="FI490" s="92"/>
      <c r="FJ490" s="94"/>
      <c r="FK490" s="92"/>
      <c r="FL490" s="98">
        <v>44399</v>
      </c>
      <c r="FM490" s="98" t="s">
        <v>1530</v>
      </c>
      <c r="FN490" s="98">
        <v>44491</v>
      </c>
      <c r="FO490" s="107" t="s">
        <v>807</v>
      </c>
      <c r="FP490" s="92" t="s">
        <v>132</v>
      </c>
      <c r="FQ490" s="92" t="s">
        <v>132</v>
      </c>
      <c r="FR490" s="92" t="s">
        <v>132</v>
      </c>
      <c r="FS490" s="107" t="s">
        <v>807</v>
      </c>
      <c r="FT490" s="92" t="s">
        <v>132</v>
      </c>
      <c r="FU490" s="92"/>
      <c r="GM490" s="102"/>
    </row>
    <row r="491" spans="1:195" s="75" customFormat="1" x14ac:dyDescent="0.25">
      <c r="A491" s="85">
        <v>2022</v>
      </c>
      <c r="B491" s="76">
        <v>44926</v>
      </c>
      <c r="C491" s="85" t="s">
        <v>121</v>
      </c>
      <c r="D491" s="85" t="s">
        <v>122</v>
      </c>
      <c r="E491" s="85" t="s">
        <v>123</v>
      </c>
      <c r="F491" s="77">
        <f t="shared" si="324"/>
        <v>490</v>
      </c>
      <c r="G491" s="85" t="s">
        <v>1586</v>
      </c>
      <c r="H491" s="85">
        <v>86</v>
      </c>
      <c r="I491" s="85" t="s">
        <v>797</v>
      </c>
      <c r="J491" s="217" t="s">
        <v>994</v>
      </c>
      <c r="K491" s="77" t="str">
        <f>VLOOKUP(J491,[1]CodMpios!$B$1075:$E$1087,4,FALSE)</f>
        <v>86219 - Colon</v>
      </c>
      <c r="L491" s="77" t="str">
        <f>VLOOKUP($J491,[1]Coord_Mpios_X_Y!$B$102:$K$114,9,FALSE)</f>
        <v>1,223217818289</v>
      </c>
      <c r="M491" s="77" t="str">
        <f>VLOOKUP($J491,[1]Coord_Mpios_X_Y!$B$102:$K$114,10,FALSE)</f>
        <v>-76,966729621599</v>
      </c>
      <c r="N491" s="86" t="s">
        <v>1592</v>
      </c>
      <c r="O491" s="86" t="s">
        <v>1776</v>
      </c>
      <c r="P491" s="218"/>
      <c r="Q491" s="85" t="s">
        <v>126</v>
      </c>
      <c r="R491" s="108">
        <v>27472349</v>
      </c>
      <c r="S491" s="62" t="str">
        <f t="shared" si="304"/>
        <v>CC27472349</v>
      </c>
      <c r="T491" s="91" t="s">
        <v>660</v>
      </c>
      <c r="U491" s="85" t="s">
        <v>230</v>
      </c>
      <c r="V491" s="91" t="s">
        <v>158</v>
      </c>
      <c r="W491" s="85" t="s">
        <v>227</v>
      </c>
      <c r="X491" s="87">
        <v>15186</v>
      </c>
      <c r="Y491" s="89">
        <f t="shared" si="320"/>
        <v>41</v>
      </c>
      <c r="Z491" s="63">
        <f>VLOOKUP($Y491,[1]Edades!$A$3:$H$153,4,FALSE)</f>
        <v>5</v>
      </c>
      <c r="AA491" s="63" t="str">
        <f>VLOOKUP($Y491,[1]Edades!$A$3:$H$153,6,FALSE)</f>
        <v>5 - Adultez</v>
      </c>
      <c r="AB491" s="63">
        <f>VLOOKUP($Y491,[1]Edades!$A$3:$H$153,7,FALSE)</f>
        <v>9</v>
      </c>
      <c r="AC491" s="63" t="str">
        <f>VLOOKUP($Y491,[1]Edades!$A$3:$H$153,8,FALSE)</f>
        <v>40-44</v>
      </c>
      <c r="AD491" s="91" t="s">
        <v>1590</v>
      </c>
      <c r="AE491" s="85">
        <v>2</v>
      </c>
      <c r="AF491" s="85" t="s">
        <v>807</v>
      </c>
      <c r="AG491" s="86" t="s">
        <v>1777</v>
      </c>
      <c r="AH491" s="85" t="s">
        <v>807</v>
      </c>
      <c r="AI491" s="85" t="s">
        <v>807</v>
      </c>
      <c r="AJ491" s="85" t="s">
        <v>807</v>
      </c>
      <c r="AK491" s="86" t="s">
        <v>1592</v>
      </c>
      <c r="AL491" s="86" t="s">
        <v>1601</v>
      </c>
      <c r="AM491" s="85" t="s">
        <v>1786</v>
      </c>
      <c r="AN491" s="85" t="s">
        <v>131</v>
      </c>
      <c r="AO491" s="85" t="s">
        <v>131</v>
      </c>
      <c r="AP491" s="85" t="s">
        <v>131</v>
      </c>
      <c r="AQ491" s="75" t="s">
        <v>1841</v>
      </c>
      <c r="AR491" s="53" t="str">
        <f t="shared" si="321"/>
        <v>86219 - Colon</v>
      </c>
      <c r="AS491" s="85" t="s">
        <v>1670</v>
      </c>
      <c r="AT491" s="85">
        <v>3133392505</v>
      </c>
      <c r="AU491" s="85" t="s">
        <v>1219</v>
      </c>
      <c r="AV491" s="85"/>
      <c r="AW491" s="85"/>
      <c r="AX491" s="85"/>
      <c r="AY491" s="85"/>
      <c r="AZ491" s="85"/>
      <c r="BA491" s="85">
        <v>86</v>
      </c>
      <c r="BB491" s="85" t="s">
        <v>1778</v>
      </c>
      <c r="BC491" s="85">
        <v>86219</v>
      </c>
      <c r="BD491" s="85" t="s">
        <v>1670</v>
      </c>
      <c r="BE491" s="89">
        <v>860010017201</v>
      </c>
      <c r="BF491" t="s">
        <v>1079</v>
      </c>
      <c r="BG491" s="85" t="s">
        <v>1779</v>
      </c>
      <c r="BH491" s="85" t="s">
        <v>1780</v>
      </c>
      <c r="BI491" s="85">
        <v>4201616</v>
      </c>
      <c r="BJ491" s="85"/>
      <c r="BK491" s="85"/>
      <c r="BL491" s="85" t="s">
        <v>807</v>
      </c>
      <c r="BM491" s="85" t="s">
        <v>130</v>
      </c>
      <c r="BN491" s="85" t="s">
        <v>132</v>
      </c>
      <c r="BO491" s="85">
        <v>0</v>
      </c>
      <c r="BP491" s="85" t="s">
        <v>132</v>
      </c>
      <c r="BQ491" s="85" t="s">
        <v>132</v>
      </c>
      <c r="BR491" s="85" t="s">
        <v>807</v>
      </c>
      <c r="BS491" s="85" t="s">
        <v>807</v>
      </c>
      <c r="BT491" s="90">
        <v>44363</v>
      </c>
      <c r="BU491" s="85" t="s">
        <v>1677</v>
      </c>
      <c r="BV491" s="85" t="s">
        <v>130</v>
      </c>
      <c r="BW491" s="91" t="s">
        <v>1678</v>
      </c>
      <c r="BX491" s="85"/>
      <c r="BY491" s="88" t="s">
        <v>130</v>
      </c>
      <c r="BZ491" s="85" t="s">
        <v>807</v>
      </c>
      <c r="CA491" s="85" t="s">
        <v>807</v>
      </c>
      <c r="CB491" s="85"/>
      <c r="CC491" s="85"/>
      <c r="CD491" s="85" t="s">
        <v>131</v>
      </c>
      <c r="CE491" s="88" t="s">
        <v>1681</v>
      </c>
      <c r="CF491" s="80" t="str">
        <f t="shared" si="336"/>
        <v>HTA</v>
      </c>
      <c r="CG491" s="109">
        <v>66</v>
      </c>
      <c r="CH491" s="95">
        <v>160</v>
      </c>
      <c r="CI491" s="50">
        <f t="shared" si="305"/>
        <v>25.781249999999996</v>
      </c>
      <c r="CJ491" s="18" t="str">
        <f t="shared" si="306"/>
        <v>SOBREPESO</v>
      </c>
      <c r="CK491" s="95">
        <f>Hoja1!L493</f>
        <v>0</v>
      </c>
      <c r="CL491" s="10" t="s">
        <v>1112</v>
      </c>
      <c r="CM491" s="97">
        <v>44363</v>
      </c>
      <c r="CN491" s="92"/>
      <c r="CO491" s="75">
        <v>1</v>
      </c>
      <c r="CP491" s="97">
        <v>44363</v>
      </c>
      <c r="CQ491" s="75">
        <v>2</v>
      </c>
      <c r="CR491" s="65" t="s">
        <v>1222</v>
      </c>
      <c r="CS491" s="75">
        <v>0</v>
      </c>
      <c r="CT491" s="92" t="s">
        <v>131</v>
      </c>
      <c r="CU491" s="93" t="s">
        <v>807</v>
      </c>
      <c r="CV491" s="92"/>
      <c r="CW491" s="102">
        <v>131</v>
      </c>
      <c r="CX491" s="102">
        <v>82</v>
      </c>
      <c r="CY491" s="93" t="s">
        <v>807</v>
      </c>
      <c r="CZ491" s="92" t="s">
        <v>132</v>
      </c>
      <c r="DA491" s="75" t="s">
        <v>807</v>
      </c>
      <c r="DB491" s="92">
        <v>0</v>
      </c>
      <c r="DC491" s="75" t="str">
        <f t="shared" si="307"/>
        <v/>
      </c>
      <c r="DD491" s="16" t="str">
        <f t="shared" si="308"/>
        <v/>
      </c>
      <c r="DE491" s="16" t="str">
        <f t="shared" si="309"/>
        <v/>
      </c>
      <c r="DF491" s="16" t="str">
        <f t="shared" si="310"/>
        <v/>
      </c>
      <c r="DG491" s="16" t="str">
        <f t="shared" si="322"/>
        <v xml:space="preserve"> +  +  + </v>
      </c>
      <c r="DH491" s="16" t="str">
        <f t="shared" si="337"/>
        <v>HTA</v>
      </c>
      <c r="DI491" s="98"/>
      <c r="DJ491" s="75" t="str">
        <f t="shared" si="311"/>
        <v>NO</v>
      </c>
      <c r="DL491" s="98"/>
      <c r="DM491" s="98">
        <v>44291</v>
      </c>
      <c r="DN491" s="75" t="str">
        <f t="shared" si="312"/>
        <v>SI</v>
      </c>
      <c r="DO491" s="98"/>
      <c r="DP491" s="75" t="str">
        <f t="shared" si="313"/>
        <v>NO</v>
      </c>
      <c r="DQ491" s="98"/>
      <c r="DR491" s="75" t="str">
        <f t="shared" si="314"/>
        <v>NO</v>
      </c>
      <c r="DS491" s="98"/>
      <c r="DT491" s="75" t="str">
        <f t="shared" si="315"/>
        <v>NO</v>
      </c>
      <c r="DU491" s="98"/>
      <c r="DV491" s="75" t="str">
        <f t="shared" si="316"/>
        <v>NO</v>
      </c>
      <c r="DW491" s="98"/>
      <c r="DX491" s="75" t="str">
        <f t="shared" si="317"/>
        <v>NO</v>
      </c>
      <c r="DY491" s="98"/>
      <c r="DZ491" s="75" t="str">
        <f t="shared" si="318"/>
        <v>NO</v>
      </c>
      <c r="EA491" s="98"/>
      <c r="EB491" s="75" t="str">
        <f t="shared" si="319"/>
        <v>NO</v>
      </c>
      <c r="EC491" s="98" t="s">
        <v>807</v>
      </c>
      <c r="ED491" s="92" t="s">
        <v>1530</v>
      </c>
      <c r="EE491" s="92"/>
      <c r="EF491" s="98" t="s">
        <v>807</v>
      </c>
      <c r="EG491" s="94"/>
      <c r="EH491" s="92" t="s">
        <v>1793</v>
      </c>
      <c r="EI491" s="99" t="s">
        <v>807</v>
      </c>
      <c r="EJ491" s="99"/>
      <c r="EK491" s="101">
        <v>44348</v>
      </c>
      <c r="EL491" s="92">
        <v>0.7</v>
      </c>
      <c r="EM491" s="103">
        <v>44348</v>
      </c>
      <c r="EN491" s="102">
        <v>74</v>
      </c>
      <c r="EO491" s="101">
        <v>44348</v>
      </c>
      <c r="EP491" s="92">
        <v>243</v>
      </c>
      <c r="EQ491" s="101">
        <v>44342</v>
      </c>
      <c r="ER491" s="99">
        <v>-806.59999999999991</v>
      </c>
      <c r="ES491" s="101" t="s">
        <v>1836</v>
      </c>
      <c r="ET491" s="192">
        <v>999</v>
      </c>
      <c r="EU491" s="101">
        <v>44348</v>
      </c>
      <c r="EV491" s="92">
        <v>253</v>
      </c>
      <c r="EW491" s="101" t="s">
        <v>1940</v>
      </c>
      <c r="EX491" s="92"/>
      <c r="EY491" s="103" t="s">
        <v>1836</v>
      </c>
      <c r="EZ491" s="92">
        <v>98</v>
      </c>
      <c r="FA491" s="102"/>
      <c r="FB491" s="102"/>
      <c r="FC491" s="92"/>
      <c r="FD491" s="92"/>
      <c r="FE491" s="103">
        <v>44348</v>
      </c>
      <c r="FF491" s="105">
        <v>18</v>
      </c>
      <c r="FG491" s="101" t="s">
        <v>1836</v>
      </c>
      <c r="FH491" s="105">
        <v>98</v>
      </c>
      <c r="FI491" s="92"/>
      <c r="FJ491" s="94"/>
      <c r="FK491" s="92"/>
      <c r="FL491" s="97">
        <v>44363</v>
      </c>
      <c r="FM491" s="98" t="s">
        <v>1530</v>
      </c>
      <c r="FN491" s="97">
        <v>44728</v>
      </c>
      <c r="FO491" s="107" t="s">
        <v>807</v>
      </c>
      <c r="FP491" s="92" t="s">
        <v>132</v>
      </c>
      <c r="FQ491" s="92" t="s">
        <v>132</v>
      </c>
      <c r="FR491" s="92" t="s">
        <v>132</v>
      </c>
      <c r="FS491" s="107" t="s">
        <v>807</v>
      </c>
      <c r="FT491" s="92" t="s">
        <v>132</v>
      </c>
      <c r="FU491" s="92"/>
      <c r="GM491" s="102"/>
    </row>
    <row r="492" spans="1:195" s="75" customFormat="1" x14ac:dyDescent="0.25">
      <c r="A492" s="85">
        <v>2022</v>
      </c>
      <c r="B492" s="76">
        <v>44926</v>
      </c>
      <c r="C492" s="85" t="s">
        <v>121</v>
      </c>
      <c r="D492" s="85" t="s">
        <v>122</v>
      </c>
      <c r="E492" s="85" t="s">
        <v>123</v>
      </c>
      <c r="F492" s="77">
        <f t="shared" si="324"/>
        <v>491</v>
      </c>
      <c r="G492" s="85" t="s">
        <v>1586</v>
      </c>
      <c r="H492" s="85">
        <v>86</v>
      </c>
      <c r="I492" s="85" t="s">
        <v>797</v>
      </c>
      <c r="J492" s="217" t="s">
        <v>800</v>
      </c>
      <c r="K492" s="77" t="str">
        <f>VLOOKUP(J492,[1]CodMpios!$B$1075:$E$1087,4,FALSE)</f>
        <v>86001 - Mocoa</v>
      </c>
      <c r="L492" s="77" t="str">
        <f>VLOOKUP($J492,[1]Coord_Mpios_X_Y!$B$102:$K$114,9,FALSE)</f>
        <v>1,228574994655</v>
      </c>
      <c r="M492" s="77" t="str">
        <f>VLOOKUP($J492,[1]Coord_Mpios_X_Y!$B$102:$K$114,10,FALSE)</f>
        <v>-76,684362183288</v>
      </c>
      <c r="N492" s="86" t="s">
        <v>1592</v>
      </c>
      <c r="O492" s="86" t="s">
        <v>1776</v>
      </c>
      <c r="P492" s="218"/>
      <c r="Q492" s="85" t="s">
        <v>126</v>
      </c>
      <c r="R492" s="108">
        <v>27352856</v>
      </c>
      <c r="S492" s="62" t="str">
        <f t="shared" si="304"/>
        <v>CC27352856</v>
      </c>
      <c r="T492" s="91" t="s">
        <v>321</v>
      </c>
      <c r="U492" s="85" t="s">
        <v>380</v>
      </c>
      <c r="V492" s="91" t="s">
        <v>467</v>
      </c>
      <c r="W492" s="85" t="s">
        <v>873</v>
      </c>
      <c r="X492" s="87">
        <v>15964</v>
      </c>
      <c r="Y492" s="89">
        <f t="shared" si="320"/>
        <v>43</v>
      </c>
      <c r="Z492" s="63">
        <f>VLOOKUP($Y492,[1]Edades!$A$3:$H$153,4,FALSE)</f>
        <v>5</v>
      </c>
      <c r="AA492" s="63" t="str">
        <f>VLOOKUP($Y492,[1]Edades!$A$3:$H$153,6,FALSE)</f>
        <v>5 - Adultez</v>
      </c>
      <c r="AB492" s="63">
        <f>VLOOKUP($Y492,[1]Edades!$A$3:$H$153,7,FALSE)</f>
        <v>9</v>
      </c>
      <c r="AC492" s="63" t="str">
        <f>VLOOKUP($Y492,[1]Edades!$A$3:$H$153,8,FALSE)</f>
        <v>40-44</v>
      </c>
      <c r="AD492" s="91" t="s">
        <v>1590</v>
      </c>
      <c r="AE492" s="85">
        <v>2</v>
      </c>
      <c r="AF492" s="85" t="s">
        <v>807</v>
      </c>
      <c r="AG492" s="86" t="s">
        <v>1777</v>
      </c>
      <c r="AH492" s="85" t="s">
        <v>807</v>
      </c>
      <c r="AI492" s="85" t="s">
        <v>807</v>
      </c>
      <c r="AJ492" s="85" t="s">
        <v>807</v>
      </c>
      <c r="AK492" s="86" t="s">
        <v>1592</v>
      </c>
      <c r="AL492" s="86" t="s">
        <v>1602</v>
      </c>
      <c r="AM492" s="85" t="s">
        <v>1786</v>
      </c>
      <c r="AN492" s="85" t="s">
        <v>131</v>
      </c>
      <c r="AO492" s="85" t="s">
        <v>131</v>
      </c>
      <c r="AP492" s="85" t="s">
        <v>131</v>
      </c>
      <c r="AQ492" s="75" t="s">
        <v>1841</v>
      </c>
      <c r="AR492" s="53" t="str">
        <f t="shared" si="321"/>
        <v>86001 - Mocoa</v>
      </c>
      <c r="AS492" s="85" t="s">
        <v>1586</v>
      </c>
      <c r="AT492" s="85">
        <v>3227557091</v>
      </c>
      <c r="AU492" s="85" t="s">
        <v>1219</v>
      </c>
      <c r="AV492" s="85"/>
      <c r="AW492" s="85"/>
      <c r="AX492" s="85"/>
      <c r="AY492" s="85"/>
      <c r="AZ492" s="85"/>
      <c r="BA492" s="85">
        <v>86</v>
      </c>
      <c r="BB492" s="85" t="s">
        <v>1778</v>
      </c>
      <c r="BC492" s="85">
        <v>86001</v>
      </c>
      <c r="BD492" s="85" t="s">
        <v>1586</v>
      </c>
      <c r="BE492" s="89">
        <v>860010017201</v>
      </c>
      <c r="BF492" s="49" t="s">
        <v>1079</v>
      </c>
      <c r="BG492" s="85" t="s">
        <v>1779</v>
      </c>
      <c r="BH492" s="85" t="s">
        <v>1780</v>
      </c>
      <c r="BI492" s="85">
        <v>4201616</v>
      </c>
      <c r="BJ492" s="85"/>
      <c r="BK492" s="85"/>
      <c r="BL492" s="85" t="s">
        <v>2273</v>
      </c>
      <c r="BM492" s="85" t="s">
        <v>130</v>
      </c>
      <c r="BN492" s="85" t="s">
        <v>132</v>
      </c>
      <c r="BO492" s="85">
        <v>0</v>
      </c>
      <c r="BP492" s="85" t="s">
        <v>132</v>
      </c>
      <c r="BQ492" s="85" t="s">
        <v>132</v>
      </c>
      <c r="BR492" s="85" t="s">
        <v>807</v>
      </c>
      <c r="BS492" s="85" t="s">
        <v>807</v>
      </c>
      <c r="BT492" s="87">
        <v>44606</v>
      </c>
      <c r="BU492" s="85" t="s">
        <v>1677</v>
      </c>
      <c r="BV492" s="85" t="s">
        <v>130</v>
      </c>
      <c r="BW492" s="91" t="s">
        <v>1700</v>
      </c>
      <c r="BX492" s="85"/>
      <c r="BY492" s="85" t="s">
        <v>132</v>
      </c>
      <c r="BZ492" s="85" t="s">
        <v>807</v>
      </c>
      <c r="CA492" s="85" t="s">
        <v>807</v>
      </c>
      <c r="CB492" s="85"/>
      <c r="CC492" s="85"/>
      <c r="CD492" s="85" t="s">
        <v>131</v>
      </c>
      <c r="CE492" s="88" t="s">
        <v>1681</v>
      </c>
      <c r="CF492" s="80" t="str">
        <f t="shared" si="336"/>
        <v>HTA</v>
      </c>
      <c r="CG492" s="109">
        <v>64</v>
      </c>
      <c r="CH492" s="95">
        <v>160</v>
      </c>
      <c r="CI492" s="50">
        <f t="shared" si="305"/>
        <v>24.999999999999996</v>
      </c>
      <c r="CJ492" s="18" t="str">
        <f t="shared" si="306"/>
        <v>SOBREPESO</v>
      </c>
      <c r="CK492" s="95">
        <f>Hoja1!L494</f>
        <v>4</v>
      </c>
      <c r="CL492" s="10" t="s">
        <v>1112</v>
      </c>
      <c r="CM492" s="98">
        <v>44365</v>
      </c>
      <c r="CN492" s="92"/>
      <c r="CO492" s="75">
        <v>1</v>
      </c>
      <c r="CP492" s="98">
        <v>44304</v>
      </c>
      <c r="CQ492" s="75">
        <v>2</v>
      </c>
      <c r="CR492" s="65" t="s">
        <v>1222</v>
      </c>
      <c r="CS492" s="75">
        <v>0</v>
      </c>
      <c r="CT492" s="110" t="s">
        <v>131</v>
      </c>
      <c r="CU492" s="93" t="s">
        <v>807</v>
      </c>
      <c r="CV492" s="92"/>
      <c r="CW492" s="102">
        <v>120</v>
      </c>
      <c r="CX492" s="102">
        <v>70</v>
      </c>
      <c r="CY492" s="93" t="s">
        <v>807</v>
      </c>
      <c r="CZ492" s="92" t="s">
        <v>132</v>
      </c>
      <c r="DA492" s="75" t="s">
        <v>807</v>
      </c>
      <c r="DB492" s="92">
        <v>0</v>
      </c>
      <c r="DC492" s="75" t="str">
        <f t="shared" si="307"/>
        <v/>
      </c>
      <c r="DD492" s="16" t="str">
        <f t="shared" si="308"/>
        <v/>
      </c>
      <c r="DE492" s="16" t="str">
        <f t="shared" si="309"/>
        <v/>
      </c>
      <c r="DF492" s="16" t="str">
        <f t="shared" si="310"/>
        <v/>
      </c>
      <c r="DG492" s="16" t="str">
        <f t="shared" si="322"/>
        <v xml:space="preserve"> +  +  + </v>
      </c>
      <c r="DH492" s="16" t="str">
        <f t="shared" si="337"/>
        <v>HTA</v>
      </c>
      <c r="DI492" s="98"/>
      <c r="DJ492" s="75" t="str">
        <f t="shared" si="311"/>
        <v>NO</v>
      </c>
      <c r="DL492" s="98"/>
      <c r="DM492" s="98"/>
      <c r="DN492" s="75" t="str">
        <f t="shared" si="312"/>
        <v>NO</v>
      </c>
      <c r="DO492" s="98"/>
      <c r="DP492" s="75" t="str">
        <f t="shared" si="313"/>
        <v>NO</v>
      </c>
      <c r="DQ492" s="98"/>
      <c r="DR492" s="75" t="str">
        <f t="shared" si="314"/>
        <v>NO</v>
      </c>
      <c r="DS492" s="98"/>
      <c r="DT492" s="75" t="str">
        <f t="shared" si="315"/>
        <v>NO</v>
      </c>
      <c r="DU492" s="98"/>
      <c r="DV492" s="75" t="str">
        <f t="shared" si="316"/>
        <v>NO</v>
      </c>
      <c r="DW492" s="98"/>
      <c r="DX492" s="75" t="str">
        <f t="shared" si="317"/>
        <v>NO</v>
      </c>
      <c r="DY492" s="98">
        <v>44328</v>
      </c>
      <c r="DZ492" s="75" t="str">
        <f t="shared" si="318"/>
        <v>SI</v>
      </c>
      <c r="EA492" s="98"/>
      <c r="EB492" s="75" t="str">
        <f t="shared" si="319"/>
        <v>NO</v>
      </c>
      <c r="EC492" s="98" t="s">
        <v>807</v>
      </c>
      <c r="ED492" s="92" t="s">
        <v>1530</v>
      </c>
      <c r="EE492" s="92"/>
      <c r="EF492" s="98" t="s">
        <v>807</v>
      </c>
      <c r="EG492" s="94"/>
      <c r="EH492" s="92" t="s">
        <v>1793</v>
      </c>
      <c r="EI492" s="99" t="s">
        <v>807</v>
      </c>
      <c r="EJ492" s="99"/>
      <c r="EK492" s="106">
        <v>44485</v>
      </c>
      <c r="EL492" s="92">
        <v>0.83</v>
      </c>
      <c r="EM492" s="100">
        <v>44485</v>
      </c>
      <c r="EN492" s="102">
        <v>115</v>
      </c>
      <c r="EO492" s="106">
        <v>44485</v>
      </c>
      <c r="EP492" s="92">
        <v>146</v>
      </c>
      <c r="EQ492" s="106">
        <v>44485</v>
      </c>
      <c r="ER492" s="99">
        <v>76.599999999999994</v>
      </c>
      <c r="ES492" s="106">
        <v>44485</v>
      </c>
      <c r="ET492" s="192">
        <v>44.8</v>
      </c>
      <c r="EU492" s="106">
        <v>44485</v>
      </c>
      <c r="EV492" s="92">
        <v>123</v>
      </c>
      <c r="EW492" s="101"/>
      <c r="EX492" s="92"/>
      <c r="EY492" s="103"/>
      <c r="EZ492" s="92"/>
      <c r="FA492" s="102"/>
      <c r="FB492" s="102"/>
      <c r="FC492" s="92"/>
      <c r="FD492" s="92"/>
      <c r="FE492" s="103"/>
      <c r="FF492" s="105"/>
      <c r="FG492" s="101"/>
      <c r="FH492" s="105"/>
      <c r="FI492" s="92"/>
      <c r="FJ492" s="94"/>
      <c r="FK492" s="92"/>
      <c r="FL492" s="98">
        <v>44606</v>
      </c>
      <c r="FM492" s="98" t="s">
        <v>1530</v>
      </c>
      <c r="FN492" s="98">
        <v>44695</v>
      </c>
      <c r="FO492" s="107" t="s">
        <v>807</v>
      </c>
      <c r="FP492" s="92" t="s">
        <v>132</v>
      </c>
      <c r="FQ492" s="92" t="s">
        <v>132</v>
      </c>
      <c r="FR492" s="92" t="s">
        <v>132</v>
      </c>
      <c r="FS492" s="107" t="s">
        <v>807</v>
      </c>
      <c r="FT492" s="92" t="s">
        <v>132</v>
      </c>
      <c r="FU492" s="92"/>
      <c r="GM492" s="102"/>
    </row>
    <row r="493" spans="1:195" s="75" customFormat="1" x14ac:dyDescent="0.25">
      <c r="A493" s="85">
        <v>2022</v>
      </c>
      <c r="B493" s="76">
        <v>44926</v>
      </c>
      <c r="C493" s="85" t="s">
        <v>121</v>
      </c>
      <c r="D493" s="85" t="s">
        <v>122</v>
      </c>
      <c r="E493" s="85" t="s">
        <v>123</v>
      </c>
      <c r="F493" s="77">
        <f t="shared" si="324"/>
        <v>492</v>
      </c>
      <c r="G493" s="85" t="s">
        <v>1586</v>
      </c>
      <c r="H493" s="85">
        <v>86</v>
      </c>
      <c r="I493" s="85" t="s">
        <v>797</v>
      </c>
      <c r="J493" s="217" t="s">
        <v>798</v>
      </c>
      <c r="K493" s="77" t="str">
        <f>VLOOKUP(J493,[1]CodMpios!$B$1075:$E$1087,4,FALSE)</f>
        <v>86885 - Villagarzón</v>
      </c>
      <c r="L493" s="77" t="str">
        <f>VLOOKUP($J493,[1]Coord_Mpios_X_Y!$B$102:$K$114,9,FALSE)</f>
        <v>0,911149514668</v>
      </c>
      <c r="M493" s="77" t="str">
        <f>VLOOKUP($J493,[1]Coord_Mpios_X_Y!$B$102:$K$114,10,FALSE)</f>
        <v>-76,744954472991</v>
      </c>
      <c r="N493" s="86" t="s">
        <v>1775</v>
      </c>
      <c r="O493" s="86" t="s">
        <v>1776</v>
      </c>
      <c r="P493" s="218"/>
      <c r="Q493" s="85" t="s">
        <v>126</v>
      </c>
      <c r="R493" s="108">
        <v>18103167</v>
      </c>
      <c r="S493" s="62" t="str">
        <f t="shared" si="304"/>
        <v>CC18103167</v>
      </c>
      <c r="T493" s="91" t="s">
        <v>874</v>
      </c>
      <c r="U493" s="85" t="s">
        <v>875</v>
      </c>
      <c r="V493" s="91" t="s">
        <v>532</v>
      </c>
      <c r="W493" s="85" t="s">
        <v>876</v>
      </c>
      <c r="X493" s="87">
        <v>27337</v>
      </c>
      <c r="Y493" s="89">
        <f t="shared" si="320"/>
        <v>74</v>
      </c>
      <c r="Z493" s="63">
        <f>VLOOKUP($Y493,[1]Edades!$A$3:$H$153,4,FALSE)</f>
        <v>6</v>
      </c>
      <c r="AA493" s="63" t="str">
        <f>VLOOKUP($Y493,[1]Edades!$A$3:$H$153,6,FALSE)</f>
        <v>6 - Persona mayor</v>
      </c>
      <c r="AB493" s="63">
        <f>VLOOKUP($Y493,[1]Edades!$A$3:$H$153,7,FALSE)</f>
        <v>15</v>
      </c>
      <c r="AC493" s="63" t="str">
        <f>VLOOKUP($Y493,[1]Edades!$A$3:$H$153,8,FALSE)</f>
        <v>70-74</v>
      </c>
      <c r="AD493" s="91" t="s">
        <v>1589</v>
      </c>
      <c r="AE493" s="85">
        <v>1</v>
      </c>
      <c r="AF493" s="85" t="s">
        <v>807</v>
      </c>
      <c r="AG493" s="86" t="s">
        <v>1777</v>
      </c>
      <c r="AH493" s="85" t="s">
        <v>807</v>
      </c>
      <c r="AI493" s="85" t="s">
        <v>807</v>
      </c>
      <c r="AJ493" s="85" t="s">
        <v>807</v>
      </c>
      <c r="AK493" s="86" t="s">
        <v>1775</v>
      </c>
      <c r="AL493" s="86" t="s">
        <v>1600</v>
      </c>
      <c r="AM493" s="85" t="s">
        <v>1786</v>
      </c>
      <c r="AN493" s="85" t="s">
        <v>131</v>
      </c>
      <c r="AO493" s="85" t="s">
        <v>131</v>
      </c>
      <c r="AP493" s="85" t="s">
        <v>131</v>
      </c>
      <c r="AQ493" s="75" t="s">
        <v>1841</v>
      </c>
      <c r="AR493" s="53" t="str">
        <f t="shared" si="321"/>
        <v>86885 - Villagarzón</v>
      </c>
      <c r="AS493" s="85" t="s">
        <v>1618</v>
      </c>
      <c r="AT493" s="85">
        <v>3229432370</v>
      </c>
      <c r="AU493" s="85" t="s">
        <v>1219</v>
      </c>
      <c r="AV493" s="85"/>
      <c r="AW493" s="85"/>
      <c r="AX493" s="85"/>
      <c r="AY493" s="85"/>
      <c r="AZ493" s="85"/>
      <c r="BA493" s="85">
        <v>86</v>
      </c>
      <c r="BB493" s="85" t="s">
        <v>1778</v>
      </c>
      <c r="BC493" s="85">
        <v>86885</v>
      </c>
      <c r="BD493" s="85" t="s">
        <v>1618</v>
      </c>
      <c r="BE493" s="89">
        <v>860010017201</v>
      </c>
      <c r="BF493" s="49" t="s">
        <v>1083</v>
      </c>
      <c r="BG493" s="85" t="s">
        <v>1779</v>
      </c>
      <c r="BH493" s="85" t="s">
        <v>1780</v>
      </c>
      <c r="BI493" s="85">
        <v>4201616</v>
      </c>
      <c r="BJ493" s="85"/>
      <c r="BK493" s="85"/>
      <c r="BL493" s="85" t="s">
        <v>807</v>
      </c>
      <c r="BM493" s="85" t="s">
        <v>130</v>
      </c>
      <c r="BN493" s="85" t="s">
        <v>132</v>
      </c>
      <c r="BO493" s="85">
        <v>0</v>
      </c>
      <c r="BP493" s="85" t="s">
        <v>132</v>
      </c>
      <c r="BQ493" s="85" t="s">
        <v>132</v>
      </c>
      <c r="BR493" s="85" t="s">
        <v>807</v>
      </c>
      <c r="BS493" s="85" t="s">
        <v>807</v>
      </c>
      <c r="BT493" s="87">
        <v>44622</v>
      </c>
      <c r="BU493" s="85" t="s">
        <v>1677</v>
      </c>
      <c r="BV493" s="85" t="s">
        <v>130</v>
      </c>
      <c r="BW493" s="91" t="s">
        <v>1678</v>
      </c>
      <c r="BX493" s="85"/>
      <c r="BY493" s="88" t="s">
        <v>130</v>
      </c>
      <c r="BZ493" s="85" t="s">
        <v>807</v>
      </c>
      <c r="CA493" s="85" t="s">
        <v>807</v>
      </c>
      <c r="CB493" s="85"/>
      <c r="CC493" s="85"/>
      <c r="CD493" s="85" t="s">
        <v>131</v>
      </c>
      <c r="CE493" s="88" t="s">
        <v>1681</v>
      </c>
      <c r="CF493" s="80" t="str">
        <f t="shared" si="336"/>
        <v>HTA</v>
      </c>
      <c r="CG493" s="109">
        <v>88</v>
      </c>
      <c r="CH493" s="95">
        <v>175</v>
      </c>
      <c r="CI493" s="50">
        <f t="shared" si="305"/>
        <v>28.73469387755102</v>
      </c>
      <c r="CJ493" s="18" t="str">
        <f t="shared" si="306"/>
        <v>SOBREPESO</v>
      </c>
      <c r="CK493" s="95">
        <f>Hoja1!L495</f>
        <v>26</v>
      </c>
      <c r="CL493" s="10" t="s">
        <v>1115</v>
      </c>
      <c r="CM493" s="98">
        <v>44368</v>
      </c>
      <c r="CN493" s="92"/>
      <c r="CO493" s="75">
        <v>1</v>
      </c>
      <c r="CP493" s="98">
        <v>44368</v>
      </c>
      <c r="CQ493" s="75">
        <v>2</v>
      </c>
      <c r="CR493" s="65" t="s">
        <v>1222</v>
      </c>
      <c r="CS493" s="75">
        <v>0</v>
      </c>
      <c r="CT493" s="110" t="s">
        <v>131</v>
      </c>
      <c r="CU493" s="93" t="s">
        <v>807</v>
      </c>
      <c r="CV493" s="92"/>
      <c r="CW493" s="102">
        <v>130</v>
      </c>
      <c r="CX493" s="102">
        <v>70</v>
      </c>
      <c r="CY493" s="93" t="s">
        <v>807</v>
      </c>
      <c r="CZ493" s="92" t="s">
        <v>130</v>
      </c>
      <c r="DA493" s="75" t="s">
        <v>807</v>
      </c>
      <c r="DB493" s="92">
        <v>0</v>
      </c>
      <c r="DC493" s="75" t="str">
        <f t="shared" si="307"/>
        <v/>
      </c>
      <c r="DD493" s="16" t="str">
        <f t="shared" si="308"/>
        <v/>
      </c>
      <c r="DE493" s="16" t="str">
        <f t="shared" si="309"/>
        <v/>
      </c>
      <c r="DF493" s="16" t="str">
        <f t="shared" si="310"/>
        <v/>
      </c>
      <c r="DG493" s="16" t="str">
        <f t="shared" si="322"/>
        <v xml:space="preserve"> +  +  + </v>
      </c>
      <c r="DH493" s="16" t="str">
        <f t="shared" si="337"/>
        <v>HTA</v>
      </c>
      <c r="DI493" s="98"/>
      <c r="DJ493" s="75" t="str">
        <f t="shared" si="311"/>
        <v>NO</v>
      </c>
      <c r="DL493" s="98"/>
      <c r="DM493" s="98"/>
      <c r="DN493" s="75" t="str">
        <f t="shared" si="312"/>
        <v>NO</v>
      </c>
      <c r="DO493" s="98"/>
      <c r="DP493" s="75" t="str">
        <f t="shared" si="313"/>
        <v>NO</v>
      </c>
      <c r="DQ493" s="98"/>
      <c r="DR493" s="75" t="str">
        <f t="shared" si="314"/>
        <v>NO</v>
      </c>
      <c r="DS493" s="98"/>
      <c r="DT493" s="75" t="str">
        <f t="shared" si="315"/>
        <v>NO</v>
      </c>
      <c r="DU493" s="98"/>
      <c r="DV493" s="75" t="str">
        <f t="shared" si="316"/>
        <v>NO</v>
      </c>
      <c r="DW493" s="98"/>
      <c r="DX493" s="75" t="str">
        <f t="shared" si="317"/>
        <v>NO</v>
      </c>
      <c r="DY493" s="98">
        <v>44609</v>
      </c>
      <c r="DZ493" s="75" t="str">
        <f t="shared" si="318"/>
        <v>SI</v>
      </c>
      <c r="EA493" s="98"/>
      <c r="EB493" s="75" t="str">
        <f t="shared" si="319"/>
        <v>NO</v>
      </c>
      <c r="EC493" s="98" t="s">
        <v>807</v>
      </c>
      <c r="ED493" s="92" t="s">
        <v>1530</v>
      </c>
      <c r="EE493" s="92"/>
      <c r="EF493" s="98" t="s">
        <v>807</v>
      </c>
      <c r="EG493" s="94"/>
      <c r="EH493" s="99" t="s">
        <v>131</v>
      </c>
      <c r="EI493" s="99" t="s">
        <v>807</v>
      </c>
      <c r="EJ493" s="99"/>
      <c r="EK493" s="106">
        <v>44609</v>
      </c>
      <c r="EL493" s="92">
        <v>1.3</v>
      </c>
      <c r="EM493" s="100">
        <v>44609</v>
      </c>
      <c r="EN493" s="102">
        <v>112</v>
      </c>
      <c r="EO493" s="106">
        <v>44609</v>
      </c>
      <c r="EP493" s="92">
        <v>155</v>
      </c>
      <c r="EQ493" s="106">
        <v>44609</v>
      </c>
      <c r="ER493" s="99">
        <v>108</v>
      </c>
      <c r="ES493" s="106">
        <v>44609</v>
      </c>
      <c r="ET493" s="192">
        <v>26</v>
      </c>
      <c r="EU493" s="106">
        <v>44609</v>
      </c>
      <c r="EV493" s="92">
        <v>105</v>
      </c>
      <c r="EW493" s="106">
        <v>44609</v>
      </c>
      <c r="EX493" s="92"/>
      <c r="EY493" s="103"/>
      <c r="EZ493" s="92"/>
      <c r="FA493" s="102"/>
      <c r="FB493" s="102"/>
      <c r="FC493" s="92"/>
      <c r="FD493" s="92"/>
      <c r="FE493" s="100">
        <v>44609</v>
      </c>
      <c r="FF493" s="105">
        <v>14</v>
      </c>
      <c r="FG493" s="106">
        <v>44609</v>
      </c>
      <c r="FH493" s="105">
        <v>90</v>
      </c>
      <c r="FI493" s="92"/>
      <c r="FJ493" s="94"/>
      <c r="FK493" s="92"/>
      <c r="FL493" s="98">
        <v>44622</v>
      </c>
      <c r="FM493" s="98" t="s">
        <v>1530</v>
      </c>
      <c r="FN493" s="98">
        <v>44714</v>
      </c>
      <c r="FO493" s="107" t="s">
        <v>807</v>
      </c>
      <c r="FP493" s="92" t="s">
        <v>132</v>
      </c>
      <c r="FQ493" s="92" t="s">
        <v>132</v>
      </c>
      <c r="FR493" s="92" t="s">
        <v>132</v>
      </c>
      <c r="FS493" s="107" t="s">
        <v>807</v>
      </c>
      <c r="FT493" s="92" t="s">
        <v>132</v>
      </c>
      <c r="FU493" s="92"/>
      <c r="GM493" s="102"/>
    </row>
    <row r="494" spans="1:195" s="75" customFormat="1" x14ac:dyDescent="0.25">
      <c r="A494" s="85">
        <v>2022</v>
      </c>
      <c r="B494" s="76">
        <v>44926</v>
      </c>
      <c r="C494" s="85" t="s">
        <v>121</v>
      </c>
      <c r="D494" s="85" t="s">
        <v>122</v>
      </c>
      <c r="E494" s="85" t="s">
        <v>123</v>
      </c>
      <c r="F494" s="77">
        <f t="shared" si="324"/>
        <v>493</v>
      </c>
      <c r="G494" s="85" t="s">
        <v>1586</v>
      </c>
      <c r="H494" s="85">
        <v>86</v>
      </c>
      <c r="I494" s="85" t="s">
        <v>797</v>
      </c>
      <c r="J494" s="217" t="s">
        <v>911</v>
      </c>
      <c r="K494" s="77" t="str">
        <f>VLOOKUP(J494,[1]CodMpios!$B$1075:$E$1087,4,FALSE)</f>
        <v>86568 - Puerto Asís</v>
      </c>
      <c r="L494" s="77" t="str">
        <f>VLOOKUP($J494,[1]Coord_Mpios_X_Y!$B$102:$K$114,9,FALSE)</f>
        <v>0,478611463602</v>
      </c>
      <c r="M494" s="77" t="str">
        <f>VLOOKUP($J494,[1]Coord_Mpios_X_Y!$B$102:$K$114,10,FALSE)</f>
        <v>-76,328200149562</v>
      </c>
      <c r="N494" s="86" t="s">
        <v>1775</v>
      </c>
      <c r="O494" s="86" t="s">
        <v>1776</v>
      </c>
      <c r="P494" s="218"/>
      <c r="Q494" s="85" t="s">
        <v>126</v>
      </c>
      <c r="R494" s="108">
        <v>18106932</v>
      </c>
      <c r="S494" s="62" t="str">
        <f t="shared" si="304"/>
        <v>CC18106932</v>
      </c>
      <c r="T494" s="91" t="s">
        <v>383</v>
      </c>
      <c r="U494" s="85" t="s">
        <v>1297</v>
      </c>
      <c r="V494" s="91" t="s">
        <v>1173</v>
      </c>
      <c r="W494" s="85" t="s">
        <v>952</v>
      </c>
      <c r="X494" s="87">
        <v>19193</v>
      </c>
      <c r="Y494" s="89">
        <f t="shared" si="320"/>
        <v>52</v>
      </c>
      <c r="Z494" s="63">
        <f>VLOOKUP($Y494,[1]Edades!$A$3:$H$153,4,FALSE)</f>
        <v>5</v>
      </c>
      <c r="AA494" s="63" t="str">
        <f>VLOOKUP($Y494,[1]Edades!$A$3:$H$153,6,FALSE)</f>
        <v>5 - Adultez</v>
      </c>
      <c r="AB494" s="63">
        <f>VLOOKUP($Y494,[1]Edades!$A$3:$H$153,7,FALSE)</f>
        <v>11</v>
      </c>
      <c r="AC494" s="63" t="str">
        <f>VLOOKUP($Y494,[1]Edades!$A$3:$H$153,8,FALSE)</f>
        <v>50-54</v>
      </c>
      <c r="AD494" s="91" t="s">
        <v>1590</v>
      </c>
      <c r="AE494" s="85">
        <v>2</v>
      </c>
      <c r="AF494" s="85" t="s">
        <v>807</v>
      </c>
      <c r="AG494" s="86" t="s">
        <v>1777</v>
      </c>
      <c r="AH494" s="85" t="s">
        <v>807</v>
      </c>
      <c r="AI494" s="85" t="s">
        <v>807</v>
      </c>
      <c r="AJ494" s="85" t="s">
        <v>807</v>
      </c>
      <c r="AK494" s="86" t="s">
        <v>1775</v>
      </c>
      <c r="AL494" s="86" t="s">
        <v>1601</v>
      </c>
      <c r="AM494" s="85" t="s">
        <v>1786</v>
      </c>
      <c r="AN494" s="85" t="s">
        <v>131</v>
      </c>
      <c r="AO494" s="85" t="s">
        <v>131</v>
      </c>
      <c r="AP494" s="85" t="s">
        <v>131</v>
      </c>
      <c r="AQ494" s="75" t="s">
        <v>1841</v>
      </c>
      <c r="AR494" s="53" t="str">
        <f t="shared" si="321"/>
        <v>86568 - Puerto Asís</v>
      </c>
      <c r="AS494" s="85" t="s">
        <v>1655</v>
      </c>
      <c r="AT494" s="85">
        <v>3125783697</v>
      </c>
      <c r="AU494" s="85" t="s">
        <v>1219</v>
      </c>
      <c r="AV494" s="85"/>
      <c r="AW494" s="85"/>
      <c r="AX494" s="85"/>
      <c r="AY494" s="85"/>
      <c r="AZ494" s="85"/>
      <c r="BA494" s="85">
        <v>86</v>
      </c>
      <c r="BB494" s="85" t="s">
        <v>1778</v>
      </c>
      <c r="BC494" s="85">
        <v>86568</v>
      </c>
      <c r="BD494" s="85" t="s">
        <v>1655</v>
      </c>
      <c r="BE494" s="89">
        <v>860010017201</v>
      </c>
      <c r="BF494" s="49" t="s">
        <v>1081</v>
      </c>
      <c r="BG494" s="85" t="s">
        <v>1779</v>
      </c>
      <c r="BH494" s="85" t="s">
        <v>1780</v>
      </c>
      <c r="BI494" s="85">
        <v>4201616</v>
      </c>
      <c r="BJ494" s="85"/>
      <c r="BK494" s="85"/>
      <c r="BL494" s="85" t="s">
        <v>807</v>
      </c>
      <c r="BM494" s="85" t="s">
        <v>130</v>
      </c>
      <c r="BN494" s="85" t="s">
        <v>132</v>
      </c>
      <c r="BO494" s="85">
        <v>0</v>
      </c>
      <c r="BP494" s="85" t="s">
        <v>132</v>
      </c>
      <c r="BQ494" s="85" t="s">
        <v>132</v>
      </c>
      <c r="BR494" s="85" t="s">
        <v>807</v>
      </c>
      <c r="BS494" s="85" t="s">
        <v>807</v>
      </c>
      <c r="BT494" s="87">
        <v>44705</v>
      </c>
      <c r="BU494" s="85" t="s">
        <v>1677</v>
      </c>
      <c r="BV494" s="85" t="s">
        <v>130</v>
      </c>
      <c r="BW494" s="85" t="s">
        <v>807</v>
      </c>
      <c r="BX494" s="85"/>
      <c r="BY494" s="88" t="s">
        <v>130</v>
      </c>
      <c r="BZ494" s="85" t="s">
        <v>807</v>
      </c>
      <c r="CA494" s="85" t="s">
        <v>807</v>
      </c>
      <c r="CB494" s="85"/>
      <c r="CC494" s="85"/>
      <c r="CD494" s="85" t="s">
        <v>131</v>
      </c>
      <c r="CE494" s="88" t="s">
        <v>1681</v>
      </c>
      <c r="CF494" s="80" t="str">
        <f t="shared" si="336"/>
        <v>HTA</v>
      </c>
      <c r="CG494" s="109">
        <v>80</v>
      </c>
      <c r="CH494" s="95">
        <v>168</v>
      </c>
      <c r="CI494" s="50">
        <f t="shared" si="305"/>
        <v>28.344671201814062</v>
      </c>
      <c r="CJ494" s="18" t="str">
        <f t="shared" si="306"/>
        <v>SOBREPESO</v>
      </c>
      <c r="CK494" s="95" t="e">
        <f>Hoja1!L496</f>
        <v>#DIV/0!</v>
      </c>
      <c r="CL494" s="10" t="s">
        <v>807</v>
      </c>
      <c r="CM494" s="114">
        <v>44368</v>
      </c>
      <c r="CN494" s="92"/>
      <c r="CO494" s="75">
        <v>1</v>
      </c>
      <c r="CP494" s="119">
        <f>CM494</f>
        <v>44368</v>
      </c>
      <c r="CQ494" s="75">
        <v>2</v>
      </c>
      <c r="CR494" s="65" t="s">
        <v>1222</v>
      </c>
      <c r="CS494" s="75">
        <v>0</v>
      </c>
      <c r="CT494" s="110" t="s">
        <v>131</v>
      </c>
      <c r="CU494" s="93" t="s">
        <v>807</v>
      </c>
      <c r="CV494" s="92"/>
      <c r="CW494" s="102">
        <v>145</v>
      </c>
      <c r="CX494" s="102">
        <v>80</v>
      </c>
      <c r="CY494" s="93" t="s">
        <v>807</v>
      </c>
      <c r="CZ494" s="92" t="s">
        <v>132</v>
      </c>
      <c r="DA494" s="75" t="s">
        <v>807</v>
      </c>
      <c r="DB494" s="92">
        <v>0</v>
      </c>
      <c r="DC494" s="75" t="str">
        <f t="shared" si="307"/>
        <v/>
      </c>
      <c r="DD494" s="16" t="str">
        <f t="shared" si="308"/>
        <v/>
      </c>
      <c r="DE494" s="16" t="str">
        <f t="shared" si="309"/>
        <v/>
      </c>
      <c r="DF494" s="16" t="str">
        <f t="shared" si="310"/>
        <v/>
      </c>
      <c r="DG494" s="16" t="str">
        <f t="shared" si="322"/>
        <v xml:space="preserve"> +  +  + </v>
      </c>
      <c r="DH494" s="16" t="str">
        <f t="shared" si="337"/>
        <v>HTA</v>
      </c>
      <c r="DI494" s="98"/>
      <c r="DJ494" s="75" t="str">
        <f t="shared" si="311"/>
        <v>NO</v>
      </c>
      <c r="DL494" s="98"/>
      <c r="DM494" s="98">
        <v>44491</v>
      </c>
      <c r="DN494" s="75" t="str">
        <f t="shared" si="312"/>
        <v>SI</v>
      </c>
      <c r="DO494" s="98"/>
      <c r="DP494" s="75" t="str">
        <f t="shared" si="313"/>
        <v>NO</v>
      </c>
      <c r="DQ494" s="98"/>
      <c r="DR494" s="75" t="str">
        <f t="shared" si="314"/>
        <v>NO</v>
      </c>
      <c r="DS494" s="98"/>
      <c r="DT494" s="75" t="str">
        <f t="shared" si="315"/>
        <v>NO</v>
      </c>
      <c r="DU494" s="98"/>
      <c r="DV494" s="75" t="str">
        <f t="shared" si="316"/>
        <v>NO</v>
      </c>
      <c r="DW494" s="98"/>
      <c r="DX494" s="75" t="str">
        <f t="shared" si="317"/>
        <v>NO</v>
      </c>
      <c r="DY494" s="98"/>
      <c r="DZ494" s="75" t="str">
        <f t="shared" si="318"/>
        <v>NO</v>
      </c>
      <c r="EA494" s="98"/>
      <c r="EB494" s="75" t="str">
        <f t="shared" si="319"/>
        <v>NO</v>
      </c>
      <c r="EC494" s="98" t="s">
        <v>807</v>
      </c>
      <c r="ED494" s="92" t="s">
        <v>1530</v>
      </c>
      <c r="EE494" s="92"/>
      <c r="EF494" s="98" t="s">
        <v>807</v>
      </c>
      <c r="EG494" s="94"/>
      <c r="EH494" s="99"/>
      <c r="EI494" s="99" t="s">
        <v>807</v>
      </c>
      <c r="EJ494" s="99"/>
      <c r="EK494" s="101"/>
      <c r="EL494" s="92"/>
      <c r="EM494" s="112"/>
      <c r="EN494" s="102"/>
      <c r="EO494" s="101"/>
      <c r="EP494" s="92"/>
      <c r="EQ494" s="111"/>
      <c r="ER494" s="99">
        <v>0</v>
      </c>
      <c r="ES494" s="101"/>
      <c r="ET494" s="192"/>
      <c r="EU494" s="101"/>
      <c r="EV494" s="92"/>
      <c r="EW494" s="101"/>
      <c r="EX494" s="92"/>
      <c r="EY494" s="103"/>
      <c r="EZ494" s="92"/>
      <c r="FA494" s="198"/>
      <c r="FB494" s="198"/>
      <c r="FC494" s="92"/>
      <c r="FD494" s="92"/>
      <c r="FE494" s="103"/>
      <c r="FF494" s="105"/>
      <c r="FG494" s="101"/>
      <c r="FH494" s="105"/>
      <c r="FI494" s="92"/>
      <c r="FJ494" s="94"/>
      <c r="FK494" s="92"/>
      <c r="FL494" s="98">
        <v>44705</v>
      </c>
      <c r="FM494" s="98" t="s">
        <v>1530</v>
      </c>
      <c r="FN494" s="97">
        <v>44797</v>
      </c>
      <c r="FO494" s="107" t="s">
        <v>807</v>
      </c>
      <c r="FP494" s="92" t="s">
        <v>132</v>
      </c>
      <c r="FQ494" s="92" t="s">
        <v>132</v>
      </c>
      <c r="FR494" s="92" t="s">
        <v>132</v>
      </c>
      <c r="FS494" s="107" t="s">
        <v>807</v>
      </c>
      <c r="FT494" s="92" t="s">
        <v>132</v>
      </c>
      <c r="FU494" s="92"/>
      <c r="GM494" s="198"/>
    </row>
    <row r="495" spans="1:195" s="75" customFormat="1" x14ac:dyDescent="0.25">
      <c r="A495" s="85">
        <v>2022</v>
      </c>
      <c r="B495" s="76">
        <v>44926</v>
      </c>
      <c r="C495" s="85" t="s">
        <v>121</v>
      </c>
      <c r="D495" s="85" t="s">
        <v>122</v>
      </c>
      <c r="E495" s="85" t="s">
        <v>1474</v>
      </c>
      <c r="F495" s="77">
        <f t="shared" si="324"/>
        <v>494</v>
      </c>
      <c r="G495" s="85" t="s">
        <v>1586</v>
      </c>
      <c r="H495" s="85">
        <v>86</v>
      </c>
      <c r="I495" s="85" t="s">
        <v>797</v>
      </c>
      <c r="J495" s="217" t="s">
        <v>983</v>
      </c>
      <c r="K495" s="77" t="str">
        <f>VLOOKUP(J495,[1]CodMpios!$B$1075:$E$1087,4,FALSE)</f>
        <v>86749 - Sibundoy</v>
      </c>
      <c r="L495" s="77" t="str">
        <f>VLOOKUP($J495,[1]Coord_Mpios_X_Y!$B$102:$K$114,9,FALSE)</f>
        <v>1,228746922448</v>
      </c>
      <c r="M495" s="77" t="str">
        <f>VLOOKUP($J495,[1]Coord_Mpios_X_Y!$B$102:$K$114,10,FALSE)</f>
        <v>-76,913075853547</v>
      </c>
      <c r="N495" s="86" t="s">
        <v>1775</v>
      </c>
      <c r="O495" s="86" t="s">
        <v>1776</v>
      </c>
      <c r="P495" s="218"/>
      <c r="Q495" s="85" t="s">
        <v>126</v>
      </c>
      <c r="R495" s="108">
        <v>41181135</v>
      </c>
      <c r="S495" s="62" t="str">
        <f t="shared" si="304"/>
        <v>CC41181135</v>
      </c>
      <c r="T495" s="91" t="s">
        <v>672</v>
      </c>
      <c r="U495" s="85" t="s">
        <v>238</v>
      </c>
      <c r="V495" s="91" t="s">
        <v>155</v>
      </c>
      <c r="W495" s="85" t="s">
        <v>256</v>
      </c>
      <c r="X495" s="87">
        <v>24982</v>
      </c>
      <c r="Y495" s="89">
        <f t="shared" si="320"/>
        <v>68</v>
      </c>
      <c r="Z495" s="63">
        <f>VLOOKUP($Y495,[1]Edades!$A$3:$H$153,4,FALSE)</f>
        <v>6</v>
      </c>
      <c r="AA495" s="63" t="str">
        <f>VLOOKUP($Y495,[1]Edades!$A$3:$H$153,6,FALSE)</f>
        <v>6 - Persona mayor</v>
      </c>
      <c r="AB495" s="63">
        <f>VLOOKUP($Y495,[1]Edades!$A$3:$H$153,7,FALSE)</f>
        <v>14</v>
      </c>
      <c r="AC495" s="63" t="str">
        <f>VLOOKUP($Y495,[1]Edades!$A$3:$H$153,8,FALSE)</f>
        <v>65-69</v>
      </c>
      <c r="AD495" s="91" t="s">
        <v>1590</v>
      </c>
      <c r="AE495" s="85">
        <v>2</v>
      </c>
      <c r="AF495" s="85" t="s">
        <v>807</v>
      </c>
      <c r="AG495" s="86" t="s">
        <v>1777</v>
      </c>
      <c r="AH495" s="85" t="s">
        <v>807</v>
      </c>
      <c r="AI495" s="85" t="s">
        <v>807</v>
      </c>
      <c r="AJ495" s="85" t="s">
        <v>807</v>
      </c>
      <c r="AK495" s="86" t="s">
        <v>1775</v>
      </c>
      <c r="AL495" s="86" t="s">
        <v>1601</v>
      </c>
      <c r="AM495" s="85" t="s">
        <v>1786</v>
      </c>
      <c r="AN495" s="85" t="s">
        <v>131</v>
      </c>
      <c r="AO495" s="85" t="s">
        <v>131</v>
      </c>
      <c r="AP495" s="85" t="s">
        <v>131</v>
      </c>
      <c r="AQ495" s="75" t="s">
        <v>1841</v>
      </c>
      <c r="AR495" s="53" t="str">
        <f t="shared" si="321"/>
        <v>86749 - Sibundoy</v>
      </c>
      <c r="AS495" s="85" t="s">
        <v>1669</v>
      </c>
      <c r="AT495" s="85">
        <v>3134937796</v>
      </c>
      <c r="AU495" s="85" t="s">
        <v>1219</v>
      </c>
      <c r="AV495" s="85"/>
      <c r="AW495" s="85"/>
      <c r="AX495" s="85"/>
      <c r="AY495" s="85"/>
      <c r="AZ495" s="85"/>
      <c r="BA495" s="85">
        <v>86</v>
      </c>
      <c r="BB495" s="85" t="s">
        <v>1778</v>
      </c>
      <c r="BC495" s="85">
        <v>86749</v>
      </c>
      <c r="BD495" s="85" t="s">
        <v>1669</v>
      </c>
      <c r="BE495" s="89">
        <v>860010017201</v>
      </c>
      <c r="BF495" s="49" t="s">
        <v>1080</v>
      </c>
      <c r="BG495" s="85" t="s">
        <v>1779</v>
      </c>
      <c r="BH495" s="85" t="s">
        <v>1780</v>
      </c>
      <c r="BI495" s="85">
        <v>4201616</v>
      </c>
      <c r="BJ495" s="85"/>
      <c r="BK495" s="85"/>
      <c r="BL495" s="85" t="s">
        <v>807</v>
      </c>
      <c r="BM495" s="85" t="s">
        <v>130</v>
      </c>
      <c r="BN495" s="85" t="s">
        <v>132</v>
      </c>
      <c r="BO495" s="85">
        <v>0</v>
      </c>
      <c r="BP495" s="85" t="s">
        <v>132</v>
      </c>
      <c r="BQ495" s="85" t="s">
        <v>132</v>
      </c>
      <c r="BR495" s="85" t="s">
        <v>807</v>
      </c>
      <c r="BS495" s="85" t="s">
        <v>807</v>
      </c>
      <c r="BT495" s="90">
        <v>44368</v>
      </c>
      <c r="BU495" s="85" t="s">
        <v>1677</v>
      </c>
      <c r="BV495" s="85" t="s">
        <v>130</v>
      </c>
      <c r="BW495" s="91" t="s">
        <v>1678</v>
      </c>
      <c r="BX495" s="85"/>
      <c r="BY495" s="85" t="s">
        <v>132</v>
      </c>
      <c r="BZ495" s="85" t="s">
        <v>807</v>
      </c>
      <c r="CA495" s="85" t="s">
        <v>807</v>
      </c>
      <c r="CB495" s="85"/>
      <c r="CC495" s="85"/>
      <c r="CD495" s="85" t="s">
        <v>131</v>
      </c>
      <c r="CE495" s="88" t="s">
        <v>1681</v>
      </c>
      <c r="CF495" s="80" t="str">
        <f t="shared" si="336"/>
        <v>DM</v>
      </c>
      <c r="CG495" s="109">
        <v>65</v>
      </c>
      <c r="CH495" s="95">
        <v>160</v>
      </c>
      <c r="CI495" s="50">
        <f t="shared" si="305"/>
        <v>25.390624999999996</v>
      </c>
      <c r="CJ495" s="18" t="str">
        <f t="shared" si="306"/>
        <v>SOBREPESO</v>
      </c>
      <c r="CK495" s="95">
        <f>Hoja1!L497</f>
        <v>0</v>
      </c>
      <c r="CL495" s="10" t="s">
        <v>1112</v>
      </c>
      <c r="CM495" s="97">
        <v>44368</v>
      </c>
      <c r="CN495" s="92"/>
      <c r="CO495" s="92">
        <v>2</v>
      </c>
      <c r="CP495" s="65" t="s">
        <v>1222</v>
      </c>
      <c r="CQ495" s="75">
        <v>1</v>
      </c>
      <c r="CR495" s="97">
        <v>44368</v>
      </c>
      <c r="CS495" s="75">
        <v>1</v>
      </c>
      <c r="CT495" s="110" t="s">
        <v>1707</v>
      </c>
      <c r="CU495" s="93" t="s">
        <v>807</v>
      </c>
      <c r="CV495" s="92"/>
      <c r="CW495" s="102">
        <v>138</v>
      </c>
      <c r="CX495" s="102">
        <v>80</v>
      </c>
      <c r="CY495" s="93" t="s">
        <v>807</v>
      </c>
      <c r="CZ495" s="92" t="s">
        <v>132</v>
      </c>
      <c r="DA495" s="75" t="s">
        <v>807</v>
      </c>
      <c r="DB495" s="92">
        <v>0</v>
      </c>
      <c r="DC495" s="75" t="str">
        <f t="shared" si="307"/>
        <v/>
      </c>
      <c r="DD495" s="16" t="str">
        <f t="shared" si="308"/>
        <v/>
      </c>
      <c r="DE495" s="16" t="str">
        <f t="shared" si="309"/>
        <v/>
      </c>
      <c r="DF495" s="16" t="str">
        <f t="shared" si="310"/>
        <v/>
      </c>
      <c r="DG495" s="16" t="str">
        <f t="shared" si="322"/>
        <v xml:space="preserve"> +  +  + </v>
      </c>
      <c r="DH495" s="16" t="str">
        <f t="shared" si="337"/>
        <v>DM</v>
      </c>
      <c r="DI495" s="98"/>
      <c r="DJ495" s="75" t="str">
        <f t="shared" si="311"/>
        <v>NO</v>
      </c>
      <c r="DL495" s="98"/>
      <c r="DM495" s="98"/>
      <c r="DN495" s="75" t="str">
        <f t="shared" si="312"/>
        <v>NO</v>
      </c>
      <c r="DO495" s="98"/>
      <c r="DP495" s="75" t="str">
        <f t="shared" si="313"/>
        <v>NO</v>
      </c>
      <c r="DQ495" s="98"/>
      <c r="DR495" s="75" t="str">
        <f t="shared" si="314"/>
        <v>NO</v>
      </c>
      <c r="DS495" s="98"/>
      <c r="DT495" s="75" t="str">
        <f t="shared" si="315"/>
        <v>NO</v>
      </c>
      <c r="DU495" s="98"/>
      <c r="DV495" s="75" t="str">
        <f t="shared" si="316"/>
        <v>NO</v>
      </c>
      <c r="DW495" s="98"/>
      <c r="DX495" s="75" t="str">
        <f t="shared" si="317"/>
        <v>NO</v>
      </c>
      <c r="DY495" s="98"/>
      <c r="DZ495" s="75" t="str">
        <f t="shared" si="318"/>
        <v>NO</v>
      </c>
      <c r="EA495" s="98"/>
      <c r="EB495" s="75" t="str">
        <f t="shared" si="319"/>
        <v>NO</v>
      </c>
      <c r="EC495" s="98" t="s">
        <v>807</v>
      </c>
      <c r="ED495" s="92" t="s">
        <v>1530</v>
      </c>
      <c r="EE495" s="92"/>
      <c r="EF495" s="98" t="s">
        <v>807</v>
      </c>
      <c r="EG495" s="94"/>
      <c r="EH495" s="92" t="s">
        <v>1793</v>
      </c>
      <c r="EI495" s="99" t="s">
        <v>807</v>
      </c>
      <c r="EJ495" s="99"/>
      <c r="EK495" s="101">
        <v>44356</v>
      </c>
      <c r="EL495" s="92">
        <v>0.5</v>
      </c>
      <c r="EM495" s="103">
        <v>44356</v>
      </c>
      <c r="EN495" s="102">
        <v>123</v>
      </c>
      <c r="EO495" s="101">
        <v>44356</v>
      </c>
      <c r="EP495" s="92">
        <v>234</v>
      </c>
      <c r="EQ495" s="101">
        <v>44356</v>
      </c>
      <c r="ER495" s="99">
        <v>-792.8</v>
      </c>
      <c r="ES495" s="101" t="s">
        <v>1836</v>
      </c>
      <c r="ET495" s="192">
        <v>999</v>
      </c>
      <c r="EU495" s="101">
        <v>44356</v>
      </c>
      <c r="EV495" s="92">
        <v>139</v>
      </c>
      <c r="EW495" s="101" t="s">
        <v>1940</v>
      </c>
      <c r="EX495" s="92"/>
      <c r="EY495" s="103">
        <v>44356</v>
      </c>
      <c r="EZ495" s="92">
        <v>8.3000000000000007</v>
      </c>
      <c r="FA495" s="102"/>
      <c r="FB495" s="102"/>
      <c r="FC495" s="92"/>
      <c r="FD495" s="92"/>
      <c r="FE495" s="103">
        <v>44356</v>
      </c>
      <c r="FF495" s="105">
        <v>13.7</v>
      </c>
      <c r="FG495" s="101" t="s">
        <v>1836</v>
      </c>
      <c r="FH495" s="105">
        <v>98</v>
      </c>
      <c r="FI495" s="92"/>
      <c r="FJ495" s="94"/>
      <c r="FK495" s="92"/>
      <c r="FL495" s="97">
        <v>44368</v>
      </c>
      <c r="FM495" s="98" t="s">
        <v>1530</v>
      </c>
      <c r="FN495" s="97">
        <v>44733</v>
      </c>
      <c r="FO495" s="107" t="s">
        <v>807</v>
      </c>
      <c r="FP495" s="92" t="s">
        <v>132</v>
      </c>
      <c r="FQ495" s="92" t="s">
        <v>132</v>
      </c>
      <c r="FR495" s="92" t="s">
        <v>132</v>
      </c>
      <c r="FS495" s="107" t="s">
        <v>807</v>
      </c>
      <c r="FT495" s="92" t="s">
        <v>132</v>
      </c>
      <c r="FU495" s="92"/>
      <c r="GM495" s="102"/>
    </row>
    <row r="496" spans="1:195" s="75" customFormat="1" x14ac:dyDescent="0.25">
      <c r="A496" s="85">
        <v>2022</v>
      </c>
      <c r="B496" s="76">
        <v>44926</v>
      </c>
      <c r="C496" s="85" t="s">
        <v>121</v>
      </c>
      <c r="D496" s="85" t="s">
        <v>122</v>
      </c>
      <c r="E496" s="85" t="s">
        <v>123</v>
      </c>
      <c r="F496" s="77">
        <f t="shared" si="324"/>
        <v>495</v>
      </c>
      <c r="G496" s="85" t="s">
        <v>1586</v>
      </c>
      <c r="H496" s="85">
        <v>86</v>
      </c>
      <c r="I496" s="85" t="s">
        <v>797</v>
      </c>
      <c r="J496" s="217" t="s">
        <v>911</v>
      </c>
      <c r="K496" s="77" t="str">
        <f>VLOOKUP(J496,[1]CodMpios!$B$1075:$E$1087,4,FALSE)</f>
        <v>86568 - Puerto Asís</v>
      </c>
      <c r="L496" s="77" t="str">
        <f>VLOOKUP($J496,[1]Coord_Mpios_X_Y!$B$102:$K$114,9,FALSE)</f>
        <v>0,478611463602</v>
      </c>
      <c r="M496" s="77" t="str">
        <f>VLOOKUP($J496,[1]Coord_Mpios_X_Y!$B$102:$K$114,10,FALSE)</f>
        <v>-76,328200149562</v>
      </c>
      <c r="N496" s="86" t="s">
        <v>1775</v>
      </c>
      <c r="O496" s="86" t="s">
        <v>1776</v>
      </c>
      <c r="P496" s="218"/>
      <c r="Q496" s="85" t="s">
        <v>126</v>
      </c>
      <c r="R496" s="108">
        <v>69015912</v>
      </c>
      <c r="S496" s="62" t="str">
        <f t="shared" si="304"/>
        <v>CC69015912</v>
      </c>
      <c r="T496" s="91" t="s">
        <v>139</v>
      </c>
      <c r="U496" s="85" t="s">
        <v>530</v>
      </c>
      <c r="V496" s="91" t="s">
        <v>1167</v>
      </c>
      <c r="W496" s="85" t="s">
        <v>501</v>
      </c>
      <c r="X496" s="87">
        <v>26395</v>
      </c>
      <c r="Y496" s="89">
        <f t="shared" si="320"/>
        <v>72</v>
      </c>
      <c r="Z496" s="63">
        <f>VLOOKUP($Y496,[1]Edades!$A$3:$H$153,4,FALSE)</f>
        <v>6</v>
      </c>
      <c r="AA496" s="63" t="str">
        <f>VLOOKUP($Y496,[1]Edades!$A$3:$H$153,6,FALSE)</f>
        <v>6 - Persona mayor</v>
      </c>
      <c r="AB496" s="63">
        <f>VLOOKUP($Y496,[1]Edades!$A$3:$H$153,7,FALSE)</f>
        <v>15</v>
      </c>
      <c r="AC496" s="63" t="str">
        <f>VLOOKUP($Y496,[1]Edades!$A$3:$H$153,8,FALSE)</f>
        <v>70-74</v>
      </c>
      <c r="AD496" s="91" t="s">
        <v>1590</v>
      </c>
      <c r="AE496" s="85">
        <v>2</v>
      </c>
      <c r="AF496" s="85" t="s">
        <v>807</v>
      </c>
      <c r="AG496" s="86" t="s">
        <v>1777</v>
      </c>
      <c r="AH496" s="85" t="s">
        <v>807</v>
      </c>
      <c r="AI496" s="85" t="s">
        <v>807</v>
      </c>
      <c r="AJ496" s="85" t="s">
        <v>807</v>
      </c>
      <c r="AK496" s="86" t="s">
        <v>1775</v>
      </c>
      <c r="AL496" s="86" t="s">
        <v>1601</v>
      </c>
      <c r="AM496" s="85" t="s">
        <v>1786</v>
      </c>
      <c r="AN496" s="85" t="s">
        <v>131</v>
      </c>
      <c r="AO496" s="85" t="s">
        <v>131</v>
      </c>
      <c r="AP496" s="85" t="s">
        <v>131</v>
      </c>
      <c r="AQ496" s="75" t="s">
        <v>1841</v>
      </c>
      <c r="AR496" s="53" t="str">
        <f t="shared" si="321"/>
        <v>86568 - Puerto Asís</v>
      </c>
      <c r="AS496" s="85" t="s">
        <v>1655</v>
      </c>
      <c r="AT496" s="85">
        <v>3125818709</v>
      </c>
      <c r="AU496" s="85" t="s">
        <v>1219</v>
      </c>
      <c r="AV496" s="85"/>
      <c r="AW496" s="85"/>
      <c r="AX496" s="85"/>
      <c r="AY496" s="85"/>
      <c r="AZ496" s="85"/>
      <c r="BA496" s="85">
        <v>86</v>
      </c>
      <c r="BB496" s="85" t="s">
        <v>1778</v>
      </c>
      <c r="BC496" s="85">
        <v>86568</v>
      </c>
      <c r="BD496" s="85" t="s">
        <v>1655</v>
      </c>
      <c r="BE496" s="89">
        <v>860010017201</v>
      </c>
      <c r="BF496" s="49" t="s">
        <v>1081</v>
      </c>
      <c r="BG496" s="85" t="s">
        <v>1779</v>
      </c>
      <c r="BH496" s="85" t="s">
        <v>1780</v>
      </c>
      <c r="BI496" s="85">
        <v>4201616</v>
      </c>
      <c r="BJ496" s="85"/>
      <c r="BK496" s="85"/>
      <c r="BL496" s="85" t="s">
        <v>807</v>
      </c>
      <c r="BM496" s="85" t="s">
        <v>807</v>
      </c>
      <c r="BN496" s="85" t="s">
        <v>807</v>
      </c>
      <c r="BO496" s="85">
        <v>0</v>
      </c>
      <c r="BP496" s="85" t="s">
        <v>132</v>
      </c>
      <c r="BQ496" s="85" t="s">
        <v>132</v>
      </c>
      <c r="BR496" s="85" t="s">
        <v>807</v>
      </c>
      <c r="BS496" s="85" t="s">
        <v>807</v>
      </c>
      <c r="BT496" s="87">
        <v>44368</v>
      </c>
      <c r="BU496" s="85" t="s">
        <v>1677</v>
      </c>
      <c r="BV496" s="85" t="s">
        <v>130</v>
      </c>
      <c r="BW496" s="85" t="s">
        <v>807</v>
      </c>
      <c r="BX496" s="85"/>
      <c r="BY496" s="85" t="s">
        <v>807</v>
      </c>
      <c r="BZ496" s="85" t="s">
        <v>807</v>
      </c>
      <c r="CA496" s="85" t="s">
        <v>807</v>
      </c>
      <c r="CB496" s="85"/>
      <c r="CC496" s="85"/>
      <c r="CD496" s="89" t="s">
        <v>1609</v>
      </c>
      <c r="CE496" s="88" t="s">
        <v>1681</v>
      </c>
      <c r="CF496" s="80" t="str">
        <f t="shared" si="336"/>
        <v>HTA</v>
      </c>
      <c r="CG496" s="109">
        <v>75</v>
      </c>
      <c r="CH496" s="95">
        <v>156</v>
      </c>
      <c r="CI496" s="50">
        <f t="shared" si="305"/>
        <v>30.818540433925047</v>
      </c>
      <c r="CJ496" s="18" t="str">
        <f t="shared" si="306"/>
        <v>OBESIDAD</v>
      </c>
      <c r="CK496" s="95" t="e">
        <f>Hoja1!L498</f>
        <v>#DIV/0!</v>
      </c>
      <c r="CL496" s="10" t="s">
        <v>807</v>
      </c>
      <c r="CM496" s="114">
        <v>44368</v>
      </c>
      <c r="CN496" s="92"/>
      <c r="CO496" s="75">
        <v>1</v>
      </c>
      <c r="CP496" s="119">
        <f>CM496</f>
        <v>44368</v>
      </c>
      <c r="CQ496" s="75">
        <v>2</v>
      </c>
      <c r="CR496" s="65" t="s">
        <v>1222</v>
      </c>
      <c r="CS496" s="75">
        <v>0</v>
      </c>
      <c r="CT496" s="110" t="s">
        <v>131</v>
      </c>
      <c r="CU496" s="93" t="s">
        <v>807</v>
      </c>
      <c r="CV496" s="92"/>
      <c r="CW496" s="102">
        <v>130</v>
      </c>
      <c r="CX496" s="102">
        <v>90</v>
      </c>
      <c r="CY496" s="93" t="s">
        <v>807</v>
      </c>
      <c r="CZ496" s="99" t="s">
        <v>1609</v>
      </c>
      <c r="DA496" s="75" t="s">
        <v>807</v>
      </c>
      <c r="DB496" s="92">
        <v>0</v>
      </c>
      <c r="DC496" s="75" t="str">
        <f t="shared" si="307"/>
        <v/>
      </c>
      <c r="DD496" s="16" t="str">
        <f t="shared" si="308"/>
        <v/>
      </c>
      <c r="DE496" s="16" t="str">
        <f t="shared" si="309"/>
        <v/>
      </c>
      <c r="DF496" s="16" t="str">
        <f t="shared" si="310"/>
        <v/>
      </c>
      <c r="DG496" s="16" t="str">
        <f t="shared" si="322"/>
        <v xml:space="preserve"> +  +  + </v>
      </c>
      <c r="DH496" s="16" t="str">
        <f t="shared" si="337"/>
        <v>HTA</v>
      </c>
      <c r="DI496" s="98"/>
      <c r="DJ496" s="75" t="str">
        <f t="shared" si="311"/>
        <v>NO</v>
      </c>
      <c r="DL496" s="98"/>
      <c r="DM496" s="98"/>
      <c r="DN496" s="75" t="str">
        <f t="shared" si="312"/>
        <v>NO</v>
      </c>
      <c r="DO496" s="98"/>
      <c r="DP496" s="75" t="str">
        <f t="shared" si="313"/>
        <v>NO</v>
      </c>
      <c r="DQ496" s="98"/>
      <c r="DR496" s="75" t="str">
        <f t="shared" si="314"/>
        <v>NO</v>
      </c>
      <c r="DS496" s="98"/>
      <c r="DT496" s="75" t="str">
        <f t="shared" si="315"/>
        <v>NO</v>
      </c>
      <c r="DU496" s="98"/>
      <c r="DV496" s="75" t="str">
        <f t="shared" si="316"/>
        <v>NO</v>
      </c>
      <c r="DW496" s="98"/>
      <c r="DX496" s="75" t="str">
        <f t="shared" si="317"/>
        <v>NO</v>
      </c>
      <c r="DY496" s="98"/>
      <c r="DZ496" s="75" t="str">
        <f t="shared" si="318"/>
        <v>NO</v>
      </c>
      <c r="EA496" s="98"/>
      <c r="EB496" s="75" t="str">
        <f t="shared" si="319"/>
        <v>NO</v>
      </c>
      <c r="EC496" s="98" t="s">
        <v>807</v>
      </c>
      <c r="ED496" s="92" t="s">
        <v>1530</v>
      </c>
      <c r="EE496" s="92"/>
      <c r="EF496" s="98" t="s">
        <v>807</v>
      </c>
      <c r="EG496" s="94"/>
      <c r="EH496" s="99"/>
      <c r="EI496" s="99" t="s">
        <v>807</v>
      </c>
      <c r="EJ496" s="99"/>
      <c r="EK496" s="101"/>
      <c r="EL496" s="92"/>
      <c r="EM496" s="112"/>
      <c r="EN496" s="102"/>
      <c r="EO496" s="101"/>
      <c r="EP496" s="92"/>
      <c r="EQ496" s="111"/>
      <c r="ER496" s="99">
        <v>0</v>
      </c>
      <c r="ES496" s="101"/>
      <c r="ET496" s="192"/>
      <c r="EU496" s="101"/>
      <c r="EV496" s="92"/>
      <c r="EW496" s="101"/>
      <c r="EX496" s="92"/>
      <c r="EY496" s="103"/>
      <c r="EZ496" s="92"/>
      <c r="FA496" s="198"/>
      <c r="FB496" s="198"/>
      <c r="FC496" s="92"/>
      <c r="FD496" s="92"/>
      <c r="FE496" s="103"/>
      <c r="FF496" s="105"/>
      <c r="FG496" s="101"/>
      <c r="FH496" s="105"/>
      <c r="FI496" s="92"/>
      <c r="FJ496" s="94"/>
      <c r="FK496" s="92"/>
      <c r="FL496" s="98">
        <v>44368</v>
      </c>
      <c r="FM496" s="98" t="s">
        <v>1530</v>
      </c>
      <c r="FN496" s="97">
        <v>44460</v>
      </c>
      <c r="FO496" s="107" t="s">
        <v>807</v>
      </c>
      <c r="FP496" s="107" t="s">
        <v>807</v>
      </c>
      <c r="FQ496" s="107" t="s">
        <v>807</v>
      </c>
      <c r="FR496" s="107" t="s">
        <v>807</v>
      </c>
      <c r="FS496" s="92" t="s">
        <v>807</v>
      </c>
      <c r="FT496" s="107" t="s">
        <v>807</v>
      </c>
      <c r="FU496" s="92"/>
      <c r="GM496" s="198"/>
    </row>
    <row r="497" spans="1:195" s="75" customFormat="1" x14ac:dyDescent="0.25">
      <c r="A497" s="85">
        <v>2022</v>
      </c>
      <c r="B497" s="76">
        <v>44926</v>
      </c>
      <c r="C497" s="85" t="s">
        <v>121</v>
      </c>
      <c r="D497" s="85" t="s">
        <v>122</v>
      </c>
      <c r="E497" s="85" t="s">
        <v>123</v>
      </c>
      <c r="F497" s="77">
        <f t="shared" si="324"/>
        <v>496</v>
      </c>
      <c r="G497" s="85" t="s">
        <v>1586</v>
      </c>
      <c r="H497" s="85">
        <v>86</v>
      </c>
      <c r="I497" s="85" t="s">
        <v>797</v>
      </c>
      <c r="J497" s="217" t="s">
        <v>911</v>
      </c>
      <c r="K497" s="77" t="str">
        <f>VLOOKUP(J497,[1]CodMpios!$B$1075:$E$1087,4,FALSE)</f>
        <v>86568 - Puerto Asís</v>
      </c>
      <c r="L497" s="77" t="str">
        <f>VLOOKUP($J497,[1]Coord_Mpios_X_Y!$B$102:$K$114,9,FALSE)</f>
        <v>0,478611463602</v>
      </c>
      <c r="M497" s="77" t="str">
        <f>VLOOKUP($J497,[1]Coord_Mpios_X_Y!$B$102:$K$114,10,FALSE)</f>
        <v>-76,328200149562</v>
      </c>
      <c r="N497" s="86" t="s">
        <v>1775</v>
      </c>
      <c r="O497" s="86" t="s">
        <v>1776</v>
      </c>
      <c r="P497" s="218"/>
      <c r="Q497" s="85" t="s">
        <v>126</v>
      </c>
      <c r="R497" s="108">
        <v>69015784</v>
      </c>
      <c r="S497" s="62" t="str">
        <f t="shared" si="304"/>
        <v>CC69015784</v>
      </c>
      <c r="T497" s="91" t="s">
        <v>705</v>
      </c>
      <c r="U497" s="85" t="s">
        <v>971</v>
      </c>
      <c r="V497" s="91" t="s">
        <v>372</v>
      </c>
      <c r="W497" s="85" t="s">
        <v>972</v>
      </c>
      <c r="X497" s="87">
        <v>26136</v>
      </c>
      <c r="Y497" s="89">
        <f t="shared" si="320"/>
        <v>71</v>
      </c>
      <c r="Z497" s="63">
        <f>VLOOKUP($Y497,[1]Edades!$A$3:$H$153,4,FALSE)</f>
        <v>6</v>
      </c>
      <c r="AA497" s="63" t="str">
        <f>VLOOKUP($Y497,[1]Edades!$A$3:$H$153,6,FALSE)</f>
        <v>6 - Persona mayor</v>
      </c>
      <c r="AB497" s="63">
        <f>VLOOKUP($Y497,[1]Edades!$A$3:$H$153,7,FALSE)</f>
        <v>15</v>
      </c>
      <c r="AC497" s="63" t="str">
        <f>VLOOKUP($Y497,[1]Edades!$A$3:$H$153,8,FALSE)</f>
        <v>70-74</v>
      </c>
      <c r="AD497" s="91" t="s">
        <v>1590</v>
      </c>
      <c r="AE497" s="85">
        <v>2</v>
      </c>
      <c r="AF497" s="85" t="s">
        <v>807</v>
      </c>
      <c r="AG497" s="86" t="s">
        <v>1777</v>
      </c>
      <c r="AH497" s="85" t="s">
        <v>807</v>
      </c>
      <c r="AI497" s="85" t="s">
        <v>807</v>
      </c>
      <c r="AJ497" s="85" t="s">
        <v>807</v>
      </c>
      <c r="AK497" s="86" t="s">
        <v>1775</v>
      </c>
      <c r="AL497" s="85" t="s">
        <v>807</v>
      </c>
      <c r="AM497" s="85" t="s">
        <v>1786</v>
      </c>
      <c r="AN497" s="85" t="s">
        <v>131</v>
      </c>
      <c r="AO497" s="85" t="s">
        <v>131</v>
      </c>
      <c r="AP497" s="85" t="s">
        <v>131</v>
      </c>
      <c r="AQ497" s="75" t="s">
        <v>1841</v>
      </c>
      <c r="AR497" s="53" t="str">
        <f t="shared" si="321"/>
        <v>86568 - Puerto Asís</v>
      </c>
      <c r="AS497" s="85" t="s">
        <v>1655</v>
      </c>
      <c r="AT497" s="85">
        <v>3105648852</v>
      </c>
      <c r="AU497" s="85" t="s">
        <v>1219</v>
      </c>
      <c r="AV497" s="85"/>
      <c r="AW497" s="85"/>
      <c r="AX497" s="85"/>
      <c r="AY497" s="85"/>
      <c r="AZ497" s="85"/>
      <c r="BA497" s="85">
        <v>86</v>
      </c>
      <c r="BB497" s="85" t="s">
        <v>1778</v>
      </c>
      <c r="BC497" s="85">
        <v>86568</v>
      </c>
      <c r="BD497" s="85" t="s">
        <v>1655</v>
      </c>
      <c r="BE497" s="89">
        <v>860010017201</v>
      </c>
      <c r="BF497" s="49" t="s">
        <v>1081</v>
      </c>
      <c r="BG497" s="85" t="s">
        <v>1779</v>
      </c>
      <c r="BH497" s="85" t="s">
        <v>1780</v>
      </c>
      <c r="BI497" s="85">
        <v>4201616</v>
      </c>
      <c r="BJ497" s="85"/>
      <c r="BK497" s="85"/>
      <c r="BL497" s="85" t="s">
        <v>807</v>
      </c>
      <c r="BM497" s="85" t="s">
        <v>130</v>
      </c>
      <c r="BN497" s="85" t="s">
        <v>132</v>
      </c>
      <c r="BO497" s="85">
        <v>0</v>
      </c>
      <c r="BP497" s="85" t="s">
        <v>132</v>
      </c>
      <c r="BQ497" s="85" t="s">
        <v>132</v>
      </c>
      <c r="BR497" s="85" t="s">
        <v>807</v>
      </c>
      <c r="BS497" s="85" t="s">
        <v>807</v>
      </c>
      <c r="BT497" s="87">
        <v>44410</v>
      </c>
      <c r="BU497" s="85" t="s">
        <v>1677</v>
      </c>
      <c r="BV497" s="85" t="s">
        <v>130</v>
      </c>
      <c r="BW497" s="91" t="s">
        <v>1812</v>
      </c>
      <c r="BX497" s="85"/>
      <c r="BY497" s="85" t="s">
        <v>132</v>
      </c>
      <c r="BZ497" s="85" t="s">
        <v>807</v>
      </c>
      <c r="CA497" s="85" t="s">
        <v>807</v>
      </c>
      <c r="CB497" s="85"/>
      <c r="CC497" s="85"/>
      <c r="CD497" s="85" t="s">
        <v>131</v>
      </c>
      <c r="CE497" s="88" t="s">
        <v>1681</v>
      </c>
      <c r="CF497" s="80" t="str">
        <f t="shared" si="336"/>
        <v>HTA</v>
      </c>
      <c r="CG497" s="109">
        <v>100</v>
      </c>
      <c r="CH497" s="95">
        <v>160</v>
      </c>
      <c r="CI497" s="50">
        <f t="shared" si="305"/>
        <v>39.062499999999993</v>
      </c>
      <c r="CJ497" s="18" t="str">
        <f t="shared" si="306"/>
        <v>OBESIDAD</v>
      </c>
      <c r="CK497" s="95">
        <f>Hoja1!L499</f>
        <v>19</v>
      </c>
      <c r="CL497" s="10" t="s">
        <v>1113</v>
      </c>
      <c r="CM497" s="114">
        <v>44383</v>
      </c>
      <c r="CN497" s="92"/>
      <c r="CO497" s="75">
        <v>1</v>
      </c>
      <c r="CP497" s="114">
        <v>44383</v>
      </c>
      <c r="CQ497" s="75">
        <v>2</v>
      </c>
      <c r="CR497" s="65" t="s">
        <v>1222</v>
      </c>
      <c r="CS497" s="75">
        <v>0</v>
      </c>
      <c r="CT497" s="110" t="s">
        <v>131</v>
      </c>
      <c r="CU497" s="93" t="s">
        <v>807</v>
      </c>
      <c r="CV497" s="92"/>
      <c r="CW497" s="102">
        <v>120</v>
      </c>
      <c r="CX497" s="102">
        <v>70</v>
      </c>
      <c r="CY497" s="93" t="s">
        <v>807</v>
      </c>
      <c r="CZ497" s="92" t="s">
        <v>132</v>
      </c>
      <c r="DA497" s="75" t="s">
        <v>807</v>
      </c>
      <c r="DB497" s="92">
        <v>0</v>
      </c>
      <c r="DC497" s="75" t="str">
        <f t="shared" si="307"/>
        <v/>
      </c>
      <c r="DD497" s="16" t="str">
        <f t="shared" si="308"/>
        <v/>
      </c>
      <c r="DE497" s="16" t="str">
        <f t="shared" si="309"/>
        <v/>
      </c>
      <c r="DF497" s="16" t="str">
        <f t="shared" si="310"/>
        <v/>
      </c>
      <c r="DG497" s="16" t="str">
        <f t="shared" si="322"/>
        <v xml:space="preserve"> +  +  + </v>
      </c>
      <c r="DH497" s="16" t="str">
        <f t="shared" ref="DH497:DH500" si="338">E497</f>
        <v>HTA</v>
      </c>
      <c r="DI497" s="98"/>
      <c r="DJ497" s="75" t="str">
        <f t="shared" si="311"/>
        <v>NO</v>
      </c>
      <c r="DL497" s="98"/>
      <c r="DM497" s="98">
        <v>44509</v>
      </c>
      <c r="DN497" s="75" t="str">
        <f t="shared" si="312"/>
        <v>SI</v>
      </c>
      <c r="DO497" s="98"/>
      <c r="DP497" s="75" t="str">
        <f t="shared" si="313"/>
        <v>NO</v>
      </c>
      <c r="DQ497" s="98"/>
      <c r="DR497" s="75" t="str">
        <f t="shared" si="314"/>
        <v>NO</v>
      </c>
      <c r="DS497" s="98"/>
      <c r="DT497" s="75" t="str">
        <f t="shared" si="315"/>
        <v>NO</v>
      </c>
      <c r="DU497" s="98"/>
      <c r="DV497" s="75" t="str">
        <f t="shared" si="316"/>
        <v>NO</v>
      </c>
      <c r="DW497" s="98"/>
      <c r="DX497" s="75" t="str">
        <f t="shared" si="317"/>
        <v>NO</v>
      </c>
      <c r="DY497" s="98">
        <v>44396</v>
      </c>
      <c r="DZ497" s="75" t="str">
        <f t="shared" si="318"/>
        <v>SI</v>
      </c>
      <c r="EA497" s="98"/>
      <c r="EB497" s="75" t="str">
        <f t="shared" si="319"/>
        <v>NO</v>
      </c>
      <c r="EC497" s="98" t="s">
        <v>807</v>
      </c>
      <c r="ED497" s="92" t="s">
        <v>1530</v>
      </c>
      <c r="EE497" s="92"/>
      <c r="EF497" s="98" t="s">
        <v>807</v>
      </c>
      <c r="EG497" s="94"/>
      <c r="EH497" s="99"/>
      <c r="EI497" s="99" t="s">
        <v>807</v>
      </c>
      <c r="EJ497" s="99"/>
      <c r="EK497" s="111">
        <v>44399</v>
      </c>
      <c r="EL497" s="92">
        <v>0.62</v>
      </c>
      <c r="EM497" s="112">
        <v>44399</v>
      </c>
      <c r="EN497" s="102">
        <v>83.7</v>
      </c>
      <c r="EO497" s="111">
        <v>44399</v>
      </c>
      <c r="EP497" s="92">
        <v>133</v>
      </c>
      <c r="EQ497" s="101">
        <v>44399</v>
      </c>
      <c r="ER497" s="99">
        <v>72.58</v>
      </c>
      <c r="ES497" s="101">
        <v>44399</v>
      </c>
      <c r="ET497" s="192">
        <v>48</v>
      </c>
      <c r="EU497" s="111">
        <v>44399</v>
      </c>
      <c r="EV497" s="92">
        <v>62.1</v>
      </c>
      <c r="EW497" s="101">
        <v>44399</v>
      </c>
      <c r="EX497" s="92"/>
      <c r="EY497" s="103"/>
      <c r="EZ497" s="92"/>
      <c r="FA497" s="102"/>
      <c r="FB497" s="102"/>
      <c r="FC497" s="92"/>
      <c r="FD497" s="92"/>
      <c r="FE497" s="103">
        <v>44399</v>
      </c>
      <c r="FF497" s="105">
        <v>12.3</v>
      </c>
      <c r="FG497" s="101">
        <v>44399</v>
      </c>
      <c r="FH497" s="105">
        <v>53</v>
      </c>
      <c r="FI497" s="92"/>
      <c r="FJ497" s="94"/>
      <c r="FK497" s="92"/>
      <c r="FL497" s="98">
        <v>44410</v>
      </c>
      <c r="FM497" s="98" t="s">
        <v>1530</v>
      </c>
      <c r="FN497" s="98">
        <v>44502</v>
      </c>
      <c r="FO497" s="107" t="s">
        <v>807</v>
      </c>
      <c r="FP497" s="92" t="s">
        <v>132</v>
      </c>
      <c r="FQ497" s="92" t="s">
        <v>132</v>
      </c>
      <c r="FR497" s="92" t="s">
        <v>132</v>
      </c>
      <c r="FS497" s="107" t="s">
        <v>807</v>
      </c>
      <c r="FT497" s="92" t="s">
        <v>132</v>
      </c>
      <c r="FU497" s="92"/>
      <c r="GM497" s="102"/>
    </row>
    <row r="498" spans="1:195" s="75" customFormat="1" x14ac:dyDescent="0.25">
      <c r="A498" s="85">
        <v>2022</v>
      </c>
      <c r="B498" s="76">
        <v>44926</v>
      </c>
      <c r="C498" s="85" t="s">
        <v>121</v>
      </c>
      <c r="D498" s="85" t="s">
        <v>122</v>
      </c>
      <c r="E498" s="85" t="s">
        <v>123</v>
      </c>
      <c r="F498" s="77">
        <f t="shared" si="324"/>
        <v>497</v>
      </c>
      <c r="G498" s="85" t="s">
        <v>1586</v>
      </c>
      <c r="H498" s="85">
        <v>86</v>
      </c>
      <c r="I498" s="85" t="s">
        <v>797</v>
      </c>
      <c r="J498" s="217" t="s">
        <v>983</v>
      </c>
      <c r="K498" s="77" t="str">
        <f>VLOOKUP(J498,[1]CodMpios!$B$1075:$E$1087,4,FALSE)</f>
        <v>86749 - Sibundoy</v>
      </c>
      <c r="L498" s="77" t="str">
        <f>VLOOKUP($J498,[1]Coord_Mpios_X_Y!$B$102:$K$114,9,FALSE)</f>
        <v>1,228746922448</v>
      </c>
      <c r="M498" s="77" t="str">
        <f>VLOOKUP($J498,[1]Coord_Mpios_X_Y!$B$102:$K$114,10,FALSE)</f>
        <v>-76,913075853547</v>
      </c>
      <c r="N498" s="86" t="s">
        <v>1784</v>
      </c>
      <c r="O498" s="86" t="s">
        <v>1776</v>
      </c>
      <c r="P498" s="218"/>
      <c r="Q498" s="85" t="s">
        <v>126</v>
      </c>
      <c r="R498" s="108">
        <v>5350009</v>
      </c>
      <c r="S498" s="62" t="str">
        <f t="shared" si="304"/>
        <v>CC5350009</v>
      </c>
      <c r="T498" s="91" t="s">
        <v>795</v>
      </c>
      <c r="U498" s="85" t="s">
        <v>416</v>
      </c>
      <c r="V498" s="85" t="s">
        <v>1027</v>
      </c>
      <c r="W498" s="91" t="s">
        <v>217</v>
      </c>
      <c r="X498" s="87">
        <v>17596</v>
      </c>
      <c r="Y498" s="89">
        <f t="shared" si="320"/>
        <v>48</v>
      </c>
      <c r="Z498" s="63">
        <f>VLOOKUP($Y498,[1]Edades!$A$3:$H$153,4,FALSE)</f>
        <v>5</v>
      </c>
      <c r="AA498" s="63" t="str">
        <f>VLOOKUP($Y498,[1]Edades!$A$3:$H$153,6,FALSE)</f>
        <v>5 - Adultez</v>
      </c>
      <c r="AB498" s="63">
        <f>VLOOKUP($Y498,[1]Edades!$A$3:$H$153,7,FALSE)</f>
        <v>10</v>
      </c>
      <c r="AC498" s="63" t="str">
        <f>VLOOKUP($Y498,[1]Edades!$A$3:$H$153,8,FALSE)</f>
        <v>45-49</v>
      </c>
      <c r="AD498" s="91" t="s">
        <v>1589</v>
      </c>
      <c r="AE498" s="85">
        <v>1</v>
      </c>
      <c r="AF498" s="85" t="s">
        <v>807</v>
      </c>
      <c r="AG498" s="86" t="s">
        <v>553</v>
      </c>
      <c r="AH498" s="86" t="s">
        <v>130</v>
      </c>
      <c r="AI498" s="85" t="s">
        <v>807</v>
      </c>
      <c r="AJ498" s="85" t="s">
        <v>807</v>
      </c>
      <c r="AK498" s="86" t="s">
        <v>1784</v>
      </c>
      <c r="AL498" s="86" t="s">
        <v>1600</v>
      </c>
      <c r="AM498" s="85" t="s">
        <v>1786</v>
      </c>
      <c r="AN498" s="85" t="s">
        <v>131</v>
      </c>
      <c r="AO498" s="85" t="s">
        <v>131</v>
      </c>
      <c r="AP498" s="85" t="s">
        <v>131</v>
      </c>
      <c r="AQ498" s="75" t="s">
        <v>1841</v>
      </c>
      <c r="AR498" s="53" t="str">
        <f t="shared" si="321"/>
        <v>86749 - Sibundoy</v>
      </c>
      <c r="AS498" s="85" t="s">
        <v>1669</v>
      </c>
      <c r="AT498" s="85">
        <v>3128715902</v>
      </c>
      <c r="AU498" s="85" t="s">
        <v>1219</v>
      </c>
      <c r="AV498" s="85"/>
      <c r="AW498" s="85"/>
      <c r="AX498" s="85"/>
      <c r="AY498" s="85"/>
      <c r="AZ498" s="85"/>
      <c r="BA498" s="85">
        <v>86</v>
      </c>
      <c r="BB498" s="85" t="s">
        <v>1778</v>
      </c>
      <c r="BC498" s="85">
        <v>86749</v>
      </c>
      <c r="BD498" s="85" t="s">
        <v>1669</v>
      </c>
      <c r="BE498" s="89">
        <v>860010017201</v>
      </c>
      <c r="BF498" s="49" t="s">
        <v>1080</v>
      </c>
      <c r="BG498" s="85" t="s">
        <v>1779</v>
      </c>
      <c r="BH498" s="85" t="s">
        <v>1780</v>
      </c>
      <c r="BI498" s="85">
        <v>4201616</v>
      </c>
      <c r="BJ498" s="85"/>
      <c r="BK498" s="85"/>
      <c r="BL498" s="85" t="s">
        <v>807</v>
      </c>
      <c r="BM498" s="85" t="s">
        <v>130</v>
      </c>
      <c r="BN498" s="85" t="s">
        <v>132</v>
      </c>
      <c r="BO498" s="85">
        <v>0</v>
      </c>
      <c r="BP498" s="85" t="s">
        <v>132</v>
      </c>
      <c r="BQ498" s="85" t="s">
        <v>132</v>
      </c>
      <c r="BR498" s="85" t="s">
        <v>807</v>
      </c>
      <c r="BS498" s="85" t="s">
        <v>807</v>
      </c>
      <c r="BT498" s="90">
        <v>44785</v>
      </c>
      <c r="BU498" s="85" t="s">
        <v>1677</v>
      </c>
      <c r="BV498" s="85" t="s">
        <v>130</v>
      </c>
      <c r="BW498" s="91" t="s">
        <v>1678</v>
      </c>
      <c r="BX498" s="85"/>
      <c r="BY498" s="85" t="s">
        <v>132</v>
      </c>
      <c r="BZ498" s="85" t="s">
        <v>807</v>
      </c>
      <c r="CA498" s="85" t="s">
        <v>807</v>
      </c>
      <c r="CB498" s="85"/>
      <c r="CC498" s="85"/>
      <c r="CD498" s="85" t="s">
        <v>131</v>
      </c>
      <c r="CE498" s="88" t="s">
        <v>1681</v>
      </c>
      <c r="CF498" s="80" t="str">
        <f t="shared" si="336"/>
        <v>HTA</v>
      </c>
      <c r="CG498" s="109">
        <v>90</v>
      </c>
      <c r="CH498" s="95">
        <v>170</v>
      </c>
      <c r="CI498" s="50">
        <f t="shared" si="305"/>
        <v>31.141868512110729</v>
      </c>
      <c r="CJ498" s="18" t="str">
        <f t="shared" si="306"/>
        <v>OBESIDAD</v>
      </c>
      <c r="CK498" s="95">
        <f>Hoja1!L500</f>
        <v>0</v>
      </c>
      <c r="CL498" s="10" t="s">
        <v>1112</v>
      </c>
      <c r="CM498" s="97">
        <v>44385</v>
      </c>
      <c r="CN498" s="92"/>
      <c r="CO498" s="75">
        <v>1</v>
      </c>
      <c r="CP498" s="97">
        <v>44385</v>
      </c>
      <c r="CQ498" s="75">
        <v>2</v>
      </c>
      <c r="CR498" s="65" t="s">
        <v>1222</v>
      </c>
      <c r="CS498" s="75">
        <v>0</v>
      </c>
      <c r="CT498" s="92" t="s">
        <v>131</v>
      </c>
      <c r="CU498" s="93" t="s">
        <v>807</v>
      </c>
      <c r="CV498" s="92"/>
      <c r="CW498" s="102">
        <v>126</v>
      </c>
      <c r="CX498" s="102">
        <v>82</v>
      </c>
      <c r="CY498" s="93" t="s">
        <v>807</v>
      </c>
      <c r="CZ498" s="92" t="s">
        <v>130</v>
      </c>
      <c r="DA498" s="75" t="s">
        <v>807</v>
      </c>
      <c r="DB498" s="92">
        <v>0</v>
      </c>
      <c r="DC498" s="75" t="str">
        <f t="shared" si="307"/>
        <v/>
      </c>
      <c r="DD498" s="16" t="str">
        <f t="shared" si="308"/>
        <v/>
      </c>
      <c r="DE498" s="16" t="str">
        <f t="shared" si="309"/>
        <v/>
      </c>
      <c r="DF498" s="16" t="str">
        <f t="shared" si="310"/>
        <v/>
      </c>
      <c r="DG498" s="16" t="str">
        <f t="shared" si="322"/>
        <v xml:space="preserve"> +  +  + </v>
      </c>
      <c r="DH498" s="16" t="str">
        <f t="shared" si="338"/>
        <v>HTA</v>
      </c>
      <c r="DI498" s="98"/>
      <c r="DJ498" s="75" t="str">
        <f t="shared" si="311"/>
        <v>NO</v>
      </c>
      <c r="DL498" s="98"/>
      <c r="DM498" s="98"/>
      <c r="DN498" s="75" t="str">
        <f t="shared" si="312"/>
        <v>NO</v>
      </c>
      <c r="DO498" s="98"/>
      <c r="DP498" s="75" t="str">
        <f t="shared" si="313"/>
        <v>NO</v>
      </c>
      <c r="DQ498" s="98"/>
      <c r="DR498" s="75" t="str">
        <f t="shared" si="314"/>
        <v>NO</v>
      </c>
      <c r="DS498" s="98"/>
      <c r="DT498" s="75" t="str">
        <f t="shared" si="315"/>
        <v>NO</v>
      </c>
      <c r="DU498" s="98"/>
      <c r="DV498" s="75" t="str">
        <f t="shared" si="316"/>
        <v>NO</v>
      </c>
      <c r="DW498" s="98"/>
      <c r="DX498" s="75" t="str">
        <f t="shared" si="317"/>
        <v>NO</v>
      </c>
      <c r="DY498" s="98"/>
      <c r="DZ498" s="75" t="str">
        <f t="shared" si="318"/>
        <v>NO</v>
      </c>
      <c r="EA498" s="98"/>
      <c r="EB498" s="75" t="str">
        <f t="shared" si="319"/>
        <v>NO</v>
      </c>
      <c r="EC498" s="98" t="s">
        <v>807</v>
      </c>
      <c r="ED498" s="92" t="s">
        <v>1530</v>
      </c>
      <c r="EE498" s="92"/>
      <c r="EF498" s="98" t="s">
        <v>807</v>
      </c>
      <c r="EG498" s="94"/>
      <c r="EH498" s="92" t="s">
        <v>1793</v>
      </c>
      <c r="EI498" s="99" t="s">
        <v>807</v>
      </c>
      <c r="EJ498" s="99"/>
      <c r="EK498" s="101">
        <v>44364</v>
      </c>
      <c r="EL498" s="92">
        <v>1</v>
      </c>
      <c r="EM498" s="103">
        <v>44364</v>
      </c>
      <c r="EN498" s="102">
        <v>71</v>
      </c>
      <c r="EO498" s="101">
        <v>44364</v>
      </c>
      <c r="EP498" s="92">
        <v>241</v>
      </c>
      <c r="EQ498" s="101">
        <v>1845</v>
      </c>
      <c r="ER498" s="99">
        <v>-806.59999999999991</v>
      </c>
      <c r="ES498" s="101" t="s">
        <v>1836</v>
      </c>
      <c r="ET498" s="192">
        <v>999</v>
      </c>
      <c r="EU498" s="101">
        <v>44364</v>
      </c>
      <c r="EV498" s="92">
        <v>243</v>
      </c>
      <c r="EW498" s="101" t="s">
        <v>1940</v>
      </c>
      <c r="EX498" s="92"/>
      <c r="EY498" s="103" t="s">
        <v>1836</v>
      </c>
      <c r="EZ498" s="92">
        <v>98</v>
      </c>
      <c r="FA498" s="102"/>
      <c r="FB498" s="102"/>
      <c r="FC498" s="92"/>
      <c r="FD498" s="92"/>
      <c r="FE498" s="103">
        <v>44364</v>
      </c>
      <c r="FF498" s="105">
        <v>23</v>
      </c>
      <c r="FG498" s="101" t="s">
        <v>1836</v>
      </c>
      <c r="FH498" s="105">
        <v>98</v>
      </c>
      <c r="FI498" s="92"/>
      <c r="FJ498" s="94"/>
      <c r="FK498" s="92"/>
      <c r="FL498" s="97">
        <v>44785</v>
      </c>
      <c r="FM498" s="98" t="s">
        <v>1530</v>
      </c>
      <c r="FN498" s="97">
        <v>44877</v>
      </c>
      <c r="FO498" s="107" t="s">
        <v>807</v>
      </c>
      <c r="FP498" s="92" t="s">
        <v>132</v>
      </c>
      <c r="FQ498" s="92" t="s">
        <v>132</v>
      </c>
      <c r="FR498" s="92" t="s">
        <v>132</v>
      </c>
      <c r="FS498" s="107" t="s">
        <v>807</v>
      </c>
      <c r="FT498" s="92" t="s">
        <v>132</v>
      </c>
      <c r="FU498" s="92"/>
      <c r="GM498" s="102"/>
    </row>
    <row r="499" spans="1:195" s="75" customFormat="1" x14ac:dyDescent="0.25">
      <c r="A499" s="85">
        <v>2022</v>
      </c>
      <c r="B499" s="76">
        <v>44926</v>
      </c>
      <c r="C499" s="85" t="s">
        <v>121</v>
      </c>
      <c r="D499" s="85" t="s">
        <v>122</v>
      </c>
      <c r="E499" s="85" t="s">
        <v>123</v>
      </c>
      <c r="F499" s="77">
        <f t="shared" si="324"/>
        <v>498</v>
      </c>
      <c r="G499" s="85" t="s">
        <v>1586</v>
      </c>
      <c r="H499" s="85">
        <v>86</v>
      </c>
      <c r="I499" s="85" t="s">
        <v>797</v>
      </c>
      <c r="J499" s="217" t="s">
        <v>983</v>
      </c>
      <c r="K499" s="77" t="str">
        <f>VLOOKUP(J499,[1]CodMpios!$B$1075:$E$1087,4,FALSE)</f>
        <v>86749 - Sibundoy</v>
      </c>
      <c r="L499" s="77" t="str">
        <f>VLOOKUP($J499,[1]Coord_Mpios_X_Y!$B$102:$K$114,9,FALSE)</f>
        <v>1,228746922448</v>
      </c>
      <c r="M499" s="77" t="str">
        <f>VLOOKUP($J499,[1]Coord_Mpios_X_Y!$B$102:$K$114,10,FALSE)</f>
        <v>-76,913075853547</v>
      </c>
      <c r="N499" s="86" t="s">
        <v>1775</v>
      </c>
      <c r="O499" s="86" t="s">
        <v>1776</v>
      </c>
      <c r="P499" s="218"/>
      <c r="Q499" s="85" t="s">
        <v>126</v>
      </c>
      <c r="R499" s="108">
        <v>5348679</v>
      </c>
      <c r="S499" s="62" t="str">
        <f t="shared" si="304"/>
        <v>CC5348679</v>
      </c>
      <c r="T499" s="91" t="s">
        <v>749</v>
      </c>
      <c r="U499" s="85" t="s">
        <v>218</v>
      </c>
      <c r="V499" s="91" t="s">
        <v>1398</v>
      </c>
      <c r="W499" s="85" t="s">
        <v>1026</v>
      </c>
      <c r="X499" s="87">
        <v>23191</v>
      </c>
      <c r="Y499" s="89">
        <f t="shared" si="320"/>
        <v>63</v>
      </c>
      <c r="Z499" s="63">
        <f>VLOOKUP($Y499,[1]Edades!$A$3:$H$153,4,FALSE)</f>
        <v>6</v>
      </c>
      <c r="AA499" s="63" t="str">
        <f>VLOOKUP($Y499,[1]Edades!$A$3:$H$153,6,FALSE)</f>
        <v>6 - Persona mayor</v>
      </c>
      <c r="AB499" s="63">
        <f>VLOOKUP($Y499,[1]Edades!$A$3:$H$153,7,FALSE)</f>
        <v>13</v>
      </c>
      <c r="AC499" s="63" t="str">
        <f>VLOOKUP($Y499,[1]Edades!$A$3:$H$153,8,FALSE)</f>
        <v>60-64</v>
      </c>
      <c r="AD499" s="91" t="s">
        <v>1589</v>
      </c>
      <c r="AE499" s="85">
        <v>1</v>
      </c>
      <c r="AF499" s="85" t="s">
        <v>807</v>
      </c>
      <c r="AG499" s="86" t="s">
        <v>1777</v>
      </c>
      <c r="AH499" s="85" t="s">
        <v>807</v>
      </c>
      <c r="AI499" s="85" t="s">
        <v>807</v>
      </c>
      <c r="AJ499" s="85" t="s">
        <v>807</v>
      </c>
      <c r="AK499" s="86" t="s">
        <v>1775</v>
      </c>
      <c r="AL499" s="86" t="s">
        <v>1601</v>
      </c>
      <c r="AM499" s="85" t="s">
        <v>1786</v>
      </c>
      <c r="AN499" s="85" t="s">
        <v>131</v>
      </c>
      <c r="AO499" s="85" t="s">
        <v>131</v>
      </c>
      <c r="AP499" s="85" t="s">
        <v>131</v>
      </c>
      <c r="AQ499" s="75" t="s">
        <v>1841</v>
      </c>
      <c r="AR499" s="53" t="str">
        <f t="shared" si="321"/>
        <v>86749 - Sibundoy</v>
      </c>
      <c r="AS499" s="85" t="s">
        <v>1669</v>
      </c>
      <c r="AT499" s="85">
        <v>3108573578</v>
      </c>
      <c r="AU499" s="85" t="s">
        <v>1219</v>
      </c>
      <c r="AV499" s="85"/>
      <c r="AW499" s="85"/>
      <c r="AX499" s="85"/>
      <c r="AY499" s="85"/>
      <c r="AZ499" s="85"/>
      <c r="BA499" s="85">
        <v>86</v>
      </c>
      <c r="BB499" s="85" t="s">
        <v>1778</v>
      </c>
      <c r="BC499" s="85">
        <v>86749</v>
      </c>
      <c r="BD499" s="85" t="s">
        <v>1669</v>
      </c>
      <c r="BE499" s="89">
        <v>860010017201</v>
      </c>
      <c r="BF499" s="49" t="s">
        <v>1080</v>
      </c>
      <c r="BG499" s="85" t="s">
        <v>1779</v>
      </c>
      <c r="BH499" s="85" t="s">
        <v>1780</v>
      </c>
      <c r="BI499" s="85">
        <v>4201616</v>
      </c>
      <c r="BJ499" s="85"/>
      <c r="BK499" s="85"/>
      <c r="BL499" s="85" t="s">
        <v>807</v>
      </c>
      <c r="BM499" s="85" t="s">
        <v>130</v>
      </c>
      <c r="BN499" s="85" t="s">
        <v>132</v>
      </c>
      <c r="BO499" s="85">
        <v>0</v>
      </c>
      <c r="BP499" s="85" t="s">
        <v>132</v>
      </c>
      <c r="BQ499" s="85" t="s">
        <v>132</v>
      </c>
      <c r="BR499" s="85" t="s">
        <v>807</v>
      </c>
      <c r="BS499" s="85" t="s">
        <v>807</v>
      </c>
      <c r="BT499" s="90">
        <v>44386</v>
      </c>
      <c r="BU499" s="85" t="s">
        <v>1677</v>
      </c>
      <c r="BV499" s="85" t="s">
        <v>130</v>
      </c>
      <c r="BW499" s="91" t="s">
        <v>1678</v>
      </c>
      <c r="BX499" s="85"/>
      <c r="BY499" s="85" t="s">
        <v>132</v>
      </c>
      <c r="BZ499" s="85" t="s">
        <v>807</v>
      </c>
      <c r="CA499" s="85" t="s">
        <v>807</v>
      </c>
      <c r="CB499" s="85"/>
      <c r="CC499" s="85"/>
      <c r="CD499" s="85" t="s">
        <v>131</v>
      </c>
      <c r="CE499" s="88" t="s">
        <v>1681</v>
      </c>
      <c r="CF499" s="80" t="str">
        <f t="shared" si="336"/>
        <v>HTA</v>
      </c>
      <c r="CG499" s="109">
        <v>66</v>
      </c>
      <c r="CH499" s="95">
        <v>165</v>
      </c>
      <c r="CI499" s="50">
        <f t="shared" si="305"/>
        <v>24.242424242424246</v>
      </c>
      <c r="CJ499" s="18" t="str">
        <f t="shared" si="306"/>
        <v>NORMAL</v>
      </c>
      <c r="CK499" s="95">
        <f>Hoja1!L501</f>
        <v>0</v>
      </c>
      <c r="CL499" s="10" t="s">
        <v>1112</v>
      </c>
      <c r="CM499" s="97">
        <v>44386</v>
      </c>
      <c r="CN499" s="92"/>
      <c r="CO499" s="75">
        <v>1</v>
      </c>
      <c r="CP499" s="97">
        <v>44386</v>
      </c>
      <c r="CQ499" s="75">
        <v>2</v>
      </c>
      <c r="CR499" s="65" t="s">
        <v>1222</v>
      </c>
      <c r="CS499" s="75">
        <v>0</v>
      </c>
      <c r="CT499" s="92" t="s">
        <v>131</v>
      </c>
      <c r="CU499" s="93" t="s">
        <v>807</v>
      </c>
      <c r="CV499" s="92"/>
      <c r="CW499" s="102">
        <v>126</v>
      </c>
      <c r="CX499" s="102">
        <v>81</v>
      </c>
      <c r="CY499" s="93" t="s">
        <v>807</v>
      </c>
      <c r="CZ499" s="92" t="s">
        <v>130</v>
      </c>
      <c r="DA499" s="75" t="s">
        <v>807</v>
      </c>
      <c r="DB499" s="92">
        <v>0</v>
      </c>
      <c r="DC499" s="75" t="str">
        <f t="shared" si="307"/>
        <v/>
      </c>
      <c r="DD499" s="16" t="str">
        <f t="shared" si="308"/>
        <v/>
      </c>
      <c r="DE499" s="16" t="str">
        <f t="shared" si="309"/>
        <v/>
      </c>
      <c r="DF499" s="16" t="str">
        <f t="shared" si="310"/>
        <v/>
      </c>
      <c r="DG499" s="16" t="str">
        <f t="shared" si="322"/>
        <v xml:space="preserve"> +  +  + </v>
      </c>
      <c r="DH499" s="16" t="str">
        <f t="shared" si="338"/>
        <v>HTA</v>
      </c>
      <c r="DI499" s="98"/>
      <c r="DJ499" s="75" t="str">
        <f t="shared" si="311"/>
        <v>NO</v>
      </c>
      <c r="DL499" s="98"/>
      <c r="DM499" s="98"/>
      <c r="DN499" s="75" t="str">
        <f t="shared" si="312"/>
        <v>NO</v>
      </c>
      <c r="DO499" s="98"/>
      <c r="DP499" s="75" t="str">
        <f t="shared" si="313"/>
        <v>NO</v>
      </c>
      <c r="DQ499" s="98"/>
      <c r="DR499" s="75" t="str">
        <f t="shared" si="314"/>
        <v>NO</v>
      </c>
      <c r="DS499" s="98"/>
      <c r="DT499" s="75" t="str">
        <f t="shared" si="315"/>
        <v>NO</v>
      </c>
      <c r="DU499" s="98"/>
      <c r="DV499" s="75" t="str">
        <f t="shared" si="316"/>
        <v>NO</v>
      </c>
      <c r="DW499" s="98"/>
      <c r="DX499" s="75" t="str">
        <f t="shared" si="317"/>
        <v>NO</v>
      </c>
      <c r="DY499" s="98"/>
      <c r="DZ499" s="75" t="str">
        <f t="shared" si="318"/>
        <v>NO</v>
      </c>
      <c r="EA499" s="98"/>
      <c r="EB499" s="75" t="str">
        <f t="shared" si="319"/>
        <v>NO</v>
      </c>
      <c r="EC499" s="98" t="s">
        <v>807</v>
      </c>
      <c r="ED499" s="92" t="s">
        <v>1530</v>
      </c>
      <c r="EE499" s="92"/>
      <c r="EF499" s="98" t="s">
        <v>807</v>
      </c>
      <c r="EG499" s="94"/>
      <c r="EH499" s="92" t="s">
        <v>1793</v>
      </c>
      <c r="EI499" s="99" t="s">
        <v>807</v>
      </c>
      <c r="EJ499" s="99"/>
      <c r="EK499" s="101">
        <v>44347</v>
      </c>
      <c r="EL499" s="92">
        <v>0.9</v>
      </c>
      <c r="EM499" s="103">
        <v>44347</v>
      </c>
      <c r="EN499" s="102">
        <v>63</v>
      </c>
      <c r="EO499" s="101">
        <v>44347</v>
      </c>
      <c r="EP499" s="92">
        <v>92</v>
      </c>
      <c r="EQ499" s="101">
        <v>1845</v>
      </c>
      <c r="ER499" s="99">
        <v>-1106.8</v>
      </c>
      <c r="ES499" s="101" t="s">
        <v>1836</v>
      </c>
      <c r="ET499" s="192">
        <v>999</v>
      </c>
      <c r="EU499" s="101" t="s">
        <v>1836</v>
      </c>
      <c r="EV499" s="92">
        <v>999</v>
      </c>
      <c r="EW499" s="101" t="s">
        <v>1940</v>
      </c>
      <c r="EX499" s="92"/>
      <c r="EY499" s="103" t="s">
        <v>1836</v>
      </c>
      <c r="EZ499" s="92">
        <v>98</v>
      </c>
      <c r="FA499" s="102"/>
      <c r="FB499" s="102"/>
      <c r="FC499" s="92"/>
      <c r="FD499" s="92"/>
      <c r="FE499" s="103">
        <v>44347</v>
      </c>
      <c r="FF499" s="105">
        <v>15</v>
      </c>
      <c r="FG499" s="101" t="s">
        <v>1836</v>
      </c>
      <c r="FH499" s="105">
        <v>98</v>
      </c>
      <c r="FI499" s="92"/>
      <c r="FJ499" s="94"/>
      <c r="FK499" s="92"/>
      <c r="FL499" s="97">
        <v>44386</v>
      </c>
      <c r="FM499" s="98" t="s">
        <v>1530</v>
      </c>
      <c r="FN499" s="97">
        <v>44751</v>
      </c>
      <c r="FO499" s="107" t="s">
        <v>807</v>
      </c>
      <c r="FP499" s="92" t="s">
        <v>132</v>
      </c>
      <c r="FQ499" s="92" t="s">
        <v>132</v>
      </c>
      <c r="FR499" s="92" t="s">
        <v>132</v>
      </c>
      <c r="FS499" s="107" t="s">
        <v>807</v>
      </c>
      <c r="FT499" s="92" t="s">
        <v>132</v>
      </c>
      <c r="FU499" s="92"/>
      <c r="GM499" s="102"/>
    </row>
    <row r="500" spans="1:195" s="75" customFormat="1" x14ac:dyDescent="0.25">
      <c r="A500" s="85">
        <v>2022</v>
      </c>
      <c r="B500" s="76">
        <v>44926</v>
      </c>
      <c r="C500" s="85" t="s">
        <v>121</v>
      </c>
      <c r="D500" s="85" t="s">
        <v>122</v>
      </c>
      <c r="E500" s="85" t="s">
        <v>1475</v>
      </c>
      <c r="F500" s="77">
        <f t="shared" si="324"/>
        <v>499</v>
      </c>
      <c r="G500" s="85" t="s">
        <v>1586</v>
      </c>
      <c r="H500" s="85">
        <v>86</v>
      </c>
      <c r="I500" s="85" t="s">
        <v>797</v>
      </c>
      <c r="J500" s="217" t="s">
        <v>983</v>
      </c>
      <c r="K500" s="77" t="str">
        <f>VLOOKUP(J500,[1]CodMpios!$B$1075:$E$1087,4,FALSE)</f>
        <v>86749 - Sibundoy</v>
      </c>
      <c r="L500" s="77" t="str">
        <f>VLOOKUP($J500,[1]Coord_Mpios_X_Y!$B$102:$K$114,9,FALSE)</f>
        <v>1,228746922448</v>
      </c>
      <c r="M500" s="77" t="str">
        <f>VLOOKUP($J500,[1]Coord_Mpios_X_Y!$B$102:$K$114,10,FALSE)</f>
        <v>-76,913075853547</v>
      </c>
      <c r="N500" s="86" t="s">
        <v>1775</v>
      </c>
      <c r="O500" s="86" t="s">
        <v>1776</v>
      </c>
      <c r="P500" s="218"/>
      <c r="Q500" s="85" t="s">
        <v>126</v>
      </c>
      <c r="R500" s="108">
        <v>41180870</v>
      </c>
      <c r="S500" s="62" t="str">
        <f t="shared" si="304"/>
        <v>CC41180870</v>
      </c>
      <c r="T500" s="108" t="s">
        <v>930</v>
      </c>
      <c r="U500" s="91" t="s">
        <v>462</v>
      </c>
      <c r="V500" s="85" t="s">
        <v>666</v>
      </c>
      <c r="W500" s="91" t="s">
        <v>387</v>
      </c>
      <c r="X500" s="87">
        <v>24355</v>
      </c>
      <c r="Y500" s="89">
        <f t="shared" si="320"/>
        <v>66</v>
      </c>
      <c r="Z500" s="63">
        <f>VLOOKUP($Y500,[1]Edades!$A$3:$H$153,4,FALSE)</f>
        <v>6</v>
      </c>
      <c r="AA500" s="63" t="str">
        <f>VLOOKUP($Y500,[1]Edades!$A$3:$H$153,6,FALSE)</f>
        <v>6 - Persona mayor</v>
      </c>
      <c r="AB500" s="63">
        <f>VLOOKUP($Y500,[1]Edades!$A$3:$H$153,7,FALSE)</f>
        <v>14</v>
      </c>
      <c r="AC500" s="63" t="str">
        <f>VLOOKUP($Y500,[1]Edades!$A$3:$H$153,8,FALSE)</f>
        <v>65-69</v>
      </c>
      <c r="AD500" s="91" t="s">
        <v>1590</v>
      </c>
      <c r="AE500" s="85">
        <v>2</v>
      </c>
      <c r="AF500" s="85" t="s">
        <v>807</v>
      </c>
      <c r="AG500" s="86" t="s">
        <v>1777</v>
      </c>
      <c r="AH500" s="85" t="s">
        <v>807</v>
      </c>
      <c r="AI500" s="85" t="s">
        <v>807</v>
      </c>
      <c r="AJ500" s="85" t="s">
        <v>807</v>
      </c>
      <c r="AK500" s="86" t="s">
        <v>1775</v>
      </c>
      <c r="AL500" s="86" t="s">
        <v>1602</v>
      </c>
      <c r="AM500" s="85" t="s">
        <v>1786</v>
      </c>
      <c r="AN500" s="85" t="s">
        <v>131</v>
      </c>
      <c r="AO500" s="85" t="s">
        <v>131</v>
      </c>
      <c r="AP500" s="85" t="s">
        <v>131</v>
      </c>
      <c r="AQ500" s="75" t="s">
        <v>1841</v>
      </c>
      <c r="AR500" s="53" t="str">
        <f t="shared" si="321"/>
        <v>86749 - Sibundoy</v>
      </c>
      <c r="AS500" s="85" t="s">
        <v>1669</v>
      </c>
      <c r="AT500" s="85">
        <v>3107861785</v>
      </c>
      <c r="AU500" s="85" t="s">
        <v>1219</v>
      </c>
      <c r="AV500" s="85"/>
      <c r="AW500" s="85"/>
      <c r="AX500" s="85"/>
      <c r="AY500" s="85"/>
      <c r="AZ500" s="85"/>
      <c r="BA500" s="85">
        <v>86</v>
      </c>
      <c r="BB500" s="85" t="s">
        <v>1778</v>
      </c>
      <c r="BC500" s="85">
        <v>86749</v>
      </c>
      <c r="BD500" s="85" t="s">
        <v>1669</v>
      </c>
      <c r="BE500" s="89">
        <v>860010017201</v>
      </c>
      <c r="BF500" s="49" t="s">
        <v>1080</v>
      </c>
      <c r="BG500" s="85" t="s">
        <v>1779</v>
      </c>
      <c r="BH500" s="85" t="s">
        <v>1780</v>
      </c>
      <c r="BI500" s="85">
        <v>4201616</v>
      </c>
      <c r="BJ500" s="85"/>
      <c r="BK500" s="85"/>
      <c r="BL500" s="85" t="s">
        <v>807</v>
      </c>
      <c r="BM500" s="85" t="s">
        <v>130</v>
      </c>
      <c r="BN500" s="85" t="s">
        <v>132</v>
      </c>
      <c r="BO500" s="85">
        <v>0</v>
      </c>
      <c r="BP500" s="85" t="s">
        <v>132</v>
      </c>
      <c r="BQ500" s="85" t="s">
        <v>132</v>
      </c>
      <c r="BR500" s="85" t="s">
        <v>807</v>
      </c>
      <c r="BS500" s="85" t="s">
        <v>807</v>
      </c>
      <c r="BT500" s="90">
        <v>44386</v>
      </c>
      <c r="BU500" s="85" t="s">
        <v>1677</v>
      </c>
      <c r="BV500" s="85" t="s">
        <v>130</v>
      </c>
      <c r="BW500" s="91" t="s">
        <v>1678</v>
      </c>
      <c r="BX500" s="85"/>
      <c r="BY500" s="85" t="s">
        <v>132</v>
      </c>
      <c r="BZ500" s="85" t="s">
        <v>807</v>
      </c>
      <c r="CA500" s="85" t="s">
        <v>807</v>
      </c>
      <c r="CB500" s="85"/>
      <c r="CC500" s="85"/>
      <c r="CD500" s="85" t="s">
        <v>131</v>
      </c>
      <c r="CE500" s="88" t="s">
        <v>1681</v>
      </c>
      <c r="CF500" s="80" t="str">
        <f t="shared" si="336"/>
        <v>HTA + DM</v>
      </c>
      <c r="CG500" s="109">
        <v>68</v>
      </c>
      <c r="CH500" s="95">
        <v>165</v>
      </c>
      <c r="CI500" s="50">
        <f t="shared" si="305"/>
        <v>24.977043158861342</v>
      </c>
      <c r="CJ500" s="18" t="str">
        <f t="shared" si="306"/>
        <v>NORMAL</v>
      </c>
      <c r="CK500" s="95">
        <f>Hoja1!L502</f>
        <v>0</v>
      </c>
      <c r="CL500" s="10" t="s">
        <v>1112</v>
      </c>
      <c r="CM500" s="97">
        <v>44386</v>
      </c>
      <c r="CN500" s="92"/>
      <c r="CO500" s="75">
        <v>1</v>
      </c>
      <c r="CP500" s="97">
        <v>44386</v>
      </c>
      <c r="CQ500" s="75">
        <v>1</v>
      </c>
      <c r="CR500" s="97">
        <v>44386</v>
      </c>
      <c r="CS500" s="75">
        <v>1</v>
      </c>
      <c r="CT500" s="92" t="s">
        <v>1709</v>
      </c>
      <c r="CU500" s="93" t="s">
        <v>807</v>
      </c>
      <c r="CV500" s="92"/>
      <c r="CW500" s="102">
        <v>128</v>
      </c>
      <c r="CX500" s="102">
        <v>82</v>
      </c>
      <c r="CY500" s="93" t="s">
        <v>807</v>
      </c>
      <c r="CZ500" s="92" t="s">
        <v>130</v>
      </c>
      <c r="DA500" s="75" t="s">
        <v>807</v>
      </c>
      <c r="DB500" s="92">
        <v>0</v>
      </c>
      <c r="DC500" s="75" t="str">
        <f t="shared" si="307"/>
        <v/>
      </c>
      <c r="DD500" s="16" t="str">
        <f t="shared" si="308"/>
        <v/>
      </c>
      <c r="DE500" s="16" t="str">
        <f t="shared" si="309"/>
        <v/>
      </c>
      <c r="DF500" s="16" t="str">
        <f t="shared" si="310"/>
        <v/>
      </c>
      <c r="DG500" s="16" t="str">
        <f t="shared" si="322"/>
        <v xml:space="preserve"> +  +  + </v>
      </c>
      <c r="DH500" s="16" t="str">
        <f t="shared" si="338"/>
        <v>HTA + DM</v>
      </c>
      <c r="DI500" s="98"/>
      <c r="DJ500" s="75" t="str">
        <f t="shared" si="311"/>
        <v>NO</v>
      </c>
      <c r="DL500" s="98"/>
      <c r="DM500" s="98"/>
      <c r="DN500" s="75" t="str">
        <f t="shared" si="312"/>
        <v>NO</v>
      </c>
      <c r="DO500" s="98"/>
      <c r="DP500" s="75" t="str">
        <f t="shared" si="313"/>
        <v>NO</v>
      </c>
      <c r="DQ500" s="98"/>
      <c r="DR500" s="75" t="str">
        <f t="shared" si="314"/>
        <v>NO</v>
      </c>
      <c r="DS500" s="98"/>
      <c r="DT500" s="75" t="str">
        <f t="shared" si="315"/>
        <v>NO</v>
      </c>
      <c r="DU500" s="98"/>
      <c r="DV500" s="75" t="str">
        <f t="shared" si="316"/>
        <v>NO</v>
      </c>
      <c r="DW500" s="98"/>
      <c r="DX500" s="75" t="str">
        <f t="shared" si="317"/>
        <v>NO</v>
      </c>
      <c r="DY500" s="98"/>
      <c r="DZ500" s="75" t="str">
        <f t="shared" si="318"/>
        <v>NO</v>
      </c>
      <c r="EA500" s="98"/>
      <c r="EB500" s="75" t="str">
        <f t="shared" si="319"/>
        <v>NO</v>
      </c>
      <c r="EC500" s="98" t="s">
        <v>807</v>
      </c>
      <c r="ED500" s="92" t="s">
        <v>1530</v>
      </c>
      <c r="EE500" s="92"/>
      <c r="EF500" s="98" t="s">
        <v>807</v>
      </c>
      <c r="EG500" s="94"/>
      <c r="EH500" s="92" t="s">
        <v>1793</v>
      </c>
      <c r="EI500" s="99" t="s">
        <v>807</v>
      </c>
      <c r="EJ500" s="99"/>
      <c r="EK500" s="101">
        <v>44366</v>
      </c>
      <c r="EL500" s="92">
        <v>1.19</v>
      </c>
      <c r="EM500" s="103">
        <v>44366</v>
      </c>
      <c r="EN500" s="102">
        <v>128</v>
      </c>
      <c r="EO500" s="101">
        <v>44366</v>
      </c>
      <c r="EP500" s="92">
        <v>69</v>
      </c>
      <c r="EQ500" s="101">
        <v>1845</v>
      </c>
      <c r="ER500" s="99">
        <v>-984.59999999999991</v>
      </c>
      <c r="ES500" s="101" t="s">
        <v>1836</v>
      </c>
      <c r="ET500" s="192">
        <v>999</v>
      </c>
      <c r="EU500" s="101">
        <v>44366</v>
      </c>
      <c r="EV500" s="92">
        <v>273</v>
      </c>
      <c r="EW500" s="101" t="s">
        <v>1940</v>
      </c>
      <c r="EX500" s="92"/>
      <c r="EY500" s="103">
        <v>44366</v>
      </c>
      <c r="EZ500" s="92">
        <v>98</v>
      </c>
      <c r="FA500" s="102"/>
      <c r="FB500" s="102"/>
      <c r="FC500" s="92"/>
      <c r="FD500" s="92"/>
      <c r="FE500" s="103">
        <v>44366</v>
      </c>
      <c r="FF500" s="105">
        <v>7.51</v>
      </c>
      <c r="FG500" s="101" t="s">
        <v>1836</v>
      </c>
      <c r="FH500" s="105">
        <v>98</v>
      </c>
      <c r="FI500" s="92"/>
      <c r="FJ500" s="94"/>
      <c r="FK500" s="92"/>
      <c r="FL500" s="97">
        <v>44386</v>
      </c>
      <c r="FM500" s="98" t="s">
        <v>1530</v>
      </c>
      <c r="FN500" s="97">
        <v>44751</v>
      </c>
      <c r="FO500" s="107" t="s">
        <v>807</v>
      </c>
      <c r="FP500" s="92" t="s">
        <v>132</v>
      </c>
      <c r="FQ500" s="92" t="s">
        <v>132</v>
      </c>
      <c r="FR500" s="92" t="s">
        <v>132</v>
      </c>
      <c r="FS500" s="107" t="s">
        <v>807</v>
      </c>
      <c r="FT500" s="92" t="s">
        <v>132</v>
      </c>
      <c r="FU500" s="92"/>
      <c r="GM500" s="102"/>
    </row>
    <row r="501" spans="1:195" s="75" customFormat="1" x14ac:dyDescent="0.25">
      <c r="A501" s="85">
        <v>2022</v>
      </c>
      <c r="B501" s="76">
        <v>44926</v>
      </c>
      <c r="C501" s="85" t="s">
        <v>121</v>
      </c>
      <c r="D501" s="85" t="s">
        <v>122</v>
      </c>
      <c r="E501" s="85" t="s">
        <v>123</v>
      </c>
      <c r="F501" s="77">
        <f t="shared" si="324"/>
        <v>500</v>
      </c>
      <c r="G501" s="85" t="s">
        <v>1586</v>
      </c>
      <c r="H501" s="85">
        <v>86</v>
      </c>
      <c r="I501" s="85" t="s">
        <v>797</v>
      </c>
      <c r="J501" s="217" t="s">
        <v>800</v>
      </c>
      <c r="K501" s="77" t="str">
        <f>VLOOKUP(J501,[1]CodMpios!$B$1075:$E$1087,4,FALSE)</f>
        <v>86001 - Mocoa</v>
      </c>
      <c r="L501" s="77" t="str">
        <f>VLOOKUP($J501,[1]Coord_Mpios_X_Y!$B$102:$K$114,9,FALSE)</f>
        <v>1,228574994655</v>
      </c>
      <c r="M501" s="77" t="str">
        <f>VLOOKUP($J501,[1]Coord_Mpios_X_Y!$B$102:$K$114,10,FALSE)</f>
        <v>-76,684362183288</v>
      </c>
      <c r="N501" s="86" t="s">
        <v>1775</v>
      </c>
      <c r="O501" s="86" t="s">
        <v>1776</v>
      </c>
      <c r="P501" s="218"/>
      <c r="Q501" s="85" t="s">
        <v>126</v>
      </c>
      <c r="R501" s="108">
        <v>41101839</v>
      </c>
      <c r="S501" s="62" t="str">
        <f t="shared" si="304"/>
        <v>CC41101839</v>
      </c>
      <c r="T501" s="91" t="s">
        <v>136</v>
      </c>
      <c r="U501" s="85" t="s">
        <v>440</v>
      </c>
      <c r="V501" s="91" t="s">
        <v>283</v>
      </c>
      <c r="W501" s="85" t="s">
        <v>558</v>
      </c>
      <c r="X501" s="87">
        <v>21191</v>
      </c>
      <c r="Y501" s="89">
        <f t="shared" si="320"/>
        <v>58</v>
      </c>
      <c r="Z501" s="63">
        <f>VLOOKUP($Y501,[1]Edades!$A$3:$H$153,4,FALSE)</f>
        <v>5</v>
      </c>
      <c r="AA501" s="63" t="str">
        <f>VLOOKUP($Y501,[1]Edades!$A$3:$H$153,6,FALSE)</f>
        <v>5 - Adultez</v>
      </c>
      <c r="AB501" s="63">
        <f>VLOOKUP($Y501,[1]Edades!$A$3:$H$153,7,FALSE)</f>
        <v>12</v>
      </c>
      <c r="AC501" s="63" t="str">
        <f>VLOOKUP($Y501,[1]Edades!$A$3:$H$153,8,FALSE)</f>
        <v>55-59</v>
      </c>
      <c r="AD501" s="91" t="s">
        <v>1590</v>
      </c>
      <c r="AE501" s="85">
        <v>2</v>
      </c>
      <c r="AF501" s="85" t="s">
        <v>807</v>
      </c>
      <c r="AG501" s="128" t="s">
        <v>132</v>
      </c>
      <c r="AH501" s="128" t="s">
        <v>132</v>
      </c>
      <c r="AI501" s="127" t="s">
        <v>1595</v>
      </c>
      <c r="AJ501" s="127" t="s">
        <v>1920</v>
      </c>
      <c r="AK501" s="127" t="s">
        <v>1775</v>
      </c>
      <c r="AL501" s="128" t="s">
        <v>1902</v>
      </c>
      <c r="AM501" s="127" t="s">
        <v>1856</v>
      </c>
      <c r="AN501" s="127" t="s">
        <v>1604</v>
      </c>
      <c r="AO501" s="127" t="s">
        <v>1605</v>
      </c>
      <c r="AP501" s="127" t="s">
        <v>1857</v>
      </c>
      <c r="AQ501" s="86" t="s">
        <v>1821</v>
      </c>
      <c r="AR501" s="53" t="str">
        <f t="shared" si="321"/>
        <v>86001 - Mocoa</v>
      </c>
      <c r="AS501" s="85" t="s">
        <v>1660</v>
      </c>
      <c r="AT501" s="85">
        <v>3154628284</v>
      </c>
      <c r="AU501" s="85" t="s">
        <v>1219</v>
      </c>
      <c r="AV501" s="85"/>
      <c r="AW501" s="85"/>
      <c r="AX501" s="85"/>
      <c r="AY501" s="85"/>
      <c r="AZ501" s="85"/>
      <c r="BA501" s="85">
        <v>86</v>
      </c>
      <c r="BB501" s="85" t="s">
        <v>1778</v>
      </c>
      <c r="BC501" s="85">
        <v>86001</v>
      </c>
      <c r="BD501" s="85" t="s">
        <v>1586</v>
      </c>
      <c r="BE501" s="89">
        <v>860010017201</v>
      </c>
      <c r="BF501" s="49" t="s">
        <v>1079</v>
      </c>
      <c r="BG501" s="85" t="s">
        <v>1779</v>
      </c>
      <c r="BH501" s="85" t="s">
        <v>1780</v>
      </c>
      <c r="BI501" s="85">
        <v>4201616</v>
      </c>
      <c r="BJ501" s="85"/>
      <c r="BK501" s="85"/>
      <c r="BL501" s="85" t="s">
        <v>807</v>
      </c>
      <c r="BM501" s="127" t="s">
        <v>130</v>
      </c>
      <c r="BN501" s="127" t="s">
        <v>132</v>
      </c>
      <c r="BO501" s="85">
        <v>0</v>
      </c>
      <c r="BP501" s="127" t="s">
        <v>132</v>
      </c>
      <c r="BQ501" s="127" t="s">
        <v>132</v>
      </c>
      <c r="BR501" s="85" t="s">
        <v>1676</v>
      </c>
      <c r="BS501" s="127" t="s">
        <v>132</v>
      </c>
      <c r="BT501" s="161">
        <v>44922</v>
      </c>
      <c r="BU501" s="127" t="s">
        <v>1677</v>
      </c>
      <c r="BV501" s="127" t="s">
        <v>130</v>
      </c>
      <c r="BW501" s="91" t="s">
        <v>1850</v>
      </c>
      <c r="BX501" s="127" t="s">
        <v>1702</v>
      </c>
      <c r="BY501" s="127" t="s">
        <v>132</v>
      </c>
      <c r="BZ501" s="127" t="s">
        <v>130</v>
      </c>
      <c r="CA501" s="127" t="s">
        <v>132</v>
      </c>
      <c r="CB501" s="127" t="s">
        <v>132</v>
      </c>
      <c r="CC501" s="127" t="s">
        <v>132</v>
      </c>
      <c r="CD501" s="127" t="s">
        <v>131</v>
      </c>
      <c r="CE501" s="127" t="s">
        <v>1681</v>
      </c>
      <c r="CF501" s="127" t="s">
        <v>2070</v>
      </c>
      <c r="CG501" s="199"/>
      <c r="CH501" s="199"/>
      <c r="CI501" s="50" t="e">
        <f t="shared" si="305"/>
        <v>#DIV/0!</v>
      </c>
      <c r="CJ501" s="18" t="str">
        <f t="shared" si="306"/>
        <v>SIN DATO</v>
      </c>
      <c r="CK501" s="95">
        <f>Hoja1!L503</f>
        <v>13</v>
      </c>
      <c r="CL501" s="10" t="s">
        <v>1113</v>
      </c>
      <c r="CM501" s="137">
        <v>44389</v>
      </c>
      <c r="CN501" s="127"/>
      <c r="CO501" s="135">
        <v>1</v>
      </c>
      <c r="CP501" s="65" t="s">
        <v>1221</v>
      </c>
      <c r="CQ501" s="75">
        <v>2</v>
      </c>
      <c r="CR501" s="65" t="s">
        <v>1222</v>
      </c>
      <c r="CS501" s="75">
        <v>0</v>
      </c>
      <c r="CT501" s="143" t="s">
        <v>131</v>
      </c>
      <c r="CU501" s="127" t="s">
        <v>132</v>
      </c>
      <c r="CV501" s="127"/>
      <c r="CW501" s="133">
        <v>120</v>
      </c>
      <c r="CX501" s="133">
        <v>70</v>
      </c>
      <c r="CY501" s="93" t="s">
        <v>131</v>
      </c>
      <c r="CZ501" s="127" t="s">
        <v>132</v>
      </c>
      <c r="DA501" s="127" t="s">
        <v>132</v>
      </c>
      <c r="DB501" s="92">
        <v>0</v>
      </c>
      <c r="DC501" s="75" t="str">
        <f t="shared" si="307"/>
        <v/>
      </c>
      <c r="DD501" s="16" t="str">
        <f t="shared" si="308"/>
        <v/>
      </c>
      <c r="DE501" s="16" t="str">
        <f t="shared" si="309"/>
        <v/>
      </c>
      <c r="DF501" s="16" t="str">
        <f t="shared" si="310"/>
        <v>HDL ALTO</v>
      </c>
      <c r="DG501" s="16" t="str">
        <f t="shared" si="322"/>
        <v xml:space="preserve"> +  +  + HDL ALTO</v>
      </c>
      <c r="DH501" s="16" t="str">
        <f>VLOOKUP(DG501,Hoja3!$A$19:$B$41,2,FALSE)</f>
        <v>HDL ALTO</v>
      </c>
      <c r="DI501" s="127"/>
      <c r="DJ501" s="75" t="str">
        <f t="shared" si="311"/>
        <v>NO</v>
      </c>
      <c r="DL501" s="127"/>
      <c r="DM501" s="183">
        <v>44383</v>
      </c>
      <c r="DN501" s="75" t="str">
        <f t="shared" si="312"/>
        <v>SI</v>
      </c>
      <c r="DO501" s="134"/>
      <c r="DP501" s="75" t="str">
        <f t="shared" si="313"/>
        <v>NO</v>
      </c>
      <c r="DQ501" s="134"/>
      <c r="DR501" s="75" t="str">
        <f t="shared" si="314"/>
        <v>NO</v>
      </c>
      <c r="DS501" s="134"/>
      <c r="DT501" s="75" t="str">
        <f t="shared" si="315"/>
        <v>NO</v>
      </c>
      <c r="DU501" s="144"/>
      <c r="DV501" s="75" t="str">
        <f t="shared" si="316"/>
        <v>NO</v>
      </c>
      <c r="DW501" s="144"/>
      <c r="DX501" s="75" t="str">
        <f t="shared" si="317"/>
        <v>NO</v>
      </c>
      <c r="DY501" s="145"/>
      <c r="DZ501" s="75" t="str">
        <f t="shared" si="318"/>
        <v>NO</v>
      </c>
      <c r="EA501" s="144"/>
      <c r="EB501" s="75" t="str">
        <f t="shared" si="319"/>
        <v>NO</v>
      </c>
      <c r="EC501" s="134" t="s">
        <v>132</v>
      </c>
      <c r="ED501" s="127" t="s">
        <v>1530</v>
      </c>
      <c r="EE501" s="127" t="s">
        <v>131</v>
      </c>
      <c r="EF501" s="127" t="s">
        <v>1115</v>
      </c>
      <c r="EG501" s="127">
        <v>97</v>
      </c>
      <c r="EH501" s="127" t="s">
        <v>131</v>
      </c>
      <c r="EI501" s="127">
        <v>1</v>
      </c>
      <c r="EJ501" s="127"/>
      <c r="EK501" s="145">
        <v>44756</v>
      </c>
      <c r="EL501" s="200">
        <v>0.75</v>
      </c>
      <c r="EM501" s="162">
        <v>44741</v>
      </c>
      <c r="EN501" s="201">
        <v>103</v>
      </c>
      <c r="EO501" s="134">
        <v>44741</v>
      </c>
      <c r="EP501" s="200">
        <v>210</v>
      </c>
      <c r="EQ501" s="134">
        <v>44741</v>
      </c>
      <c r="ER501" s="99">
        <v>134.07999999999998</v>
      </c>
      <c r="ES501" s="134">
        <v>44741</v>
      </c>
      <c r="ET501" s="227">
        <v>57.4</v>
      </c>
      <c r="EU501" s="134">
        <v>44741</v>
      </c>
      <c r="EV501" s="200">
        <v>92.6</v>
      </c>
      <c r="EW501" s="134">
        <v>44756</v>
      </c>
      <c r="EX501" s="127">
        <v>9.01</v>
      </c>
      <c r="EY501" s="127"/>
      <c r="EZ501" s="127"/>
      <c r="FA501" s="134">
        <v>44741</v>
      </c>
      <c r="FB501" s="201" t="s">
        <v>1799</v>
      </c>
      <c r="FC501" s="134">
        <v>44744</v>
      </c>
      <c r="FD501" s="200">
        <v>3.8</v>
      </c>
      <c r="FE501" s="134">
        <v>44756</v>
      </c>
      <c r="FF501" s="200" t="s">
        <v>2071</v>
      </c>
      <c r="FG501" s="134">
        <v>44756</v>
      </c>
      <c r="FH501" s="200">
        <v>50.6</v>
      </c>
      <c r="FI501" s="145">
        <v>44756</v>
      </c>
      <c r="FJ501" s="94" t="s">
        <v>807</v>
      </c>
      <c r="FK501" s="127"/>
      <c r="FL501" s="161">
        <v>44922</v>
      </c>
      <c r="FM501" s="134" t="s">
        <v>1530</v>
      </c>
      <c r="FN501" s="161">
        <v>44953</v>
      </c>
      <c r="FO501" s="138"/>
      <c r="FP501" s="127" t="s">
        <v>132</v>
      </c>
      <c r="FQ501" s="127" t="s">
        <v>130</v>
      </c>
      <c r="FR501" s="127" t="s">
        <v>132</v>
      </c>
      <c r="FS501" s="138" t="s">
        <v>807</v>
      </c>
      <c r="FT501" s="127" t="s">
        <v>132</v>
      </c>
      <c r="FU501" s="127"/>
      <c r="GM501" s="201"/>
    </row>
    <row r="502" spans="1:195" s="75" customFormat="1" x14ac:dyDescent="0.25">
      <c r="A502" s="85">
        <v>2022</v>
      </c>
      <c r="B502" s="76">
        <v>44926</v>
      </c>
      <c r="C502" s="85" t="s">
        <v>121</v>
      </c>
      <c r="D502" s="85" t="s">
        <v>122</v>
      </c>
      <c r="E502" s="85" t="s">
        <v>123</v>
      </c>
      <c r="F502" s="77">
        <f t="shared" si="324"/>
        <v>501</v>
      </c>
      <c r="G502" s="85" t="s">
        <v>1586</v>
      </c>
      <c r="H502" s="85">
        <v>86</v>
      </c>
      <c r="I502" s="85" t="s">
        <v>797</v>
      </c>
      <c r="J502" s="217" t="s">
        <v>911</v>
      </c>
      <c r="K502" s="77" t="str">
        <f>VLOOKUP(J502,[1]CodMpios!$B$1075:$E$1087,4,FALSE)</f>
        <v>86568 - Puerto Asís</v>
      </c>
      <c r="L502" s="77" t="str">
        <f>VLOOKUP($J502,[1]Coord_Mpios_X_Y!$B$102:$K$114,9,FALSE)</f>
        <v>0,478611463602</v>
      </c>
      <c r="M502" s="77" t="str">
        <f>VLOOKUP($J502,[1]Coord_Mpios_X_Y!$B$102:$K$114,10,FALSE)</f>
        <v>-76,328200149562</v>
      </c>
      <c r="N502" s="86" t="s">
        <v>1775</v>
      </c>
      <c r="O502" s="86" t="s">
        <v>1776</v>
      </c>
      <c r="P502" s="218"/>
      <c r="Q502" s="85" t="s">
        <v>126</v>
      </c>
      <c r="R502" s="108">
        <v>87247483</v>
      </c>
      <c r="S502" s="62" t="str">
        <f t="shared" si="304"/>
        <v>CC87247483</v>
      </c>
      <c r="T502" s="91" t="s">
        <v>968</v>
      </c>
      <c r="U502" s="85" t="s">
        <v>232</v>
      </c>
      <c r="V502" s="91" t="s">
        <v>969</v>
      </c>
      <c r="W502" s="85" t="s">
        <v>528</v>
      </c>
      <c r="X502" s="87">
        <v>27653</v>
      </c>
      <c r="Y502" s="89">
        <f t="shared" si="320"/>
        <v>75</v>
      </c>
      <c r="Z502" s="63">
        <f>VLOOKUP($Y502,[1]Edades!$A$3:$H$153,4,FALSE)</f>
        <v>6</v>
      </c>
      <c r="AA502" s="63" t="str">
        <f>VLOOKUP($Y502,[1]Edades!$A$3:$H$153,6,FALSE)</f>
        <v>6 - Persona mayor</v>
      </c>
      <c r="AB502" s="63">
        <f>VLOOKUP($Y502,[1]Edades!$A$3:$H$153,7,FALSE)</f>
        <v>16</v>
      </c>
      <c r="AC502" s="63" t="str">
        <f>VLOOKUP($Y502,[1]Edades!$A$3:$H$153,8,FALSE)</f>
        <v>75-79</v>
      </c>
      <c r="AD502" s="91" t="s">
        <v>1589</v>
      </c>
      <c r="AE502" s="85">
        <v>1</v>
      </c>
      <c r="AF502" s="85" t="s">
        <v>807</v>
      </c>
      <c r="AG502" s="86" t="s">
        <v>1777</v>
      </c>
      <c r="AH502" s="85" t="s">
        <v>807</v>
      </c>
      <c r="AI502" s="85" t="s">
        <v>807</v>
      </c>
      <c r="AJ502" s="85" t="s">
        <v>807</v>
      </c>
      <c r="AK502" s="86" t="s">
        <v>1775</v>
      </c>
      <c r="AL502" s="86" t="s">
        <v>1600</v>
      </c>
      <c r="AM502" s="85" t="s">
        <v>1786</v>
      </c>
      <c r="AN502" s="85" t="s">
        <v>131</v>
      </c>
      <c r="AO502" s="85" t="s">
        <v>131</v>
      </c>
      <c r="AP502" s="85" t="s">
        <v>131</v>
      </c>
      <c r="AQ502" s="75" t="s">
        <v>1841</v>
      </c>
      <c r="AR502" s="53" t="str">
        <f t="shared" si="321"/>
        <v>86568 - Puerto Asís</v>
      </c>
      <c r="AS502" s="85" t="s">
        <v>1655</v>
      </c>
      <c r="AT502" s="85">
        <v>3204531877</v>
      </c>
      <c r="AU502" s="85" t="s">
        <v>1219</v>
      </c>
      <c r="AV502" s="85"/>
      <c r="AW502" s="85"/>
      <c r="AX502" s="85"/>
      <c r="AY502" s="85"/>
      <c r="AZ502" s="85"/>
      <c r="BA502" s="85">
        <v>86</v>
      </c>
      <c r="BB502" s="85" t="s">
        <v>1778</v>
      </c>
      <c r="BC502" s="85">
        <v>86568</v>
      </c>
      <c r="BD502" s="85" t="s">
        <v>1655</v>
      </c>
      <c r="BE502" s="89">
        <v>860010017201</v>
      </c>
      <c r="BF502" s="49" t="s">
        <v>1081</v>
      </c>
      <c r="BG502" s="85" t="s">
        <v>1779</v>
      </c>
      <c r="BH502" s="85" t="s">
        <v>1780</v>
      </c>
      <c r="BI502" s="85">
        <v>4201616</v>
      </c>
      <c r="BJ502" s="85"/>
      <c r="BK502" s="85"/>
      <c r="BL502" s="85" t="s">
        <v>807</v>
      </c>
      <c r="BM502" s="184" t="s">
        <v>130</v>
      </c>
      <c r="BN502" s="85" t="s">
        <v>132</v>
      </c>
      <c r="BO502" s="85">
        <v>0</v>
      </c>
      <c r="BP502" s="85" t="s">
        <v>132</v>
      </c>
      <c r="BQ502" s="85" t="s">
        <v>132</v>
      </c>
      <c r="BR502" s="85" t="s">
        <v>1676</v>
      </c>
      <c r="BS502" s="85" t="s">
        <v>132</v>
      </c>
      <c r="BT502" s="142">
        <v>44390</v>
      </c>
      <c r="BU502" s="85" t="s">
        <v>1677</v>
      </c>
      <c r="BV502" s="85" t="s">
        <v>130</v>
      </c>
      <c r="BW502" s="89" t="s">
        <v>1812</v>
      </c>
      <c r="BX502" s="85"/>
      <c r="BY502" s="85" t="s">
        <v>132</v>
      </c>
      <c r="BZ502" s="85" t="s">
        <v>132</v>
      </c>
      <c r="CA502" s="85" t="s">
        <v>132</v>
      </c>
      <c r="CB502" s="85" t="s">
        <v>131</v>
      </c>
      <c r="CC502" s="85"/>
      <c r="CD502" s="85" t="s">
        <v>132</v>
      </c>
      <c r="CE502" s="85" t="s">
        <v>1681</v>
      </c>
      <c r="CF502" s="80" t="str">
        <f t="shared" ref="CF502:CF517" si="339">E502</f>
        <v>HTA</v>
      </c>
      <c r="CG502" s="109">
        <v>90</v>
      </c>
      <c r="CH502" s="95">
        <v>176</v>
      </c>
      <c r="CI502" s="50">
        <f t="shared" si="305"/>
        <v>29.054752066115704</v>
      </c>
      <c r="CJ502" s="18" t="str">
        <f t="shared" si="306"/>
        <v>SOBREPESO</v>
      </c>
      <c r="CK502" s="95">
        <f>Hoja1!L504</f>
        <v>22</v>
      </c>
      <c r="CL502" s="10" t="s">
        <v>1114</v>
      </c>
      <c r="CM502" s="114">
        <v>44390</v>
      </c>
      <c r="CN502" s="92"/>
      <c r="CO502" s="75">
        <v>1</v>
      </c>
      <c r="CP502" s="98">
        <v>44390</v>
      </c>
      <c r="CQ502" s="75">
        <v>2</v>
      </c>
      <c r="CR502" s="65" t="s">
        <v>1222</v>
      </c>
      <c r="CS502" s="75">
        <v>0</v>
      </c>
      <c r="CT502" s="110" t="s">
        <v>131</v>
      </c>
      <c r="CU502" s="148" t="s">
        <v>132</v>
      </c>
      <c r="CV502" s="92"/>
      <c r="CW502" s="102">
        <v>140</v>
      </c>
      <c r="CX502" s="102">
        <v>80</v>
      </c>
      <c r="CY502" s="93" t="s">
        <v>807</v>
      </c>
      <c r="CZ502" s="148" t="s">
        <v>130</v>
      </c>
      <c r="DA502" s="92" t="s">
        <v>132</v>
      </c>
      <c r="DB502" s="92">
        <v>0</v>
      </c>
      <c r="DC502" s="75" t="str">
        <f t="shared" si="307"/>
        <v/>
      </c>
      <c r="DD502" s="16" t="str">
        <f t="shared" si="308"/>
        <v/>
      </c>
      <c r="DE502" s="16" t="str">
        <f t="shared" si="309"/>
        <v/>
      </c>
      <c r="DF502" s="16" t="str">
        <f t="shared" si="310"/>
        <v/>
      </c>
      <c r="DG502" s="16" t="str">
        <f t="shared" si="322"/>
        <v xml:space="preserve"> +  +  + </v>
      </c>
      <c r="DH502" s="16" t="str">
        <f t="shared" ref="DH502:DH503" si="340">E502</f>
        <v>HTA</v>
      </c>
      <c r="DI502" s="98"/>
      <c r="DJ502" s="75" t="str">
        <f t="shared" si="311"/>
        <v>NO</v>
      </c>
      <c r="DL502" s="98"/>
      <c r="DM502" s="98"/>
      <c r="DN502" s="75" t="str">
        <f t="shared" si="312"/>
        <v>NO</v>
      </c>
      <c r="DO502" s="98"/>
      <c r="DP502" s="75" t="str">
        <f t="shared" si="313"/>
        <v>NO</v>
      </c>
      <c r="DQ502" s="98"/>
      <c r="DR502" s="75" t="str">
        <f t="shared" si="314"/>
        <v>NO</v>
      </c>
      <c r="DS502" s="98"/>
      <c r="DT502" s="75" t="str">
        <f t="shared" si="315"/>
        <v>NO</v>
      </c>
      <c r="DU502" s="98"/>
      <c r="DV502" s="75" t="str">
        <f t="shared" si="316"/>
        <v>NO</v>
      </c>
      <c r="DW502" s="98"/>
      <c r="DX502" s="75" t="str">
        <f t="shared" si="317"/>
        <v>NO</v>
      </c>
      <c r="DY502" s="98"/>
      <c r="DZ502" s="75" t="str">
        <f t="shared" si="318"/>
        <v>NO</v>
      </c>
      <c r="EA502" s="98"/>
      <c r="EB502" s="75" t="str">
        <f t="shared" si="319"/>
        <v>NO</v>
      </c>
      <c r="EC502" s="98" t="s">
        <v>807</v>
      </c>
      <c r="ED502" s="92" t="s">
        <v>1530</v>
      </c>
      <c r="EE502" s="92"/>
      <c r="EF502" s="98" t="s">
        <v>807</v>
      </c>
      <c r="EG502" s="94"/>
      <c r="EH502" s="99"/>
      <c r="EI502" s="99" t="s">
        <v>807</v>
      </c>
      <c r="EJ502" s="99"/>
      <c r="EK502" s="101">
        <v>44373</v>
      </c>
      <c r="EL502" s="92">
        <v>0.51</v>
      </c>
      <c r="EM502" s="103">
        <v>44373</v>
      </c>
      <c r="EN502" s="102">
        <v>92</v>
      </c>
      <c r="EO502" s="101">
        <v>44373</v>
      </c>
      <c r="EP502" s="92">
        <v>196</v>
      </c>
      <c r="EQ502" s="101">
        <v>44373</v>
      </c>
      <c r="ER502" s="99">
        <v>118.4</v>
      </c>
      <c r="ES502" s="101">
        <v>44373</v>
      </c>
      <c r="ET502" s="192">
        <v>45</v>
      </c>
      <c r="EU502" s="101">
        <v>44373</v>
      </c>
      <c r="EV502" s="92">
        <v>163</v>
      </c>
      <c r="EW502" s="101"/>
      <c r="EX502" s="92"/>
      <c r="EY502" s="103"/>
      <c r="EZ502" s="92"/>
      <c r="FA502" s="102"/>
      <c r="FB502" s="102"/>
      <c r="FC502" s="92"/>
      <c r="FD502" s="92"/>
      <c r="FE502" s="103"/>
      <c r="FF502" s="105"/>
      <c r="FG502" s="111"/>
      <c r="FH502" s="125"/>
      <c r="FI502" s="92"/>
      <c r="FJ502" s="94"/>
      <c r="FK502" s="92"/>
      <c r="FL502" s="114">
        <v>44910</v>
      </c>
      <c r="FM502" s="98" t="s">
        <v>1530</v>
      </c>
      <c r="FN502" s="98">
        <v>45000</v>
      </c>
      <c r="FO502" s="107"/>
      <c r="FP502" s="92" t="s">
        <v>132</v>
      </c>
      <c r="FQ502" s="92" t="s">
        <v>132</v>
      </c>
      <c r="FR502" s="92" t="s">
        <v>132</v>
      </c>
      <c r="FS502" s="92" t="s">
        <v>132</v>
      </c>
      <c r="FT502" s="92" t="s">
        <v>132</v>
      </c>
      <c r="FU502" s="92"/>
      <c r="GM502" s="102"/>
    </row>
    <row r="503" spans="1:195" s="75" customFormat="1" x14ac:dyDescent="0.25">
      <c r="A503" s="85">
        <v>2022</v>
      </c>
      <c r="B503" s="76">
        <v>44926</v>
      </c>
      <c r="C503" s="85" t="s">
        <v>121</v>
      </c>
      <c r="D503" s="85" t="s">
        <v>122</v>
      </c>
      <c r="E503" s="85" t="s">
        <v>123</v>
      </c>
      <c r="F503" s="77">
        <f t="shared" si="324"/>
        <v>502</v>
      </c>
      <c r="G503" s="85" t="s">
        <v>1586</v>
      </c>
      <c r="H503" s="85">
        <v>86</v>
      </c>
      <c r="I503" s="85" t="s">
        <v>797</v>
      </c>
      <c r="J503" s="217" t="s">
        <v>800</v>
      </c>
      <c r="K503" s="77" t="str">
        <f>VLOOKUP(J503,[1]CodMpios!$B$1075:$E$1087,4,FALSE)</f>
        <v>86001 - Mocoa</v>
      </c>
      <c r="L503" s="77" t="str">
        <f>VLOOKUP($J503,[1]Coord_Mpios_X_Y!$B$102:$K$114,9,FALSE)</f>
        <v>1,228574994655</v>
      </c>
      <c r="M503" s="77" t="str">
        <f>VLOOKUP($J503,[1]Coord_Mpios_X_Y!$B$102:$K$114,10,FALSE)</f>
        <v>-76,684362183288</v>
      </c>
      <c r="N503" s="86" t="s">
        <v>1784</v>
      </c>
      <c r="O503" s="86" t="s">
        <v>1794</v>
      </c>
      <c r="P503" s="218">
        <v>44470</v>
      </c>
      <c r="Q503" s="85" t="s">
        <v>126</v>
      </c>
      <c r="R503" s="108">
        <v>1053826125</v>
      </c>
      <c r="S503" s="62" t="str">
        <f t="shared" si="304"/>
        <v>CC1053826125</v>
      </c>
      <c r="T503" s="91" t="s">
        <v>133</v>
      </c>
      <c r="U503" s="85" t="s">
        <v>877</v>
      </c>
      <c r="V503" s="91" t="s">
        <v>638</v>
      </c>
      <c r="W503" s="85" t="s">
        <v>878</v>
      </c>
      <c r="X503" s="87">
        <v>34067</v>
      </c>
      <c r="Y503" s="89">
        <f t="shared" si="320"/>
        <v>93</v>
      </c>
      <c r="Z503" s="63">
        <f>VLOOKUP($Y503,[1]Edades!$A$3:$H$153,4,FALSE)</f>
        <v>6</v>
      </c>
      <c r="AA503" s="63" t="str">
        <f>VLOOKUP($Y503,[1]Edades!$A$3:$H$153,6,FALSE)</f>
        <v>6 - Persona mayor</v>
      </c>
      <c r="AB503" s="63">
        <f>VLOOKUP($Y503,[1]Edades!$A$3:$H$153,7,FALSE)</f>
        <v>17</v>
      </c>
      <c r="AC503" s="63" t="str">
        <f>VLOOKUP($Y503,[1]Edades!$A$3:$H$153,8,FALSE)</f>
        <v>80 Y MÁS</v>
      </c>
      <c r="AD503" s="91" t="s">
        <v>1590</v>
      </c>
      <c r="AE503" s="85">
        <v>2</v>
      </c>
      <c r="AF503" s="85" t="s">
        <v>807</v>
      </c>
      <c r="AG503" s="86" t="s">
        <v>1777</v>
      </c>
      <c r="AH503" s="85" t="s">
        <v>807</v>
      </c>
      <c r="AI503" s="85" t="s">
        <v>807</v>
      </c>
      <c r="AJ503" s="85" t="s">
        <v>807</v>
      </c>
      <c r="AK503" s="86" t="s">
        <v>1784</v>
      </c>
      <c r="AL503" s="85" t="s">
        <v>807</v>
      </c>
      <c r="AM503" s="85" t="s">
        <v>1786</v>
      </c>
      <c r="AN503" s="85" t="s">
        <v>131</v>
      </c>
      <c r="AO503" s="85" t="s">
        <v>131</v>
      </c>
      <c r="AP503" s="85" t="s">
        <v>131</v>
      </c>
      <c r="AQ503" s="75" t="s">
        <v>1841</v>
      </c>
      <c r="AR503" s="53" t="str">
        <f t="shared" si="321"/>
        <v>86001 - Mocoa</v>
      </c>
      <c r="AS503" s="85" t="s">
        <v>1586</v>
      </c>
      <c r="AT503" s="85">
        <v>3146389526</v>
      </c>
      <c r="AU503" s="85" t="s">
        <v>1219</v>
      </c>
      <c r="AV503" s="85"/>
      <c r="AW503" s="85"/>
      <c r="AX503" s="85"/>
      <c r="AY503" s="85"/>
      <c r="AZ503" s="85"/>
      <c r="BA503" s="85">
        <v>86</v>
      </c>
      <c r="BB503" s="85" t="s">
        <v>1778</v>
      </c>
      <c r="BC503" s="85">
        <v>86001</v>
      </c>
      <c r="BD503" s="85" t="s">
        <v>1586</v>
      </c>
      <c r="BE503" s="89">
        <v>860010017201</v>
      </c>
      <c r="BF503" s="49" t="s">
        <v>1079</v>
      </c>
      <c r="BG503" s="85" t="s">
        <v>1779</v>
      </c>
      <c r="BH503" s="85" t="s">
        <v>1780</v>
      </c>
      <c r="BI503" s="85">
        <v>4201616</v>
      </c>
      <c r="BJ503" s="85"/>
      <c r="BK503" s="85"/>
      <c r="BL503" s="85" t="s">
        <v>807</v>
      </c>
      <c r="BM503" s="85" t="s">
        <v>130</v>
      </c>
      <c r="BN503" s="85" t="s">
        <v>132</v>
      </c>
      <c r="BO503" s="85">
        <v>0</v>
      </c>
      <c r="BP503" s="85" t="s">
        <v>132</v>
      </c>
      <c r="BQ503" s="85" t="s">
        <v>132</v>
      </c>
      <c r="BR503" s="85" t="s">
        <v>807</v>
      </c>
      <c r="BS503" s="85" t="s">
        <v>807</v>
      </c>
      <c r="BT503" s="87">
        <v>44391</v>
      </c>
      <c r="BU503" s="85" t="s">
        <v>1677</v>
      </c>
      <c r="BV503" s="85" t="s">
        <v>130</v>
      </c>
      <c r="BW503" s="91" t="s">
        <v>1812</v>
      </c>
      <c r="BX503" s="85"/>
      <c r="BY503" s="85" t="s">
        <v>132</v>
      </c>
      <c r="BZ503" s="85" t="s">
        <v>807</v>
      </c>
      <c r="CA503" s="85" t="s">
        <v>807</v>
      </c>
      <c r="CB503" s="85"/>
      <c r="CC503" s="85"/>
      <c r="CD503" s="85" t="s">
        <v>131</v>
      </c>
      <c r="CE503" s="88" t="s">
        <v>1681</v>
      </c>
      <c r="CF503" s="80" t="str">
        <f t="shared" si="339"/>
        <v>HTA</v>
      </c>
      <c r="CG503" s="109">
        <v>121</v>
      </c>
      <c r="CH503" s="95">
        <v>165</v>
      </c>
      <c r="CI503" s="50">
        <f t="shared" si="305"/>
        <v>44.44444444444445</v>
      </c>
      <c r="CJ503" s="18" t="str">
        <f t="shared" si="306"/>
        <v>OBESIDAD</v>
      </c>
      <c r="CK503" s="95">
        <f>Hoja1!L505</f>
        <v>57</v>
      </c>
      <c r="CL503" s="10" t="s">
        <v>1115</v>
      </c>
      <c r="CM503" s="98">
        <v>44391</v>
      </c>
      <c r="CN503" s="92"/>
      <c r="CO503" s="75">
        <v>1</v>
      </c>
      <c r="CP503" s="98">
        <v>44391</v>
      </c>
      <c r="CQ503" s="75">
        <v>2</v>
      </c>
      <c r="CR503" s="65" t="s">
        <v>1222</v>
      </c>
      <c r="CS503" s="75">
        <v>0</v>
      </c>
      <c r="CT503" s="110" t="s">
        <v>131</v>
      </c>
      <c r="CU503" s="93" t="s">
        <v>807</v>
      </c>
      <c r="CV503" s="92"/>
      <c r="CW503" s="102">
        <v>130</v>
      </c>
      <c r="CX503" s="102">
        <v>90</v>
      </c>
      <c r="CY503" s="93" t="s">
        <v>807</v>
      </c>
      <c r="CZ503" s="92" t="s">
        <v>132</v>
      </c>
      <c r="DA503" s="75" t="s">
        <v>807</v>
      </c>
      <c r="DB503" s="92">
        <v>0</v>
      </c>
      <c r="DC503" s="75" t="str">
        <f t="shared" si="307"/>
        <v/>
      </c>
      <c r="DD503" s="16" t="str">
        <f t="shared" si="308"/>
        <v/>
      </c>
      <c r="DE503" s="16" t="str">
        <f t="shared" si="309"/>
        <v/>
      </c>
      <c r="DF503" s="16" t="str">
        <f t="shared" si="310"/>
        <v/>
      </c>
      <c r="DG503" s="16" t="str">
        <f t="shared" si="322"/>
        <v xml:space="preserve"> +  +  + </v>
      </c>
      <c r="DH503" s="16" t="str">
        <f t="shared" si="340"/>
        <v>HTA</v>
      </c>
      <c r="DI503" s="98"/>
      <c r="DJ503" s="75" t="str">
        <f t="shared" si="311"/>
        <v>NO</v>
      </c>
      <c r="DL503" s="98"/>
      <c r="DM503" s="97">
        <v>44378</v>
      </c>
      <c r="DN503" s="75" t="str">
        <f t="shared" si="312"/>
        <v>SI</v>
      </c>
      <c r="DO503" s="98"/>
      <c r="DP503" s="75" t="str">
        <f t="shared" si="313"/>
        <v>NO</v>
      </c>
      <c r="DQ503" s="98"/>
      <c r="DR503" s="75" t="str">
        <f t="shared" si="314"/>
        <v>NO</v>
      </c>
      <c r="DS503" s="98"/>
      <c r="DT503" s="75" t="str">
        <f t="shared" si="315"/>
        <v>NO</v>
      </c>
      <c r="DU503" s="98"/>
      <c r="DV503" s="75" t="str">
        <f t="shared" si="316"/>
        <v>NO</v>
      </c>
      <c r="DW503" s="98"/>
      <c r="DX503" s="75" t="str">
        <f t="shared" si="317"/>
        <v>NO</v>
      </c>
      <c r="DY503" s="98"/>
      <c r="DZ503" s="75" t="str">
        <f t="shared" si="318"/>
        <v>NO</v>
      </c>
      <c r="EA503" s="98"/>
      <c r="EB503" s="75" t="str">
        <f t="shared" si="319"/>
        <v>NO</v>
      </c>
      <c r="EC503" s="98" t="s">
        <v>807</v>
      </c>
      <c r="ED503" s="92" t="s">
        <v>1530</v>
      </c>
      <c r="EE503" s="92"/>
      <c r="EF503" s="98" t="s">
        <v>807</v>
      </c>
      <c r="EG503" s="94"/>
      <c r="EH503" s="99" t="s">
        <v>131</v>
      </c>
      <c r="EI503" s="99" t="s">
        <v>807</v>
      </c>
      <c r="EJ503" s="99"/>
      <c r="EK503" s="101"/>
      <c r="EL503" s="92"/>
      <c r="EM503" s="103"/>
      <c r="EN503" s="102"/>
      <c r="EO503" s="106">
        <v>44312</v>
      </c>
      <c r="EP503" s="92">
        <v>201</v>
      </c>
      <c r="EQ503" s="106">
        <v>44312</v>
      </c>
      <c r="ER503" s="99">
        <v>118.4</v>
      </c>
      <c r="ES503" s="106">
        <v>44312</v>
      </c>
      <c r="ET503" s="192">
        <v>56.2</v>
      </c>
      <c r="EU503" s="106">
        <v>44312</v>
      </c>
      <c r="EV503" s="92">
        <v>132</v>
      </c>
      <c r="EW503" s="101"/>
      <c r="EX503" s="92"/>
      <c r="EY503" s="100">
        <v>44312</v>
      </c>
      <c r="EZ503" s="92">
        <v>6.5</v>
      </c>
      <c r="FA503" s="102"/>
      <c r="FB503" s="102"/>
      <c r="FC503" s="92"/>
      <c r="FD503" s="92"/>
      <c r="FE503" s="103"/>
      <c r="FF503" s="105"/>
      <c r="FG503" s="101"/>
      <c r="FH503" s="105"/>
      <c r="FI503" s="92"/>
      <c r="FJ503" s="94"/>
      <c r="FK503" s="92"/>
      <c r="FL503" s="98">
        <v>44391</v>
      </c>
      <c r="FM503" s="98" t="s">
        <v>1530</v>
      </c>
      <c r="FN503" s="97"/>
      <c r="FO503" s="107" t="s">
        <v>1794</v>
      </c>
      <c r="FP503" s="92" t="s">
        <v>132</v>
      </c>
      <c r="FQ503" s="92" t="s">
        <v>132</v>
      </c>
      <c r="FR503" s="92" t="s">
        <v>132</v>
      </c>
      <c r="FS503" s="107" t="s">
        <v>807</v>
      </c>
      <c r="FT503" s="92" t="s">
        <v>132</v>
      </c>
      <c r="FU503" s="107" t="s">
        <v>1794</v>
      </c>
      <c r="GM503" s="102"/>
    </row>
    <row r="504" spans="1:195" s="75" customFormat="1" x14ac:dyDescent="0.25">
      <c r="A504" s="85">
        <v>2022</v>
      </c>
      <c r="B504" s="76">
        <v>44926</v>
      </c>
      <c r="C504" s="85" t="s">
        <v>121</v>
      </c>
      <c r="D504" s="85" t="s">
        <v>122</v>
      </c>
      <c r="E504" s="85" t="s">
        <v>123</v>
      </c>
      <c r="F504" s="77">
        <f t="shared" si="324"/>
        <v>503</v>
      </c>
      <c r="G504" s="85" t="s">
        <v>1586</v>
      </c>
      <c r="H504" s="85">
        <v>86</v>
      </c>
      <c r="I504" s="85" t="s">
        <v>797</v>
      </c>
      <c r="J504" s="217" t="s">
        <v>980</v>
      </c>
      <c r="K504" s="77" t="str">
        <f>VLOOKUP(J504,[1]CodMpios!$B$1075:$E$1087,4,FALSE)</f>
        <v>86755 - San Francisco</v>
      </c>
      <c r="L504" s="77" t="str">
        <f>VLOOKUP($J504,[1]Coord_Mpios_X_Y!$B$102:$K$114,9,FALSE)</f>
        <v>1,136071096046</v>
      </c>
      <c r="M504" s="77" t="str">
        <f>VLOOKUP($J504,[1]Coord_Mpios_X_Y!$B$102:$K$114,10,FALSE)</f>
        <v>-76,847266605795</v>
      </c>
      <c r="N504" s="86" t="s">
        <v>1784</v>
      </c>
      <c r="O504" s="86" t="s">
        <v>1776</v>
      </c>
      <c r="P504" s="218"/>
      <c r="Q504" s="85" t="s">
        <v>126</v>
      </c>
      <c r="R504" s="108">
        <v>5203230</v>
      </c>
      <c r="S504" s="62" t="str">
        <f t="shared" si="304"/>
        <v>CC5203230</v>
      </c>
      <c r="T504" s="91" t="s">
        <v>300</v>
      </c>
      <c r="U504" s="85" t="s">
        <v>530</v>
      </c>
      <c r="V504" s="91" t="s">
        <v>259</v>
      </c>
      <c r="W504" s="85" t="s">
        <v>134</v>
      </c>
      <c r="X504" s="87">
        <v>15579</v>
      </c>
      <c r="Y504" s="89">
        <f t="shared" si="320"/>
        <v>42</v>
      </c>
      <c r="Z504" s="63">
        <f>VLOOKUP($Y504,[1]Edades!$A$3:$H$153,4,FALSE)</f>
        <v>5</v>
      </c>
      <c r="AA504" s="63" t="str">
        <f>VLOOKUP($Y504,[1]Edades!$A$3:$H$153,6,FALSE)</f>
        <v>5 - Adultez</v>
      </c>
      <c r="AB504" s="63">
        <f>VLOOKUP($Y504,[1]Edades!$A$3:$H$153,7,FALSE)</f>
        <v>9</v>
      </c>
      <c r="AC504" s="63" t="str">
        <f>VLOOKUP($Y504,[1]Edades!$A$3:$H$153,8,FALSE)</f>
        <v>40-44</v>
      </c>
      <c r="AD504" s="91" t="s">
        <v>1589</v>
      </c>
      <c r="AE504" s="85">
        <v>1</v>
      </c>
      <c r="AF504" s="85" t="s">
        <v>807</v>
      </c>
      <c r="AG504" s="86" t="s">
        <v>212</v>
      </c>
      <c r="AH504" s="86" t="s">
        <v>130</v>
      </c>
      <c r="AI504" s="85" t="s">
        <v>807</v>
      </c>
      <c r="AJ504" s="85" t="s">
        <v>807</v>
      </c>
      <c r="AK504" s="86" t="s">
        <v>1784</v>
      </c>
      <c r="AL504" s="85" t="s">
        <v>807</v>
      </c>
      <c r="AM504" s="85" t="s">
        <v>1786</v>
      </c>
      <c r="AN504" s="85" t="s">
        <v>131</v>
      </c>
      <c r="AO504" s="85" t="s">
        <v>131</v>
      </c>
      <c r="AP504" s="85" t="s">
        <v>131</v>
      </c>
      <c r="AQ504" s="75" t="s">
        <v>1841</v>
      </c>
      <c r="AR504" s="53" t="str">
        <f t="shared" si="321"/>
        <v>86755 - San Francisco</v>
      </c>
      <c r="AS504" s="85" t="s">
        <v>1938</v>
      </c>
      <c r="AT504" s="85">
        <v>3209030091</v>
      </c>
      <c r="AU504" s="85" t="s">
        <v>1219</v>
      </c>
      <c r="AV504" s="85"/>
      <c r="AW504" s="85"/>
      <c r="AX504" s="85"/>
      <c r="AY504" s="85"/>
      <c r="AZ504" s="85"/>
      <c r="BA504" s="85">
        <v>86</v>
      </c>
      <c r="BB504" s="85" t="s">
        <v>1778</v>
      </c>
      <c r="BC504" s="85">
        <v>86755</v>
      </c>
      <c r="BD504" s="85" t="s">
        <v>1938</v>
      </c>
      <c r="BE504" s="89">
        <v>860010017201</v>
      </c>
      <c r="BF504" t="s">
        <v>1079</v>
      </c>
      <c r="BG504" s="85" t="s">
        <v>1779</v>
      </c>
      <c r="BH504" s="85" t="s">
        <v>1780</v>
      </c>
      <c r="BI504" s="85">
        <v>4201616</v>
      </c>
      <c r="BJ504" s="85"/>
      <c r="BK504" s="85"/>
      <c r="BL504" s="85" t="s">
        <v>807</v>
      </c>
      <c r="BM504" s="85" t="s">
        <v>130</v>
      </c>
      <c r="BN504" s="85" t="s">
        <v>132</v>
      </c>
      <c r="BO504" s="85">
        <v>0</v>
      </c>
      <c r="BP504" s="85" t="s">
        <v>132</v>
      </c>
      <c r="BQ504" s="85" t="s">
        <v>132</v>
      </c>
      <c r="BR504" s="85" t="s">
        <v>807</v>
      </c>
      <c r="BS504" s="85" t="s">
        <v>807</v>
      </c>
      <c r="BT504" s="90">
        <v>44776</v>
      </c>
      <c r="BU504" s="85" t="s">
        <v>1677</v>
      </c>
      <c r="BV504" s="85" t="s">
        <v>130</v>
      </c>
      <c r="BW504" s="91" t="s">
        <v>1678</v>
      </c>
      <c r="BX504" s="85"/>
      <c r="BY504" s="85" t="s">
        <v>132</v>
      </c>
      <c r="BZ504" s="85" t="s">
        <v>807</v>
      </c>
      <c r="CA504" s="85" t="s">
        <v>807</v>
      </c>
      <c r="CB504" s="85"/>
      <c r="CC504" s="85"/>
      <c r="CD504" s="85" t="s">
        <v>131</v>
      </c>
      <c r="CE504" s="88" t="s">
        <v>1681</v>
      </c>
      <c r="CF504" s="80" t="str">
        <f t="shared" si="339"/>
        <v>HTA</v>
      </c>
      <c r="CG504" s="109">
        <v>88</v>
      </c>
      <c r="CH504" s="95">
        <v>173</v>
      </c>
      <c r="CI504" s="50">
        <f t="shared" si="305"/>
        <v>29.402920244578837</v>
      </c>
      <c r="CJ504" s="18" t="str">
        <f t="shared" si="306"/>
        <v>SOBREPESO</v>
      </c>
      <c r="CK504" s="95">
        <f>Hoja1!L506</f>
        <v>0</v>
      </c>
      <c r="CL504" s="10" t="s">
        <v>1112</v>
      </c>
      <c r="CM504" s="97">
        <v>44392</v>
      </c>
      <c r="CN504" s="92"/>
      <c r="CO504" s="75">
        <v>1</v>
      </c>
      <c r="CP504" s="97">
        <v>44392</v>
      </c>
      <c r="CQ504" s="75">
        <v>2</v>
      </c>
      <c r="CR504" s="65" t="s">
        <v>1222</v>
      </c>
      <c r="CS504" s="75">
        <v>0</v>
      </c>
      <c r="CT504" s="92" t="s">
        <v>131</v>
      </c>
      <c r="CU504" s="93" t="s">
        <v>807</v>
      </c>
      <c r="CV504" s="92"/>
      <c r="CW504" s="102">
        <v>140</v>
      </c>
      <c r="CX504" s="102">
        <v>90</v>
      </c>
      <c r="CY504" s="93" t="s">
        <v>807</v>
      </c>
      <c r="CZ504" s="92" t="s">
        <v>132</v>
      </c>
      <c r="DA504" s="75" t="s">
        <v>807</v>
      </c>
      <c r="DB504" s="92">
        <v>0</v>
      </c>
      <c r="DC504" s="75" t="str">
        <f t="shared" si="307"/>
        <v/>
      </c>
      <c r="DD504" s="16" t="str">
        <f t="shared" si="308"/>
        <v>PRESION ALTA</v>
      </c>
      <c r="DE504" s="16" t="str">
        <f t="shared" si="309"/>
        <v/>
      </c>
      <c r="DF504" s="16" t="str">
        <f t="shared" si="310"/>
        <v>HDL ALTO</v>
      </c>
      <c r="DG504" s="16" t="str">
        <f t="shared" si="322"/>
        <v xml:space="preserve"> + PRESION ALTA +  + HDL ALTO</v>
      </c>
      <c r="DH504" s="16" t="str">
        <f>VLOOKUP(DG504,Hoja3!$A$19:$B$41,2,FALSE)</f>
        <v>PRESION ALTA + HDL ALTO</v>
      </c>
      <c r="DI504" s="98"/>
      <c r="DJ504" s="75" t="str">
        <f t="shared" si="311"/>
        <v>NO</v>
      </c>
      <c r="DL504" s="98"/>
      <c r="DM504" s="98"/>
      <c r="DN504" s="75" t="str">
        <f t="shared" si="312"/>
        <v>NO</v>
      </c>
      <c r="DO504" s="98"/>
      <c r="DP504" s="75" t="str">
        <f t="shared" si="313"/>
        <v>NO</v>
      </c>
      <c r="DQ504" s="98"/>
      <c r="DR504" s="75" t="str">
        <f t="shared" si="314"/>
        <v>NO</v>
      </c>
      <c r="DS504" s="98"/>
      <c r="DT504" s="75" t="str">
        <f t="shared" si="315"/>
        <v>NO</v>
      </c>
      <c r="DU504" s="98"/>
      <c r="DV504" s="75" t="str">
        <f t="shared" si="316"/>
        <v>NO</v>
      </c>
      <c r="DW504" s="98"/>
      <c r="DX504" s="75" t="str">
        <f t="shared" si="317"/>
        <v>NO</v>
      </c>
      <c r="DY504" s="98">
        <v>44375</v>
      </c>
      <c r="DZ504" s="75" t="str">
        <f t="shared" si="318"/>
        <v>SI</v>
      </c>
      <c r="EA504" s="98"/>
      <c r="EB504" s="75" t="str">
        <f t="shared" si="319"/>
        <v>NO</v>
      </c>
      <c r="EC504" s="98" t="s">
        <v>807</v>
      </c>
      <c r="ED504" s="92" t="s">
        <v>1530</v>
      </c>
      <c r="EE504" s="92"/>
      <c r="EF504" s="98" t="s">
        <v>807</v>
      </c>
      <c r="EG504" s="94"/>
      <c r="EH504" s="92" t="s">
        <v>1793</v>
      </c>
      <c r="EI504" s="99" t="s">
        <v>807</v>
      </c>
      <c r="EJ504" s="99"/>
      <c r="EK504" s="101">
        <v>44378</v>
      </c>
      <c r="EL504" s="92">
        <v>0.7</v>
      </c>
      <c r="EM504" s="103">
        <v>44378</v>
      </c>
      <c r="EN504" s="102">
        <v>78</v>
      </c>
      <c r="EO504" s="101">
        <v>44378</v>
      </c>
      <c r="EP504" s="92">
        <v>183</v>
      </c>
      <c r="EQ504" s="101">
        <v>1845</v>
      </c>
      <c r="ER504" s="99">
        <v>-837.4</v>
      </c>
      <c r="ES504" s="101" t="s">
        <v>1836</v>
      </c>
      <c r="ET504" s="192">
        <v>999</v>
      </c>
      <c r="EU504" s="101">
        <v>44378</v>
      </c>
      <c r="EV504" s="92">
        <v>107</v>
      </c>
      <c r="EW504" s="101" t="s">
        <v>1940</v>
      </c>
      <c r="EX504" s="92"/>
      <c r="EY504" s="103" t="s">
        <v>1836</v>
      </c>
      <c r="EZ504" s="92">
        <v>98</v>
      </c>
      <c r="FA504" s="102"/>
      <c r="FB504" s="102"/>
      <c r="FC504" s="92"/>
      <c r="FD504" s="92"/>
      <c r="FE504" s="103" t="s">
        <v>1836</v>
      </c>
      <c r="FF504" s="105">
        <v>999</v>
      </c>
      <c r="FG504" s="101" t="s">
        <v>1836</v>
      </c>
      <c r="FH504" s="105">
        <v>98</v>
      </c>
      <c r="FI504" s="92"/>
      <c r="FJ504" s="94"/>
      <c r="FK504" s="92"/>
      <c r="FL504" s="97">
        <v>44776</v>
      </c>
      <c r="FM504" s="98" t="s">
        <v>1530</v>
      </c>
      <c r="FN504" s="97">
        <v>44868</v>
      </c>
      <c r="FO504" s="107" t="s">
        <v>807</v>
      </c>
      <c r="FP504" s="92" t="s">
        <v>132</v>
      </c>
      <c r="FQ504" s="92" t="s">
        <v>132</v>
      </c>
      <c r="FR504" s="92" t="s">
        <v>132</v>
      </c>
      <c r="FS504" s="107" t="s">
        <v>807</v>
      </c>
      <c r="FT504" s="92" t="s">
        <v>132</v>
      </c>
      <c r="FU504" s="92"/>
      <c r="GM504" s="102"/>
    </row>
    <row r="505" spans="1:195" s="75" customFormat="1" x14ac:dyDescent="0.25">
      <c r="A505" s="85">
        <v>2022</v>
      </c>
      <c r="B505" s="76">
        <v>44926</v>
      </c>
      <c r="C505" s="85" t="s">
        <v>121</v>
      </c>
      <c r="D505" s="85" t="s">
        <v>122</v>
      </c>
      <c r="E505" s="85" t="s">
        <v>123</v>
      </c>
      <c r="F505" s="77">
        <f t="shared" si="324"/>
        <v>504</v>
      </c>
      <c r="G505" s="85" t="s">
        <v>1586</v>
      </c>
      <c r="H505" s="85">
        <v>86</v>
      </c>
      <c r="I505" s="85" t="s">
        <v>797</v>
      </c>
      <c r="J505" s="217" t="s">
        <v>980</v>
      </c>
      <c r="K505" s="77" t="str">
        <f>VLOOKUP(J505,[1]CodMpios!$B$1075:$E$1087,4,FALSE)</f>
        <v>86755 - San Francisco</v>
      </c>
      <c r="L505" s="77" t="str">
        <f>VLOOKUP($J505,[1]Coord_Mpios_X_Y!$B$102:$K$114,9,FALSE)</f>
        <v>1,136071096046</v>
      </c>
      <c r="M505" s="77" t="str">
        <f>VLOOKUP($J505,[1]Coord_Mpios_X_Y!$B$102:$K$114,10,FALSE)</f>
        <v>-76,847266605795</v>
      </c>
      <c r="N505" s="86" t="s">
        <v>1784</v>
      </c>
      <c r="O505" s="86" t="s">
        <v>1776</v>
      </c>
      <c r="P505" s="218"/>
      <c r="Q505" s="85" t="s">
        <v>126</v>
      </c>
      <c r="R505" s="108">
        <v>27473956</v>
      </c>
      <c r="S505" s="62" t="str">
        <f t="shared" si="304"/>
        <v>CC27473956</v>
      </c>
      <c r="T505" s="91" t="s">
        <v>747</v>
      </c>
      <c r="U505" s="85" t="s">
        <v>297</v>
      </c>
      <c r="V505" s="91" t="s">
        <v>328</v>
      </c>
      <c r="W505" s="85" t="s">
        <v>528</v>
      </c>
      <c r="X505" s="87">
        <v>13966</v>
      </c>
      <c r="Y505" s="89">
        <f t="shared" si="320"/>
        <v>38</v>
      </c>
      <c r="Z505" s="63">
        <f>VLOOKUP($Y505,[1]Edades!$A$3:$H$153,4,FALSE)</f>
        <v>5</v>
      </c>
      <c r="AA505" s="63" t="str">
        <f>VLOOKUP($Y505,[1]Edades!$A$3:$H$153,6,FALSE)</f>
        <v>5 - Adultez</v>
      </c>
      <c r="AB505" s="63">
        <f>VLOOKUP($Y505,[1]Edades!$A$3:$H$153,7,FALSE)</f>
        <v>8</v>
      </c>
      <c r="AC505" s="63" t="str">
        <f>VLOOKUP($Y505,[1]Edades!$A$3:$H$153,8,FALSE)</f>
        <v>35-39</v>
      </c>
      <c r="AD505" s="91" t="s">
        <v>1590</v>
      </c>
      <c r="AE505" s="85">
        <v>2</v>
      </c>
      <c r="AF505" s="85" t="s">
        <v>807</v>
      </c>
      <c r="AG505" s="86" t="s">
        <v>212</v>
      </c>
      <c r="AH505" s="86" t="s">
        <v>130</v>
      </c>
      <c r="AI505" s="85" t="s">
        <v>807</v>
      </c>
      <c r="AJ505" s="85" t="s">
        <v>807</v>
      </c>
      <c r="AK505" s="86" t="s">
        <v>1784</v>
      </c>
      <c r="AL505" s="86" t="s">
        <v>1600</v>
      </c>
      <c r="AM505" s="85" t="s">
        <v>1786</v>
      </c>
      <c r="AN505" s="85" t="s">
        <v>131</v>
      </c>
      <c r="AO505" s="85" t="s">
        <v>131</v>
      </c>
      <c r="AP505" s="85" t="s">
        <v>131</v>
      </c>
      <c r="AQ505" s="75" t="s">
        <v>1841</v>
      </c>
      <c r="AR505" s="53" t="str">
        <f t="shared" si="321"/>
        <v>86755 - San Francisco</v>
      </c>
      <c r="AS505" s="85" t="s">
        <v>1938</v>
      </c>
      <c r="AT505" s="85">
        <v>3209030091</v>
      </c>
      <c r="AU505" s="85" t="s">
        <v>1219</v>
      </c>
      <c r="AV505" s="85"/>
      <c r="AW505" s="85"/>
      <c r="AX505" s="85"/>
      <c r="AY505" s="85"/>
      <c r="AZ505" s="85"/>
      <c r="BA505" s="85">
        <v>86</v>
      </c>
      <c r="BB505" s="85" t="s">
        <v>1778</v>
      </c>
      <c r="BC505" s="85">
        <v>86755</v>
      </c>
      <c r="BD505" s="85" t="s">
        <v>1938</v>
      </c>
      <c r="BE505" s="89">
        <v>860010017201</v>
      </c>
      <c r="BF505" t="s">
        <v>1079</v>
      </c>
      <c r="BG505" s="85" t="s">
        <v>1779</v>
      </c>
      <c r="BH505" s="85" t="s">
        <v>1780</v>
      </c>
      <c r="BI505" s="85">
        <v>4201616</v>
      </c>
      <c r="BJ505" s="85"/>
      <c r="BK505" s="85"/>
      <c r="BL505" s="85" t="s">
        <v>807</v>
      </c>
      <c r="BM505" s="85" t="s">
        <v>130</v>
      </c>
      <c r="BN505" s="85" t="s">
        <v>132</v>
      </c>
      <c r="BO505" s="85">
        <v>0</v>
      </c>
      <c r="BP505" s="85" t="s">
        <v>132</v>
      </c>
      <c r="BQ505" s="85" t="s">
        <v>132</v>
      </c>
      <c r="BR505" s="85" t="s">
        <v>807</v>
      </c>
      <c r="BS505" s="85" t="s">
        <v>807</v>
      </c>
      <c r="BT505" s="90">
        <v>44392</v>
      </c>
      <c r="BU505" s="85" t="s">
        <v>1677</v>
      </c>
      <c r="BV505" s="85" t="s">
        <v>130</v>
      </c>
      <c r="BW505" s="91" t="s">
        <v>1678</v>
      </c>
      <c r="BX505" s="85"/>
      <c r="BY505" s="88" t="s">
        <v>130</v>
      </c>
      <c r="BZ505" s="85" t="s">
        <v>807</v>
      </c>
      <c r="CA505" s="85" t="s">
        <v>807</v>
      </c>
      <c r="CB505" s="85"/>
      <c r="CC505" s="85"/>
      <c r="CD505" s="85" t="s">
        <v>131</v>
      </c>
      <c r="CE505" s="88" t="s">
        <v>1681</v>
      </c>
      <c r="CF505" s="80" t="str">
        <f t="shared" si="339"/>
        <v>HTA</v>
      </c>
      <c r="CG505" s="109">
        <v>62</v>
      </c>
      <c r="CH505" s="95">
        <v>148</v>
      </c>
      <c r="CI505" s="50">
        <f t="shared" si="305"/>
        <v>28.305332359386416</v>
      </c>
      <c r="CJ505" s="18" t="str">
        <f t="shared" si="306"/>
        <v>SOBREPESO</v>
      </c>
      <c r="CK505" s="95">
        <f>Hoja1!L507</f>
        <v>0</v>
      </c>
      <c r="CL505" s="10" t="s">
        <v>1112</v>
      </c>
      <c r="CM505" s="97">
        <v>44392</v>
      </c>
      <c r="CN505" s="92"/>
      <c r="CO505" s="75">
        <v>1</v>
      </c>
      <c r="CP505" s="97">
        <v>44392</v>
      </c>
      <c r="CQ505" s="75">
        <v>2</v>
      </c>
      <c r="CR505" s="65" t="s">
        <v>1222</v>
      </c>
      <c r="CS505" s="75">
        <v>0</v>
      </c>
      <c r="CT505" s="92" t="s">
        <v>131</v>
      </c>
      <c r="CU505" s="93" t="s">
        <v>807</v>
      </c>
      <c r="CV505" s="92"/>
      <c r="CW505" s="102">
        <v>140</v>
      </c>
      <c r="CX505" s="102">
        <v>80</v>
      </c>
      <c r="CY505" s="93" t="s">
        <v>807</v>
      </c>
      <c r="CZ505" s="92" t="s">
        <v>132</v>
      </c>
      <c r="DA505" s="75" t="s">
        <v>807</v>
      </c>
      <c r="DB505" s="92">
        <v>0</v>
      </c>
      <c r="DC505" s="75" t="str">
        <f t="shared" si="307"/>
        <v/>
      </c>
      <c r="DD505" s="16" t="str">
        <f t="shared" si="308"/>
        <v/>
      </c>
      <c r="DE505" s="16" t="str">
        <f t="shared" si="309"/>
        <v/>
      </c>
      <c r="DF505" s="16" t="str">
        <f t="shared" si="310"/>
        <v>HDL ALTO</v>
      </c>
      <c r="DG505" s="16" t="str">
        <f t="shared" si="322"/>
        <v xml:space="preserve"> +  +  + HDL ALTO</v>
      </c>
      <c r="DH505" s="16" t="str">
        <f>VLOOKUP(DG505,Hoja3!$A$19:$B$41,2,FALSE)</f>
        <v>HDL ALTO</v>
      </c>
      <c r="DI505" s="98"/>
      <c r="DJ505" s="75" t="str">
        <f t="shared" si="311"/>
        <v>NO</v>
      </c>
      <c r="DL505" s="98"/>
      <c r="DM505" s="98"/>
      <c r="DN505" s="75" t="str">
        <f t="shared" si="312"/>
        <v>NO</v>
      </c>
      <c r="DO505" s="98"/>
      <c r="DP505" s="75" t="str">
        <f t="shared" si="313"/>
        <v>NO</v>
      </c>
      <c r="DQ505" s="98"/>
      <c r="DR505" s="75" t="str">
        <f t="shared" si="314"/>
        <v>NO</v>
      </c>
      <c r="DS505" s="98"/>
      <c r="DT505" s="75" t="str">
        <f t="shared" si="315"/>
        <v>NO</v>
      </c>
      <c r="DU505" s="98"/>
      <c r="DV505" s="75" t="str">
        <f t="shared" si="316"/>
        <v>NO</v>
      </c>
      <c r="DW505" s="98"/>
      <c r="DX505" s="75" t="str">
        <f t="shared" si="317"/>
        <v>NO</v>
      </c>
      <c r="DY505" s="98">
        <v>44375</v>
      </c>
      <c r="DZ505" s="75" t="str">
        <f t="shared" si="318"/>
        <v>SI</v>
      </c>
      <c r="EA505" s="98"/>
      <c r="EB505" s="75" t="str">
        <f t="shared" si="319"/>
        <v>NO</v>
      </c>
      <c r="EC505" s="98" t="s">
        <v>807</v>
      </c>
      <c r="ED505" s="92" t="s">
        <v>1530</v>
      </c>
      <c r="EE505" s="92"/>
      <c r="EF505" s="98" t="s">
        <v>807</v>
      </c>
      <c r="EG505" s="94"/>
      <c r="EH505" s="92" t="s">
        <v>1793</v>
      </c>
      <c r="EI505" s="99" t="s">
        <v>807</v>
      </c>
      <c r="EJ505" s="99"/>
      <c r="EK505" s="101">
        <v>44378</v>
      </c>
      <c r="EL505" s="92">
        <v>0.5</v>
      </c>
      <c r="EM505" s="103">
        <v>44378</v>
      </c>
      <c r="EN505" s="102">
        <v>80</v>
      </c>
      <c r="EO505" s="101">
        <v>44378</v>
      </c>
      <c r="EP505" s="92">
        <v>246</v>
      </c>
      <c r="EQ505" s="101">
        <v>1845</v>
      </c>
      <c r="ER505" s="99">
        <v>-770.2</v>
      </c>
      <c r="ES505" s="101" t="s">
        <v>1836</v>
      </c>
      <c r="ET505" s="192">
        <v>999</v>
      </c>
      <c r="EU505" s="101">
        <v>44378</v>
      </c>
      <c r="EV505" s="92">
        <v>86</v>
      </c>
      <c r="EW505" s="101" t="s">
        <v>1940</v>
      </c>
      <c r="EX505" s="92"/>
      <c r="EY505" s="103" t="s">
        <v>1836</v>
      </c>
      <c r="EZ505" s="92">
        <v>98</v>
      </c>
      <c r="FA505" s="102"/>
      <c r="FB505" s="102"/>
      <c r="FC505" s="92"/>
      <c r="FD505" s="92"/>
      <c r="FE505" s="103" t="s">
        <v>1836</v>
      </c>
      <c r="FF505" s="105">
        <v>999</v>
      </c>
      <c r="FG505" s="101" t="s">
        <v>1836</v>
      </c>
      <c r="FH505" s="105">
        <v>98</v>
      </c>
      <c r="FI505" s="92"/>
      <c r="FJ505" s="94"/>
      <c r="FK505" s="92"/>
      <c r="FL505" s="97">
        <v>44392</v>
      </c>
      <c r="FM505" s="98" t="s">
        <v>1530</v>
      </c>
      <c r="FN505" s="97">
        <v>44757</v>
      </c>
      <c r="FO505" s="107" t="s">
        <v>807</v>
      </c>
      <c r="FP505" s="92" t="s">
        <v>132</v>
      </c>
      <c r="FQ505" s="92" t="s">
        <v>132</v>
      </c>
      <c r="FR505" s="92" t="s">
        <v>132</v>
      </c>
      <c r="FS505" s="107" t="s">
        <v>807</v>
      </c>
      <c r="FT505" s="92" t="s">
        <v>132</v>
      </c>
      <c r="FU505" s="92"/>
      <c r="GM505" s="102"/>
    </row>
    <row r="506" spans="1:195" s="75" customFormat="1" x14ac:dyDescent="0.25">
      <c r="A506" s="85">
        <v>2022</v>
      </c>
      <c r="B506" s="76">
        <v>44926</v>
      </c>
      <c r="C506" s="85" t="s">
        <v>121</v>
      </c>
      <c r="D506" s="85" t="s">
        <v>122</v>
      </c>
      <c r="E506" s="85" t="s">
        <v>1474</v>
      </c>
      <c r="F506" s="77">
        <f t="shared" si="324"/>
        <v>505</v>
      </c>
      <c r="G506" s="85" t="s">
        <v>1586</v>
      </c>
      <c r="H506" s="85">
        <v>86</v>
      </c>
      <c r="I506" s="85" t="s">
        <v>797</v>
      </c>
      <c r="J506" s="217" t="s">
        <v>911</v>
      </c>
      <c r="K506" s="77" t="str">
        <f>VLOOKUP(J506,[1]CodMpios!$B$1075:$E$1087,4,FALSE)</f>
        <v>86568 - Puerto Asís</v>
      </c>
      <c r="L506" s="77" t="str">
        <f>VLOOKUP($J506,[1]Coord_Mpios_X_Y!$B$102:$K$114,9,FALSE)</f>
        <v>0,478611463602</v>
      </c>
      <c r="M506" s="77" t="str">
        <f>VLOOKUP($J506,[1]Coord_Mpios_X_Y!$B$102:$K$114,10,FALSE)</f>
        <v>-76,328200149562</v>
      </c>
      <c r="N506" s="86" t="s">
        <v>1775</v>
      </c>
      <c r="O506" s="86" t="s">
        <v>1776</v>
      </c>
      <c r="P506" s="218"/>
      <c r="Q506" s="85" t="s">
        <v>126</v>
      </c>
      <c r="R506" s="108">
        <v>27355009</v>
      </c>
      <c r="S506" s="62" t="str">
        <f t="shared" si="304"/>
        <v>CC27355009</v>
      </c>
      <c r="T506" s="91" t="s">
        <v>1391</v>
      </c>
      <c r="U506" s="85" t="s">
        <v>530</v>
      </c>
      <c r="V506" s="91" t="s">
        <v>176</v>
      </c>
      <c r="W506" s="85" t="s">
        <v>558</v>
      </c>
      <c r="X506" s="87">
        <v>22909</v>
      </c>
      <c r="Y506" s="89">
        <f t="shared" si="320"/>
        <v>62</v>
      </c>
      <c r="Z506" s="63">
        <f>VLOOKUP($Y506,[1]Edades!$A$3:$H$153,4,FALSE)</f>
        <v>6</v>
      </c>
      <c r="AA506" s="63" t="str">
        <f>VLOOKUP($Y506,[1]Edades!$A$3:$H$153,6,FALSE)</f>
        <v>6 - Persona mayor</v>
      </c>
      <c r="AB506" s="63">
        <f>VLOOKUP($Y506,[1]Edades!$A$3:$H$153,7,FALSE)</f>
        <v>13</v>
      </c>
      <c r="AC506" s="63" t="str">
        <f>VLOOKUP($Y506,[1]Edades!$A$3:$H$153,8,FALSE)</f>
        <v>60-64</v>
      </c>
      <c r="AD506" s="91" t="s">
        <v>1590</v>
      </c>
      <c r="AE506" s="85">
        <v>2</v>
      </c>
      <c r="AF506" s="85" t="s">
        <v>807</v>
      </c>
      <c r="AG506" s="86" t="s">
        <v>1777</v>
      </c>
      <c r="AH506" s="85" t="s">
        <v>807</v>
      </c>
      <c r="AI506" s="85" t="s">
        <v>807</v>
      </c>
      <c r="AJ506" s="85" t="s">
        <v>807</v>
      </c>
      <c r="AK506" s="86" t="s">
        <v>1775</v>
      </c>
      <c r="AL506" s="86" t="s">
        <v>1602</v>
      </c>
      <c r="AM506" s="85" t="s">
        <v>1786</v>
      </c>
      <c r="AN506" s="85" t="s">
        <v>131</v>
      </c>
      <c r="AO506" s="85" t="s">
        <v>131</v>
      </c>
      <c r="AP506" s="85" t="s">
        <v>131</v>
      </c>
      <c r="AQ506" s="75" t="s">
        <v>1841</v>
      </c>
      <c r="AR506" s="53" t="str">
        <f t="shared" si="321"/>
        <v>86568 - Puerto Asís</v>
      </c>
      <c r="AS506" s="85" t="s">
        <v>1655</v>
      </c>
      <c r="AT506" s="85">
        <v>3112376431</v>
      </c>
      <c r="AU506" s="85" t="s">
        <v>1219</v>
      </c>
      <c r="AV506" s="85"/>
      <c r="AW506" s="85"/>
      <c r="AX506" s="85"/>
      <c r="AY506" s="85"/>
      <c r="AZ506" s="85"/>
      <c r="BA506" s="85">
        <v>86</v>
      </c>
      <c r="BB506" s="85" t="s">
        <v>1778</v>
      </c>
      <c r="BC506" s="85">
        <v>86568</v>
      </c>
      <c r="BD506" s="85" t="s">
        <v>1655</v>
      </c>
      <c r="BE506" s="89">
        <v>860010017201</v>
      </c>
      <c r="BF506" s="49" t="s">
        <v>1081</v>
      </c>
      <c r="BG506" s="85" t="s">
        <v>1779</v>
      </c>
      <c r="BH506" s="85" t="s">
        <v>1780</v>
      </c>
      <c r="BI506" s="85">
        <v>4201616</v>
      </c>
      <c r="BJ506" s="85"/>
      <c r="BK506" s="85"/>
      <c r="BL506" s="85" t="s">
        <v>2262</v>
      </c>
      <c r="BM506" s="85" t="s">
        <v>130</v>
      </c>
      <c r="BN506" s="85" t="s">
        <v>132</v>
      </c>
      <c r="BO506" s="85">
        <v>0</v>
      </c>
      <c r="BP506" s="85" t="s">
        <v>132</v>
      </c>
      <c r="BQ506" s="85" t="s">
        <v>132</v>
      </c>
      <c r="BR506" s="85" t="s">
        <v>807</v>
      </c>
      <c r="BS506" s="85" t="s">
        <v>807</v>
      </c>
      <c r="BT506" s="87">
        <v>44657</v>
      </c>
      <c r="BU506" s="85" t="s">
        <v>1677</v>
      </c>
      <c r="BV506" s="85" t="s">
        <v>130</v>
      </c>
      <c r="BW506" s="91" t="s">
        <v>131</v>
      </c>
      <c r="BX506" s="85"/>
      <c r="BY506" s="85" t="s">
        <v>131</v>
      </c>
      <c r="BZ506" s="85" t="s">
        <v>807</v>
      </c>
      <c r="CA506" s="85" t="s">
        <v>807</v>
      </c>
      <c r="CB506" s="85"/>
      <c r="CC506" s="85"/>
      <c r="CD506" s="85" t="s">
        <v>131</v>
      </c>
      <c r="CE506" s="88" t="s">
        <v>1681</v>
      </c>
      <c r="CF506" s="80" t="str">
        <f t="shared" si="339"/>
        <v>DM</v>
      </c>
      <c r="CG506" s="109">
        <v>62</v>
      </c>
      <c r="CH506" s="95">
        <v>154</v>
      </c>
      <c r="CI506" s="50">
        <f t="shared" si="305"/>
        <v>26.14268848035082</v>
      </c>
      <c r="CJ506" s="18" t="str">
        <f t="shared" si="306"/>
        <v>SOBREPESO</v>
      </c>
      <c r="CK506" s="95">
        <f>Hoja1!L508</f>
        <v>14</v>
      </c>
      <c r="CL506" s="10" t="s">
        <v>1113</v>
      </c>
      <c r="CM506" s="114">
        <v>44393</v>
      </c>
      <c r="CN506" s="92"/>
      <c r="CO506" s="92">
        <v>2</v>
      </c>
      <c r="CP506" s="65" t="s">
        <v>1222</v>
      </c>
      <c r="CQ506" s="75">
        <v>1</v>
      </c>
      <c r="CR506" s="114">
        <v>44393</v>
      </c>
      <c r="CS506" s="75">
        <v>1</v>
      </c>
      <c r="CT506" s="110" t="s">
        <v>1707</v>
      </c>
      <c r="CU506" s="93" t="s">
        <v>807</v>
      </c>
      <c r="CV506" s="92"/>
      <c r="CW506" s="102">
        <v>110</v>
      </c>
      <c r="CX506" s="102">
        <v>75</v>
      </c>
      <c r="CY506" s="93" t="s">
        <v>807</v>
      </c>
      <c r="CZ506" s="92" t="s">
        <v>132</v>
      </c>
      <c r="DA506" s="75" t="s">
        <v>807</v>
      </c>
      <c r="DB506" s="92">
        <v>0</v>
      </c>
      <c r="DC506" s="75" t="str">
        <f t="shared" si="307"/>
        <v/>
      </c>
      <c r="DD506" s="16" t="str">
        <f t="shared" si="308"/>
        <v/>
      </c>
      <c r="DE506" s="16" t="str">
        <f t="shared" si="309"/>
        <v/>
      </c>
      <c r="DF506" s="16" t="str">
        <f t="shared" si="310"/>
        <v/>
      </c>
      <c r="DG506" s="16" t="str">
        <f t="shared" si="322"/>
        <v xml:space="preserve"> +  +  + </v>
      </c>
      <c r="DH506" s="16" t="str">
        <f>E506</f>
        <v>DM</v>
      </c>
      <c r="DI506" s="98">
        <v>44412</v>
      </c>
      <c r="DJ506" s="75" t="str">
        <f t="shared" si="311"/>
        <v>SI</v>
      </c>
      <c r="DL506" s="98"/>
      <c r="DM506" s="98">
        <v>44460</v>
      </c>
      <c r="DN506" s="75" t="str">
        <f t="shared" si="312"/>
        <v>SI</v>
      </c>
      <c r="DO506" s="98"/>
      <c r="DP506" s="75" t="str">
        <f t="shared" si="313"/>
        <v>NO</v>
      </c>
      <c r="DQ506" s="98"/>
      <c r="DR506" s="75" t="str">
        <f t="shared" si="314"/>
        <v>NO</v>
      </c>
      <c r="DS506" s="98">
        <v>44447</v>
      </c>
      <c r="DT506" s="75" t="str">
        <f t="shared" si="315"/>
        <v>SI</v>
      </c>
      <c r="DU506" s="98"/>
      <c r="DV506" s="75" t="str">
        <f t="shared" si="316"/>
        <v>NO</v>
      </c>
      <c r="DW506" s="98"/>
      <c r="DX506" s="75" t="str">
        <f t="shared" si="317"/>
        <v>NO</v>
      </c>
      <c r="DY506" s="98">
        <v>44411</v>
      </c>
      <c r="DZ506" s="75" t="str">
        <f t="shared" si="318"/>
        <v>SI</v>
      </c>
      <c r="EA506" s="98"/>
      <c r="EB506" s="75" t="str">
        <f t="shared" si="319"/>
        <v>NO</v>
      </c>
      <c r="EC506" s="98" t="s">
        <v>807</v>
      </c>
      <c r="ED506" s="92" t="s">
        <v>1530</v>
      </c>
      <c r="EE506" s="92"/>
      <c r="EF506" s="98" t="s">
        <v>807</v>
      </c>
      <c r="EG506" s="94"/>
      <c r="EH506" s="99"/>
      <c r="EI506" s="99" t="s">
        <v>807</v>
      </c>
      <c r="EJ506" s="99"/>
      <c r="EK506" s="111">
        <v>44408</v>
      </c>
      <c r="EL506" s="92">
        <v>0.61</v>
      </c>
      <c r="EM506" s="222"/>
      <c r="EN506" s="102"/>
      <c r="EO506" s="111">
        <v>44408</v>
      </c>
      <c r="EP506" s="92">
        <v>112</v>
      </c>
      <c r="EQ506" s="111">
        <v>44408</v>
      </c>
      <c r="ER506" s="99">
        <v>49.2</v>
      </c>
      <c r="ES506" s="111">
        <v>44408</v>
      </c>
      <c r="ET506" s="192">
        <v>30.4</v>
      </c>
      <c r="EU506" s="111">
        <v>44408</v>
      </c>
      <c r="EV506" s="92">
        <v>162</v>
      </c>
      <c r="EW506" s="101"/>
      <c r="EX506" s="92"/>
      <c r="EY506" s="112">
        <v>44651</v>
      </c>
      <c r="EZ506" s="92">
        <v>6.8</v>
      </c>
      <c r="FA506" s="102"/>
      <c r="FB506" s="102"/>
      <c r="FC506" s="92"/>
      <c r="FD506" s="92"/>
      <c r="FE506" s="103">
        <v>44408</v>
      </c>
      <c r="FF506" s="105">
        <v>21.1</v>
      </c>
      <c r="FG506" s="111"/>
      <c r="FH506" s="125"/>
      <c r="FI506" s="92"/>
      <c r="FJ506" s="94"/>
      <c r="FK506" s="92"/>
      <c r="FL506" s="98">
        <v>44657</v>
      </c>
      <c r="FM506" s="98" t="s">
        <v>1530</v>
      </c>
      <c r="FN506" s="98">
        <v>44748</v>
      </c>
      <c r="FO506" s="107" t="s">
        <v>807</v>
      </c>
      <c r="FP506" s="92" t="s">
        <v>132</v>
      </c>
      <c r="FQ506" s="92" t="s">
        <v>132</v>
      </c>
      <c r="FR506" s="92" t="s">
        <v>132</v>
      </c>
      <c r="FS506" s="107" t="s">
        <v>807</v>
      </c>
      <c r="FT506" s="92" t="s">
        <v>132</v>
      </c>
      <c r="FU506" s="92"/>
      <c r="GM506" s="102"/>
    </row>
    <row r="507" spans="1:195" s="75" customFormat="1" x14ac:dyDescent="0.25">
      <c r="A507" s="85">
        <v>2022</v>
      </c>
      <c r="B507" s="76">
        <v>44926</v>
      </c>
      <c r="C507" s="85" t="s">
        <v>121</v>
      </c>
      <c r="D507" s="85" t="s">
        <v>122</v>
      </c>
      <c r="E507" s="85" t="s">
        <v>123</v>
      </c>
      <c r="F507" s="77">
        <f t="shared" si="324"/>
        <v>506</v>
      </c>
      <c r="G507" s="85" t="s">
        <v>1586</v>
      </c>
      <c r="H507" s="85">
        <v>86</v>
      </c>
      <c r="I507" s="85" t="s">
        <v>797</v>
      </c>
      <c r="J507" s="217" t="s">
        <v>911</v>
      </c>
      <c r="K507" s="77" t="str">
        <f>VLOOKUP(J507,[1]CodMpios!$B$1075:$E$1087,4,FALSE)</f>
        <v>86568 - Puerto Asís</v>
      </c>
      <c r="L507" s="77" t="str">
        <f>VLOOKUP($J507,[1]Coord_Mpios_X_Y!$B$102:$K$114,9,FALSE)</f>
        <v>0,478611463602</v>
      </c>
      <c r="M507" s="77" t="str">
        <f>VLOOKUP($J507,[1]Coord_Mpios_X_Y!$B$102:$K$114,10,FALSE)</f>
        <v>-76,328200149562</v>
      </c>
      <c r="N507" s="86" t="s">
        <v>1775</v>
      </c>
      <c r="O507" s="86" t="s">
        <v>1776</v>
      </c>
      <c r="P507" s="218"/>
      <c r="Q507" s="85" t="s">
        <v>126</v>
      </c>
      <c r="R507" s="108">
        <v>5244968</v>
      </c>
      <c r="S507" s="62" t="str">
        <f t="shared" si="304"/>
        <v>CC5244968</v>
      </c>
      <c r="T507" s="91" t="s">
        <v>543</v>
      </c>
      <c r="U507" s="85" t="s">
        <v>606</v>
      </c>
      <c r="V507" s="91" t="s">
        <v>256</v>
      </c>
      <c r="W507" s="85" t="s">
        <v>970</v>
      </c>
      <c r="X507" s="87">
        <v>25015</v>
      </c>
      <c r="Y507" s="89">
        <f t="shared" si="320"/>
        <v>68</v>
      </c>
      <c r="Z507" s="63">
        <f>VLOOKUP($Y507,[1]Edades!$A$3:$H$153,4,FALSE)</f>
        <v>6</v>
      </c>
      <c r="AA507" s="63" t="str">
        <f>VLOOKUP($Y507,[1]Edades!$A$3:$H$153,6,FALSE)</f>
        <v>6 - Persona mayor</v>
      </c>
      <c r="AB507" s="63">
        <f>VLOOKUP($Y507,[1]Edades!$A$3:$H$153,7,FALSE)</f>
        <v>14</v>
      </c>
      <c r="AC507" s="63" t="str">
        <f>VLOOKUP($Y507,[1]Edades!$A$3:$H$153,8,FALSE)</f>
        <v>65-69</v>
      </c>
      <c r="AD507" s="91" t="s">
        <v>1589</v>
      </c>
      <c r="AE507" s="85">
        <v>1</v>
      </c>
      <c r="AF507" s="85" t="s">
        <v>807</v>
      </c>
      <c r="AG507" s="86" t="s">
        <v>1777</v>
      </c>
      <c r="AH507" s="85" t="s">
        <v>807</v>
      </c>
      <c r="AI507" s="85" t="s">
        <v>807</v>
      </c>
      <c r="AJ507" s="85" t="s">
        <v>807</v>
      </c>
      <c r="AK507" s="86" t="s">
        <v>1775</v>
      </c>
      <c r="AL507" s="86" t="s">
        <v>1601</v>
      </c>
      <c r="AM507" s="85" t="s">
        <v>1786</v>
      </c>
      <c r="AN507" s="85" t="s">
        <v>131</v>
      </c>
      <c r="AO507" s="85" t="s">
        <v>131</v>
      </c>
      <c r="AP507" s="85" t="s">
        <v>131</v>
      </c>
      <c r="AQ507" s="75" t="s">
        <v>1841</v>
      </c>
      <c r="AR507" s="53" t="str">
        <f t="shared" si="321"/>
        <v>86568 - Puerto Asís</v>
      </c>
      <c r="AS507" s="85" t="s">
        <v>1655</v>
      </c>
      <c r="AT507" s="85">
        <v>3202246448</v>
      </c>
      <c r="AU507" s="85" t="s">
        <v>1219</v>
      </c>
      <c r="AV507" s="85"/>
      <c r="AW507" s="85"/>
      <c r="AX507" s="85"/>
      <c r="AY507" s="85"/>
      <c r="AZ507" s="85"/>
      <c r="BA507" s="85">
        <v>86</v>
      </c>
      <c r="BB507" s="85" t="s">
        <v>1778</v>
      </c>
      <c r="BC507" s="85">
        <v>86568</v>
      </c>
      <c r="BD507" s="85" t="s">
        <v>1655</v>
      </c>
      <c r="BE507" s="89">
        <v>860010017201</v>
      </c>
      <c r="BF507" s="49" t="s">
        <v>1081</v>
      </c>
      <c r="BG507" s="85" t="s">
        <v>1779</v>
      </c>
      <c r="BH507" s="85" t="s">
        <v>1780</v>
      </c>
      <c r="BI507" s="85">
        <v>4201616</v>
      </c>
      <c r="BJ507" s="85"/>
      <c r="BK507" s="85"/>
      <c r="BL507" s="85" t="s">
        <v>807</v>
      </c>
      <c r="BM507" s="85" t="s">
        <v>130</v>
      </c>
      <c r="BN507" s="85" t="s">
        <v>132</v>
      </c>
      <c r="BO507" s="85">
        <v>0</v>
      </c>
      <c r="BP507" s="85" t="s">
        <v>132</v>
      </c>
      <c r="BQ507" s="85" t="s">
        <v>132</v>
      </c>
      <c r="BR507" s="85" t="s">
        <v>807</v>
      </c>
      <c r="BS507" s="85" t="s">
        <v>807</v>
      </c>
      <c r="BT507" s="87">
        <v>44921</v>
      </c>
      <c r="BU507" s="85" t="s">
        <v>1677</v>
      </c>
      <c r="BV507" s="85" t="s">
        <v>130</v>
      </c>
      <c r="BW507" s="85" t="s">
        <v>807</v>
      </c>
      <c r="BX507" s="85"/>
      <c r="BY507" s="88" t="s">
        <v>130</v>
      </c>
      <c r="BZ507" s="85" t="s">
        <v>807</v>
      </c>
      <c r="CA507" s="85" t="s">
        <v>807</v>
      </c>
      <c r="CB507" s="85"/>
      <c r="CC507" s="85"/>
      <c r="CD507" s="85" t="s">
        <v>131</v>
      </c>
      <c r="CE507" s="88" t="s">
        <v>1681</v>
      </c>
      <c r="CF507" s="80" t="str">
        <f t="shared" si="339"/>
        <v>HTA</v>
      </c>
      <c r="CG507" s="109">
        <v>94</v>
      </c>
      <c r="CH507" s="95">
        <v>168</v>
      </c>
      <c r="CI507" s="50">
        <f t="shared" si="305"/>
        <v>33.304988662131521</v>
      </c>
      <c r="CJ507" s="18" t="str">
        <f t="shared" si="306"/>
        <v>OBESIDAD</v>
      </c>
      <c r="CK507" s="95" t="e">
        <f>Hoja1!L509</f>
        <v>#DIV/0!</v>
      </c>
      <c r="CL507" s="10" t="s">
        <v>807</v>
      </c>
      <c r="CM507" s="114">
        <v>44398</v>
      </c>
      <c r="CN507" s="92"/>
      <c r="CO507" s="75">
        <v>1</v>
      </c>
      <c r="CP507" s="98">
        <v>44398</v>
      </c>
      <c r="CQ507" s="75">
        <v>2</v>
      </c>
      <c r="CR507" s="65" t="s">
        <v>1222</v>
      </c>
      <c r="CS507" s="75">
        <v>0</v>
      </c>
      <c r="CT507" s="110" t="s">
        <v>131</v>
      </c>
      <c r="CU507" s="93" t="s">
        <v>807</v>
      </c>
      <c r="CV507" s="92"/>
      <c r="CW507" s="102">
        <v>130</v>
      </c>
      <c r="CX507" s="102">
        <v>90</v>
      </c>
      <c r="CY507" s="93" t="s">
        <v>807</v>
      </c>
      <c r="CZ507" s="92" t="s">
        <v>130</v>
      </c>
      <c r="DA507" s="75" t="s">
        <v>807</v>
      </c>
      <c r="DB507" s="92">
        <v>0</v>
      </c>
      <c r="DC507" s="75" t="str">
        <f t="shared" si="307"/>
        <v/>
      </c>
      <c r="DD507" s="16" t="str">
        <f t="shared" si="308"/>
        <v/>
      </c>
      <c r="DE507" s="16" t="str">
        <f t="shared" si="309"/>
        <v/>
      </c>
      <c r="DF507" s="16" t="str">
        <f t="shared" si="310"/>
        <v/>
      </c>
      <c r="DG507" s="16" t="str">
        <f t="shared" si="322"/>
        <v xml:space="preserve"> +  +  + </v>
      </c>
      <c r="DH507" s="16" t="str">
        <f>E507</f>
        <v>HTA</v>
      </c>
      <c r="DI507" s="98"/>
      <c r="DJ507" s="75" t="str">
        <f t="shared" si="311"/>
        <v>NO</v>
      </c>
      <c r="DL507" s="98"/>
      <c r="DM507" s="98"/>
      <c r="DN507" s="75" t="str">
        <f t="shared" si="312"/>
        <v>NO</v>
      </c>
      <c r="DO507" s="98"/>
      <c r="DP507" s="75" t="str">
        <f t="shared" si="313"/>
        <v>NO</v>
      </c>
      <c r="DQ507" s="98"/>
      <c r="DR507" s="75" t="str">
        <f t="shared" si="314"/>
        <v>NO</v>
      </c>
      <c r="DS507" s="98"/>
      <c r="DT507" s="75" t="str">
        <f t="shared" si="315"/>
        <v>NO</v>
      </c>
      <c r="DU507" s="98"/>
      <c r="DV507" s="75" t="str">
        <f t="shared" si="316"/>
        <v>NO</v>
      </c>
      <c r="DW507" s="98"/>
      <c r="DX507" s="75" t="str">
        <f t="shared" si="317"/>
        <v>NO</v>
      </c>
      <c r="DY507" s="98">
        <v>44390</v>
      </c>
      <c r="DZ507" s="75" t="str">
        <f t="shared" si="318"/>
        <v>SI</v>
      </c>
      <c r="EA507" s="98"/>
      <c r="EB507" s="75" t="str">
        <f t="shared" si="319"/>
        <v>NO</v>
      </c>
      <c r="EC507" s="98" t="s">
        <v>807</v>
      </c>
      <c r="ED507" s="92" t="s">
        <v>1530</v>
      </c>
      <c r="EE507" s="92"/>
      <c r="EF507" s="98" t="s">
        <v>807</v>
      </c>
      <c r="EG507" s="94"/>
      <c r="EH507" s="99"/>
      <c r="EI507" s="99" t="s">
        <v>807</v>
      </c>
      <c r="EJ507" s="99"/>
      <c r="EK507" s="101">
        <v>44378</v>
      </c>
      <c r="EL507" s="92">
        <v>0.93</v>
      </c>
      <c r="EM507" s="103">
        <v>44378</v>
      </c>
      <c r="EN507" s="102">
        <v>99.1</v>
      </c>
      <c r="EO507" s="101">
        <v>44378</v>
      </c>
      <c r="EP507" s="92">
        <v>130</v>
      </c>
      <c r="EQ507" s="101"/>
      <c r="ER507" s="99">
        <v>83.2</v>
      </c>
      <c r="ES507" s="101"/>
      <c r="ET507" s="192"/>
      <c r="EU507" s="101">
        <v>44378</v>
      </c>
      <c r="EV507" s="92">
        <v>234</v>
      </c>
      <c r="EW507" s="101"/>
      <c r="EX507" s="92"/>
      <c r="EY507" s="103"/>
      <c r="EZ507" s="92"/>
      <c r="FA507" s="102"/>
      <c r="FB507" s="102"/>
      <c r="FC507" s="92"/>
      <c r="FD507" s="92"/>
      <c r="FE507" s="103"/>
      <c r="FF507" s="105"/>
      <c r="FG507" s="111"/>
      <c r="FH507" s="125"/>
      <c r="FI507" s="92"/>
      <c r="FJ507" s="94"/>
      <c r="FK507" s="92"/>
      <c r="FL507" s="98">
        <v>44921</v>
      </c>
      <c r="FM507" s="98" t="s">
        <v>1530</v>
      </c>
      <c r="FN507" s="98">
        <v>45011</v>
      </c>
      <c r="FO507" s="107"/>
      <c r="FP507" s="92" t="s">
        <v>132</v>
      </c>
      <c r="FQ507" s="92" t="s">
        <v>132</v>
      </c>
      <c r="FR507" s="92" t="s">
        <v>132</v>
      </c>
      <c r="FS507" s="107" t="s">
        <v>807</v>
      </c>
      <c r="FT507" s="92" t="s">
        <v>132</v>
      </c>
      <c r="FU507" s="92"/>
      <c r="GM507" s="102"/>
    </row>
    <row r="508" spans="1:195" s="75" customFormat="1" x14ac:dyDescent="0.25">
      <c r="A508" s="85">
        <v>2022</v>
      </c>
      <c r="B508" s="76">
        <v>44926</v>
      </c>
      <c r="C508" s="85" t="s">
        <v>121</v>
      </c>
      <c r="D508" s="85" t="s">
        <v>122</v>
      </c>
      <c r="E508" s="85" t="s">
        <v>123</v>
      </c>
      <c r="F508" s="77">
        <f t="shared" si="324"/>
        <v>507</v>
      </c>
      <c r="G508" s="85" t="s">
        <v>1586</v>
      </c>
      <c r="H508" s="85">
        <v>86</v>
      </c>
      <c r="I508" s="85" t="s">
        <v>797</v>
      </c>
      <c r="J508" s="217" t="s">
        <v>983</v>
      </c>
      <c r="K508" s="77" t="str">
        <f>VLOOKUP(J508,[1]CodMpios!$B$1075:$E$1087,4,FALSE)</f>
        <v>86749 - Sibundoy</v>
      </c>
      <c r="L508" s="77" t="str">
        <f>VLOOKUP($J508,[1]Coord_Mpios_X_Y!$B$102:$K$114,9,FALSE)</f>
        <v>1,228746922448</v>
      </c>
      <c r="M508" s="77" t="str">
        <f>VLOOKUP($J508,[1]Coord_Mpios_X_Y!$B$102:$K$114,10,FALSE)</f>
        <v>-76,913075853547</v>
      </c>
      <c r="N508" s="86" t="s">
        <v>1592</v>
      </c>
      <c r="O508" s="86" t="s">
        <v>1776</v>
      </c>
      <c r="P508" s="218"/>
      <c r="Q508" s="85" t="s">
        <v>126</v>
      </c>
      <c r="R508" s="108">
        <v>5350191</v>
      </c>
      <c r="S508" s="62" t="str">
        <f t="shared" si="304"/>
        <v>CC5350191</v>
      </c>
      <c r="T508" s="91" t="s">
        <v>180</v>
      </c>
      <c r="U508" s="85" t="s">
        <v>248</v>
      </c>
      <c r="V508" s="91" t="s">
        <v>1001</v>
      </c>
      <c r="W508" s="85" t="s">
        <v>283</v>
      </c>
      <c r="X508" s="87">
        <v>19437</v>
      </c>
      <c r="Y508" s="89">
        <f t="shared" si="320"/>
        <v>53</v>
      </c>
      <c r="Z508" s="63">
        <f>VLOOKUP($Y508,[1]Edades!$A$3:$H$153,4,FALSE)</f>
        <v>5</v>
      </c>
      <c r="AA508" s="63" t="str">
        <f>VLOOKUP($Y508,[1]Edades!$A$3:$H$153,6,FALSE)</f>
        <v>5 - Adultez</v>
      </c>
      <c r="AB508" s="63">
        <f>VLOOKUP($Y508,[1]Edades!$A$3:$H$153,7,FALSE)</f>
        <v>11</v>
      </c>
      <c r="AC508" s="63" t="str">
        <f>VLOOKUP($Y508,[1]Edades!$A$3:$H$153,8,FALSE)</f>
        <v>50-54</v>
      </c>
      <c r="AD508" s="91" t="s">
        <v>1589</v>
      </c>
      <c r="AE508" s="85">
        <v>1</v>
      </c>
      <c r="AF508" s="85" t="s">
        <v>807</v>
      </c>
      <c r="AG508" s="86" t="s">
        <v>1777</v>
      </c>
      <c r="AH508" s="85" t="s">
        <v>807</v>
      </c>
      <c r="AI508" s="85" t="s">
        <v>807</v>
      </c>
      <c r="AJ508" s="85" t="s">
        <v>807</v>
      </c>
      <c r="AK508" s="86" t="s">
        <v>1592</v>
      </c>
      <c r="AL508" s="86" t="s">
        <v>1600</v>
      </c>
      <c r="AM508" s="85" t="s">
        <v>1786</v>
      </c>
      <c r="AN508" s="85" t="s">
        <v>131</v>
      </c>
      <c r="AO508" s="85" t="s">
        <v>131</v>
      </c>
      <c r="AP508" s="85" t="s">
        <v>131</v>
      </c>
      <c r="AQ508" s="75" t="s">
        <v>1841</v>
      </c>
      <c r="AR508" s="53" t="str">
        <f t="shared" si="321"/>
        <v>86749 - Sibundoy</v>
      </c>
      <c r="AS508" s="85" t="s">
        <v>1669</v>
      </c>
      <c r="AT508" s="85">
        <v>3103030413</v>
      </c>
      <c r="AU508" s="85" t="s">
        <v>1219</v>
      </c>
      <c r="AV508" s="85"/>
      <c r="AW508" s="85"/>
      <c r="AX508" s="85"/>
      <c r="AY508" s="85"/>
      <c r="AZ508" s="85"/>
      <c r="BA508" s="85">
        <v>86</v>
      </c>
      <c r="BB508" s="85" t="s">
        <v>1778</v>
      </c>
      <c r="BC508" s="85">
        <v>86749</v>
      </c>
      <c r="BD508" s="85" t="s">
        <v>1669</v>
      </c>
      <c r="BE508" s="89">
        <v>860010017201</v>
      </c>
      <c r="BF508" s="49" t="s">
        <v>1080</v>
      </c>
      <c r="BG508" s="85" t="s">
        <v>1779</v>
      </c>
      <c r="BH508" s="85" t="s">
        <v>1780</v>
      </c>
      <c r="BI508" s="85">
        <v>4201616</v>
      </c>
      <c r="BJ508" s="85"/>
      <c r="BK508" s="85"/>
      <c r="BL508" s="85" t="s">
        <v>807</v>
      </c>
      <c r="BM508" s="85" t="s">
        <v>130</v>
      </c>
      <c r="BN508" s="85" t="s">
        <v>132</v>
      </c>
      <c r="BO508" s="85">
        <v>0</v>
      </c>
      <c r="BP508" s="85" t="s">
        <v>132</v>
      </c>
      <c r="BQ508" s="85" t="s">
        <v>132</v>
      </c>
      <c r="BR508" s="85" t="s">
        <v>807</v>
      </c>
      <c r="BS508" s="85" t="s">
        <v>807</v>
      </c>
      <c r="BT508" s="90">
        <v>44398</v>
      </c>
      <c r="BU508" s="85" t="s">
        <v>1677</v>
      </c>
      <c r="BV508" s="85" t="s">
        <v>130</v>
      </c>
      <c r="BW508" s="91" t="s">
        <v>1678</v>
      </c>
      <c r="BX508" s="85"/>
      <c r="BY508" s="85" t="s">
        <v>132</v>
      </c>
      <c r="BZ508" s="85" t="s">
        <v>807</v>
      </c>
      <c r="CA508" s="85" t="s">
        <v>807</v>
      </c>
      <c r="CB508" s="85"/>
      <c r="CC508" s="85"/>
      <c r="CD508" s="85" t="s">
        <v>131</v>
      </c>
      <c r="CE508" s="88" t="s">
        <v>1681</v>
      </c>
      <c r="CF508" s="80" t="str">
        <f t="shared" si="339"/>
        <v>HTA</v>
      </c>
      <c r="CG508" s="109">
        <v>78</v>
      </c>
      <c r="CH508" s="95">
        <v>172</v>
      </c>
      <c r="CI508" s="50">
        <f t="shared" si="305"/>
        <v>26.365603028664147</v>
      </c>
      <c r="CJ508" s="18" t="str">
        <f t="shared" si="306"/>
        <v>SOBREPESO</v>
      </c>
      <c r="CK508" s="95">
        <f>Hoja1!L510</f>
        <v>0</v>
      </c>
      <c r="CL508" s="10" t="s">
        <v>1112</v>
      </c>
      <c r="CM508" s="97">
        <v>44398</v>
      </c>
      <c r="CN508" s="92"/>
      <c r="CO508" s="75">
        <v>1</v>
      </c>
      <c r="CP508" s="97">
        <v>44398</v>
      </c>
      <c r="CQ508" s="75">
        <v>2</v>
      </c>
      <c r="CR508" s="65" t="s">
        <v>1222</v>
      </c>
      <c r="CS508" s="75">
        <v>0</v>
      </c>
      <c r="CT508" s="92" t="s">
        <v>131</v>
      </c>
      <c r="CU508" s="93" t="s">
        <v>807</v>
      </c>
      <c r="CV508" s="92"/>
      <c r="CW508" s="102">
        <v>128</v>
      </c>
      <c r="CX508" s="102">
        <v>75</v>
      </c>
      <c r="CY508" s="93" t="s">
        <v>807</v>
      </c>
      <c r="CZ508" s="92" t="s">
        <v>132</v>
      </c>
      <c r="DA508" s="75" t="s">
        <v>807</v>
      </c>
      <c r="DB508" s="92">
        <v>0</v>
      </c>
      <c r="DC508" s="75" t="str">
        <f t="shared" si="307"/>
        <v/>
      </c>
      <c r="DD508" s="16" t="str">
        <f t="shared" si="308"/>
        <v/>
      </c>
      <c r="DE508" s="16" t="str">
        <f t="shared" si="309"/>
        <v/>
      </c>
      <c r="DF508" s="16" t="str">
        <f t="shared" si="310"/>
        <v/>
      </c>
      <c r="DG508" s="16" t="str">
        <f t="shared" si="322"/>
        <v xml:space="preserve"> +  +  + </v>
      </c>
      <c r="DH508" s="16" t="str">
        <f t="shared" ref="DH508:DH513" si="341">E508</f>
        <v>HTA</v>
      </c>
      <c r="DI508" s="98"/>
      <c r="DJ508" s="75" t="str">
        <f t="shared" si="311"/>
        <v>NO</v>
      </c>
      <c r="DL508" s="98"/>
      <c r="DM508" s="98">
        <v>44386</v>
      </c>
      <c r="DN508" s="75" t="str">
        <f t="shared" si="312"/>
        <v>SI</v>
      </c>
      <c r="DO508" s="98"/>
      <c r="DP508" s="75" t="str">
        <f t="shared" si="313"/>
        <v>NO</v>
      </c>
      <c r="DQ508" s="98"/>
      <c r="DR508" s="75" t="str">
        <f t="shared" si="314"/>
        <v>NO</v>
      </c>
      <c r="DS508" s="98"/>
      <c r="DT508" s="75" t="str">
        <f t="shared" si="315"/>
        <v>NO</v>
      </c>
      <c r="DU508" s="98"/>
      <c r="DV508" s="75" t="str">
        <f t="shared" si="316"/>
        <v>NO</v>
      </c>
      <c r="DW508" s="98"/>
      <c r="DX508" s="75" t="str">
        <f t="shared" si="317"/>
        <v>NO</v>
      </c>
      <c r="DY508" s="98"/>
      <c r="DZ508" s="75" t="str">
        <f t="shared" si="318"/>
        <v>NO</v>
      </c>
      <c r="EA508" s="98"/>
      <c r="EB508" s="75" t="str">
        <f t="shared" si="319"/>
        <v>NO</v>
      </c>
      <c r="EC508" s="98" t="s">
        <v>807</v>
      </c>
      <c r="ED508" s="92" t="s">
        <v>1530</v>
      </c>
      <c r="EE508" s="92"/>
      <c r="EF508" s="98" t="s">
        <v>807</v>
      </c>
      <c r="EG508" s="94"/>
      <c r="EH508" s="92" t="s">
        <v>1793</v>
      </c>
      <c r="EI508" s="99" t="s">
        <v>807</v>
      </c>
      <c r="EJ508" s="99"/>
      <c r="EK508" s="101">
        <v>44382</v>
      </c>
      <c r="EL508" s="92">
        <v>1</v>
      </c>
      <c r="EM508" s="103">
        <v>44382</v>
      </c>
      <c r="EN508" s="102">
        <v>116</v>
      </c>
      <c r="EO508" s="101">
        <v>44382</v>
      </c>
      <c r="EP508" s="92">
        <v>152</v>
      </c>
      <c r="EQ508" s="101">
        <v>1845</v>
      </c>
      <c r="ER508" s="99">
        <v>-864</v>
      </c>
      <c r="ES508" s="101" t="s">
        <v>1836</v>
      </c>
      <c r="ET508" s="192">
        <v>999</v>
      </c>
      <c r="EU508" s="101">
        <v>44382</v>
      </c>
      <c r="EV508" s="92">
        <v>85</v>
      </c>
      <c r="EW508" s="101" t="s">
        <v>1940</v>
      </c>
      <c r="EX508" s="92"/>
      <c r="EY508" s="103" t="s">
        <v>1836</v>
      </c>
      <c r="EZ508" s="92">
        <v>98</v>
      </c>
      <c r="FA508" s="102"/>
      <c r="FB508" s="102"/>
      <c r="FC508" s="92"/>
      <c r="FD508" s="92"/>
      <c r="FE508" s="103">
        <v>44382</v>
      </c>
      <c r="FF508" s="105">
        <v>23</v>
      </c>
      <c r="FG508" s="101" t="s">
        <v>1836</v>
      </c>
      <c r="FH508" s="105">
        <v>98</v>
      </c>
      <c r="FI508" s="92"/>
      <c r="FJ508" s="94"/>
      <c r="FK508" s="92"/>
      <c r="FL508" s="97">
        <v>44398</v>
      </c>
      <c r="FM508" s="98" t="s">
        <v>1530</v>
      </c>
      <c r="FN508" s="97">
        <v>44490</v>
      </c>
      <c r="FO508" s="107" t="s">
        <v>807</v>
      </c>
      <c r="FP508" s="92" t="s">
        <v>132</v>
      </c>
      <c r="FQ508" s="92" t="s">
        <v>132</v>
      </c>
      <c r="FR508" s="92" t="s">
        <v>132</v>
      </c>
      <c r="FS508" s="107" t="s">
        <v>807</v>
      </c>
      <c r="FT508" s="92" t="s">
        <v>132</v>
      </c>
      <c r="FU508" s="92"/>
      <c r="GM508" s="102"/>
    </row>
    <row r="509" spans="1:195" s="75" customFormat="1" x14ac:dyDescent="0.25">
      <c r="A509" s="85">
        <v>2022</v>
      </c>
      <c r="B509" s="76">
        <v>44926</v>
      </c>
      <c r="C509" s="85" t="s">
        <v>121</v>
      </c>
      <c r="D509" s="85" t="s">
        <v>122</v>
      </c>
      <c r="E509" s="85" t="s">
        <v>1475</v>
      </c>
      <c r="F509" s="77">
        <f t="shared" si="324"/>
        <v>508</v>
      </c>
      <c r="G509" s="85" t="s">
        <v>1586</v>
      </c>
      <c r="H509" s="85">
        <v>86</v>
      </c>
      <c r="I509" s="85" t="s">
        <v>797</v>
      </c>
      <c r="J509" s="217" t="s">
        <v>983</v>
      </c>
      <c r="K509" s="77" t="str">
        <f>VLOOKUP(J509,[1]CodMpios!$B$1075:$E$1087,4,FALSE)</f>
        <v>86749 - Sibundoy</v>
      </c>
      <c r="L509" s="77" t="str">
        <f>VLOOKUP($J509,[1]Coord_Mpios_X_Y!$B$102:$K$114,9,FALSE)</f>
        <v>1,228746922448</v>
      </c>
      <c r="M509" s="77" t="str">
        <f>VLOOKUP($J509,[1]Coord_Mpios_X_Y!$B$102:$K$114,10,FALSE)</f>
        <v>-76,913075853547</v>
      </c>
      <c r="N509" s="86" t="s">
        <v>1775</v>
      </c>
      <c r="O509" s="86" t="s">
        <v>1776</v>
      </c>
      <c r="P509" s="218"/>
      <c r="Q509" s="85" t="s">
        <v>126</v>
      </c>
      <c r="R509" s="108">
        <v>41105637</v>
      </c>
      <c r="S509" s="62" t="str">
        <f t="shared" si="304"/>
        <v>CC41105637</v>
      </c>
      <c r="T509" s="91" t="s">
        <v>1028</v>
      </c>
      <c r="U509" s="85" t="s">
        <v>316</v>
      </c>
      <c r="V509" s="91" t="s">
        <v>277</v>
      </c>
      <c r="W509" s="85" t="s">
        <v>1029</v>
      </c>
      <c r="X509" s="87">
        <v>20394</v>
      </c>
      <c r="Y509" s="89">
        <f t="shared" si="320"/>
        <v>55</v>
      </c>
      <c r="Z509" s="63">
        <f>VLOOKUP($Y509,[1]Edades!$A$3:$H$153,4,FALSE)</f>
        <v>5</v>
      </c>
      <c r="AA509" s="63" t="str">
        <f>VLOOKUP($Y509,[1]Edades!$A$3:$H$153,6,FALSE)</f>
        <v>5 - Adultez</v>
      </c>
      <c r="AB509" s="63">
        <f>VLOOKUP($Y509,[1]Edades!$A$3:$H$153,7,FALSE)</f>
        <v>12</v>
      </c>
      <c r="AC509" s="63" t="str">
        <f>VLOOKUP($Y509,[1]Edades!$A$3:$H$153,8,FALSE)</f>
        <v>55-59</v>
      </c>
      <c r="AD509" s="91" t="s">
        <v>1590</v>
      </c>
      <c r="AE509" s="85">
        <v>2</v>
      </c>
      <c r="AF509" s="85" t="s">
        <v>807</v>
      </c>
      <c r="AG509" s="86" t="s">
        <v>1777</v>
      </c>
      <c r="AH509" s="85" t="s">
        <v>807</v>
      </c>
      <c r="AI509" s="85" t="s">
        <v>807</v>
      </c>
      <c r="AJ509" s="85" t="s">
        <v>807</v>
      </c>
      <c r="AK509" s="86" t="s">
        <v>1775</v>
      </c>
      <c r="AL509" s="85" t="s">
        <v>807</v>
      </c>
      <c r="AM509" s="85" t="s">
        <v>1786</v>
      </c>
      <c r="AN509" s="85" t="s">
        <v>131</v>
      </c>
      <c r="AO509" s="85" t="s">
        <v>131</v>
      </c>
      <c r="AP509" s="85" t="s">
        <v>131</v>
      </c>
      <c r="AQ509" s="75" t="s">
        <v>1841</v>
      </c>
      <c r="AR509" s="53" t="str">
        <f t="shared" si="321"/>
        <v>86749 - Sibundoy</v>
      </c>
      <c r="AS509" s="85" t="s">
        <v>1669</v>
      </c>
      <c r="AT509" s="85">
        <v>3165463143</v>
      </c>
      <c r="AU509" s="85" t="s">
        <v>1219</v>
      </c>
      <c r="AV509" s="85"/>
      <c r="AW509" s="85"/>
      <c r="AX509" s="85"/>
      <c r="AY509" s="85"/>
      <c r="AZ509" s="85"/>
      <c r="BA509" s="85">
        <v>86</v>
      </c>
      <c r="BB509" s="85" t="s">
        <v>1778</v>
      </c>
      <c r="BC509" s="85">
        <v>86749</v>
      </c>
      <c r="BD509" s="85" t="s">
        <v>1669</v>
      </c>
      <c r="BE509" s="89">
        <v>860010017201</v>
      </c>
      <c r="BF509" s="49" t="s">
        <v>1080</v>
      </c>
      <c r="BG509" s="85" t="s">
        <v>1779</v>
      </c>
      <c r="BH509" s="85" t="s">
        <v>1780</v>
      </c>
      <c r="BI509" s="85">
        <v>4201616</v>
      </c>
      <c r="BJ509" s="85"/>
      <c r="BK509" s="85"/>
      <c r="BL509" s="85" t="s">
        <v>2263</v>
      </c>
      <c r="BM509" s="85" t="s">
        <v>130</v>
      </c>
      <c r="BN509" s="85" t="s">
        <v>132</v>
      </c>
      <c r="BO509" s="85">
        <v>0</v>
      </c>
      <c r="BP509" s="85" t="s">
        <v>132</v>
      </c>
      <c r="BQ509" s="85" t="s">
        <v>132</v>
      </c>
      <c r="BR509" s="85" t="s">
        <v>807</v>
      </c>
      <c r="BS509" s="85" t="s">
        <v>807</v>
      </c>
      <c r="BT509" s="90">
        <v>44399</v>
      </c>
      <c r="BU509" s="85" t="s">
        <v>1677</v>
      </c>
      <c r="BV509" s="85" t="s">
        <v>130</v>
      </c>
      <c r="BW509" s="91" t="s">
        <v>1678</v>
      </c>
      <c r="BX509" s="85"/>
      <c r="BY509" s="85" t="s">
        <v>132</v>
      </c>
      <c r="BZ509" s="85" t="s">
        <v>807</v>
      </c>
      <c r="CA509" s="85" t="s">
        <v>807</v>
      </c>
      <c r="CB509" s="85"/>
      <c r="CC509" s="85"/>
      <c r="CD509" s="85" t="s">
        <v>131</v>
      </c>
      <c r="CE509" s="88" t="s">
        <v>1681</v>
      </c>
      <c r="CF509" s="80" t="str">
        <f t="shared" si="339"/>
        <v>HTA + DM</v>
      </c>
      <c r="CG509" s="109">
        <v>68</v>
      </c>
      <c r="CH509" s="95">
        <v>156</v>
      </c>
      <c r="CI509" s="50">
        <f t="shared" si="305"/>
        <v>27.94214332675871</v>
      </c>
      <c r="CJ509" s="18" t="str">
        <f t="shared" si="306"/>
        <v>SOBREPESO</v>
      </c>
      <c r="CK509" s="95">
        <f>Hoja1!L511</f>
        <v>0</v>
      </c>
      <c r="CL509" s="10" t="s">
        <v>1112</v>
      </c>
      <c r="CM509" s="97">
        <v>44399</v>
      </c>
      <c r="CN509" s="92"/>
      <c r="CO509" s="75">
        <v>1</v>
      </c>
      <c r="CP509" s="97">
        <v>44399</v>
      </c>
      <c r="CQ509" s="75">
        <v>1</v>
      </c>
      <c r="CR509" s="97">
        <v>44399</v>
      </c>
      <c r="CS509" s="75">
        <v>1</v>
      </c>
      <c r="CT509" s="92" t="s">
        <v>1709</v>
      </c>
      <c r="CU509" s="93" t="s">
        <v>807</v>
      </c>
      <c r="CV509" s="92"/>
      <c r="CW509" s="102">
        <v>128</v>
      </c>
      <c r="CX509" s="102">
        <v>78</v>
      </c>
      <c r="CY509" s="93" t="s">
        <v>807</v>
      </c>
      <c r="CZ509" s="92" t="s">
        <v>132</v>
      </c>
      <c r="DA509" s="75" t="s">
        <v>807</v>
      </c>
      <c r="DB509" s="92">
        <v>0</v>
      </c>
      <c r="DC509" s="75" t="str">
        <f t="shared" si="307"/>
        <v/>
      </c>
      <c r="DD509" s="16" t="str">
        <f t="shared" si="308"/>
        <v/>
      </c>
      <c r="DE509" s="16" t="str">
        <f t="shared" si="309"/>
        <v/>
      </c>
      <c r="DF509" s="16" t="str">
        <f t="shared" si="310"/>
        <v/>
      </c>
      <c r="DG509" s="16" t="str">
        <f t="shared" si="322"/>
        <v xml:space="preserve"> +  +  + </v>
      </c>
      <c r="DH509" s="16" t="str">
        <f t="shared" si="341"/>
        <v>HTA + DM</v>
      </c>
      <c r="DI509" s="98"/>
      <c r="DJ509" s="75" t="str">
        <f t="shared" si="311"/>
        <v>NO</v>
      </c>
      <c r="DL509" s="98"/>
      <c r="DM509" s="98">
        <v>44386</v>
      </c>
      <c r="DN509" s="75" t="str">
        <f t="shared" si="312"/>
        <v>SI</v>
      </c>
      <c r="DO509" s="98"/>
      <c r="DP509" s="75" t="str">
        <f t="shared" si="313"/>
        <v>NO</v>
      </c>
      <c r="DQ509" s="98"/>
      <c r="DR509" s="75" t="str">
        <f t="shared" si="314"/>
        <v>NO</v>
      </c>
      <c r="DS509" s="98"/>
      <c r="DT509" s="75" t="str">
        <f t="shared" si="315"/>
        <v>NO</v>
      </c>
      <c r="DU509" s="98"/>
      <c r="DV509" s="75" t="str">
        <f t="shared" si="316"/>
        <v>NO</v>
      </c>
      <c r="DW509" s="98"/>
      <c r="DX509" s="75" t="str">
        <f t="shared" si="317"/>
        <v>NO</v>
      </c>
      <c r="DY509" s="98"/>
      <c r="DZ509" s="75" t="str">
        <f t="shared" si="318"/>
        <v>NO</v>
      </c>
      <c r="EA509" s="98"/>
      <c r="EB509" s="75" t="str">
        <f t="shared" si="319"/>
        <v>NO</v>
      </c>
      <c r="EC509" s="98" t="s">
        <v>807</v>
      </c>
      <c r="ED509" s="92" t="s">
        <v>1530</v>
      </c>
      <c r="EE509" s="92"/>
      <c r="EF509" s="98" t="s">
        <v>807</v>
      </c>
      <c r="EG509" s="94"/>
      <c r="EH509" s="92" t="s">
        <v>1793</v>
      </c>
      <c r="EI509" s="99" t="s">
        <v>807</v>
      </c>
      <c r="EJ509" s="99"/>
      <c r="EK509" s="101">
        <v>44379</v>
      </c>
      <c r="EL509" s="92">
        <v>0.8</v>
      </c>
      <c r="EM509" s="103">
        <v>44379</v>
      </c>
      <c r="EN509" s="102">
        <v>132</v>
      </c>
      <c r="EO509" s="101">
        <v>44379</v>
      </c>
      <c r="EP509" s="92">
        <v>247</v>
      </c>
      <c r="EQ509" s="101">
        <v>1845</v>
      </c>
      <c r="ER509" s="99">
        <v>-796.8</v>
      </c>
      <c r="ES509" s="101" t="s">
        <v>1836</v>
      </c>
      <c r="ET509" s="192">
        <v>999</v>
      </c>
      <c r="EU509" s="101">
        <v>44379</v>
      </c>
      <c r="EV509" s="92">
        <v>224</v>
      </c>
      <c r="EW509" s="101" t="s">
        <v>1940</v>
      </c>
      <c r="EX509" s="92"/>
      <c r="EY509" s="103">
        <v>44379</v>
      </c>
      <c r="EZ509" s="92">
        <v>6.3</v>
      </c>
      <c r="FA509" s="102"/>
      <c r="FB509" s="102"/>
      <c r="FC509" s="92"/>
      <c r="FD509" s="92"/>
      <c r="FE509" s="103">
        <v>44379</v>
      </c>
      <c r="FF509" s="105">
        <v>42</v>
      </c>
      <c r="FG509" s="101" t="s">
        <v>1836</v>
      </c>
      <c r="FH509" s="105">
        <v>98</v>
      </c>
      <c r="FI509" s="92"/>
      <c r="FJ509" s="94"/>
      <c r="FK509" s="92"/>
      <c r="FL509" s="97">
        <v>44399</v>
      </c>
      <c r="FM509" s="98" t="s">
        <v>1530</v>
      </c>
      <c r="FN509" s="97">
        <v>44764</v>
      </c>
      <c r="FO509" s="107" t="s">
        <v>807</v>
      </c>
      <c r="FP509" s="92" t="s">
        <v>132</v>
      </c>
      <c r="FQ509" s="92" t="s">
        <v>132</v>
      </c>
      <c r="FR509" s="92" t="s">
        <v>132</v>
      </c>
      <c r="FS509" s="107" t="s">
        <v>807</v>
      </c>
      <c r="FT509" s="92" t="s">
        <v>132</v>
      </c>
      <c r="FU509" s="92"/>
      <c r="GM509" s="102"/>
    </row>
    <row r="510" spans="1:195" s="75" customFormat="1" x14ac:dyDescent="0.25">
      <c r="A510" s="85">
        <v>2022</v>
      </c>
      <c r="B510" s="76">
        <v>44926</v>
      </c>
      <c r="C510" s="85" t="s">
        <v>121</v>
      </c>
      <c r="D510" s="85" t="s">
        <v>122</v>
      </c>
      <c r="E510" s="85" t="s">
        <v>1475</v>
      </c>
      <c r="F510" s="77">
        <f t="shared" si="324"/>
        <v>509</v>
      </c>
      <c r="G510" s="85" t="s">
        <v>1586</v>
      </c>
      <c r="H510" s="85">
        <v>86</v>
      </c>
      <c r="I510" s="85" t="s">
        <v>797</v>
      </c>
      <c r="J510" s="217" t="s">
        <v>983</v>
      </c>
      <c r="K510" s="77" t="str">
        <f>VLOOKUP(J510,[1]CodMpios!$B$1075:$E$1087,4,FALSE)</f>
        <v>86749 - Sibundoy</v>
      </c>
      <c r="L510" s="77" t="str">
        <f>VLOOKUP($J510,[1]Coord_Mpios_X_Y!$B$102:$K$114,9,FALSE)</f>
        <v>1,228746922448</v>
      </c>
      <c r="M510" s="77" t="str">
        <f>VLOOKUP($J510,[1]Coord_Mpios_X_Y!$B$102:$K$114,10,FALSE)</f>
        <v>-76,913075853547</v>
      </c>
      <c r="N510" s="86" t="s">
        <v>1784</v>
      </c>
      <c r="O510" s="86" t="s">
        <v>1794</v>
      </c>
      <c r="P510" s="218">
        <v>44753</v>
      </c>
      <c r="Q510" s="85" t="s">
        <v>126</v>
      </c>
      <c r="R510" s="108">
        <v>18126735</v>
      </c>
      <c r="S510" s="62" t="str">
        <f t="shared" si="304"/>
        <v>CC18126735</v>
      </c>
      <c r="T510" s="91" t="s">
        <v>570</v>
      </c>
      <c r="U510" s="85" t="s">
        <v>1030</v>
      </c>
      <c r="V510" s="91" t="s">
        <v>387</v>
      </c>
      <c r="W510" s="85" t="s">
        <v>1031</v>
      </c>
      <c r="X510" s="87">
        <v>27467</v>
      </c>
      <c r="Y510" s="89">
        <f t="shared" si="320"/>
        <v>75</v>
      </c>
      <c r="Z510" s="63">
        <f>VLOOKUP($Y510,[1]Edades!$A$3:$H$153,4,FALSE)</f>
        <v>6</v>
      </c>
      <c r="AA510" s="63" t="str">
        <f>VLOOKUP($Y510,[1]Edades!$A$3:$H$153,6,FALSE)</f>
        <v>6 - Persona mayor</v>
      </c>
      <c r="AB510" s="63">
        <f>VLOOKUP($Y510,[1]Edades!$A$3:$H$153,7,FALSE)</f>
        <v>16</v>
      </c>
      <c r="AC510" s="63" t="str">
        <f>VLOOKUP($Y510,[1]Edades!$A$3:$H$153,8,FALSE)</f>
        <v>75-79</v>
      </c>
      <c r="AD510" s="91" t="s">
        <v>1589</v>
      </c>
      <c r="AE510" s="85">
        <v>1</v>
      </c>
      <c r="AF510" s="85" t="s">
        <v>807</v>
      </c>
      <c r="AG510" s="86" t="s">
        <v>212</v>
      </c>
      <c r="AH510" s="86" t="s">
        <v>130</v>
      </c>
      <c r="AI510" s="85" t="s">
        <v>807</v>
      </c>
      <c r="AJ510" s="85" t="s">
        <v>807</v>
      </c>
      <c r="AK510" s="86" t="s">
        <v>1784</v>
      </c>
      <c r="AL510" s="86" t="s">
        <v>1600</v>
      </c>
      <c r="AM510" s="85" t="s">
        <v>1786</v>
      </c>
      <c r="AN510" s="85" t="s">
        <v>131</v>
      </c>
      <c r="AO510" s="85" t="s">
        <v>131</v>
      </c>
      <c r="AP510" s="85" t="s">
        <v>131</v>
      </c>
      <c r="AQ510" s="75" t="s">
        <v>1841</v>
      </c>
      <c r="AR510" s="53" t="str">
        <f t="shared" si="321"/>
        <v>86749 - Sibundoy</v>
      </c>
      <c r="AS510" s="85" t="s">
        <v>1669</v>
      </c>
      <c r="AT510" s="85">
        <v>3165463143</v>
      </c>
      <c r="AU510" s="85" t="s">
        <v>1219</v>
      </c>
      <c r="AV510" s="85"/>
      <c r="AW510" s="85"/>
      <c r="AX510" s="85"/>
      <c r="AY510" s="85"/>
      <c r="AZ510" s="85"/>
      <c r="BA510" s="85">
        <v>86</v>
      </c>
      <c r="BB510" s="85" t="s">
        <v>1778</v>
      </c>
      <c r="BC510" s="85">
        <v>86749</v>
      </c>
      <c r="BD510" s="85" t="s">
        <v>1669</v>
      </c>
      <c r="BE510" s="89">
        <v>860010017201</v>
      </c>
      <c r="BF510" s="49" t="s">
        <v>1080</v>
      </c>
      <c r="BG510" s="85" t="s">
        <v>1779</v>
      </c>
      <c r="BH510" s="85" t="s">
        <v>1780</v>
      </c>
      <c r="BI510" s="85">
        <v>4201616</v>
      </c>
      <c r="BJ510" s="85"/>
      <c r="BK510" s="85"/>
      <c r="BL510" s="85" t="s">
        <v>807</v>
      </c>
      <c r="BM510" s="85" t="s">
        <v>130</v>
      </c>
      <c r="BN510" s="85" t="s">
        <v>132</v>
      </c>
      <c r="BO510" s="85">
        <v>0</v>
      </c>
      <c r="BP510" s="85" t="s">
        <v>132</v>
      </c>
      <c r="BQ510" s="85" t="s">
        <v>132</v>
      </c>
      <c r="BR510" s="85" t="s">
        <v>807</v>
      </c>
      <c r="BS510" s="85" t="s">
        <v>807</v>
      </c>
      <c r="BT510" s="90">
        <v>44403</v>
      </c>
      <c r="BU510" s="85" t="s">
        <v>1677</v>
      </c>
      <c r="BV510" s="85" t="s">
        <v>130</v>
      </c>
      <c r="BW510" s="91" t="s">
        <v>1678</v>
      </c>
      <c r="BX510" s="85"/>
      <c r="BY510" s="85" t="s">
        <v>132</v>
      </c>
      <c r="BZ510" s="85" t="s">
        <v>807</v>
      </c>
      <c r="CA510" s="85" t="s">
        <v>807</v>
      </c>
      <c r="CB510" s="85"/>
      <c r="CC510" s="85"/>
      <c r="CD510" s="85" t="s">
        <v>131</v>
      </c>
      <c r="CE510" s="88" t="s">
        <v>1681</v>
      </c>
      <c r="CF510" s="80" t="str">
        <f t="shared" si="339"/>
        <v>HTA + DM</v>
      </c>
      <c r="CG510" s="109">
        <v>88</v>
      </c>
      <c r="CH510" s="95">
        <v>175</v>
      </c>
      <c r="CI510" s="50">
        <f t="shared" si="305"/>
        <v>28.73469387755102</v>
      </c>
      <c r="CJ510" s="18" t="str">
        <f t="shared" si="306"/>
        <v>SOBREPESO</v>
      </c>
      <c r="CK510" s="95">
        <f>Hoja1!L512</f>
        <v>7</v>
      </c>
      <c r="CL510" s="10" t="s">
        <v>1112</v>
      </c>
      <c r="CM510" s="97">
        <v>44403</v>
      </c>
      <c r="CN510" s="92"/>
      <c r="CO510" s="75">
        <v>1</v>
      </c>
      <c r="CP510" s="97">
        <v>44403</v>
      </c>
      <c r="CQ510" s="75">
        <v>1</v>
      </c>
      <c r="CR510" s="65" t="s">
        <v>1221</v>
      </c>
      <c r="CS510" s="75">
        <v>1</v>
      </c>
      <c r="CT510" s="92" t="s">
        <v>1709</v>
      </c>
      <c r="CU510" s="93" t="s">
        <v>807</v>
      </c>
      <c r="CV510" s="92"/>
      <c r="CW510" s="102">
        <v>130</v>
      </c>
      <c r="CX510" s="102">
        <v>80</v>
      </c>
      <c r="CY510" s="93" t="s">
        <v>807</v>
      </c>
      <c r="CZ510" s="92" t="s">
        <v>130</v>
      </c>
      <c r="DA510" s="75" t="s">
        <v>807</v>
      </c>
      <c r="DB510" s="92">
        <v>0</v>
      </c>
      <c r="DC510" s="75" t="str">
        <f t="shared" si="307"/>
        <v/>
      </c>
      <c r="DD510" s="16" t="str">
        <f t="shared" si="308"/>
        <v/>
      </c>
      <c r="DE510" s="16" t="str">
        <f t="shared" si="309"/>
        <v/>
      </c>
      <c r="DF510" s="16" t="str">
        <f t="shared" si="310"/>
        <v/>
      </c>
      <c r="DG510" s="16" t="str">
        <f t="shared" si="322"/>
        <v xml:space="preserve"> +  +  + </v>
      </c>
      <c r="DH510" s="16" t="str">
        <f t="shared" si="341"/>
        <v>HTA + DM</v>
      </c>
      <c r="DI510" s="98"/>
      <c r="DJ510" s="75" t="str">
        <f t="shared" si="311"/>
        <v>NO</v>
      </c>
      <c r="DL510" s="98"/>
      <c r="DM510" s="98">
        <v>44412</v>
      </c>
      <c r="DN510" s="75" t="str">
        <f t="shared" si="312"/>
        <v>SI</v>
      </c>
      <c r="DO510" s="98"/>
      <c r="DP510" s="75" t="str">
        <f t="shared" si="313"/>
        <v>NO</v>
      </c>
      <c r="DQ510" s="98"/>
      <c r="DR510" s="75" t="str">
        <f t="shared" si="314"/>
        <v>NO</v>
      </c>
      <c r="DS510" s="98">
        <v>44289</v>
      </c>
      <c r="DT510" s="75" t="str">
        <f t="shared" si="315"/>
        <v>SI</v>
      </c>
      <c r="DU510" s="98"/>
      <c r="DV510" s="75" t="str">
        <f t="shared" si="316"/>
        <v>NO</v>
      </c>
      <c r="DW510" s="98"/>
      <c r="DX510" s="75" t="str">
        <f t="shared" si="317"/>
        <v>NO</v>
      </c>
      <c r="DY510" s="98">
        <v>44389</v>
      </c>
      <c r="DZ510" s="75" t="str">
        <f t="shared" si="318"/>
        <v>SI</v>
      </c>
      <c r="EA510" s="98"/>
      <c r="EB510" s="75" t="str">
        <f t="shared" si="319"/>
        <v>NO</v>
      </c>
      <c r="EC510" s="98" t="s">
        <v>807</v>
      </c>
      <c r="ED510" s="92" t="s">
        <v>1530</v>
      </c>
      <c r="EE510" s="92"/>
      <c r="EF510" s="98" t="s">
        <v>807</v>
      </c>
      <c r="EG510" s="94"/>
      <c r="EH510" s="92" t="s">
        <v>1793</v>
      </c>
      <c r="EI510" s="99" t="s">
        <v>807</v>
      </c>
      <c r="EJ510" s="99"/>
      <c r="EK510" s="101">
        <v>44341</v>
      </c>
      <c r="EL510" s="92">
        <v>1.04</v>
      </c>
      <c r="EM510" s="103">
        <v>44364</v>
      </c>
      <c r="EN510" s="102">
        <v>83</v>
      </c>
      <c r="EO510" s="101">
        <v>44341</v>
      </c>
      <c r="EP510" s="92">
        <v>82</v>
      </c>
      <c r="EQ510" s="101">
        <v>44341</v>
      </c>
      <c r="ER510" s="99">
        <v>1.7999999999999972</v>
      </c>
      <c r="ES510" s="101">
        <v>44341</v>
      </c>
      <c r="ET510" s="192">
        <v>57</v>
      </c>
      <c r="EU510" s="101">
        <v>44341</v>
      </c>
      <c r="EV510" s="92">
        <v>116</v>
      </c>
      <c r="EW510" s="101" t="s">
        <v>1940</v>
      </c>
      <c r="EX510" s="92"/>
      <c r="EY510" s="103">
        <v>44364</v>
      </c>
      <c r="EZ510" s="92">
        <v>5.6</v>
      </c>
      <c r="FA510" s="102"/>
      <c r="FB510" s="102"/>
      <c r="FC510" s="92"/>
      <c r="FD510" s="92"/>
      <c r="FE510" s="103">
        <v>44341</v>
      </c>
      <c r="FF510" s="105">
        <v>18.52</v>
      </c>
      <c r="FG510" s="101" t="s">
        <v>1836</v>
      </c>
      <c r="FH510" s="105">
        <v>98</v>
      </c>
      <c r="FI510" s="92"/>
      <c r="FJ510" s="94"/>
      <c r="FK510" s="92"/>
      <c r="FL510" s="97">
        <v>44403</v>
      </c>
      <c r="FM510" s="98" t="s">
        <v>1530</v>
      </c>
      <c r="FN510" s="97"/>
      <c r="FO510" s="107" t="s">
        <v>1794</v>
      </c>
      <c r="FP510" s="92" t="s">
        <v>132</v>
      </c>
      <c r="FQ510" s="92" t="s">
        <v>132</v>
      </c>
      <c r="FR510" s="92" t="s">
        <v>132</v>
      </c>
      <c r="FS510" s="107" t="s">
        <v>807</v>
      </c>
      <c r="FT510" s="92" t="s">
        <v>132</v>
      </c>
      <c r="FU510" s="107" t="s">
        <v>1794</v>
      </c>
      <c r="GM510" s="102"/>
    </row>
    <row r="511" spans="1:195" s="75" customFormat="1" x14ac:dyDescent="0.25">
      <c r="A511" s="85">
        <v>2022</v>
      </c>
      <c r="B511" s="76">
        <v>44926</v>
      </c>
      <c r="C511" s="85" t="s">
        <v>121</v>
      </c>
      <c r="D511" s="85" t="s">
        <v>122</v>
      </c>
      <c r="E511" s="85" t="s">
        <v>123</v>
      </c>
      <c r="F511" s="77">
        <f t="shared" si="324"/>
        <v>510</v>
      </c>
      <c r="G511" s="85" t="s">
        <v>1586</v>
      </c>
      <c r="H511" s="85">
        <v>86</v>
      </c>
      <c r="I511" s="85" t="s">
        <v>797</v>
      </c>
      <c r="J511" s="217" t="s">
        <v>800</v>
      </c>
      <c r="K511" s="77" t="str">
        <f>VLOOKUP(J511,[1]CodMpios!$B$1075:$E$1087,4,FALSE)</f>
        <v>86001 - Mocoa</v>
      </c>
      <c r="L511" s="77" t="str">
        <f>VLOOKUP($J511,[1]Coord_Mpios_X_Y!$B$102:$K$114,9,FALSE)</f>
        <v>1,228574994655</v>
      </c>
      <c r="M511" s="77" t="str">
        <f>VLOOKUP($J511,[1]Coord_Mpios_X_Y!$B$102:$K$114,10,FALSE)</f>
        <v>-76,684362183288</v>
      </c>
      <c r="N511" s="86" t="s">
        <v>1775</v>
      </c>
      <c r="O511" s="86" t="s">
        <v>1776</v>
      </c>
      <c r="P511" s="218"/>
      <c r="Q511" s="85" t="s">
        <v>126</v>
      </c>
      <c r="R511" s="108">
        <v>18123335</v>
      </c>
      <c r="S511" s="62" t="str">
        <f t="shared" si="304"/>
        <v>CC18123335</v>
      </c>
      <c r="T511" s="91" t="s">
        <v>196</v>
      </c>
      <c r="U511" s="85" t="s">
        <v>142</v>
      </c>
      <c r="V511" s="91" t="s">
        <v>222</v>
      </c>
      <c r="W511" s="85" t="s">
        <v>146</v>
      </c>
      <c r="X511" s="87">
        <v>22396</v>
      </c>
      <c r="Y511" s="89">
        <f t="shared" si="320"/>
        <v>61</v>
      </c>
      <c r="Z511" s="63">
        <f>VLOOKUP($Y511,[1]Edades!$A$3:$H$153,4,FALSE)</f>
        <v>6</v>
      </c>
      <c r="AA511" s="63" t="str">
        <f>VLOOKUP($Y511,[1]Edades!$A$3:$H$153,6,FALSE)</f>
        <v>6 - Persona mayor</v>
      </c>
      <c r="AB511" s="63">
        <f>VLOOKUP($Y511,[1]Edades!$A$3:$H$153,7,FALSE)</f>
        <v>13</v>
      </c>
      <c r="AC511" s="63" t="str">
        <f>VLOOKUP($Y511,[1]Edades!$A$3:$H$153,8,FALSE)</f>
        <v>60-64</v>
      </c>
      <c r="AD511" s="91" t="s">
        <v>1589</v>
      </c>
      <c r="AE511" s="85">
        <v>1</v>
      </c>
      <c r="AF511" s="85" t="s">
        <v>807</v>
      </c>
      <c r="AG511" s="86" t="s">
        <v>1777</v>
      </c>
      <c r="AH511" s="85" t="s">
        <v>807</v>
      </c>
      <c r="AI511" s="85" t="s">
        <v>807</v>
      </c>
      <c r="AJ511" s="85" t="s">
        <v>807</v>
      </c>
      <c r="AK511" s="86" t="s">
        <v>1775</v>
      </c>
      <c r="AL511" s="85" t="s">
        <v>807</v>
      </c>
      <c r="AM511" s="85" t="s">
        <v>1786</v>
      </c>
      <c r="AN511" s="85" t="s">
        <v>131</v>
      </c>
      <c r="AO511" s="85" t="s">
        <v>131</v>
      </c>
      <c r="AP511" s="85" t="s">
        <v>131</v>
      </c>
      <c r="AQ511" s="75" t="s">
        <v>1841</v>
      </c>
      <c r="AR511" s="53" t="str">
        <f t="shared" si="321"/>
        <v>86001 - Mocoa</v>
      </c>
      <c r="AS511" s="85" t="s">
        <v>1586</v>
      </c>
      <c r="AT511" s="85">
        <v>3132634452</v>
      </c>
      <c r="AU511" s="85" t="s">
        <v>1219</v>
      </c>
      <c r="AV511" s="85"/>
      <c r="AW511" s="85"/>
      <c r="AX511" s="85"/>
      <c r="AY511" s="85"/>
      <c r="AZ511" s="85"/>
      <c r="BA511" s="85">
        <v>86</v>
      </c>
      <c r="BB511" s="85" t="s">
        <v>1778</v>
      </c>
      <c r="BC511" s="85">
        <v>86001</v>
      </c>
      <c r="BD511" s="85" t="s">
        <v>1586</v>
      </c>
      <c r="BE511" s="89">
        <v>860010017201</v>
      </c>
      <c r="BF511" s="49" t="s">
        <v>1079</v>
      </c>
      <c r="BG511" s="85" t="s">
        <v>1779</v>
      </c>
      <c r="BH511" s="85" t="s">
        <v>1780</v>
      </c>
      <c r="BI511" s="85">
        <v>4201616</v>
      </c>
      <c r="BJ511" s="85"/>
      <c r="BK511" s="85"/>
      <c r="BL511" s="85" t="s">
        <v>807</v>
      </c>
      <c r="BM511" s="85" t="s">
        <v>130</v>
      </c>
      <c r="BN511" s="85" t="s">
        <v>132</v>
      </c>
      <c r="BO511" s="85">
        <v>0</v>
      </c>
      <c r="BP511" s="85" t="s">
        <v>132</v>
      </c>
      <c r="BQ511" s="85" t="s">
        <v>132</v>
      </c>
      <c r="BR511" s="85" t="s">
        <v>807</v>
      </c>
      <c r="BS511" s="85" t="s">
        <v>807</v>
      </c>
      <c r="BT511" s="87">
        <v>44854</v>
      </c>
      <c r="BU511" s="85" t="s">
        <v>1677</v>
      </c>
      <c r="BV511" s="85" t="s">
        <v>130</v>
      </c>
      <c r="BW511" s="91" t="s">
        <v>1808</v>
      </c>
      <c r="BX511" s="85"/>
      <c r="BY511" s="88" t="s">
        <v>130</v>
      </c>
      <c r="BZ511" s="85" t="s">
        <v>807</v>
      </c>
      <c r="CA511" s="85" t="s">
        <v>807</v>
      </c>
      <c r="CB511" s="85"/>
      <c r="CC511" s="85"/>
      <c r="CD511" s="85" t="s">
        <v>131</v>
      </c>
      <c r="CE511" s="88" t="s">
        <v>1681</v>
      </c>
      <c r="CF511" s="80" t="str">
        <f t="shared" si="339"/>
        <v>HTA</v>
      </c>
      <c r="CG511" s="109">
        <v>62</v>
      </c>
      <c r="CH511" s="95">
        <v>168</v>
      </c>
      <c r="CI511" s="50">
        <f t="shared" si="305"/>
        <v>21.9671201814059</v>
      </c>
      <c r="CJ511" s="18" t="str">
        <f t="shared" si="306"/>
        <v>NORMAL</v>
      </c>
      <c r="CK511" s="95">
        <f>Hoja1!L513</f>
        <v>13</v>
      </c>
      <c r="CL511" s="10" t="s">
        <v>1113</v>
      </c>
      <c r="CM511" s="98">
        <v>44404</v>
      </c>
      <c r="CN511" s="92"/>
      <c r="CO511" s="75">
        <v>1</v>
      </c>
      <c r="CP511" s="98">
        <v>44355</v>
      </c>
      <c r="CQ511" s="75">
        <v>2</v>
      </c>
      <c r="CR511" s="65" t="s">
        <v>1222</v>
      </c>
      <c r="CS511" s="75">
        <v>0</v>
      </c>
      <c r="CT511" s="110" t="s">
        <v>131</v>
      </c>
      <c r="CU511" s="93" t="s">
        <v>807</v>
      </c>
      <c r="CV511" s="92"/>
      <c r="CW511" s="102">
        <v>140</v>
      </c>
      <c r="CX511" s="102">
        <v>80</v>
      </c>
      <c r="CY511" s="93" t="s">
        <v>807</v>
      </c>
      <c r="CZ511" s="92" t="s">
        <v>132</v>
      </c>
      <c r="DA511" s="75" t="s">
        <v>807</v>
      </c>
      <c r="DB511" s="92">
        <v>0</v>
      </c>
      <c r="DC511" s="75" t="str">
        <f t="shared" si="307"/>
        <v/>
      </c>
      <c r="DD511" s="16" t="str">
        <f t="shared" si="308"/>
        <v/>
      </c>
      <c r="DE511" s="16" t="str">
        <f t="shared" si="309"/>
        <v/>
      </c>
      <c r="DF511" s="16" t="str">
        <f t="shared" si="310"/>
        <v/>
      </c>
      <c r="DG511" s="16" t="str">
        <f t="shared" si="322"/>
        <v xml:space="preserve"> +  +  + </v>
      </c>
      <c r="DH511" s="16" t="str">
        <f t="shared" si="341"/>
        <v>HTA</v>
      </c>
      <c r="DI511" s="98"/>
      <c r="DJ511" s="75" t="str">
        <f t="shared" si="311"/>
        <v>NO</v>
      </c>
      <c r="DL511" s="98"/>
      <c r="DM511" s="98"/>
      <c r="DN511" s="75" t="str">
        <f t="shared" si="312"/>
        <v>NO</v>
      </c>
      <c r="DO511" s="98"/>
      <c r="DP511" s="75" t="str">
        <f t="shared" si="313"/>
        <v>NO</v>
      </c>
      <c r="DQ511" s="98"/>
      <c r="DR511" s="75" t="str">
        <f t="shared" si="314"/>
        <v>NO</v>
      </c>
      <c r="DS511" s="98"/>
      <c r="DT511" s="75" t="str">
        <f t="shared" si="315"/>
        <v>NO</v>
      </c>
      <c r="DU511" s="98"/>
      <c r="DV511" s="75" t="str">
        <f t="shared" si="316"/>
        <v>NO</v>
      </c>
      <c r="DW511" s="98"/>
      <c r="DX511" s="75" t="str">
        <f t="shared" si="317"/>
        <v>NO</v>
      </c>
      <c r="DY511" s="98">
        <v>44463</v>
      </c>
      <c r="DZ511" s="75" t="str">
        <f t="shared" si="318"/>
        <v>SI</v>
      </c>
      <c r="EA511" s="98"/>
      <c r="EB511" s="75" t="str">
        <f t="shared" si="319"/>
        <v>NO</v>
      </c>
      <c r="EC511" s="98" t="s">
        <v>807</v>
      </c>
      <c r="ED511" s="92" t="s">
        <v>1530</v>
      </c>
      <c r="EE511" s="92"/>
      <c r="EF511" s="98" t="s">
        <v>807</v>
      </c>
      <c r="EG511" s="94"/>
      <c r="EH511" s="99" t="s">
        <v>131</v>
      </c>
      <c r="EI511" s="99" t="s">
        <v>807</v>
      </c>
      <c r="EJ511" s="99"/>
      <c r="EK511" s="106">
        <v>44463</v>
      </c>
      <c r="EL511" s="92">
        <v>1</v>
      </c>
      <c r="EM511" s="100">
        <v>44363</v>
      </c>
      <c r="EN511" s="102">
        <v>88</v>
      </c>
      <c r="EO511" s="106">
        <v>44363</v>
      </c>
      <c r="EP511" s="92">
        <v>187</v>
      </c>
      <c r="EQ511" s="106">
        <v>44363</v>
      </c>
      <c r="ER511" s="99">
        <v>98.7</v>
      </c>
      <c r="ES511" s="106">
        <v>44363</v>
      </c>
      <c r="ET511" s="192">
        <v>45.3</v>
      </c>
      <c r="EU511" s="106">
        <v>44363</v>
      </c>
      <c r="EV511" s="92">
        <v>215</v>
      </c>
      <c r="EW511" s="101"/>
      <c r="EX511" s="92"/>
      <c r="EY511" s="103"/>
      <c r="EZ511" s="92"/>
      <c r="FA511" s="102"/>
      <c r="FB511" s="102"/>
      <c r="FC511" s="92"/>
      <c r="FD511" s="92"/>
      <c r="FE511" s="100">
        <v>44463</v>
      </c>
      <c r="FF511" s="105">
        <v>5.2</v>
      </c>
      <c r="FG511" s="101"/>
      <c r="FH511" s="105"/>
      <c r="FI511" s="92"/>
      <c r="FJ511" s="94"/>
      <c r="FK511" s="92"/>
      <c r="FL511" s="98">
        <v>44854</v>
      </c>
      <c r="FM511" s="98" t="s">
        <v>1530</v>
      </c>
      <c r="FN511" s="98"/>
      <c r="FO511" s="107"/>
      <c r="FP511" s="92" t="s">
        <v>132</v>
      </c>
      <c r="FQ511" s="92" t="s">
        <v>132</v>
      </c>
      <c r="FR511" s="92" t="s">
        <v>132</v>
      </c>
      <c r="FS511" s="107" t="s">
        <v>807</v>
      </c>
      <c r="FT511" s="92" t="s">
        <v>132</v>
      </c>
      <c r="FU511" s="92"/>
      <c r="GM511" s="102"/>
    </row>
    <row r="512" spans="1:195" s="75" customFormat="1" x14ac:dyDescent="0.25">
      <c r="A512" s="85">
        <v>2022</v>
      </c>
      <c r="B512" s="76">
        <v>44926</v>
      </c>
      <c r="C512" s="85" t="s">
        <v>121</v>
      </c>
      <c r="D512" s="85" t="s">
        <v>122</v>
      </c>
      <c r="E512" s="85" t="s">
        <v>1475</v>
      </c>
      <c r="F512" s="77">
        <f t="shared" si="324"/>
        <v>511</v>
      </c>
      <c r="G512" s="85" t="s">
        <v>1586</v>
      </c>
      <c r="H512" s="85">
        <v>86</v>
      </c>
      <c r="I512" s="85" t="s">
        <v>797</v>
      </c>
      <c r="J512" s="217" t="s">
        <v>899</v>
      </c>
      <c r="K512" s="77" t="str">
        <f>VLOOKUP(J512,[1]CodMpios!$B$1075:$E$1087,4,FALSE)</f>
        <v>86320 - Orito</v>
      </c>
      <c r="L512" s="77" t="str">
        <f>VLOOKUP($J512,[1]Coord_Mpios_X_Y!$B$102:$K$114,9,FALSE)</f>
        <v>0,673756322544</v>
      </c>
      <c r="M512" s="77" t="str">
        <f>VLOOKUP($J512,[1]Coord_Mpios_X_Y!$B$102:$K$114,10,FALSE)</f>
        <v>-76,943139228782</v>
      </c>
      <c r="N512" s="86" t="s">
        <v>1784</v>
      </c>
      <c r="O512" s="86" t="s">
        <v>1776</v>
      </c>
      <c r="P512" s="218"/>
      <c r="Q512" s="85" t="s">
        <v>126</v>
      </c>
      <c r="R512" s="108">
        <v>18123667</v>
      </c>
      <c r="S512" s="62" t="str">
        <f t="shared" si="304"/>
        <v>CC18123667</v>
      </c>
      <c r="T512" s="91" t="s">
        <v>593</v>
      </c>
      <c r="U512" s="85" t="s">
        <v>782</v>
      </c>
      <c r="V512" s="91" t="s">
        <v>143</v>
      </c>
      <c r="W512" s="85" t="s">
        <v>134</v>
      </c>
      <c r="X512" s="87">
        <v>23061</v>
      </c>
      <c r="Y512" s="89">
        <f t="shared" si="320"/>
        <v>63</v>
      </c>
      <c r="Z512" s="63">
        <f>VLOOKUP($Y512,[1]Edades!$A$3:$H$153,4,FALSE)</f>
        <v>6</v>
      </c>
      <c r="AA512" s="63" t="str">
        <f>VLOOKUP($Y512,[1]Edades!$A$3:$H$153,6,FALSE)</f>
        <v>6 - Persona mayor</v>
      </c>
      <c r="AB512" s="63">
        <f>VLOOKUP($Y512,[1]Edades!$A$3:$H$153,7,FALSE)</f>
        <v>13</v>
      </c>
      <c r="AC512" s="63" t="str">
        <f>VLOOKUP($Y512,[1]Edades!$A$3:$H$153,8,FALSE)</f>
        <v>60-64</v>
      </c>
      <c r="AD512" s="91" t="s">
        <v>1589</v>
      </c>
      <c r="AE512" s="85">
        <v>1</v>
      </c>
      <c r="AF512" s="85" t="s">
        <v>807</v>
      </c>
      <c r="AG512" s="86" t="s">
        <v>1777</v>
      </c>
      <c r="AH512" s="85" t="s">
        <v>807</v>
      </c>
      <c r="AI512" s="85" t="s">
        <v>807</v>
      </c>
      <c r="AJ512" s="85" t="s">
        <v>807</v>
      </c>
      <c r="AK512" s="86" t="s">
        <v>1784</v>
      </c>
      <c r="AL512" s="86" t="s">
        <v>1602</v>
      </c>
      <c r="AM512" s="85" t="s">
        <v>1786</v>
      </c>
      <c r="AN512" s="85" t="s">
        <v>131</v>
      </c>
      <c r="AO512" s="85" t="s">
        <v>131</v>
      </c>
      <c r="AP512" s="85" t="s">
        <v>131</v>
      </c>
      <c r="AQ512" s="75" t="s">
        <v>1841</v>
      </c>
      <c r="AR512" s="53" t="str">
        <f t="shared" si="321"/>
        <v>86320 - Orito</v>
      </c>
      <c r="AS512" s="85" t="s">
        <v>1608</v>
      </c>
      <c r="AT512" s="85">
        <v>3112787614</v>
      </c>
      <c r="AU512" s="85" t="s">
        <v>1218</v>
      </c>
      <c r="AV512" s="85"/>
      <c r="AW512" s="85"/>
      <c r="AX512" s="85"/>
      <c r="AY512" s="85"/>
      <c r="AZ512" s="85"/>
      <c r="BA512" s="85">
        <v>86</v>
      </c>
      <c r="BB512" s="85" t="s">
        <v>1778</v>
      </c>
      <c r="BC512" s="85">
        <v>86320</v>
      </c>
      <c r="BD512" s="85" t="s">
        <v>1608</v>
      </c>
      <c r="BE512" s="89">
        <v>860010017201</v>
      </c>
      <c r="BF512" s="49" t="s">
        <v>1082</v>
      </c>
      <c r="BG512" s="85" t="s">
        <v>1779</v>
      </c>
      <c r="BH512" s="85" t="s">
        <v>1780</v>
      </c>
      <c r="BI512" s="85">
        <v>4201616</v>
      </c>
      <c r="BJ512" s="85"/>
      <c r="BK512" s="85"/>
      <c r="BL512" s="85" t="s">
        <v>807</v>
      </c>
      <c r="BM512" s="88" t="s">
        <v>132</v>
      </c>
      <c r="BN512" s="85" t="s">
        <v>132</v>
      </c>
      <c r="BO512" s="85">
        <v>0</v>
      </c>
      <c r="BP512" s="85" t="s">
        <v>132</v>
      </c>
      <c r="BQ512" s="85" t="s">
        <v>132</v>
      </c>
      <c r="BR512" s="85" t="s">
        <v>807</v>
      </c>
      <c r="BS512" s="85" t="s">
        <v>807</v>
      </c>
      <c r="BT512" s="90">
        <v>44406</v>
      </c>
      <c r="BU512" s="85" t="s">
        <v>1677</v>
      </c>
      <c r="BV512" s="85" t="s">
        <v>130</v>
      </c>
      <c r="BW512" s="91" t="s">
        <v>1812</v>
      </c>
      <c r="BX512" s="85"/>
      <c r="BY512" s="85" t="s">
        <v>132</v>
      </c>
      <c r="BZ512" s="85" t="s">
        <v>807</v>
      </c>
      <c r="CA512" s="85" t="s">
        <v>807</v>
      </c>
      <c r="CB512" s="85"/>
      <c r="CC512" s="85"/>
      <c r="CD512" s="85" t="s">
        <v>131</v>
      </c>
      <c r="CE512" s="88" t="s">
        <v>1681</v>
      </c>
      <c r="CF512" s="80" t="str">
        <f t="shared" si="339"/>
        <v>HTA + DM</v>
      </c>
      <c r="CG512" s="109">
        <v>86</v>
      </c>
      <c r="CH512" s="95">
        <v>172</v>
      </c>
      <c r="CI512" s="50">
        <f t="shared" si="305"/>
        <v>29.069767441860467</v>
      </c>
      <c r="CJ512" s="18" t="str">
        <f t="shared" si="306"/>
        <v>SOBREPESO</v>
      </c>
      <c r="CK512" s="95">
        <f>Hoja1!L514</f>
        <v>27</v>
      </c>
      <c r="CL512" s="10" t="s">
        <v>1115</v>
      </c>
      <c r="CM512" s="97">
        <v>44406</v>
      </c>
      <c r="CN512" s="92"/>
      <c r="CO512" s="75">
        <v>1</v>
      </c>
      <c r="CP512" s="97">
        <v>44406</v>
      </c>
      <c r="CQ512" s="75">
        <v>1</v>
      </c>
      <c r="CR512" s="97">
        <v>44406</v>
      </c>
      <c r="CS512" s="75">
        <v>1</v>
      </c>
      <c r="CT512" s="110" t="s">
        <v>1707</v>
      </c>
      <c r="CU512" s="93" t="s">
        <v>807</v>
      </c>
      <c r="CV512" s="92"/>
      <c r="CW512" s="102">
        <v>140</v>
      </c>
      <c r="CX512" s="102">
        <v>80</v>
      </c>
      <c r="CY512" s="93" t="s">
        <v>807</v>
      </c>
      <c r="CZ512" s="92" t="s">
        <v>132</v>
      </c>
      <c r="DA512" s="75" t="s">
        <v>807</v>
      </c>
      <c r="DB512" s="92">
        <v>0</v>
      </c>
      <c r="DC512" s="75" t="str">
        <f t="shared" si="307"/>
        <v/>
      </c>
      <c r="DD512" s="16" t="str">
        <f t="shared" si="308"/>
        <v/>
      </c>
      <c r="DE512" s="16" t="str">
        <f t="shared" si="309"/>
        <v/>
      </c>
      <c r="DF512" s="16" t="str">
        <f t="shared" si="310"/>
        <v/>
      </c>
      <c r="DG512" s="16" t="str">
        <f t="shared" si="322"/>
        <v xml:space="preserve"> +  +  + </v>
      </c>
      <c r="DH512" s="16" t="str">
        <f t="shared" si="341"/>
        <v>HTA + DM</v>
      </c>
      <c r="DI512" s="98"/>
      <c r="DJ512" s="75" t="str">
        <f t="shared" si="311"/>
        <v>NO</v>
      </c>
      <c r="DL512" s="98"/>
      <c r="DM512" s="98"/>
      <c r="DN512" s="75" t="str">
        <f t="shared" si="312"/>
        <v>NO</v>
      </c>
      <c r="DO512" s="98"/>
      <c r="DP512" s="75" t="str">
        <f t="shared" si="313"/>
        <v>NO</v>
      </c>
      <c r="DQ512" s="98"/>
      <c r="DR512" s="75" t="str">
        <f t="shared" si="314"/>
        <v>NO</v>
      </c>
      <c r="DS512" s="98"/>
      <c r="DT512" s="75" t="str">
        <f t="shared" si="315"/>
        <v>NO</v>
      </c>
      <c r="DU512" s="98"/>
      <c r="DV512" s="75" t="str">
        <f t="shared" si="316"/>
        <v>NO</v>
      </c>
      <c r="DW512" s="98"/>
      <c r="DX512" s="75" t="str">
        <f t="shared" si="317"/>
        <v>NO</v>
      </c>
      <c r="DY512" s="98"/>
      <c r="DZ512" s="75" t="str">
        <f t="shared" si="318"/>
        <v>NO</v>
      </c>
      <c r="EA512" s="98"/>
      <c r="EB512" s="75" t="str">
        <f t="shared" si="319"/>
        <v>NO</v>
      </c>
      <c r="EC512" s="98" t="s">
        <v>807</v>
      </c>
      <c r="ED512" s="92" t="s">
        <v>1530</v>
      </c>
      <c r="EE512" s="92"/>
      <c r="EF512" s="98" t="s">
        <v>807</v>
      </c>
      <c r="EG512" s="94"/>
      <c r="EH512" s="99" t="s">
        <v>131</v>
      </c>
      <c r="EI512" s="99" t="s">
        <v>807</v>
      </c>
      <c r="EJ512" s="99"/>
      <c r="EK512" s="101">
        <v>44420</v>
      </c>
      <c r="EL512" s="92">
        <v>1</v>
      </c>
      <c r="EM512" s="103">
        <v>44420</v>
      </c>
      <c r="EN512" s="102">
        <v>180</v>
      </c>
      <c r="EO512" s="101">
        <v>44420</v>
      </c>
      <c r="EP512" s="92">
        <v>246</v>
      </c>
      <c r="EQ512" s="101">
        <v>44420</v>
      </c>
      <c r="ER512" s="99">
        <v>177.8</v>
      </c>
      <c r="ES512" s="101">
        <v>44420</v>
      </c>
      <c r="ET512" s="192">
        <v>40</v>
      </c>
      <c r="EU512" s="101">
        <v>44420</v>
      </c>
      <c r="EV512" s="92">
        <v>141</v>
      </c>
      <c r="EW512" s="101"/>
      <c r="EX512" s="92"/>
      <c r="EY512" s="103">
        <v>44431</v>
      </c>
      <c r="EZ512" s="92">
        <v>9.1999999999999993</v>
      </c>
      <c r="FA512" s="102"/>
      <c r="FB512" s="102"/>
      <c r="FC512" s="92"/>
      <c r="FD512" s="92"/>
      <c r="FE512" s="103">
        <v>44431</v>
      </c>
      <c r="FF512" s="105">
        <v>3</v>
      </c>
      <c r="FG512" s="101">
        <v>44431</v>
      </c>
      <c r="FH512" s="105">
        <v>79.599999999999994</v>
      </c>
      <c r="FI512" s="92"/>
      <c r="FJ512" s="94"/>
      <c r="FK512" s="92"/>
      <c r="FL512" s="97">
        <v>44406</v>
      </c>
      <c r="FM512" s="98" t="s">
        <v>1530</v>
      </c>
      <c r="FN512" s="114"/>
      <c r="FO512" s="107" t="s">
        <v>807</v>
      </c>
      <c r="FP512" s="92" t="s">
        <v>132</v>
      </c>
      <c r="FQ512" s="92" t="s">
        <v>132</v>
      </c>
      <c r="FR512" s="92" t="s">
        <v>132</v>
      </c>
      <c r="FS512" s="107" t="s">
        <v>807</v>
      </c>
      <c r="FT512" s="92" t="s">
        <v>132</v>
      </c>
      <c r="FU512" s="92"/>
      <c r="GM512" s="102"/>
    </row>
    <row r="513" spans="1:195" s="75" customFormat="1" x14ac:dyDescent="0.25">
      <c r="A513" s="85">
        <v>2022</v>
      </c>
      <c r="B513" s="76">
        <v>44926</v>
      </c>
      <c r="C513" s="85" t="s">
        <v>121</v>
      </c>
      <c r="D513" s="85" t="s">
        <v>122</v>
      </c>
      <c r="E513" s="85" t="s">
        <v>123</v>
      </c>
      <c r="F513" s="77">
        <f t="shared" si="324"/>
        <v>512</v>
      </c>
      <c r="G513" s="85" t="s">
        <v>1586</v>
      </c>
      <c r="H513" s="85">
        <v>86</v>
      </c>
      <c r="I513" s="85" t="s">
        <v>797</v>
      </c>
      <c r="J513" s="217" t="s">
        <v>800</v>
      </c>
      <c r="K513" s="77" t="str">
        <f>VLOOKUP(J513,[1]CodMpios!$B$1075:$E$1087,4,FALSE)</f>
        <v>86001 - Mocoa</v>
      </c>
      <c r="L513" s="77" t="str">
        <f>VLOOKUP($J513,[1]Coord_Mpios_X_Y!$B$102:$K$114,9,FALSE)</f>
        <v>1,228574994655</v>
      </c>
      <c r="M513" s="77" t="str">
        <f>VLOOKUP($J513,[1]Coord_Mpios_X_Y!$B$102:$K$114,10,FALSE)</f>
        <v>-76,684362183288</v>
      </c>
      <c r="N513" s="86" t="s">
        <v>1592</v>
      </c>
      <c r="O513" s="86" t="s">
        <v>1776</v>
      </c>
      <c r="P513" s="218"/>
      <c r="Q513" s="85" t="s">
        <v>126</v>
      </c>
      <c r="R513" s="108">
        <v>5349416</v>
      </c>
      <c r="S513" s="62" t="str">
        <f t="shared" si="304"/>
        <v>CC5349416</v>
      </c>
      <c r="T513" s="91" t="s">
        <v>192</v>
      </c>
      <c r="U513" s="85" t="s">
        <v>287</v>
      </c>
      <c r="V513" s="91" t="s">
        <v>129</v>
      </c>
      <c r="W513" s="85" t="s">
        <v>262</v>
      </c>
      <c r="X513" s="87">
        <v>20634</v>
      </c>
      <c r="Y513" s="89">
        <f t="shared" si="320"/>
        <v>56</v>
      </c>
      <c r="Z513" s="63">
        <f>VLOOKUP($Y513,[1]Edades!$A$3:$H$153,4,FALSE)</f>
        <v>5</v>
      </c>
      <c r="AA513" s="63" t="str">
        <f>VLOOKUP($Y513,[1]Edades!$A$3:$H$153,6,FALSE)</f>
        <v>5 - Adultez</v>
      </c>
      <c r="AB513" s="63">
        <f>VLOOKUP($Y513,[1]Edades!$A$3:$H$153,7,FALSE)</f>
        <v>12</v>
      </c>
      <c r="AC513" s="63" t="str">
        <f>VLOOKUP($Y513,[1]Edades!$A$3:$H$153,8,FALSE)</f>
        <v>55-59</v>
      </c>
      <c r="AD513" s="91" t="s">
        <v>1589</v>
      </c>
      <c r="AE513" s="85">
        <v>1</v>
      </c>
      <c r="AF513" s="85" t="s">
        <v>807</v>
      </c>
      <c r="AG513" s="86" t="s">
        <v>1777</v>
      </c>
      <c r="AH513" s="85" t="s">
        <v>807</v>
      </c>
      <c r="AI513" s="85" t="s">
        <v>807</v>
      </c>
      <c r="AJ513" s="85" t="s">
        <v>807</v>
      </c>
      <c r="AK513" s="86" t="s">
        <v>1592</v>
      </c>
      <c r="AL513" s="86" t="s">
        <v>1600</v>
      </c>
      <c r="AM513" s="85" t="s">
        <v>1786</v>
      </c>
      <c r="AN513" s="85" t="s">
        <v>131</v>
      </c>
      <c r="AO513" s="85" t="s">
        <v>131</v>
      </c>
      <c r="AP513" s="85" t="s">
        <v>131</v>
      </c>
      <c r="AQ513" s="75" t="s">
        <v>1841</v>
      </c>
      <c r="AR513" s="53" t="str">
        <f t="shared" si="321"/>
        <v>86001 - Mocoa</v>
      </c>
      <c r="AS513" s="85" t="s">
        <v>1586</v>
      </c>
      <c r="AT513" s="85">
        <v>3203967910</v>
      </c>
      <c r="AU513" s="85" t="s">
        <v>1219</v>
      </c>
      <c r="AV513" s="85"/>
      <c r="AW513" s="85"/>
      <c r="AX513" s="85"/>
      <c r="AY513" s="85"/>
      <c r="AZ513" s="85"/>
      <c r="BA513" s="85">
        <v>86</v>
      </c>
      <c r="BB513" s="85" t="s">
        <v>1778</v>
      </c>
      <c r="BC513" s="85">
        <v>86001</v>
      </c>
      <c r="BD513" s="85" t="s">
        <v>1586</v>
      </c>
      <c r="BE513" s="89">
        <v>860010017201</v>
      </c>
      <c r="BF513" s="49" t="s">
        <v>1079</v>
      </c>
      <c r="BG513" s="85" t="s">
        <v>1779</v>
      </c>
      <c r="BH513" s="85" t="s">
        <v>1780</v>
      </c>
      <c r="BI513" s="85">
        <v>4201616</v>
      </c>
      <c r="BJ513" s="85"/>
      <c r="BK513" s="85"/>
      <c r="BL513" s="85" t="s">
        <v>807</v>
      </c>
      <c r="BM513" s="88" t="s">
        <v>132</v>
      </c>
      <c r="BN513" s="85" t="s">
        <v>132</v>
      </c>
      <c r="BO513" s="85">
        <v>0</v>
      </c>
      <c r="BP513" s="85" t="s">
        <v>132</v>
      </c>
      <c r="BQ513" s="85" t="s">
        <v>132</v>
      </c>
      <c r="BR513" s="85" t="s">
        <v>807</v>
      </c>
      <c r="BS513" s="85" t="s">
        <v>807</v>
      </c>
      <c r="BT513" s="87">
        <v>44442</v>
      </c>
      <c r="BU513" s="85" t="s">
        <v>1677</v>
      </c>
      <c r="BV513" s="85" t="s">
        <v>130</v>
      </c>
      <c r="BW513" s="91" t="s">
        <v>1812</v>
      </c>
      <c r="BX513" s="85"/>
      <c r="BY513" s="85" t="s">
        <v>132</v>
      </c>
      <c r="BZ513" s="85" t="s">
        <v>807</v>
      </c>
      <c r="CA513" s="85" t="s">
        <v>807</v>
      </c>
      <c r="CB513" s="85"/>
      <c r="CC513" s="85"/>
      <c r="CD513" s="85" t="s">
        <v>131</v>
      </c>
      <c r="CE513" s="88" t="s">
        <v>1681</v>
      </c>
      <c r="CF513" s="80" t="str">
        <f t="shared" si="339"/>
        <v>HTA</v>
      </c>
      <c r="CG513" s="109">
        <v>68</v>
      </c>
      <c r="CH513" s="95">
        <v>156</v>
      </c>
      <c r="CI513" s="50">
        <f t="shared" si="305"/>
        <v>27.94214332675871</v>
      </c>
      <c r="CJ513" s="18" t="str">
        <f t="shared" si="306"/>
        <v>SOBREPESO</v>
      </c>
      <c r="CK513" s="95">
        <f>Hoja1!L515</f>
        <v>9</v>
      </c>
      <c r="CL513" s="10" t="s">
        <v>1112</v>
      </c>
      <c r="CM513" s="98">
        <v>44410</v>
      </c>
      <c r="CN513" s="92"/>
      <c r="CO513" s="75">
        <v>1</v>
      </c>
      <c r="CP513" s="98">
        <v>43624</v>
      </c>
      <c r="CQ513" s="75">
        <v>2</v>
      </c>
      <c r="CR513" s="65" t="s">
        <v>1222</v>
      </c>
      <c r="CS513" s="75">
        <v>0</v>
      </c>
      <c r="CT513" s="110" t="s">
        <v>131</v>
      </c>
      <c r="CU513" s="93" t="s">
        <v>807</v>
      </c>
      <c r="CV513" s="92"/>
      <c r="CW513" s="102">
        <v>120</v>
      </c>
      <c r="CX513" s="102">
        <v>80</v>
      </c>
      <c r="CY513" s="93" t="s">
        <v>807</v>
      </c>
      <c r="CZ513" s="92" t="s">
        <v>130</v>
      </c>
      <c r="DA513" s="75" t="s">
        <v>807</v>
      </c>
      <c r="DB513" s="92">
        <v>0</v>
      </c>
      <c r="DC513" s="75" t="str">
        <f t="shared" si="307"/>
        <v/>
      </c>
      <c r="DD513" s="16" t="str">
        <f t="shared" si="308"/>
        <v/>
      </c>
      <c r="DE513" s="16" t="str">
        <f t="shared" si="309"/>
        <v/>
      </c>
      <c r="DF513" s="16" t="str">
        <f t="shared" si="310"/>
        <v/>
      </c>
      <c r="DG513" s="16" t="str">
        <f t="shared" si="322"/>
        <v xml:space="preserve"> +  +  + </v>
      </c>
      <c r="DH513" s="16" t="str">
        <f t="shared" si="341"/>
        <v>HTA</v>
      </c>
      <c r="DI513" s="98"/>
      <c r="DJ513" s="75" t="str">
        <f t="shared" si="311"/>
        <v>NO</v>
      </c>
      <c r="DL513" s="98"/>
      <c r="DM513" s="98"/>
      <c r="DN513" s="75" t="str">
        <f t="shared" si="312"/>
        <v>NO</v>
      </c>
      <c r="DO513" s="98"/>
      <c r="DP513" s="75" t="str">
        <f t="shared" si="313"/>
        <v>NO</v>
      </c>
      <c r="DQ513" s="98"/>
      <c r="DR513" s="75" t="str">
        <f t="shared" si="314"/>
        <v>NO</v>
      </c>
      <c r="DS513" s="98"/>
      <c r="DT513" s="75" t="str">
        <f t="shared" si="315"/>
        <v>NO</v>
      </c>
      <c r="DU513" s="98"/>
      <c r="DV513" s="75" t="str">
        <f t="shared" si="316"/>
        <v>NO</v>
      </c>
      <c r="DW513" s="98"/>
      <c r="DX513" s="75" t="str">
        <f t="shared" si="317"/>
        <v>NO</v>
      </c>
      <c r="DY513" s="98"/>
      <c r="DZ513" s="75" t="str">
        <f t="shared" si="318"/>
        <v>NO</v>
      </c>
      <c r="EA513" s="98"/>
      <c r="EB513" s="75" t="str">
        <f t="shared" si="319"/>
        <v>NO</v>
      </c>
      <c r="EC513" s="98" t="s">
        <v>807</v>
      </c>
      <c r="ED513" s="92" t="s">
        <v>1530</v>
      </c>
      <c r="EE513" s="92"/>
      <c r="EF513" s="98" t="s">
        <v>807</v>
      </c>
      <c r="EG513" s="94"/>
      <c r="EH513" s="99" t="s">
        <v>131</v>
      </c>
      <c r="EI513" s="99" t="s">
        <v>807</v>
      </c>
      <c r="EJ513" s="99"/>
      <c r="EK513" s="106">
        <v>44418</v>
      </c>
      <c r="EL513" s="92">
        <v>1.1000000000000001</v>
      </c>
      <c r="EM513" s="100">
        <v>44418</v>
      </c>
      <c r="EN513" s="102">
        <v>105</v>
      </c>
      <c r="EO513" s="106">
        <v>44418</v>
      </c>
      <c r="EP513" s="92">
        <v>214</v>
      </c>
      <c r="EQ513" s="106">
        <v>44418</v>
      </c>
      <c r="ER513" s="99">
        <v>119.4</v>
      </c>
      <c r="ES513" s="106">
        <v>44418</v>
      </c>
      <c r="ET513" s="192">
        <v>51</v>
      </c>
      <c r="EU513" s="106">
        <v>44418</v>
      </c>
      <c r="EV513" s="92">
        <v>218</v>
      </c>
      <c r="EW513" s="106">
        <v>44418</v>
      </c>
      <c r="EX513" s="92"/>
      <c r="EY513" s="103"/>
      <c r="EZ513" s="92"/>
      <c r="FA513" s="102"/>
      <c r="FB513" s="102"/>
      <c r="FC513" s="92"/>
      <c r="FD513" s="92"/>
      <c r="FE513" s="100">
        <v>44418</v>
      </c>
      <c r="FF513" s="105">
        <v>24</v>
      </c>
      <c r="FG513" s="106">
        <v>44418</v>
      </c>
      <c r="FH513" s="105">
        <v>95</v>
      </c>
      <c r="FI513" s="92"/>
      <c r="FJ513" s="94"/>
      <c r="FK513" s="92"/>
      <c r="FL513" s="98">
        <v>44442</v>
      </c>
      <c r="FM513" s="98" t="s">
        <v>1530</v>
      </c>
      <c r="FN513" s="98">
        <v>44533</v>
      </c>
      <c r="FO513" s="107" t="s">
        <v>807</v>
      </c>
      <c r="FP513" s="92" t="s">
        <v>132</v>
      </c>
      <c r="FQ513" s="92" t="s">
        <v>132</v>
      </c>
      <c r="FR513" s="92" t="s">
        <v>132</v>
      </c>
      <c r="FS513" s="107" t="s">
        <v>807</v>
      </c>
      <c r="FT513" s="92" t="s">
        <v>132</v>
      </c>
      <c r="FU513" s="92"/>
      <c r="GM513" s="102"/>
    </row>
    <row r="514" spans="1:195" s="75" customFormat="1" x14ac:dyDescent="0.25">
      <c r="A514" s="85">
        <v>2022</v>
      </c>
      <c r="B514" s="76">
        <v>44926</v>
      </c>
      <c r="C514" s="85" t="s">
        <v>121</v>
      </c>
      <c r="D514" s="85" t="s">
        <v>122</v>
      </c>
      <c r="E514" s="85" t="s">
        <v>123</v>
      </c>
      <c r="F514" s="77">
        <f t="shared" si="324"/>
        <v>513</v>
      </c>
      <c r="G514" s="85" t="s">
        <v>1586</v>
      </c>
      <c r="H514" s="85">
        <v>86</v>
      </c>
      <c r="I514" s="85" t="s">
        <v>797</v>
      </c>
      <c r="J514" s="217" t="s">
        <v>899</v>
      </c>
      <c r="K514" s="77" t="str">
        <f>VLOOKUP(J514,[1]CodMpios!$B$1075:$E$1087,4,FALSE)</f>
        <v>86320 - Orito</v>
      </c>
      <c r="L514" s="77" t="str">
        <f>VLOOKUP($J514,[1]Coord_Mpios_X_Y!$B$102:$K$114,9,FALSE)</f>
        <v>0,673756322544</v>
      </c>
      <c r="M514" s="77" t="str">
        <f>VLOOKUP($J514,[1]Coord_Mpios_X_Y!$B$102:$K$114,10,FALSE)</f>
        <v>-76,943139228782</v>
      </c>
      <c r="N514" s="86" t="s">
        <v>1775</v>
      </c>
      <c r="O514" s="86" t="s">
        <v>1776</v>
      </c>
      <c r="P514" s="218"/>
      <c r="Q514" s="85" t="s">
        <v>126</v>
      </c>
      <c r="R514" s="108">
        <v>98337482</v>
      </c>
      <c r="S514" s="62" t="str">
        <f t="shared" ref="S514:S577" si="342">CONCATENATE(Q514,R514)</f>
        <v>CC98337482</v>
      </c>
      <c r="T514" s="91" t="s">
        <v>425</v>
      </c>
      <c r="U514" s="85" t="s">
        <v>218</v>
      </c>
      <c r="V514" s="91" t="s">
        <v>225</v>
      </c>
      <c r="W514" s="85" t="s">
        <v>332</v>
      </c>
      <c r="X514" s="87">
        <v>24988</v>
      </c>
      <c r="Y514" s="89">
        <f t="shared" si="320"/>
        <v>68</v>
      </c>
      <c r="Z514" s="63">
        <f>VLOOKUP($Y514,[1]Edades!$A$3:$H$153,4,FALSE)</f>
        <v>6</v>
      </c>
      <c r="AA514" s="63" t="str">
        <f>VLOOKUP($Y514,[1]Edades!$A$3:$H$153,6,FALSE)</f>
        <v>6 - Persona mayor</v>
      </c>
      <c r="AB514" s="63">
        <f>VLOOKUP($Y514,[1]Edades!$A$3:$H$153,7,FALSE)</f>
        <v>14</v>
      </c>
      <c r="AC514" s="63" t="str">
        <f>VLOOKUP($Y514,[1]Edades!$A$3:$H$153,8,FALSE)</f>
        <v>65-69</v>
      </c>
      <c r="AD514" s="91" t="s">
        <v>1589</v>
      </c>
      <c r="AE514" s="85">
        <v>1</v>
      </c>
      <c r="AF514" s="85" t="s">
        <v>807</v>
      </c>
      <c r="AG514" s="86" t="s">
        <v>212</v>
      </c>
      <c r="AH514" s="86" t="s">
        <v>130</v>
      </c>
      <c r="AI514" s="85" t="s">
        <v>807</v>
      </c>
      <c r="AJ514" s="85" t="s">
        <v>807</v>
      </c>
      <c r="AK514" s="86" t="s">
        <v>1775</v>
      </c>
      <c r="AL514" s="86" t="s">
        <v>1600</v>
      </c>
      <c r="AM514" s="85" t="s">
        <v>1786</v>
      </c>
      <c r="AN514" s="85" t="s">
        <v>131</v>
      </c>
      <c r="AO514" s="85" t="s">
        <v>131</v>
      </c>
      <c r="AP514" s="85" t="s">
        <v>131</v>
      </c>
      <c r="AQ514" s="75" t="s">
        <v>1841</v>
      </c>
      <c r="AR514" s="53" t="str">
        <f t="shared" si="321"/>
        <v>86320 - Orito</v>
      </c>
      <c r="AS514" s="85" t="s">
        <v>1608</v>
      </c>
      <c r="AT514" s="85">
        <v>3222166528</v>
      </c>
      <c r="AU514" s="85" t="s">
        <v>1219</v>
      </c>
      <c r="AV514" s="85"/>
      <c r="AW514" s="85"/>
      <c r="AX514" s="85"/>
      <c r="AY514" s="85"/>
      <c r="AZ514" s="85"/>
      <c r="BA514" s="85">
        <v>86</v>
      </c>
      <c r="BB514" s="85" t="s">
        <v>1778</v>
      </c>
      <c r="BC514" s="85">
        <v>86320</v>
      </c>
      <c r="BD514" s="85" t="s">
        <v>1608</v>
      </c>
      <c r="BE514" s="89">
        <v>860010017201</v>
      </c>
      <c r="BF514" s="49" t="s">
        <v>1082</v>
      </c>
      <c r="BG514" s="85" t="s">
        <v>1779</v>
      </c>
      <c r="BH514" s="85" t="s">
        <v>1780</v>
      </c>
      <c r="BI514" s="85">
        <v>4201616</v>
      </c>
      <c r="BJ514" s="85"/>
      <c r="BK514" s="85"/>
      <c r="BL514" s="85" t="s">
        <v>807</v>
      </c>
      <c r="BM514" s="88" t="s">
        <v>132</v>
      </c>
      <c r="BN514" s="85" t="s">
        <v>132</v>
      </c>
      <c r="BO514" s="85">
        <v>0</v>
      </c>
      <c r="BP514" s="85" t="s">
        <v>132</v>
      </c>
      <c r="BQ514" s="85" t="s">
        <v>132</v>
      </c>
      <c r="BR514" s="85" t="s">
        <v>807</v>
      </c>
      <c r="BS514" s="85" t="s">
        <v>807</v>
      </c>
      <c r="BT514" s="90">
        <v>44410</v>
      </c>
      <c r="BU514" s="85" t="s">
        <v>1677</v>
      </c>
      <c r="BV514" s="85" t="s">
        <v>130</v>
      </c>
      <c r="BW514" s="91" t="s">
        <v>1812</v>
      </c>
      <c r="BX514" s="85"/>
      <c r="BY514" s="85" t="s">
        <v>132</v>
      </c>
      <c r="BZ514" s="85" t="s">
        <v>807</v>
      </c>
      <c r="CA514" s="85" t="s">
        <v>807</v>
      </c>
      <c r="CB514" s="85"/>
      <c r="CC514" s="85"/>
      <c r="CD514" s="85" t="s">
        <v>131</v>
      </c>
      <c r="CE514" s="88" t="s">
        <v>1681</v>
      </c>
      <c r="CF514" s="80" t="str">
        <f t="shared" si="339"/>
        <v>HTA</v>
      </c>
      <c r="CG514" s="109">
        <v>100</v>
      </c>
      <c r="CH514" s="95">
        <v>168</v>
      </c>
      <c r="CI514" s="50">
        <f t="shared" ref="CI514:CI577" si="343">(CG514/((CH514/100)*(CH514/100)))</f>
        <v>35.430839002267582</v>
      </c>
      <c r="CJ514" s="18" t="str">
        <f t="shared" ref="CJ514:CJ577" si="344">IFERROR(IF(CI514&lt;=18.5,"BAJO PESO",IF(AND(CI514&gt;18.5,CI514&lt;25),"NORMAL",IF(AND(CI514&gt;=25,CI514&lt;=30),"SOBREPESO","OBESIDAD"))),"SIN DATO")</f>
        <v>OBESIDAD</v>
      </c>
      <c r="CK514" s="95" t="e">
        <f>Hoja1!L516</f>
        <v>#DIV/0!</v>
      </c>
      <c r="CL514" s="10" t="s">
        <v>807</v>
      </c>
      <c r="CM514" s="97">
        <v>44410</v>
      </c>
      <c r="CN514" s="92"/>
      <c r="CO514" s="75">
        <v>1</v>
      </c>
      <c r="CP514" s="97">
        <v>44410</v>
      </c>
      <c r="CQ514" s="75">
        <v>2</v>
      </c>
      <c r="CR514" s="65" t="s">
        <v>1222</v>
      </c>
      <c r="CS514" s="75">
        <v>0</v>
      </c>
      <c r="CT514" s="110" t="s">
        <v>131</v>
      </c>
      <c r="CU514" s="93" t="s">
        <v>807</v>
      </c>
      <c r="CV514" s="92"/>
      <c r="CW514" s="102">
        <v>170</v>
      </c>
      <c r="CX514" s="102">
        <v>80</v>
      </c>
      <c r="CY514" s="93" t="s">
        <v>807</v>
      </c>
      <c r="CZ514" s="92" t="s">
        <v>132</v>
      </c>
      <c r="DA514" s="75" t="s">
        <v>807</v>
      </c>
      <c r="DB514" s="92">
        <v>0</v>
      </c>
      <c r="DC514" s="75" t="str">
        <f t="shared" ref="DC514:DC577" si="345">IF(BN514="SI","TABAQUISMO",IF(BN514="NO","",""))</f>
        <v/>
      </c>
      <c r="DD514" s="16" t="str">
        <f t="shared" ref="DD514:DD577" si="346">IF(AND(CW514&gt;=140,CX514&gt;=90),"PRESION ALTA","")</f>
        <v/>
      </c>
      <c r="DE514" s="16" t="str">
        <f t="shared" ref="DE514:DE577" si="347">IF(FD514&gt;=200,"COLESTEROL ALTO","")</f>
        <v/>
      </c>
      <c r="DF514" s="16" t="str">
        <f t="shared" si="310"/>
        <v/>
      </c>
      <c r="DG514" s="16" t="str">
        <f t="shared" si="322"/>
        <v xml:space="preserve"> +  +  + </v>
      </c>
      <c r="DH514" s="16" t="str">
        <f>E514</f>
        <v>HTA</v>
      </c>
      <c r="DI514" s="98"/>
      <c r="DJ514" s="75" t="str">
        <f t="shared" ref="DJ514:DJ577" si="348">IF(DI514="","NO","SI")</f>
        <v>NO</v>
      </c>
      <c r="DL514" s="98"/>
      <c r="DM514" s="98"/>
      <c r="DN514" s="75" t="str">
        <f t="shared" ref="DN514:DN577" si="349">IF(DM514="","NO","SI")</f>
        <v>NO</v>
      </c>
      <c r="DO514" s="98"/>
      <c r="DP514" s="75" t="str">
        <f t="shared" ref="DP514:DP577" si="350">IF(DO514="","NO","SI")</f>
        <v>NO</v>
      </c>
      <c r="DQ514" s="98"/>
      <c r="DR514" s="75" t="str">
        <f t="shared" ref="DR514:DR577" si="351">IF(DQ514="","NO","SI")</f>
        <v>NO</v>
      </c>
      <c r="DS514" s="98"/>
      <c r="DT514" s="75" t="str">
        <f t="shared" ref="DT514:DT577" si="352">IF(DS514="","NO","SI")</f>
        <v>NO</v>
      </c>
      <c r="DU514" s="98"/>
      <c r="DV514" s="75" t="str">
        <f t="shared" ref="DV514:DV577" si="353">IF(DU514="","NO","SI")</f>
        <v>NO</v>
      </c>
      <c r="DW514" s="98"/>
      <c r="DX514" s="75" t="str">
        <f t="shared" ref="DX514:DX577" si="354">IF(DW514="","NO","SI")</f>
        <v>NO</v>
      </c>
      <c r="DY514" s="98"/>
      <c r="DZ514" s="75" t="str">
        <f t="shared" ref="DZ514:DZ577" si="355">IF(DY514="","NO","SI")</f>
        <v>NO</v>
      </c>
      <c r="EA514" s="98"/>
      <c r="EB514" s="75" t="str">
        <f t="shared" ref="EB514:EB577" si="356">IF(EA514="","NO","SI")</f>
        <v>NO</v>
      </c>
      <c r="EC514" s="98" t="s">
        <v>807</v>
      </c>
      <c r="ED514" s="92" t="s">
        <v>1530</v>
      </c>
      <c r="EE514" s="92"/>
      <c r="EF514" s="98" t="s">
        <v>807</v>
      </c>
      <c r="EG514" s="94"/>
      <c r="EH514" s="99" t="s">
        <v>131</v>
      </c>
      <c r="EI514" s="99" t="s">
        <v>807</v>
      </c>
      <c r="EJ514" s="99"/>
      <c r="EK514" s="101"/>
      <c r="EL514" s="92"/>
      <c r="EM514" s="103"/>
      <c r="EN514" s="102"/>
      <c r="EO514" s="101"/>
      <c r="EP514" s="92"/>
      <c r="EQ514" s="101"/>
      <c r="ER514" s="99">
        <v>0</v>
      </c>
      <c r="ES514" s="101"/>
      <c r="ET514" s="192"/>
      <c r="EU514" s="101"/>
      <c r="EV514" s="92"/>
      <c r="EW514" s="101"/>
      <c r="EX514" s="92"/>
      <c r="EY514" s="103"/>
      <c r="EZ514" s="92"/>
      <c r="FA514" s="102"/>
      <c r="FB514" s="102"/>
      <c r="FC514" s="92"/>
      <c r="FD514" s="92"/>
      <c r="FE514" s="103"/>
      <c r="FF514" s="105"/>
      <c r="FG514" s="101"/>
      <c r="FH514" s="105"/>
      <c r="FI514" s="92"/>
      <c r="FJ514" s="94"/>
      <c r="FK514" s="92"/>
      <c r="FL514" s="97">
        <v>44410</v>
      </c>
      <c r="FM514" s="98" t="s">
        <v>1530</v>
      </c>
      <c r="FN514" s="97">
        <v>44502</v>
      </c>
      <c r="FO514" s="107" t="s">
        <v>807</v>
      </c>
      <c r="FP514" s="92" t="s">
        <v>132</v>
      </c>
      <c r="FQ514" s="92" t="s">
        <v>132</v>
      </c>
      <c r="FR514" s="92" t="s">
        <v>132</v>
      </c>
      <c r="FS514" s="107" t="s">
        <v>807</v>
      </c>
      <c r="FT514" s="92" t="s">
        <v>132</v>
      </c>
      <c r="FU514" s="92"/>
      <c r="GM514" s="102"/>
    </row>
    <row r="515" spans="1:195" s="75" customFormat="1" x14ac:dyDescent="0.25">
      <c r="A515" s="85">
        <v>2022</v>
      </c>
      <c r="B515" s="76">
        <v>44926</v>
      </c>
      <c r="C515" s="85" t="s">
        <v>121</v>
      </c>
      <c r="D515" s="85" t="s">
        <v>122</v>
      </c>
      <c r="E515" s="85" t="s">
        <v>123</v>
      </c>
      <c r="F515" s="77">
        <f t="shared" si="324"/>
        <v>514</v>
      </c>
      <c r="G515" s="85" t="s">
        <v>1586</v>
      </c>
      <c r="H515" s="85">
        <v>86</v>
      </c>
      <c r="I515" s="85" t="s">
        <v>797</v>
      </c>
      <c r="J515" s="217" t="s">
        <v>983</v>
      </c>
      <c r="K515" s="77" t="str">
        <f>VLOOKUP(J515,[1]CodMpios!$B$1075:$E$1087,4,FALSE)</f>
        <v>86749 - Sibundoy</v>
      </c>
      <c r="L515" s="77" t="str">
        <f>VLOOKUP($J515,[1]Coord_Mpios_X_Y!$B$102:$K$114,9,FALSE)</f>
        <v>1,228746922448</v>
      </c>
      <c r="M515" s="77" t="str">
        <f>VLOOKUP($J515,[1]Coord_Mpios_X_Y!$B$102:$K$114,10,FALSE)</f>
        <v>-76,913075853547</v>
      </c>
      <c r="N515" s="86" t="s">
        <v>1775</v>
      </c>
      <c r="O515" s="86" t="s">
        <v>1776</v>
      </c>
      <c r="P515" s="218"/>
      <c r="Q515" s="85" t="s">
        <v>126</v>
      </c>
      <c r="R515" s="108">
        <v>41181923</v>
      </c>
      <c r="S515" s="62" t="str">
        <f t="shared" si="342"/>
        <v>CC41181923</v>
      </c>
      <c r="T515" s="91" t="s">
        <v>518</v>
      </c>
      <c r="U515" s="85" t="s">
        <v>221</v>
      </c>
      <c r="V515" s="91" t="s">
        <v>146</v>
      </c>
      <c r="W515" s="85" t="s">
        <v>823</v>
      </c>
      <c r="X515" s="87">
        <v>27320</v>
      </c>
      <c r="Y515" s="89">
        <f t="shared" ref="Y515:Y578" si="357">YEAR(X515)-YEAR(31/12/2022)</f>
        <v>74</v>
      </c>
      <c r="Z515" s="63">
        <f>VLOOKUP($Y515,[1]Edades!$A$3:$H$153,4,FALSE)</f>
        <v>6</v>
      </c>
      <c r="AA515" s="63" t="str">
        <f>VLOOKUP($Y515,[1]Edades!$A$3:$H$153,6,FALSE)</f>
        <v>6 - Persona mayor</v>
      </c>
      <c r="AB515" s="63">
        <f>VLOOKUP($Y515,[1]Edades!$A$3:$H$153,7,FALSE)</f>
        <v>15</v>
      </c>
      <c r="AC515" s="63" t="str">
        <f>VLOOKUP($Y515,[1]Edades!$A$3:$H$153,8,FALSE)</f>
        <v>70-74</v>
      </c>
      <c r="AD515" s="91" t="s">
        <v>1590</v>
      </c>
      <c r="AE515" s="85">
        <v>2</v>
      </c>
      <c r="AF515" s="85" t="s">
        <v>807</v>
      </c>
      <c r="AG515" s="86" t="s">
        <v>1777</v>
      </c>
      <c r="AH515" s="85" t="s">
        <v>807</v>
      </c>
      <c r="AI515" s="85" t="s">
        <v>807</v>
      </c>
      <c r="AJ515" s="85" t="s">
        <v>807</v>
      </c>
      <c r="AK515" s="86" t="s">
        <v>1775</v>
      </c>
      <c r="AL515" s="86" t="s">
        <v>1602</v>
      </c>
      <c r="AM515" s="85" t="s">
        <v>1786</v>
      </c>
      <c r="AN515" s="85" t="s">
        <v>131</v>
      </c>
      <c r="AO515" s="85" t="s">
        <v>131</v>
      </c>
      <c r="AP515" s="85" t="s">
        <v>131</v>
      </c>
      <c r="AQ515" s="75" t="s">
        <v>1841</v>
      </c>
      <c r="AR515" s="53" t="str">
        <f t="shared" ref="AR515:AR578" si="358">K515</f>
        <v>86749 - Sibundoy</v>
      </c>
      <c r="AS515" s="85" t="s">
        <v>1669</v>
      </c>
      <c r="AT515" s="85">
        <v>3142211937</v>
      </c>
      <c r="AU515" s="85" t="s">
        <v>1219</v>
      </c>
      <c r="AV515" s="85"/>
      <c r="AW515" s="85"/>
      <c r="AX515" s="85"/>
      <c r="AY515" s="85"/>
      <c r="AZ515" s="85"/>
      <c r="BA515" s="85">
        <v>86</v>
      </c>
      <c r="BB515" s="85" t="s">
        <v>1778</v>
      </c>
      <c r="BC515" s="85">
        <v>86749</v>
      </c>
      <c r="BD515" s="85" t="s">
        <v>1669</v>
      </c>
      <c r="BE515" s="89">
        <v>860010017201</v>
      </c>
      <c r="BF515" s="49" t="s">
        <v>1080</v>
      </c>
      <c r="BG515" s="85" t="s">
        <v>1779</v>
      </c>
      <c r="BH515" s="85" t="s">
        <v>1780</v>
      </c>
      <c r="BI515" s="85">
        <v>4201616</v>
      </c>
      <c r="BJ515" s="85"/>
      <c r="BK515" s="85"/>
      <c r="BL515" s="85" t="s">
        <v>807</v>
      </c>
      <c r="BM515" s="85" t="s">
        <v>130</v>
      </c>
      <c r="BN515" s="85" t="s">
        <v>132</v>
      </c>
      <c r="BO515" s="85">
        <v>0</v>
      </c>
      <c r="BP515" s="85" t="s">
        <v>132</v>
      </c>
      <c r="BQ515" s="85" t="s">
        <v>132</v>
      </c>
      <c r="BR515" s="85" t="s">
        <v>807</v>
      </c>
      <c r="BS515" s="85" t="s">
        <v>807</v>
      </c>
      <c r="BT515" s="90">
        <v>44411</v>
      </c>
      <c r="BU515" s="85" t="s">
        <v>1677</v>
      </c>
      <c r="BV515" s="85" t="s">
        <v>130</v>
      </c>
      <c r="BW515" s="91" t="s">
        <v>1678</v>
      </c>
      <c r="BX515" s="85"/>
      <c r="BY515" s="88" t="s">
        <v>130</v>
      </c>
      <c r="BZ515" s="85" t="s">
        <v>807</v>
      </c>
      <c r="CA515" s="85" t="s">
        <v>807</v>
      </c>
      <c r="CB515" s="85"/>
      <c r="CC515" s="85"/>
      <c r="CD515" s="85" t="s">
        <v>131</v>
      </c>
      <c r="CE515" s="88" t="s">
        <v>1681</v>
      </c>
      <c r="CF515" s="80" t="str">
        <f t="shared" si="339"/>
        <v>HTA</v>
      </c>
      <c r="CG515" s="109">
        <v>53</v>
      </c>
      <c r="CH515" s="95">
        <v>154</v>
      </c>
      <c r="CI515" s="50">
        <f t="shared" si="343"/>
        <v>22.347782088041829</v>
      </c>
      <c r="CJ515" s="18" t="str">
        <f t="shared" si="344"/>
        <v>NORMAL</v>
      </c>
      <c r="CK515" s="95">
        <f>Hoja1!L517</f>
        <v>0</v>
      </c>
      <c r="CL515" s="10" t="s">
        <v>1112</v>
      </c>
      <c r="CM515" s="97">
        <v>44411</v>
      </c>
      <c r="CN515" s="92"/>
      <c r="CO515" s="75">
        <v>1</v>
      </c>
      <c r="CP515" s="97">
        <v>44411</v>
      </c>
      <c r="CQ515" s="75">
        <v>2</v>
      </c>
      <c r="CR515" s="65" t="s">
        <v>1222</v>
      </c>
      <c r="CS515" s="75">
        <v>0</v>
      </c>
      <c r="CT515" s="92" t="s">
        <v>131</v>
      </c>
      <c r="CU515" s="93" t="s">
        <v>807</v>
      </c>
      <c r="CV515" s="92"/>
      <c r="CW515" s="102">
        <v>140</v>
      </c>
      <c r="CX515" s="102">
        <v>90</v>
      </c>
      <c r="CY515" s="93" t="s">
        <v>807</v>
      </c>
      <c r="CZ515" s="92" t="s">
        <v>132</v>
      </c>
      <c r="DA515" s="75" t="s">
        <v>807</v>
      </c>
      <c r="DB515" s="92">
        <v>0</v>
      </c>
      <c r="DC515" s="75" t="str">
        <f t="shared" si="345"/>
        <v/>
      </c>
      <c r="DD515" s="16" t="str">
        <f t="shared" si="346"/>
        <v>PRESION ALTA</v>
      </c>
      <c r="DE515" s="16" t="str">
        <f t="shared" si="347"/>
        <v/>
      </c>
      <c r="DF515" s="16" t="str">
        <f>IF(AND(AE515=2,FE515&gt;=50),"HDL ALTO",IF(AND(AE515=1,FE515&gt;=40),"HDL ALTO",""))</f>
        <v>HDL ALTO</v>
      </c>
      <c r="DG515" s="16" t="str">
        <f t="shared" ref="DG515:DG578" si="359">CONCATENATE(DC515," + ",DD515," + ",DE515," + ",DF515)</f>
        <v xml:space="preserve"> + PRESION ALTA +  + HDL ALTO</v>
      </c>
      <c r="DH515" s="16" t="str">
        <f>VLOOKUP(DG515,Hoja3!$A$19:$B$41,2,FALSE)</f>
        <v>PRESION ALTA + HDL ALTO</v>
      </c>
      <c r="DI515" s="98"/>
      <c r="DJ515" s="75" t="str">
        <f t="shared" si="348"/>
        <v>NO</v>
      </c>
      <c r="DL515" s="98"/>
      <c r="DM515" s="98"/>
      <c r="DN515" s="75" t="str">
        <f t="shared" si="349"/>
        <v>NO</v>
      </c>
      <c r="DO515" s="98"/>
      <c r="DP515" s="75" t="str">
        <f t="shared" si="350"/>
        <v>NO</v>
      </c>
      <c r="DQ515" s="98"/>
      <c r="DR515" s="75" t="str">
        <f t="shared" si="351"/>
        <v>NO</v>
      </c>
      <c r="DS515" s="98"/>
      <c r="DT515" s="75" t="str">
        <f t="shared" si="352"/>
        <v>NO</v>
      </c>
      <c r="DU515" s="98"/>
      <c r="DV515" s="75" t="str">
        <f t="shared" si="353"/>
        <v>NO</v>
      </c>
      <c r="DW515" s="98"/>
      <c r="DX515" s="75" t="str">
        <f t="shared" si="354"/>
        <v>NO</v>
      </c>
      <c r="DY515" s="98">
        <v>44370</v>
      </c>
      <c r="DZ515" s="75" t="str">
        <f t="shared" si="355"/>
        <v>SI</v>
      </c>
      <c r="EA515" s="98"/>
      <c r="EB515" s="75" t="str">
        <f t="shared" si="356"/>
        <v>NO</v>
      </c>
      <c r="EC515" s="98" t="s">
        <v>807</v>
      </c>
      <c r="ED515" s="92" t="s">
        <v>1530</v>
      </c>
      <c r="EE515" s="92"/>
      <c r="EF515" s="98" t="s">
        <v>807</v>
      </c>
      <c r="EG515" s="94"/>
      <c r="EH515" s="92" t="s">
        <v>1793</v>
      </c>
      <c r="EI515" s="99" t="s">
        <v>807</v>
      </c>
      <c r="EJ515" s="99"/>
      <c r="EK515" s="111"/>
      <c r="EL515" s="92">
        <v>0.8</v>
      </c>
      <c r="EM515" s="112">
        <v>44371</v>
      </c>
      <c r="EN515" s="102">
        <v>80</v>
      </c>
      <c r="EO515" s="111">
        <v>44371</v>
      </c>
      <c r="EP515" s="92">
        <v>165</v>
      </c>
      <c r="EQ515" s="101">
        <v>1845</v>
      </c>
      <c r="ER515" s="99">
        <v>-873.2</v>
      </c>
      <c r="ES515" s="101" t="s">
        <v>1836</v>
      </c>
      <c r="ET515" s="192">
        <v>999</v>
      </c>
      <c r="EU515" s="111">
        <v>44371</v>
      </c>
      <c r="EV515" s="92">
        <v>196</v>
      </c>
      <c r="EW515" s="101" t="s">
        <v>1940</v>
      </c>
      <c r="EX515" s="92"/>
      <c r="EY515" s="103" t="s">
        <v>1836</v>
      </c>
      <c r="EZ515" s="92">
        <v>98</v>
      </c>
      <c r="FA515" s="102"/>
      <c r="FB515" s="102"/>
      <c r="FC515" s="92"/>
      <c r="FD515" s="92"/>
      <c r="FE515" s="136">
        <v>44371</v>
      </c>
      <c r="FF515" s="104" t="s">
        <v>1939</v>
      </c>
      <c r="FG515" s="101" t="s">
        <v>1836</v>
      </c>
      <c r="FH515" s="105">
        <v>98</v>
      </c>
      <c r="FI515" s="92"/>
      <c r="FJ515" s="94"/>
      <c r="FK515" s="92"/>
      <c r="FL515" s="97">
        <v>44411</v>
      </c>
      <c r="FM515" s="98" t="s">
        <v>1530</v>
      </c>
      <c r="FN515" s="97">
        <v>44776</v>
      </c>
      <c r="FO515" s="107" t="s">
        <v>807</v>
      </c>
      <c r="FP515" s="92" t="s">
        <v>132</v>
      </c>
      <c r="FQ515" s="92" t="s">
        <v>132</v>
      </c>
      <c r="FR515" s="92" t="s">
        <v>132</v>
      </c>
      <c r="FS515" s="107" t="s">
        <v>807</v>
      </c>
      <c r="FT515" s="92" t="s">
        <v>132</v>
      </c>
      <c r="FU515" s="92"/>
      <c r="GM515" s="102"/>
    </row>
    <row r="516" spans="1:195" s="75" customFormat="1" x14ac:dyDescent="0.25">
      <c r="A516" s="85">
        <v>2022</v>
      </c>
      <c r="B516" s="76">
        <v>44926</v>
      </c>
      <c r="C516" s="85" t="s">
        <v>121</v>
      </c>
      <c r="D516" s="85" t="s">
        <v>122</v>
      </c>
      <c r="E516" s="85" t="s">
        <v>123</v>
      </c>
      <c r="F516" s="77">
        <f t="shared" ref="F516:F579" si="360">F515+1</f>
        <v>515</v>
      </c>
      <c r="G516" s="85" t="s">
        <v>1586</v>
      </c>
      <c r="H516" s="85">
        <v>86</v>
      </c>
      <c r="I516" s="85" t="s">
        <v>797</v>
      </c>
      <c r="J516" s="217" t="s">
        <v>911</v>
      </c>
      <c r="K516" s="77" t="str">
        <f>VLOOKUP(J516,[1]CodMpios!$B$1075:$E$1087,4,FALSE)</f>
        <v>86568 - Puerto Asís</v>
      </c>
      <c r="L516" s="77" t="str">
        <f>VLOOKUP($J516,[1]Coord_Mpios_X_Y!$B$102:$K$114,9,FALSE)</f>
        <v>0,478611463602</v>
      </c>
      <c r="M516" s="77" t="str">
        <f>VLOOKUP($J516,[1]Coord_Mpios_X_Y!$B$102:$K$114,10,FALSE)</f>
        <v>-76,328200149562</v>
      </c>
      <c r="N516" s="86" t="s">
        <v>1775</v>
      </c>
      <c r="O516" s="86" t="s">
        <v>1776</v>
      </c>
      <c r="P516" s="218"/>
      <c r="Q516" s="85" t="s">
        <v>126</v>
      </c>
      <c r="R516" s="108">
        <v>27472526</v>
      </c>
      <c r="S516" s="62" t="str">
        <f t="shared" si="342"/>
        <v>CC27472526</v>
      </c>
      <c r="T516" s="91" t="s">
        <v>973</v>
      </c>
      <c r="U516" s="85" t="s">
        <v>309</v>
      </c>
      <c r="V516" s="91" t="s">
        <v>135</v>
      </c>
      <c r="W516" s="85" t="s">
        <v>155</v>
      </c>
      <c r="X516" s="87">
        <v>21488</v>
      </c>
      <c r="Y516" s="89">
        <f t="shared" si="357"/>
        <v>58</v>
      </c>
      <c r="Z516" s="63">
        <f>VLOOKUP($Y516,[1]Edades!$A$3:$H$153,4,FALSE)</f>
        <v>5</v>
      </c>
      <c r="AA516" s="63" t="str">
        <f>VLOOKUP($Y516,[1]Edades!$A$3:$H$153,6,FALSE)</f>
        <v>5 - Adultez</v>
      </c>
      <c r="AB516" s="63">
        <f>VLOOKUP($Y516,[1]Edades!$A$3:$H$153,7,FALSE)</f>
        <v>12</v>
      </c>
      <c r="AC516" s="63" t="str">
        <f>VLOOKUP($Y516,[1]Edades!$A$3:$H$153,8,FALSE)</f>
        <v>55-59</v>
      </c>
      <c r="AD516" s="91" t="s">
        <v>1590</v>
      </c>
      <c r="AE516" s="85">
        <v>2</v>
      </c>
      <c r="AF516" s="85" t="s">
        <v>807</v>
      </c>
      <c r="AG516" s="86" t="s">
        <v>212</v>
      </c>
      <c r="AH516" s="86" t="s">
        <v>130</v>
      </c>
      <c r="AI516" s="85" t="s">
        <v>807</v>
      </c>
      <c r="AJ516" s="85" t="s">
        <v>807</v>
      </c>
      <c r="AK516" s="86" t="s">
        <v>1775</v>
      </c>
      <c r="AL516" s="85" t="s">
        <v>807</v>
      </c>
      <c r="AM516" s="85" t="s">
        <v>1786</v>
      </c>
      <c r="AN516" s="85" t="s">
        <v>131</v>
      </c>
      <c r="AO516" s="85" t="s">
        <v>131</v>
      </c>
      <c r="AP516" s="85" t="s">
        <v>131</v>
      </c>
      <c r="AQ516" s="75" t="s">
        <v>1841</v>
      </c>
      <c r="AR516" s="53" t="str">
        <f t="shared" si="358"/>
        <v>86568 - Puerto Asís</v>
      </c>
      <c r="AS516" s="85" t="s">
        <v>1655</v>
      </c>
      <c r="AT516" s="85">
        <v>3108860239</v>
      </c>
      <c r="AU516" s="85" t="s">
        <v>1219</v>
      </c>
      <c r="AV516" s="85"/>
      <c r="AW516" s="85"/>
      <c r="AX516" s="85"/>
      <c r="AY516" s="85"/>
      <c r="AZ516" s="85"/>
      <c r="BA516" s="85">
        <v>86</v>
      </c>
      <c r="BB516" s="85" t="s">
        <v>1778</v>
      </c>
      <c r="BC516" s="85">
        <v>86568</v>
      </c>
      <c r="BD516" s="85" t="s">
        <v>1655</v>
      </c>
      <c r="BE516" s="89">
        <v>860010017201</v>
      </c>
      <c r="BF516" s="49" t="s">
        <v>1081</v>
      </c>
      <c r="BG516" s="85" t="s">
        <v>1779</v>
      </c>
      <c r="BH516" s="85" t="s">
        <v>1780</v>
      </c>
      <c r="BI516" s="85">
        <v>4201616</v>
      </c>
      <c r="BJ516" s="85"/>
      <c r="BK516" s="85"/>
      <c r="BL516" s="85" t="s">
        <v>807</v>
      </c>
      <c r="BM516" s="85" t="s">
        <v>130</v>
      </c>
      <c r="BN516" s="85" t="s">
        <v>132</v>
      </c>
      <c r="BO516" s="85">
        <v>0</v>
      </c>
      <c r="BP516" s="85" t="s">
        <v>132</v>
      </c>
      <c r="BQ516" s="85" t="s">
        <v>132</v>
      </c>
      <c r="BR516" s="85" t="s">
        <v>807</v>
      </c>
      <c r="BS516" s="85" t="s">
        <v>807</v>
      </c>
      <c r="BT516" s="87">
        <v>44413</v>
      </c>
      <c r="BU516" s="85" t="s">
        <v>1677</v>
      </c>
      <c r="BV516" s="85" t="s">
        <v>130</v>
      </c>
      <c r="BW516" s="91" t="s">
        <v>1812</v>
      </c>
      <c r="BX516" s="85"/>
      <c r="BY516" s="88" t="s">
        <v>130</v>
      </c>
      <c r="BZ516" s="85" t="s">
        <v>807</v>
      </c>
      <c r="CA516" s="85" t="s">
        <v>807</v>
      </c>
      <c r="CB516" s="85"/>
      <c r="CC516" s="85"/>
      <c r="CD516" s="85" t="s">
        <v>131</v>
      </c>
      <c r="CE516" s="88" t="s">
        <v>1681</v>
      </c>
      <c r="CF516" s="80" t="str">
        <f t="shared" si="339"/>
        <v>HTA</v>
      </c>
      <c r="CG516" s="98"/>
      <c r="CH516" s="98"/>
      <c r="CI516" s="50" t="e">
        <f t="shared" si="343"/>
        <v>#DIV/0!</v>
      </c>
      <c r="CJ516" s="18" t="str">
        <f t="shared" si="344"/>
        <v>SIN DATO</v>
      </c>
      <c r="CK516" s="95" t="e">
        <f>Hoja1!L518</f>
        <v>#NUM!</v>
      </c>
      <c r="CL516" s="10" t="s">
        <v>807</v>
      </c>
      <c r="CM516" s="114">
        <v>44413</v>
      </c>
      <c r="CN516" s="92"/>
      <c r="CO516" s="75">
        <v>1</v>
      </c>
      <c r="CP516" s="98">
        <v>44352</v>
      </c>
      <c r="CQ516" s="75">
        <v>2</v>
      </c>
      <c r="CR516" s="65" t="s">
        <v>1222</v>
      </c>
      <c r="CS516" s="75">
        <v>0</v>
      </c>
      <c r="CT516" s="110" t="s">
        <v>131</v>
      </c>
      <c r="CU516" s="93" t="s">
        <v>807</v>
      </c>
      <c r="CV516" s="92"/>
      <c r="CW516" s="102"/>
      <c r="CX516" s="102"/>
      <c r="CY516" s="93" t="s">
        <v>807</v>
      </c>
      <c r="CZ516" s="92" t="s">
        <v>132</v>
      </c>
      <c r="DA516" s="75" t="s">
        <v>807</v>
      </c>
      <c r="DB516" s="92">
        <v>0</v>
      </c>
      <c r="DC516" s="75" t="str">
        <f t="shared" si="345"/>
        <v/>
      </c>
      <c r="DD516" s="16" t="str">
        <f t="shared" si="346"/>
        <v/>
      </c>
      <c r="DE516" s="16" t="str">
        <f t="shared" si="347"/>
        <v/>
      </c>
      <c r="DF516" s="16" t="str">
        <f t="shared" ref="DF516:DF579" si="361">IF(AND(AE516=2,FF516&gt;=50),"HDL ALTO",IF(AND(AE516=1,FF516&gt;=40),"HDL ALTO",""))</f>
        <v/>
      </c>
      <c r="DG516" s="16" t="str">
        <f t="shared" si="359"/>
        <v xml:space="preserve"> +  +  + </v>
      </c>
      <c r="DH516" s="16" t="str">
        <f>E516</f>
        <v>HTA</v>
      </c>
      <c r="DI516" s="98"/>
      <c r="DJ516" s="75" t="str">
        <f t="shared" si="348"/>
        <v>NO</v>
      </c>
      <c r="DL516" s="98"/>
      <c r="DM516" s="98"/>
      <c r="DN516" s="75" t="str">
        <f t="shared" si="349"/>
        <v>NO</v>
      </c>
      <c r="DO516" s="98"/>
      <c r="DP516" s="75" t="str">
        <f t="shared" si="350"/>
        <v>NO</v>
      </c>
      <c r="DQ516" s="98"/>
      <c r="DR516" s="75" t="str">
        <f t="shared" si="351"/>
        <v>NO</v>
      </c>
      <c r="DS516" s="98"/>
      <c r="DT516" s="75" t="str">
        <f t="shared" si="352"/>
        <v>NO</v>
      </c>
      <c r="DU516" s="98"/>
      <c r="DV516" s="75" t="str">
        <f t="shared" si="353"/>
        <v>NO</v>
      </c>
      <c r="DW516" s="98"/>
      <c r="DX516" s="75" t="str">
        <f t="shared" si="354"/>
        <v>NO</v>
      </c>
      <c r="DY516" s="98"/>
      <c r="DZ516" s="75" t="str">
        <f t="shared" si="355"/>
        <v>NO</v>
      </c>
      <c r="EA516" s="98"/>
      <c r="EB516" s="75" t="str">
        <f t="shared" si="356"/>
        <v>NO</v>
      </c>
      <c r="EC516" s="98" t="s">
        <v>807</v>
      </c>
      <c r="ED516" s="92" t="s">
        <v>1530</v>
      </c>
      <c r="EE516" s="92"/>
      <c r="EF516" s="98" t="s">
        <v>807</v>
      </c>
      <c r="EG516" s="94"/>
      <c r="EH516" s="99"/>
      <c r="EI516" s="99" t="s">
        <v>807</v>
      </c>
      <c r="EJ516" s="99"/>
      <c r="EK516" s="101"/>
      <c r="EL516" s="92"/>
      <c r="EM516" s="112"/>
      <c r="EN516" s="102"/>
      <c r="EO516" s="101"/>
      <c r="EP516" s="92"/>
      <c r="EQ516" s="111"/>
      <c r="ER516" s="99">
        <v>0</v>
      </c>
      <c r="ES516" s="101"/>
      <c r="ET516" s="192"/>
      <c r="EU516" s="101"/>
      <c r="EV516" s="92"/>
      <c r="EW516" s="101"/>
      <c r="EX516" s="92"/>
      <c r="EY516" s="103"/>
      <c r="EZ516" s="92"/>
      <c r="FA516" s="198"/>
      <c r="FB516" s="198"/>
      <c r="FC516" s="92"/>
      <c r="FD516" s="92"/>
      <c r="FE516" s="103"/>
      <c r="FF516" s="105"/>
      <c r="FG516" s="101"/>
      <c r="FH516" s="105"/>
      <c r="FI516" s="92"/>
      <c r="FJ516" s="94"/>
      <c r="FK516" s="92"/>
      <c r="FL516" s="98">
        <v>44413</v>
      </c>
      <c r="FM516" s="98" t="s">
        <v>1530</v>
      </c>
      <c r="FN516" s="98">
        <v>44505</v>
      </c>
      <c r="FO516" s="107" t="s">
        <v>807</v>
      </c>
      <c r="FP516" s="92" t="s">
        <v>132</v>
      </c>
      <c r="FQ516" s="92" t="s">
        <v>132</v>
      </c>
      <c r="FR516" s="92" t="s">
        <v>132</v>
      </c>
      <c r="FS516" s="107" t="s">
        <v>807</v>
      </c>
      <c r="FT516" s="92" t="s">
        <v>132</v>
      </c>
      <c r="FU516" s="92"/>
      <c r="GM516" s="198"/>
    </row>
    <row r="517" spans="1:195" s="75" customFormat="1" x14ac:dyDescent="0.25">
      <c r="A517" s="85">
        <v>2022</v>
      </c>
      <c r="B517" s="76">
        <v>44926</v>
      </c>
      <c r="C517" s="85" t="s">
        <v>121</v>
      </c>
      <c r="D517" s="85" t="s">
        <v>122</v>
      </c>
      <c r="E517" s="85" t="s">
        <v>123</v>
      </c>
      <c r="F517" s="77">
        <f t="shared" si="360"/>
        <v>516</v>
      </c>
      <c r="G517" s="85" t="s">
        <v>1586</v>
      </c>
      <c r="H517" s="85">
        <v>86</v>
      </c>
      <c r="I517" s="85" t="s">
        <v>797</v>
      </c>
      <c r="J517" s="217" t="s">
        <v>983</v>
      </c>
      <c r="K517" s="77" t="str">
        <f>VLOOKUP(J517,[1]CodMpios!$B$1075:$E$1087,4,FALSE)</f>
        <v>86749 - Sibundoy</v>
      </c>
      <c r="L517" s="77" t="str">
        <f>VLOOKUP($J517,[1]Coord_Mpios_X_Y!$B$102:$K$114,9,FALSE)</f>
        <v>1,228746922448</v>
      </c>
      <c r="M517" s="77" t="str">
        <f>VLOOKUP($J517,[1]Coord_Mpios_X_Y!$B$102:$K$114,10,FALSE)</f>
        <v>-76,913075853547</v>
      </c>
      <c r="N517" s="86" t="s">
        <v>1784</v>
      </c>
      <c r="O517" s="86" t="s">
        <v>1776</v>
      </c>
      <c r="P517" s="218"/>
      <c r="Q517" s="85" t="s">
        <v>126</v>
      </c>
      <c r="R517" s="108">
        <v>97471775</v>
      </c>
      <c r="S517" s="62" t="str">
        <f t="shared" si="342"/>
        <v>CC97471775</v>
      </c>
      <c r="T517" s="91" t="s">
        <v>1033</v>
      </c>
      <c r="U517" s="85" t="s">
        <v>198</v>
      </c>
      <c r="V517" s="91" t="s">
        <v>310</v>
      </c>
      <c r="W517" s="85" t="s">
        <v>172</v>
      </c>
      <c r="X517" s="87">
        <v>27722</v>
      </c>
      <c r="Y517" s="89">
        <f t="shared" si="357"/>
        <v>75</v>
      </c>
      <c r="Z517" s="63">
        <f>VLOOKUP($Y517,[1]Edades!$A$3:$H$153,4,FALSE)</f>
        <v>6</v>
      </c>
      <c r="AA517" s="63" t="str">
        <f>VLOOKUP($Y517,[1]Edades!$A$3:$H$153,6,FALSE)</f>
        <v>6 - Persona mayor</v>
      </c>
      <c r="AB517" s="63">
        <f>VLOOKUP($Y517,[1]Edades!$A$3:$H$153,7,FALSE)</f>
        <v>16</v>
      </c>
      <c r="AC517" s="63" t="str">
        <f>VLOOKUP($Y517,[1]Edades!$A$3:$H$153,8,FALSE)</f>
        <v>75-79</v>
      </c>
      <c r="AD517" s="91" t="s">
        <v>1589</v>
      </c>
      <c r="AE517" s="85">
        <v>1</v>
      </c>
      <c r="AF517" s="85" t="s">
        <v>807</v>
      </c>
      <c r="AG517" s="86" t="s">
        <v>1777</v>
      </c>
      <c r="AH517" s="85" t="s">
        <v>807</v>
      </c>
      <c r="AI517" s="85" t="s">
        <v>807</v>
      </c>
      <c r="AJ517" s="85" t="s">
        <v>807</v>
      </c>
      <c r="AK517" s="86" t="s">
        <v>1784</v>
      </c>
      <c r="AL517" s="86" t="s">
        <v>1600</v>
      </c>
      <c r="AM517" s="85" t="s">
        <v>1786</v>
      </c>
      <c r="AN517" s="85" t="s">
        <v>131</v>
      </c>
      <c r="AO517" s="85" t="s">
        <v>131</v>
      </c>
      <c r="AP517" s="85" t="s">
        <v>131</v>
      </c>
      <c r="AQ517" s="75" t="s">
        <v>1841</v>
      </c>
      <c r="AR517" s="53" t="str">
        <f t="shared" si="358"/>
        <v>86749 - Sibundoy</v>
      </c>
      <c r="AS517" s="85" t="s">
        <v>1669</v>
      </c>
      <c r="AT517" s="85">
        <v>3206925237</v>
      </c>
      <c r="AU517" s="85" t="s">
        <v>1219</v>
      </c>
      <c r="AV517" s="85"/>
      <c r="AW517" s="85"/>
      <c r="AX517" s="85"/>
      <c r="AY517" s="85"/>
      <c r="AZ517" s="85"/>
      <c r="BA517" s="85">
        <v>86</v>
      </c>
      <c r="BB517" s="85" t="s">
        <v>1778</v>
      </c>
      <c r="BC517" s="85">
        <v>86749</v>
      </c>
      <c r="BD517" s="85" t="s">
        <v>1669</v>
      </c>
      <c r="BE517" s="89">
        <v>860010017201</v>
      </c>
      <c r="BF517" s="49" t="s">
        <v>1080</v>
      </c>
      <c r="BG517" s="85" t="s">
        <v>1779</v>
      </c>
      <c r="BH517" s="85" t="s">
        <v>1780</v>
      </c>
      <c r="BI517" s="85">
        <v>4201616</v>
      </c>
      <c r="BJ517" s="85"/>
      <c r="BK517" s="85"/>
      <c r="BL517" s="85" t="s">
        <v>807</v>
      </c>
      <c r="BM517" s="85" t="s">
        <v>130</v>
      </c>
      <c r="BN517" s="85" t="s">
        <v>132</v>
      </c>
      <c r="BO517" s="85">
        <v>0</v>
      </c>
      <c r="BP517" s="85" t="s">
        <v>132</v>
      </c>
      <c r="BQ517" s="85" t="s">
        <v>132</v>
      </c>
      <c r="BR517" s="85" t="s">
        <v>807</v>
      </c>
      <c r="BS517" s="85" t="s">
        <v>807</v>
      </c>
      <c r="BT517" s="90">
        <v>44413</v>
      </c>
      <c r="BU517" s="85" t="s">
        <v>1677</v>
      </c>
      <c r="BV517" s="85" t="s">
        <v>130</v>
      </c>
      <c r="BW517" s="91" t="s">
        <v>1678</v>
      </c>
      <c r="BX517" s="85"/>
      <c r="BY517" s="85" t="s">
        <v>132</v>
      </c>
      <c r="BZ517" s="85" t="s">
        <v>807</v>
      </c>
      <c r="CA517" s="85" t="s">
        <v>807</v>
      </c>
      <c r="CB517" s="85"/>
      <c r="CC517" s="85"/>
      <c r="CD517" s="85" t="s">
        <v>131</v>
      </c>
      <c r="CE517" s="88" t="s">
        <v>1681</v>
      </c>
      <c r="CF517" s="80" t="str">
        <f t="shared" si="339"/>
        <v>HTA</v>
      </c>
      <c r="CG517" s="109">
        <v>90</v>
      </c>
      <c r="CH517" s="95">
        <v>164</v>
      </c>
      <c r="CI517" s="50">
        <f t="shared" si="343"/>
        <v>33.462224866151104</v>
      </c>
      <c r="CJ517" s="18" t="str">
        <f t="shared" si="344"/>
        <v>OBESIDAD</v>
      </c>
      <c r="CK517" s="95">
        <f>Hoja1!L519</f>
        <v>17</v>
      </c>
      <c r="CL517" s="10" t="s">
        <v>1113</v>
      </c>
      <c r="CM517" s="97">
        <v>44413</v>
      </c>
      <c r="CN517" s="92"/>
      <c r="CO517" s="75">
        <v>1</v>
      </c>
      <c r="CP517" s="97">
        <v>44413</v>
      </c>
      <c r="CQ517" s="75">
        <v>2</v>
      </c>
      <c r="CR517" s="65" t="s">
        <v>1222</v>
      </c>
      <c r="CS517" s="75">
        <v>0</v>
      </c>
      <c r="CT517" s="92" t="s">
        <v>131</v>
      </c>
      <c r="CU517" s="93" t="s">
        <v>807</v>
      </c>
      <c r="CV517" s="92"/>
      <c r="CW517" s="102">
        <v>140</v>
      </c>
      <c r="CX517" s="102">
        <v>80</v>
      </c>
      <c r="CY517" s="93" t="s">
        <v>807</v>
      </c>
      <c r="CZ517" s="92" t="s">
        <v>132</v>
      </c>
      <c r="DA517" s="75" t="s">
        <v>807</v>
      </c>
      <c r="DB517" s="92">
        <v>0</v>
      </c>
      <c r="DC517" s="75" t="str">
        <f t="shared" si="345"/>
        <v/>
      </c>
      <c r="DD517" s="16" t="str">
        <f t="shared" si="346"/>
        <v/>
      </c>
      <c r="DE517" s="16" t="str">
        <f t="shared" si="347"/>
        <v/>
      </c>
      <c r="DF517" s="16" t="str">
        <f t="shared" si="361"/>
        <v/>
      </c>
      <c r="DG517" s="16" t="str">
        <f t="shared" si="359"/>
        <v xml:space="preserve"> +  +  + </v>
      </c>
      <c r="DH517" s="16" t="str">
        <f>E517</f>
        <v>HTA</v>
      </c>
      <c r="DI517" s="98"/>
      <c r="DJ517" s="75" t="str">
        <f t="shared" si="348"/>
        <v>NO</v>
      </c>
      <c r="DL517" s="98"/>
      <c r="DM517" s="98"/>
      <c r="DN517" s="75" t="str">
        <f t="shared" si="349"/>
        <v>NO</v>
      </c>
      <c r="DO517" s="98"/>
      <c r="DP517" s="75" t="str">
        <f t="shared" si="350"/>
        <v>NO</v>
      </c>
      <c r="DQ517" s="98"/>
      <c r="DR517" s="75" t="str">
        <f t="shared" si="351"/>
        <v>NO</v>
      </c>
      <c r="DS517" s="98"/>
      <c r="DT517" s="75" t="str">
        <f t="shared" si="352"/>
        <v>NO</v>
      </c>
      <c r="DU517" s="98"/>
      <c r="DV517" s="75" t="str">
        <f t="shared" si="353"/>
        <v>NO</v>
      </c>
      <c r="DW517" s="98"/>
      <c r="DX517" s="75" t="str">
        <f t="shared" si="354"/>
        <v>NO</v>
      </c>
      <c r="DY517" s="98">
        <v>44400</v>
      </c>
      <c r="DZ517" s="75" t="str">
        <f t="shared" si="355"/>
        <v>SI</v>
      </c>
      <c r="EA517" s="98"/>
      <c r="EB517" s="75" t="str">
        <f t="shared" si="356"/>
        <v>NO</v>
      </c>
      <c r="EC517" s="98" t="s">
        <v>807</v>
      </c>
      <c r="ED517" s="92" t="s">
        <v>1530</v>
      </c>
      <c r="EE517" s="92"/>
      <c r="EF517" s="98" t="s">
        <v>807</v>
      </c>
      <c r="EG517" s="94"/>
      <c r="EH517" s="92" t="s">
        <v>1793</v>
      </c>
      <c r="EI517" s="99" t="s">
        <v>807</v>
      </c>
      <c r="EJ517" s="99"/>
      <c r="EK517" s="111">
        <v>44400</v>
      </c>
      <c r="EL517" s="92">
        <v>0.8</v>
      </c>
      <c r="EM517" s="112">
        <v>44400</v>
      </c>
      <c r="EN517" s="102">
        <v>78</v>
      </c>
      <c r="EO517" s="111">
        <v>44400</v>
      </c>
      <c r="EP517" s="92">
        <v>194</v>
      </c>
      <c r="EQ517" s="111">
        <v>44400</v>
      </c>
      <c r="ER517" s="99">
        <v>114.8</v>
      </c>
      <c r="ES517" s="111">
        <v>44400</v>
      </c>
      <c r="ET517" s="192">
        <v>59</v>
      </c>
      <c r="EU517" s="111">
        <v>44400</v>
      </c>
      <c r="EV517" s="92">
        <v>101</v>
      </c>
      <c r="EW517" s="101" t="s">
        <v>1940</v>
      </c>
      <c r="EX517" s="92"/>
      <c r="EY517" s="103" t="s">
        <v>1836</v>
      </c>
      <c r="EZ517" s="92">
        <v>98</v>
      </c>
      <c r="FA517" s="102"/>
      <c r="FB517" s="102"/>
      <c r="FC517" s="92"/>
      <c r="FD517" s="92"/>
      <c r="FE517" s="112">
        <v>44400</v>
      </c>
      <c r="FF517" s="105">
        <v>19</v>
      </c>
      <c r="FG517" s="111">
        <v>44400</v>
      </c>
      <c r="FH517" s="125">
        <v>50</v>
      </c>
      <c r="FI517" s="92"/>
      <c r="FJ517" s="94"/>
      <c r="FK517" s="92"/>
      <c r="FL517" s="97">
        <v>44413</v>
      </c>
      <c r="FM517" s="98" t="s">
        <v>1530</v>
      </c>
      <c r="FN517" s="97">
        <v>44778</v>
      </c>
      <c r="FO517" s="107" t="s">
        <v>807</v>
      </c>
      <c r="FP517" s="92" t="s">
        <v>132</v>
      </c>
      <c r="FQ517" s="92" t="s">
        <v>132</v>
      </c>
      <c r="FR517" s="92" t="s">
        <v>132</v>
      </c>
      <c r="FS517" s="107" t="s">
        <v>807</v>
      </c>
      <c r="FT517" s="92" t="s">
        <v>132</v>
      </c>
      <c r="FU517" s="92"/>
      <c r="GM517" s="102"/>
    </row>
    <row r="518" spans="1:195" s="75" customFormat="1" ht="26.25" x14ac:dyDescent="0.25">
      <c r="A518" s="85">
        <v>2022</v>
      </c>
      <c r="B518" s="76">
        <v>44926</v>
      </c>
      <c r="C518" s="85" t="s">
        <v>121</v>
      </c>
      <c r="D518" s="85" t="s">
        <v>122</v>
      </c>
      <c r="E518" s="85" t="s">
        <v>123</v>
      </c>
      <c r="F518" s="77">
        <f t="shared" si="360"/>
        <v>517</v>
      </c>
      <c r="G518" s="85" t="s">
        <v>1586</v>
      </c>
      <c r="H518" s="85">
        <v>86</v>
      </c>
      <c r="I518" s="85" t="s">
        <v>797</v>
      </c>
      <c r="J518" s="217" t="s">
        <v>800</v>
      </c>
      <c r="K518" s="77" t="str">
        <f>VLOOKUP(J518,[1]CodMpios!$B$1075:$E$1087,4,FALSE)</f>
        <v>86001 - Mocoa</v>
      </c>
      <c r="L518" s="77" t="str">
        <f>VLOOKUP($J518,[1]Coord_Mpios_X_Y!$B$102:$K$114,9,FALSE)</f>
        <v>1,228574994655</v>
      </c>
      <c r="M518" s="77" t="str">
        <f>VLOOKUP($J518,[1]Coord_Mpios_X_Y!$B$102:$K$114,10,FALSE)</f>
        <v>-76,684362183288</v>
      </c>
      <c r="N518" s="86" t="s">
        <v>1775</v>
      </c>
      <c r="O518" s="86" t="s">
        <v>1776</v>
      </c>
      <c r="P518" s="218"/>
      <c r="Q518" s="85" t="s">
        <v>126</v>
      </c>
      <c r="R518" s="108">
        <v>30708197</v>
      </c>
      <c r="S518" s="62" t="str">
        <f t="shared" si="342"/>
        <v>CC30708197</v>
      </c>
      <c r="T518" s="91" t="s">
        <v>235</v>
      </c>
      <c r="U518" s="85" t="s">
        <v>138</v>
      </c>
      <c r="V518" s="91" t="s">
        <v>879</v>
      </c>
      <c r="W518" s="85" t="s">
        <v>880</v>
      </c>
      <c r="X518" s="87">
        <v>21008</v>
      </c>
      <c r="Y518" s="89">
        <f t="shared" si="357"/>
        <v>57</v>
      </c>
      <c r="Z518" s="63">
        <f>VLOOKUP($Y518,[1]Edades!$A$3:$H$153,4,FALSE)</f>
        <v>5</v>
      </c>
      <c r="AA518" s="63" t="str">
        <f>VLOOKUP($Y518,[1]Edades!$A$3:$H$153,6,FALSE)</f>
        <v>5 - Adultez</v>
      </c>
      <c r="AB518" s="63">
        <f>VLOOKUP($Y518,[1]Edades!$A$3:$H$153,7,FALSE)</f>
        <v>12</v>
      </c>
      <c r="AC518" s="63" t="str">
        <f>VLOOKUP($Y518,[1]Edades!$A$3:$H$153,8,FALSE)</f>
        <v>55-59</v>
      </c>
      <c r="AD518" s="91" t="s">
        <v>1590</v>
      </c>
      <c r="AE518" s="85">
        <v>2</v>
      </c>
      <c r="AF518" s="85" t="s">
        <v>807</v>
      </c>
      <c r="AG518" s="127" t="s">
        <v>132</v>
      </c>
      <c r="AH518" s="127" t="s">
        <v>132</v>
      </c>
      <c r="AI518" s="127" t="s">
        <v>1595</v>
      </c>
      <c r="AJ518" s="127" t="s">
        <v>1591</v>
      </c>
      <c r="AK518" s="127" t="s">
        <v>2072</v>
      </c>
      <c r="AL518" s="127" t="s">
        <v>1863</v>
      </c>
      <c r="AM518" s="85" t="s">
        <v>1786</v>
      </c>
      <c r="AN518" s="85" t="s">
        <v>131</v>
      </c>
      <c r="AO518" s="85" t="s">
        <v>131</v>
      </c>
      <c r="AP518" s="85" t="s">
        <v>131</v>
      </c>
      <c r="AQ518" s="127" t="s">
        <v>1841</v>
      </c>
      <c r="AR518" s="53" t="str">
        <f t="shared" si="358"/>
        <v>86001 - Mocoa</v>
      </c>
      <c r="AS518" s="85" t="s">
        <v>1586</v>
      </c>
      <c r="AT518" s="85">
        <v>3183435535</v>
      </c>
      <c r="AU518" s="85" t="s">
        <v>1219</v>
      </c>
      <c r="AV518" s="85"/>
      <c r="AW518" s="85"/>
      <c r="AX518" s="85"/>
      <c r="AY518" s="85"/>
      <c r="AZ518" s="85"/>
      <c r="BA518" s="85">
        <v>86</v>
      </c>
      <c r="BB518" s="85" t="s">
        <v>1778</v>
      </c>
      <c r="BC518" s="85">
        <v>86001</v>
      </c>
      <c r="BD518" s="85" t="s">
        <v>1586</v>
      </c>
      <c r="BE518" s="89">
        <v>860010017201</v>
      </c>
      <c r="BF518" s="49" t="s">
        <v>1079</v>
      </c>
      <c r="BG518" s="85" t="s">
        <v>1779</v>
      </c>
      <c r="BH518" s="85" t="s">
        <v>1780</v>
      </c>
      <c r="BI518" s="85">
        <v>4201616</v>
      </c>
      <c r="BJ518" s="85"/>
      <c r="BK518" s="85"/>
      <c r="BL518" s="85" t="s">
        <v>807</v>
      </c>
      <c r="BM518" s="127" t="s">
        <v>132</v>
      </c>
      <c r="BN518" s="127" t="s">
        <v>132</v>
      </c>
      <c r="BO518" s="85">
        <v>0</v>
      </c>
      <c r="BP518" s="127" t="s">
        <v>132</v>
      </c>
      <c r="BQ518" s="127" t="s">
        <v>132</v>
      </c>
      <c r="BR518" s="127" t="s">
        <v>2241</v>
      </c>
      <c r="BS518" s="127" t="s">
        <v>132</v>
      </c>
      <c r="BT518" s="161">
        <v>44907</v>
      </c>
      <c r="BU518" s="127" t="s">
        <v>1677</v>
      </c>
      <c r="BV518" s="127" t="s">
        <v>130</v>
      </c>
      <c r="BW518" s="133" t="s">
        <v>1678</v>
      </c>
      <c r="BX518" s="127" t="s">
        <v>132</v>
      </c>
      <c r="BY518" s="125" t="s">
        <v>132</v>
      </c>
      <c r="BZ518" s="127" t="s">
        <v>130</v>
      </c>
      <c r="CA518" s="127" t="s">
        <v>132</v>
      </c>
      <c r="CB518" s="127" t="s">
        <v>132</v>
      </c>
      <c r="CC518" s="127" t="s">
        <v>132</v>
      </c>
      <c r="CD518" s="127" t="s">
        <v>131</v>
      </c>
      <c r="CE518" s="127" t="s">
        <v>1681</v>
      </c>
      <c r="CF518" s="127" t="s">
        <v>1842</v>
      </c>
      <c r="CG518" s="130">
        <v>65</v>
      </c>
      <c r="CH518" s="131">
        <v>164</v>
      </c>
      <c r="CI518" s="50">
        <f t="shared" si="343"/>
        <v>24.167162403331353</v>
      </c>
      <c r="CJ518" s="18" t="str">
        <f t="shared" si="344"/>
        <v>NORMAL</v>
      </c>
      <c r="CK518" s="95">
        <f>Hoja1!L520</f>
        <v>27</v>
      </c>
      <c r="CL518" s="10" t="s">
        <v>1115</v>
      </c>
      <c r="CM518" s="137">
        <v>44414</v>
      </c>
      <c r="CN518" s="127"/>
      <c r="CO518" s="75">
        <v>1</v>
      </c>
      <c r="CP518" s="144">
        <v>44414</v>
      </c>
      <c r="CQ518" s="75">
        <v>2</v>
      </c>
      <c r="CR518" s="65" t="s">
        <v>1222</v>
      </c>
      <c r="CS518" s="75">
        <v>0</v>
      </c>
      <c r="CT518" s="127" t="s">
        <v>131</v>
      </c>
      <c r="CU518" s="127" t="s">
        <v>132</v>
      </c>
      <c r="CV518" s="127"/>
      <c r="CW518" s="133">
        <v>130</v>
      </c>
      <c r="CX518" s="125">
        <v>90</v>
      </c>
      <c r="CY518" s="127" t="s">
        <v>131</v>
      </c>
      <c r="CZ518" s="127" t="s">
        <v>132</v>
      </c>
      <c r="DA518" s="127" t="s">
        <v>130</v>
      </c>
      <c r="DB518" s="92">
        <v>1</v>
      </c>
      <c r="DC518" s="75" t="str">
        <f t="shared" si="345"/>
        <v/>
      </c>
      <c r="DD518" s="16" t="str">
        <f t="shared" si="346"/>
        <v/>
      </c>
      <c r="DE518" s="16" t="str">
        <f t="shared" si="347"/>
        <v/>
      </c>
      <c r="DF518" s="16" t="str">
        <f t="shared" si="361"/>
        <v>HDL ALTO</v>
      </c>
      <c r="DG518" s="16" t="str">
        <f t="shared" si="359"/>
        <v xml:space="preserve"> +  +  + HDL ALTO</v>
      </c>
      <c r="DH518" s="16" t="str">
        <f>VLOOKUP(DG518,Hoja3!$A$19:$B$41,2,FALSE)</f>
        <v>HDL ALTO</v>
      </c>
      <c r="DI518" s="127"/>
      <c r="DJ518" s="75" t="str">
        <f t="shared" si="348"/>
        <v>NO</v>
      </c>
      <c r="DL518" s="127"/>
      <c r="DM518" s="183">
        <v>44883</v>
      </c>
      <c r="DN518" s="75" t="str">
        <f t="shared" si="349"/>
        <v>SI</v>
      </c>
      <c r="DO518" s="134"/>
      <c r="DP518" s="75" t="str">
        <f t="shared" si="350"/>
        <v>NO</v>
      </c>
      <c r="DQ518" s="134"/>
      <c r="DR518" s="75" t="str">
        <f t="shared" si="351"/>
        <v>NO</v>
      </c>
      <c r="DS518" s="134"/>
      <c r="DT518" s="75" t="str">
        <f t="shared" si="352"/>
        <v>NO</v>
      </c>
      <c r="DU518" s="144"/>
      <c r="DV518" s="75" t="str">
        <f t="shared" si="353"/>
        <v>NO</v>
      </c>
      <c r="DW518" s="144"/>
      <c r="DX518" s="75" t="str">
        <f t="shared" si="354"/>
        <v>NO</v>
      </c>
      <c r="DY518" s="149">
        <v>44581</v>
      </c>
      <c r="DZ518" s="75" t="str">
        <f t="shared" si="355"/>
        <v>SI</v>
      </c>
      <c r="EA518" s="144"/>
      <c r="EB518" s="75" t="str">
        <f t="shared" si="356"/>
        <v>NO</v>
      </c>
      <c r="EC518" s="127" t="s">
        <v>1675</v>
      </c>
      <c r="ED518" s="127" t="s">
        <v>1530</v>
      </c>
      <c r="EE518" s="127" t="s">
        <v>131</v>
      </c>
      <c r="EF518" s="127" t="s">
        <v>1814</v>
      </c>
      <c r="EG518" s="147">
        <v>83</v>
      </c>
      <c r="EH518" s="127" t="s">
        <v>131</v>
      </c>
      <c r="EI518" s="135">
        <v>2</v>
      </c>
      <c r="EJ518" s="135"/>
      <c r="EK518" s="149">
        <v>44597</v>
      </c>
      <c r="EL518" s="135">
        <v>0.69</v>
      </c>
      <c r="EM518" s="162">
        <v>44404</v>
      </c>
      <c r="EN518" s="133">
        <v>97</v>
      </c>
      <c r="EO518" s="134">
        <v>44404</v>
      </c>
      <c r="EP518" s="135">
        <v>174</v>
      </c>
      <c r="EQ518" s="134">
        <v>44404</v>
      </c>
      <c r="ER518" s="99">
        <v>92.7</v>
      </c>
      <c r="ES518" s="134">
        <v>44404</v>
      </c>
      <c r="ET518" s="225">
        <v>52.5</v>
      </c>
      <c r="EU518" s="134">
        <v>44404</v>
      </c>
      <c r="EV518" s="135">
        <v>144</v>
      </c>
      <c r="EW518" s="144">
        <v>44581</v>
      </c>
      <c r="EX518" s="127">
        <v>30</v>
      </c>
      <c r="EY518" s="127"/>
      <c r="EZ518" s="127"/>
      <c r="FA518" s="134">
        <v>44581</v>
      </c>
      <c r="FB518" s="127" t="s">
        <v>1799</v>
      </c>
      <c r="FC518" s="137"/>
      <c r="FD518" s="138"/>
      <c r="FE518" s="144">
        <v>44597</v>
      </c>
      <c r="FF518" s="127" t="s">
        <v>2073</v>
      </c>
      <c r="FG518" s="134">
        <v>44581</v>
      </c>
      <c r="FH518" s="138">
        <v>71.8</v>
      </c>
      <c r="FI518" s="145">
        <v>44404</v>
      </c>
      <c r="FJ518" s="127" t="s">
        <v>1712</v>
      </c>
      <c r="FK518" s="127">
        <v>102</v>
      </c>
      <c r="FL518" s="161">
        <v>44907</v>
      </c>
      <c r="FM518" s="127" t="s">
        <v>1530</v>
      </c>
      <c r="FN518" s="161">
        <v>44997</v>
      </c>
      <c r="FO518" s="127"/>
      <c r="FP518" s="127" t="s">
        <v>132</v>
      </c>
      <c r="FQ518" s="127" t="s">
        <v>132</v>
      </c>
      <c r="FR518" s="127" t="s">
        <v>132</v>
      </c>
      <c r="FS518" s="127" t="s">
        <v>132</v>
      </c>
      <c r="FT518" s="127" t="s">
        <v>132</v>
      </c>
      <c r="FU518" s="127"/>
      <c r="GM518" s="127"/>
    </row>
    <row r="519" spans="1:195" s="75" customFormat="1" x14ac:dyDescent="0.25">
      <c r="A519" s="85">
        <v>2022</v>
      </c>
      <c r="B519" s="76">
        <v>44926</v>
      </c>
      <c r="C519" s="85" t="s">
        <v>121</v>
      </c>
      <c r="D519" s="85" t="s">
        <v>122</v>
      </c>
      <c r="E519" s="85" t="s">
        <v>1475</v>
      </c>
      <c r="F519" s="77">
        <f t="shared" si="360"/>
        <v>518</v>
      </c>
      <c r="G519" s="85" t="s">
        <v>1586</v>
      </c>
      <c r="H519" s="85">
        <v>86</v>
      </c>
      <c r="I519" s="85" t="s">
        <v>797</v>
      </c>
      <c r="J519" s="217" t="s">
        <v>980</v>
      </c>
      <c r="K519" s="77" t="str">
        <f>VLOOKUP(J519,[1]CodMpios!$B$1075:$E$1087,4,FALSE)</f>
        <v>86755 - San Francisco</v>
      </c>
      <c r="L519" s="77" t="str">
        <f>VLOOKUP($J519,[1]Coord_Mpios_X_Y!$B$102:$K$114,9,FALSE)</f>
        <v>1,136071096046</v>
      </c>
      <c r="M519" s="77" t="str">
        <f>VLOOKUP($J519,[1]Coord_Mpios_X_Y!$B$102:$K$114,10,FALSE)</f>
        <v>-76,847266605795</v>
      </c>
      <c r="N519" s="86" t="s">
        <v>1592</v>
      </c>
      <c r="O519" s="86" t="s">
        <v>1776</v>
      </c>
      <c r="P519" s="218"/>
      <c r="Q519" s="85" t="s">
        <v>126</v>
      </c>
      <c r="R519" s="108">
        <v>5349216</v>
      </c>
      <c r="S519" s="62" t="str">
        <f t="shared" si="342"/>
        <v>CC5349216</v>
      </c>
      <c r="T519" s="91" t="s">
        <v>153</v>
      </c>
      <c r="U519" s="85" t="s">
        <v>438</v>
      </c>
      <c r="V519" s="91" t="s">
        <v>346</v>
      </c>
      <c r="W519" s="85" t="s">
        <v>819</v>
      </c>
      <c r="X519" s="87">
        <v>17869</v>
      </c>
      <c r="Y519" s="89">
        <f t="shared" si="357"/>
        <v>48</v>
      </c>
      <c r="Z519" s="63">
        <f>VLOOKUP($Y519,[1]Edades!$A$3:$H$153,4,FALSE)</f>
        <v>5</v>
      </c>
      <c r="AA519" s="63" t="str">
        <f>VLOOKUP($Y519,[1]Edades!$A$3:$H$153,6,FALSE)</f>
        <v>5 - Adultez</v>
      </c>
      <c r="AB519" s="63">
        <f>VLOOKUP($Y519,[1]Edades!$A$3:$H$153,7,FALSE)</f>
        <v>10</v>
      </c>
      <c r="AC519" s="63" t="str">
        <f>VLOOKUP($Y519,[1]Edades!$A$3:$H$153,8,FALSE)</f>
        <v>45-49</v>
      </c>
      <c r="AD519" s="91" t="s">
        <v>1589</v>
      </c>
      <c r="AE519" s="85">
        <v>1</v>
      </c>
      <c r="AF519" s="85" t="s">
        <v>807</v>
      </c>
      <c r="AG519" s="86" t="s">
        <v>1777</v>
      </c>
      <c r="AH519" s="85" t="s">
        <v>807</v>
      </c>
      <c r="AI519" s="85" t="s">
        <v>807</v>
      </c>
      <c r="AJ519" s="85" t="s">
        <v>807</v>
      </c>
      <c r="AK519" s="86" t="s">
        <v>1592</v>
      </c>
      <c r="AL519" s="86" t="s">
        <v>1601</v>
      </c>
      <c r="AM519" s="85" t="s">
        <v>1786</v>
      </c>
      <c r="AN519" s="85" t="s">
        <v>131</v>
      </c>
      <c r="AO519" s="85" t="s">
        <v>131</v>
      </c>
      <c r="AP519" s="85" t="s">
        <v>131</v>
      </c>
      <c r="AQ519" s="75" t="s">
        <v>1841</v>
      </c>
      <c r="AR519" s="53" t="str">
        <f t="shared" si="358"/>
        <v>86755 - San Francisco</v>
      </c>
      <c r="AS519" s="85" t="s">
        <v>1938</v>
      </c>
      <c r="AT519" s="85">
        <v>3144121401</v>
      </c>
      <c r="AU519" s="85" t="s">
        <v>1219</v>
      </c>
      <c r="AV519" s="85"/>
      <c r="AW519" s="85"/>
      <c r="AX519" s="85"/>
      <c r="AY519" s="85"/>
      <c r="AZ519" s="85"/>
      <c r="BA519" s="85">
        <v>86</v>
      </c>
      <c r="BB519" s="85" t="s">
        <v>1778</v>
      </c>
      <c r="BC519" s="85">
        <v>86755</v>
      </c>
      <c r="BD519" s="85" t="s">
        <v>1938</v>
      </c>
      <c r="BE519" s="89">
        <v>860010017201</v>
      </c>
      <c r="BF519" t="s">
        <v>1079</v>
      </c>
      <c r="BG519" s="85" t="s">
        <v>1779</v>
      </c>
      <c r="BH519" s="85" t="s">
        <v>1780</v>
      </c>
      <c r="BI519" s="85">
        <v>4201616</v>
      </c>
      <c r="BJ519" s="85"/>
      <c r="BK519" s="85"/>
      <c r="BL519" s="85" t="s">
        <v>807</v>
      </c>
      <c r="BM519" s="85" t="s">
        <v>130</v>
      </c>
      <c r="BN519" s="85" t="s">
        <v>132</v>
      </c>
      <c r="BO519" s="85">
        <v>0</v>
      </c>
      <c r="BP519" s="85" t="s">
        <v>132</v>
      </c>
      <c r="BQ519" s="85" t="s">
        <v>132</v>
      </c>
      <c r="BR519" s="85" t="s">
        <v>807</v>
      </c>
      <c r="BS519" s="85" t="s">
        <v>807</v>
      </c>
      <c r="BT519" s="90">
        <v>44785</v>
      </c>
      <c r="BU519" s="85" t="s">
        <v>1677</v>
      </c>
      <c r="BV519" s="85" t="s">
        <v>130</v>
      </c>
      <c r="BW519" s="91" t="s">
        <v>1678</v>
      </c>
      <c r="BX519" s="85"/>
      <c r="BY519" s="85" t="s">
        <v>132</v>
      </c>
      <c r="BZ519" s="85" t="s">
        <v>807</v>
      </c>
      <c r="CA519" s="85" t="s">
        <v>807</v>
      </c>
      <c r="CB519" s="85"/>
      <c r="CC519" s="85"/>
      <c r="CD519" s="85" t="s">
        <v>1533</v>
      </c>
      <c r="CE519" s="88" t="s">
        <v>1681</v>
      </c>
      <c r="CF519" s="80" t="str">
        <f t="shared" ref="CF519:CF522" si="362">E519</f>
        <v>HTA + DM</v>
      </c>
      <c r="CG519" s="109">
        <v>106</v>
      </c>
      <c r="CH519" s="95">
        <v>176</v>
      </c>
      <c r="CI519" s="50">
        <f t="shared" si="343"/>
        <v>34.220041322314053</v>
      </c>
      <c r="CJ519" s="18" t="str">
        <f t="shared" si="344"/>
        <v>OBESIDAD</v>
      </c>
      <c r="CK519" s="95">
        <f>Hoja1!L521</f>
        <v>5</v>
      </c>
      <c r="CL519" s="10" t="s">
        <v>1112</v>
      </c>
      <c r="CM519" s="97">
        <v>44417</v>
      </c>
      <c r="CN519" s="92"/>
      <c r="CO519" s="75">
        <v>1</v>
      </c>
      <c r="CP519" s="97">
        <v>44417</v>
      </c>
      <c r="CQ519" s="75">
        <v>1</v>
      </c>
      <c r="CR519" s="97">
        <v>44417</v>
      </c>
      <c r="CS519" s="75">
        <v>1</v>
      </c>
      <c r="CT519" s="92" t="s">
        <v>1709</v>
      </c>
      <c r="CU519" s="93" t="s">
        <v>807</v>
      </c>
      <c r="CV519" s="92"/>
      <c r="CW519" s="102">
        <v>140</v>
      </c>
      <c r="CX519" s="102">
        <v>85</v>
      </c>
      <c r="CY519" s="93" t="s">
        <v>807</v>
      </c>
      <c r="CZ519" s="92" t="s">
        <v>132</v>
      </c>
      <c r="DA519" s="75" t="s">
        <v>807</v>
      </c>
      <c r="DB519" s="92">
        <v>0</v>
      </c>
      <c r="DC519" s="75" t="str">
        <f t="shared" si="345"/>
        <v/>
      </c>
      <c r="DD519" s="16" t="str">
        <f t="shared" si="346"/>
        <v/>
      </c>
      <c r="DE519" s="16" t="str">
        <f t="shared" si="347"/>
        <v/>
      </c>
      <c r="DF519" s="16" t="str">
        <f t="shared" si="361"/>
        <v/>
      </c>
      <c r="DG519" s="16" t="str">
        <f t="shared" si="359"/>
        <v xml:space="preserve"> +  +  + </v>
      </c>
      <c r="DH519" s="16" t="str">
        <f>E519</f>
        <v>HTA + DM</v>
      </c>
      <c r="DI519" s="98"/>
      <c r="DJ519" s="75" t="str">
        <f t="shared" si="348"/>
        <v>NO</v>
      </c>
      <c r="DL519" s="98"/>
      <c r="DM519" s="98"/>
      <c r="DN519" s="75" t="str">
        <f t="shared" si="349"/>
        <v>NO</v>
      </c>
      <c r="DO519" s="98"/>
      <c r="DP519" s="75" t="str">
        <f t="shared" si="350"/>
        <v>NO</v>
      </c>
      <c r="DQ519" s="98"/>
      <c r="DR519" s="75" t="str">
        <f t="shared" si="351"/>
        <v>NO</v>
      </c>
      <c r="DS519" s="98"/>
      <c r="DT519" s="75" t="str">
        <f t="shared" si="352"/>
        <v>NO</v>
      </c>
      <c r="DU519" s="98"/>
      <c r="DV519" s="75" t="str">
        <f t="shared" si="353"/>
        <v>NO</v>
      </c>
      <c r="DW519" s="98"/>
      <c r="DX519" s="75" t="str">
        <f t="shared" si="354"/>
        <v>NO</v>
      </c>
      <c r="DY519" s="98">
        <v>44412</v>
      </c>
      <c r="DZ519" s="75" t="str">
        <f t="shared" si="355"/>
        <v>SI</v>
      </c>
      <c r="EA519" s="98"/>
      <c r="EB519" s="75" t="str">
        <f t="shared" si="356"/>
        <v>NO</v>
      </c>
      <c r="EC519" s="98" t="s">
        <v>807</v>
      </c>
      <c r="ED519" s="92" t="s">
        <v>1530</v>
      </c>
      <c r="EE519" s="92"/>
      <c r="EF519" s="98" t="s">
        <v>807</v>
      </c>
      <c r="EG519" s="94"/>
      <c r="EH519" s="92" t="s">
        <v>1793</v>
      </c>
      <c r="EI519" s="99" t="s">
        <v>807</v>
      </c>
      <c r="EJ519" s="99"/>
      <c r="EK519" s="111">
        <v>44413</v>
      </c>
      <c r="EL519" s="92">
        <v>1.3</v>
      </c>
      <c r="EM519" s="112">
        <v>44413</v>
      </c>
      <c r="EN519" s="102">
        <v>106</v>
      </c>
      <c r="EO519" s="111">
        <v>44413</v>
      </c>
      <c r="EP519" s="92">
        <v>147</v>
      </c>
      <c r="EQ519" s="111">
        <v>44413</v>
      </c>
      <c r="ER519" s="99">
        <v>72.2</v>
      </c>
      <c r="ES519" s="111">
        <v>44413</v>
      </c>
      <c r="ET519" s="192">
        <v>60</v>
      </c>
      <c r="EU519" s="111">
        <v>44413</v>
      </c>
      <c r="EV519" s="92">
        <v>74</v>
      </c>
      <c r="EW519" s="101" t="s">
        <v>1940</v>
      </c>
      <c r="EX519" s="92"/>
      <c r="EY519" s="112">
        <v>44413</v>
      </c>
      <c r="EZ519" s="92">
        <v>5.5</v>
      </c>
      <c r="FA519" s="102"/>
      <c r="FB519" s="102"/>
      <c r="FC519" s="92"/>
      <c r="FD519" s="92"/>
      <c r="FE519" s="112">
        <v>44413</v>
      </c>
      <c r="FF519" s="125">
        <v>14.5</v>
      </c>
      <c r="FG519" s="111">
        <v>44413</v>
      </c>
      <c r="FH519" s="125">
        <v>50</v>
      </c>
      <c r="FI519" s="92"/>
      <c r="FJ519" s="94"/>
      <c r="FK519" s="92"/>
      <c r="FL519" s="97">
        <v>44785</v>
      </c>
      <c r="FM519" s="98" t="s">
        <v>1530</v>
      </c>
      <c r="FN519" s="97">
        <v>44877</v>
      </c>
      <c r="FO519" s="107" t="s">
        <v>807</v>
      </c>
      <c r="FP519" s="92" t="s">
        <v>132</v>
      </c>
      <c r="FQ519" s="92" t="s">
        <v>132</v>
      </c>
      <c r="FR519" s="92" t="s">
        <v>132</v>
      </c>
      <c r="FS519" s="107" t="s">
        <v>807</v>
      </c>
      <c r="FT519" s="92" t="s">
        <v>132</v>
      </c>
      <c r="FU519" s="92"/>
      <c r="GM519" s="102"/>
    </row>
    <row r="520" spans="1:195" s="75" customFormat="1" x14ac:dyDescent="0.25">
      <c r="A520" s="85">
        <v>2022</v>
      </c>
      <c r="B520" s="76">
        <v>44926</v>
      </c>
      <c r="C520" s="85" t="s">
        <v>121</v>
      </c>
      <c r="D520" s="85" t="s">
        <v>122</v>
      </c>
      <c r="E520" s="85" t="s">
        <v>1474</v>
      </c>
      <c r="F520" s="77">
        <f t="shared" si="360"/>
        <v>519</v>
      </c>
      <c r="G520" s="85" t="s">
        <v>1586</v>
      </c>
      <c r="H520" s="85">
        <v>86</v>
      </c>
      <c r="I520" s="85" t="s">
        <v>797</v>
      </c>
      <c r="J520" s="217" t="s">
        <v>899</v>
      </c>
      <c r="K520" s="77" t="str">
        <f>VLOOKUP(J520,[1]CodMpios!$B$1075:$E$1087,4,FALSE)</f>
        <v>86320 - Orito</v>
      </c>
      <c r="L520" s="77" t="str">
        <f>VLOOKUP($J520,[1]Coord_Mpios_X_Y!$B$102:$K$114,9,FALSE)</f>
        <v>0,673756322544</v>
      </c>
      <c r="M520" s="77" t="str">
        <f>VLOOKUP($J520,[1]Coord_Mpios_X_Y!$B$102:$K$114,10,FALSE)</f>
        <v>-76,943139228782</v>
      </c>
      <c r="N520" s="86" t="s">
        <v>1775</v>
      </c>
      <c r="O520" s="86" t="s">
        <v>1776</v>
      </c>
      <c r="P520" s="218"/>
      <c r="Q520" s="85" t="s">
        <v>126</v>
      </c>
      <c r="R520" s="108">
        <v>98323316</v>
      </c>
      <c r="S520" s="62" t="str">
        <f t="shared" si="342"/>
        <v>CC98323316</v>
      </c>
      <c r="T520" s="91" t="s">
        <v>663</v>
      </c>
      <c r="U520" s="85" t="s">
        <v>375</v>
      </c>
      <c r="V520" s="91" t="s">
        <v>217</v>
      </c>
      <c r="W520" s="85" t="s">
        <v>1183</v>
      </c>
      <c r="X520" s="87">
        <v>25781</v>
      </c>
      <c r="Y520" s="89">
        <f t="shared" si="357"/>
        <v>70</v>
      </c>
      <c r="Z520" s="63">
        <f>VLOOKUP($Y520,[1]Edades!$A$3:$H$153,4,FALSE)</f>
        <v>6</v>
      </c>
      <c r="AA520" s="63" t="str">
        <f>VLOOKUP($Y520,[1]Edades!$A$3:$H$153,6,FALSE)</f>
        <v>6 - Persona mayor</v>
      </c>
      <c r="AB520" s="63">
        <f>VLOOKUP($Y520,[1]Edades!$A$3:$H$153,7,FALSE)</f>
        <v>15</v>
      </c>
      <c r="AC520" s="63" t="str">
        <f>VLOOKUP($Y520,[1]Edades!$A$3:$H$153,8,FALSE)</f>
        <v>70-74</v>
      </c>
      <c r="AD520" s="91" t="s">
        <v>1589</v>
      </c>
      <c r="AE520" s="85">
        <v>1</v>
      </c>
      <c r="AF520" s="85" t="s">
        <v>807</v>
      </c>
      <c r="AG520" s="86" t="s">
        <v>1777</v>
      </c>
      <c r="AH520" s="85" t="s">
        <v>807</v>
      </c>
      <c r="AI520" s="85" t="s">
        <v>807</v>
      </c>
      <c r="AJ520" s="85" t="s">
        <v>807</v>
      </c>
      <c r="AK520" s="86" t="s">
        <v>1775</v>
      </c>
      <c r="AL520" s="86" t="s">
        <v>1600</v>
      </c>
      <c r="AM520" s="85" t="s">
        <v>1786</v>
      </c>
      <c r="AN520" s="85" t="s">
        <v>131</v>
      </c>
      <c r="AO520" s="85" t="s">
        <v>131</v>
      </c>
      <c r="AP520" s="85" t="s">
        <v>131</v>
      </c>
      <c r="AQ520" s="75" t="s">
        <v>1841</v>
      </c>
      <c r="AR520" s="53" t="str">
        <f t="shared" si="358"/>
        <v>86320 - Orito</v>
      </c>
      <c r="AS520" s="85" t="s">
        <v>1608</v>
      </c>
      <c r="AT520" s="85">
        <v>3136496805</v>
      </c>
      <c r="AU520" s="85" t="s">
        <v>1219</v>
      </c>
      <c r="AV520" s="85"/>
      <c r="AW520" s="85"/>
      <c r="AX520" s="85"/>
      <c r="AY520" s="85"/>
      <c r="AZ520" s="85"/>
      <c r="BA520" s="85">
        <v>86</v>
      </c>
      <c r="BB520" s="85" t="s">
        <v>1778</v>
      </c>
      <c r="BC520" s="85">
        <v>86320</v>
      </c>
      <c r="BD520" s="85" t="s">
        <v>1608</v>
      </c>
      <c r="BE520" s="89">
        <v>860010017201</v>
      </c>
      <c r="BF520" s="49" t="s">
        <v>1082</v>
      </c>
      <c r="BG520" s="85" t="s">
        <v>1779</v>
      </c>
      <c r="BH520" s="85" t="s">
        <v>1780</v>
      </c>
      <c r="BI520" s="85">
        <v>4201616</v>
      </c>
      <c r="BJ520" s="85"/>
      <c r="BK520" s="85"/>
      <c r="BL520" s="85" t="s">
        <v>807</v>
      </c>
      <c r="BM520" s="85" t="s">
        <v>130</v>
      </c>
      <c r="BN520" s="85" t="s">
        <v>132</v>
      </c>
      <c r="BO520" s="85">
        <v>0</v>
      </c>
      <c r="BP520" s="85" t="s">
        <v>132</v>
      </c>
      <c r="BQ520" s="85" t="s">
        <v>132</v>
      </c>
      <c r="BR520" s="85" t="s">
        <v>1676</v>
      </c>
      <c r="BS520" s="85" t="s">
        <v>132</v>
      </c>
      <c r="BT520" s="90">
        <v>44827</v>
      </c>
      <c r="BU520" s="85" t="s">
        <v>1677</v>
      </c>
      <c r="BV520" s="85" t="s">
        <v>130</v>
      </c>
      <c r="BW520" s="91" t="s">
        <v>131</v>
      </c>
      <c r="BX520" s="85"/>
      <c r="BY520" s="85" t="s">
        <v>131</v>
      </c>
      <c r="BZ520" s="85" t="s">
        <v>131</v>
      </c>
      <c r="CA520" s="85" t="s">
        <v>132</v>
      </c>
      <c r="CB520" s="120" t="s">
        <v>2074</v>
      </c>
      <c r="CC520" s="85"/>
      <c r="CD520" s="85" t="s">
        <v>131</v>
      </c>
      <c r="CE520" s="88" t="s">
        <v>1681</v>
      </c>
      <c r="CF520" s="80" t="str">
        <f t="shared" si="362"/>
        <v>DM</v>
      </c>
      <c r="CG520" s="109">
        <v>51</v>
      </c>
      <c r="CH520" s="95">
        <v>151</v>
      </c>
      <c r="CI520" s="50">
        <f t="shared" si="343"/>
        <v>22.367440024560327</v>
      </c>
      <c r="CJ520" s="18" t="str">
        <f t="shared" si="344"/>
        <v>NORMAL</v>
      </c>
      <c r="CK520" s="95" t="e">
        <f>Hoja1!L522</f>
        <v>#DIV/0!</v>
      </c>
      <c r="CL520" s="10" t="s">
        <v>807</v>
      </c>
      <c r="CM520" s="97">
        <v>44418</v>
      </c>
      <c r="CN520" s="92"/>
      <c r="CO520" s="92">
        <v>2</v>
      </c>
      <c r="CP520" s="65" t="s">
        <v>1222</v>
      </c>
      <c r="CQ520" s="75">
        <v>1</v>
      </c>
      <c r="CR520" s="97">
        <v>44418</v>
      </c>
      <c r="CS520" s="75">
        <v>1</v>
      </c>
      <c r="CT520" s="92" t="s">
        <v>1709</v>
      </c>
      <c r="CU520" s="93" t="s">
        <v>807</v>
      </c>
      <c r="CV520" s="92"/>
      <c r="CW520" s="102">
        <v>100</v>
      </c>
      <c r="CX520" s="102">
        <v>60</v>
      </c>
      <c r="CY520" s="93" t="s">
        <v>807</v>
      </c>
      <c r="CZ520" s="92" t="s">
        <v>132</v>
      </c>
      <c r="DA520" s="75" t="s">
        <v>807</v>
      </c>
      <c r="DB520" s="92">
        <v>0</v>
      </c>
      <c r="DC520" s="75" t="str">
        <f t="shared" si="345"/>
        <v/>
      </c>
      <c r="DD520" s="16" t="str">
        <f t="shared" si="346"/>
        <v/>
      </c>
      <c r="DE520" s="16" t="str">
        <f t="shared" si="347"/>
        <v/>
      </c>
      <c r="DF520" s="16" t="str">
        <f t="shared" si="361"/>
        <v/>
      </c>
      <c r="DG520" s="16" t="str">
        <f t="shared" si="359"/>
        <v xml:space="preserve"> +  +  + </v>
      </c>
      <c r="DH520" s="16" t="str">
        <f>E520</f>
        <v>DM</v>
      </c>
      <c r="DI520" s="98"/>
      <c r="DJ520" s="75" t="str">
        <f t="shared" si="348"/>
        <v>NO</v>
      </c>
      <c r="DL520" s="98"/>
      <c r="DM520" s="98"/>
      <c r="DN520" s="75" t="str">
        <f t="shared" si="349"/>
        <v>NO</v>
      </c>
      <c r="DO520" s="98"/>
      <c r="DP520" s="75" t="str">
        <f t="shared" si="350"/>
        <v>NO</v>
      </c>
      <c r="DQ520" s="98"/>
      <c r="DR520" s="75" t="str">
        <f t="shared" si="351"/>
        <v>NO</v>
      </c>
      <c r="DS520" s="98"/>
      <c r="DT520" s="75" t="str">
        <f t="shared" si="352"/>
        <v>NO</v>
      </c>
      <c r="DU520" s="98"/>
      <c r="DV520" s="75" t="str">
        <f t="shared" si="353"/>
        <v>NO</v>
      </c>
      <c r="DW520" s="98"/>
      <c r="DX520" s="75" t="str">
        <f t="shared" si="354"/>
        <v>NO</v>
      </c>
      <c r="DY520" s="98"/>
      <c r="DZ520" s="75" t="str">
        <f t="shared" si="355"/>
        <v>NO</v>
      </c>
      <c r="EA520" s="98"/>
      <c r="EB520" s="75" t="str">
        <f t="shared" si="356"/>
        <v>NO</v>
      </c>
      <c r="EC520" s="98" t="s">
        <v>807</v>
      </c>
      <c r="ED520" s="92" t="s">
        <v>1530</v>
      </c>
      <c r="EE520" s="92"/>
      <c r="EF520" s="98" t="s">
        <v>807</v>
      </c>
      <c r="EG520" s="94"/>
      <c r="EH520" s="99" t="s">
        <v>131</v>
      </c>
      <c r="EI520" s="99" t="s">
        <v>807</v>
      </c>
      <c r="EJ520" s="99"/>
      <c r="EK520" s="101">
        <v>44410</v>
      </c>
      <c r="EL520" s="92">
        <v>0.9</v>
      </c>
      <c r="EM520" s="103">
        <v>44410</v>
      </c>
      <c r="EN520" s="102">
        <v>110</v>
      </c>
      <c r="EO520" s="101"/>
      <c r="EP520" s="92"/>
      <c r="EQ520" s="101"/>
      <c r="ER520" s="99">
        <v>0</v>
      </c>
      <c r="ES520" s="101"/>
      <c r="ET520" s="192"/>
      <c r="EU520" s="101"/>
      <c r="EV520" s="92"/>
      <c r="EW520" s="101"/>
      <c r="EX520" s="92"/>
      <c r="EY520" s="103">
        <v>44410</v>
      </c>
      <c r="EZ520" s="92">
        <v>7.5</v>
      </c>
      <c r="FA520" s="102"/>
      <c r="FB520" s="102"/>
      <c r="FC520" s="92"/>
      <c r="FD520" s="92"/>
      <c r="FE520" s="103"/>
      <c r="FF520" s="105"/>
      <c r="FG520" s="101"/>
      <c r="FH520" s="105"/>
      <c r="FI520" s="92"/>
      <c r="FJ520" s="94"/>
      <c r="FK520" s="92"/>
      <c r="FL520" s="97">
        <v>44827</v>
      </c>
      <c r="FM520" s="98" t="s">
        <v>1530</v>
      </c>
      <c r="FN520" s="97">
        <v>44918</v>
      </c>
      <c r="FO520" s="107" t="s">
        <v>807</v>
      </c>
      <c r="FP520" s="92" t="s">
        <v>132</v>
      </c>
      <c r="FQ520" s="92" t="s">
        <v>132</v>
      </c>
      <c r="FR520" s="92" t="s">
        <v>132</v>
      </c>
      <c r="FS520" s="107" t="s">
        <v>807</v>
      </c>
      <c r="FT520" s="92" t="s">
        <v>132</v>
      </c>
      <c r="FU520" s="92"/>
      <c r="GM520" s="102"/>
    </row>
    <row r="521" spans="1:195" s="75" customFormat="1" x14ac:dyDescent="0.25">
      <c r="A521" s="85">
        <v>2022</v>
      </c>
      <c r="B521" s="76">
        <v>44926</v>
      </c>
      <c r="C521" s="85" t="s">
        <v>121</v>
      </c>
      <c r="D521" s="85" t="s">
        <v>122</v>
      </c>
      <c r="E521" s="85" t="s">
        <v>123</v>
      </c>
      <c r="F521" s="77">
        <f t="shared" si="360"/>
        <v>520</v>
      </c>
      <c r="G521" s="85" t="s">
        <v>1586</v>
      </c>
      <c r="H521" s="85">
        <v>86</v>
      </c>
      <c r="I521" s="85" t="s">
        <v>797</v>
      </c>
      <c r="J521" s="217" t="s">
        <v>983</v>
      </c>
      <c r="K521" s="77" t="str">
        <f>VLOOKUP(J521,[1]CodMpios!$B$1075:$E$1087,4,FALSE)</f>
        <v>86749 - Sibundoy</v>
      </c>
      <c r="L521" s="77" t="str">
        <f>VLOOKUP($J521,[1]Coord_Mpios_X_Y!$B$102:$K$114,9,FALSE)</f>
        <v>1,228746922448</v>
      </c>
      <c r="M521" s="77" t="str">
        <f>VLOOKUP($J521,[1]Coord_Mpios_X_Y!$B$102:$K$114,10,FALSE)</f>
        <v>-76,913075853547</v>
      </c>
      <c r="N521" s="86" t="s">
        <v>1775</v>
      </c>
      <c r="O521" s="86" t="s">
        <v>1776</v>
      </c>
      <c r="P521" s="218"/>
      <c r="Q521" s="85" t="s">
        <v>126</v>
      </c>
      <c r="R521" s="108">
        <v>27476467</v>
      </c>
      <c r="S521" s="62" t="str">
        <f t="shared" si="342"/>
        <v>CC27476467</v>
      </c>
      <c r="T521" s="91" t="s">
        <v>730</v>
      </c>
      <c r="U521" s="85" t="s">
        <v>203</v>
      </c>
      <c r="V521" s="91" t="s">
        <v>592</v>
      </c>
      <c r="W521" s="85" t="s">
        <v>585</v>
      </c>
      <c r="X521" s="87">
        <v>20596</v>
      </c>
      <c r="Y521" s="89">
        <f t="shared" si="357"/>
        <v>56</v>
      </c>
      <c r="Z521" s="63">
        <f>VLOOKUP($Y521,[1]Edades!$A$3:$H$153,4,FALSE)</f>
        <v>5</v>
      </c>
      <c r="AA521" s="63" t="str">
        <f>VLOOKUP($Y521,[1]Edades!$A$3:$H$153,6,FALSE)</f>
        <v>5 - Adultez</v>
      </c>
      <c r="AB521" s="63">
        <f>VLOOKUP($Y521,[1]Edades!$A$3:$H$153,7,FALSE)</f>
        <v>12</v>
      </c>
      <c r="AC521" s="63" t="str">
        <f>VLOOKUP($Y521,[1]Edades!$A$3:$H$153,8,FALSE)</f>
        <v>55-59</v>
      </c>
      <c r="AD521" s="91" t="s">
        <v>1590</v>
      </c>
      <c r="AE521" s="85">
        <v>2</v>
      </c>
      <c r="AF521" s="85" t="s">
        <v>807</v>
      </c>
      <c r="AG521" s="86" t="s">
        <v>1777</v>
      </c>
      <c r="AH521" s="85" t="s">
        <v>807</v>
      </c>
      <c r="AI521" s="85" t="s">
        <v>807</v>
      </c>
      <c r="AJ521" s="85" t="s">
        <v>807</v>
      </c>
      <c r="AK521" s="86" t="s">
        <v>1775</v>
      </c>
      <c r="AL521" s="86" t="s">
        <v>1602</v>
      </c>
      <c r="AM521" s="85" t="s">
        <v>1786</v>
      </c>
      <c r="AN521" s="85" t="s">
        <v>131</v>
      </c>
      <c r="AO521" s="85" t="s">
        <v>131</v>
      </c>
      <c r="AP521" s="85" t="s">
        <v>131</v>
      </c>
      <c r="AQ521" s="75" t="s">
        <v>1841</v>
      </c>
      <c r="AR521" s="53" t="str">
        <f t="shared" si="358"/>
        <v>86749 - Sibundoy</v>
      </c>
      <c r="AS521" s="85" t="s">
        <v>1669</v>
      </c>
      <c r="AT521" s="85">
        <v>3107229341</v>
      </c>
      <c r="AU521" s="85" t="s">
        <v>1219</v>
      </c>
      <c r="AV521" s="85"/>
      <c r="AW521" s="85"/>
      <c r="AX521" s="85"/>
      <c r="AY521" s="85"/>
      <c r="AZ521" s="85"/>
      <c r="BA521" s="85">
        <v>86</v>
      </c>
      <c r="BB521" s="85" t="s">
        <v>1778</v>
      </c>
      <c r="BC521" s="85">
        <v>86749</v>
      </c>
      <c r="BD521" s="85" t="s">
        <v>1669</v>
      </c>
      <c r="BE521" s="89">
        <v>860010017201</v>
      </c>
      <c r="BF521" s="49" t="s">
        <v>1080</v>
      </c>
      <c r="BG521" s="85" t="s">
        <v>1779</v>
      </c>
      <c r="BH521" s="85" t="s">
        <v>1780</v>
      </c>
      <c r="BI521" s="85">
        <v>4201616</v>
      </c>
      <c r="BJ521" s="85"/>
      <c r="BK521" s="85"/>
      <c r="BL521" s="85" t="s">
        <v>807</v>
      </c>
      <c r="BM521" s="85" t="s">
        <v>130</v>
      </c>
      <c r="BN521" s="85" t="s">
        <v>132</v>
      </c>
      <c r="BO521" s="85">
        <v>0</v>
      </c>
      <c r="BP521" s="85" t="s">
        <v>132</v>
      </c>
      <c r="BQ521" s="85" t="s">
        <v>132</v>
      </c>
      <c r="BR521" s="85" t="s">
        <v>807</v>
      </c>
      <c r="BS521" s="85" t="s">
        <v>807</v>
      </c>
      <c r="BT521" s="90">
        <v>44419</v>
      </c>
      <c r="BU521" s="85" t="s">
        <v>1677</v>
      </c>
      <c r="BV521" s="85" t="s">
        <v>130</v>
      </c>
      <c r="BW521" s="91" t="s">
        <v>1678</v>
      </c>
      <c r="BX521" s="85"/>
      <c r="BY521" s="85" t="s">
        <v>132</v>
      </c>
      <c r="BZ521" s="85" t="s">
        <v>807</v>
      </c>
      <c r="CA521" s="85" t="s">
        <v>807</v>
      </c>
      <c r="CB521" s="85"/>
      <c r="CC521" s="85"/>
      <c r="CD521" s="85" t="s">
        <v>131</v>
      </c>
      <c r="CE521" s="88" t="s">
        <v>1681</v>
      </c>
      <c r="CF521" s="80" t="str">
        <f t="shared" si="362"/>
        <v>HTA</v>
      </c>
      <c r="CG521" s="109">
        <v>78</v>
      </c>
      <c r="CH521" s="95">
        <v>165</v>
      </c>
      <c r="CI521" s="50">
        <f t="shared" si="343"/>
        <v>28.650137741046834</v>
      </c>
      <c r="CJ521" s="18" t="str">
        <f t="shared" si="344"/>
        <v>SOBREPESO</v>
      </c>
      <c r="CK521" s="95">
        <f>Hoja1!L523</f>
        <v>0</v>
      </c>
      <c r="CL521" s="10" t="s">
        <v>1112</v>
      </c>
      <c r="CM521" s="97">
        <v>44419</v>
      </c>
      <c r="CN521" s="92"/>
      <c r="CO521" s="75">
        <v>1</v>
      </c>
      <c r="CP521" s="97">
        <v>44419</v>
      </c>
      <c r="CQ521" s="75">
        <v>2</v>
      </c>
      <c r="CR521" s="65" t="s">
        <v>1222</v>
      </c>
      <c r="CS521" s="75">
        <v>0</v>
      </c>
      <c r="CT521" s="92" t="s">
        <v>131</v>
      </c>
      <c r="CU521" s="93" t="s">
        <v>807</v>
      </c>
      <c r="CV521" s="92"/>
      <c r="CW521" s="102">
        <v>140</v>
      </c>
      <c r="CX521" s="102">
        <v>85</v>
      </c>
      <c r="CY521" s="93" t="s">
        <v>807</v>
      </c>
      <c r="CZ521" s="92" t="s">
        <v>132</v>
      </c>
      <c r="DA521" s="75" t="s">
        <v>807</v>
      </c>
      <c r="DB521" s="92">
        <v>0</v>
      </c>
      <c r="DC521" s="75" t="str">
        <f t="shared" si="345"/>
        <v/>
      </c>
      <c r="DD521" s="16" t="str">
        <f t="shared" si="346"/>
        <v/>
      </c>
      <c r="DE521" s="16" t="str">
        <f t="shared" si="347"/>
        <v/>
      </c>
      <c r="DF521" s="16" t="str">
        <f t="shared" si="361"/>
        <v/>
      </c>
      <c r="DG521" s="16" t="str">
        <f t="shared" si="359"/>
        <v xml:space="preserve"> +  +  + </v>
      </c>
      <c r="DH521" s="16" t="str">
        <f>E521</f>
        <v>HTA</v>
      </c>
      <c r="DI521" s="98"/>
      <c r="DJ521" s="75" t="str">
        <f t="shared" si="348"/>
        <v>NO</v>
      </c>
      <c r="DL521" s="98"/>
      <c r="DM521" s="98"/>
      <c r="DN521" s="75" t="str">
        <f t="shared" si="349"/>
        <v>NO</v>
      </c>
      <c r="DO521" s="98"/>
      <c r="DP521" s="75" t="str">
        <f t="shared" si="350"/>
        <v>NO</v>
      </c>
      <c r="DQ521" s="98"/>
      <c r="DR521" s="75" t="str">
        <f t="shared" si="351"/>
        <v>NO</v>
      </c>
      <c r="DS521" s="98"/>
      <c r="DT521" s="75" t="str">
        <f t="shared" si="352"/>
        <v>NO</v>
      </c>
      <c r="DU521" s="98"/>
      <c r="DV521" s="75" t="str">
        <f t="shared" si="353"/>
        <v>NO</v>
      </c>
      <c r="DW521" s="98"/>
      <c r="DX521" s="75" t="str">
        <f t="shared" si="354"/>
        <v>NO</v>
      </c>
      <c r="DY521" s="98">
        <v>44404</v>
      </c>
      <c r="DZ521" s="75" t="str">
        <f t="shared" si="355"/>
        <v>SI</v>
      </c>
      <c r="EA521" s="98"/>
      <c r="EB521" s="75" t="str">
        <f t="shared" si="356"/>
        <v>NO</v>
      </c>
      <c r="EC521" s="98" t="s">
        <v>807</v>
      </c>
      <c r="ED521" s="92" t="s">
        <v>1530</v>
      </c>
      <c r="EE521" s="92"/>
      <c r="EF521" s="98" t="s">
        <v>807</v>
      </c>
      <c r="EG521" s="94"/>
      <c r="EH521" s="92" t="s">
        <v>1793</v>
      </c>
      <c r="EI521" s="99" t="s">
        <v>807</v>
      </c>
      <c r="EJ521" s="99"/>
      <c r="EK521" s="101">
        <v>44403</v>
      </c>
      <c r="EL521" s="92">
        <v>0.6</v>
      </c>
      <c r="EM521" s="103">
        <v>44403</v>
      </c>
      <c r="EN521" s="102">
        <v>100</v>
      </c>
      <c r="EO521" s="101">
        <v>44403</v>
      </c>
      <c r="EP521" s="92">
        <v>261</v>
      </c>
      <c r="EQ521" s="101">
        <v>1845</v>
      </c>
      <c r="ER521" s="99">
        <v>-764.8</v>
      </c>
      <c r="ES521" s="101" t="s">
        <v>1836</v>
      </c>
      <c r="ET521" s="192">
        <v>999</v>
      </c>
      <c r="EU521" s="101">
        <v>44403</v>
      </c>
      <c r="EV521" s="92">
        <v>134</v>
      </c>
      <c r="EW521" s="101" t="s">
        <v>1940</v>
      </c>
      <c r="EX521" s="92"/>
      <c r="EY521" s="103" t="s">
        <v>1836</v>
      </c>
      <c r="EZ521" s="92">
        <v>98</v>
      </c>
      <c r="FA521" s="102"/>
      <c r="FB521" s="102"/>
      <c r="FC521" s="92"/>
      <c r="FD521" s="92"/>
      <c r="FE521" s="103">
        <v>44403</v>
      </c>
      <c r="FF521" s="105">
        <v>14.8</v>
      </c>
      <c r="FG521" s="101" t="s">
        <v>1836</v>
      </c>
      <c r="FH521" s="105">
        <v>98</v>
      </c>
      <c r="FI521" s="92"/>
      <c r="FJ521" s="94"/>
      <c r="FK521" s="92"/>
      <c r="FL521" s="97">
        <v>44419</v>
      </c>
      <c r="FM521" s="98" t="s">
        <v>1530</v>
      </c>
      <c r="FN521" s="97">
        <v>44784</v>
      </c>
      <c r="FO521" s="107" t="s">
        <v>807</v>
      </c>
      <c r="FP521" s="92" t="s">
        <v>132</v>
      </c>
      <c r="FQ521" s="92" t="s">
        <v>132</v>
      </c>
      <c r="FR521" s="92" t="s">
        <v>132</v>
      </c>
      <c r="FS521" s="107" t="s">
        <v>807</v>
      </c>
      <c r="FT521" s="92" t="s">
        <v>132</v>
      </c>
      <c r="FU521" s="92"/>
      <c r="GM521" s="102"/>
    </row>
    <row r="522" spans="1:195" s="75" customFormat="1" x14ac:dyDescent="0.25">
      <c r="A522" s="85">
        <v>2022</v>
      </c>
      <c r="B522" s="76">
        <v>44926</v>
      </c>
      <c r="C522" s="85" t="s">
        <v>121</v>
      </c>
      <c r="D522" s="85" t="s">
        <v>122</v>
      </c>
      <c r="E522" s="85" t="s">
        <v>123</v>
      </c>
      <c r="F522" s="77">
        <f t="shared" si="360"/>
        <v>521</v>
      </c>
      <c r="G522" s="85" t="s">
        <v>1586</v>
      </c>
      <c r="H522" s="85">
        <v>86</v>
      </c>
      <c r="I522" s="85" t="s">
        <v>797</v>
      </c>
      <c r="J522" s="217" t="s">
        <v>983</v>
      </c>
      <c r="K522" s="77" t="str">
        <f>VLOOKUP(J522,[1]CodMpios!$B$1075:$E$1087,4,FALSE)</f>
        <v>86749 - Sibundoy</v>
      </c>
      <c r="L522" s="77" t="str">
        <f>VLOOKUP($J522,[1]Coord_Mpios_X_Y!$B$102:$K$114,9,FALSE)</f>
        <v>1,228746922448</v>
      </c>
      <c r="M522" s="77" t="str">
        <f>VLOOKUP($J522,[1]Coord_Mpios_X_Y!$B$102:$K$114,10,FALSE)</f>
        <v>-76,913075853547</v>
      </c>
      <c r="N522" s="86" t="s">
        <v>1775</v>
      </c>
      <c r="O522" s="86" t="s">
        <v>1776</v>
      </c>
      <c r="P522" s="218"/>
      <c r="Q522" s="85" t="s">
        <v>126</v>
      </c>
      <c r="R522" s="108">
        <v>97470281</v>
      </c>
      <c r="S522" s="62" t="str">
        <f t="shared" si="342"/>
        <v>CC97470281</v>
      </c>
      <c r="T522" s="91" t="s">
        <v>663</v>
      </c>
      <c r="U522" s="85" t="s">
        <v>200</v>
      </c>
      <c r="V522" s="91" t="s">
        <v>190</v>
      </c>
      <c r="W522" s="85" t="s">
        <v>372</v>
      </c>
      <c r="X522" s="87">
        <v>22555</v>
      </c>
      <c r="Y522" s="89">
        <f t="shared" si="357"/>
        <v>61</v>
      </c>
      <c r="Z522" s="63">
        <f>VLOOKUP($Y522,[1]Edades!$A$3:$H$153,4,FALSE)</f>
        <v>6</v>
      </c>
      <c r="AA522" s="63" t="str">
        <f>VLOOKUP($Y522,[1]Edades!$A$3:$H$153,6,FALSE)</f>
        <v>6 - Persona mayor</v>
      </c>
      <c r="AB522" s="63">
        <f>VLOOKUP($Y522,[1]Edades!$A$3:$H$153,7,FALSE)</f>
        <v>13</v>
      </c>
      <c r="AC522" s="63" t="str">
        <f>VLOOKUP($Y522,[1]Edades!$A$3:$H$153,8,FALSE)</f>
        <v>60-64</v>
      </c>
      <c r="AD522" s="91" t="s">
        <v>1589</v>
      </c>
      <c r="AE522" s="85">
        <v>1</v>
      </c>
      <c r="AF522" s="85" t="s">
        <v>807</v>
      </c>
      <c r="AG522" s="86" t="s">
        <v>1777</v>
      </c>
      <c r="AH522" s="85" t="s">
        <v>807</v>
      </c>
      <c r="AI522" s="85" t="s">
        <v>807</v>
      </c>
      <c r="AJ522" s="85" t="s">
        <v>807</v>
      </c>
      <c r="AK522" s="86" t="s">
        <v>1775</v>
      </c>
      <c r="AL522" s="86" t="s">
        <v>1601</v>
      </c>
      <c r="AM522" s="85" t="s">
        <v>1786</v>
      </c>
      <c r="AN522" s="85" t="s">
        <v>131</v>
      </c>
      <c r="AO522" s="85" t="s">
        <v>131</v>
      </c>
      <c r="AP522" s="85" t="s">
        <v>131</v>
      </c>
      <c r="AQ522" s="75" t="s">
        <v>1841</v>
      </c>
      <c r="AR522" s="53" t="str">
        <f t="shared" si="358"/>
        <v>86749 - Sibundoy</v>
      </c>
      <c r="AS522" s="85" t="s">
        <v>1669</v>
      </c>
      <c r="AT522" s="85">
        <v>3113632729</v>
      </c>
      <c r="AU522" s="85" t="s">
        <v>1219</v>
      </c>
      <c r="AV522" s="85"/>
      <c r="AW522" s="85"/>
      <c r="AX522" s="85"/>
      <c r="AY522" s="85"/>
      <c r="AZ522" s="85"/>
      <c r="BA522" s="85">
        <v>86</v>
      </c>
      <c r="BB522" s="85" t="s">
        <v>1778</v>
      </c>
      <c r="BC522" s="85">
        <v>86749</v>
      </c>
      <c r="BD522" s="85" t="s">
        <v>1669</v>
      </c>
      <c r="BE522" s="89">
        <v>860010017201</v>
      </c>
      <c r="BF522" s="49" t="s">
        <v>1080</v>
      </c>
      <c r="BG522" s="85" t="s">
        <v>1779</v>
      </c>
      <c r="BH522" s="85" t="s">
        <v>1780</v>
      </c>
      <c r="BI522" s="85">
        <v>4201616</v>
      </c>
      <c r="BJ522" s="85"/>
      <c r="BK522" s="85"/>
      <c r="BL522" s="85" t="s">
        <v>807</v>
      </c>
      <c r="BM522" s="85" t="s">
        <v>130</v>
      </c>
      <c r="BN522" s="85" t="s">
        <v>132</v>
      </c>
      <c r="BO522" s="85">
        <v>0</v>
      </c>
      <c r="BP522" s="85" t="s">
        <v>132</v>
      </c>
      <c r="BQ522" s="85" t="s">
        <v>132</v>
      </c>
      <c r="BR522" s="85" t="s">
        <v>807</v>
      </c>
      <c r="BS522" s="85" t="s">
        <v>807</v>
      </c>
      <c r="BT522" s="90">
        <v>44427</v>
      </c>
      <c r="BU522" s="85" t="s">
        <v>1677</v>
      </c>
      <c r="BV522" s="85" t="s">
        <v>130</v>
      </c>
      <c r="BW522" s="91" t="s">
        <v>1678</v>
      </c>
      <c r="BX522" s="85"/>
      <c r="BY522" s="85" t="s">
        <v>132</v>
      </c>
      <c r="BZ522" s="85" t="s">
        <v>807</v>
      </c>
      <c r="CA522" s="85" t="s">
        <v>807</v>
      </c>
      <c r="CB522" s="85"/>
      <c r="CC522" s="85"/>
      <c r="CD522" s="85" t="s">
        <v>131</v>
      </c>
      <c r="CE522" s="88" t="s">
        <v>1681</v>
      </c>
      <c r="CF522" s="80" t="str">
        <f t="shared" si="362"/>
        <v>HTA</v>
      </c>
      <c r="CG522" s="109">
        <v>65</v>
      </c>
      <c r="CH522" s="95">
        <v>152</v>
      </c>
      <c r="CI522" s="50">
        <f t="shared" si="343"/>
        <v>28.133656509695292</v>
      </c>
      <c r="CJ522" s="18" t="str">
        <f t="shared" si="344"/>
        <v>SOBREPESO</v>
      </c>
      <c r="CK522" s="95">
        <f>Hoja1!L524</f>
        <v>27</v>
      </c>
      <c r="CL522" s="10" t="s">
        <v>1115</v>
      </c>
      <c r="CM522" s="97">
        <v>44427</v>
      </c>
      <c r="CN522" s="92"/>
      <c r="CO522" s="75">
        <v>1</v>
      </c>
      <c r="CP522" s="97">
        <v>44427</v>
      </c>
      <c r="CQ522" s="75">
        <v>2</v>
      </c>
      <c r="CR522" s="65" t="s">
        <v>1222</v>
      </c>
      <c r="CS522" s="75">
        <v>0</v>
      </c>
      <c r="CT522" s="92" t="s">
        <v>131</v>
      </c>
      <c r="CU522" s="93" t="s">
        <v>807</v>
      </c>
      <c r="CV522" s="92"/>
      <c r="CW522" s="102">
        <v>150</v>
      </c>
      <c r="CX522" s="102">
        <v>90</v>
      </c>
      <c r="CY522" s="93" t="s">
        <v>807</v>
      </c>
      <c r="CZ522" s="92" t="s">
        <v>130</v>
      </c>
      <c r="DA522" s="75" t="s">
        <v>807</v>
      </c>
      <c r="DB522" s="92">
        <v>0</v>
      </c>
      <c r="DC522" s="75" t="str">
        <f t="shared" si="345"/>
        <v/>
      </c>
      <c r="DD522" s="16" t="str">
        <f t="shared" si="346"/>
        <v>PRESION ALTA</v>
      </c>
      <c r="DE522" s="16" t="str">
        <f t="shared" si="347"/>
        <v/>
      </c>
      <c r="DF522" s="16" t="str">
        <f t="shared" si="361"/>
        <v>HDL ALTO</v>
      </c>
      <c r="DG522" s="16" t="str">
        <f t="shared" si="359"/>
        <v xml:space="preserve"> + PRESION ALTA +  + HDL ALTO</v>
      </c>
      <c r="DH522" s="16" t="str">
        <f>VLOOKUP(DG522,Hoja3!$A$19:$B$41,2,FALSE)</f>
        <v>PRESION ALTA + HDL ALTO</v>
      </c>
      <c r="DI522" s="98"/>
      <c r="DJ522" s="75" t="str">
        <f t="shared" si="348"/>
        <v>NO</v>
      </c>
      <c r="DL522" s="98"/>
      <c r="DM522" s="98"/>
      <c r="DN522" s="75" t="str">
        <f t="shared" si="349"/>
        <v>NO</v>
      </c>
      <c r="DO522" s="98"/>
      <c r="DP522" s="75" t="str">
        <f t="shared" si="350"/>
        <v>NO</v>
      </c>
      <c r="DQ522" s="98"/>
      <c r="DR522" s="75" t="str">
        <f t="shared" si="351"/>
        <v>NO</v>
      </c>
      <c r="DS522" s="98"/>
      <c r="DT522" s="75" t="str">
        <f t="shared" si="352"/>
        <v>NO</v>
      </c>
      <c r="DU522" s="98"/>
      <c r="DV522" s="75" t="str">
        <f t="shared" si="353"/>
        <v>NO</v>
      </c>
      <c r="DW522" s="98"/>
      <c r="DX522" s="75" t="str">
        <f t="shared" si="354"/>
        <v>NO</v>
      </c>
      <c r="DY522" s="98">
        <v>44385</v>
      </c>
      <c r="DZ522" s="75" t="str">
        <f t="shared" si="355"/>
        <v>SI</v>
      </c>
      <c r="EA522" s="98"/>
      <c r="EB522" s="75" t="str">
        <f t="shared" si="356"/>
        <v>NO</v>
      </c>
      <c r="EC522" s="98" t="s">
        <v>807</v>
      </c>
      <c r="ED522" s="92" t="s">
        <v>1530</v>
      </c>
      <c r="EE522" s="92"/>
      <c r="EF522" s="98" t="s">
        <v>807</v>
      </c>
      <c r="EG522" s="94"/>
      <c r="EH522" s="92" t="s">
        <v>1793</v>
      </c>
      <c r="EI522" s="99" t="s">
        <v>807</v>
      </c>
      <c r="EJ522" s="99"/>
      <c r="EK522" s="101">
        <v>44385</v>
      </c>
      <c r="EL522" s="92">
        <v>0.98</v>
      </c>
      <c r="EM522" s="112">
        <v>44419</v>
      </c>
      <c r="EN522" s="102">
        <v>89</v>
      </c>
      <c r="EO522" s="111">
        <v>44419</v>
      </c>
      <c r="EP522" s="92">
        <v>354</v>
      </c>
      <c r="EQ522" s="111">
        <v>44419</v>
      </c>
      <c r="ER522" s="99">
        <v>274.2</v>
      </c>
      <c r="ES522" s="111">
        <v>44419</v>
      </c>
      <c r="ET522" s="192">
        <v>47</v>
      </c>
      <c r="EU522" s="111">
        <v>44419</v>
      </c>
      <c r="EV522" s="92">
        <v>164</v>
      </c>
      <c r="EW522" s="101" t="s">
        <v>1940</v>
      </c>
      <c r="EX522" s="92"/>
      <c r="EY522" s="103" t="s">
        <v>1836</v>
      </c>
      <c r="EZ522" s="92">
        <v>98</v>
      </c>
      <c r="FA522" s="102"/>
      <c r="FB522" s="102"/>
      <c r="FC522" s="92"/>
      <c r="FD522" s="92"/>
      <c r="FE522" s="103">
        <v>44385</v>
      </c>
      <c r="FF522" s="125">
        <v>66.400000000000006</v>
      </c>
      <c r="FG522" s="101">
        <v>44385</v>
      </c>
      <c r="FH522" s="125">
        <v>42.53</v>
      </c>
      <c r="FI522" s="92"/>
      <c r="FJ522" s="94"/>
      <c r="FK522" s="92"/>
      <c r="FL522" s="97">
        <v>44427</v>
      </c>
      <c r="FM522" s="98" t="s">
        <v>1530</v>
      </c>
      <c r="FN522" s="97">
        <v>44792</v>
      </c>
      <c r="FO522" s="107" t="s">
        <v>807</v>
      </c>
      <c r="FP522" s="92" t="s">
        <v>132</v>
      </c>
      <c r="FQ522" s="92" t="s">
        <v>132</v>
      </c>
      <c r="FR522" s="92" t="s">
        <v>132</v>
      </c>
      <c r="FS522" s="107" t="s">
        <v>807</v>
      </c>
      <c r="FT522" s="92" t="s">
        <v>132</v>
      </c>
      <c r="FU522" s="92"/>
      <c r="GM522" s="102"/>
    </row>
    <row r="523" spans="1:195" s="75" customFormat="1" x14ac:dyDescent="0.25">
      <c r="A523" s="85">
        <v>2022</v>
      </c>
      <c r="B523" s="76">
        <v>44926</v>
      </c>
      <c r="C523" s="85" t="s">
        <v>121</v>
      </c>
      <c r="D523" s="85" t="s">
        <v>122</v>
      </c>
      <c r="E523" s="85" t="s">
        <v>1474</v>
      </c>
      <c r="F523" s="77">
        <f t="shared" si="360"/>
        <v>522</v>
      </c>
      <c r="G523" s="85" t="s">
        <v>1586</v>
      </c>
      <c r="H523" s="85">
        <v>86</v>
      </c>
      <c r="I523" s="85" t="s">
        <v>797</v>
      </c>
      <c r="J523" s="217" t="s">
        <v>798</v>
      </c>
      <c r="K523" s="77" t="str">
        <f>VLOOKUP(J523,[1]CodMpios!$B$1075:$E$1087,4,FALSE)</f>
        <v>86885 - Villagarzón</v>
      </c>
      <c r="L523" s="77" t="str">
        <f>VLOOKUP($J523,[1]Coord_Mpios_X_Y!$B$102:$K$114,9,FALSE)</f>
        <v>0,911149514668</v>
      </c>
      <c r="M523" s="77" t="str">
        <f>VLOOKUP($J523,[1]Coord_Mpios_X_Y!$B$102:$K$114,10,FALSE)</f>
        <v>-76,744954472991</v>
      </c>
      <c r="N523" s="86" t="s">
        <v>1775</v>
      </c>
      <c r="O523" s="86" t="s">
        <v>1776</v>
      </c>
      <c r="P523" s="218"/>
      <c r="Q523" s="85" t="s">
        <v>126</v>
      </c>
      <c r="R523" s="108">
        <v>17650820</v>
      </c>
      <c r="S523" s="62" t="str">
        <f t="shared" si="342"/>
        <v>CC17650820</v>
      </c>
      <c r="T523" s="91" t="s">
        <v>928</v>
      </c>
      <c r="U523" s="85" t="s">
        <v>626</v>
      </c>
      <c r="V523" s="91" t="s">
        <v>654</v>
      </c>
      <c r="W523" s="85" t="s">
        <v>528</v>
      </c>
      <c r="X523" s="87">
        <v>26977</v>
      </c>
      <c r="Y523" s="89">
        <f t="shared" si="357"/>
        <v>73</v>
      </c>
      <c r="Z523" s="63">
        <f>VLOOKUP($Y523,[1]Edades!$A$3:$H$153,4,FALSE)</f>
        <v>6</v>
      </c>
      <c r="AA523" s="63" t="str">
        <f>VLOOKUP($Y523,[1]Edades!$A$3:$H$153,6,FALSE)</f>
        <v>6 - Persona mayor</v>
      </c>
      <c r="AB523" s="63">
        <f>VLOOKUP($Y523,[1]Edades!$A$3:$H$153,7,FALSE)</f>
        <v>15</v>
      </c>
      <c r="AC523" s="63" t="str">
        <f>VLOOKUP($Y523,[1]Edades!$A$3:$H$153,8,FALSE)</f>
        <v>70-74</v>
      </c>
      <c r="AD523" s="91" t="s">
        <v>1589</v>
      </c>
      <c r="AE523" s="85">
        <v>1</v>
      </c>
      <c r="AF523" s="85" t="s">
        <v>807</v>
      </c>
      <c r="AG523" s="86" t="s">
        <v>1777</v>
      </c>
      <c r="AH523" s="85" t="s">
        <v>807</v>
      </c>
      <c r="AI523" s="85" t="s">
        <v>1595</v>
      </c>
      <c r="AJ523" s="85" t="s">
        <v>807</v>
      </c>
      <c r="AK523" s="86" t="s">
        <v>1775</v>
      </c>
      <c r="AL523" s="86" t="s">
        <v>1601</v>
      </c>
      <c r="AM523" s="85" t="s">
        <v>1786</v>
      </c>
      <c r="AN523" s="85" t="s">
        <v>131</v>
      </c>
      <c r="AO523" s="85" t="s">
        <v>131</v>
      </c>
      <c r="AP523" s="85" t="s">
        <v>131</v>
      </c>
      <c r="AQ523" s="75" t="s">
        <v>1841</v>
      </c>
      <c r="AR523" s="53" t="str">
        <f t="shared" si="358"/>
        <v>86885 - Villagarzón</v>
      </c>
      <c r="AS523" s="85" t="s">
        <v>1618</v>
      </c>
      <c r="AT523" s="85">
        <v>3212090871</v>
      </c>
      <c r="AU523" s="85" t="s">
        <v>1219</v>
      </c>
      <c r="AV523" s="85"/>
      <c r="AW523" s="85"/>
      <c r="AX523" s="85"/>
      <c r="AY523" s="85"/>
      <c r="AZ523" s="85"/>
      <c r="BA523" s="85">
        <v>86</v>
      </c>
      <c r="BB523" s="85" t="s">
        <v>1778</v>
      </c>
      <c r="BC523" s="85">
        <v>86885</v>
      </c>
      <c r="BD523" s="85" t="s">
        <v>1586</v>
      </c>
      <c r="BE523" s="89">
        <v>860010017201</v>
      </c>
      <c r="BF523" s="49" t="s">
        <v>1083</v>
      </c>
      <c r="BG523" s="85" t="s">
        <v>1779</v>
      </c>
      <c r="BH523" s="85" t="s">
        <v>1780</v>
      </c>
      <c r="BI523" s="85">
        <v>4201616</v>
      </c>
      <c r="BJ523" s="85"/>
      <c r="BK523" s="85"/>
      <c r="BL523" s="85" t="s">
        <v>807</v>
      </c>
      <c r="BM523" s="85" t="s">
        <v>130</v>
      </c>
      <c r="BN523" s="85" t="s">
        <v>132</v>
      </c>
      <c r="BO523" s="85">
        <v>0</v>
      </c>
      <c r="BP523" s="85" t="s">
        <v>132</v>
      </c>
      <c r="BQ523" s="85" t="s">
        <v>132</v>
      </c>
      <c r="BR523" s="85" t="s">
        <v>1676</v>
      </c>
      <c r="BS523" s="85" t="s">
        <v>132</v>
      </c>
      <c r="BT523" s="87">
        <v>44882</v>
      </c>
      <c r="BU523" s="85" t="s">
        <v>1677</v>
      </c>
      <c r="BV523" s="85" t="s">
        <v>130</v>
      </c>
      <c r="BW523" s="91" t="s">
        <v>131</v>
      </c>
      <c r="BX523" s="85" t="s">
        <v>132</v>
      </c>
      <c r="BY523" s="85" t="s">
        <v>132</v>
      </c>
      <c r="BZ523" s="85" t="s">
        <v>132</v>
      </c>
      <c r="CA523" s="85" t="s">
        <v>132</v>
      </c>
      <c r="CB523" s="85" t="s">
        <v>132</v>
      </c>
      <c r="CC523" s="85" t="s">
        <v>130</v>
      </c>
      <c r="CD523" s="85" t="s">
        <v>131</v>
      </c>
      <c r="CE523" s="85" t="s">
        <v>1681</v>
      </c>
      <c r="CF523" s="85" t="s">
        <v>132</v>
      </c>
      <c r="CG523" s="109">
        <v>78</v>
      </c>
      <c r="CH523" s="95">
        <v>168</v>
      </c>
      <c r="CI523" s="50">
        <f t="shared" si="343"/>
        <v>27.636054421768712</v>
      </c>
      <c r="CJ523" s="18" t="str">
        <f t="shared" si="344"/>
        <v>SOBREPESO</v>
      </c>
      <c r="CK523" s="95">
        <f>Hoja1!L525</f>
        <v>27</v>
      </c>
      <c r="CL523" s="10" t="s">
        <v>1115</v>
      </c>
      <c r="CM523" s="98">
        <v>44428</v>
      </c>
      <c r="CN523" s="92"/>
      <c r="CO523" s="92">
        <v>2</v>
      </c>
      <c r="CP523" s="65" t="s">
        <v>1222</v>
      </c>
      <c r="CQ523" s="75">
        <v>1</v>
      </c>
      <c r="CR523" s="98">
        <v>36892</v>
      </c>
      <c r="CS523" s="75">
        <v>1</v>
      </c>
      <c r="CT523" s="110" t="s">
        <v>1707</v>
      </c>
      <c r="CU523" s="92" t="s">
        <v>130</v>
      </c>
      <c r="CV523" s="92" t="s">
        <v>1221</v>
      </c>
      <c r="CW523" s="102">
        <v>120</v>
      </c>
      <c r="CX523" s="102">
        <v>70</v>
      </c>
      <c r="CY523" s="93" t="s">
        <v>130</v>
      </c>
      <c r="CZ523" s="92" t="s">
        <v>132</v>
      </c>
      <c r="DA523" s="92" t="s">
        <v>132</v>
      </c>
      <c r="DB523" s="92">
        <v>0</v>
      </c>
      <c r="DC523" s="75" t="str">
        <f t="shared" si="345"/>
        <v/>
      </c>
      <c r="DD523" s="16" t="str">
        <f t="shared" si="346"/>
        <v/>
      </c>
      <c r="DE523" s="16" t="str">
        <f t="shared" si="347"/>
        <v/>
      </c>
      <c r="DF523" s="16" t="str">
        <f t="shared" si="361"/>
        <v>HDL ALTO</v>
      </c>
      <c r="DG523" s="16" t="str">
        <f t="shared" si="359"/>
        <v xml:space="preserve"> +  +  + HDL ALTO</v>
      </c>
      <c r="DH523" s="16" t="str">
        <f>VLOOKUP(DG523,Hoja3!$A$19:$B$41,2,FALSE)</f>
        <v>HDL ALTO</v>
      </c>
      <c r="DI523" s="98"/>
      <c r="DJ523" s="75" t="str">
        <f t="shared" si="348"/>
        <v>NO</v>
      </c>
      <c r="DL523" s="98"/>
      <c r="DM523" s="97">
        <v>44169</v>
      </c>
      <c r="DN523" s="75" t="str">
        <f t="shared" si="349"/>
        <v>SI</v>
      </c>
      <c r="DO523" s="98"/>
      <c r="DP523" s="75" t="str">
        <f t="shared" si="350"/>
        <v>NO</v>
      </c>
      <c r="DQ523" s="98"/>
      <c r="DR523" s="75" t="str">
        <f t="shared" si="351"/>
        <v>NO</v>
      </c>
      <c r="DS523" s="98"/>
      <c r="DT523" s="75" t="str">
        <f t="shared" si="352"/>
        <v>NO</v>
      </c>
      <c r="DU523" s="97">
        <v>44445</v>
      </c>
      <c r="DV523" s="75" t="str">
        <f t="shared" si="353"/>
        <v>SI</v>
      </c>
      <c r="DW523" s="98"/>
      <c r="DX523" s="75" t="str">
        <f t="shared" si="354"/>
        <v>NO</v>
      </c>
      <c r="DY523" s="98">
        <v>44419</v>
      </c>
      <c r="DZ523" s="75" t="str">
        <f t="shared" si="355"/>
        <v>SI</v>
      </c>
      <c r="EA523" s="98"/>
      <c r="EB523" s="75" t="str">
        <f t="shared" si="356"/>
        <v>NO</v>
      </c>
      <c r="EC523" s="98" t="s">
        <v>132</v>
      </c>
      <c r="ED523" s="92" t="s">
        <v>1530</v>
      </c>
      <c r="EE523" s="92" t="s">
        <v>807</v>
      </c>
      <c r="EF523" s="92" t="s">
        <v>1114</v>
      </c>
      <c r="EG523" s="94"/>
      <c r="EH523" s="99" t="s">
        <v>131</v>
      </c>
      <c r="EI523" s="92">
        <v>2</v>
      </c>
      <c r="EJ523" s="92"/>
      <c r="EK523" s="106">
        <v>44419</v>
      </c>
      <c r="EL523" s="92">
        <v>1.3</v>
      </c>
      <c r="EM523" s="100">
        <v>44637</v>
      </c>
      <c r="EN523" s="102">
        <v>189</v>
      </c>
      <c r="EO523" s="106">
        <v>44419</v>
      </c>
      <c r="EP523" s="92">
        <v>151</v>
      </c>
      <c r="EQ523" s="106">
        <v>44419</v>
      </c>
      <c r="ER523" s="99">
        <v>106.2</v>
      </c>
      <c r="ES523" s="106">
        <v>44419</v>
      </c>
      <c r="ET523" s="192">
        <v>27</v>
      </c>
      <c r="EU523" s="106">
        <v>44419</v>
      </c>
      <c r="EV523" s="92">
        <v>89</v>
      </c>
      <c r="EW523" s="106">
        <v>44419</v>
      </c>
      <c r="EX523" s="92">
        <v>621</v>
      </c>
      <c r="EY523" s="100">
        <v>44637</v>
      </c>
      <c r="EZ523" s="92">
        <v>6.6</v>
      </c>
      <c r="FA523" s="102"/>
      <c r="FB523" s="102"/>
      <c r="FC523" s="92"/>
      <c r="FD523" s="92"/>
      <c r="FE523" s="100">
        <v>44419</v>
      </c>
      <c r="FF523" s="105">
        <v>230</v>
      </c>
      <c r="FG523" s="106">
        <v>44419</v>
      </c>
      <c r="FH523" s="105">
        <v>37</v>
      </c>
      <c r="FI523" s="92"/>
      <c r="FJ523" s="94"/>
      <c r="FK523" s="92">
        <v>98</v>
      </c>
      <c r="FL523" s="98">
        <v>44882</v>
      </c>
      <c r="FM523" s="98" t="s">
        <v>1530</v>
      </c>
      <c r="FN523" s="98">
        <v>44974</v>
      </c>
      <c r="FO523" s="107"/>
      <c r="FP523" s="92" t="s">
        <v>132</v>
      </c>
      <c r="FQ523" s="92" t="s">
        <v>132</v>
      </c>
      <c r="FR523" s="92" t="s">
        <v>132</v>
      </c>
      <c r="FS523" s="92" t="s">
        <v>807</v>
      </c>
      <c r="FT523" s="92" t="s">
        <v>130</v>
      </c>
      <c r="FU523" s="92"/>
      <c r="GM523" s="102"/>
    </row>
    <row r="524" spans="1:195" s="75" customFormat="1" x14ac:dyDescent="0.25">
      <c r="A524" s="85">
        <v>2022</v>
      </c>
      <c r="B524" s="76">
        <v>44926</v>
      </c>
      <c r="C524" s="85" t="s">
        <v>121</v>
      </c>
      <c r="D524" s="85" t="s">
        <v>122</v>
      </c>
      <c r="E524" s="85" t="s">
        <v>123</v>
      </c>
      <c r="F524" s="77">
        <f t="shared" si="360"/>
        <v>523</v>
      </c>
      <c r="G524" s="85" t="s">
        <v>1586</v>
      </c>
      <c r="H524" s="85">
        <v>86</v>
      </c>
      <c r="I524" s="85" t="s">
        <v>797</v>
      </c>
      <c r="J524" s="217" t="s">
        <v>980</v>
      </c>
      <c r="K524" s="77" t="str">
        <f>VLOOKUP(J524,[1]CodMpios!$B$1075:$E$1087,4,FALSE)</f>
        <v>86755 - San Francisco</v>
      </c>
      <c r="L524" s="77" t="str">
        <f>VLOOKUP($J524,[1]Coord_Mpios_X_Y!$B$102:$K$114,9,FALSE)</f>
        <v>1,136071096046</v>
      </c>
      <c r="M524" s="77" t="str">
        <f>VLOOKUP($J524,[1]Coord_Mpios_X_Y!$B$102:$K$114,10,FALSE)</f>
        <v>-76,847266605795</v>
      </c>
      <c r="N524" s="86" t="s">
        <v>1592</v>
      </c>
      <c r="O524" s="86" t="s">
        <v>1776</v>
      </c>
      <c r="P524" s="218"/>
      <c r="Q524" s="85" t="s">
        <v>126</v>
      </c>
      <c r="R524" s="108">
        <v>27474120</v>
      </c>
      <c r="S524" s="62" t="str">
        <f t="shared" si="342"/>
        <v>CC27474120</v>
      </c>
      <c r="T524" s="91" t="s">
        <v>160</v>
      </c>
      <c r="U524" s="85" t="s">
        <v>294</v>
      </c>
      <c r="V524" s="91" t="s">
        <v>463</v>
      </c>
      <c r="W524" s="85" t="s">
        <v>159</v>
      </c>
      <c r="X524" s="87">
        <v>16937</v>
      </c>
      <c r="Y524" s="89">
        <f t="shared" si="357"/>
        <v>46</v>
      </c>
      <c r="Z524" s="63">
        <f>VLOOKUP($Y524,[1]Edades!$A$3:$H$153,4,FALSE)</f>
        <v>5</v>
      </c>
      <c r="AA524" s="63" t="str">
        <f>VLOOKUP($Y524,[1]Edades!$A$3:$H$153,6,FALSE)</f>
        <v>5 - Adultez</v>
      </c>
      <c r="AB524" s="63">
        <f>VLOOKUP($Y524,[1]Edades!$A$3:$H$153,7,FALSE)</f>
        <v>10</v>
      </c>
      <c r="AC524" s="63" t="str">
        <f>VLOOKUP($Y524,[1]Edades!$A$3:$H$153,8,FALSE)</f>
        <v>45-49</v>
      </c>
      <c r="AD524" s="91" t="s">
        <v>1590</v>
      </c>
      <c r="AE524" s="85">
        <v>2</v>
      </c>
      <c r="AF524" s="85" t="s">
        <v>807</v>
      </c>
      <c r="AG524" s="86" t="s">
        <v>1777</v>
      </c>
      <c r="AH524" s="85" t="s">
        <v>807</v>
      </c>
      <c r="AI524" s="85" t="s">
        <v>807</v>
      </c>
      <c r="AJ524" s="85" t="s">
        <v>807</v>
      </c>
      <c r="AK524" s="86" t="s">
        <v>1592</v>
      </c>
      <c r="AL524" s="85" t="s">
        <v>807</v>
      </c>
      <c r="AM524" s="85" t="s">
        <v>1786</v>
      </c>
      <c r="AN524" s="85" t="s">
        <v>131</v>
      </c>
      <c r="AO524" s="85" t="s">
        <v>131</v>
      </c>
      <c r="AP524" s="85" t="s">
        <v>131</v>
      </c>
      <c r="AQ524" s="75" t="s">
        <v>1841</v>
      </c>
      <c r="AR524" s="53" t="str">
        <f t="shared" si="358"/>
        <v>86755 - San Francisco</v>
      </c>
      <c r="AS524" s="85" t="s">
        <v>1938</v>
      </c>
      <c r="AT524" s="85">
        <v>3128334171</v>
      </c>
      <c r="AU524" s="85" t="s">
        <v>1219</v>
      </c>
      <c r="AV524" s="85"/>
      <c r="AW524" s="85"/>
      <c r="AX524" s="85"/>
      <c r="AY524" s="85"/>
      <c r="AZ524" s="85"/>
      <c r="BA524" s="85">
        <v>86</v>
      </c>
      <c r="BB524" s="85" t="s">
        <v>1778</v>
      </c>
      <c r="BC524" s="85">
        <v>86755</v>
      </c>
      <c r="BD524" s="85" t="s">
        <v>1938</v>
      </c>
      <c r="BE524" s="89">
        <v>860010017201</v>
      </c>
      <c r="BF524" t="s">
        <v>1079</v>
      </c>
      <c r="BG524" s="85" t="s">
        <v>1779</v>
      </c>
      <c r="BH524" s="85" t="s">
        <v>1780</v>
      </c>
      <c r="BI524" s="85">
        <v>4201616</v>
      </c>
      <c r="BJ524" s="85"/>
      <c r="BK524" s="85"/>
      <c r="BL524" s="85" t="s">
        <v>807</v>
      </c>
      <c r="BM524" s="85" t="s">
        <v>130</v>
      </c>
      <c r="BN524" s="85" t="s">
        <v>132</v>
      </c>
      <c r="BO524" s="85">
        <v>0</v>
      </c>
      <c r="BP524" s="85" t="s">
        <v>132</v>
      </c>
      <c r="BQ524" s="85" t="s">
        <v>132</v>
      </c>
      <c r="BR524" s="85" t="s">
        <v>807</v>
      </c>
      <c r="BS524" s="85" t="s">
        <v>807</v>
      </c>
      <c r="BT524" s="90">
        <v>44431</v>
      </c>
      <c r="BU524" s="85" t="s">
        <v>1677</v>
      </c>
      <c r="BV524" s="85" t="s">
        <v>130</v>
      </c>
      <c r="BW524" s="91" t="s">
        <v>1678</v>
      </c>
      <c r="BX524" s="85"/>
      <c r="BY524" s="88" t="s">
        <v>130</v>
      </c>
      <c r="BZ524" s="85" t="s">
        <v>807</v>
      </c>
      <c r="CA524" s="85" t="s">
        <v>807</v>
      </c>
      <c r="CB524" s="85"/>
      <c r="CC524" s="85"/>
      <c r="CD524" s="85" t="s">
        <v>131</v>
      </c>
      <c r="CE524" s="88" t="s">
        <v>1681</v>
      </c>
      <c r="CF524" s="80" t="str">
        <f t="shared" ref="CF524:CF549" si="363">E524</f>
        <v>HTA</v>
      </c>
      <c r="CG524" s="109">
        <v>68</v>
      </c>
      <c r="CH524" s="95">
        <v>154</v>
      </c>
      <c r="CI524" s="50">
        <f t="shared" si="343"/>
        <v>28.67262607522348</v>
      </c>
      <c r="CJ524" s="18" t="str">
        <f t="shared" si="344"/>
        <v>SOBREPESO</v>
      </c>
      <c r="CK524" s="95">
        <f>Hoja1!L526</f>
        <v>8</v>
      </c>
      <c r="CL524" s="10" t="s">
        <v>1112</v>
      </c>
      <c r="CM524" s="97">
        <v>44431</v>
      </c>
      <c r="CN524" s="92"/>
      <c r="CO524" s="75">
        <v>1</v>
      </c>
      <c r="CP524" s="97">
        <v>44431</v>
      </c>
      <c r="CQ524" s="75">
        <v>2</v>
      </c>
      <c r="CR524" s="65" t="s">
        <v>1222</v>
      </c>
      <c r="CS524" s="75">
        <v>0</v>
      </c>
      <c r="CT524" s="92" t="s">
        <v>131</v>
      </c>
      <c r="CU524" s="93" t="s">
        <v>807</v>
      </c>
      <c r="CV524" s="92"/>
      <c r="CW524" s="102">
        <v>140</v>
      </c>
      <c r="CX524" s="102">
        <v>90</v>
      </c>
      <c r="CY524" s="93" t="s">
        <v>807</v>
      </c>
      <c r="CZ524" s="92" t="s">
        <v>132</v>
      </c>
      <c r="DA524" s="75" t="s">
        <v>807</v>
      </c>
      <c r="DB524" s="92">
        <v>0</v>
      </c>
      <c r="DC524" s="75" t="str">
        <f t="shared" si="345"/>
        <v/>
      </c>
      <c r="DD524" s="16" t="str">
        <f t="shared" si="346"/>
        <v>PRESION ALTA</v>
      </c>
      <c r="DE524" s="16" t="str">
        <f t="shared" si="347"/>
        <v/>
      </c>
      <c r="DF524" s="16" t="str">
        <f t="shared" si="361"/>
        <v/>
      </c>
      <c r="DG524" s="16" t="str">
        <f t="shared" si="359"/>
        <v xml:space="preserve"> + PRESION ALTA +  + </v>
      </c>
      <c r="DH524" s="16" t="str">
        <f>VLOOKUP(DG524,Hoja3!$A$19:$B$41,2,FALSE)</f>
        <v>PRESION ALTA</v>
      </c>
      <c r="DI524" s="98"/>
      <c r="DJ524" s="75" t="str">
        <f t="shared" si="348"/>
        <v>NO</v>
      </c>
      <c r="DL524" s="98"/>
      <c r="DM524" s="98"/>
      <c r="DN524" s="75" t="str">
        <f t="shared" si="349"/>
        <v>NO</v>
      </c>
      <c r="DO524" s="98"/>
      <c r="DP524" s="75" t="str">
        <f t="shared" si="350"/>
        <v>NO</v>
      </c>
      <c r="DQ524" s="98"/>
      <c r="DR524" s="75" t="str">
        <f t="shared" si="351"/>
        <v>NO</v>
      </c>
      <c r="DS524" s="98"/>
      <c r="DT524" s="75" t="str">
        <f t="shared" si="352"/>
        <v>NO</v>
      </c>
      <c r="DU524" s="98"/>
      <c r="DV524" s="75" t="str">
        <f t="shared" si="353"/>
        <v>NO</v>
      </c>
      <c r="DW524" s="98"/>
      <c r="DX524" s="75" t="str">
        <f t="shared" si="354"/>
        <v>NO</v>
      </c>
      <c r="DY524" s="98"/>
      <c r="DZ524" s="75" t="str">
        <f t="shared" si="355"/>
        <v>NO</v>
      </c>
      <c r="EA524" s="98"/>
      <c r="EB524" s="75" t="str">
        <f t="shared" si="356"/>
        <v>NO</v>
      </c>
      <c r="EC524" s="98" t="s">
        <v>807</v>
      </c>
      <c r="ED524" s="92" t="s">
        <v>1530</v>
      </c>
      <c r="EE524" s="92"/>
      <c r="EF524" s="98" t="s">
        <v>807</v>
      </c>
      <c r="EG524" s="94"/>
      <c r="EH524" s="92" t="s">
        <v>1793</v>
      </c>
      <c r="EI524" s="99" t="s">
        <v>807</v>
      </c>
      <c r="EJ524" s="99"/>
      <c r="EK524" s="101">
        <v>44419</v>
      </c>
      <c r="EL524" s="92">
        <v>0.9</v>
      </c>
      <c r="EM524" s="103">
        <v>44419</v>
      </c>
      <c r="EN524" s="102">
        <v>73</v>
      </c>
      <c r="EO524" s="101">
        <v>44419</v>
      </c>
      <c r="EP524" s="92">
        <v>222</v>
      </c>
      <c r="EQ524" s="101">
        <v>44419</v>
      </c>
      <c r="ER524" s="99">
        <v>134</v>
      </c>
      <c r="ES524" s="101">
        <v>44419</v>
      </c>
      <c r="ET524" s="192">
        <v>60</v>
      </c>
      <c r="EU524" s="101">
        <v>44419</v>
      </c>
      <c r="EV524" s="92">
        <v>140</v>
      </c>
      <c r="EW524" s="101" t="s">
        <v>1940</v>
      </c>
      <c r="EX524" s="92"/>
      <c r="EY524" s="103" t="s">
        <v>1836</v>
      </c>
      <c r="EZ524" s="92">
        <v>98</v>
      </c>
      <c r="FA524" s="102"/>
      <c r="FB524" s="102"/>
      <c r="FC524" s="92"/>
      <c r="FD524" s="92"/>
      <c r="FE524" s="103">
        <v>44419</v>
      </c>
      <c r="FF524" s="105">
        <v>14.7</v>
      </c>
      <c r="FG524" s="101">
        <v>44419</v>
      </c>
      <c r="FH524" s="105">
        <v>28</v>
      </c>
      <c r="FI524" s="92"/>
      <c r="FJ524" s="94"/>
      <c r="FK524" s="92"/>
      <c r="FL524" s="97">
        <v>44431</v>
      </c>
      <c r="FM524" s="98" t="s">
        <v>1530</v>
      </c>
      <c r="FN524" s="97">
        <v>44796</v>
      </c>
      <c r="FO524" s="107" t="s">
        <v>807</v>
      </c>
      <c r="FP524" s="92" t="s">
        <v>132</v>
      </c>
      <c r="FQ524" s="92" t="s">
        <v>132</v>
      </c>
      <c r="FR524" s="92" t="s">
        <v>132</v>
      </c>
      <c r="FS524" s="107" t="s">
        <v>807</v>
      </c>
      <c r="FT524" s="92" t="s">
        <v>132</v>
      </c>
      <c r="FU524" s="92"/>
      <c r="GM524" s="102"/>
    </row>
    <row r="525" spans="1:195" s="75" customFormat="1" x14ac:dyDescent="0.25">
      <c r="A525" s="85">
        <v>2022</v>
      </c>
      <c r="B525" s="76">
        <v>44926</v>
      </c>
      <c r="C525" s="85" t="s">
        <v>121</v>
      </c>
      <c r="D525" s="85" t="s">
        <v>122</v>
      </c>
      <c r="E525" s="85" t="s">
        <v>1474</v>
      </c>
      <c r="F525" s="77">
        <f t="shared" si="360"/>
        <v>524</v>
      </c>
      <c r="G525" s="85" t="s">
        <v>1586</v>
      </c>
      <c r="H525" s="85">
        <v>86</v>
      </c>
      <c r="I525" s="85" t="s">
        <v>797</v>
      </c>
      <c r="J525" s="217" t="s">
        <v>983</v>
      </c>
      <c r="K525" s="77" t="str">
        <f>VLOOKUP(J525,[1]CodMpios!$B$1075:$E$1087,4,FALSE)</f>
        <v>86749 - Sibundoy</v>
      </c>
      <c r="L525" s="77" t="str">
        <f>VLOOKUP($J525,[1]Coord_Mpios_X_Y!$B$102:$K$114,9,FALSE)</f>
        <v>1,228746922448</v>
      </c>
      <c r="M525" s="77" t="str">
        <f>VLOOKUP($J525,[1]Coord_Mpios_X_Y!$B$102:$K$114,10,FALSE)</f>
        <v>-76,913075853547</v>
      </c>
      <c r="N525" s="86" t="s">
        <v>1784</v>
      </c>
      <c r="O525" s="86" t="s">
        <v>1776</v>
      </c>
      <c r="P525" s="218"/>
      <c r="Q525" s="85" t="s">
        <v>126</v>
      </c>
      <c r="R525" s="108">
        <v>87716866</v>
      </c>
      <c r="S525" s="62" t="str">
        <f t="shared" si="342"/>
        <v>CC87716866</v>
      </c>
      <c r="T525" s="91" t="s">
        <v>773</v>
      </c>
      <c r="U525" s="85" t="s">
        <v>469</v>
      </c>
      <c r="V525" s="91" t="s">
        <v>146</v>
      </c>
      <c r="W525" s="85" t="s">
        <v>322</v>
      </c>
      <c r="X525" s="87">
        <v>27644</v>
      </c>
      <c r="Y525" s="89">
        <f t="shared" si="357"/>
        <v>75</v>
      </c>
      <c r="Z525" s="63">
        <f>VLOOKUP($Y525,[1]Edades!$A$3:$H$153,4,FALSE)</f>
        <v>6</v>
      </c>
      <c r="AA525" s="63" t="str">
        <f>VLOOKUP($Y525,[1]Edades!$A$3:$H$153,6,FALSE)</f>
        <v>6 - Persona mayor</v>
      </c>
      <c r="AB525" s="63">
        <f>VLOOKUP($Y525,[1]Edades!$A$3:$H$153,7,FALSE)</f>
        <v>16</v>
      </c>
      <c r="AC525" s="63" t="str">
        <f>VLOOKUP($Y525,[1]Edades!$A$3:$H$153,8,FALSE)</f>
        <v>75-79</v>
      </c>
      <c r="AD525" s="91" t="s">
        <v>1589</v>
      </c>
      <c r="AE525" s="85">
        <v>1</v>
      </c>
      <c r="AF525" s="85" t="s">
        <v>807</v>
      </c>
      <c r="AG525" s="86" t="s">
        <v>1777</v>
      </c>
      <c r="AH525" s="85" t="s">
        <v>807</v>
      </c>
      <c r="AI525" s="85" t="s">
        <v>807</v>
      </c>
      <c r="AJ525" s="85" t="s">
        <v>807</v>
      </c>
      <c r="AK525" s="86" t="s">
        <v>1784</v>
      </c>
      <c r="AL525" s="86" t="s">
        <v>1601</v>
      </c>
      <c r="AM525" s="85" t="s">
        <v>1786</v>
      </c>
      <c r="AN525" s="85" t="s">
        <v>131</v>
      </c>
      <c r="AO525" s="85" t="s">
        <v>131</v>
      </c>
      <c r="AP525" s="85" t="s">
        <v>131</v>
      </c>
      <c r="AQ525" s="75" t="s">
        <v>1841</v>
      </c>
      <c r="AR525" s="53" t="str">
        <f t="shared" si="358"/>
        <v>86749 - Sibundoy</v>
      </c>
      <c r="AS525" s="85" t="s">
        <v>1669</v>
      </c>
      <c r="AT525" s="85">
        <v>3144062597</v>
      </c>
      <c r="AU525" s="85" t="s">
        <v>1219</v>
      </c>
      <c r="AV525" s="85"/>
      <c r="AW525" s="85"/>
      <c r="AX525" s="85"/>
      <c r="AY525" s="85"/>
      <c r="AZ525" s="85"/>
      <c r="BA525" s="85">
        <v>86</v>
      </c>
      <c r="BB525" s="85" t="s">
        <v>1778</v>
      </c>
      <c r="BC525" s="85">
        <v>86749</v>
      </c>
      <c r="BD525" s="85" t="s">
        <v>1669</v>
      </c>
      <c r="BE525" s="89">
        <v>860010017201</v>
      </c>
      <c r="BF525" s="49" t="s">
        <v>1080</v>
      </c>
      <c r="BG525" s="85" t="s">
        <v>1779</v>
      </c>
      <c r="BH525" s="85" t="s">
        <v>1780</v>
      </c>
      <c r="BI525" s="85">
        <v>4201616</v>
      </c>
      <c r="BJ525" s="85"/>
      <c r="BK525" s="85"/>
      <c r="BL525" s="85" t="s">
        <v>807</v>
      </c>
      <c r="BM525" s="85" t="s">
        <v>130</v>
      </c>
      <c r="BN525" s="85" t="s">
        <v>132</v>
      </c>
      <c r="BO525" s="85">
        <v>0</v>
      </c>
      <c r="BP525" s="85" t="s">
        <v>132</v>
      </c>
      <c r="BQ525" s="85" t="s">
        <v>132</v>
      </c>
      <c r="BR525" s="85" t="s">
        <v>1676</v>
      </c>
      <c r="BS525" s="85" t="s">
        <v>132</v>
      </c>
      <c r="BT525" s="90">
        <v>44897</v>
      </c>
      <c r="BU525" s="85" t="s">
        <v>1677</v>
      </c>
      <c r="BV525" s="85" t="s">
        <v>130</v>
      </c>
      <c r="BW525" s="91" t="s">
        <v>131</v>
      </c>
      <c r="BX525" s="85"/>
      <c r="BY525" s="85" t="s">
        <v>131</v>
      </c>
      <c r="BZ525" s="85" t="s">
        <v>131</v>
      </c>
      <c r="CA525" s="85" t="s">
        <v>132</v>
      </c>
      <c r="CB525" s="120" t="s">
        <v>2075</v>
      </c>
      <c r="CC525" s="85"/>
      <c r="CD525" s="85" t="s">
        <v>131</v>
      </c>
      <c r="CE525" s="88" t="s">
        <v>1681</v>
      </c>
      <c r="CF525" s="80" t="str">
        <f t="shared" si="363"/>
        <v>DM</v>
      </c>
      <c r="CG525" s="109">
        <v>78</v>
      </c>
      <c r="CH525" s="95">
        <v>167</v>
      </c>
      <c r="CI525" s="50">
        <f t="shared" si="343"/>
        <v>27.968016063681024</v>
      </c>
      <c r="CJ525" s="18" t="str">
        <f t="shared" si="344"/>
        <v>SOBREPESO</v>
      </c>
      <c r="CK525" s="95">
        <f>Hoja1!L527</f>
        <v>13</v>
      </c>
      <c r="CL525" s="10" t="s">
        <v>1113</v>
      </c>
      <c r="CM525" s="97">
        <v>44431</v>
      </c>
      <c r="CN525" s="92"/>
      <c r="CO525" s="92">
        <v>2</v>
      </c>
      <c r="CP525" s="65" t="s">
        <v>1222</v>
      </c>
      <c r="CQ525" s="75">
        <v>1</v>
      </c>
      <c r="CR525" s="97">
        <v>44431</v>
      </c>
      <c r="CS525" s="75">
        <v>1</v>
      </c>
      <c r="CT525" s="92" t="s">
        <v>1709</v>
      </c>
      <c r="CU525" s="93" t="s">
        <v>807</v>
      </c>
      <c r="CV525" s="92"/>
      <c r="CW525" s="102">
        <v>110</v>
      </c>
      <c r="CX525" s="102">
        <v>70</v>
      </c>
      <c r="CY525" s="93" t="s">
        <v>807</v>
      </c>
      <c r="CZ525" s="92" t="s">
        <v>132</v>
      </c>
      <c r="DA525" s="75" t="s">
        <v>807</v>
      </c>
      <c r="DB525" s="92">
        <v>0</v>
      </c>
      <c r="DC525" s="75" t="str">
        <f t="shared" si="345"/>
        <v/>
      </c>
      <c r="DD525" s="16" t="str">
        <f t="shared" si="346"/>
        <v/>
      </c>
      <c r="DE525" s="16" t="str">
        <f t="shared" si="347"/>
        <v/>
      </c>
      <c r="DF525" s="16" t="str">
        <f t="shared" si="361"/>
        <v/>
      </c>
      <c r="DG525" s="16" t="str">
        <f t="shared" si="359"/>
        <v xml:space="preserve"> +  +  + </v>
      </c>
      <c r="DH525" s="16" t="str">
        <f>E525</f>
        <v>DM</v>
      </c>
      <c r="DI525" s="98"/>
      <c r="DJ525" s="75" t="str">
        <f t="shared" si="348"/>
        <v>NO</v>
      </c>
      <c r="DL525" s="98"/>
      <c r="DM525" s="98"/>
      <c r="DN525" s="75" t="str">
        <f t="shared" si="349"/>
        <v>NO</v>
      </c>
      <c r="DO525" s="98"/>
      <c r="DP525" s="75" t="str">
        <f t="shared" si="350"/>
        <v>NO</v>
      </c>
      <c r="DQ525" s="98"/>
      <c r="DR525" s="75" t="str">
        <f t="shared" si="351"/>
        <v>NO</v>
      </c>
      <c r="DS525" s="98"/>
      <c r="DT525" s="75" t="str">
        <f t="shared" si="352"/>
        <v>NO</v>
      </c>
      <c r="DU525" s="98"/>
      <c r="DV525" s="75" t="str">
        <f t="shared" si="353"/>
        <v>NO</v>
      </c>
      <c r="DW525" s="98"/>
      <c r="DX525" s="75" t="str">
        <f t="shared" si="354"/>
        <v>NO</v>
      </c>
      <c r="DY525" s="98">
        <v>44427</v>
      </c>
      <c r="DZ525" s="75" t="str">
        <f t="shared" si="355"/>
        <v>SI</v>
      </c>
      <c r="EA525" s="98"/>
      <c r="EB525" s="75" t="str">
        <f t="shared" si="356"/>
        <v>NO</v>
      </c>
      <c r="EC525" s="98" t="s">
        <v>807</v>
      </c>
      <c r="ED525" s="92" t="s">
        <v>1530</v>
      </c>
      <c r="EE525" s="92"/>
      <c r="EF525" s="98" t="s">
        <v>807</v>
      </c>
      <c r="EG525" s="94"/>
      <c r="EH525" s="92" t="s">
        <v>1793</v>
      </c>
      <c r="EI525" s="99" t="s">
        <v>807</v>
      </c>
      <c r="EJ525" s="99"/>
      <c r="EK525" s="111">
        <v>44427</v>
      </c>
      <c r="EL525" s="92">
        <v>0.6</v>
      </c>
      <c r="EM525" s="112">
        <v>44427</v>
      </c>
      <c r="EN525" s="102">
        <v>251</v>
      </c>
      <c r="EO525" s="111">
        <v>44427</v>
      </c>
      <c r="EP525" s="92">
        <v>154</v>
      </c>
      <c r="EQ525" s="111">
        <v>44427</v>
      </c>
      <c r="ER525" s="99">
        <v>51.599999999999994</v>
      </c>
      <c r="ES525" s="111">
        <v>44427</v>
      </c>
      <c r="ET525" s="192">
        <v>55</v>
      </c>
      <c r="EU525" s="111">
        <v>44427</v>
      </c>
      <c r="EV525" s="92">
        <v>237</v>
      </c>
      <c r="EW525" s="101" t="s">
        <v>1940</v>
      </c>
      <c r="EX525" s="92"/>
      <c r="EY525" s="112">
        <v>44427</v>
      </c>
      <c r="EZ525" s="92">
        <v>11.9</v>
      </c>
      <c r="FA525" s="102"/>
      <c r="FB525" s="102"/>
      <c r="FC525" s="92"/>
      <c r="FD525" s="92"/>
      <c r="FE525" s="112">
        <v>44427</v>
      </c>
      <c r="FF525" s="125">
        <v>31</v>
      </c>
      <c r="FG525" s="111">
        <v>44427</v>
      </c>
      <c r="FH525" s="125">
        <v>160</v>
      </c>
      <c r="FI525" s="92"/>
      <c r="FJ525" s="94"/>
      <c r="FK525" s="92"/>
      <c r="FL525" s="97">
        <v>44897</v>
      </c>
      <c r="FM525" s="98" t="s">
        <v>1530</v>
      </c>
      <c r="FN525" s="97">
        <v>44987</v>
      </c>
      <c r="FO525" s="107"/>
      <c r="FP525" s="92" t="s">
        <v>132</v>
      </c>
      <c r="FQ525" s="92" t="s">
        <v>132</v>
      </c>
      <c r="FR525" s="92" t="s">
        <v>132</v>
      </c>
      <c r="FS525" s="107" t="s">
        <v>807</v>
      </c>
      <c r="FT525" s="92" t="s">
        <v>132</v>
      </c>
      <c r="FU525" s="92"/>
      <c r="GM525" s="102"/>
    </row>
    <row r="526" spans="1:195" s="75" customFormat="1" x14ac:dyDescent="0.25">
      <c r="A526" s="85">
        <v>2022</v>
      </c>
      <c r="B526" s="76">
        <v>44926</v>
      </c>
      <c r="C526" s="85" t="s">
        <v>121</v>
      </c>
      <c r="D526" s="85" t="s">
        <v>122</v>
      </c>
      <c r="E526" s="85" t="s">
        <v>123</v>
      </c>
      <c r="F526" s="77">
        <f t="shared" si="360"/>
        <v>525</v>
      </c>
      <c r="G526" s="85" t="s">
        <v>1586</v>
      </c>
      <c r="H526" s="85">
        <v>86</v>
      </c>
      <c r="I526" s="85" t="s">
        <v>797</v>
      </c>
      <c r="J526" s="217" t="s">
        <v>983</v>
      </c>
      <c r="K526" s="77" t="str">
        <f>VLOOKUP(J526,[1]CodMpios!$B$1075:$E$1087,4,FALSE)</f>
        <v>86749 - Sibundoy</v>
      </c>
      <c r="L526" s="77" t="str">
        <f>VLOOKUP($J526,[1]Coord_Mpios_X_Y!$B$102:$K$114,9,FALSE)</f>
        <v>1,228746922448</v>
      </c>
      <c r="M526" s="77" t="str">
        <f>VLOOKUP($J526,[1]Coord_Mpios_X_Y!$B$102:$K$114,10,FALSE)</f>
        <v>-76,913075853547</v>
      </c>
      <c r="N526" s="86" t="s">
        <v>1592</v>
      </c>
      <c r="O526" s="86" t="s">
        <v>1776</v>
      </c>
      <c r="P526" s="218"/>
      <c r="Q526" s="85" t="s">
        <v>126</v>
      </c>
      <c r="R526" s="108">
        <v>27074183</v>
      </c>
      <c r="S526" s="62" t="str">
        <f t="shared" si="342"/>
        <v>CC27074183</v>
      </c>
      <c r="T526" s="91" t="s">
        <v>133</v>
      </c>
      <c r="U526" s="85" t="s">
        <v>175</v>
      </c>
      <c r="V526" s="91" t="s">
        <v>155</v>
      </c>
      <c r="W526" s="85" t="s">
        <v>1034</v>
      </c>
      <c r="X526" s="87">
        <v>17559</v>
      </c>
      <c r="Y526" s="89">
        <f t="shared" si="357"/>
        <v>48</v>
      </c>
      <c r="Z526" s="63">
        <f>VLOOKUP($Y526,[1]Edades!$A$3:$H$153,4,FALSE)</f>
        <v>5</v>
      </c>
      <c r="AA526" s="63" t="str">
        <f>VLOOKUP($Y526,[1]Edades!$A$3:$H$153,6,FALSE)</f>
        <v>5 - Adultez</v>
      </c>
      <c r="AB526" s="63">
        <f>VLOOKUP($Y526,[1]Edades!$A$3:$H$153,7,FALSE)</f>
        <v>10</v>
      </c>
      <c r="AC526" s="63" t="str">
        <f>VLOOKUP($Y526,[1]Edades!$A$3:$H$153,8,FALSE)</f>
        <v>45-49</v>
      </c>
      <c r="AD526" s="91" t="s">
        <v>1590</v>
      </c>
      <c r="AE526" s="85">
        <v>2</v>
      </c>
      <c r="AF526" s="85" t="s">
        <v>807</v>
      </c>
      <c r="AG526" s="86" t="s">
        <v>1777</v>
      </c>
      <c r="AH526" s="85" t="s">
        <v>807</v>
      </c>
      <c r="AI526" s="85" t="s">
        <v>807</v>
      </c>
      <c r="AJ526" s="85" t="s">
        <v>807</v>
      </c>
      <c r="AK526" s="86" t="s">
        <v>1592</v>
      </c>
      <c r="AL526" s="86" t="s">
        <v>1602</v>
      </c>
      <c r="AM526" s="85" t="s">
        <v>1786</v>
      </c>
      <c r="AN526" s="85" t="s">
        <v>131</v>
      </c>
      <c r="AO526" s="85" t="s">
        <v>131</v>
      </c>
      <c r="AP526" s="85" t="s">
        <v>131</v>
      </c>
      <c r="AQ526" s="75" t="s">
        <v>1841</v>
      </c>
      <c r="AR526" s="53" t="str">
        <f t="shared" si="358"/>
        <v>86749 - Sibundoy</v>
      </c>
      <c r="AS526" s="85" t="s">
        <v>1669</v>
      </c>
      <c r="AT526" s="85">
        <v>3146218877</v>
      </c>
      <c r="AU526" s="85" t="s">
        <v>1219</v>
      </c>
      <c r="AV526" s="85"/>
      <c r="AW526" s="85"/>
      <c r="AX526" s="85"/>
      <c r="AY526" s="85"/>
      <c r="AZ526" s="85"/>
      <c r="BA526" s="85">
        <v>86</v>
      </c>
      <c r="BB526" s="85" t="s">
        <v>1778</v>
      </c>
      <c r="BC526" s="85">
        <v>86749</v>
      </c>
      <c r="BD526" s="85" t="s">
        <v>1669</v>
      </c>
      <c r="BE526" s="89">
        <v>860010017201</v>
      </c>
      <c r="BF526" s="49" t="s">
        <v>1080</v>
      </c>
      <c r="BG526" s="85" t="s">
        <v>1779</v>
      </c>
      <c r="BH526" s="85" t="s">
        <v>1780</v>
      </c>
      <c r="BI526" s="85">
        <v>4201616</v>
      </c>
      <c r="BJ526" s="85"/>
      <c r="BK526" s="85"/>
      <c r="BL526" s="85" t="s">
        <v>807</v>
      </c>
      <c r="BM526" s="85" t="s">
        <v>130</v>
      </c>
      <c r="BN526" s="85" t="s">
        <v>132</v>
      </c>
      <c r="BO526" s="85">
        <v>0</v>
      </c>
      <c r="BP526" s="85" t="s">
        <v>132</v>
      </c>
      <c r="BQ526" s="85" t="s">
        <v>132</v>
      </c>
      <c r="BR526" s="85" t="s">
        <v>807</v>
      </c>
      <c r="BS526" s="85" t="s">
        <v>807</v>
      </c>
      <c r="BT526" s="90">
        <v>44432</v>
      </c>
      <c r="BU526" s="85" t="s">
        <v>1677</v>
      </c>
      <c r="BV526" s="85" t="s">
        <v>130</v>
      </c>
      <c r="BW526" s="91" t="s">
        <v>1678</v>
      </c>
      <c r="BX526" s="85"/>
      <c r="BY526" s="85" t="s">
        <v>132</v>
      </c>
      <c r="BZ526" s="85" t="s">
        <v>807</v>
      </c>
      <c r="CA526" s="85" t="s">
        <v>807</v>
      </c>
      <c r="CB526" s="85"/>
      <c r="CC526" s="85"/>
      <c r="CD526" s="85" t="s">
        <v>131</v>
      </c>
      <c r="CE526" s="88" t="s">
        <v>1681</v>
      </c>
      <c r="CF526" s="80" t="str">
        <f t="shared" si="363"/>
        <v>HTA</v>
      </c>
      <c r="CG526" s="109">
        <v>58</v>
      </c>
      <c r="CH526" s="95">
        <v>155</v>
      </c>
      <c r="CI526" s="50">
        <f t="shared" si="343"/>
        <v>24.141519250780433</v>
      </c>
      <c r="CJ526" s="18" t="str">
        <f t="shared" si="344"/>
        <v>NORMAL</v>
      </c>
      <c r="CK526" s="95">
        <f>Hoja1!L528</f>
        <v>10</v>
      </c>
      <c r="CL526" s="10" t="s">
        <v>1112</v>
      </c>
      <c r="CM526" s="97">
        <v>44432</v>
      </c>
      <c r="CN526" s="92"/>
      <c r="CO526" s="75">
        <v>1</v>
      </c>
      <c r="CP526" s="97">
        <v>44432</v>
      </c>
      <c r="CQ526" s="75">
        <v>2</v>
      </c>
      <c r="CR526" s="65" t="s">
        <v>1222</v>
      </c>
      <c r="CS526" s="75">
        <v>0</v>
      </c>
      <c r="CT526" s="92" t="s">
        <v>131</v>
      </c>
      <c r="CU526" s="93" t="s">
        <v>807</v>
      </c>
      <c r="CV526" s="92"/>
      <c r="CW526" s="102">
        <v>140</v>
      </c>
      <c r="CX526" s="102">
        <v>90</v>
      </c>
      <c r="CY526" s="93" t="s">
        <v>807</v>
      </c>
      <c r="CZ526" s="92" t="s">
        <v>132</v>
      </c>
      <c r="DA526" s="75" t="s">
        <v>807</v>
      </c>
      <c r="DB526" s="92">
        <v>0</v>
      </c>
      <c r="DC526" s="75" t="str">
        <f t="shared" si="345"/>
        <v/>
      </c>
      <c r="DD526" s="16" t="str">
        <f t="shared" si="346"/>
        <v>PRESION ALTA</v>
      </c>
      <c r="DE526" s="16" t="str">
        <f t="shared" si="347"/>
        <v/>
      </c>
      <c r="DF526" s="16" t="str">
        <f t="shared" si="361"/>
        <v/>
      </c>
      <c r="DG526" s="16" t="str">
        <f t="shared" si="359"/>
        <v xml:space="preserve"> + PRESION ALTA +  + </v>
      </c>
      <c r="DH526" s="16" t="str">
        <f>VLOOKUP(DG526,Hoja3!$A$19:$B$41,2,FALSE)</f>
        <v>PRESION ALTA</v>
      </c>
      <c r="DI526" s="98"/>
      <c r="DJ526" s="75" t="str">
        <f t="shared" si="348"/>
        <v>NO</v>
      </c>
      <c r="DL526" s="98"/>
      <c r="DM526" s="98"/>
      <c r="DN526" s="75" t="str">
        <f t="shared" si="349"/>
        <v>NO</v>
      </c>
      <c r="DO526" s="98"/>
      <c r="DP526" s="75" t="str">
        <f t="shared" si="350"/>
        <v>NO</v>
      </c>
      <c r="DQ526" s="98"/>
      <c r="DR526" s="75" t="str">
        <f t="shared" si="351"/>
        <v>NO</v>
      </c>
      <c r="DS526" s="98"/>
      <c r="DT526" s="75" t="str">
        <f t="shared" si="352"/>
        <v>NO</v>
      </c>
      <c r="DU526" s="98"/>
      <c r="DV526" s="75" t="str">
        <f t="shared" si="353"/>
        <v>NO</v>
      </c>
      <c r="DW526" s="98"/>
      <c r="DX526" s="75" t="str">
        <f t="shared" si="354"/>
        <v>NO</v>
      </c>
      <c r="DY526" s="98">
        <v>44419</v>
      </c>
      <c r="DZ526" s="75" t="str">
        <f t="shared" si="355"/>
        <v>SI</v>
      </c>
      <c r="EA526" s="98"/>
      <c r="EB526" s="75" t="str">
        <f t="shared" si="356"/>
        <v>NO</v>
      </c>
      <c r="EC526" s="98" t="s">
        <v>807</v>
      </c>
      <c r="ED526" s="92" t="s">
        <v>1530</v>
      </c>
      <c r="EE526" s="92"/>
      <c r="EF526" s="98" t="s">
        <v>807</v>
      </c>
      <c r="EG526" s="94"/>
      <c r="EH526" s="92" t="s">
        <v>1793</v>
      </c>
      <c r="EI526" s="99" t="s">
        <v>807</v>
      </c>
      <c r="EJ526" s="99"/>
      <c r="EK526" s="111">
        <v>44419</v>
      </c>
      <c r="EL526" s="92">
        <v>0.6</v>
      </c>
      <c r="EM526" s="112">
        <v>44419</v>
      </c>
      <c r="EN526" s="102">
        <v>148</v>
      </c>
      <c r="EO526" s="111">
        <v>44419</v>
      </c>
      <c r="EP526" s="92">
        <v>232</v>
      </c>
      <c r="EQ526" s="111">
        <v>44419</v>
      </c>
      <c r="ER526" s="99">
        <v>134.80000000000001</v>
      </c>
      <c r="ES526" s="111">
        <v>44419</v>
      </c>
      <c r="ET526" s="192">
        <v>58</v>
      </c>
      <c r="EU526" s="111">
        <v>44419</v>
      </c>
      <c r="EV526" s="92">
        <v>196</v>
      </c>
      <c r="EW526" s="101" t="s">
        <v>1940</v>
      </c>
      <c r="EX526" s="92"/>
      <c r="EY526" s="103" t="s">
        <v>1836</v>
      </c>
      <c r="EZ526" s="92">
        <v>98</v>
      </c>
      <c r="FA526" s="102"/>
      <c r="FB526" s="102"/>
      <c r="FC526" s="92"/>
      <c r="FD526" s="92"/>
      <c r="FE526" s="112">
        <v>44419</v>
      </c>
      <c r="FF526" s="125">
        <v>13.1</v>
      </c>
      <c r="FG526" s="111">
        <v>44419</v>
      </c>
      <c r="FH526" s="125">
        <v>40</v>
      </c>
      <c r="FI526" s="92"/>
      <c r="FJ526" s="94"/>
      <c r="FK526" s="92"/>
      <c r="FL526" s="97">
        <v>44432</v>
      </c>
      <c r="FM526" s="98" t="s">
        <v>1530</v>
      </c>
      <c r="FN526" s="97">
        <v>44797</v>
      </c>
      <c r="FO526" s="107" t="s">
        <v>807</v>
      </c>
      <c r="FP526" s="92" t="s">
        <v>132</v>
      </c>
      <c r="FQ526" s="92" t="s">
        <v>132</v>
      </c>
      <c r="FR526" s="92" t="s">
        <v>132</v>
      </c>
      <c r="FS526" s="107" t="s">
        <v>807</v>
      </c>
      <c r="FT526" s="92" t="s">
        <v>132</v>
      </c>
      <c r="FU526" s="92"/>
      <c r="GM526" s="102"/>
    </row>
    <row r="527" spans="1:195" s="75" customFormat="1" x14ac:dyDescent="0.25">
      <c r="A527" s="85">
        <v>2022</v>
      </c>
      <c r="B527" s="76">
        <v>44926</v>
      </c>
      <c r="C527" s="85" t="s">
        <v>121</v>
      </c>
      <c r="D527" s="85" t="s">
        <v>122</v>
      </c>
      <c r="E527" s="85" t="s">
        <v>123</v>
      </c>
      <c r="F527" s="77">
        <f t="shared" si="360"/>
        <v>526</v>
      </c>
      <c r="G527" s="85" t="s">
        <v>1586</v>
      </c>
      <c r="H527" s="85">
        <v>86</v>
      </c>
      <c r="I527" s="85" t="s">
        <v>797</v>
      </c>
      <c r="J527" s="217" t="s">
        <v>911</v>
      </c>
      <c r="K527" s="77" t="str">
        <f>VLOOKUP(J527,[1]CodMpios!$B$1075:$E$1087,4,FALSE)</f>
        <v>86568 - Puerto Asís</v>
      </c>
      <c r="L527" s="77" t="str">
        <f>VLOOKUP($J527,[1]Coord_Mpios_X_Y!$B$102:$K$114,9,FALSE)</f>
        <v>0,478611463602</v>
      </c>
      <c r="M527" s="77" t="str">
        <f>VLOOKUP($J527,[1]Coord_Mpios_X_Y!$B$102:$K$114,10,FALSE)</f>
        <v>-76,328200149562</v>
      </c>
      <c r="N527" s="86" t="s">
        <v>1775</v>
      </c>
      <c r="O527" s="86" t="s">
        <v>1776</v>
      </c>
      <c r="P527" s="218"/>
      <c r="Q527" s="85" t="s">
        <v>126</v>
      </c>
      <c r="R527" s="108">
        <v>69055583</v>
      </c>
      <c r="S527" s="62" t="str">
        <f t="shared" si="342"/>
        <v>CC69055583</v>
      </c>
      <c r="T527" s="91" t="s">
        <v>974</v>
      </c>
      <c r="U527" s="85" t="s">
        <v>617</v>
      </c>
      <c r="V527" s="91" t="s">
        <v>788</v>
      </c>
      <c r="W527" s="85" t="s">
        <v>134</v>
      </c>
      <c r="X527" s="87">
        <v>30437</v>
      </c>
      <c r="Y527" s="89">
        <f t="shared" si="357"/>
        <v>83</v>
      </c>
      <c r="Z527" s="63">
        <f>VLOOKUP($Y527,[1]Edades!$A$3:$H$153,4,FALSE)</f>
        <v>6</v>
      </c>
      <c r="AA527" s="63" t="str">
        <f>VLOOKUP($Y527,[1]Edades!$A$3:$H$153,6,FALSE)</f>
        <v>6 - Persona mayor</v>
      </c>
      <c r="AB527" s="63">
        <f>VLOOKUP($Y527,[1]Edades!$A$3:$H$153,7,FALSE)</f>
        <v>17</v>
      </c>
      <c r="AC527" s="63" t="str">
        <f>VLOOKUP($Y527,[1]Edades!$A$3:$H$153,8,FALSE)</f>
        <v>80 Y MÁS</v>
      </c>
      <c r="AD527" s="91" t="s">
        <v>1590</v>
      </c>
      <c r="AE527" s="85">
        <v>2</v>
      </c>
      <c r="AF527" s="85" t="s">
        <v>807</v>
      </c>
      <c r="AG527" s="86" t="s">
        <v>212</v>
      </c>
      <c r="AH527" s="86" t="s">
        <v>130</v>
      </c>
      <c r="AI527" s="85" t="s">
        <v>807</v>
      </c>
      <c r="AJ527" s="85" t="s">
        <v>807</v>
      </c>
      <c r="AK527" s="86" t="s">
        <v>1775</v>
      </c>
      <c r="AL527" s="85" t="s">
        <v>807</v>
      </c>
      <c r="AM527" s="85" t="s">
        <v>1786</v>
      </c>
      <c r="AN527" s="85" t="s">
        <v>131</v>
      </c>
      <c r="AO527" s="85" t="s">
        <v>131</v>
      </c>
      <c r="AP527" s="85" t="s">
        <v>131</v>
      </c>
      <c r="AQ527" s="75" t="s">
        <v>1841</v>
      </c>
      <c r="AR527" s="53" t="str">
        <f t="shared" si="358"/>
        <v>86568 - Puerto Asís</v>
      </c>
      <c r="AS527" s="85" t="s">
        <v>1655</v>
      </c>
      <c r="AT527" s="85">
        <v>3105690402</v>
      </c>
      <c r="AU527" s="85" t="s">
        <v>1219</v>
      </c>
      <c r="AV527" s="85"/>
      <c r="AW527" s="85"/>
      <c r="AX527" s="85"/>
      <c r="AY527" s="85"/>
      <c r="AZ527" s="85"/>
      <c r="BA527" s="85">
        <v>86</v>
      </c>
      <c r="BB527" s="85" t="s">
        <v>1778</v>
      </c>
      <c r="BC527" s="85">
        <v>86568</v>
      </c>
      <c r="BD527" s="85" t="s">
        <v>1655</v>
      </c>
      <c r="BE527" s="89">
        <v>860010017201</v>
      </c>
      <c r="BF527" s="49" t="s">
        <v>1081</v>
      </c>
      <c r="BG527" s="85" t="s">
        <v>1779</v>
      </c>
      <c r="BH527" s="85" t="s">
        <v>1780</v>
      </c>
      <c r="BI527" s="85">
        <v>4201616</v>
      </c>
      <c r="BJ527" s="85"/>
      <c r="BK527" s="85"/>
      <c r="BL527" s="85" t="s">
        <v>807</v>
      </c>
      <c r="BM527" s="85" t="s">
        <v>130</v>
      </c>
      <c r="BN527" s="85" t="s">
        <v>132</v>
      </c>
      <c r="BO527" s="85">
        <v>0</v>
      </c>
      <c r="BP527" s="85" t="s">
        <v>132</v>
      </c>
      <c r="BQ527" s="85" t="s">
        <v>132</v>
      </c>
      <c r="BR527" s="85" t="s">
        <v>807</v>
      </c>
      <c r="BS527" s="85" t="s">
        <v>807</v>
      </c>
      <c r="BT527" s="142">
        <v>44847</v>
      </c>
      <c r="BU527" s="85" t="s">
        <v>1677</v>
      </c>
      <c r="BV527" s="85" t="s">
        <v>130</v>
      </c>
      <c r="BW527" s="85" t="s">
        <v>807</v>
      </c>
      <c r="BX527" s="85"/>
      <c r="BY527" s="85" t="s">
        <v>132</v>
      </c>
      <c r="BZ527" s="85" t="s">
        <v>807</v>
      </c>
      <c r="CA527" s="85" t="s">
        <v>807</v>
      </c>
      <c r="CB527" s="85"/>
      <c r="CC527" s="85"/>
      <c r="CD527" s="85" t="s">
        <v>131</v>
      </c>
      <c r="CE527" s="88" t="s">
        <v>1681</v>
      </c>
      <c r="CF527" s="80" t="str">
        <f t="shared" si="363"/>
        <v>HTA</v>
      </c>
      <c r="CG527" s="109">
        <v>65</v>
      </c>
      <c r="CH527" s="109">
        <v>149</v>
      </c>
      <c r="CI527" s="50">
        <f t="shared" si="343"/>
        <v>29.277960452231881</v>
      </c>
      <c r="CJ527" s="18" t="str">
        <f t="shared" si="344"/>
        <v>SOBREPESO</v>
      </c>
      <c r="CK527" s="95" t="e">
        <f>Hoja1!L529</f>
        <v>#NUM!</v>
      </c>
      <c r="CL527" s="10" t="s">
        <v>807</v>
      </c>
      <c r="CM527" s="114">
        <v>44432</v>
      </c>
      <c r="CN527" s="92"/>
      <c r="CO527" s="75">
        <v>1</v>
      </c>
      <c r="CP527" s="98">
        <v>44432</v>
      </c>
      <c r="CQ527" s="75">
        <v>2</v>
      </c>
      <c r="CR527" s="65" t="s">
        <v>1222</v>
      </c>
      <c r="CS527" s="75">
        <v>0</v>
      </c>
      <c r="CT527" s="110" t="s">
        <v>131</v>
      </c>
      <c r="CU527" s="93" t="s">
        <v>807</v>
      </c>
      <c r="CV527" s="92"/>
      <c r="CW527" s="102"/>
      <c r="CX527" s="102"/>
      <c r="CY527" s="93" t="s">
        <v>807</v>
      </c>
      <c r="CZ527" s="92" t="s">
        <v>132</v>
      </c>
      <c r="DA527" s="75" t="s">
        <v>807</v>
      </c>
      <c r="DB527" s="92">
        <v>0</v>
      </c>
      <c r="DC527" s="75" t="str">
        <f t="shared" si="345"/>
        <v/>
      </c>
      <c r="DD527" s="16" t="str">
        <f t="shared" si="346"/>
        <v/>
      </c>
      <c r="DE527" s="16" t="str">
        <f t="shared" si="347"/>
        <v/>
      </c>
      <c r="DF527" s="16" t="str">
        <f t="shared" si="361"/>
        <v/>
      </c>
      <c r="DG527" s="16" t="str">
        <f t="shared" si="359"/>
        <v xml:space="preserve"> +  +  + </v>
      </c>
      <c r="DH527" s="16" t="str">
        <f t="shared" ref="DH527:DH531" si="364">E527</f>
        <v>HTA</v>
      </c>
      <c r="DI527" s="98"/>
      <c r="DJ527" s="75" t="str">
        <f t="shared" si="348"/>
        <v>NO</v>
      </c>
      <c r="DL527" s="98"/>
      <c r="DM527" s="98"/>
      <c r="DN527" s="75" t="str">
        <f t="shared" si="349"/>
        <v>NO</v>
      </c>
      <c r="DO527" s="98"/>
      <c r="DP527" s="75" t="str">
        <f t="shared" si="350"/>
        <v>NO</v>
      </c>
      <c r="DQ527" s="98"/>
      <c r="DR527" s="75" t="str">
        <f t="shared" si="351"/>
        <v>NO</v>
      </c>
      <c r="DS527" s="98"/>
      <c r="DT527" s="75" t="str">
        <f t="shared" si="352"/>
        <v>NO</v>
      </c>
      <c r="DU527" s="98"/>
      <c r="DV527" s="75" t="str">
        <f t="shared" si="353"/>
        <v>NO</v>
      </c>
      <c r="DW527" s="98"/>
      <c r="DX527" s="75" t="str">
        <f t="shared" si="354"/>
        <v>NO</v>
      </c>
      <c r="DY527" s="97">
        <v>44799</v>
      </c>
      <c r="DZ527" s="75" t="str">
        <f t="shared" si="355"/>
        <v>SI</v>
      </c>
      <c r="EA527" s="98"/>
      <c r="EB527" s="75" t="str">
        <f t="shared" si="356"/>
        <v>NO</v>
      </c>
      <c r="EC527" s="98" t="s">
        <v>807</v>
      </c>
      <c r="ED527" s="92" t="s">
        <v>1530</v>
      </c>
      <c r="EE527" s="92"/>
      <c r="EF527" s="98" t="s">
        <v>807</v>
      </c>
      <c r="EG527" s="94"/>
      <c r="EH527" s="99"/>
      <c r="EI527" s="99" t="s">
        <v>807</v>
      </c>
      <c r="EJ527" s="99"/>
      <c r="EK527" s="111">
        <v>44785</v>
      </c>
      <c r="EL527" s="92">
        <v>0.5</v>
      </c>
      <c r="EM527" s="112">
        <v>44785</v>
      </c>
      <c r="EN527" s="102">
        <v>95</v>
      </c>
      <c r="EO527" s="111">
        <v>44785</v>
      </c>
      <c r="EP527" s="92">
        <v>216</v>
      </c>
      <c r="EQ527" s="111">
        <v>44785</v>
      </c>
      <c r="ER527" s="99">
        <v>128.4</v>
      </c>
      <c r="ES527" s="111">
        <v>44785</v>
      </c>
      <c r="ET527" s="192">
        <v>45</v>
      </c>
      <c r="EU527" s="111">
        <v>44785</v>
      </c>
      <c r="EV527" s="92">
        <v>213</v>
      </c>
      <c r="EW527" s="111">
        <v>44785</v>
      </c>
      <c r="EX527" s="92"/>
      <c r="EY527" s="103"/>
      <c r="EZ527" s="92"/>
      <c r="FA527" s="102"/>
      <c r="FB527" s="102"/>
      <c r="FC527" s="92"/>
      <c r="FD527" s="92"/>
      <c r="FE527" s="112">
        <v>44785</v>
      </c>
      <c r="FF527" s="105">
        <v>9.9</v>
      </c>
      <c r="FG527" s="111">
        <v>44785</v>
      </c>
      <c r="FH527" s="125">
        <v>36</v>
      </c>
      <c r="FI527" s="92"/>
      <c r="FJ527" s="94"/>
      <c r="FK527" s="92"/>
      <c r="FL527" s="114">
        <v>44847</v>
      </c>
      <c r="FM527" s="98" t="s">
        <v>1530</v>
      </c>
      <c r="FN527" s="114">
        <v>45212</v>
      </c>
      <c r="FO527" s="107"/>
      <c r="FP527" s="92" t="s">
        <v>132</v>
      </c>
      <c r="FQ527" s="92" t="s">
        <v>132</v>
      </c>
      <c r="FR527" s="92" t="s">
        <v>132</v>
      </c>
      <c r="FS527" s="107" t="s">
        <v>807</v>
      </c>
      <c r="FT527" s="92" t="s">
        <v>132</v>
      </c>
      <c r="FU527" s="92"/>
      <c r="GM527" s="102"/>
    </row>
    <row r="528" spans="1:195" s="75" customFormat="1" x14ac:dyDescent="0.25">
      <c r="A528" s="85">
        <v>2022</v>
      </c>
      <c r="B528" s="76">
        <v>44926</v>
      </c>
      <c r="C528" s="85" t="s">
        <v>121</v>
      </c>
      <c r="D528" s="85" t="s">
        <v>122</v>
      </c>
      <c r="E528" s="85" t="s">
        <v>123</v>
      </c>
      <c r="F528" s="77">
        <f t="shared" si="360"/>
        <v>527</v>
      </c>
      <c r="G528" s="85" t="s">
        <v>1586</v>
      </c>
      <c r="H528" s="85">
        <v>86</v>
      </c>
      <c r="I528" s="85" t="s">
        <v>797</v>
      </c>
      <c r="J528" s="217" t="s">
        <v>800</v>
      </c>
      <c r="K528" s="77" t="str">
        <f>VLOOKUP(J528,[1]CodMpios!$B$1075:$E$1087,4,FALSE)</f>
        <v>86001 - Mocoa</v>
      </c>
      <c r="L528" s="77" t="str">
        <f>VLOOKUP($J528,[1]Coord_Mpios_X_Y!$B$102:$K$114,9,FALSE)</f>
        <v>1,228574994655</v>
      </c>
      <c r="M528" s="77" t="str">
        <f>VLOOKUP($J528,[1]Coord_Mpios_X_Y!$B$102:$K$114,10,FALSE)</f>
        <v>-76,684362183288</v>
      </c>
      <c r="N528" s="86" t="s">
        <v>1784</v>
      </c>
      <c r="O528" s="86" t="s">
        <v>1776</v>
      </c>
      <c r="P528" s="218"/>
      <c r="Q528" s="85" t="s">
        <v>126</v>
      </c>
      <c r="R528" s="108">
        <v>18101201</v>
      </c>
      <c r="S528" s="62" t="str">
        <f t="shared" si="342"/>
        <v>CC18101201</v>
      </c>
      <c r="T528" s="91" t="s">
        <v>180</v>
      </c>
      <c r="U528" s="85" t="s">
        <v>574</v>
      </c>
      <c r="V528" s="91" t="s">
        <v>219</v>
      </c>
      <c r="W528" s="85" t="s">
        <v>429</v>
      </c>
      <c r="X528" s="87">
        <v>23089</v>
      </c>
      <c r="Y528" s="89">
        <f t="shared" si="357"/>
        <v>63</v>
      </c>
      <c r="Z528" s="63">
        <f>VLOOKUP($Y528,[1]Edades!$A$3:$H$153,4,FALSE)</f>
        <v>6</v>
      </c>
      <c r="AA528" s="63" t="str">
        <f>VLOOKUP($Y528,[1]Edades!$A$3:$H$153,6,FALSE)</f>
        <v>6 - Persona mayor</v>
      </c>
      <c r="AB528" s="63">
        <f>VLOOKUP($Y528,[1]Edades!$A$3:$H$153,7,FALSE)</f>
        <v>13</v>
      </c>
      <c r="AC528" s="63" t="str">
        <f>VLOOKUP($Y528,[1]Edades!$A$3:$H$153,8,FALSE)</f>
        <v>60-64</v>
      </c>
      <c r="AD528" s="91" t="s">
        <v>1589</v>
      </c>
      <c r="AE528" s="85">
        <v>1</v>
      </c>
      <c r="AF528" s="85" t="s">
        <v>807</v>
      </c>
      <c r="AG528" s="86" t="s">
        <v>1777</v>
      </c>
      <c r="AH528" s="85" t="s">
        <v>807</v>
      </c>
      <c r="AI528" s="85" t="s">
        <v>807</v>
      </c>
      <c r="AJ528" s="85" t="s">
        <v>807</v>
      </c>
      <c r="AK528" s="86" t="s">
        <v>1784</v>
      </c>
      <c r="AL528" s="86" t="s">
        <v>1602</v>
      </c>
      <c r="AM528" s="85" t="s">
        <v>1786</v>
      </c>
      <c r="AN528" s="85" t="s">
        <v>131</v>
      </c>
      <c r="AO528" s="85" t="s">
        <v>131</v>
      </c>
      <c r="AP528" s="85" t="s">
        <v>131</v>
      </c>
      <c r="AQ528" s="75" t="s">
        <v>1841</v>
      </c>
      <c r="AR528" s="53" t="str">
        <f t="shared" si="358"/>
        <v>86001 - Mocoa</v>
      </c>
      <c r="AS528" s="85" t="s">
        <v>1586</v>
      </c>
      <c r="AT528" s="85">
        <v>3203967910</v>
      </c>
      <c r="AU528" s="85" t="s">
        <v>1219</v>
      </c>
      <c r="AV528" s="85"/>
      <c r="AW528" s="85"/>
      <c r="AX528" s="85"/>
      <c r="AY528" s="85"/>
      <c r="AZ528" s="85"/>
      <c r="BA528" s="85">
        <v>86</v>
      </c>
      <c r="BB528" s="85" t="s">
        <v>1778</v>
      </c>
      <c r="BC528" s="85">
        <v>86001</v>
      </c>
      <c r="BD528" s="85" t="s">
        <v>1586</v>
      </c>
      <c r="BE528" s="89">
        <v>860010017201</v>
      </c>
      <c r="BF528" s="49" t="s">
        <v>1079</v>
      </c>
      <c r="BG528" s="85" t="s">
        <v>1779</v>
      </c>
      <c r="BH528" s="85" t="s">
        <v>1780</v>
      </c>
      <c r="BI528" s="85">
        <v>4201616</v>
      </c>
      <c r="BJ528" s="85"/>
      <c r="BK528" s="85"/>
      <c r="BL528" s="85" t="s">
        <v>807</v>
      </c>
      <c r="BM528" s="85" t="s">
        <v>130</v>
      </c>
      <c r="BN528" s="85" t="s">
        <v>132</v>
      </c>
      <c r="BO528" s="85">
        <v>0</v>
      </c>
      <c r="BP528" s="85" t="s">
        <v>132</v>
      </c>
      <c r="BQ528" s="85" t="s">
        <v>132</v>
      </c>
      <c r="BR528" s="85" t="s">
        <v>807</v>
      </c>
      <c r="BS528" s="85" t="s">
        <v>807</v>
      </c>
      <c r="BT528" s="87">
        <v>44671</v>
      </c>
      <c r="BU528" s="85" t="s">
        <v>1677</v>
      </c>
      <c r="BV528" s="85" t="s">
        <v>130</v>
      </c>
      <c r="BW528" s="91" t="s">
        <v>1700</v>
      </c>
      <c r="BX528" s="85"/>
      <c r="BY528" s="85" t="s">
        <v>132</v>
      </c>
      <c r="BZ528" s="85" t="s">
        <v>807</v>
      </c>
      <c r="CA528" s="85" t="s">
        <v>807</v>
      </c>
      <c r="CB528" s="85"/>
      <c r="CC528" s="85"/>
      <c r="CD528" s="85" t="s">
        <v>131</v>
      </c>
      <c r="CE528" s="88" t="s">
        <v>1681</v>
      </c>
      <c r="CF528" s="80" t="str">
        <f t="shared" si="363"/>
        <v>HTA</v>
      </c>
      <c r="CG528" s="109">
        <v>84</v>
      </c>
      <c r="CH528" s="95">
        <v>173</v>
      </c>
      <c r="CI528" s="50">
        <f t="shared" si="343"/>
        <v>28.06642386982525</v>
      </c>
      <c r="CJ528" s="18" t="str">
        <f t="shared" si="344"/>
        <v>SOBREPESO</v>
      </c>
      <c r="CK528" s="95">
        <f>Hoja1!L530</f>
        <v>8</v>
      </c>
      <c r="CL528" s="10" t="s">
        <v>1112</v>
      </c>
      <c r="CM528" s="98">
        <v>44433</v>
      </c>
      <c r="CN528" s="92"/>
      <c r="CO528" s="75">
        <v>1</v>
      </c>
      <c r="CP528" s="98">
        <v>44215</v>
      </c>
      <c r="CQ528" s="75">
        <v>2</v>
      </c>
      <c r="CR528" s="65" t="s">
        <v>1222</v>
      </c>
      <c r="CS528" s="75">
        <v>0</v>
      </c>
      <c r="CT528" s="110" t="s">
        <v>131</v>
      </c>
      <c r="CU528" s="93" t="s">
        <v>807</v>
      </c>
      <c r="CV528" s="92"/>
      <c r="CW528" s="102">
        <v>110</v>
      </c>
      <c r="CX528" s="102">
        <v>70</v>
      </c>
      <c r="CY528" s="93" t="s">
        <v>807</v>
      </c>
      <c r="CZ528" s="92" t="s">
        <v>132</v>
      </c>
      <c r="DA528" s="75" t="s">
        <v>807</v>
      </c>
      <c r="DB528" s="92">
        <v>0</v>
      </c>
      <c r="DC528" s="75" t="str">
        <f t="shared" si="345"/>
        <v/>
      </c>
      <c r="DD528" s="16" t="str">
        <f t="shared" si="346"/>
        <v/>
      </c>
      <c r="DE528" s="16" t="str">
        <f t="shared" si="347"/>
        <v/>
      </c>
      <c r="DF528" s="16" t="str">
        <f t="shared" si="361"/>
        <v/>
      </c>
      <c r="DG528" s="16" t="str">
        <f t="shared" si="359"/>
        <v xml:space="preserve"> +  +  + </v>
      </c>
      <c r="DH528" s="16" t="str">
        <f t="shared" si="364"/>
        <v>HTA</v>
      </c>
      <c r="DI528" s="98"/>
      <c r="DJ528" s="75" t="str">
        <f t="shared" si="348"/>
        <v>NO</v>
      </c>
      <c r="DL528" s="98"/>
      <c r="DM528" s="97">
        <v>44353</v>
      </c>
      <c r="DN528" s="75" t="str">
        <f t="shared" si="349"/>
        <v>SI</v>
      </c>
      <c r="DO528" s="98"/>
      <c r="DP528" s="75" t="str">
        <f t="shared" si="350"/>
        <v>NO</v>
      </c>
      <c r="DQ528" s="98"/>
      <c r="DR528" s="75" t="str">
        <f t="shared" si="351"/>
        <v>NO</v>
      </c>
      <c r="DS528" s="98"/>
      <c r="DT528" s="75" t="str">
        <f t="shared" si="352"/>
        <v>NO</v>
      </c>
      <c r="DU528" s="98"/>
      <c r="DV528" s="75" t="str">
        <f t="shared" si="353"/>
        <v>NO</v>
      </c>
      <c r="DW528" s="98"/>
      <c r="DX528" s="75" t="str">
        <f t="shared" si="354"/>
        <v>NO</v>
      </c>
      <c r="DY528" s="98">
        <v>44420</v>
      </c>
      <c r="DZ528" s="75" t="str">
        <f t="shared" si="355"/>
        <v>SI</v>
      </c>
      <c r="EA528" s="98"/>
      <c r="EB528" s="75" t="str">
        <f t="shared" si="356"/>
        <v>NO</v>
      </c>
      <c r="EC528" s="98" t="s">
        <v>807</v>
      </c>
      <c r="ED528" s="92" t="s">
        <v>1530</v>
      </c>
      <c r="EE528" s="92"/>
      <c r="EF528" s="98" t="s">
        <v>807</v>
      </c>
      <c r="EG528" s="94"/>
      <c r="EH528" s="99" t="s">
        <v>131</v>
      </c>
      <c r="EI528" s="99" t="s">
        <v>807</v>
      </c>
      <c r="EJ528" s="99"/>
      <c r="EK528" s="106">
        <v>44420</v>
      </c>
      <c r="EL528" s="92">
        <v>1.18</v>
      </c>
      <c r="EM528" s="100">
        <v>44420</v>
      </c>
      <c r="EN528" s="102">
        <v>99.9</v>
      </c>
      <c r="EO528" s="106">
        <v>44420</v>
      </c>
      <c r="EP528" s="92">
        <v>156</v>
      </c>
      <c r="EQ528" s="106">
        <v>44420</v>
      </c>
      <c r="ER528" s="99">
        <v>91</v>
      </c>
      <c r="ES528" s="106">
        <v>44420</v>
      </c>
      <c r="ET528" s="192">
        <v>46.6</v>
      </c>
      <c r="EU528" s="106">
        <v>44420</v>
      </c>
      <c r="EV528" s="92">
        <v>92</v>
      </c>
      <c r="EW528" s="106">
        <v>44420</v>
      </c>
      <c r="EX528" s="92"/>
      <c r="EY528" s="103"/>
      <c r="EZ528" s="92"/>
      <c r="FA528" s="102"/>
      <c r="FB528" s="102"/>
      <c r="FC528" s="92"/>
      <c r="FD528" s="92"/>
      <c r="FE528" s="100">
        <v>44420</v>
      </c>
      <c r="FF528" s="105">
        <v>19.100000000000001</v>
      </c>
      <c r="FG528" s="106">
        <v>44420</v>
      </c>
      <c r="FH528" s="105">
        <v>140</v>
      </c>
      <c r="FI528" s="92"/>
      <c r="FJ528" s="94"/>
      <c r="FK528" s="92"/>
      <c r="FL528" s="98">
        <v>44671</v>
      </c>
      <c r="FM528" s="98" t="s">
        <v>1530</v>
      </c>
      <c r="FN528" s="98">
        <v>44762</v>
      </c>
      <c r="FO528" s="107" t="s">
        <v>807</v>
      </c>
      <c r="FP528" s="92" t="s">
        <v>132</v>
      </c>
      <c r="FQ528" s="92" t="s">
        <v>132</v>
      </c>
      <c r="FR528" s="92" t="s">
        <v>132</v>
      </c>
      <c r="FS528" s="107" t="s">
        <v>807</v>
      </c>
      <c r="FT528" s="92" t="s">
        <v>132</v>
      </c>
      <c r="FU528" s="92"/>
      <c r="GM528" s="102"/>
    </row>
    <row r="529" spans="1:195" s="75" customFormat="1" x14ac:dyDescent="0.25">
      <c r="A529" s="85">
        <v>2022</v>
      </c>
      <c r="B529" s="76">
        <v>44926</v>
      </c>
      <c r="C529" s="85" t="s">
        <v>121</v>
      </c>
      <c r="D529" s="85" t="s">
        <v>122</v>
      </c>
      <c r="E529" s="85" t="s">
        <v>123</v>
      </c>
      <c r="F529" s="77">
        <f t="shared" si="360"/>
        <v>528</v>
      </c>
      <c r="G529" s="85" t="s">
        <v>1586</v>
      </c>
      <c r="H529" s="85">
        <v>86</v>
      </c>
      <c r="I529" s="85" t="s">
        <v>797</v>
      </c>
      <c r="J529" s="217" t="s">
        <v>899</v>
      </c>
      <c r="K529" s="77" t="str">
        <f>VLOOKUP(J529,[1]CodMpios!$B$1075:$E$1087,4,FALSE)</f>
        <v>86320 - Orito</v>
      </c>
      <c r="L529" s="77" t="str">
        <f>VLOOKUP($J529,[1]Coord_Mpios_X_Y!$B$102:$K$114,9,FALSE)</f>
        <v>0,673756322544</v>
      </c>
      <c r="M529" s="77" t="str">
        <f>VLOOKUP($J529,[1]Coord_Mpios_X_Y!$B$102:$K$114,10,FALSE)</f>
        <v>-76,943139228782</v>
      </c>
      <c r="N529" s="86" t="s">
        <v>1775</v>
      </c>
      <c r="O529" s="86" t="s">
        <v>1776</v>
      </c>
      <c r="P529" s="218"/>
      <c r="Q529" s="85" t="s">
        <v>126</v>
      </c>
      <c r="R529" s="108">
        <v>18142284</v>
      </c>
      <c r="S529" s="62" t="str">
        <f t="shared" si="342"/>
        <v>CC18142284</v>
      </c>
      <c r="T529" s="91" t="s">
        <v>582</v>
      </c>
      <c r="U529" s="85" t="s">
        <v>530</v>
      </c>
      <c r="V529" s="91" t="s">
        <v>226</v>
      </c>
      <c r="W529" s="85" t="s">
        <v>650</v>
      </c>
      <c r="X529" s="87">
        <v>20827</v>
      </c>
      <c r="Y529" s="89">
        <f t="shared" si="357"/>
        <v>57</v>
      </c>
      <c r="Z529" s="63">
        <f>VLOOKUP($Y529,[1]Edades!$A$3:$H$153,4,FALSE)</f>
        <v>5</v>
      </c>
      <c r="AA529" s="63" t="str">
        <f>VLOOKUP($Y529,[1]Edades!$A$3:$H$153,6,FALSE)</f>
        <v>5 - Adultez</v>
      </c>
      <c r="AB529" s="63">
        <f>VLOOKUP($Y529,[1]Edades!$A$3:$H$153,7,FALSE)</f>
        <v>12</v>
      </c>
      <c r="AC529" s="63" t="str">
        <f>VLOOKUP($Y529,[1]Edades!$A$3:$H$153,8,FALSE)</f>
        <v>55-59</v>
      </c>
      <c r="AD529" s="91" t="s">
        <v>1589</v>
      </c>
      <c r="AE529" s="85">
        <v>1</v>
      </c>
      <c r="AF529" s="85" t="s">
        <v>807</v>
      </c>
      <c r="AG529" s="86" t="s">
        <v>1777</v>
      </c>
      <c r="AH529" s="85" t="s">
        <v>807</v>
      </c>
      <c r="AI529" s="85" t="s">
        <v>807</v>
      </c>
      <c r="AJ529" s="85" t="s">
        <v>807</v>
      </c>
      <c r="AK529" s="86" t="s">
        <v>1775</v>
      </c>
      <c r="AL529" s="86" t="s">
        <v>1600</v>
      </c>
      <c r="AM529" s="85" t="s">
        <v>1786</v>
      </c>
      <c r="AN529" s="85" t="s">
        <v>131</v>
      </c>
      <c r="AO529" s="85" t="s">
        <v>131</v>
      </c>
      <c r="AP529" s="85" t="s">
        <v>131</v>
      </c>
      <c r="AQ529" s="75" t="s">
        <v>1841</v>
      </c>
      <c r="AR529" s="53" t="str">
        <f t="shared" si="358"/>
        <v>86320 - Orito</v>
      </c>
      <c r="AS529" s="85" t="s">
        <v>1608</v>
      </c>
      <c r="AT529" s="85">
        <v>3143410190</v>
      </c>
      <c r="AU529" s="85" t="s">
        <v>1219</v>
      </c>
      <c r="AV529" s="85"/>
      <c r="AW529" s="85"/>
      <c r="AX529" s="85"/>
      <c r="AY529" s="85"/>
      <c r="AZ529" s="85"/>
      <c r="BA529" s="85">
        <v>86</v>
      </c>
      <c r="BB529" s="85" t="s">
        <v>1778</v>
      </c>
      <c r="BC529" s="85">
        <v>86320</v>
      </c>
      <c r="BD529" s="85" t="s">
        <v>1608</v>
      </c>
      <c r="BE529" s="89">
        <v>860010017201</v>
      </c>
      <c r="BF529" s="49" t="s">
        <v>1082</v>
      </c>
      <c r="BG529" s="85" t="s">
        <v>1779</v>
      </c>
      <c r="BH529" s="85" t="s">
        <v>1780</v>
      </c>
      <c r="BI529" s="85">
        <v>4201616</v>
      </c>
      <c r="BJ529" s="85"/>
      <c r="BK529" s="85"/>
      <c r="BL529" s="85" t="s">
        <v>1096</v>
      </c>
      <c r="BM529" s="88" t="s">
        <v>132</v>
      </c>
      <c r="BN529" s="85" t="s">
        <v>132</v>
      </c>
      <c r="BO529" s="85">
        <v>0</v>
      </c>
      <c r="BP529" s="85" t="s">
        <v>132</v>
      </c>
      <c r="BQ529" s="85" t="s">
        <v>132</v>
      </c>
      <c r="BR529" s="85" t="s">
        <v>807</v>
      </c>
      <c r="BS529" s="85" t="s">
        <v>807</v>
      </c>
      <c r="BT529" s="90">
        <v>44705</v>
      </c>
      <c r="BU529" s="85" t="s">
        <v>1677</v>
      </c>
      <c r="BV529" s="85" t="s">
        <v>130</v>
      </c>
      <c r="BW529" s="91" t="s">
        <v>1788</v>
      </c>
      <c r="BX529" s="85" t="s">
        <v>1782</v>
      </c>
      <c r="BY529" s="88" t="s">
        <v>132</v>
      </c>
      <c r="BZ529" s="85" t="s">
        <v>130</v>
      </c>
      <c r="CA529" s="85" t="s">
        <v>130</v>
      </c>
      <c r="CB529" s="85" t="s">
        <v>131</v>
      </c>
      <c r="CC529" s="85"/>
      <c r="CD529" s="85" t="s">
        <v>131</v>
      </c>
      <c r="CE529" s="88" t="s">
        <v>1681</v>
      </c>
      <c r="CF529" s="80" t="str">
        <f t="shared" si="363"/>
        <v>HTA</v>
      </c>
      <c r="CG529" s="109">
        <v>72</v>
      </c>
      <c r="CH529" s="95">
        <v>165</v>
      </c>
      <c r="CI529" s="50">
        <f t="shared" si="343"/>
        <v>26.446280991735541</v>
      </c>
      <c r="CJ529" s="18" t="str">
        <f t="shared" si="344"/>
        <v>SOBREPESO</v>
      </c>
      <c r="CK529" s="95">
        <f>Hoja1!L531</f>
        <v>17</v>
      </c>
      <c r="CL529" s="10" t="s">
        <v>1113</v>
      </c>
      <c r="CM529" s="97">
        <v>44433</v>
      </c>
      <c r="CN529" s="92"/>
      <c r="CO529" s="75">
        <v>1</v>
      </c>
      <c r="CP529" s="97">
        <v>44433</v>
      </c>
      <c r="CQ529" s="75">
        <v>2</v>
      </c>
      <c r="CR529" s="65" t="s">
        <v>1222</v>
      </c>
      <c r="CS529" s="75">
        <v>0</v>
      </c>
      <c r="CT529" s="110" t="s">
        <v>131</v>
      </c>
      <c r="CU529" s="93" t="s">
        <v>807</v>
      </c>
      <c r="CV529" s="92"/>
      <c r="CW529" s="102">
        <v>120</v>
      </c>
      <c r="CX529" s="102">
        <v>60</v>
      </c>
      <c r="CY529" s="93" t="s">
        <v>807</v>
      </c>
      <c r="CZ529" s="92" t="s">
        <v>130</v>
      </c>
      <c r="DA529" s="75" t="s">
        <v>807</v>
      </c>
      <c r="DB529" s="92">
        <v>0</v>
      </c>
      <c r="DC529" s="75" t="str">
        <f t="shared" si="345"/>
        <v/>
      </c>
      <c r="DD529" s="16" t="str">
        <f t="shared" si="346"/>
        <v/>
      </c>
      <c r="DE529" s="16" t="str">
        <f t="shared" si="347"/>
        <v/>
      </c>
      <c r="DF529" s="16" t="str">
        <f t="shared" si="361"/>
        <v/>
      </c>
      <c r="DG529" s="16" t="str">
        <f t="shared" si="359"/>
        <v xml:space="preserve"> +  +  + </v>
      </c>
      <c r="DH529" s="16" t="str">
        <f t="shared" si="364"/>
        <v>HTA</v>
      </c>
      <c r="DI529" s="98"/>
      <c r="DJ529" s="75" t="str">
        <f t="shared" si="348"/>
        <v>NO</v>
      </c>
      <c r="DL529" s="98"/>
      <c r="DM529" s="98">
        <v>44705</v>
      </c>
      <c r="DN529" s="75" t="str">
        <f t="shared" si="349"/>
        <v>SI</v>
      </c>
      <c r="DO529" s="98"/>
      <c r="DP529" s="75" t="str">
        <f t="shared" si="350"/>
        <v>NO</v>
      </c>
      <c r="DQ529" s="98"/>
      <c r="DR529" s="75" t="str">
        <f t="shared" si="351"/>
        <v>NO</v>
      </c>
      <c r="DS529" s="98"/>
      <c r="DT529" s="75" t="str">
        <f t="shared" si="352"/>
        <v>NO</v>
      </c>
      <c r="DU529" s="98"/>
      <c r="DV529" s="75" t="str">
        <f t="shared" si="353"/>
        <v>NO</v>
      </c>
      <c r="DW529" s="98"/>
      <c r="DX529" s="75" t="str">
        <f t="shared" si="354"/>
        <v>NO</v>
      </c>
      <c r="DY529" s="98">
        <v>44694</v>
      </c>
      <c r="DZ529" s="75" t="str">
        <f t="shared" si="355"/>
        <v>SI</v>
      </c>
      <c r="EA529" s="98"/>
      <c r="EB529" s="75" t="str">
        <f t="shared" si="356"/>
        <v>NO</v>
      </c>
      <c r="EC529" s="98" t="s">
        <v>807</v>
      </c>
      <c r="ED529" s="92" t="s">
        <v>1530</v>
      </c>
      <c r="EE529" s="92"/>
      <c r="EF529" s="98" t="s">
        <v>807</v>
      </c>
      <c r="EG529" s="94"/>
      <c r="EH529" s="99" t="s">
        <v>1711</v>
      </c>
      <c r="EI529" s="99" t="s">
        <v>807</v>
      </c>
      <c r="EJ529" s="99"/>
      <c r="EK529" s="101">
        <v>44694</v>
      </c>
      <c r="EL529" s="92">
        <v>1.44</v>
      </c>
      <c r="EM529" s="103">
        <v>44694</v>
      </c>
      <c r="EN529" s="102">
        <v>102</v>
      </c>
      <c r="EO529" s="101">
        <v>44694</v>
      </c>
      <c r="EP529" s="92">
        <v>259</v>
      </c>
      <c r="EQ529" s="101">
        <v>44694</v>
      </c>
      <c r="ER529" s="99">
        <v>173.8</v>
      </c>
      <c r="ES529" s="101">
        <v>44694</v>
      </c>
      <c r="ET529" s="192">
        <v>37</v>
      </c>
      <c r="EU529" s="101">
        <v>44694</v>
      </c>
      <c r="EV529" s="92">
        <v>241</v>
      </c>
      <c r="EW529" s="101"/>
      <c r="EX529" s="92"/>
      <c r="EY529" s="103"/>
      <c r="EZ529" s="92"/>
      <c r="FA529" s="102"/>
      <c r="FB529" s="102"/>
      <c r="FC529" s="92"/>
      <c r="FD529" s="92"/>
      <c r="FE529" s="103">
        <v>44694</v>
      </c>
      <c r="FF529" s="105">
        <v>6.6</v>
      </c>
      <c r="FG529" s="101"/>
      <c r="FH529" s="105"/>
      <c r="FI529" s="92"/>
      <c r="FJ529" s="94"/>
      <c r="FK529" s="92"/>
      <c r="FL529" s="97">
        <v>44705</v>
      </c>
      <c r="FM529" s="98" t="s">
        <v>1530</v>
      </c>
      <c r="FN529" s="114"/>
      <c r="FO529" s="107" t="s">
        <v>807</v>
      </c>
      <c r="FP529" s="92" t="s">
        <v>132</v>
      </c>
      <c r="FQ529" s="92" t="s">
        <v>132</v>
      </c>
      <c r="FR529" s="92" t="s">
        <v>132</v>
      </c>
      <c r="FS529" s="107" t="s">
        <v>807</v>
      </c>
      <c r="FT529" s="92" t="s">
        <v>132</v>
      </c>
      <c r="FU529" s="92"/>
      <c r="GM529" s="102"/>
    </row>
    <row r="530" spans="1:195" s="75" customFormat="1" x14ac:dyDescent="0.25">
      <c r="A530" s="85">
        <v>2022</v>
      </c>
      <c r="B530" s="76">
        <v>44926</v>
      </c>
      <c r="C530" s="85" t="s">
        <v>121</v>
      </c>
      <c r="D530" s="85" t="s">
        <v>122</v>
      </c>
      <c r="E530" s="85" t="s">
        <v>1474</v>
      </c>
      <c r="F530" s="77">
        <f t="shared" si="360"/>
        <v>529</v>
      </c>
      <c r="G530" s="85" t="s">
        <v>1586</v>
      </c>
      <c r="H530" s="85">
        <v>86</v>
      </c>
      <c r="I530" s="85" t="s">
        <v>797</v>
      </c>
      <c r="J530" s="217" t="s">
        <v>911</v>
      </c>
      <c r="K530" s="77" t="str">
        <f>VLOOKUP(J530,[1]CodMpios!$B$1075:$E$1087,4,FALSE)</f>
        <v>86568 - Puerto Asís</v>
      </c>
      <c r="L530" s="77" t="str">
        <f>VLOOKUP($J530,[1]Coord_Mpios_X_Y!$B$102:$K$114,9,FALSE)</f>
        <v>0,478611463602</v>
      </c>
      <c r="M530" s="77" t="str">
        <f>VLOOKUP($J530,[1]Coord_Mpios_X_Y!$B$102:$K$114,10,FALSE)</f>
        <v>-76,328200149562</v>
      </c>
      <c r="N530" s="86" t="s">
        <v>1775</v>
      </c>
      <c r="O530" s="86" t="s">
        <v>1776</v>
      </c>
      <c r="P530" s="218"/>
      <c r="Q530" s="85" t="s">
        <v>126</v>
      </c>
      <c r="R530" s="108">
        <v>41103158</v>
      </c>
      <c r="S530" s="62" t="str">
        <f t="shared" si="342"/>
        <v>CC41103158</v>
      </c>
      <c r="T530" s="91" t="s">
        <v>380</v>
      </c>
      <c r="U530" s="85" t="s">
        <v>684</v>
      </c>
      <c r="V530" s="91" t="s">
        <v>646</v>
      </c>
      <c r="W530" s="85" t="s">
        <v>1392</v>
      </c>
      <c r="X530" s="87">
        <v>23533</v>
      </c>
      <c r="Y530" s="89">
        <f t="shared" si="357"/>
        <v>64</v>
      </c>
      <c r="Z530" s="63">
        <f>VLOOKUP($Y530,[1]Edades!$A$3:$H$153,4,FALSE)</f>
        <v>6</v>
      </c>
      <c r="AA530" s="63" t="str">
        <f>VLOOKUP($Y530,[1]Edades!$A$3:$H$153,6,FALSE)</f>
        <v>6 - Persona mayor</v>
      </c>
      <c r="AB530" s="63">
        <f>VLOOKUP($Y530,[1]Edades!$A$3:$H$153,7,FALSE)</f>
        <v>13</v>
      </c>
      <c r="AC530" s="63" t="str">
        <f>VLOOKUP($Y530,[1]Edades!$A$3:$H$153,8,FALSE)</f>
        <v>60-64</v>
      </c>
      <c r="AD530" s="91" t="s">
        <v>1590</v>
      </c>
      <c r="AE530" s="85">
        <v>2</v>
      </c>
      <c r="AF530" s="85" t="s">
        <v>807</v>
      </c>
      <c r="AG530" s="86" t="s">
        <v>1777</v>
      </c>
      <c r="AH530" s="85" t="s">
        <v>807</v>
      </c>
      <c r="AI530" s="85" t="s">
        <v>807</v>
      </c>
      <c r="AJ530" s="85" t="s">
        <v>807</v>
      </c>
      <c r="AK530" s="86" t="s">
        <v>1775</v>
      </c>
      <c r="AL530" s="86" t="s">
        <v>1600</v>
      </c>
      <c r="AM530" s="85" t="s">
        <v>1786</v>
      </c>
      <c r="AN530" s="85" t="s">
        <v>131</v>
      </c>
      <c r="AO530" s="85" t="s">
        <v>131</v>
      </c>
      <c r="AP530" s="85" t="s">
        <v>131</v>
      </c>
      <c r="AQ530" s="75" t="s">
        <v>1841</v>
      </c>
      <c r="AR530" s="53" t="str">
        <f t="shared" si="358"/>
        <v>86568 - Puerto Asís</v>
      </c>
      <c r="AS530" s="85" t="s">
        <v>1655</v>
      </c>
      <c r="AT530" s="85">
        <v>3209351539</v>
      </c>
      <c r="AU530" s="85" t="s">
        <v>1219</v>
      </c>
      <c r="AV530" s="85"/>
      <c r="AW530" s="85"/>
      <c r="AX530" s="85"/>
      <c r="AY530" s="85"/>
      <c r="AZ530" s="85"/>
      <c r="BA530" s="85">
        <v>86</v>
      </c>
      <c r="BB530" s="85" t="s">
        <v>1778</v>
      </c>
      <c r="BC530" s="85">
        <v>86568</v>
      </c>
      <c r="BD530" s="85" t="s">
        <v>1655</v>
      </c>
      <c r="BE530" s="89">
        <v>860010017201</v>
      </c>
      <c r="BF530" s="49" t="s">
        <v>1081</v>
      </c>
      <c r="BG530" s="85" t="s">
        <v>1779</v>
      </c>
      <c r="BH530" s="85" t="s">
        <v>1780</v>
      </c>
      <c r="BI530" s="85">
        <v>4201616</v>
      </c>
      <c r="BJ530" s="85"/>
      <c r="BK530" s="85"/>
      <c r="BL530" s="85" t="s">
        <v>807</v>
      </c>
      <c r="BM530" s="85" t="s">
        <v>130</v>
      </c>
      <c r="BN530" s="85" t="s">
        <v>132</v>
      </c>
      <c r="BO530" s="85">
        <v>0</v>
      </c>
      <c r="BP530" s="85" t="s">
        <v>132</v>
      </c>
      <c r="BQ530" s="85" t="s">
        <v>132</v>
      </c>
      <c r="BR530" s="85" t="s">
        <v>807</v>
      </c>
      <c r="BS530" s="85" t="s">
        <v>807</v>
      </c>
      <c r="BT530" s="90">
        <v>44617</v>
      </c>
      <c r="BU530" s="85" t="s">
        <v>1677</v>
      </c>
      <c r="BV530" s="85" t="s">
        <v>130</v>
      </c>
      <c r="BW530" s="91" t="s">
        <v>131</v>
      </c>
      <c r="BX530" s="85"/>
      <c r="BY530" s="85" t="s">
        <v>131</v>
      </c>
      <c r="BZ530" s="85" t="s">
        <v>807</v>
      </c>
      <c r="CA530" s="85" t="s">
        <v>807</v>
      </c>
      <c r="CB530" s="85"/>
      <c r="CC530" s="85"/>
      <c r="CD530" s="85" t="s">
        <v>131</v>
      </c>
      <c r="CE530" s="88" t="s">
        <v>1681</v>
      </c>
      <c r="CF530" s="80" t="str">
        <f t="shared" si="363"/>
        <v>DM</v>
      </c>
      <c r="CG530" s="109">
        <v>71</v>
      </c>
      <c r="CH530" s="95">
        <v>154</v>
      </c>
      <c r="CI530" s="50">
        <f t="shared" si="343"/>
        <v>29.937594872659808</v>
      </c>
      <c r="CJ530" s="18" t="str">
        <f t="shared" si="344"/>
        <v>SOBREPESO</v>
      </c>
      <c r="CK530" s="95">
        <f>Hoja1!L532</f>
        <v>13</v>
      </c>
      <c r="CL530" s="10" t="s">
        <v>1113</v>
      </c>
      <c r="CM530" s="114">
        <v>44433</v>
      </c>
      <c r="CN530" s="92"/>
      <c r="CO530" s="92">
        <v>2</v>
      </c>
      <c r="CP530" s="65" t="s">
        <v>1222</v>
      </c>
      <c r="CQ530" s="75">
        <v>1</v>
      </c>
      <c r="CR530" s="98">
        <v>44433</v>
      </c>
      <c r="CS530" s="75">
        <v>1</v>
      </c>
      <c r="CT530" s="110" t="s">
        <v>1707</v>
      </c>
      <c r="CU530" s="93" t="s">
        <v>807</v>
      </c>
      <c r="CV530" s="92"/>
      <c r="CW530" s="102">
        <v>115</v>
      </c>
      <c r="CX530" s="102">
        <v>70</v>
      </c>
      <c r="CY530" s="93" t="s">
        <v>807</v>
      </c>
      <c r="CZ530" s="92" t="s">
        <v>132</v>
      </c>
      <c r="DA530" s="75" t="s">
        <v>807</v>
      </c>
      <c r="DB530" s="92">
        <v>0</v>
      </c>
      <c r="DC530" s="75" t="str">
        <f t="shared" si="345"/>
        <v/>
      </c>
      <c r="DD530" s="16" t="str">
        <f t="shared" si="346"/>
        <v/>
      </c>
      <c r="DE530" s="16" t="str">
        <f t="shared" si="347"/>
        <v/>
      </c>
      <c r="DF530" s="16" t="str">
        <f t="shared" si="361"/>
        <v/>
      </c>
      <c r="DG530" s="16" t="str">
        <f t="shared" si="359"/>
        <v xml:space="preserve"> +  +  + </v>
      </c>
      <c r="DH530" s="16" t="str">
        <f t="shared" si="364"/>
        <v>DM</v>
      </c>
      <c r="DI530" s="98">
        <v>44469</v>
      </c>
      <c r="DJ530" s="75" t="str">
        <f t="shared" si="348"/>
        <v>SI</v>
      </c>
      <c r="DL530" s="98"/>
      <c r="DM530" s="98">
        <v>44460</v>
      </c>
      <c r="DN530" s="75" t="str">
        <f t="shared" si="349"/>
        <v>SI</v>
      </c>
      <c r="DO530" s="98"/>
      <c r="DP530" s="75" t="str">
        <f t="shared" si="350"/>
        <v>NO</v>
      </c>
      <c r="DQ530" s="98"/>
      <c r="DR530" s="75" t="str">
        <f t="shared" si="351"/>
        <v>NO</v>
      </c>
      <c r="DS530" s="98"/>
      <c r="DT530" s="75" t="str">
        <f t="shared" si="352"/>
        <v>NO</v>
      </c>
      <c r="DU530" s="98"/>
      <c r="DV530" s="75" t="str">
        <f t="shared" si="353"/>
        <v>NO</v>
      </c>
      <c r="DW530" s="98"/>
      <c r="DX530" s="75" t="str">
        <f t="shared" si="354"/>
        <v>NO</v>
      </c>
      <c r="DY530" s="98"/>
      <c r="DZ530" s="75" t="str">
        <f t="shared" si="355"/>
        <v>NO</v>
      </c>
      <c r="EA530" s="98"/>
      <c r="EB530" s="75" t="str">
        <f t="shared" si="356"/>
        <v>NO</v>
      </c>
      <c r="EC530" s="98" t="s">
        <v>807</v>
      </c>
      <c r="ED530" s="92" t="s">
        <v>1530</v>
      </c>
      <c r="EE530" s="92"/>
      <c r="EF530" s="98" t="s">
        <v>807</v>
      </c>
      <c r="EG530" s="94"/>
      <c r="EH530" s="92" t="s">
        <v>1793</v>
      </c>
      <c r="EI530" s="99" t="s">
        <v>807</v>
      </c>
      <c r="EJ530" s="99"/>
      <c r="EK530" s="111">
        <v>44443</v>
      </c>
      <c r="EL530" s="92">
        <v>1.1499999999999999</v>
      </c>
      <c r="EM530" s="112">
        <v>44443</v>
      </c>
      <c r="EN530" s="102">
        <v>98</v>
      </c>
      <c r="EO530" s="111">
        <v>44443</v>
      </c>
      <c r="EP530" s="92">
        <v>172</v>
      </c>
      <c r="EQ530" s="111">
        <v>44443</v>
      </c>
      <c r="ER530" s="99">
        <v>88.7</v>
      </c>
      <c r="ES530" s="111">
        <v>44443</v>
      </c>
      <c r="ET530" s="192">
        <v>57.5</v>
      </c>
      <c r="EU530" s="111">
        <v>44443</v>
      </c>
      <c r="EV530" s="92">
        <v>129</v>
      </c>
      <c r="EW530" s="101"/>
      <c r="EX530" s="92"/>
      <c r="EY530" s="103">
        <v>44443</v>
      </c>
      <c r="EZ530" s="92">
        <v>5.9</v>
      </c>
      <c r="FA530" s="102"/>
      <c r="FB530" s="102"/>
      <c r="FC530" s="92"/>
      <c r="FD530" s="92"/>
      <c r="FE530" s="112">
        <v>44443</v>
      </c>
      <c r="FF530" s="125">
        <v>21.6</v>
      </c>
      <c r="FG530" s="111"/>
      <c r="FH530" s="125"/>
      <c r="FI530" s="92"/>
      <c r="FJ530" s="94"/>
      <c r="FK530" s="92"/>
      <c r="FL530" s="97">
        <v>44617</v>
      </c>
      <c r="FM530" s="98" t="s">
        <v>1530</v>
      </c>
      <c r="FN530" s="97">
        <v>44706</v>
      </c>
      <c r="FO530" s="107" t="s">
        <v>807</v>
      </c>
      <c r="FP530" s="92" t="s">
        <v>132</v>
      </c>
      <c r="FQ530" s="92" t="s">
        <v>132</v>
      </c>
      <c r="FR530" s="92" t="s">
        <v>132</v>
      </c>
      <c r="FS530" s="107" t="s">
        <v>807</v>
      </c>
      <c r="FT530" s="92" t="s">
        <v>132</v>
      </c>
      <c r="FU530" s="92"/>
      <c r="GM530" s="102"/>
    </row>
    <row r="531" spans="1:195" s="75" customFormat="1" x14ac:dyDescent="0.25">
      <c r="A531" s="85">
        <v>2022</v>
      </c>
      <c r="B531" s="76">
        <v>44926</v>
      </c>
      <c r="C531" s="85" t="s">
        <v>121</v>
      </c>
      <c r="D531" s="85" t="s">
        <v>122</v>
      </c>
      <c r="E531" s="85" t="s">
        <v>123</v>
      </c>
      <c r="F531" s="77">
        <f t="shared" si="360"/>
        <v>530</v>
      </c>
      <c r="G531" s="85" t="s">
        <v>1586</v>
      </c>
      <c r="H531" s="85">
        <v>86</v>
      </c>
      <c r="I531" s="85" t="s">
        <v>797</v>
      </c>
      <c r="J531" s="217" t="s">
        <v>980</v>
      </c>
      <c r="K531" s="77" t="str">
        <f>VLOOKUP(J531,[1]CodMpios!$B$1075:$E$1087,4,FALSE)</f>
        <v>86755 - San Francisco</v>
      </c>
      <c r="L531" s="77" t="str">
        <f>VLOOKUP($J531,[1]Coord_Mpios_X_Y!$B$102:$K$114,9,FALSE)</f>
        <v>1,136071096046</v>
      </c>
      <c r="M531" s="77" t="str">
        <f>VLOOKUP($J531,[1]Coord_Mpios_X_Y!$B$102:$K$114,10,FALSE)</f>
        <v>-76,847266605795</v>
      </c>
      <c r="N531" s="86" t="s">
        <v>1592</v>
      </c>
      <c r="O531" s="86" t="s">
        <v>1776</v>
      </c>
      <c r="P531" s="218"/>
      <c r="Q531" s="85" t="s">
        <v>126</v>
      </c>
      <c r="R531" s="108">
        <v>27352309</v>
      </c>
      <c r="S531" s="62" t="str">
        <f t="shared" si="342"/>
        <v>CC27352309</v>
      </c>
      <c r="T531" s="91" t="s">
        <v>136</v>
      </c>
      <c r="U531" s="85" t="s">
        <v>133</v>
      </c>
      <c r="V531" s="91" t="s">
        <v>134</v>
      </c>
      <c r="W531" s="85" t="s">
        <v>711</v>
      </c>
      <c r="X531" s="87">
        <v>14528</v>
      </c>
      <c r="Y531" s="89">
        <f t="shared" si="357"/>
        <v>39</v>
      </c>
      <c r="Z531" s="63">
        <f>VLOOKUP($Y531,[1]Edades!$A$3:$H$153,4,FALSE)</f>
        <v>5</v>
      </c>
      <c r="AA531" s="63" t="str">
        <f>VLOOKUP($Y531,[1]Edades!$A$3:$H$153,6,FALSE)</f>
        <v>5 - Adultez</v>
      </c>
      <c r="AB531" s="63">
        <f>VLOOKUP($Y531,[1]Edades!$A$3:$H$153,7,FALSE)</f>
        <v>8</v>
      </c>
      <c r="AC531" s="63" t="str">
        <f>VLOOKUP($Y531,[1]Edades!$A$3:$H$153,8,FALSE)</f>
        <v>35-39</v>
      </c>
      <c r="AD531" s="91" t="s">
        <v>1590</v>
      </c>
      <c r="AE531" s="85">
        <v>2</v>
      </c>
      <c r="AF531" s="85" t="s">
        <v>807</v>
      </c>
      <c r="AG531" s="86" t="s">
        <v>1777</v>
      </c>
      <c r="AH531" s="85" t="s">
        <v>807</v>
      </c>
      <c r="AI531" s="85" t="s">
        <v>807</v>
      </c>
      <c r="AJ531" s="85" t="s">
        <v>807</v>
      </c>
      <c r="AK531" s="86" t="s">
        <v>1592</v>
      </c>
      <c r="AL531" s="85" t="s">
        <v>807</v>
      </c>
      <c r="AM531" s="85" t="s">
        <v>1786</v>
      </c>
      <c r="AN531" s="85" t="s">
        <v>131</v>
      </c>
      <c r="AO531" s="85" t="s">
        <v>131</v>
      </c>
      <c r="AP531" s="85" t="s">
        <v>131</v>
      </c>
      <c r="AQ531" s="75" t="s">
        <v>1841</v>
      </c>
      <c r="AR531" s="53" t="str">
        <f t="shared" si="358"/>
        <v>86755 - San Francisco</v>
      </c>
      <c r="AS531" s="85" t="s">
        <v>1938</v>
      </c>
      <c r="AT531" s="85">
        <v>3104313220</v>
      </c>
      <c r="AU531" s="85" t="s">
        <v>1219</v>
      </c>
      <c r="AV531" s="85"/>
      <c r="AW531" s="85"/>
      <c r="AX531" s="85"/>
      <c r="AY531" s="85"/>
      <c r="AZ531" s="85"/>
      <c r="BA531" s="85">
        <v>86</v>
      </c>
      <c r="BB531" s="85" t="s">
        <v>1778</v>
      </c>
      <c r="BC531" s="85">
        <v>86755</v>
      </c>
      <c r="BD531" s="85" t="s">
        <v>1938</v>
      </c>
      <c r="BE531" s="89">
        <v>860010017201</v>
      </c>
      <c r="BF531" t="s">
        <v>1079</v>
      </c>
      <c r="BG531" s="85" t="s">
        <v>1779</v>
      </c>
      <c r="BH531" s="85" t="s">
        <v>1780</v>
      </c>
      <c r="BI531" s="85">
        <v>4201616</v>
      </c>
      <c r="BJ531" s="85"/>
      <c r="BK531" s="85"/>
      <c r="BL531" s="85" t="s">
        <v>807</v>
      </c>
      <c r="BM531" s="85" t="s">
        <v>130</v>
      </c>
      <c r="BN531" s="85" t="s">
        <v>132</v>
      </c>
      <c r="BO531" s="85">
        <v>0</v>
      </c>
      <c r="BP531" s="85" t="s">
        <v>132</v>
      </c>
      <c r="BQ531" s="85" t="s">
        <v>132</v>
      </c>
      <c r="BR531" s="85" t="s">
        <v>807</v>
      </c>
      <c r="BS531" s="85" t="s">
        <v>807</v>
      </c>
      <c r="BT531" s="90">
        <v>44439</v>
      </c>
      <c r="BU531" s="85" t="s">
        <v>1677</v>
      </c>
      <c r="BV531" s="85" t="s">
        <v>130</v>
      </c>
      <c r="BW531" s="91" t="s">
        <v>1678</v>
      </c>
      <c r="BX531" s="85"/>
      <c r="BY531" s="85" t="s">
        <v>132</v>
      </c>
      <c r="BZ531" s="85" t="s">
        <v>807</v>
      </c>
      <c r="CA531" s="85" t="s">
        <v>807</v>
      </c>
      <c r="CB531" s="85"/>
      <c r="CC531" s="85"/>
      <c r="CD531" s="85" t="s">
        <v>131</v>
      </c>
      <c r="CE531" s="88" t="s">
        <v>1681</v>
      </c>
      <c r="CF531" s="80" t="str">
        <f t="shared" si="363"/>
        <v>HTA</v>
      </c>
      <c r="CG531" s="109">
        <v>66</v>
      </c>
      <c r="CH531" s="95">
        <v>160</v>
      </c>
      <c r="CI531" s="50">
        <f t="shared" si="343"/>
        <v>25.781249999999996</v>
      </c>
      <c r="CJ531" s="18" t="str">
        <f t="shared" si="344"/>
        <v>SOBREPESO</v>
      </c>
      <c r="CK531" s="95">
        <f>Hoja1!L533</f>
        <v>3</v>
      </c>
      <c r="CL531" s="10" t="s">
        <v>1112</v>
      </c>
      <c r="CM531" s="97">
        <v>44439</v>
      </c>
      <c r="CN531" s="92"/>
      <c r="CO531" s="75">
        <v>1</v>
      </c>
      <c r="CP531" s="97">
        <v>44439</v>
      </c>
      <c r="CQ531" s="75">
        <v>2</v>
      </c>
      <c r="CR531" s="65" t="s">
        <v>1222</v>
      </c>
      <c r="CS531" s="75">
        <v>0</v>
      </c>
      <c r="CT531" s="92" t="s">
        <v>131</v>
      </c>
      <c r="CU531" s="93" t="s">
        <v>807</v>
      </c>
      <c r="CV531" s="92"/>
      <c r="CW531" s="102">
        <v>130</v>
      </c>
      <c r="CX531" s="102">
        <v>80</v>
      </c>
      <c r="CY531" s="93" t="s">
        <v>807</v>
      </c>
      <c r="CZ531" s="92" t="s">
        <v>132</v>
      </c>
      <c r="DA531" s="75" t="s">
        <v>807</v>
      </c>
      <c r="DB531" s="92">
        <v>0</v>
      </c>
      <c r="DC531" s="75" t="str">
        <f t="shared" si="345"/>
        <v/>
      </c>
      <c r="DD531" s="16" t="str">
        <f t="shared" si="346"/>
        <v/>
      </c>
      <c r="DE531" s="16" t="str">
        <f t="shared" si="347"/>
        <v/>
      </c>
      <c r="DF531" s="16" t="str">
        <f t="shared" si="361"/>
        <v/>
      </c>
      <c r="DG531" s="16" t="str">
        <f t="shared" si="359"/>
        <v xml:space="preserve"> +  +  + </v>
      </c>
      <c r="DH531" s="16" t="str">
        <f t="shared" si="364"/>
        <v>HTA</v>
      </c>
      <c r="DI531" s="98"/>
      <c r="DJ531" s="75" t="str">
        <f t="shared" si="348"/>
        <v>NO</v>
      </c>
      <c r="DL531" s="98"/>
      <c r="DM531" s="98"/>
      <c r="DN531" s="75" t="str">
        <f t="shared" si="349"/>
        <v>NO</v>
      </c>
      <c r="DO531" s="98"/>
      <c r="DP531" s="75" t="str">
        <f t="shared" si="350"/>
        <v>NO</v>
      </c>
      <c r="DQ531" s="98"/>
      <c r="DR531" s="75" t="str">
        <f t="shared" si="351"/>
        <v>NO</v>
      </c>
      <c r="DS531" s="98"/>
      <c r="DT531" s="75" t="str">
        <f t="shared" si="352"/>
        <v>NO</v>
      </c>
      <c r="DU531" s="98"/>
      <c r="DV531" s="75" t="str">
        <f t="shared" si="353"/>
        <v>NO</v>
      </c>
      <c r="DW531" s="98"/>
      <c r="DX531" s="75" t="str">
        <f t="shared" si="354"/>
        <v>NO</v>
      </c>
      <c r="DY531" s="98">
        <v>44420</v>
      </c>
      <c r="DZ531" s="75" t="str">
        <f t="shared" si="355"/>
        <v>SI</v>
      </c>
      <c r="EA531" s="98"/>
      <c r="EB531" s="75" t="str">
        <f t="shared" si="356"/>
        <v>NO</v>
      </c>
      <c r="EC531" s="98" t="s">
        <v>807</v>
      </c>
      <c r="ED531" s="92" t="s">
        <v>1530</v>
      </c>
      <c r="EE531" s="92"/>
      <c r="EF531" s="98" t="s">
        <v>807</v>
      </c>
      <c r="EG531" s="94"/>
      <c r="EH531" s="92" t="s">
        <v>1793</v>
      </c>
      <c r="EI531" s="99" t="s">
        <v>807</v>
      </c>
      <c r="EJ531" s="99"/>
      <c r="EK531" s="101">
        <v>44419</v>
      </c>
      <c r="EL531" s="92">
        <v>0.5</v>
      </c>
      <c r="EM531" s="103">
        <v>44419</v>
      </c>
      <c r="EN531" s="102">
        <v>77</v>
      </c>
      <c r="EO531" s="101">
        <v>44419</v>
      </c>
      <c r="EP531" s="92">
        <v>157</v>
      </c>
      <c r="EQ531" s="101">
        <v>44419</v>
      </c>
      <c r="ER531" s="99">
        <v>75.400000000000006</v>
      </c>
      <c r="ES531" s="101">
        <v>44419</v>
      </c>
      <c r="ET531" s="192">
        <v>62</v>
      </c>
      <c r="EU531" s="101">
        <v>44419</v>
      </c>
      <c r="EV531" s="92">
        <v>98</v>
      </c>
      <c r="EW531" s="101" t="s">
        <v>1940</v>
      </c>
      <c r="EX531" s="92"/>
      <c r="EY531" s="103" t="s">
        <v>1836</v>
      </c>
      <c r="EZ531" s="92">
        <v>98</v>
      </c>
      <c r="FA531" s="102"/>
      <c r="FB531" s="102"/>
      <c r="FC531" s="92"/>
      <c r="FD531" s="92"/>
      <c r="FE531" s="103">
        <v>44419</v>
      </c>
      <c r="FF531" s="105">
        <v>11.1</v>
      </c>
      <c r="FG531" s="101">
        <v>44419</v>
      </c>
      <c r="FH531" s="105">
        <v>100</v>
      </c>
      <c r="FI531" s="92"/>
      <c r="FJ531" s="94"/>
      <c r="FK531" s="92"/>
      <c r="FL531" s="97">
        <v>44439</v>
      </c>
      <c r="FM531" s="98" t="s">
        <v>1530</v>
      </c>
      <c r="FN531" s="97">
        <v>44804</v>
      </c>
      <c r="FO531" s="107" t="s">
        <v>807</v>
      </c>
      <c r="FP531" s="92" t="s">
        <v>132</v>
      </c>
      <c r="FQ531" s="92" t="s">
        <v>132</v>
      </c>
      <c r="FR531" s="92" t="s">
        <v>132</v>
      </c>
      <c r="FS531" s="107" t="s">
        <v>807</v>
      </c>
      <c r="FT531" s="92" t="s">
        <v>132</v>
      </c>
      <c r="FU531" s="92"/>
      <c r="GM531" s="102"/>
    </row>
    <row r="532" spans="1:195" s="75" customFormat="1" x14ac:dyDescent="0.25">
      <c r="A532" s="85">
        <v>2022</v>
      </c>
      <c r="B532" s="76">
        <v>44926</v>
      </c>
      <c r="C532" s="85" t="s">
        <v>121</v>
      </c>
      <c r="D532" s="85" t="s">
        <v>122</v>
      </c>
      <c r="E532" s="85" t="s">
        <v>123</v>
      </c>
      <c r="F532" s="77">
        <f t="shared" si="360"/>
        <v>531</v>
      </c>
      <c r="G532" s="85" t="s">
        <v>1586</v>
      </c>
      <c r="H532" s="85">
        <v>86</v>
      </c>
      <c r="I532" s="85" t="s">
        <v>797</v>
      </c>
      <c r="J532" s="217" t="s">
        <v>911</v>
      </c>
      <c r="K532" s="77" t="str">
        <f>VLOOKUP(J532,[1]CodMpios!$B$1075:$E$1087,4,FALSE)</f>
        <v>86568 - Puerto Asís</v>
      </c>
      <c r="L532" s="77" t="str">
        <f>VLOOKUP($J532,[1]Coord_Mpios_X_Y!$B$102:$K$114,9,FALSE)</f>
        <v>0,478611463602</v>
      </c>
      <c r="M532" s="77" t="str">
        <f>VLOOKUP($J532,[1]Coord_Mpios_X_Y!$B$102:$K$114,10,FALSE)</f>
        <v>-76,328200149562</v>
      </c>
      <c r="N532" s="86" t="s">
        <v>1784</v>
      </c>
      <c r="O532" s="86" t="s">
        <v>1776</v>
      </c>
      <c r="P532" s="218"/>
      <c r="Q532" s="85" t="s">
        <v>126</v>
      </c>
      <c r="R532" s="108">
        <v>41101648</v>
      </c>
      <c r="S532" s="62" t="str">
        <f t="shared" si="342"/>
        <v>CC41101648</v>
      </c>
      <c r="T532" s="91" t="s">
        <v>331</v>
      </c>
      <c r="U532" s="85" t="s">
        <v>530</v>
      </c>
      <c r="V532" s="91" t="s">
        <v>155</v>
      </c>
      <c r="W532" s="85" t="s">
        <v>975</v>
      </c>
      <c r="X532" s="87">
        <v>22048</v>
      </c>
      <c r="Y532" s="89">
        <f t="shared" si="357"/>
        <v>60</v>
      </c>
      <c r="Z532" s="63">
        <f>VLOOKUP($Y532,[1]Edades!$A$3:$H$153,4,FALSE)</f>
        <v>6</v>
      </c>
      <c r="AA532" s="63" t="str">
        <f>VLOOKUP($Y532,[1]Edades!$A$3:$H$153,6,FALSE)</f>
        <v>6 - Persona mayor</v>
      </c>
      <c r="AB532" s="63">
        <f>VLOOKUP($Y532,[1]Edades!$A$3:$H$153,7,FALSE)</f>
        <v>13</v>
      </c>
      <c r="AC532" s="63" t="str">
        <f>VLOOKUP($Y532,[1]Edades!$A$3:$H$153,8,FALSE)</f>
        <v>60-64</v>
      </c>
      <c r="AD532" s="91" t="s">
        <v>1590</v>
      </c>
      <c r="AE532" s="85">
        <v>2</v>
      </c>
      <c r="AF532" s="85" t="s">
        <v>807</v>
      </c>
      <c r="AG532" s="86" t="s">
        <v>363</v>
      </c>
      <c r="AH532" s="86" t="s">
        <v>130</v>
      </c>
      <c r="AI532" s="85" t="s">
        <v>807</v>
      </c>
      <c r="AJ532" s="85" t="s">
        <v>807</v>
      </c>
      <c r="AK532" s="86" t="s">
        <v>1784</v>
      </c>
      <c r="AL532" s="86" t="s">
        <v>1600</v>
      </c>
      <c r="AM532" s="85" t="s">
        <v>1786</v>
      </c>
      <c r="AN532" s="85" t="s">
        <v>131</v>
      </c>
      <c r="AO532" s="85" t="s">
        <v>131</v>
      </c>
      <c r="AP532" s="85" t="s">
        <v>131</v>
      </c>
      <c r="AQ532" s="75" t="s">
        <v>1841</v>
      </c>
      <c r="AR532" s="53" t="str">
        <f t="shared" si="358"/>
        <v>86568 - Puerto Asís</v>
      </c>
      <c r="AS532" s="85" t="s">
        <v>1655</v>
      </c>
      <c r="AT532" s="85">
        <v>3134370392</v>
      </c>
      <c r="AU532" s="85" t="s">
        <v>1219</v>
      </c>
      <c r="AV532" s="85"/>
      <c r="AW532" s="85"/>
      <c r="AX532" s="85"/>
      <c r="AY532" s="85"/>
      <c r="AZ532" s="85"/>
      <c r="BA532" s="85">
        <v>86</v>
      </c>
      <c r="BB532" s="85" t="s">
        <v>1778</v>
      </c>
      <c r="BC532" s="85">
        <v>86568</v>
      </c>
      <c r="BD532" s="85" t="s">
        <v>1655</v>
      </c>
      <c r="BE532" s="89">
        <v>860010017201</v>
      </c>
      <c r="BF532" s="49" t="s">
        <v>1081</v>
      </c>
      <c r="BG532" s="85" t="s">
        <v>1779</v>
      </c>
      <c r="BH532" s="85" t="s">
        <v>1780</v>
      </c>
      <c r="BI532" s="85">
        <v>4201616</v>
      </c>
      <c r="BJ532" s="85"/>
      <c r="BK532" s="85"/>
      <c r="BL532" s="85" t="s">
        <v>807</v>
      </c>
      <c r="BM532" s="85" t="s">
        <v>807</v>
      </c>
      <c r="BN532" s="85" t="s">
        <v>132</v>
      </c>
      <c r="BO532" s="85">
        <v>0</v>
      </c>
      <c r="BP532" s="85" t="s">
        <v>132</v>
      </c>
      <c r="BQ532" s="85" t="s">
        <v>132</v>
      </c>
      <c r="BR532" s="85" t="s">
        <v>807</v>
      </c>
      <c r="BS532" s="85" t="s">
        <v>807</v>
      </c>
      <c r="BT532" s="87">
        <v>44909</v>
      </c>
      <c r="BU532" s="85" t="s">
        <v>1677</v>
      </c>
      <c r="BV532" s="85" t="s">
        <v>130</v>
      </c>
      <c r="BW532" s="85" t="s">
        <v>807</v>
      </c>
      <c r="BX532" s="85"/>
      <c r="BY532" s="88" t="s">
        <v>130</v>
      </c>
      <c r="BZ532" s="85" t="s">
        <v>807</v>
      </c>
      <c r="CA532" s="85" t="s">
        <v>807</v>
      </c>
      <c r="CB532" s="85"/>
      <c r="CC532" s="85"/>
      <c r="CD532" s="89" t="s">
        <v>1609</v>
      </c>
      <c r="CE532" s="88" t="s">
        <v>1681</v>
      </c>
      <c r="CF532" s="80" t="str">
        <f t="shared" si="363"/>
        <v>HTA</v>
      </c>
      <c r="CG532" s="109">
        <v>90</v>
      </c>
      <c r="CH532" s="109">
        <v>158</v>
      </c>
      <c r="CI532" s="50">
        <f t="shared" si="343"/>
        <v>36.051914757250437</v>
      </c>
      <c r="CJ532" s="18" t="str">
        <f t="shared" si="344"/>
        <v>OBESIDAD</v>
      </c>
      <c r="CK532" s="95">
        <f>Hoja1!L534</f>
        <v>23</v>
      </c>
      <c r="CL532" s="10" t="s">
        <v>1114</v>
      </c>
      <c r="CM532" s="114">
        <v>44439</v>
      </c>
      <c r="CN532" s="92"/>
      <c r="CO532" s="75">
        <v>1</v>
      </c>
      <c r="CP532" s="98">
        <v>44439</v>
      </c>
      <c r="CQ532" s="75">
        <v>2</v>
      </c>
      <c r="CR532" s="65" t="s">
        <v>1222</v>
      </c>
      <c r="CS532" s="75">
        <v>0</v>
      </c>
      <c r="CT532" s="110" t="s">
        <v>131</v>
      </c>
      <c r="CU532" s="93" t="s">
        <v>807</v>
      </c>
      <c r="CV532" s="92"/>
      <c r="CW532" s="102">
        <v>130</v>
      </c>
      <c r="CX532" s="102">
        <v>80</v>
      </c>
      <c r="CY532" s="93" t="s">
        <v>807</v>
      </c>
      <c r="CZ532" s="92" t="s">
        <v>132</v>
      </c>
      <c r="DA532" s="75" t="s">
        <v>807</v>
      </c>
      <c r="DB532" s="92">
        <v>0</v>
      </c>
      <c r="DC532" s="75" t="str">
        <f t="shared" si="345"/>
        <v/>
      </c>
      <c r="DD532" s="16" t="str">
        <f t="shared" si="346"/>
        <v/>
      </c>
      <c r="DE532" s="16" t="str">
        <f t="shared" si="347"/>
        <v/>
      </c>
      <c r="DF532" s="16" t="str">
        <f t="shared" si="361"/>
        <v/>
      </c>
      <c r="DG532" s="16" t="str">
        <f t="shared" si="359"/>
        <v xml:space="preserve"> +  +  + </v>
      </c>
      <c r="DH532" s="16" t="str">
        <f>E532</f>
        <v>HTA</v>
      </c>
      <c r="DI532" s="98"/>
      <c r="DJ532" s="75" t="str">
        <f t="shared" si="348"/>
        <v>NO</v>
      </c>
      <c r="DL532" s="98"/>
      <c r="DM532" s="98">
        <v>44439</v>
      </c>
      <c r="DN532" s="75" t="str">
        <f t="shared" si="349"/>
        <v>SI</v>
      </c>
      <c r="DO532" s="98"/>
      <c r="DP532" s="75" t="str">
        <f t="shared" si="350"/>
        <v>NO</v>
      </c>
      <c r="DQ532" s="98"/>
      <c r="DR532" s="75" t="str">
        <f t="shared" si="351"/>
        <v>NO</v>
      </c>
      <c r="DS532" s="98"/>
      <c r="DT532" s="75" t="str">
        <f t="shared" si="352"/>
        <v>NO</v>
      </c>
      <c r="DU532" s="98"/>
      <c r="DV532" s="75" t="str">
        <f t="shared" si="353"/>
        <v>NO</v>
      </c>
      <c r="DW532" s="98"/>
      <c r="DX532" s="75" t="str">
        <f t="shared" si="354"/>
        <v>NO</v>
      </c>
      <c r="DY532" s="98"/>
      <c r="DZ532" s="75" t="str">
        <f t="shared" si="355"/>
        <v>NO</v>
      </c>
      <c r="EA532" s="98"/>
      <c r="EB532" s="75" t="str">
        <f t="shared" si="356"/>
        <v>NO</v>
      </c>
      <c r="EC532" s="98" t="s">
        <v>807</v>
      </c>
      <c r="ED532" s="92" t="s">
        <v>1530</v>
      </c>
      <c r="EE532" s="92"/>
      <c r="EF532" s="98" t="s">
        <v>807</v>
      </c>
      <c r="EG532" s="94"/>
      <c r="EH532" s="99"/>
      <c r="EI532" s="99" t="s">
        <v>807</v>
      </c>
      <c r="EJ532" s="99"/>
      <c r="EK532" s="111">
        <v>44452</v>
      </c>
      <c r="EL532" s="92">
        <v>0.67</v>
      </c>
      <c r="EM532" s="112">
        <v>44452</v>
      </c>
      <c r="EN532" s="102">
        <v>99</v>
      </c>
      <c r="EO532" s="111">
        <v>44452</v>
      </c>
      <c r="EP532" s="92">
        <v>237</v>
      </c>
      <c r="EQ532" s="111">
        <v>44452</v>
      </c>
      <c r="ER532" s="99">
        <v>152</v>
      </c>
      <c r="ES532" s="111">
        <v>44452</v>
      </c>
      <c r="ET532" s="192">
        <v>43.8</v>
      </c>
      <c r="EU532" s="111">
        <v>44452</v>
      </c>
      <c r="EV532" s="92">
        <v>206</v>
      </c>
      <c r="EW532" s="101"/>
      <c r="EX532" s="92"/>
      <c r="EY532" s="103"/>
      <c r="EZ532" s="92"/>
      <c r="FA532" s="102"/>
      <c r="FB532" s="102"/>
      <c r="FC532" s="92"/>
      <c r="FD532" s="92"/>
      <c r="FE532" s="103"/>
      <c r="FF532" s="105"/>
      <c r="FG532" s="111"/>
      <c r="FH532" s="125"/>
      <c r="FI532" s="92"/>
      <c r="FJ532" s="94"/>
      <c r="FK532" s="92"/>
      <c r="FL532" s="98">
        <v>44909</v>
      </c>
      <c r="FM532" s="98" t="s">
        <v>1530</v>
      </c>
      <c r="FN532" s="98">
        <v>44999</v>
      </c>
      <c r="FO532" s="107"/>
      <c r="FP532" s="92" t="s">
        <v>132</v>
      </c>
      <c r="FQ532" s="92" t="s">
        <v>132</v>
      </c>
      <c r="FR532" s="92" t="s">
        <v>132</v>
      </c>
      <c r="FS532" s="107" t="s">
        <v>807</v>
      </c>
      <c r="FT532" s="92" t="s">
        <v>132</v>
      </c>
      <c r="FU532" s="92"/>
      <c r="GM532" s="102"/>
    </row>
    <row r="533" spans="1:195" s="75" customFormat="1" x14ac:dyDescent="0.25">
      <c r="A533" s="85">
        <v>2022</v>
      </c>
      <c r="B533" s="76">
        <v>44926</v>
      </c>
      <c r="C533" s="85" t="s">
        <v>121</v>
      </c>
      <c r="D533" s="85" t="s">
        <v>122</v>
      </c>
      <c r="E533" s="85" t="s">
        <v>123</v>
      </c>
      <c r="F533" s="77">
        <f t="shared" si="360"/>
        <v>532</v>
      </c>
      <c r="G533" s="85" t="s">
        <v>1586</v>
      </c>
      <c r="H533" s="85">
        <v>86</v>
      </c>
      <c r="I533" s="85" t="s">
        <v>797</v>
      </c>
      <c r="J533" s="217" t="s">
        <v>983</v>
      </c>
      <c r="K533" s="77" t="str">
        <f>VLOOKUP(J533,[1]CodMpios!$B$1075:$E$1087,4,FALSE)</f>
        <v>86749 - Sibundoy</v>
      </c>
      <c r="L533" s="77" t="str">
        <f>VLOOKUP($J533,[1]Coord_Mpios_X_Y!$B$102:$K$114,9,FALSE)</f>
        <v>1,228746922448</v>
      </c>
      <c r="M533" s="77" t="str">
        <f>VLOOKUP($J533,[1]Coord_Mpios_X_Y!$B$102:$K$114,10,FALSE)</f>
        <v>-76,913075853547</v>
      </c>
      <c r="N533" s="86" t="s">
        <v>1592</v>
      </c>
      <c r="O533" s="86" t="s">
        <v>1776</v>
      </c>
      <c r="P533" s="218"/>
      <c r="Q533" s="85" t="s">
        <v>126</v>
      </c>
      <c r="R533" s="108">
        <v>5350368</v>
      </c>
      <c r="S533" s="62" t="str">
        <f t="shared" si="342"/>
        <v>CC5350368</v>
      </c>
      <c r="T533" s="91" t="s">
        <v>192</v>
      </c>
      <c r="U533" s="85" t="s">
        <v>315</v>
      </c>
      <c r="V533" s="91" t="s">
        <v>1001</v>
      </c>
      <c r="W533" s="85" t="s">
        <v>283</v>
      </c>
      <c r="X533" s="87">
        <v>21184</v>
      </c>
      <c r="Y533" s="89">
        <f t="shared" si="357"/>
        <v>57</v>
      </c>
      <c r="Z533" s="63">
        <f>VLOOKUP($Y533,[1]Edades!$A$3:$H$153,4,FALSE)</f>
        <v>5</v>
      </c>
      <c r="AA533" s="63" t="str">
        <f>VLOOKUP($Y533,[1]Edades!$A$3:$H$153,6,FALSE)</f>
        <v>5 - Adultez</v>
      </c>
      <c r="AB533" s="63">
        <f>VLOOKUP($Y533,[1]Edades!$A$3:$H$153,7,FALSE)</f>
        <v>12</v>
      </c>
      <c r="AC533" s="63" t="str">
        <f>VLOOKUP($Y533,[1]Edades!$A$3:$H$153,8,FALSE)</f>
        <v>55-59</v>
      </c>
      <c r="AD533" s="91" t="s">
        <v>1589</v>
      </c>
      <c r="AE533" s="85">
        <v>1</v>
      </c>
      <c r="AF533" s="85" t="s">
        <v>807</v>
      </c>
      <c r="AG533" s="86" t="s">
        <v>1777</v>
      </c>
      <c r="AH533" s="85" t="s">
        <v>807</v>
      </c>
      <c r="AI533" s="85" t="s">
        <v>807</v>
      </c>
      <c r="AJ533" s="85" t="s">
        <v>807</v>
      </c>
      <c r="AK533" s="86" t="s">
        <v>1592</v>
      </c>
      <c r="AL533" s="86" t="s">
        <v>1602</v>
      </c>
      <c r="AM533" s="85" t="s">
        <v>1786</v>
      </c>
      <c r="AN533" s="85" t="s">
        <v>131</v>
      </c>
      <c r="AO533" s="85" t="s">
        <v>131</v>
      </c>
      <c r="AP533" s="85" t="s">
        <v>131</v>
      </c>
      <c r="AQ533" s="75" t="s">
        <v>1841</v>
      </c>
      <c r="AR533" s="53" t="str">
        <f t="shared" si="358"/>
        <v>86749 - Sibundoy</v>
      </c>
      <c r="AS533" s="85" t="s">
        <v>1669</v>
      </c>
      <c r="AT533" s="85">
        <v>3116186467</v>
      </c>
      <c r="AU533" s="85" t="s">
        <v>1219</v>
      </c>
      <c r="AV533" s="85"/>
      <c r="AW533" s="85"/>
      <c r="AX533" s="85"/>
      <c r="AY533" s="85"/>
      <c r="AZ533" s="85"/>
      <c r="BA533" s="85">
        <v>86</v>
      </c>
      <c r="BB533" s="85" t="s">
        <v>1778</v>
      </c>
      <c r="BC533" s="85">
        <v>86749</v>
      </c>
      <c r="BD533" s="85" t="s">
        <v>1669</v>
      </c>
      <c r="BE533" s="89">
        <v>860010017201</v>
      </c>
      <c r="BF533" s="49" t="s">
        <v>1080</v>
      </c>
      <c r="BG533" s="85" t="s">
        <v>1779</v>
      </c>
      <c r="BH533" s="85" t="s">
        <v>1780</v>
      </c>
      <c r="BI533" s="85">
        <v>4201616</v>
      </c>
      <c r="BJ533" s="85"/>
      <c r="BK533" s="85"/>
      <c r="BL533" s="85" t="s">
        <v>807</v>
      </c>
      <c r="BM533" s="85" t="s">
        <v>130</v>
      </c>
      <c r="BN533" s="85" t="s">
        <v>132</v>
      </c>
      <c r="BO533" s="85">
        <v>0</v>
      </c>
      <c r="BP533" s="85" t="s">
        <v>132</v>
      </c>
      <c r="BQ533" s="85" t="s">
        <v>132</v>
      </c>
      <c r="BR533" s="85" t="s">
        <v>807</v>
      </c>
      <c r="BS533" s="85" t="s">
        <v>807</v>
      </c>
      <c r="BT533" s="90">
        <v>44440</v>
      </c>
      <c r="BU533" s="85" t="s">
        <v>1677</v>
      </c>
      <c r="BV533" s="85" t="s">
        <v>130</v>
      </c>
      <c r="BW533" s="91" t="s">
        <v>1678</v>
      </c>
      <c r="BX533" s="85"/>
      <c r="BY533" s="85" t="s">
        <v>132</v>
      </c>
      <c r="BZ533" s="85" t="s">
        <v>807</v>
      </c>
      <c r="CA533" s="85" t="s">
        <v>807</v>
      </c>
      <c r="CB533" s="85"/>
      <c r="CC533" s="85"/>
      <c r="CD533" s="85" t="s">
        <v>131</v>
      </c>
      <c r="CE533" s="88" t="s">
        <v>1681</v>
      </c>
      <c r="CF533" s="80" t="str">
        <f t="shared" si="363"/>
        <v>HTA</v>
      </c>
      <c r="CG533" s="109">
        <v>77</v>
      </c>
      <c r="CH533" s="95">
        <v>178</v>
      </c>
      <c r="CI533" s="50">
        <f t="shared" si="343"/>
        <v>24.302487059714682</v>
      </c>
      <c r="CJ533" s="18" t="str">
        <f t="shared" si="344"/>
        <v>NORMAL</v>
      </c>
      <c r="CK533" s="95">
        <f>Hoja1!L535</f>
        <v>15</v>
      </c>
      <c r="CL533" s="10" t="s">
        <v>1113</v>
      </c>
      <c r="CM533" s="97">
        <v>44440</v>
      </c>
      <c r="CN533" s="92"/>
      <c r="CO533" s="75">
        <v>1</v>
      </c>
      <c r="CP533" s="97">
        <v>44440</v>
      </c>
      <c r="CQ533" s="75">
        <v>2</v>
      </c>
      <c r="CR533" s="65" t="s">
        <v>1222</v>
      </c>
      <c r="CS533" s="75">
        <v>0</v>
      </c>
      <c r="CT533" s="92" t="s">
        <v>131</v>
      </c>
      <c r="CU533" s="93" t="s">
        <v>807</v>
      </c>
      <c r="CV533" s="92"/>
      <c r="CW533" s="102">
        <v>120</v>
      </c>
      <c r="CX533" s="102">
        <v>80</v>
      </c>
      <c r="CY533" s="93" t="s">
        <v>807</v>
      </c>
      <c r="CZ533" s="92" t="s">
        <v>130</v>
      </c>
      <c r="DA533" s="75" t="s">
        <v>807</v>
      </c>
      <c r="DB533" s="92">
        <v>0</v>
      </c>
      <c r="DC533" s="75" t="str">
        <f t="shared" si="345"/>
        <v/>
      </c>
      <c r="DD533" s="16" t="str">
        <f t="shared" si="346"/>
        <v/>
      </c>
      <c r="DE533" s="16" t="str">
        <f t="shared" si="347"/>
        <v/>
      </c>
      <c r="DF533" s="16" t="str">
        <f t="shared" si="361"/>
        <v/>
      </c>
      <c r="DG533" s="16" t="str">
        <f t="shared" si="359"/>
        <v xml:space="preserve"> +  +  + </v>
      </c>
      <c r="DH533" s="16" t="str">
        <f t="shared" ref="DH533:DH540" si="365">E533</f>
        <v>HTA</v>
      </c>
      <c r="DI533" s="98"/>
      <c r="DJ533" s="75" t="str">
        <f t="shared" si="348"/>
        <v>NO</v>
      </c>
      <c r="DL533" s="98"/>
      <c r="DM533" s="98">
        <v>44455</v>
      </c>
      <c r="DN533" s="75" t="str">
        <f t="shared" si="349"/>
        <v>SI</v>
      </c>
      <c r="DO533" s="98"/>
      <c r="DP533" s="75" t="str">
        <f t="shared" si="350"/>
        <v>NO</v>
      </c>
      <c r="DQ533" s="98"/>
      <c r="DR533" s="75" t="str">
        <f t="shared" si="351"/>
        <v>NO</v>
      </c>
      <c r="DS533" s="98"/>
      <c r="DT533" s="75" t="str">
        <f t="shared" si="352"/>
        <v>NO</v>
      </c>
      <c r="DU533" s="98"/>
      <c r="DV533" s="75" t="str">
        <f t="shared" si="353"/>
        <v>NO</v>
      </c>
      <c r="DW533" s="98"/>
      <c r="DX533" s="75" t="str">
        <f t="shared" si="354"/>
        <v>NO</v>
      </c>
      <c r="DY533" s="98">
        <v>44427</v>
      </c>
      <c r="DZ533" s="75" t="str">
        <f t="shared" si="355"/>
        <v>SI</v>
      </c>
      <c r="EA533" s="98"/>
      <c r="EB533" s="75" t="str">
        <f t="shared" si="356"/>
        <v>NO</v>
      </c>
      <c r="EC533" s="98" t="s">
        <v>807</v>
      </c>
      <c r="ED533" s="92" t="s">
        <v>1530</v>
      </c>
      <c r="EE533" s="92"/>
      <c r="EF533" s="98" t="s">
        <v>807</v>
      </c>
      <c r="EG533" s="94"/>
      <c r="EH533" s="92" t="s">
        <v>1793</v>
      </c>
      <c r="EI533" s="99" t="s">
        <v>807</v>
      </c>
      <c r="EJ533" s="99"/>
      <c r="EK533" s="101">
        <v>44427</v>
      </c>
      <c r="EL533" s="92">
        <v>1.9</v>
      </c>
      <c r="EM533" s="112">
        <v>44426</v>
      </c>
      <c r="EN533" s="102">
        <v>129</v>
      </c>
      <c r="EO533" s="111">
        <v>44426</v>
      </c>
      <c r="EP533" s="92">
        <v>244</v>
      </c>
      <c r="EQ533" s="111">
        <v>44426</v>
      </c>
      <c r="ER533" s="99">
        <v>194.7</v>
      </c>
      <c r="ES533" s="111">
        <v>44426</v>
      </c>
      <c r="ET533" s="192">
        <v>37.5</v>
      </c>
      <c r="EU533" s="111">
        <v>44426</v>
      </c>
      <c r="EV533" s="92">
        <v>59</v>
      </c>
      <c r="EW533" s="101" t="s">
        <v>1940</v>
      </c>
      <c r="EX533" s="92"/>
      <c r="EY533" s="112">
        <v>44426</v>
      </c>
      <c r="EZ533" s="92">
        <v>5.5</v>
      </c>
      <c r="FA533" s="102"/>
      <c r="FB533" s="102"/>
      <c r="FC533" s="92"/>
      <c r="FD533" s="92"/>
      <c r="FE533" s="103">
        <v>44427</v>
      </c>
      <c r="FF533" s="125">
        <v>17.8</v>
      </c>
      <c r="FG533" s="101">
        <v>44427</v>
      </c>
      <c r="FH533" s="125">
        <v>48.52</v>
      </c>
      <c r="FI533" s="92"/>
      <c r="FJ533" s="94"/>
      <c r="FK533" s="92"/>
      <c r="FL533" s="97">
        <v>44440</v>
      </c>
      <c r="FM533" s="98" t="s">
        <v>1530</v>
      </c>
      <c r="FN533" s="97">
        <v>44531</v>
      </c>
      <c r="FO533" s="107" t="s">
        <v>807</v>
      </c>
      <c r="FP533" s="92" t="s">
        <v>132</v>
      </c>
      <c r="FQ533" s="92" t="s">
        <v>132</v>
      </c>
      <c r="FR533" s="92" t="s">
        <v>132</v>
      </c>
      <c r="FS533" s="92" t="s">
        <v>807</v>
      </c>
      <c r="FT533" s="92" t="s">
        <v>130</v>
      </c>
      <c r="FU533" s="92"/>
      <c r="GM533" s="102"/>
    </row>
    <row r="534" spans="1:195" s="75" customFormat="1" x14ac:dyDescent="0.25">
      <c r="A534" s="85">
        <v>2022</v>
      </c>
      <c r="B534" s="76">
        <v>44926</v>
      </c>
      <c r="C534" s="85" t="s">
        <v>121</v>
      </c>
      <c r="D534" s="85" t="s">
        <v>122</v>
      </c>
      <c r="E534" s="85" t="s">
        <v>123</v>
      </c>
      <c r="F534" s="77">
        <f t="shared" si="360"/>
        <v>533</v>
      </c>
      <c r="G534" s="85" t="s">
        <v>1586</v>
      </c>
      <c r="H534" s="85">
        <v>86</v>
      </c>
      <c r="I534" s="85" t="s">
        <v>797</v>
      </c>
      <c r="J534" s="217" t="s">
        <v>800</v>
      </c>
      <c r="K534" s="77" t="str">
        <f>VLOOKUP(J534,[1]CodMpios!$B$1075:$E$1087,4,FALSE)</f>
        <v>86001 - Mocoa</v>
      </c>
      <c r="L534" s="77" t="str">
        <f>VLOOKUP($J534,[1]Coord_Mpios_X_Y!$B$102:$K$114,9,FALSE)</f>
        <v>1,228574994655</v>
      </c>
      <c r="M534" s="77" t="str">
        <f>VLOOKUP($J534,[1]Coord_Mpios_X_Y!$B$102:$K$114,10,FALSE)</f>
        <v>-76,684362183288</v>
      </c>
      <c r="N534" s="86" t="s">
        <v>1775</v>
      </c>
      <c r="O534" s="86" t="s">
        <v>1776</v>
      </c>
      <c r="P534" s="218"/>
      <c r="Q534" s="85" t="s">
        <v>126</v>
      </c>
      <c r="R534" s="108">
        <v>27359196</v>
      </c>
      <c r="S534" s="62" t="str">
        <f t="shared" si="342"/>
        <v>CC27359196</v>
      </c>
      <c r="T534" s="91" t="s">
        <v>294</v>
      </c>
      <c r="U534" s="85" t="s">
        <v>542</v>
      </c>
      <c r="V534" s="91" t="s">
        <v>211</v>
      </c>
      <c r="W534" s="85" t="s">
        <v>650</v>
      </c>
      <c r="X534" s="87">
        <v>26364</v>
      </c>
      <c r="Y534" s="89">
        <f t="shared" si="357"/>
        <v>72</v>
      </c>
      <c r="Z534" s="63">
        <f>VLOOKUP($Y534,[1]Edades!$A$3:$H$153,4,FALSE)</f>
        <v>6</v>
      </c>
      <c r="AA534" s="63" t="str">
        <f>VLOOKUP($Y534,[1]Edades!$A$3:$H$153,6,FALSE)</f>
        <v>6 - Persona mayor</v>
      </c>
      <c r="AB534" s="63">
        <f>VLOOKUP($Y534,[1]Edades!$A$3:$H$153,7,FALSE)</f>
        <v>15</v>
      </c>
      <c r="AC534" s="63" t="str">
        <f>VLOOKUP($Y534,[1]Edades!$A$3:$H$153,8,FALSE)</f>
        <v>70-74</v>
      </c>
      <c r="AD534" s="91" t="s">
        <v>1590</v>
      </c>
      <c r="AE534" s="85">
        <v>2</v>
      </c>
      <c r="AF534" s="85" t="s">
        <v>807</v>
      </c>
      <c r="AG534" s="86" t="s">
        <v>212</v>
      </c>
      <c r="AH534" s="86" t="s">
        <v>130</v>
      </c>
      <c r="AI534" s="85" t="s">
        <v>807</v>
      </c>
      <c r="AJ534" s="85" t="s">
        <v>807</v>
      </c>
      <c r="AK534" s="86" t="s">
        <v>1775</v>
      </c>
      <c r="AL534" s="85" t="s">
        <v>807</v>
      </c>
      <c r="AM534" s="85" t="s">
        <v>1786</v>
      </c>
      <c r="AN534" s="85" t="s">
        <v>131</v>
      </c>
      <c r="AO534" s="85" t="s">
        <v>131</v>
      </c>
      <c r="AP534" s="85" t="s">
        <v>131</v>
      </c>
      <c r="AQ534" s="75" t="s">
        <v>1841</v>
      </c>
      <c r="AR534" s="53" t="str">
        <f t="shared" si="358"/>
        <v>86001 - Mocoa</v>
      </c>
      <c r="AS534" s="85" t="s">
        <v>1586</v>
      </c>
      <c r="AT534" s="85">
        <v>3212094409</v>
      </c>
      <c r="AU534" s="85" t="s">
        <v>1219</v>
      </c>
      <c r="AV534" s="85"/>
      <c r="AW534" s="85"/>
      <c r="AX534" s="85"/>
      <c r="AY534" s="85"/>
      <c r="AZ534" s="85"/>
      <c r="BA534" s="85">
        <v>86</v>
      </c>
      <c r="BB534" s="85" t="s">
        <v>1778</v>
      </c>
      <c r="BC534" s="85">
        <v>86001</v>
      </c>
      <c r="BD534" s="85" t="s">
        <v>1586</v>
      </c>
      <c r="BE534" s="89">
        <v>860010017201</v>
      </c>
      <c r="BF534" s="49" t="s">
        <v>1079</v>
      </c>
      <c r="BG534" s="85" t="s">
        <v>1779</v>
      </c>
      <c r="BH534" s="85" t="s">
        <v>1780</v>
      </c>
      <c r="BI534" s="85">
        <v>4201616</v>
      </c>
      <c r="BJ534" s="85"/>
      <c r="BK534" s="85"/>
      <c r="BL534" s="85" t="s">
        <v>807</v>
      </c>
      <c r="BM534" s="85" t="s">
        <v>130</v>
      </c>
      <c r="BN534" s="85" t="s">
        <v>132</v>
      </c>
      <c r="BO534" s="85">
        <v>0</v>
      </c>
      <c r="BP534" s="85" t="s">
        <v>132</v>
      </c>
      <c r="BQ534" s="85" t="s">
        <v>132</v>
      </c>
      <c r="BR534" s="85" t="s">
        <v>807</v>
      </c>
      <c r="BS534" s="85" t="s">
        <v>807</v>
      </c>
      <c r="BT534" s="87">
        <v>44685</v>
      </c>
      <c r="BU534" s="85" t="s">
        <v>1677</v>
      </c>
      <c r="BV534" s="85" t="s">
        <v>130</v>
      </c>
      <c r="BW534" s="91" t="s">
        <v>1808</v>
      </c>
      <c r="BX534" s="85"/>
      <c r="BY534" s="85" t="s">
        <v>132</v>
      </c>
      <c r="BZ534" s="85" t="s">
        <v>807</v>
      </c>
      <c r="CA534" s="85" t="s">
        <v>807</v>
      </c>
      <c r="CB534" s="85"/>
      <c r="CC534" s="85"/>
      <c r="CD534" s="85" t="s">
        <v>131</v>
      </c>
      <c r="CE534" s="88" t="s">
        <v>1681</v>
      </c>
      <c r="CF534" s="80" t="str">
        <f t="shared" si="363"/>
        <v>HTA</v>
      </c>
      <c r="CG534" s="109">
        <v>71</v>
      </c>
      <c r="CH534" s="95">
        <v>160</v>
      </c>
      <c r="CI534" s="50">
        <f t="shared" si="343"/>
        <v>27.734374999999993</v>
      </c>
      <c r="CJ534" s="18" t="str">
        <f t="shared" si="344"/>
        <v>SOBREPESO</v>
      </c>
      <c r="CK534" s="95">
        <f>Hoja1!L536</f>
        <v>30</v>
      </c>
      <c r="CL534" s="10" t="s">
        <v>1115</v>
      </c>
      <c r="CM534" s="98">
        <v>44440</v>
      </c>
      <c r="CN534" s="92"/>
      <c r="CO534" s="75">
        <v>1</v>
      </c>
      <c r="CP534" s="98">
        <v>43466</v>
      </c>
      <c r="CQ534" s="75">
        <v>2</v>
      </c>
      <c r="CR534" s="65" t="s">
        <v>1222</v>
      </c>
      <c r="CS534" s="75">
        <v>0</v>
      </c>
      <c r="CT534" s="110" t="s">
        <v>131</v>
      </c>
      <c r="CU534" s="93" t="s">
        <v>807</v>
      </c>
      <c r="CV534" s="92"/>
      <c r="CW534" s="102">
        <v>130</v>
      </c>
      <c r="CX534" s="102">
        <v>80</v>
      </c>
      <c r="CY534" s="93" t="s">
        <v>807</v>
      </c>
      <c r="CZ534" s="92" t="s">
        <v>130</v>
      </c>
      <c r="DA534" s="75" t="s">
        <v>807</v>
      </c>
      <c r="DB534" s="92">
        <v>0</v>
      </c>
      <c r="DC534" s="75" t="str">
        <f t="shared" si="345"/>
        <v/>
      </c>
      <c r="DD534" s="16" t="str">
        <f t="shared" si="346"/>
        <v/>
      </c>
      <c r="DE534" s="16" t="str">
        <f t="shared" si="347"/>
        <v/>
      </c>
      <c r="DF534" s="16" t="str">
        <f t="shared" si="361"/>
        <v/>
      </c>
      <c r="DG534" s="16" t="str">
        <f t="shared" si="359"/>
        <v xml:space="preserve"> +  +  + </v>
      </c>
      <c r="DH534" s="16" t="str">
        <f t="shared" si="365"/>
        <v>HTA</v>
      </c>
      <c r="DI534" s="98"/>
      <c r="DJ534" s="75" t="str">
        <f t="shared" si="348"/>
        <v>NO</v>
      </c>
      <c r="DL534" s="98"/>
      <c r="DM534" s="97">
        <v>44476</v>
      </c>
      <c r="DN534" s="75" t="str">
        <f t="shared" si="349"/>
        <v>SI</v>
      </c>
      <c r="DO534" s="98"/>
      <c r="DP534" s="75" t="str">
        <f t="shared" si="350"/>
        <v>NO</v>
      </c>
      <c r="DQ534" s="98"/>
      <c r="DR534" s="75" t="str">
        <f t="shared" si="351"/>
        <v>NO</v>
      </c>
      <c r="DS534" s="98"/>
      <c r="DT534" s="75" t="str">
        <f t="shared" si="352"/>
        <v>NO</v>
      </c>
      <c r="DU534" s="98"/>
      <c r="DV534" s="75" t="str">
        <f t="shared" si="353"/>
        <v>NO</v>
      </c>
      <c r="DW534" s="98"/>
      <c r="DX534" s="75" t="str">
        <f t="shared" si="354"/>
        <v>NO</v>
      </c>
      <c r="DY534" s="98">
        <v>44422</v>
      </c>
      <c r="DZ534" s="75" t="str">
        <f t="shared" si="355"/>
        <v>SI</v>
      </c>
      <c r="EA534" s="98"/>
      <c r="EB534" s="75" t="str">
        <f t="shared" si="356"/>
        <v>NO</v>
      </c>
      <c r="EC534" s="98" t="s">
        <v>807</v>
      </c>
      <c r="ED534" s="92" t="s">
        <v>1530</v>
      </c>
      <c r="EE534" s="92"/>
      <c r="EF534" s="98" t="s">
        <v>807</v>
      </c>
      <c r="EG534" s="94"/>
      <c r="EH534" s="99" t="s">
        <v>131</v>
      </c>
      <c r="EI534" s="99" t="s">
        <v>807</v>
      </c>
      <c r="EJ534" s="99"/>
      <c r="EK534" s="106">
        <v>44422</v>
      </c>
      <c r="EL534" s="92">
        <v>0.83</v>
      </c>
      <c r="EM534" s="100">
        <v>44422</v>
      </c>
      <c r="EN534" s="102">
        <v>103</v>
      </c>
      <c r="EO534" s="106">
        <v>44422</v>
      </c>
      <c r="EP534" s="92">
        <v>248</v>
      </c>
      <c r="EQ534" s="106">
        <v>44422</v>
      </c>
      <c r="ER534" s="99">
        <v>154</v>
      </c>
      <c r="ES534" s="106">
        <v>44422</v>
      </c>
      <c r="ET534" s="192">
        <v>63.8</v>
      </c>
      <c r="EU534" s="106">
        <v>44422</v>
      </c>
      <c r="EV534" s="92">
        <v>151</v>
      </c>
      <c r="EW534" s="106">
        <v>44422</v>
      </c>
      <c r="EX534" s="92"/>
      <c r="EY534" s="103"/>
      <c r="EZ534" s="92"/>
      <c r="FA534" s="102"/>
      <c r="FB534" s="102"/>
      <c r="FC534" s="92"/>
      <c r="FD534" s="92"/>
      <c r="FE534" s="100">
        <v>44422</v>
      </c>
      <c r="FF534" s="105">
        <v>4.0999999999999996</v>
      </c>
      <c r="FG534" s="106">
        <v>44422</v>
      </c>
      <c r="FH534" s="105">
        <v>79.7</v>
      </c>
      <c r="FI534" s="92"/>
      <c r="FJ534" s="94"/>
      <c r="FK534" s="92"/>
      <c r="FL534" s="98">
        <v>44685</v>
      </c>
      <c r="FM534" s="98" t="s">
        <v>1530</v>
      </c>
      <c r="FN534" s="98">
        <v>44777</v>
      </c>
      <c r="FO534" s="107" t="s">
        <v>807</v>
      </c>
      <c r="FP534" s="92" t="s">
        <v>132</v>
      </c>
      <c r="FQ534" s="92" t="s">
        <v>132</v>
      </c>
      <c r="FR534" s="92" t="s">
        <v>132</v>
      </c>
      <c r="FS534" s="107" t="s">
        <v>807</v>
      </c>
      <c r="FT534" s="92" t="s">
        <v>132</v>
      </c>
      <c r="FU534" s="92"/>
      <c r="GM534" s="102"/>
    </row>
    <row r="535" spans="1:195" s="75" customFormat="1" x14ac:dyDescent="0.25">
      <c r="A535" s="85">
        <v>2022</v>
      </c>
      <c r="B535" s="76">
        <v>44926</v>
      </c>
      <c r="C535" s="85" t="s">
        <v>121</v>
      </c>
      <c r="D535" s="85" t="s">
        <v>122</v>
      </c>
      <c r="E535" s="85" t="s">
        <v>123</v>
      </c>
      <c r="F535" s="77">
        <f t="shared" si="360"/>
        <v>534</v>
      </c>
      <c r="G535" s="85" t="s">
        <v>1586</v>
      </c>
      <c r="H535" s="85">
        <v>86</v>
      </c>
      <c r="I535" s="85" t="s">
        <v>797</v>
      </c>
      <c r="J535" s="217" t="s">
        <v>983</v>
      </c>
      <c r="K535" s="77" t="str">
        <f>VLOOKUP(J535,[1]CodMpios!$B$1075:$E$1087,4,FALSE)</f>
        <v>86749 - Sibundoy</v>
      </c>
      <c r="L535" s="77" t="str">
        <f>VLOOKUP($J535,[1]Coord_Mpios_X_Y!$B$102:$K$114,9,FALSE)</f>
        <v>1,228746922448</v>
      </c>
      <c r="M535" s="77" t="str">
        <f>VLOOKUP($J535,[1]Coord_Mpios_X_Y!$B$102:$K$114,10,FALSE)</f>
        <v>-76,913075853547</v>
      </c>
      <c r="N535" s="86" t="s">
        <v>1784</v>
      </c>
      <c r="O535" s="86" t="s">
        <v>1776</v>
      </c>
      <c r="P535" s="218"/>
      <c r="Q535" s="85" t="s">
        <v>126</v>
      </c>
      <c r="R535" s="108">
        <v>27475774</v>
      </c>
      <c r="S535" s="62" t="str">
        <f t="shared" si="342"/>
        <v>CC27475774</v>
      </c>
      <c r="T535" s="91" t="s">
        <v>915</v>
      </c>
      <c r="U535" s="85" t="s">
        <v>530</v>
      </c>
      <c r="V535" s="91" t="s">
        <v>1032</v>
      </c>
      <c r="W535" s="85" t="s">
        <v>266</v>
      </c>
      <c r="X535" s="87">
        <v>11878</v>
      </c>
      <c r="Y535" s="89">
        <f t="shared" si="357"/>
        <v>32</v>
      </c>
      <c r="Z535" s="63">
        <f>VLOOKUP($Y535,[1]Edades!$A$3:$H$153,4,FALSE)</f>
        <v>5</v>
      </c>
      <c r="AA535" s="63" t="str">
        <f>VLOOKUP($Y535,[1]Edades!$A$3:$H$153,6,FALSE)</f>
        <v>5 - Adultez</v>
      </c>
      <c r="AB535" s="63">
        <f>VLOOKUP($Y535,[1]Edades!$A$3:$H$153,7,FALSE)</f>
        <v>7</v>
      </c>
      <c r="AC535" s="63" t="str">
        <f>VLOOKUP($Y535,[1]Edades!$A$3:$H$153,8,FALSE)</f>
        <v>30-34</v>
      </c>
      <c r="AD535" s="91" t="s">
        <v>1590</v>
      </c>
      <c r="AE535" s="85">
        <v>2</v>
      </c>
      <c r="AF535" s="85" t="s">
        <v>807</v>
      </c>
      <c r="AG535" s="86" t="s">
        <v>1777</v>
      </c>
      <c r="AH535" s="85" t="s">
        <v>807</v>
      </c>
      <c r="AI535" s="85" t="s">
        <v>807</v>
      </c>
      <c r="AJ535" s="85" t="s">
        <v>807</v>
      </c>
      <c r="AK535" s="86" t="s">
        <v>1784</v>
      </c>
      <c r="AL535" s="85" t="s">
        <v>807</v>
      </c>
      <c r="AM535" s="85" t="s">
        <v>1786</v>
      </c>
      <c r="AN535" s="85" t="s">
        <v>131</v>
      </c>
      <c r="AO535" s="85" t="s">
        <v>131</v>
      </c>
      <c r="AP535" s="85" t="s">
        <v>131</v>
      </c>
      <c r="AQ535" s="75" t="s">
        <v>1841</v>
      </c>
      <c r="AR535" s="53" t="str">
        <f t="shared" si="358"/>
        <v>86749 - Sibundoy</v>
      </c>
      <c r="AS535" s="85" t="s">
        <v>1669</v>
      </c>
      <c r="AT535" s="85">
        <v>3217734792</v>
      </c>
      <c r="AU535" s="85" t="s">
        <v>1219</v>
      </c>
      <c r="AV535" s="85"/>
      <c r="AW535" s="85"/>
      <c r="AX535" s="85"/>
      <c r="AY535" s="85"/>
      <c r="AZ535" s="85"/>
      <c r="BA535" s="85">
        <v>86</v>
      </c>
      <c r="BB535" s="85" t="s">
        <v>1778</v>
      </c>
      <c r="BC535" s="85">
        <v>86749</v>
      </c>
      <c r="BD535" s="85" t="s">
        <v>1669</v>
      </c>
      <c r="BE535" s="89">
        <v>860010017201</v>
      </c>
      <c r="BF535" s="49" t="s">
        <v>1080</v>
      </c>
      <c r="BG535" s="85" t="s">
        <v>1779</v>
      </c>
      <c r="BH535" s="85" t="s">
        <v>1780</v>
      </c>
      <c r="BI535" s="85">
        <v>4201616</v>
      </c>
      <c r="BJ535" s="85"/>
      <c r="BK535" s="85"/>
      <c r="BL535" s="85" t="s">
        <v>2264</v>
      </c>
      <c r="BM535" s="85" t="s">
        <v>130</v>
      </c>
      <c r="BN535" s="85" t="s">
        <v>132</v>
      </c>
      <c r="BO535" s="85">
        <v>0</v>
      </c>
      <c r="BP535" s="85" t="s">
        <v>132</v>
      </c>
      <c r="BQ535" s="85" t="s">
        <v>132</v>
      </c>
      <c r="BR535" s="85" t="s">
        <v>807</v>
      </c>
      <c r="BS535" s="85" t="s">
        <v>807</v>
      </c>
      <c r="BT535" s="90">
        <v>44440</v>
      </c>
      <c r="BU535" s="85" t="s">
        <v>1677</v>
      </c>
      <c r="BV535" s="85" t="s">
        <v>130</v>
      </c>
      <c r="BW535" s="91" t="s">
        <v>1678</v>
      </c>
      <c r="BX535" s="85"/>
      <c r="BY535" s="85" t="s">
        <v>132</v>
      </c>
      <c r="BZ535" s="85" t="s">
        <v>807</v>
      </c>
      <c r="CA535" s="85" t="s">
        <v>807</v>
      </c>
      <c r="CB535" s="85"/>
      <c r="CC535" s="85"/>
      <c r="CD535" s="85" t="s">
        <v>131</v>
      </c>
      <c r="CE535" s="88" t="s">
        <v>1681</v>
      </c>
      <c r="CF535" s="80" t="str">
        <f t="shared" si="363"/>
        <v>HTA</v>
      </c>
      <c r="CG535" s="109">
        <v>41</v>
      </c>
      <c r="CH535" s="95">
        <v>150</v>
      </c>
      <c r="CI535" s="50">
        <f t="shared" si="343"/>
        <v>18.222222222222221</v>
      </c>
      <c r="CJ535" s="18" t="str">
        <f t="shared" si="344"/>
        <v>BAJO PESO</v>
      </c>
      <c r="CK535" s="95">
        <f>Hoja1!L537</f>
        <v>0</v>
      </c>
      <c r="CL535" s="10" t="s">
        <v>1112</v>
      </c>
      <c r="CM535" s="97">
        <v>44440</v>
      </c>
      <c r="CN535" s="92"/>
      <c r="CO535" s="75">
        <v>1</v>
      </c>
      <c r="CP535" s="97">
        <v>44405</v>
      </c>
      <c r="CQ535" s="75">
        <v>2</v>
      </c>
      <c r="CR535" s="65" t="s">
        <v>1222</v>
      </c>
      <c r="CS535" s="75">
        <v>0</v>
      </c>
      <c r="CT535" s="92" t="s">
        <v>131</v>
      </c>
      <c r="CU535" s="93" t="s">
        <v>807</v>
      </c>
      <c r="CV535" s="92"/>
      <c r="CW535" s="102">
        <v>110</v>
      </c>
      <c r="CX535" s="102">
        <v>70</v>
      </c>
      <c r="CY535" s="93" t="s">
        <v>807</v>
      </c>
      <c r="CZ535" s="92" t="s">
        <v>132</v>
      </c>
      <c r="DA535" s="75" t="s">
        <v>807</v>
      </c>
      <c r="DB535" s="92">
        <v>0</v>
      </c>
      <c r="DC535" s="75" t="str">
        <f t="shared" si="345"/>
        <v/>
      </c>
      <c r="DD535" s="16" t="str">
        <f t="shared" si="346"/>
        <v/>
      </c>
      <c r="DE535" s="16" t="str">
        <f t="shared" si="347"/>
        <v/>
      </c>
      <c r="DF535" s="16" t="str">
        <f t="shared" si="361"/>
        <v/>
      </c>
      <c r="DG535" s="16" t="str">
        <f t="shared" si="359"/>
        <v xml:space="preserve"> +  +  + </v>
      </c>
      <c r="DH535" s="16" t="str">
        <f t="shared" si="365"/>
        <v>HTA</v>
      </c>
      <c r="DI535" s="98"/>
      <c r="DJ535" s="75" t="str">
        <f t="shared" si="348"/>
        <v>NO</v>
      </c>
      <c r="DL535" s="98"/>
      <c r="DM535" s="98">
        <v>44112</v>
      </c>
      <c r="DN535" s="75" t="str">
        <f t="shared" si="349"/>
        <v>SI</v>
      </c>
      <c r="DO535" s="98"/>
      <c r="DP535" s="75" t="str">
        <f t="shared" si="350"/>
        <v>NO</v>
      </c>
      <c r="DQ535" s="98"/>
      <c r="DR535" s="75" t="str">
        <f t="shared" si="351"/>
        <v>NO</v>
      </c>
      <c r="DS535" s="98">
        <v>44396</v>
      </c>
      <c r="DT535" s="75" t="str">
        <f t="shared" si="352"/>
        <v>SI</v>
      </c>
      <c r="DU535" s="98"/>
      <c r="DV535" s="75" t="str">
        <f t="shared" si="353"/>
        <v>NO</v>
      </c>
      <c r="DW535" s="98"/>
      <c r="DX535" s="75" t="str">
        <f t="shared" si="354"/>
        <v>NO</v>
      </c>
      <c r="DY535" s="98"/>
      <c r="DZ535" s="75" t="str">
        <f t="shared" si="355"/>
        <v>NO</v>
      </c>
      <c r="EA535" s="98"/>
      <c r="EB535" s="75" t="str">
        <f t="shared" si="356"/>
        <v>NO</v>
      </c>
      <c r="EC535" s="98" t="s">
        <v>807</v>
      </c>
      <c r="ED535" s="92" t="s">
        <v>1530</v>
      </c>
      <c r="EE535" s="92"/>
      <c r="EF535" s="98" t="s">
        <v>807</v>
      </c>
      <c r="EG535" s="94"/>
      <c r="EH535" s="92" t="s">
        <v>1793</v>
      </c>
      <c r="EI535" s="99" t="s">
        <v>807</v>
      </c>
      <c r="EJ535" s="99"/>
      <c r="EK535" s="101">
        <v>44399</v>
      </c>
      <c r="EL535" s="92">
        <v>0.7</v>
      </c>
      <c r="EM535" s="103">
        <v>44399</v>
      </c>
      <c r="EN535" s="102">
        <v>83</v>
      </c>
      <c r="EO535" s="101">
        <v>44399</v>
      </c>
      <c r="EP535" s="92">
        <v>178</v>
      </c>
      <c r="EQ535" s="101">
        <v>1845</v>
      </c>
      <c r="ER535" s="99">
        <v>-863</v>
      </c>
      <c r="ES535" s="101" t="s">
        <v>1836</v>
      </c>
      <c r="ET535" s="192">
        <v>999</v>
      </c>
      <c r="EU535" s="101">
        <v>44399</v>
      </c>
      <c r="EV535" s="92">
        <v>210</v>
      </c>
      <c r="EW535" s="101" t="s">
        <v>1940</v>
      </c>
      <c r="EX535" s="92"/>
      <c r="EY535" s="103" t="s">
        <v>1836</v>
      </c>
      <c r="EZ535" s="92">
        <v>98</v>
      </c>
      <c r="FA535" s="102"/>
      <c r="FB535" s="102"/>
      <c r="FC535" s="92"/>
      <c r="FD535" s="92"/>
      <c r="FE535" s="103">
        <v>44399</v>
      </c>
      <c r="FF535" s="105">
        <v>18</v>
      </c>
      <c r="FG535" s="101" t="s">
        <v>1836</v>
      </c>
      <c r="FH535" s="105">
        <v>98</v>
      </c>
      <c r="FI535" s="92"/>
      <c r="FJ535" s="94"/>
      <c r="FK535" s="92"/>
      <c r="FL535" s="97">
        <v>44440</v>
      </c>
      <c r="FM535" s="98" t="s">
        <v>1530</v>
      </c>
      <c r="FN535" s="97">
        <v>44805</v>
      </c>
      <c r="FO535" s="107" t="s">
        <v>807</v>
      </c>
      <c r="FP535" s="92" t="s">
        <v>132</v>
      </c>
      <c r="FQ535" s="92" t="s">
        <v>132</v>
      </c>
      <c r="FR535" s="92" t="s">
        <v>132</v>
      </c>
      <c r="FS535" s="107" t="s">
        <v>807</v>
      </c>
      <c r="FT535" s="92" t="s">
        <v>132</v>
      </c>
      <c r="FU535" s="92"/>
      <c r="GM535" s="102"/>
    </row>
    <row r="536" spans="1:195" s="75" customFormat="1" x14ac:dyDescent="0.25">
      <c r="A536" s="85">
        <v>2022</v>
      </c>
      <c r="B536" s="76">
        <v>44926</v>
      </c>
      <c r="C536" s="85" t="s">
        <v>121</v>
      </c>
      <c r="D536" s="85" t="s">
        <v>122</v>
      </c>
      <c r="E536" s="85" t="s">
        <v>123</v>
      </c>
      <c r="F536" s="77">
        <f t="shared" si="360"/>
        <v>535</v>
      </c>
      <c r="G536" s="85" t="s">
        <v>1586</v>
      </c>
      <c r="H536" s="85">
        <v>86</v>
      </c>
      <c r="I536" s="85" t="s">
        <v>797</v>
      </c>
      <c r="J536" s="217" t="s">
        <v>983</v>
      </c>
      <c r="K536" s="77" t="str">
        <f>VLOOKUP(J536,[1]CodMpios!$B$1075:$E$1087,4,FALSE)</f>
        <v>86749 - Sibundoy</v>
      </c>
      <c r="L536" s="77" t="str">
        <f>VLOOKUP($J536,[1]Coord_Mpios_X_Y!$B$102:$K$114,9,FALSE)</f>
        <v>1,228746922448</v>
      </c>
      <c r="M536" s="77" t="str">
        <f>VLOOKUP($J536,[1]Coord_Mpios_X_Y!$B$102:$K$114,10,FALSE)</f>
        <v>-76,913075853547</v>
      </c>
      <c r="N536" s="86" t="s">
        <v>1784</v>
      </c>
      <c r="O536" s="86" t="s">
        <v>1776</v>
      </c>
      <c r="P536" s="218"/>
      <c r="Q536" s="85" t="s">
        <v>126</v>
      </c>
      <c r="R536" s="108">
        <v>27476434</v>
      </c>
      <c r="S536" s="62" t="str">
        <f t="shared" si="342"/>
        <v>CC27476434</v>
      </c>
      <c r="T536" s="91" t="s">
        <v>507</v>
      </c>
      <c r="U536" s="85" t="s">
        <v>316</v>
      </c>
      <c r="V536" s="91" t="s">
        <v>292</v>
      </c>
      <c r="W536" s="85" t="s">
        <v>1035</v>
      </c>
      <c r="X536" s="87">
        <v>20278</v>
      </c>
      <c r="Y536" s="89">
        <f t="shared" si="357"/>
        <v>55</v>
      </c>
      <c r="Z536" s="63">
        <f>VLOOKUP($Y536,[1]Edades!$A$3:$H$153,4,FALSE)</f>
        <v>5</v>
      </c>
      <c r="AA536" s="63" t="str">
        <f>VLOOKUP($Y536,[1]Edades!$A$3:$H$153,6,FALSE)</f>
        <v>5 - Adultez</v>
      </c>
      <c r="AB536" s="63">
        <f>VLOOKUP($Y536,[1]Edades!$A$3:$H$153,7,FALSE)</f>
        <v>12</v>
      </c>
      <c r="AC536" s="63" t="str">
        <f>VLOOKUP($Y536,[1]Edades!$A$3:$H$153,8,FALSE)</f>
        <v>55-59</v>
      </c>
      <c r="AD536" s="91" t="s">
        <v>1590</v>
      </c>
      <c r="AE536" s="85">
        <v>2</v>
      </c>
      <c r="AF536" s="85" t="s">
        <v>807</v>
      </c>
      <c r="AG536" s="86" t="s">
        <v>1777</v>
      </c>
      <c r="AH536" s="85" t="s">
        <v>807</v>
      </c>
      <c r="AI536" s="85" t="s">
        <v>807</v>
      </c>
      <c r="AJ536" s="85" t="s">
        <v>807</v>
      </c>
      <c r="AK536" s="86" t="s">
        <v>1784</v>
      </c>
      <c r="AL536" s="86" t="s">
        <v>1602</v>
      </c>
      <c r="AM536" s="85" t="s">
        <v>1786</v>
      </c>
      <c r="AN536" s="85" t="s">
        <v>131</v>
      </c>
      <c r="AO536" s="85" t="s">
        <v>131</v>
      </c>
      <c r="AP536" s="85" t="s">
        <v>131</v>
      </c>
      <c r="AQ536" s="75" t="s">
        <v>1841</v>
      </c>
      <c r="AR536" s="53" t="str">
        <f t="shared" si="358"/>
        <v>86749 - Sibundoy</v>
      </c>
      <c r="AS536" s="85" t="s">
        <v>1669</v>
      </c>
      <c r="AT536" s="85">
        <v>3146313360</v>
      </c>
      <c r="AU536" s="85" t="s">
        <v>1219</v>
      </c>
      <c r="AV536" s="85"/>
      <c r="AW536" s="85"/>
      <c r="AX536" s="85"/>
      <c r="AY536" s="85"/>
      <c r="AZ536" s="85"/>
      <c r="BA536" s="85">
        <v>86</v>
      </c>
      <c r="BB536" s="85" t="s">
        <v>1778</v>
      </c>
      <c r="BC536" s="85">
        <v>86749</v>
      </c>
      <c r="BD536" s="85" t="s">
        <v>1669</v>
      </c>
      <c r="BE536" s="89">
        <v>860010017201</v>
      </c>
      <c r="BF536" s="49" t="s">
        <v>1080</v>
      </c>
      <c r="BG536" s="85" t="s">
        <v>1779</v>
      </c>
      <c r="BH536" s="85" t="s">
        <v>1780</v>
      </c>
      <c r="BI536" s="85">
        <v>4201616</v>
      </c>
      <c r="BJ536" s="85"/>
      <c r="BK536" s="85"/>
      <c r="BL536" s="85" t="s">
        <v>807</v>
      </c>
      <c r="BM536" s="85" t="s">
        <v>130</v>
      </c>
      <c r="BN536" s="85" t="s">
        <v>132</v>
      </c>
      <c r="BO536" s="85">
        <v>0</v>
      </c>
      <c r="BP536" s="85" t="s">
        <v>132</v>
      </c>
      <c r="BQ536" s="85" t="s">
        <v>132</v>
      </c>
      <c r="BR536" s="85" t="s">
        <v>807</v>
      </c>
      <c r="BS536" s="85" t="s">
        <v>807</v>
      </c>
      <c r="BT536" s="90">
        <v>44441</v>
      </c>
      <c r="BU536" s="85" t="s">
        <v>1677</v>
      </c>
      <c r="BV536" s="85" t="s">
        <v>130</v>
      </c>
      <c r="BW536" s="91" t="s">
        <v>1678</v>
      </c>
      <c r="BX536" s="85"/>
      <c r="BY536" s="85" t="s">
        <v>132</v>
      </c>
      <c r="BZ536" s="85" t="s">
        <v>807</v>
      </c>
      <c r="CA536" s="85" t="s">
        <v>807</v>
      </c>
      <c r="CB536" s="85"/>
      <c r="CC536" s="85"/>
      <c r="CD536" s="85" t="s">
        <v>131</v>
      </c>
      <c r="CE536" s="88" t="s">
        <v>1681</v>
      </c>
      <c r="CF536" s="80" t="str">
        <f t="shared" si="363"/>
        <v>HTA</v>
      </c>
      <c r="CG536" s="109">
        <v>76</v>
      </c>
      <c r="CH536" s="95">
        <v>160</v>
      </c>
      <c r="CI536" s="50">
        <f t="shared" si="343"/>
        <v>29.687499999999993</v>
      </c>
      <c r="CJ536" s="18" t="str">
        <f t="shared" si="344"/>
        <v>SOBREPESO</v>
      </c>
      <c r="CK536" s="95">
        <f>Hoja1!L538</f>
        <v>13</v>
      </c>
      <c r="CL536" s="10" t="s">
        <v>1113</v>
      </c>
      <c r="CM536" s="97">
        <v>44441</v>
      </c>
      <c r="CN536" s="92"/>
      <c r="CO536" s="75">
        <v>1</v>
      </c>
      <c r="CP536" s="97">
        <v>44441</v>
      </c>
      <c r="CQ536" s="75">
        <v>2</v>
      </c>
      <c r="CR536" s="65" t="s">
        <v>1222</v>
      </c>
      <c r="CS536" s="75">
        <v>0</v>
      </c>
      <c r="CT536" s="92" t="s">
        <v>131</v>
      </c>
      <c r="CU536" s="93" t="s">
        <v>807</v>
      </c>
      <c r="CV536" s="92"/>
      <c r="CW536" s="102">
        <v>130</v>
      </c>
      <c r="CX536" s="102">
        <v>84</v>
      </c>
      <c r="CY536" s="93" t="s">
        <v>807</v>
      </c>
      <c r="CZ536" s="92" t="s">
        <v>132</v>
      </c>
      <c r="DA536" s="75" t="s">
        <v>807</v>
      </c>
      <c r="DB536" s="92">
        <v>0</v>
      </c>
      <c r="DC536" s="75" t="str">
        <f t="shared" si="345"/>
        <v/>
      </c>
      <c r="DD536" s="16" t="str">
        <f t="shared" si="346"/>
        <v/>
      </c>
      <c r="DE536" s="16" t="str">
        <f t="shared" si="347"/>
        <v/>
      </c>
      <c r="DF536" s="16" t="str">
        <f t="shared" si="361"/>
        <v/>
      </c>
      <c r="DG536" s="16" t="str">
        <f t="shared" si="359"/>
        <v xml:space="preserve"> +  +  + </v>
      </c>
      <c r="DH536" s="16" t="str">
        <f t="shared" si="365"/>
        <v>HTA</v>
      </c>
      <c r="DI536" s="98"/>
      <c r="DJ536" s="75" t="str">
        <f t="shared" si="348"/>
        <v>NO</v>
      </c>
      <c r="DL536" s="98"/>
      <c r="DM536" s="98">
        <v>44351</v>
      </c>
      <c r="DN536" s="75" t="str">
        <f t="shared" si="349"/>
        <v>SI</v>
      </c>
      <c r="DO536" s="98"/>
      <c r="DP536" s="75" t="str">
        <f t="shared" si="350"/>
        <v>NO</v>
      </c>
      <c r="DQ536" s="98"/>
      <c r="DR536" s="75" t="str">
        <f t="shared" si="351"/>
        <v>NO</v>
      </c>
      <c r="DS536" s="98"/>
      <c r="DT536" s="75" t="str">
        <f t="shared" si="352"/>
        <v>NO</v>
      </c>
      <c r="DU536" s="98"/>
      <c r="DV536" s="75" t="str">
        <f t="shared" si="353"/>
        <v>NO</v>
      </c>
      <c r="DW536" s="98"/>
      <c r="DX536" s="75" t="str">
        <f t="shared" si="354"/>
        <v>NO</v>
      </c>
      <c r="DY536" s="98">
        <v>44433</v>
      </c>
      <c r="DZ536" s="75" t="str">
        <f t="shared" si="355"/>
        <v>SI</v>
      </c>
      <c r="EA536" s="98"/>
      <c r="EB536" s="75" t="str">
        <f t="shared" si="356"/>
        <v>NO</v>
      </c>
      <c r="EC536" s="98" t="s">
        <v>807</v>
      </c>
      <c r="ED536" s="92" t="s">
        <v>1530</v>
      </c>
      <c r="EE536" s="92"/>
      <c r="EF536" s="98" t="s">
        <v>807</v>
      </c>
      <c r="EG536" s="94"/>
      <c r="EH536" s="92" t="s">
        <v>1793</v>
      </c>
      <c r="EI536" s="99" t="s">
        <v>807</v>
      </c>
      <c r="EJ536" s="99"/>
      <c r="EK536" s="111">
        <v>44433</v>
      </c>
      <c r="EL536" s="92">
        <v>0.6</v>
      </c>
      <c r="EM536" s="112">
        <v>44433</v>
      </c>
      <c r="EN536" s="102">
        <v>112</v>
      </c>
      <c r="EO536" s="111">
        <v>44433</v>
      </c>
      <c r="EP536" s="92">
        <v>214</v>
      </c>
      <c r="EQ536" s="111">
        <v>44433</v>
      </c>
      <c r="ER536" s="99">
        <v>109.6</v>
      </c>
      <c r="ES536" s="111">
        <v>44433</v>
      </c>
      <c r="ET536" s="192">
        <v>54</v>
      </c>
      <c r="EU536" s="111">
        <v>44433</v>
      </c>
      <c r="EV536" s="92">
        <v>252</v>
      </c>
      <c r="EW536" s="101" t="s">
        <v>1940</v>
      </c>
      <c r="EX536" s="92"/>
      <c r="EY536" s="103" t="s">
        <v>1836</v>
      </c>
      <c r="EZ536" s="92">
        <v>98</v>
      </c>
      <c r="FA536" s="102"/>
      <c r="FB536" s="102"/>
      <c r="FC536" s="92"/>
      <c r="FD536" s="92"/>
      <c r="FE536" s="112">
        <v>44433</v>
      </c>
      <c r="FF536" s="125">
        <v>11.3</v>
      </c>
      <c r="FG536" s="111">
        <v>44433</v>
      </c>
      <c r="FH536" s="125">
        <v>55</v>
      </c>
      <c r="FI536" s="92"/>
      <c r="FJ536" s="94"/>
      <c r="FK536" s="92"/>
      <c r="FL536" s="97">
        <v>44441</v>
      </c>
      <c r="FM536" s="98" t="s">
        <v>1530</v>
      </c>
      <c r="FN536" s="97">
        <v>44806</v>
      </c>
      <c r="FO536" s="107" t="s">
        <v>807</v>
      </c>
      <c r="FP536" s="92" t="s">
        <v>132</v>
      </c>
      <c r="FQ536" s="92" t="s">
        <v>132</v>
      </c>
      <c r="FR536" s="92" t="s">
        <v>132</v>
      </c>
      <c r="FS536" s="107" t="s">
        <v>807</v>
      </c>
      <c r="FT536" s="92" t="s">
        <v>132</v>
      </c>
      <c r="FU536" s="92"/>
      <c r="GM536" s="102"/>
    </row>
    <row r="537" spans="1:195" s="75" customFormat="1" x14ac:dyDescent="0.25">
      <c r="A537" s="85">
        <v>2022</v>
      </c>
      <c r="B537" s="76">
        <v>44926</v>
      </c>
      <c r="C537" s="85" t="s">
        <v>121</v>
      </c>
      <c r="D537" s="85" t="s">
        <v>122</v>
      </c>
      <c r="E537" s="85" t="s">
        <v>1474</v>
      </c>
      <c r="F537" s="77">
        <f t="shared" si="360"/>
        <v>536</v>
      </c>
      <c r="G537" s="85" t="s">
        <v>1586</v>
      </c>
      <c r="H537" s="85">
        <v>86</v>
      </c>
      <c r="I537" s="85" t="s">
        <v>797</v>
      </c>
      <c r="J537" s="217" t="s">
        <v>980</v>
      </c>
      <c r="K537" s="77" t="str">
        <f>VLOOKUP(J537,[1]CodMpios!$B$1075:$E$1087,4,FALSE)</f>
        <v>86755 - San Francisco</v>
      </c>
      <c r="L537" s="77" t="str">
        <f>VLOOKUP($J537,[1]Coord_Mpios_X_Y!$B$102:$K$114,9,FALSE)</f>
        <v>1,136071096046</v>
      </c>
      <c r="M537" s="77" t="str">
        <f>VLOOKUP($J537,[1]Coord_Mpios_X_Y!$B$102:$K$114,10,FALSE)</f>
        <v>-76,847266605795</v>
      </c>
      <c r="N537" s="86" t="s">
        <v>1775</v>
      </c>
      <c r="O537" s="86" t="s">
        <v>1776</v>
      </c>
      <c r="P537" s="218"/>
      <c r="Q537" s="85" t="s">
        <v>126</v>
      </c>
      <c r="R537" s="108">
        <v>97480063</v>
      </c>
      <c r="S537" s="62" t="str">
        <f t="shared" si="342"/>
        <v>CC97480063</v>
      </c>
      <c r="T537" s="91" t="s">
        <v>647</v>
      </c>
      <c r="U537" s="85" t="s">
        <v>590</v>
      </c>
      <c r="V537" s="91" t="s">
        <v>146</v>
      </c>
      <c r="W537" s="85" t="s">
        <v>493</v>
      </c>
      <c r="X537" s="87">
        <v>22015</v>
      </c>
      <c r="Y537" s="89">
        <f t="shared" si="357"/>
        <v>60</v>
      </c>
      <c r="Z537" s="63">
        <f>VLOOKUP($Y537,[1]Edades!$A$3:$H$153,4,FALSE)</f>
        <v>6</v>
      </c>
      <c r="AA537" s="63" t="str">
        <f>VLOOKUP($Y537,[1]Edades!$A$3:$H$153,6,FALSE)</f>
        <v>6 - Persona mayor</v>
      </c>
      <c r="AB537" s="63">
        <f>VLOOKUP($Y537,[1]Edades!$A$3:$H$153,7,FALSE)</f>
        <v>13</v>
      </c>
      <c r="AC537" s="63" t="str">
        <f>VLOOKUP($Y537,[1]Edades!$A$3:$H$153,8,FALSE)</f>
        <v>60-64</v>
      </c>
      <c r="AD537" s="91" t="s">
        <v>1589</v>
      </c>
      <c r="AE537" s="85">
        <v>1</v>
      </c>
      <c r="AF537" s="85" t="s">
        <v>807</v>
      </c>
      <c r="AG537" s="86" t="s">
        <v>1777</v>
      </c>
      <c r="AH537" s="85" t="s">
        <v>807</v>
      </c>
      <c r="AI537" s="85" t="s">
        <v>807</v>
      </c>
      <c r="AJ537" s="85" t="s">
        <v>807</v>
      </c>
      <c r="AK537" s="86" t="s">
        <v>1775</v>
      </c>
      <c r="AL537" s="86" t="s">
        <v>1601</v>
      </c>
      <c r="AM537" s="85" t="s">
        <v>1786</v>
      </c>
      <c r="AN537" s="85" t="s">
        <v>131</v>
      </c>
      <c r="AO537" s="85" t="s">
        <v>131</v>
      </c>
      <c r="AP537" s="85" t="s">
        <v>131</v>
      </c>
      <c r="AQ537" s="75" t="s">
        <v>1841</v>
      </c>
      <c r="AR537" s="53" t="str">
        <f t="shared" si="358"/>
        <v>86755 - San Francisco</v>
      </c>
      <c r="AS537" s="85" t="s">
        <v>1938</v>
      </c>
      <c r="AT537" s="85">
        <v>3147555495</v>
      </c>
      <c r="AU537" s="85" t="s">
        <v>1219</v>
      </c>
      <c r="AV537" s="85"/>
      <c r="AW537" s="85"/>
      <c r="AX537" s="85"/>
      <c r="AY537" s="85"/>
      <c r="AZ537" s="85"/>
      <c r="BA537" s="85">
        <v>86</v>
      </c>
      <c r="BB537" s="85" t="s">
        <v>1778</v>
      </c>
      <c r="BC537" s="85">
        <v>86755</v>
      </c>
      <c r="BD537" s="85" t="s">
        <v>1938</v>
      </c>
      <c r="BE537" s="89">
        <v>860010017201</v>
      </c>
      <c r="BF537" t="s">
        <v>1079</v>
      </c>
      <c r="BG537" s="85" t="s">
        <v>1779</v>
      </c>
      <c r="BH537" s="85" t="s">
        <v>1780</v>
      </c>
      <c r="BI537" s="85">
        <v>4201616</v>
      </c>
      <c r="BJ537" s="85"/>
      <c r="BK537" s="85"/>
      <c r="BL537" s="85" t="s">
        <v>807</v>
      </c>
      <c r="BM537" s="85" t="s">
        <v>130</v>
      </c>
      <c r="BN537" s="85" t="s">
        <v>132</v>
      </c>
      <c r="BO537" s="85">
        <v>0</v>
      </c>
      <c r="BP537" s="85" t="s">
        <v>132</v>
      </c>
      <c r="BQ537" s="85" t="s">
        <v>132</v>
      </c>
      <c r="BR537" s="85" t="s">
        <v>807</v>
      </c>
      <c r="BS537" s="85" t="s">
        <v>807</v>
      </c>
      <c r="BT537" s="90">
        <v>44441</v>
      </c>
      <c r="BU537" s="85" t="s">
        <v>1677</v>
      </c>
      <c r="BV537" s="85" t="s">
        <v>130</v>
      </c>
      <c r="BW537" s="91" t="s">
        <v>1678</v>
      </c>
      <c r="BX537" s="85"/>
      <c r="BY537" s="85" t="s">
        <v>132</v>
      </c>
      <c r="BZ537" s="85" t="s">
        <v>807</v>
      </c>
      <c r="CA537" s="85" t="s">
        <v>807</v>
      </c>
      <c r="CB537" s="85"/>
      <c r="CC537" s="85"/>
      <c r="CD537" s="85" t="s">
        <v>131</v>
      </c>
      <c r="CE537" s="88" t="s">
        <v>1681</v>
      </c>
      <c r="CF537" s="80" t="str">
        <f t="shared" si="363"/>
        <v>DM</v>
      </c>
      <c r="CG537" s="109">
        <v>83</v>
      </c>
      <c r="CH537" s="95">
        <v>170</v>
      </c>
      <c r="CI537" s="50">
        <f t="shared" si="343"/>
        <v>28.719723183391007</v>
      </c>
      <c r="CJ537" s="18" t="str">
        <f t="shared" si="344"/>
        <v>SOBREPESO</v>
      </c>
      <c r="CK537" s="95">
        <f>Hoja1!L539</f>
        <v>16</v>
      </c>
      <c r="CL537" s="10" t="s">
        <v>1113</v>
      </c>
      <c r="CM537" s="97">
        <v>44441</v>
      </c>
      <c r="CN537" s="92"/>
      <c r="CO537" s="92">
        <v>2</v>
      </c>
      <c r="CP537" s="65" t="s">
        <v>1222</v>
      </c>
      <c r="CQ537" s="75">
        <v>1</v>
      </c>
      <c r="CR537" s="97">
        <v>44441</v>
      </c>
      <c r="CS537" s="75">
        <v>1</v>
      </c>
      <c r="CT537" s="92" t="s">
        <v>1709</v>
      </c>
      <c r="CU537" s="93" t="s">
        <v>807</v>
      </c>
      <c r="CV537" s="92"/>
      <c r="CW537" s="102">
        <v>120</v>
      </c>
      <c r="CX537" s="102">
        <v>82</v>
      </c>
      <c r="CY537" s="93" t="s">
        <v>807</v>
      </c>
      <c r="CZ537" s="92" t="s">
        <v>130</v>
      </c>
      <c r="DA537" s="75" t="s">
        <v>807</v>
      </c>
      <c r="DB537" s="92">
        <v>0</v>
      </c>
      <c r="DC537" s="75" t="str">
        <f t="shared" si="345"/>
        <v/>
      </c>
      <c r="DD537" s="16" t="str">
        <f t="shared" si="346"/>
        <v/>
      </c>
      <c r="DE537" s="16" t="str">
        <f t="shared" si="347"/>
        <v/>
      </c>
      <c r="DF537" s="16" t="str">
        <f t="shared" si="361"/>
        <v/>
      </c>
      <c r="DG537" s="16" t="str">
        <f t="shared" si="359"/>
        <v xml:space="preserve"> +  +  + </v>
      </c>
      <c r="DH537" s="16" t="str">
        <f t="shared" si="365"/>
        <v>DM</v>
      </c>
      <c r="DI537" s="98"/>
      <c r="DJ537" s="75" t="str">
        <f t="shared" si="348"/>
        <v>NO</v>
      </c>
      <c r="DL537" s="98"/>
      <c r="DM537" s="98"/>
      <c r="DN537" s="75" t="str">
        <f t="shared" si="349"/>
        <v>NO</v>
      </c>
      <c r="DO537" s="98"/>
      <c r="DP537" s="75" t="str">
        <f t="shared" si="350"/>
        <v>NO</v>
      </c>
      <c r="DQ537" s="98"/>
      <c r="DR537" s="75" t="str">
        <f t="shared" si="351"/>
        <v>NO</v>
      </c>
      <c r="DS537" s="98"/>
      <c r="DT537" s="75" t="str">
        <f t="shared" si="352"/>
        <v>NO</v>
      </c>
      <c r="DU537" s="98"/>
      <c r="DV537" s="75" t="str">
        <f t="shared" si="353"/>
        <v>NO</v>
      </c>
      <c r="DW537" s="98"/>
      <c r="DX537" s="75" t="str">
        <f t="shared" si="354"/>
        <v>NO</v>
      </c>
      <c r="DY537" s="98">
        <v>44435</v>
      </c>
      <c r="DZ537" s="75" t="str">
        <f t="shared" si="355"/>
        <v>SI</v>
      </c>
      <c r="EA537" s="98"/>
      <c r="EB537" s="75" t="str">
        <f t="shared" si="356"/>
        <v>NO</v>
      </c>
      <c r="EC537" s="98" t="s">
        <v>807</v>
      </c>
      <c r="ED537" s="92" t="s">
        <v>1530</v>
      </c>
      <c r="EE537" s="92"/>
      <c r="EF537" s="98" t="s">
        <v>807</v>
      </c>
      <c r="EG537" s="94"/>
      <c r="EH537" s="92" t="s">
        <v>1793</v>
      </c>
      <c r="EI537" s="99" t="s">
        <v>807</v>
      </c>
      <c r="EJ537" s="99"/>
      <c r="EK537" s="111">
        <v>44435</v>
      </c>
      <c r="EL537" s="92">
        <v>0.9</v>
      </c>
      <c r="EM537" s="112">
        <v>44435</v>
      </c>
      <c r="EN537" s="102">
        <v>166</v>
      </c>
      <c r="EO537" s="111">
        <v>44435</v>
      </c>
      <c r="EP537" s="92">
        <v>239</v>
      </c>
      <c r="EQ537" s="111">
        <v>44435</v>
      </c>
      <c r="ER537" s="99">
        <v>144.19999999999999</v>
      </c>
      <c r="ES537" s="111">
        <v>44435</v>
      </c>
      <c r="ET537" s="192">
        <v>50</v>
      </c>
      <c r="EU537" s="111">
        <v>44435</v>
      </c>
      <c r="EV537" s="92">
        <v>224</v>
      </c>
      <c r="EW537" s="101" t="s">
        <v>1940</v>
      </c>
      <c r="EX537" s="92"/>
      <c r="EY537" s="112">
        <v>44435</v>
      </c>
      <c r="EZ537" s="92">
        <v>10.199999999999999</v>
      </c>
      <c r="FA537" s="102"/>
      <c r="FB537" s="102"/>
      <c r="FC537" s="92"/>
      <c r="FD537" s="92"/>
      <c r="FE537" s="112">
        <v>44435</v>
      </c>
      <c r="FF537" s="125">
        <v>13.9</v>
      </c>
      <c r="FG537" s="111">
        <v>44435</v>
      </c>
      <c r="FH537" s="125">
        <v>140</v>
      </c>
      <c r="FI537" s="92"/>
      <c r="FJ537" s="94"/>
      <c r="FK537" s="92"/>
      <c r="FL537" s="97">
        <v>44441</v>
      </c>
      <c r="FM537" s="98" t="s">
        <v>1530</v>
      </c>
      <c r="FN537" s="97">
        <v>44806</v>
      </c>
      <c r="FO537" s="107" t="s">
        <v>807</v>
      </c>
      <c r="FP537" s="92" t="s">
        <v>132</v>
      </c>
      <c r="FQ537" s="92" t="s">
        <v>132</v>
      </c>
      <c r="FR537" s="92" t="s">
        <v>132</v>
      </c>
      <c r="FS537" s="107" t="s">
        <v>807</v>
      </c>
      <c r="FT537" s="92" t="s">
        <v>132</v>
      </c>
      <c r="FU537" s="92"/>
      <c r="GM537" s="102"/>
    </row>
    <row r="538" spans="1:195" s="75" customFormat="1" x14ac:dyDescent="0.25">
      <c r="A538" s="85">
        <v>2022</v>
      </c>
      <c r="B538" s="76">
        <v>44926</v>
      </c>
      <c r="C538" s="85" t="s">
        <v>121</v>
      </c>
      <c r="D538" s="85" t="s">
        <v>122</v>
      </c>
      <c r="E538" s="85" t="s">
        <v>1474</v>
      </c>
      <c r="F538" s="77">
        <f t="shared" si="360"/>
        <v>537</v>
      </c>
      <c r="G538" s="85" t="s">
        <v>1586</v>
      </c>
      <c r="H538" s="85">
        <v>86</v>
      </c>
      <c r="I538" s="85" t="s">
        <v>797</v>
      </c>
      <c r="J538" s="217" t="s">
        <v>800</v>
      </c>
      <c r="K538" s="77" t="str">
        <f>VLOOKUP(J538,[1]CodMpios!$B$1075:$E$1087,4,FALSE)</f>
        <v>86001 - Mocoa</v>
      </c>
      <c r="L538" s="77" t="str">
        <f>VLOOKUP($J538,[1]Coord_Mpios_X_Y!$B$102:$K$114,9,FALSE)</f>
        <v>1,228574994655</v>
      </c>
      <c r="M538" s="77" t="str">
        <f>VLOOKUP($J538,[1]Coord_Mpios_X_Y!$B$102:$K$114,10,FALSE)</f>
        <v>-76,684362183288</v>
      </c>
      <c r="N538" s="86" t="s">
        <v>1775</v>
      </c>
      <c r="O538" s="86" t="s">
        <v>1776</v>
      </c>
      <c r="P538" s="218"/>
      <c r="Q538" s="85" t="s">
        <v>126</v>
      </c>
      <c r="R538" s="108">
        <v>27354302</v>
      </c>
      <c r="S538" s="62" t="str">
        <f t="shared" si="342"/>
        <v>CC27354302</v>
      </c>
      <c r="T538" s="91" t="s">
        <v>367</v>
      </c>
      <c r="U538" s="85" t="s">
        <v>1160</v>
      </c>
      <c r="V538" s="91" t="s">
        <v>256</v>
      </c>
      <c r="W538" s="85" t="s">
        <v>293</v>
      </c>
      <c r="X538" s="87">
        <v>20347</v>
      </c>
      <c r="Y538" s="89">
        <f t="shared" si="357"/>
        <v>55</v>
      </c>
      <c r="Z538" s="63">
        <f>VLOOKUP($Y538,[1]Edades!$A$3:$H$153,4,FALSE)</f>
        <v>5</v>
      </c>
      <c r="AA538" s="63" t="str">
        <f>VLOOKUP($Y538,[1]Edades!$A$3:$H$153,6,FALSE)</f>
        <v>5 - Adultez</v>
      </c>
      <c r="AB538" s="63">
        <f>VLOOKUP($Y538,[1]Edades!$A$3:$H$153,7,FALSE)</f>
        <v>12</v>
      </c>
      <c r="AC538" s="63" t="str">
        <f>VLOOKUP($Y538,[1]Edades!$A$3:$H$153,8,FALSE)</f>
        <v>55-59</v>
      </c>
      <c r="AD538" s="91" t="s">
        <v>1590</v>
      </c>
      <c r="AE538" s="85">
        <v>2</v>
      </c>
      <c r="AF538" s="85" t="s">
        <v>807</v>
      </c>
      <c r="AG538" s="86" t="s">
        <v>1777</v>
      </c>
      <c r="AH538" s="85" t="s">
        <v>807</v>
      </c>
      <c r="AI538" s="85" t="s">
        <v>807</v>
      </c>
      <c r="AJ538" s="85" t="s">
        <v>807</v>
      </c>
      <c r="AK538" s="86" t="s">
        <v>1775</v>
      </c>
      <c r="AL538" s="86" t="s">
        <v>1600</v>
      </c>
      <c r="AM538" s="85" t="s">
        <v>1786</v>
      </c>
      <c r="AN538" s="85" t="s">
        <v>131</v>
      </c>
      <c r="AO538" s="85" t="s">
        <v>131</v>
      </c>
      <c r="AP538" s="85" t="s">
        <v>131</v>
      </c>
      <c r="AQ538" s="75" t="s">
        <v>1841</v>
      </c>
      <c r="AR538" s="53" t="str">
        <f t="shared" si="358"/>
        <v>86001 - Mocoa</v>
      </c>
      <c r="AS538" s="85" t="s">
        <v>1586</v>
      </c>
      <c r="AT538" s="85">
        <v>3219997606</v>
      </c>
      <c r="AU538" s="85" t="s">
        <v>1219</v>
      </c>
      <c r="AV538" s="85"/>
      <c r="AW538" s="85"/>
      <c r="AX538" s="85"/>
      <c r="AY538" s="85"/>
      <c r="AZ538" s="85"/>
      <c r="BA538" s="85">
        <v>86</v>
      </c>
      <c r="BB538" s="85" t="s">
        <v>1778</v>
      </c>
      <c r="BC538" s="85">
        <v>86001</v>
      </c>
      <c r="BD538" s="85" t="s">
        <v>1586</v>
      </c>
      <c r="BE538" s="89">
        <v>860010017201</v>
      </c>
      <c r="BF538" s="49" t="s">
        <v>1079</v>
      </c>
      <c r="BG538" s="85" t="s">
        <v>1779</v>
      </c>
      <c r="BH538" s="85" t="s">
        <v>1780</v>
      </c>
      <c r="BI538" s="85">
        <v>4201616</v>
      </c>
      <c r="BJ538" s="85"/>
      <c r="BK538" s="85"/>
      <c r="BL538" s="85" t="s">
        <v>807</v>
      </c>
      <c r="BM538" s="85" t="s">
        <v>130</v>
      </c>
      <c r="BN538" s="85" t="s">
        <v>132</v>
      </c>
      <c r="BO538" s="85">
        <v>0</v>
      </c>
      <c r="BP538" s="85" t="s">
        <v>132</v>
      </c>
      <c r="BQ538" s="85" t="s">
        <v>132</v>
      </c>
      <c r="BR538" s="85" t="s">
        <v>807</v>
      </c>
      <c r="BS538" s="85" t="s">
        <v>807</v>
      </c>
      <c r="BT538" s="87">
        <v>44489</v>
      </c>
      <c r="BU538" s="85" t="s">
        <v>1677</v>
      </c>
      <c r="BV538" s="85" t="s">
        <v>130</v>
      </c>
      <c r="BW538" s="91" t="s">
        <v>131</v>
      </c>
      <c r="BX538" s="85"/>
      <c r="BY538" s="85" t="s">
        <v>131</v>
      </c>
      <c r="BZ538" s="85" t="s">
        <v>807</v>
      </c>
      <c r="CA538" s="85" t="s">
        <v>807</v>
      </c>
      <c r="CB538" s="85"/>
      <c r="CC538" s="85"/>
      <c r="CD538" s="85" t="s">
        <v>131</v>
      </c>
      <c r="CE538" s="88" t="s">
        <v>1681</v>
      </c>
      <c r="CF538" s="80" t="str">
        <f t="shared" si="363"/>
        <v>DM</v>
      </c>
      <c r="CG538" s="109">
        <v>57</v>
      </c>
      <c r="CH538" s="95">
        <v>147</v>
      </c>
      <c r="CI538" s="50">
        <f t="shared" si="343"/>
        <v>26.377898098014718</v>
      </c>
      <c r="CJ538" s="18" t="str">
        <f t="shared" si="344"/>
        <v>SOBREPESO</v>
      </c>
      <c r="CK538" s="95">
        <f>Hoja1!L540</f>
        <v>11</v>
      </c>
      <c r="CL538" s="10" t="s">
        <v>1113</v>
      </c>
      <c r="CM538" s="98">
        <v>44442</v>
      </c>
      <c r="CN538" s="92"/>
      <c r="CO538" s="92">
        <v>2</v>
      </c>
      <c r="CP538" s="65" t="s">
        <v>1222</v>
      </c>
      <c r="CQ538" s="75">
        <v>1</v>
      </c>
      <c r="CR538" s="98">
        <v>41640</v>
      </c>
      <c r="CS538" s="75">
        <v>1</v>
      </c>
      <c r="CT538" s="110" t="s">
        <v>2243</v>
      </c>
      <c r="CU538" s="93" t="s">
        <v>807</v>
      </c>
      <c r="CV538" s="92"/>
      <c r="CW538" s="102">
        <v>120</v>
      </c>
      <c r="CX538" s="102">
        <v>70</v>
      </c>
      <c r="CY538" s="93" t="s">
        <v>807</v>
      </c>
      <c r="CZ538" s="92" t="s">
        <v>132</v>
      </c>
      <c r="DA538" s="75" t="s">
        <v>807</v>
      </c>
      <c r="DB538" s="92">
        <v>0</v>
      </c>
      <c r="DC538" s="75" t="str">
        <f t="shared" si="345"/>
        <v/>
      </c>
      <c r="DD538" s="16" t="str">
        <f t="shared" si="346"/>
        <v/>
      </c>
      <c r="DE538" s="16" t="str">
        <f t="shared" si="347"/>
        <v/>
      </c>
      <c r="DF538" s="16" t="str">
        <f t="shared" si="361"/>
        <v/>
      </c>
      <c r="DG538" s="16" t="str">
        <f t="shared" si="359"/>
        <v xml:space="preserve"> +  +  + </v>
      </c>
      <c r="DH538" s="16" t="str">
        <f t="shared" si="365"/>
        <v>DM</v>
      </c>
      <c r="DI538" s="98"/>
      <c r="DJ538" s="75" t="str">
        <f t="shared" si="348"/>
        <v>NO</v>
      </c>
      <c r="DL538" s="98"/>
      <c r="DM538" s="98"/>
      <c r="DN538" s="75" t="str">
        <f t="shared" si="349"/>
        <v>NO</v>
      </c>
      <c r="DO538" s="98"/>
      <c r="DP538" s="75" t="str">
        <f t="shared" si="350"/>
        <v>NO</v>
      </c>
      <c r="DQ538" s="98"/>
      <c r="DR538" s="75" t="str">
        <f t="shared" si="351"/>
        <v>NO</v>
      </c>
      <c r="DS538" s="98"/>
      <c r="DT538" s="75" t="str">
        <f t="shared" si="352"/>
        <v>NO</v>
      </c>
      <c r="DU538" s="98"/>
      <c r="DV538" s="75" t="str">
        <f t="shared" si="353"/>
        <v>NO</v>
      </c>
      <c r="DW538" s="98"/>
      <c r="DX538" s="75" t="str">
        <f t="shared" si="354"/>
        <v>NO</v>
      </c>
      <c r="DY538" s="98">
        <v>44436</v>
      </c>
      <c r="DZ538" s="75" t="str">
        <f t="shared" si="355"/>
        <v>SI</v>
      </c>
      <c r="EA538" s="98"/>
      <c r="EB538" s="75" t="str">
        <f t="shared" si="356"/>
        <v>NO</v>
      </c>
      <c r="EC538" s="98" t="s">
        <v>807</v>
      </c>
      <c r="ED538" s="92" t="s">
        <v>1530</v>
      </c>
      <c r="EE538" s="92"/>
      <c r="EF538" s="98" t="s">
        <v>807</v>
      </c>
      <c r="EG538" s="94"/>
      <c r="EH538" s="99" t="s">
        <v>131</v>
      </c>
      <c r="EI538" s="99" t="s">
        <v>807</v>
      </c>
      <c r="EJ538" s="99"/>
      <c r="EK538" s="106">
        <v>44436</v>
      </c>
      <c r="EL538" s="92">
        <v>0.7</v>
      </c>
      <c r="EM538" s="100">
        <v>44436</v>
      </c>
      <c r="EN538" s="102">
        <v>253</v>
      </c>
      <c r="EO538" s="106">
        <v>44436</v>
      </c>
      <c r="EP538" s="92">
        <v>281.10000000000002</v>
      </c>
      <c r="EQ538" s="106">
        <v>44436</v>
      </c>
      <c r="ER538" s="99">
        <v>174.3</v>
      </c>
      <c r="ES538" s="106">
        <v>44436</v>
      </c>
      <c r="ET538" s="192">
        <v>71.599999999999994</v>
      </c>
      <c r="EU538" s="106">
        <v>44436</v>
      </c>
      <c r="EV538" s="92">
        <v>176</v>
      </c>
      <c r="EW538" s="106">
        <v>44436</v>
      </c>
      <c r="EX538" s="92"/>
      <c r="EY538" s="100">
        <v>44436</v>
      </c>
      <c r="EZ538" s="92">
        <v>13.3</v>
      </c>
      <c r="FA538" s="102"/>
      <c r="FB538" s="102"/>
      <c r="FC538" s="92"/>
      <c r="FD538" s="92"/>
      <c r="FE538" s="100">
        <v>44436</v>
      </c>
      <c r="FF538" s="105">
        <v>4.3</v>
      </c>
      <c r="FG538" s="106">
        <v>44436</v>
      </c>
      <c r="FH538" s="105">
        <v>38.200000000000003</v>
      </c>
      <c r="FI538" s="92"/>
      <c r="FJ538" s="94"/>
      <c r="FK538" s="92"/>
      <c r="FL538" s="98">
        <v>44489</v>
      </c>
      <c r="FM538" s="98" t="s">
        <v>1530</v>
      </c>
      <c r="FN538" s="98">
        <v>44520</v>
      </c>
      <c r="FO538" s="107" t="s">
        <v>807</v>
      </c>
      <c r="FP538" s="92" t="s">
        <v>132</v>
      </c>
      <c r="FQ538" s="92" t="s">
        <v>132</v>
      </c>
      <c r="FR538" s="92" t="s">
        <v>132</v>
      </c>
      <c r="FS538" s="107" t="s">
        <v>807</v>
      </c>
      <c r="FT538" s="92" t="s">
        <v>132</v>
      </c>
      <c r="FU538" s="92"/>
      <c r="GM538" s="102"/>
    </row>
    <row r="539" spans="1:195" s="75" customFormat="1" x14ac:dyDescent="0.25">
      <c r="A539" s="85">
        <v>2022</v>
      </c>
      <c r="B539" s="76">
        <v>44926</v>
      </c>
      <c r="C539" s="85" t="s">
        <v>121</v>
      </c>
      <c r="D539" s="85" t="s">
        <v>122</v>
      </c>
      <c r="E539" s="85" t="s">
        <v>1474</v>
      </c>
      <c r="F539" s="77">
        <f t="shared" si="360"/>
        <v>538</v>
      </c>
      <c r="G539" s="85" t="s">
        <v>1586</v>
      </c>
      <c r="H539" s="85">
        <v>86</v>
      </c>
      <c r="I539" s="85" t="s">
        <v>797</v>
      </c>
      <c r="J539" s="217" t="s">
        <v>983</v>
      </c>
      <c r="K539" s="77" t="str">
        <f>VLOOKUP(J539,[1]CodMpios!$B$1075:$E$1087,4,FALSE)</f>
        <v>86749 - Sibundoy</v>
      </c>
      <c r="L539" s="77" t="str">
        <f>VLOOKUP($J539,[1]Coord_Mpios_X_Y!$B$102:$K$114,9,FALSE)</f>
        <v>1,228746922448</v>
      </c>
      <c r="M539" s="77" t="str">
        <f>VLOOKUP($J539,[1]Coord_Mpios_X_Y!$B$102:$K$114,10,FALSE)</f>
        <v>-76,913075853547</v>
      </c>
      <c r="N539" s="86" t="s">
        <v>1775</v>
      </c>
      <c r="O539" s="86" t="s">
        <v>1776</v>
      </c>
      <c r="P539" s="218"/>
      <c r="Q539" s="85" t="s">
        <v>126</v>
      </c>
      <c r="R539" s="108">
        <v>41180632</v>
      </c>
      <c r="S539" s="62" t="str">
        <f t="shared" si="342"/>
        <v>CC41180632</v>
      </c>
      <c r="T539" s="91" t="s">
        <v>133</v>
      </c>
      <c r="U539" s="85" t="s">
        <v>239</v>
      </c>
      <c r="V539" s="91" t="s">
        <v>174</v>
      </c>
      <c r="W539" s="85" t="s">
        <v>283</v>
      </c>
      <c r="X539" s="87">
        <v>23599</v>
      </c>
      <c r="Y539" s="89">
        <f t="shared" si="357"/>
        <v>64</v>
      </c>
      <c r="Z539" s="63">
        <f>VLOOKUP($Y539,[1]Edades!$A$3:$H$153,4,FALSE)</f>
        <v>6</v>
      </c>
      <c r="AA539" s="63" t="str">
        <f>VLOOKUP($Y539,[1]Edades!$A$3:$H$153,6,FALSE)</f>
        <v>6 - Persona mayor</v>
      </c>
      <c r="AB539" s="63">
        <f>VLOOKUP($Y539,[1]Edades!$A$3:$H$153,7,FALSE)</f>
        <v>13</v>
      </c>
      <c r="AC539" s="63" t="str">
        <f>VLOOKUP($Y539,[1]Edades!$A$3:$H$153,8,FALSE)</f>
        <v>60-64</v>
      </c>
      <c r="AD539" s="91" t="s">
        <v>1590</v>
      </c>
      <c r="AE539" s="85">
        <v>2</v>
      </c>
      <c r="AF539" s="85" t="s">
        <v>807</v>
      </c>
      <c r="AG539" s="86" t="s">
        <v>1777</v>
      </c>
      <c r="AH539" s="85" t="s">
        <v>807</v>
      </c>
      <c r="AI539" s="85" t="s">
        <v>807</v>
      </c>
      <c r="AJ539" s="85" t="s">
        <v>807</v>
      </c>
      <c r="AK539" s="86" t="s">
        <v>1775</v>
      </c>
      <c r="AL539" s="86" t="s">
        <v>1600</v>
      </c>
      <c r="AM539" s="85" t="s">
        <v>1786</v>
      </c>
      <c r="AN539" s="85" t="s">
        <v>131</v>
      </c>
      <c r="AO539" s="85" t="s">
        <v>131</v>
      </c>
      <c r="AP539" s="85" t="s">
        <v>131</v>
      </c>
      <c r="AQ539" s="75" t="s">
        <v>1841</v>
      </c>
      <c r="AR539" s="53" t="str">
        <f t="shared" si="358"/>
        <v>86749 - Sibundoy</v>
      </c>
      <c r="AS539" s="85" t="s">
        <v>1669</v>
      </c>
      <c r="AT539" s="85">
        <v>3107878210</v>
      </c>
      <c r="AU539" s="85" t="s">
        <v>1219</v>
      </c>
      <c r="AV539" s="85"/>
      <c r="AW539" s="85"/>
      <c r="AX539" s="85"/>
      <c r="AY539" s="85"/>
      <c r="AZ539" s="85"/>
      <c r="BA539" s="85">
        <v>86</v>
      </c>
      <c r="BB539" s="85" t="s">
        <v>1778</v>
      </c>
      <c r="BC539" s="85">
        <v>86749</v>
      </c>
      <c r="BD539" s="85" t="s">
        <v>1669</v>
      </c>
      <c r="BE539" s="89">
        <v>860010017201</v>
      </c>
      <c r="BF539" s="49" t="s">
        <v>1080</v>
      </c>
      <c r="BG539" s="85" t="s">
        <v>1779</v>
      </c>
      <c r="BH539" s="85" t="s">
        <v>1780</v>
      </c>
      <c r="BI539" s="85">
        <v>4201616</v>
      </c>
      <c r="BJ539" s="85"/>
      <c r="BK539" s="85"/>
      <c r="BL539" s="85" t="s">
        <v>807</v>
      </c>
      <c r="BM539" s="85" t="s">
        <v>130</v>
      </c>
      <c r="BN539" s="85" t="s">
        <v>132</v>
      </c>
      <c r="BO539" s="85">
        <v>0</v>
      </c>
      <c r="BP539" s="85" t="s">
        <v>132</v>
      </c>
      <c r="BQ539" s="85" t="s">
        <v>132</v>
      </c>
      <c r="BR539" s="85" t="s">
        <v>807</v>
      </c>
      <c r="BS539" s="85" t="s">
        <v>807</v>
      </c>
      <c r="BT539" s="90">
        <v>44442</v>
      </c>
      <c r="BU539" s="85" t="s">
        <v>1677</v>
      </c>
      <c r="BV539" s="85" t="s">
        <v>130</v>
      </c>
      <c r="BW539" s="91" t="s">
        <v>1678</v>
      </c>
      <c r="BX539" s="85"/>
      <c r="BY539" s="85" t="s">
        <v>132</v>
      </c>
      <c r="BZ539" s="85" t="s">
        <v>807</v>
      </c>
      <c r="CA539" s="85" t="s">
        <v>807</v>
      </c>
      <c r="CB539" s="85"/>
      <c r="CC539" s="85"/>
      <c r="CD539" s="85" t="s">
        <v>131</v>
      </c>
      <c r="CE539" s="88" t="s">
        <v>1681</v>
      </c>
      <c r="CF539" s="80" t="str">
        <f t="shared" si="363"/>
        <v>DM</v>
      </c>
      <c r="CG539" s="109">
        <v>64</v>
      </c>
      <c r="CH539" s="95">
        <v>162</v>
      </c>
      <c r="CI539" s="50">
        <f t="shared" si="343"/>
        <v>24.386526444139609</v>
      </c>
      <c r="CJ539" s="18" t="str">
        <f t="shared" si="344"/>
        <v>NORMAL</v>
      </c>
      <c r="CK539" s="95">
        <f>Hoja1!L541</f>
        <v>16</v>
      </c>
      <c r="CL539" s="10" t="s">
        <v>1113</v>
      </c>
      <c r="CM539" s="97">
        <v>44442</v>
      </c>
      <c r="CN539" s="92"/>
      <c r="CO539" s="92">
        <v>2</v>
      </c>
      <c r="CP539" s="65" t="s">
        <v>1222</v>
      </c>
      <c r="CQ539" s="75">
        <v>1</v>
      </c>
      <c r="CR539" s="97">
        <v>44442</v>
      </c>
      <c r="CS539" s="75">
        <v>1</v>
      </c>
      <c r="CT539" s="92" t="s">
        <v>1709</v>
      </c>
      <c r="CU539" s="93" t="s">
        <v>807</v>
      </c>
      <c r="CV539" s="92"/>
      <c r="CW539" s="102">
        <v>120</v>
      </c>
      <c r="CX539" s="102">
        <v>75</v>
      </c>
      <c r="CY539" s="93" t="s">
        <v>807</v>
      </c>
      <c r="CZ539" s="92" t="s">
        <v>130</v>
      </c>
      <c r="DA539" s="75" t="s">
        <v>807</v>
      </c>
      <c r="DB539" s="92">
        <v>0</v>
      </c>
      <c r="DC539" s="75" t="str">
        <f t="shared" si="345"/>
        <v/>
      </c>
      <c r="DD539" s="16" t="str">
        <f t="shared" si="346"/>
        <v/>
      </c>
      <c r="DE539" s="16" t="str">
        <f t="shared" si="347"/>
        <v/>
      </c>
      <c r="DF539" s="16" t="str">
        <f t="shared" si="361"/>
        <v/>
      </c>
      <c r="DG539" s="16" t="str">
        <f t="shared" si="359"/>
        <v xml:space="preserve"> +  +  + </v>
      </c>
      <c r="DH539" s="16" t="str">
        <f t="shared" si="365"/>
        <v>DM</v>
      </c>
      <c r="DI539" s="98"/>
      <c r="DJ539" s="75" t="str">
        <f t="shared" si="348"/>
        <v>NO</v>
      </c>
      <c r="DL539" s="98"/>
      <c r="DM539" s="98"/>
      <c r="DN539" s="75" t="str">
        <f t="shared" si="349"/>
        <v>NO</v>
      </c>
      <c r="DO539" s="98"/>
      <c r="DP539" s="75" t="str">
        <f t="shared" si="350"/>
        <v>NO</v>
      </c>
      <c r="DQ539" s="98"/>
      <c r="DR539" s="75" t="str">
        <f t="shared" si="351"/>
        <v>NO</v>
      </c>
      <c r="DS539" s="98"/>
      <c r="DT539" s="75" t="str">
        <f t="shared" si="352"/>
        <v>NO</v>
      </c>
      <c r="DU539" s="98"/>
      <c r="DV539" s="75" t="str">
        <f t="shared" si="353"/>
        <v>NO</v>
      </c>
      <c r="DW539" s="98"/>
      <c r="DX539" s="75" t="str">
        <f t="shared" si="354"/>
        <v>NO</v>
      </c>
      <c r="DY539" s="98">
        <v>44430</v>
      </c>
      <c r="DZ539" s="75" t="str">
        <f t="shared" si="355"/>
        <v>SI</v>
      </c>
      <c r="EA539" s="98"/>
      <c r="EB539" s="75" t="str">
        <f t="shared" si="356"/>
        <v>NO</v>
      </c>
      <c r="EC539" s="98" t="s">
        <v>807</v>
      </c>
      <c r="ED539" s="92" t="s">
        <v>1530</v>
      </c>
      <c r="EE539" s="92"/>
      <c r="EF539" s="98" t="s">
        <v>807</v>
      </c>
      <c r="EG539" s="94"/>
      <c r="EH539" s="92" t="s">
        <v>1793</v>
      </c>
      <c r="EI539" s="99" t="s">
        <v>807</v>
      </c>
      <c r="EJ539" s="99"/>
      <c r="EK539" s="101">
        <v>44430</v>
      </c>
      <c r="EL539" s="92">
        <v>0.7</v>
      </c>
      <c r="EM539" s="112">
        <v>44428</v>
      </c>
      <c r="EN539" s="102">
        <v>136</v>
      </c>
      <c r="EO539" s="111">
        <v>44428</v>
      </c>
      <c r="EP539" s="92">
        <v>195</v>
      </c>
      <c r="EQ539" s="111">
        <v>44428</v>
      </c>
      <c r="ER539" s="99">
        <v>95.6</v>
      </c>
      <c r="ES539" s="111">
        <v>44428</v>
      </c>
      <c r="ET539" s="192">
        <v>58</v>
      </c>
      <c r="EU539" s="111">
        <v>44428</v>
      </c>
      <c r="EV539" s="92">
        <v>207</v>
      </c>
      <c r="EW539" s="101" t="s">
        <v>1940</v>
      </c>
      <c r="EX539" s="92"/>
      <c r="EY539" s="112">
        <v>44428</v>
      </c>
      <c r="EZ539" s="92">
        <v>5.4</v>
      </c>
      <c r="FA539" s="102"/>
      <c r="FB539" s="102"/>
      <c r="FC539" s="92"/>
      <c r="FD539" s="92"/>
      <c r="FE539" s="103">
        <v>44430</v>
      </c>
      <c r="FF539" s="125">
        <v>9.8000000000000007</v>
      </c>
      <c r="FG539" s="101">
        <v>44430</v>
      </c>
      <c r="FH539" s="105">
        <v>75</v>
      </c>
      <c r="FI539" s="92"/>
      <c r="FJ539" s="94"/>
      <c r="FK539" s="92"/>
      <c r="FL539" s="97">
        <v>44442</v>
      </c>
      <c r="FM539" s="98" t="s">
        <v>1530</v>
      </c>
      <c r="FN539" s="97">
        <v>44807</v>
      </c>
      <c r="FO539" s="107" t="s">
        <v>807</v>
      </c>
      <c r="FP539" s="92" t="s">
        <v>132</v>
      </c>
      <c r="FQ539" s="92" t="s">
        <v>132</v>
      </c>
      <c r="FR539" s="92" t="s">
        <v>132</v>
      </c>
      <c r="FS539" s="107" t="s">
        <v>807</v>
      </c>
      <c r="FT539" s="92" t="s">
        <v>132</v>
      </c>
      <c r="FU539" s="92"/>
      <c r="GM539" s="102"/>
    </row>
    <row r="540" spans="1:195" s="75" customFormat="1" x14ac:dyDescent="0.25">
      <c r="A540" s="85">
        <v>2022</v>
      </c>
      <c r="B540" s="76">
        <v>44926</v>
      </c>
      <c r="C540" s="85" t="s">
        <v>121</v>
      </c>
      <c r="D540" s="85" t="s">
        <v>122</v>
      </c>
      <c r="E540" s="85" t="s">
        <v>123</v>
      </c>
      <c r="F540" s="77">
        <f t="shared" si="360"/>
        <v>539</v>
      </c>
      <c r="G540" s="85" t="s">
        <v>1586</v>
      </c>
      <c r="H540" s="85">
        <v>86</v>
      </c>
      <c r="I540" s="85" t="s">
        <v>797</v>
      </c>
      <c r="J540" s="217" t="s">
        <v>983</v>
      </c>
      <c r="K540" s="77" t="str">
        <f>VLOOKUP(J540,[1]CodMpios!$B$1075:$E$1087,4,FALSE)</f>
        <v>86749 - Sibundoy</v>
      </c>
      <c r="L540" s="77" t="str">
        <f>VLOOKUP($J540,[1]Coord_Mpios_X_Y!$B$102:$K$114,9,FALSE)</f>
        <v>1,228746922448</v>
      </c>
      <c r="M540" s="77" t="str">
        <f>VLOOKUP($J540,[1]Coord_Mpios_X_Y!$B$102:$K$114,10,FALSE)</f>
        <v>-76,913075853547</v>
      </c>
      <c r="N540" s="86" t="s">
        <v>1775</v>
      </c>
      <c r="O540" s="86" t="s">
        <v>1776</v>
      </c>
      <c r="P540" s="218"/>
      <c r="Q540" s="85" t="s">
        <v>126</v>
      </c>
      <c r="R540" s="108">
        <v>27167247</v>
      </c>
      <c r="S540" s="62" t="str">
        <f t="shared" si="342"/>
        <v>CC27167247</v>
      </c>
      <c r="T540" s="91" t="s">
        <v>648</v>
      </c>
      <c r="U540" s="85" t="s">
        <v>359</v>
      </c>
      <c r="V540" s="91" t="s">
        <v>453</v>
      </c>
      <c r="W540" s="85" t="s">
        <v>194</v>
      </c>
      <c r="X540" s="87">
        <v>23088</v>
      </c>
      <c r="Y540" s="89">
        <f t="shared" si="357"/>
        <v>63</v>
      </c>
      <c r="Z540" s="63">
        <f>VLOOKUP($Y540,[1]Edades!$A$3:$H$153,4,FALSE)</f>
        <v>6</v>
      </c>
      <c r="AA540" s="63" t="str">
        <f>VLOOKUP($Y540,[1]Edades!$A$3:$H$153,6,FALSE)</f>
        <v>6 - Persona mayor</v>
      </c>
      <c r="AB540" s="63">
        <f>VLOOKUP($Y540,[1]Edades!$A$3:$H$153,7,FALSE)</f>
        <v>13</v>
      </c>
      <c r="AC540" s="63" t="str">
        <f>VLOOKUP($Y540,[1]Edades!$A$3:$H$153,8,FALSE)</f>
        <v>60-64</v>
      </c>
      <c r="AD540" s="91" t="s">
        <v>1590</v>
      </c>
      <c r="AE540" s="85">
        <v>2</v>
      </c>
      <c r="AF540" s="85" t="s">
        <v>807</v>
      </c>
      <c r="AG540" s="86" t="s">
        <v>212</v>
      </c>
      <c r="AH540" s="86" t="s">
        <v>130</v>
      </c>
      <c r="AI540" s="85" t="s">
        <v>807</v>
      </c>
      <c r="AJ540" s="85" t="s">
        <v>807</v>
      </c>
      <c r="AK540" s="86" t="s">
        <v>1775</v>
      </c>
      <c r="AL540" s="86" t="s">
        <v>1600</v>
      </c>
      <c r="AM540" s="85" t="s">
        <v>1786</v>
      </c>
      <c r="AN540" s="85" t="s">
        <v>131</v>
      </c>
      <c r="AO540" s="85" t="s">
        <v>131</v>
      </c>
      <c r="AP540" s="85" t="s">
        <v>131</v>
      </c>
      <c r="AQ540" s="86" t="s">
        <v>1787</v>
      </c>
      <c r="AR540" s="53" t="str">
        <f t="shared" si="358"/>
        <v>86749 - Sibundoy</v>
      </c>
      <c r="AS540" s="85" t="s">
        <v>1669</v>
      </c>
      <c r="AT540" s="85">
        <v>3215424944</v>
      </c>
      <c r="AU540" s="85" t="s">
        <v>1219</v>
      </c>
      <c r="AV540" s="85"/>
      <c r="AW540" s="85"/>
      <c r="AX540" s="85"/>
      <c r="AY540" s="85"/>
      <c r="AZ540" s="85"/>
      <c r="BA540" s="85">
        <v>86</v>
      </c>
      <c r="BB540" s="85" t="s">
        <v>1778</v>
      </c>
      <c r="BC540" s="85">
        <v>86749</v>
      </c>
      <c r="BD540" s="85" t="s">
        <v>1669</v>
      </c>
      <c r="BE540" s="89">
        <v>860010017201</v>
      </c>
      <c r="BF540" s="49" t="s">
        <v>1080</v>
      </c>
      <c r="BG540" s="85" t="s">
        <v>1779</v>
      </c>
      <c r="BH540" s="85" t="s">
        <v>1780</v>
      </c>
      <c r="BI540" s="85">
        <v>4201616</v>
      </c>
      <c r="BJ540" s="85"/>
      <c r="BK540" s="85"/>
      <c r="BL540" s="85" t="s">
        <v>807</v>
      </c>
      <c r="BM540" s="85" t="s">
        <v>130</v>
      </c>
      <c r="BN540" s="85" t="s">
        <v>132</v>
      </c>
      <c r="BO540" s="85">
        <v>0</v>
      </c>
      <c r="BP540" s="85" t="s">
        <v>132</v>
      </c>
      <c r="BQ540" s="85" t="s">
        <v>132</v>
      </c>
      <c r="BR540" s="85" t="s">
        <v>807</v>
      </c>
      <c r="BS540" s="85" t="s">
        <v>807</v>
      </c>
      <c r="BT540" s="90">
        <v>44445</v>
      </c>
      <c r="BU540" s="85" t="s">
        <v>1677</v>
      </c>
      <c r="BV540" s="85" t="s">
        <v>130</v>
      </c>
      <c r="BW540" s="91" t="s">
        <v>1678</v>
      </c>
      <c r="BX540" s="85"/>
      <c r="BY540" s="85" t="s">
        <v>132</v>
      </c>
      <c r="BZ540" s="85" t="s">
        <v>807</v>
      </c>
      <c r="CA540" s="85" t="s">
        <v>807</v>
      </c>
      <c r="CB540" s="85"/>
      <c r="CC540" s="85"/>
      <c r="CD540" s="85" t="s">
        <v>131</v>
      </c>
      <c r="CE540" s="88" t="s">
        <v>1681</v>
      </c>
      <c r="CF540" s="80" t="str">
        <f t="shared" si="363"/>
        <v>HTA</v>
      </c>
      <c r="CG540" s="109">
        <v>70</v>
      </c>
      <c r="CH540" s="95">
        <v>160</v>
      </c>
      <c r="CI540" s="50">
        <f t="shared" si="343"/>
        <v>27.343749999999996</v>
      </c>
      <c r="CJ540" s="18" t="str">
        <f t="shared" si="344"/>
        <v>SOBREPESO</v>
      </c>
      <c r="CK540" s="95">
        <f>Hoja1!L542</f>
        <v>15</v>
      </c>
      <c r="CL540" s="10" t="s">
        <v>1113</v>
      </c>
      <c r="CM540" s="97">
        <v>44445</v>
      </c>
      <c r="CN540" s="92"/>
      <c r="CO540" s="75">
        <v>1</v>
      </c>
      <c r="CP540" s="97">
        <v>44445</v>
      </c>
      <c r="CQ540" s="75">
        <v>2</v>
      </c>
      <c r="CR540" s="65" t="s">
        <v>1222</v>
      </c>
      <c r="CS540" s="75">
        <v>0</v>
      </c>
      <c r="CT540" s="92" t="s">
        <v>131</v>
      </c>
      <c r="CU540" s="93" t="s">
        <v>807</v>
      </c>
      <c r="CV540" s="92"/>
      <c r="CW540" s="102">
        <v>130</v>
      </c>
      <c r="CX540" s="102">
        <v>80</v>
      </c>
      <c r="CY540" s="93" t="s">
        <v>807</v>
      </c>
      <c r="CZ540" s="92" t="s">
        <v>132</v>
      </c>
      <c r="DA540" s="75" t="s">
        <v>807</v>
      </c>
      <c r="DB540" s="92">
        <v>0</v>
      </c>
      <c r="DC540" s="75" t="str">
        <f t="shared" si="345"/>
        <v/>
      </c>
      <c r="DD540" s="16" t="str">
        <f t="shared" si="346"/>
        <v/>
      </c>
      <c r="DE540" s="16" t="str">
        <f t="shared" si="347"/>
        <v/>
      </c>
      <c r="DF540" s="16" t="str">
        <f t="shared" si="361"/>
        <v/>
      </c>
      <c r="DG540" s="16" t="str">
        <f t="shared" si="359"/>
        <v xml:space="preserve"> +  +  + </v>
      </c>
      <c r="DH540" s="16" t="str">
        <f t="shared" si="365"/>
        <v>HTA</v>
      </c>
      <c r="DI540" s="98"/>
      <c r="DJ540" s="75" t="str">
        <f t="shared" si="348"/>
        <v>NO</v>
      </c>
      <c r="DL540" s="98"/>
      <c r="DM540" s="98">
        <v>44351</v>
      </c>
      <c r="DN540" s="75" t="str">
        <f t="shared" si="349"/>
        <v>SI</v>
      </c>
      <c r="DO540" s="98"/>
      <c r="DP540" s="75" t="str">
        <f t="shared" si="350"/>
        <v>NO</v>
      </c>
      <c r="DQ540" s="98"/>
      <c r="DR540" s="75" t="str">
        <f t="shared" si="351"/>
        <v>NO</v>
      </c>
      <c r="DS540" s="98"/>
      <c r="DT540" s="75" t="str">
        <f t="shared" si="352"/>
        <v>NO</v>
      </c>
      <c r="DU540" s="98"/>
      <c r="DV540" s="75" t="str">
        <f t="shared" si="353"/>
        <v>NO</v>
      </c>
      <c r="DW540" s="98"/>
      <c r="DX540" s="75" t="str">
        <f t="shared" si="354"/>
        <v>NO</v>
      </c>
      <c r="DY540" s="98">
        <v>44435</v>
      </c>
      <c r="DZ540" s="75" t="str">
        <f t="shared" si="355"/>
        <v>SI</v>
      </c>
      <c r="EA540" s="98"/>
      <c r="EB540" s="75" t="str">
        <f t="shared" si="356"/>
        <v>NO</v>
      </c>
      <c r="EC540" s="98" t="s">
        <v>807</v>
      </c>
      <c r="ED540" s="92" t="s">
        <v>1530</v>
      </c>
      <c r="EE540" s="92"/>
      <c r="EF540" s="98" t="s">
        <v>807</v>
      </c>
      <c r="EG540" s="94"/>
      <c r="EH540" s="92" t="s">
        <v>1793</v>
      </c>
      <c r="EI540" s="99" t="s">
        <v>807</v>
      </c>
      <c r="EJ540" s="99"/>
      <c r="EK540" s="111">
        <v>44432</v>
      </c>
      <c r="EL540" s="92">
        <v>0.9</v>
      </c>
      <c r="EM540" s="112">
        <v>44432</v>
      </c>
      <c r="EN540" s="102">
        <v>87</v>
      </c>
      <c r="EO540" s="111">
        <v>44432</v>
      </c>
      <c r="EP540" s="92">
        <v>185</v>
      </c>
      <c r="EQ540" s="111">
        <v>44432</v>
      </c>
      <c r="ER540" s="99">
        <v>101.2</v>
      </c>
      <c r="ES540" s="111">
        <v>44432</v>
      </c>
      <c r="ET540" s="192">
        <v>62</v>
      </c>
      <c r="EU540" s="111">
        <v>44432</v>
      </c>
      <c r="EV540" s="92">
        <v>109</v>
      </c>
      <c r="EW540" s="101" t="s">
        <v>1940</v>
      </c>
      <c r="EX540" s="92"/>
      <c r="EY540" s="103" t="s">
        <v>1836</v>
      </c>
      <c r="EZ540" s="92">
        <v>98</v>
      </c>
      <c r="FA540" s="102"/>
      <c r="FB540" s="102"/>
      <c r="FC540" s="92"/>
      <c r="FD540" s="92"/>
      <c r="FE540" s="112">
        <v>44432</v>
      </c>
      <c r="FF540" s="125">
        <v>15.3</v>
      </c>
      <c r="FG540" s="111">
        <v>44432</v>
      </c>
      <c r="FH540" s="125">
        <v>180</v>
      </c>
      <c r="FI540" s="92"/>
      <c r="FJ540" s="94"/>
      <c r="FK540" s="92"/>
      <c r="FL540" s="97">
        <v>44445</v>
      </c>
      <c r="FM540" s="98" t="s">
        <v>1530</v>
      </c>
      <c r="FN540" s="97">
        <v>44810</v>
      </c>
      <c r="FO540" s="107" t="s">
        <v>807</v>
      </c>
      <c r="FP540" s="92" t="s">
        <v>132</v>
      </c>
      <c r="FQ540" s="92" t="s">
        <v>132</v>
      </c>
      <c r="FR540" s="92" t="s">
        <v>132</v>
      </c>
      <c r="FS540" s="107" t="s">
        <v>807</v>
      </c>
      <c r="FT540" s="92" t="s">
        <v>132</v>
      </c>
      <c r="FU540" s="92"/>
      <c r="GM540" s="102"/>
    </row>
    <row r="541" spans="1:195" s="75" customFormat="1" x14ac:dyDescent="0.25">
      <c r="A541" s="85">
        <v>2022</v>
      </c>
      <c r="B541" s="76">
        <v>44926</v>
      </c>
      <c r="C541" s="85" t="s">
        <v>121</v>
      </c>
      <c r="D541" s="85" t="s">
        <v>122</v>
      </c>
      <c r="E541" s="85" t="s">
        <v>1475</v>
      </c>
      <c r="F541" s="77">
        <f t="shared" si="360"/>
        <v>540</v>
      </c>
      <c r="G541" s="85" t="s">
        <v>1586</v>
      </c>
      <c r="H541" s="85">
        <v>86</v>
      </c>
      <c r="I541" s="85" t="s">
        <v>797</v>
      </c>
      <c r="J541" s="217" t="s">
        <v>800</v>
      </c>
      <c r="K541" s="77" t="str">
        <f>VLOOKUP(J541,[1]CodMpios!$B$1075:$E$1087,4,FALSE)</f>
        <v>86001 - Mocoa</v>
      </c>
      <c r="L541" s="77" t="str">
        <f>VLOOKUP($J541,[1]Coord_Mpios_X_Y!$B$102:$K$114,9,FALSE)</f>
        <v>1,228574994655</v>
      </c>
      <c r="M541" s="77" t="str">
        <f>VLOOKUP($J541,[1]Coord_Mpios_X_Y!$B$102:$K$114,10,FALSE)</f>
        <v>-76,684362183288</v>
      </c>
      <c r="N541" s="86" t="s">
        <v>1775</v>
      </c>
      <c r="O541" s="86" t="s">
        <v>1776</v>
      </c>
      <c r="P541" s="218"/>
      <c r="Q541" s="85" t="s">
        <v>126</v>
      </c>
      <c r="R541" s="108">
        <v>5349492</v>
      </c>
      <c r="S541" s="62" t="str">
        <f t="shared" si="342"/>
        <v>CC5349492</v>
      </c>
      <c r="T541" s="91" t="s">
        <v>575</v>
      </c>
      <c r="U541" s="85" t="s">
        <v>881</v>
      </c>
      <c r="V541" s="91" t="s">
        <v>517</v>
      </c>
      <c r="W541" s="85" t="s">
        <v>211</v>
      </c>
      <c r="X541" s="87">
        <v>21298</v>
      </c>
      <c r="Y541" s="89">
        <f t="shared" si="357"/>
        <v>58</v>
      </c>
      <c r="Z541" s="63">
        <f>VLOOKUP($Y541,[1]Edades!$A$3:$H$153,4,FALSE)</f>
        <v>5</v>
      </c>
      <c r="AA541" s="63" t="str">
        <f>VLOOKUP($Y541,[1]Edades!$A$3:$H$153,6,FALSE)</f>
        <v>5 - Adultez</v>
      </c>
      <c r="AB541" s="63">
        <f>VLOOKUP($Y541,[1]Edades!$A$3:$H$153,7,FALSE)</f>
        <v>12</v>
      </c>
      <c r="AC541" s="63" t="str">
        <f>VLOOKUP($Y541,[1]Edades!$A$3:$H$153,8,FALSE)</f>
        <v>55-59</v>
      </c>
      <c r="AD541" s="91" t="s">
        <v>1589</v>
      </c>
      <c r="AE541" s="85">
        <v>1</v>
      </c>
      <c r="AF541" s="85" t="s">
        <v>807</v>
      </c>
      <c r="AG541" s="86" t="s">
        <v>1777</v>
      </c>
      <c r="AH541" s="85" t="s">
        <v>807</v>
      </c>
      <c r="AI541" s="85" t="s">
        <v>807</v>
      </c>
      <c r="AJ541" s="85" t="s">
        <v>807</v>
      </c>
      <c r="AK541" s="86" t="s">
        <v>1775</v>
      </c>
      <c r="AL541" s="86" t="s">
        <v>1600</v>
      </c>
      <c r="AM541" s="85" t="s">
        <v>1786</v>
      </c>
      <c r="AN541" s="85" t="s">
        <v>131</v>
      </c>
      <c r="AO541" s="85" t="s">
        <v>131</v>
      </c>
      <c r="AP541" s="85" t="s">
        <v>131</v>
      </c>
      <c r="AQ541" s="75" t="s">
        <v>1841</v>
      </c>
      <c r="AR541" s="53" t="str">
        <f t="shared" si="358"/>
        <v>86001 - Mocoa</v>
      </c>
      <c r="AS541" s="85" t="s">
        <v>1586</v>
      </c>
      <c r="AT541" s="85">
        <v>3222489629</v>
      </c>
      <c r="AU541" s="85" t="s">
        <v>1219</v>
      </c>
      <c r="AV541" s="85"/>
      <c r="AW541" s="85"/>
      <c r="AX541" s="85"/>
      <c r="AY541" s="85"/>
      <c r="AZ541" s="85"/>
      <c r="BA541" s="85">
        <v>86</v>
      </c>
      <c r="BB541" s="85" t="s">
        <v>1778</v>
      </c>
      <c r="BC541" s="85">
        <v>86001</v>
      </c>
      <c r="BD541" s="85" t="s">
        <v>1586</v>
      </c>
      <c r="BE541" s="89">
        <v>860010017201</v>
      </c>
      <c r="BF541" s="49" t="s">
        <v>1079</v>
      </c>
      <c r="BG541" s="85" t="s">
        <v>1779</v>
      </c>
      <c r="BH541" s="85" t="s">
        <v>1780</v>
      </c>
      <c r="BI541" s="85">
        <v>4201616</v>
      </c>
      <c r="BJ541" s="85"/>
      <c r="BK541" s="85"/>
      <c r="BL541" s="85" t="s">
        <v>807</v>
      </c>
      <c r="BM541" s="85" t="s">
        <v>130</v>
      </c>
      <c r="BN541" s="85" t="s">
        <v>132</v>
      </c>
      <c r="BO541" s="85">
        <v>0</v>
      </c>
      <c r="BP541" s="85" t="s">
        <v>132</v>
      </c>
      <c r="BQ541" s="85" t="s">
        <v>132</v>
      </c>
      <c r="BR541" s="85" t="s">
        <v>807</v>
      </c>
      <c r="BS541" s="85" t="s">
        <v>807</v>
      </c>
      <c r="BT541" s="87">
        <v>44721</v>
      </c>
      <c r="BU541" s="85" t="s">
        <v>1677</v>
      </c>
      <c r="BV541" s="85" t="s">
        <v>130</v>
      </c>
      <c r="BW541" s="91" t="s">
        <v>1808</v>
      </c>
      <c r="BX541" s="85"/>
      <c r="BY541" s="88" t="s">
        <v>130</v>
      </c>
      <c r="BZ541" s="85" t="s">
        <v>807</v>
      </c>
      <c r="CA541" s="85" t="s">
        <v>807</v>
      </c>
      <c r="CB541" s="85"/>
      <c r="CC541" s="85"/>
      <c r="CD541" s="85" t="s">
        <v>131</v>
      </c>
      <c r="CE541" s="88" t="s">
        <v>1681</v>
      </c>
      <c r="CF541" s="80" t="str">
        <f t="shared" si="363"/>
        <v>HTA + DM</v>
      </c>
      <c r="CG541" s="109">
        <v>89</v>
      </c>
      <c r="CH541" s="95">
        <v>168</v>
      </c>
      <c r="CI541" s="50">
        <f t="shared" si="343"/>
        <v>31.533446712018144</v>
      </c>
      <c r="CJ541" s="18" t="str">
        <f t="shared" si="344"/>
        <v>OBESIDAD</v>
      </c>
      <c r="CK541" s="95">
        <f>Hoja1!L543</f>
        <v>24</v>
      </c>
      <c r="CL541" s="10" t="s">
        <v>1114</v>
      </c>
      <c r="CM541" s="98">
        <v>44446</v>
      </c>
      <c r="CN541" s="92"/>
      <c r="CO541" s="75">
        <v>1</v>
      </c>
      <c r="CP541" s="98">
        <v>43466</v>
      </c>
      <c r="CQ541" s="75">
        <v>1</v>
      </c>
      <c r="CR541" s="98">
        <v>44348</v>
      </c>
      <c r="CS541" s="75">
        <v>1</v>
      </c>
      <c r="CT541" s="110" t="s">
        <v>2243</v>
      </c>
      <c r="CU541" s="93" t="s">
        <v>807</v>
      </c>
      <c r="CV541" s="92"/>
      <c r="CW541" s="102">
        <v>160</v>
      </c>
      <c r="CX541" s="102">
        <v>120</v>
      </c>
      <c r="CY541" s="93" t="s">
        <v>807</v>
      </c>
      <c r="CZ541" s="92" t="s">
        <v>132</v>
      </c>
      <c r="DA541" s="75" t="s">
        <v>807</v>
      </c>
      <c r="DB541" s="92">
        <v>0</v>
      </c>
      <c r="DC541" s="75" t="str">
        <f t="shared" si="345"/>
        <v/>
      </c>
      <c r="DD541" s="16" t="str">
        <f t="shared" si="346"/>
        <v>PRESION ALTA</v>
      </c>
      <c r="DE541" s="16" t="str">
        <f t="shared" si="347"/>
        <v/>
      </c>
      <c r="DF541" s="16" t="str">
        <f t="shared" si="361"/>
        <v/>
      </c>
      <c r="DG541" s="16" t="str">
        <f t="shared" si="359"/>
        <v xml:space="preserve"> + PRESION ALTA +  + </v>
      </c>
      <c r="DH541" s="16" t="str">
        <f>VLOOKUP(DG541,Hoja3!$A$19:$B$41,2,FALSE)</f>
        <v>PRESION ALTA</v>
      </c>
      <c r="DI541" s="98"/>
      <c r="DJ541" s="75" t="str">
        <f t="shared" si="348"/>
        <v>NO</v>
      </c>
      <c r="DL541" s="98"/>
      <c r="DM541" s="98"/>
      <c r="DN541" s="75" t="str">
        <f t="shared" si="349"/>
        <v>NO</v>
      </c>
      <c r="DO541" s="98"/>
      <c r="DP541" s="75" t="str">
        <f t="shared" si="350"/>
        <v>NO</v>
      </c>
      <c r="DQ541" s="98"/>
      <c r="DR541" s="75" t="str">
        <f t="shared" si="351"/>
        <v>NO</v>
      </c>
      <c r="DS541" s="98"/>
      <c r="DT541" s="75" t="str">
        <f t="shared" si="352"/>
        <v>NO</v>
      </c>
      <c r="DU541" s="98"/>
      <c r="DV541" s="75" t="str">
        <f t="shared" si="353"/>
        <v>NO</v>
      </c>
      <c r="DW541" s="98"/>
      <c r="DX541" s="75" t="str">
        <f t="shared" si="354"/>
        <v>NO</v>
      </c>
      <c r="DY541" s="98">
        <v>44463</v>
      </c>
      <c r="DZ541" s="75" t="str">
        <f t="shared" si="355"/>
        <v>SI</v>
      </c>
      <c r="EA541" s="98"/>
      <c r="EB541" s="75" t="str">
        <f t="shared" si="356"/>
        <v>NO</v>
      </c>
      <c r="EC541" s="98" t="s">
        <v>807</v>
      </c>
      <c r="ED541" s="92" t="s">
        <v>1530</v>
      </c>
      <c r="EE541" s="92"/>
      <c r="EF541" s="98" t="s">
        <v>807</v>
      </c>
      <c r="EG541" s="94"/>
      <c r="EH541" s="99" t="s">
        <v>131</v>
      </c>
      <c r="EI541" s="99" t="s">
        <v>807</v>
      </c>
      <c r="EJ541" s="99"/>
      <c r="EK541" s="106">
        <v>44687</v>
      </c>
      <c r="EL541" s="92">
        <v>1.18</v>
      </c>
      <c r="EM541" s="100">
        <v>44463</v>
      </c>
      <c r="EN541" s="102">
        <v>133</v>
      </c>
      <c r="EO541" s="106">
        <v>44463</v>
      </c>
      <c r="EP541" s="92">
        <v>215</v>
      </c>
      <c r="EQ541" s="106">
        <v>44463</v>
      </c>
      <c r="ER541" s="99">
        <v>139.5</v>
      </c>
      <c r="ES541" s="106">
        <v>44463</v>
      </c>
      <c r="ET541" s="192">
        <v>40.700000000000003</v>
      </c>
      <c r="EU541" s="106">
        <v>44463</v>
      </c>
      <c r="EV541" s="92">
        <v>174</v>
      </c>
      <c r="EW541" s="106">
        <v>44463</v>
      </c>
      <c r="EX541" s="92"/>
      <c r="EY541" s="100">
        <v>44463</v>
      </c>
      <c r="EZ541" s="92">
        <v>8.1999999999999993</v>
      </c>
      <c r="FA541" s="102"/>
      <c r="FB541" s="102"/>
      <c r="FC541" s="92"/>
      <c r="FD541" s="92"/>
      <c r="FE541" s="100">
        <v>44687</v>
      </c>
      <c r="FF541" s="105">
        <v>33.6</v>
      </c>
      <c r="FG541" s="106">
        <v>44463</v>
      </c>
      <c r="FH541" s="105">
        <v>97</v>
      </c>
      <c r="FI541" s="92"/>
      <c r="FJ541" s="94"/>
      <c r="FK541" s="92"/>
      <c r="FL541" s="98">
        <v>44721</v>
      </c>
      <c r="FM541" s="98" t="s">
        <v>1530</v>
      </c>
      <c r="FN541" s="98">
        <v>44813</v>
      </c>
      <c r="FO541" s="107" t="s">
        <v>807</v>
      </c>
      <c r="FP541" s="92" t="s">
        <v>132</v>
      </c>
      <c r="FQ541" s="92" t="s">
        <v>132</v>
      </c>
      <c r="FR541" s="92" t="s">
        <v>132</v>
      </c>
      <c r="FS541" s="107" t="s">
        <v>807</v>
      </c>
      <c r="FT541" s="92" t="s">
        <v>132</v>
      </c>
      <c r="FU541" s="92"/>
      <c r="GM541" s="102"/>
    </row>
    <row r="542" spans="1:195" s="75" customFormat="1" x14ac:dyDescent="0.25">
      <c r="A542" s="85">
        <v>2022</v>
      </c>
      <c r="B542" s="76">
        <v>44926</v>
      </c>
      <c r="C542" s="85" t="s">
        <v>121</v>
      </c>
      <c r="D542" s="85" t="s">
        <v>122</v>
      </c>
      <c r="E542" s="85" t="s">
        <v>123</v>
      </c>
      <c r="F542" s="77">
        <f t="shared" si="360"/>
        <v>541</v>
      </c>
      <c r="G542" s="85" t="s">
        <v>1586</v>
      </c>
      <c r="H542" s="85">
        <v>86</v>
      </c>
      <c r="I542" s="85" t="s">
        <v>797</v>
      </c>
      <c r="J542" s="217" t="s">
        <v>983</v>
      </c>
      <c r="K542" s="77" t="str">
        <f>VLOOKUP(J542,[1]CodMpios!$B$1075:$E$1087,4,FALSE)</f>
        <v>86749 - Sibundoy</v>
      </c>
      <c r="L542" s="77" t="str">
        <f>VLOOKUP($J542,[1]Coord_Mpios_X_Y!$B$102:$K$114,9,FALSE)</f>
        <v>1,228746922448</v>
      </c>
      <c r="M542" s="77" t="str">
        <f>VLOOKUP($J542,[1]Coord_Mpios_X_Y!$B$102:$K$114,10,FALSE)</f>
        <v>-76,913075853547</v>
      </c>
      <c r="N542" s="86" t="s">
        <v>1592</v>
      </c>
      <c r="O542" s="86" t="s">
        <v>1776</v>
      </c>
      <c r="P542" s="218"/>
      <c r="Q542" s="85" t="s">
        <v>126</v>
      </c>
      <c r="R542" s="108">
        <v>27423581</v>
      </c>
      <c r="S542" s="62" t="str">
        <f t="shared" si="342"/>
        <v>CC27423581</v>
      </c>
      <c r="T542" s="91" t="s">
        <v>169</v>
      </c>
      <c r="U542" s="85" t="s">
        <v>1036</v>
      </c>
      <c r="V542" s="91" t="s">
        <v>265</v>
      </c>
      <c r="W542" s="85" t="s">
        <v>225</v>
      </c>
      <c r="X542" s="87">
        <v>20730</v>
      </c>
      <c r="Y542" s="89">
        <f t="shared" si="357"/>
        <v>56</v>
      </c>
      <c r="Z542" s="63">
        <f>VLOOKUP($Y542,[1]Edades!$A$3:$H$153,4,FALSE)</f>
        <v>5</v>
      </c>
      <c r="AA542" s="63" t="str">
        <f>VLOOKUP($Y542,[1]Edades!$A$3:$H$153,6,FALSE)</f>
        <v>5 - Adultez</v>
      </c>
      <c r="AB542" s="63">
        <f>VLOOKUP($Y542,[1]Edades!$A$3:$H$153,7,FALSE)</f>
        <v>12</v>
      </c>
      <c r="AC542" s="63" t="str">
        <f>VLOOKUP($Y542,[1]Edades!$A$3:$H$153,8,FALSE)</f>
        <v>55-59</v>
      </c>
      <c r="AD542" s="91" t="s">
        <v>1590</v>
      </c>
      <c r="AE542" s="85">
        <v>2</v>
      </c>
      <c r="AF542" s="85" t="s">
        <v>807</v>
      </c>
      <c r="AG542" s="86" t="s">
        <v>1777</v>
      </c>
      <c r="AH542" s="85" t="s">
        <v>807</v>
      </c>
      <c r="AI542" s="85" t="s">
        <v>807</v>
      </c>
      <c r="AJ542" s="85" t="s">
        <v>807</v>
      </c>
      <c r="AK542" s="86" t="s">
        <v>1592</v>
      </c>
      <c r="AL542" s="86" t="s">
        <v>1600</v>
      </c>
      <c r="AM542" s="85" t="s">
        <v>1786</v>
      </c>
      <c r="AN542" s="85" t="s">
        <v>131</v>
      </c>
      <c r="AO542" s="85" t="s">
        <v>131</v>
      </c>
      <c r="AP542" s="85" t="s">
        <v>131</v>
      </c>
      <c r="AQ542" s="75" t="s">
        <v>1841</v>
      </c>
      <c r="AR542" s="53" t="str">
        <f t="shared" si="358"/>
        <v>86749 - Sibundoy</v>
      </c>
      <c r="AS542" s="85" t="s">
        <v>1669</v>
      </c>
      <c r="AT542" s="85">
        <v>3142535939</v>
      </c>
      <c r="AU542" s="85" t="s">
        <v>1219</v>
      </c>
      <c r="AV542" s="85"/>
      <c r="AW542" s="85"/>
      <c r="AX542" s="85"/>
      <c r="AY542" s="85"/>
      <c r="AZ542" s="85"/>
      <c r="BA542" s="85">
        <v>86</v>
      </c>
      <c r="BB542" s="85" t="s">
        <v>1778</v>
      </c>
      <c r="BC542" s="85">
        <v>86749</v>
      </c>
      <c r="BD542" s="85" t="s">
        <v>1669</v>
      </c>
      <c r="BE542" s="89">
        <v>860010017201</v>
      </c>
      <c r="BF542" s="49" t="s">
        <v>1080</v>
      </c>
      <c r="BG542" s="85" t="s">
        <v>1779</v>
      </c>
      <c r="BH542" s="85" t="s">
        <v>1780</v>
      </c>
      <c r="BI542" s="85">
        <v>4201616</v>
      </c>
      <c r="BJ542" s="85"/>
      <c r="BK542" s="85"/>
      <c r="BL542" s="85" t="s">
        <v>807</v>
      </c>
      <c r="BM542" s="85" t="s">
        <v>130</v>
      </c>
      <c r="BN542" s="85" t="s">
        <v>132</v>
      </c>
      <c r="BO542" s="85">
        <v>0</v>
      </c>
      <c r="BP542" s="85" t="s">
        <v>132</v>
      </c>
      <c r="BQ542" s="85" t="s">
        <v>132</v>
      </c>
      <c r="BR542" s="85" t="s">
        <v>807</v>
      </c>
      <c r="BS542" s="85" t="s">
        <v>807</v>
      </c>
      <c r="BT542" s="90">
        <v>44446</v>
      </c>
      <c r="BU542" s="85" t="s">
        <v>1677</v>
      </c>
      <c r="BV542" s="85" t="s">
        <v>130</v>
      </c>
      <c r="BW542" s="91" t="s">
        <v>1678</v>
      </c>
      <c r="BX542" s="85"/>
      <c r="BY542" s="85" t="s">
        <v>132</v>
      </c>
      <c r="BZ542" s="85" t="s">
        <v>807</v>
      </c>
      <c r="CA542" s="85" t="s">
        <v>807</v>
      </c>
      <c r="CB542" s="85"/>
      <c r="CC542" s="85"/>
      <c r="CD542" s="85" t="s">
        <v>131</v>
      </c>
      <c r="CE542" s="88" t="s">
        <v>1681</v>
      </c>
      <c r="CF542" s="80" t="str">
        <f t="shared" si="363"/>
        <v>HTA</v>
      </c>
      <c r="CG542" s="109">
        <v>65</v>
      </c>
      <c r="CH542" s="95">
        <v>163</v>
      </c>
      <c r="CI542" s="50">
        <f t="shared" si="343"/>
        <v>24.464601603372351</v>
      </c>
      <c r="CJ542" s="18" t="str">
        <f t="shared" si="344"/>
        <v>NORMAL</v>
      </c>
      <c r="CK542" s="95">
        <f>Hoja1!L544</f>
        <v>11</v>
      </c>
      <c r="CL542" s="10" t="s">
        <v>1113</v>
      </c>
      <c r="CM542" s="97">
        <v>44446</v>
      </c>
      <c r="CN542" s="92"/>
      <c r="CO542" s="75">
        <v>1</v>
      </c>
      <c r="CP542" s="97">
        <v>44446</v>
      </c>
      <c r="CQ542" s="75">
        <v>2</v>
      </c>
      <c r="CR542" s="65" t="s">
        <v>1222</v>
      </c>
      <c r="CS542" s="75">
        <v>0</v>
      </c>
      <c r="CT542" s="92" t="s">
        <v>131</v>
      </c>
      <c r="CU542" s="93" t="s">
        <v>807</v>
      </c>
      <c r="CV542" s="92"/>
      <c r="CW542" s="102">
        <v>120</v>
      </c>
      <c r="CX542" s="102">
        <v>80</v>
      </c>
      <c r="CY542" s="93" t="s">
        <v>807</v>
      </c>
      <c r="CZ542" s="92" t="s">
        <v>130</v>
      </c>
      <c r="DA542" s="75" t="s">
        <v>807</v>
      </c>
      <c r="DB542" s="92">
        <v>0</v>
      </c>
      <c r="DC542" s="75" t="str">
        <f t="shared" si="345"/>
        <v/>
      </c>
      <c r="DD542" s="16" t="str">
        <f t="shared" si="346"/>
        <v/>
      </c>
      <c r="DE542" s="16" t="str">
        <f t="shared" si="347"/>
        <v/>
      </c>
      <c r="DF542" s="16" t="str">
        <f t="shared" si="361"/>
        <v/>
      </c>
      <c r="DG542" s="16" t="str">
        <f t="shared" si="359"/>
        <v xml:space="preserve"> +  +  + </v>
      </c>
      <c r="DH542" s="16" t="str">
        <f>E542</f>
        <v>HTA</v>
      </c>
      <c r="DI542" s="98"/>
      <c r="DJ542" s="75" t="str">
        <f t="shared" si="348"/>
        <v>NO</v>
      </c>
      <c r="DL542" s="98"/>
      <c r="DM542" s="98"/>
      <c r="DN542" s="75" t="str">
        <f t="shared" si="349"/>
        <v>NO</v>
      </c>
      <c r="DO542" s="98"/>
      <c r="DP542" s="75" t="str">
        <f t="shared" si="350"/>
        <v>NO</v>
      </c>
      <c r="DQ542" s="98"/>
      <c r="DR542" s="75" t="str">
        <f t="shared" si="351"/>
        <v>NO</v>
      </c>
      <c r="DS542" s="98"/>
      <c r="DT542" s="75" t="str">
        <f t="shared" si="352"/>
        <v>NO</v>
      </c>
      <c r="DU542" s="98">
        <v>43969</v>
      </c>
      <c r="DV542" s="75" t="str">
        <f t="shared" si="353"/>
        <v>SI</v>
      </c>
      <c r="DW542" s="98"/>
      <c r="DX542" s="75" t="str">
        <f t="shared" si="354"/>
        <v>NO</v>
      </c>
      <c r="DY542" s="98">
        <v>44427</v>
      </c>
      <c r="DZ542" s="75" t="str">
        <f t="shared" si="355"/>
        <v>SI</v>
      </c>
      <c r="EA542" s="98"/>
      <c r="EB542" s="75" t="str">
        <f t="shared" si="356"/>
        <v>NO</v>
      </c>
      <c r="EC542" s="98" t="s">
        <v>807</v>
      </c>
      <c r="ED542" s="92" t="s">
        <v>1530</v>
      </c>
      <c r="EE542" s="92"/>
      <c r="EF542" s="98" t="s">
        <v>807</v>
      </c>
      <c r="EG542" s="94"/>
      <c r="EH542" s="92" t="s">
        <v>1793</v>
      </c>
      <c r="EI542" s="99" t="s">
        <v>807</v>
      </c>
      <c r="EJ542" s="99"/>
      <c r="EK542" s="111">
        <v>44426</v>
      </c>
      <c r="EL542" s="92">
        <v>0.9</v>
      </c>
      <c r="EM542" s="112">
        <v>44426</v>
      </c>
      <c r="EN542" s="102">
        <v>104</v>
      </c>
      <c r="EO542" s="111">
        <v>44426</v>
      </c>
      <c r="EP542" s="92">
        <v>174</v>
      </c>
      <c r="EQ542" s="111">
        <v>44426</v>
      </c>
      <c r="ER542" s="99">
        <v>109.74</v>
      </c>
      <c r="ES542" s="111">
        <v>44426</v>
      </c>
      <c r="ET542" s="192">
        <v>47.1</v>
      </c>
      <c r="EU542" s="111">
        <v>44426</v>
      </c>
      <c r="EV542" s="92">
        <v>85.8</v>
      </c>
      <c r="EW542" s="101" t="s">
        <v>1940</v>
      </c>
      <c r="EX542" s="92"/>
      <c r="EY542" s="103" t="s">
        <v>1836</v>
      </c>
      <c r="EZ542" s="92">
        <v>98</v>
      </c>
      <c r="FA542" s="102"/>
      <c r="FB542" s="102"/>
      <c r="FC542" s="92"/>
      <c r="FD542" s="92"/>
      <c r="FE542" s="112">
        <v>44426</v>
      </c>
      <c r="FF542" s="125">
        <v>8.9</v>
      </c>
      <c r="FG542" s="111">
        <v>44426</v>
      </c>
      <c r="FH542" s="125">
        <v>45.87</v>
      </c>
      <c r="FI542" s="92"/>
      <c r="FJ542" s="94"/>
      <c r="FK542" s="92"/>
      <c r="FL542" s="97">
        <v>44446</v>
      </c>
      <c r="FM542" s="98" t="s">
        <v>1530</v>
      </c>
      <c r="FN542" s="97">
        <v>44811</v>
      </c>
      <c r="FO542" s="107" t="s">
        <v>807</v>
      </c>
      <c r="FP542" s="92" t="s">
        <v>132</v>
      </c>
      <c r="FQ542" s="92" t="s">
        <v>132</v>
      </c>
      <c r="FR542" s="92" t="s">
        <v>132</v>
      </c>
      <c r="FS542" s="107" t="s">
        <v>807</v>
      </c>
      <c r="FT542" s="92" t="s">
        <v>132</v>
      </c>
      <c r="FU542" s="92"/>
      <c r="GM542" s="102"/>
    </row>
    <row r="543" spans="1:195" s="75" customFormat="1" x14ac:dyDescent="0.25">
      <c r="A543" s="85">
        <v>2022</v>
      </c>
      <c r="B543" s="76">
        <v>44926</v>
      </c>
      <c r="C543" s="85" t="s">
        <v>121</v>
      </c>
      <c r="D543" s="85" t="s">
        <v>122</v>
      </c>
      <c r="E543" s="85" t="s">
        <v>1474</v>
      </c>
      <c r="F543" s="77">
        <f t="shared" si="360"/>
        <v>542</v>
      </c>
      <c r="G543" s="85" t="s">
        <v>1586</v>
      </c>
      <c r="H543" s="85">
        <v>86</v>
      </c>
      <c r="I543" s="85" t="s">
        <v>797</v>
      </c>
      <c r="J543" s="217" t="s">
        <v>983</v>
      </c>
      <c r="K543" s="77" t="str">
        <f>VLOOKUP(J543,[1]CodMpios!$B$1075:$E$1087,4,FALSE)</f>
        <v>86749 - Sibundoy</v>
      </c>
      <c r="L543" s="77" t="str">
        <f>VLOOKUP($J543,[1]Coord_Mpios_X_Y!$B$102:$K$114,9,FALSE)</f>
        <v>1,228746922448</v>
      </c>
      <c r="M543" s="77" t="str">
        <f>VLOOKUP($J543,[1]Coord_Mpios_X_Y!$B$102:$K$114,10,FALSE)</f>
        <v>-76,913075853547</v>
      </c>
      <c r="N543" s="86" t="s">
        <v>1775</v>
      </c>
      <c r="O543" s="86" t="s">
        <v>1776</v>
      </c>
      <c r="P543" s="218"/>
      <c r="Q543" s="85" t="s">
        <v>126</v>
      </c>
      <c r="R543" s="108">
        <v>5349251</v>
      </c>
      <c r="S543" s="62" t="str">
        <f t="shared" si="342"/>
        <v>CC5349251</v>
      </c>
      <c r="T543" s="91" t="s">
        <v>192</v>
      </c>
      <c r="U543" s="85" t="s">
        <v>150</v>
      </c>
      <c r="V543" s="91" t="s">
        <v>310</v>
      </c>
      <c r="W543" s="85" t="s">
        <v>158</v>
      </c>
      <c r="X543" s="87">
        <v>18411</v>
      </c>
      <c r="Y543" s="89">
        <f t="shared" si="357"/>
        <v>50</v>
      </c>
      <c r="Z543" s="63">
        <f>VLOOKUP($Y543,[1]Edades!$A$3:$H$153,4,FALSE)</f>
        <v>5</v>
      </c>
      <c r="AA543" s="63" t="str">
        <f>VLOOKUP($Y543,[1]Edades!$A$3:$H$153,6,FALSE)</f>
        <v>5 - Adultez</v>
      </c>
      <c r="AB543" s="63">
        <f>VLOOKUP($Y543,[1]Edades!$A$3:$H$153,7,FALSE)</f>
        <v>11</v>
      </c>
      <c r="AC543" s="63" t="str">
        <f>VLOOKUP($Y543,[1]Edades!$A$3:$H$153,8,FALSE)</f>
        <v>50-54</v>
      </c>
      <c r="AD543" s="91" t="s">
        <v>1589</v>
      </c>
      <c r="AE543" s="85">
        <v>1</v>
      </c>
      <c r="AF543" s="85" t="s">
        <v>807</v>
      </c>
      <c r="AG543" s="86" t="s">
        <v>1777</v>
      </c>
      <c r="AH543" s="85" t="s">
        <v>807</v>
      </c>
      <c r="AI543" s="85" t="s">
        <v>807</v>
      </c>
      <c r="AJ543" s="85" t="s">
        <v>807</v>
      </c>
      <c r="AK543" s="86" t="s">
        <v>1775</v>
      </c>
      <c r="AL543" s="86" t="s">
        <v>1600</v>
      </c>
      <c r="AM543" s="85" t="s">
        <v>1786</v>
      </c>
      <c r="AN543" s="85" t="s">
        <v>131</v>
      </c>
      <c r="AO543" s="85" t="s">
        <v>131</v>
      </c>
      <c r="AP543" s="85" t="s">
        <v>131</v>
      </c>
      <c r="AQ543" s="75" t="s">
        <v>1841</v>
      </c>
      <c r="AR543" s="53" t="str">
        <f t="shared" si="358"/>
        <v>86749 - Sibundoy</v>
      </c>
      <c r="AS543" s="85" t="s">
        <v>1669</v>
      </c>
      <c r="AT543" s="85">
        <v>3104564509</v>
      </c>
      <c r="AU543" s="85" t="s">
        <v>1219</v>
      </c>
      <c r="AV543" s="85"/>
      <c r="AW543" s="85"/>
      <c r="AX543" s="85"/>
      <c r="AY543" s="85"/>
      <c r="AZ543" s="85"/>
      <c r="BA543" s="85">
        <v>86</v>
      </c>
      <c r="BB543" s="85" t="s">
        <v>1778</v>
      </c>
      <c r="BC543" s="85">
        <v>86749</v>
      </c>
      <c r="BD543" s="85" t="s">
        <v>1669</v>
      </c>
      <c r="BE543" s="89">
        <v>860010017201</v>
      </c>
      <c r="BF543" s="49" t="s">
        <v>1080</v>
      </c>
      <c r="BG543" s="85" t="s">
        <v>1779</v>
      </c>
      <c r="BH543" s="85" t="s">
        <v>1780</v>
      </c>
      <c r="BI543" s="85">
        <v>4201616</v>
      </c>
      <c r="BJ543" s="85"/>
      <c r="BK543" s="85"/>
      <c r="BL543" s="85" t="s">
        <v>2256</v>
      </c>
      <c r="BM543" s="85" t="s">
        <v>130</v>
      </c>
      <c r="BN543" s="85" t="s">
        <v>132</v>
      </c>
      <c r="BO543" s="85">
        <v>0</v>
      </c>
      <c r="BP543" s="85" t="s">
        <v>132</v>
      </c>
      <c r="BQ543" s="85" t="s">
        <v>132</v>
      </c>
      <c r="BR543" s="85" t="s">
        <v>807</v>
      </c>
      <c r="BS543" s="85" t="s">
        <v>807</v>
      </c>
      <c r="BT543" s="90">
        <v>44447</v>
      </c>
      <c r="BU543" s="85" t="s">
        <v>1677</v>
      </c>
      <c r="BV543" s="85" t="s">
        <v>130</v>
      </c>
      <c r="BW543" s="91" t="s">
        <v>1678</v>
      </c>
      <c r="BX543" s="85"/>
      <c r="BY543" s="85" t="s">
        <v>132</v>
      </c>
      <c r="BZ543" s="85" t="s">
        <v>807</v>
      </c>
      <c r="CA543" s="85" t="s">
        <v>807</v>
      </c>
      <c r="CB543" s="85"/>
      <c r="CC543" s="85"/>
      <c r="CD543" s="85" t="s">
        <v>131</v>
      </c>
      <c r="CE543" s="88" t="s">
        <v>1681</v>
      </c>
      <c r="CF543" s="80" t="str">
        <f t="shared" si="363"/>
        <v>DM</v>
      </c>
      <c r="CG543" s="109">
        <v>81</v>
      </c>
      <c r="CH543" s="95">
        <v>160</v>
      </c>
      <c r="CI543" s="50">
        <f t="shared" si="343"/>
        <v>31.640624999999993</v>
      </c>
      <c r="CJ543" s="18" t="str">
        <f t="shared" si="344"/>
        <v>OBESIDAD</v>
      </c>
      <c r="CK543" s="95">
        <f>Hoja1!L545</f>
        <v>8</v>
      </c>
      <c r="CL543" s="10" t="s">
        <v>1112</v>
      </c>
      <c r="CM543" s="97">
        <v>44447</v>
      </c>
      <c r="CN543" s="92"/>
      <c r="CO543" s="92">
        <v>2</v>
      </c>
      <c r="CP543" s="65" t="s">
        <v>1222</v>
      </c>
      <c r="CQ543" s="75">
        <v>1</v>
      </c>
      <c r="CR543" s="97">
        <v>44447</v>
      </c>
      <c r="CS543" s="75">
        <v>1</v>
      </c>
      <c r="CT543" s="92" t="s">
        <v>1709</v>
      </c>
      <c r="CU543" s="93" t="s">
        <v>807</v>
      </c>
      <c r="CV543" s="92"/>
      <c r="CW543" s="102">
        <v>126</v>
      </c>
      <c r="CX543" s="102">
        <v>82</v>
      </c>
      <c r="CY543" s="93" t="s">
        <v>807</v>
      </c>
      <c r="CZ543" s="92" t="s">
        <v>130</v>
      </c>
      <c r="DA543" s="75" t="s">
        <v>807</v>
      </c>
      <c r="DB543" s="92">
        <v>0</v>
      </c>
      <c r="DC543" s="75" t="str">
        <f t="shared" si="345"/>
        <v/>
      </c>
      <c r="DD543" s="16" t="str">
        <f t="shared" si="346"/>
        <v/>
      </c>
      <c r="DE543" s="16" t="str">
        <f t="shared" si="347"/>
        <v/>
      </c>
      <c r="DF543" s="16" t="str">
        <f t="shared" si="361"/>
        <v>HDL ALTO</v>
      </c>
      <c r="DG543" s="16" t="str">
        <f t="shared" si="359"/>
        <v xml:space="preserve"> +  +  + HDL ALTO</v>
      </c>
      <c r="DH543" s="16" t="str">
        <f>VLOOKUP(DG543,Hoja3!$A$19:$B$41,2,FALSE)</f>
        <v>HDL ALTO</v>
      </c>
      <c r="DI543" s="98"/>
      <c r="DJ543" s="75" t="str">
        <f t="shared" si="348"/>
        <v>NO</v>
      </c>
      <c r="DL543" s="98"/>
      <c r="DM543" s="98">
        <v>44351</v>
      </c>
      <c r="DN543" s="75" t="str">
        <f t="shared" si="349"/>
        <v>SI</v>
      </c>
      <c r="DO543" s="98"/>
      <c r="DP543" s="75" t="str">
        <f t="shared" si="350"/>
        <v>NO</v>
      </c>
      <c r="DQ543" s="98"/>
      <c r="DR543" s="75" t="str">
        <f t="shared" si="351"/>
        <v>NO</v>
      </c>
      <c r="DS543" s="98"/>
      <c r="DT543" s="75" t="str">
        <f t="shared" si="352"/>
        <v>NO</v>
      </c>
      <c r="DU543" s="98"/>
      <c r="DV543" s="75" t="str">
        <f t="shared" si="353"/>
        <v>NO</v>
      </c>
      <c r="DW543" s="98"/>
      <c r="DX543" s="75" t="str">
        <f t="shared" si="354"/>
        <v>NO</v>
      </c>
      <c r="DY543" s="98">
        <v>44439</v>
      </c>
      <c r="DZ543" s="75" t="str">
        <f t="shared" si="355"/>
        <v>SI</v>
      </c>
      <c r="EA543" s="98"/>
      <c r="EB543" s="75" t="str">
        <f t="shared" si="356"/>
        <v>NO</v>
      </c>
      <c r="EC543" s="98" t="s">
        <v>807</v>
      </c>
      <c r="ED543" s="92" t="s">
        <v>1530</v>
      </c>
      <c r="EE543" s="92"/>
      <c r="EF543" s="98" t="s">
        <v>807</v>
      </c>
      <c r="EG543" s="94"/>
      <c r="EH543" s="92" t="s">
        <v>1793</v>
      </c>
      <c r="EI543" s="99" t="s">
        <v>807</v>
      </c>
      <c r="EJ543" s="99"/>
      <c r="EK543" s="111">
        <v>44438</v>
      </c>
      <c r="EL543" s="92">
        <v>0.8</v>
      </c>
      <c r="EM543" s="112">
        <v>44438</v>
      </c>
      <c r="EN543" s="102">
        <v>141</v>
      </c>
      <c r="EO543" s="111">
        <v>44438</v>
      </c>
      <c r="EP543" s="92">
        <v>211</v>
      </c>
      <c r="EQ543" s="111">
        <v>44438</v>
      </c>
      <c r="ER543" s="99">
        <v>132</v>
      </c>
      <c r="ES543" s="111">
        <v>44438</v>
      </c>
      <c r="ET543" s="192">
        <v>59</v>
      </c>
      <c r="EU543" s="111">
        <v>44438</v>
      </c>
      <c r="EV543" s="92">
        <v>100</v>
      </c>
      <c r="EW543" s="101" t="s">
        <v>1940</v>
      </c>
      <c r="EX543" s="92"/>
      <c r="EY543" s="112">
        <v>44438</v>
      </c>
      <c r="EZ543" s="92">
        <v>5.5</v>
      </c>
      <c r="FA543" s="102"/>
      <c r="FB543" s="102"/>
      <c r="FC543" s="92"/>
      <c r="FD543" s="92"/>
      <c r="FE543" s="112">
        <v>44438</v>
      </c>
      <c r="FF543" s="125">
        <v>88</v>
      </c>
      <c r="FG543" s="111">
        <v>44438</v>
      </c>
      <c r="FH543" s="125">
        <v>155</v>
      </c>
      <c r="FI543" s="92"/>
      <c r="FJ543" s="94"/>
      <c r="FK543" s="92"/>
      <c r="FL543" s="97">
        <v>44447</v>
      </c>
      <c r="FM543" s="98" t="s">
        <v>1530</v>
      </c>
      <c r="FN543" s="97">
        <v>44538</v>
      </c>
      <c r="FO543" s="107" t="s">
        <v>807</v>
      </c>
      <c r="FP543" s="92" t="s">
        <v>132</v>
      </c>
      <c r="FQ543" s="92" t="s">
        <v>132</v>
      </c>
      <c r="FR543" s="92" t="s">
        <v>132</v>
      </c>
      <c r="FS543" s="107" t="s">
        <v>807</v>
      </c>
      <c r="FT543" s="92" t="s">
        <v>132</v>
      </c>
      <c r="FU543" s="92"/>
      <c r="GM543" s="102"/>
    </row>
    <row r="544" spans="1:195" s="75" customFormat="1" x14ac:dyDescent="0.25">
      <c r="A544" s="85">
        <v>2022</v>
      </c>
      <c r="B544" s="76">
        <v>44926</v>
      </c>
      <c r="C544" s="85" t="s">
        <v>121</v>
      </c>
      <c r="D544" s="85" t="s">
        <v>122</v>
      </c>
      <c r="E544" s="85" t="s">
        <v>123</v>
      </c>
      <c r="F544" s="77">
        <f t="shared" si="360"/>
        <v>543</v>
      </c>
      <c r="G544" s="85" t="s">
        <v>1586</v>
      </c>
      <c r="H544" s="85">
        <v>86</v>
      </c>
      <c r="I544" s="85" t="s">
        <v>797</v>
      </c>
      <c r="J544" s="217" t="s">
        <v>911</v>
      </c>
      <c r="K544" s="77" t="str">
        <f>VLOOKUP(J544,[1]CodMpios!$B$1075:$E$1087,4,FALSE)</f>
        <v>86568 - Puerto Asís</v>
      </c>
      <c r="L544" s="77" t="str">
        <f>VLOOKUP($J544,[1]Coord_Mpios_X_Y!$B$102:$K$114,9,FALSE)</f>
        <v>0,478611463602</v>
      </c>
      <c r="M544" s="77" t="str">
        <f>VLOOKUP($J544,[1]Coord_Mpios_X_Y!$B$102:$K$114,10,FALSE)</f>
        <v>-76,328200149562</v>
      </c>
      <c r="N544" s="86" t="s">
        <v>1775</v>
      </c>
      <c r="O544" s="86" t="s">
        <v>1776</v>
      </c>
      <c r="P544" s="218"/>
      <c r="Q544" s="85" t="s">
        <v>126</v>
      </c>
      <c r="R544" s="108">
        <v>27357264</v>
      </c>
      <c r="S544" s="62" t="str">
        <f t="shared" si="342"/>
        <v>CC27357264</v>
      </c>
      <c r="T544" s="91" t="s">
        <v>406</v>
      </c>
      <c r="U544" s="85" t="s">
        <v>309</v>
      </c>
      <c r="V544" s="91" t="s">
        <v>148</v>
      </c>
      <c r="W544" s="85" t="s">
        <v>641</v>
      </c>
      <c r="X544" s="87">
        <v>16654</v>
      </c>
      <c r="Y544" s="89">
        <f t="shared" si="357"/>
        <v>45</v>
      </c>
      <c r="Z544" s="63">
        <f>VLOOKUP($Y544,[1]Edades!$A$3:$H$153,4,FALSE)</f>
        <v>5</v>
      </c>
      <c r="AA544" s="63" t="str">
        <f>VLOOKUP($Y544,[1]Edades!$A$3:$H$153,6,FALSE)</f>
        <v>5 - Adultez</v>
      </c>
      <c r="AB544" s="63">
        <f>VLOOKUP($Y544,[1]Edades!$A$3:$H$153,7,FALSE)</f>
        <v>10</v>
      </c>
      <c r="AC544" s="63" t="str">
        <f>VLOOKUP($Y544,[1]Edades!$A$3:$H$153,8,FALSE)</f>
        <v>45-49</v>
      </c>
      <c r="AD544" s="91" t="s">
        <v>1590</v>
      </c>
      <c r="AE544" s="85">
        <v>2</v>
      </c>
      <c r="AF544" s="85" t="s">
        <v>807</v>
      </c>
      <c r="AG544" s="86" t="s">
        <v>1777</v>
      </c>
      <c r="AH544" s="85" t="s">
        <v>807</v>
      </c>
      <c r="AI544" s="85" t="s">
        <v>807</v>
      </c>
      <c r="AJ544" s="85" t="s">
        <v>807</v>
      </c>
      <c r="AK544" s="86" t="s">
        <v>1775</v>
      </c>
      <c r="AL544" s="85" t="s">
        <v>807</v>
      </c>
      <c r="AM544" s="85" t="s">
        <v>1786</v>
      </c>
      <c r="AN544" s="85" t="s">
        <v>131</v>
      </c>
      <c r="AO544" s="85" t="s">
        <v>131</v>
      </c>
      <c r="AP544" s="85" t="s">
        <v>131</v>
      </c>
      <c r="AQ544" s="75" t="s">
        <v>1841</v>
      </c>
      <c r="AR544" s="53" t="str">
        <f t="shared" si="358"/>
        <v>86568 - Puerto Asís</v>
      </c>
      <c r="AS544" s="85" t="s">
        <v>1655</v>
      </c>
      <c r="AT544" s="85">
        <v>3124302449</v>
      </c>
      <c r="AU544" s="85" t="s">
        <v>1219</v>
      </c>
      <c r="AV544" s="85"/>
      <c r="AW544" s="85"/>
      <c r="AX544" s="85"/>
      <c r="AY544" s="85"/>
      <c r="AZ544" s="85"/>
      <c r="BA544" s="85">
        <v>86</v>
      </c>
      <c r="BB544" s="85" t="s">
        <v>1778</v>
      </c>
      <c r="BC544" s="85">
        <v>86568</v>
      </c>
      <c r="BD544" s="85" t="s">
        <v>1655</v>
      </c>
      <c r="BE544" s="89">
        <v>860010017201</v>
      </c>
      <c r="BF544" s="49" t="s">
        <v>1081</v>
      </c>
      <c r="BG544" s="85" t="s">
        <v>1779</v>
      </c>
      <c r="BH544" s="85" t="s">
        <v>1780</v>
      </c>
      <c r="BI544" s="85">
        <v>4201616</v>
      </c>
      <c r="BJ544" s="85"/>
      <c r="BK544" s="85"/>
      <c r="BL544" s="85" t="s">
        <v>807</v>
      </c>
      <c r="BM544" s="85" t="s">
        <v>130</v>
      </c>
      <c r="BN544" s="85" t="s">
        <v>132</v>
      </c>
      <c r="BO544" s="85">
        <v>0</v>
      </c>
      <c r="BP544" s="85" t="s">
        <v>132</v>
      </c>
      <c r="BQ544" s="85" t="s">
        <v>132</v>
      </c>
      <c r="BR544" s="85" t="s">
        <v>807</v>
      </c>
      <c r="BS544" s="85" t="s">
        <v>807</v>
      </c>
      <c r="BT544" s="142">
        <v>44902</v>
      </c>
      <c r="BU544" s="85" t="s">
        <v>1677</v>
      </c>
      <c r="BV544" s="85" t="s">
        <v>130</v>
      </c>
      <c r="BW544" s="91" t="s">
        <v>1812</v>
      </c>
      <c r="BX544" s="85"/>
      <c r="BY544" s="85" t="s">
        <v>132</v>
      </c>
      <c r="BZ544" s="85" t="s">
        <v>807</v>
      </c>
      <c r="CA544" s="85" t="s">
        <v>807</v>
      </c>
      <c r="CB544" s="85"/>
      <c r="CC544" s="85"/>
      <c r="CD544" s="85" t="s">
        <v>131</v>
      </c>
      <c r="CE544" s="88" t="s">
        <v>1681</v>
      </c>
      <c r="CF544" s="80" t="str">
        <f t="shared" si="363"/>
        <v>HTA</v>
      </c>
      <c r="CG544" s="109">
        <v>64</v>
      </c>
      <c r="CH544" s="95">
        <v>156</v>
      </c>
      <c r="CI544" s="50">
        <f t="shared" si="343"/>
        <v>26.298487836949374</v>
      </c>
      <c r="CJ544" s="18" t="str">
        <f t="shared" si="344"/>
        <v>SOBREPESO</v>
      </c>
      <c r="CK544" s="95">
        <f>Hoja1!L546</f>
        <v>7</v>
      </c>
      <c r="CL544" s="10" t="s">
        <v>1112</v>
      </c>
      <c r="CM544" s="114">
        <v>44447</v>
      </c>
      <c r="CN544" s="92"/>
      <c r="CO544" s="75">
        <v>1</v>
      </c>
      <c r="CP544" s="98">
        <v>44447</v>
      </c>
      <c r="CQ544" s="75">
        <v>2</v>
      </c>
      <c r="CR544" s="65" t="s">
        <v>1222</v>
      </c>
      <c r="CS544" s="75">
        <v>0</v>
      </c>
      <c r="CT544" s="110" t="s">
        <v>131</v>
      </c>
      <c r="CU544" s="93" t="s">
        <v>807</v>
      </c>
      <c r="CV544" s="92"/>
      <c r="CW544" s="102">
        <v>110</v>
      </c>
      <c r="CX544" s="102">
        <v>70</v>
      </c>
      <c r="CY544" s="93" t="s">
        <v>807</v>
      </c>
      <c r="CZ544" s="92" t="s">
        <v>132</v>
      </c>
      <c r="DA544" s="75" t="s">
        <v>807</v>
      </c>
      <c r="DB544" s="92">
        <v>0</v>
      </c>
      <c r="DC544" s="75" t="str">
        <f t="shared" si="345"/>
        <v/>
      </c>
      <c r="DD544" s="16" t="str">
        <f t="shared" si="346"/>
        <v/>
      </c>
      <c r="DE544" s="16" t="str">
        <f t="shared" si="347"/>
        <v/>
      </c>
      <c r="DF544" s="16" t="str">
        <f t="shared" si="361"/>
        <v/>
      </c>
      <c r="DG544" s="16" t="str">
        <f t="shared" si="359"/>
        <v xml:space="preserve"> +  +  + </v>
      </c>
      <c r="DH544" s="16" t="str">
        <f t="shared" ref="DH544:DH547" si="366">E544</f>
        <v>HTA</v>
      </c>
      <c r="DI544" s="98"/>
      <c r="DJ544" s="75" t="str">
        <f t="shared" si="348"/>
        <v>NO</v>
      </c>
      <c r="DL544" s="98"/>
      <c r="DM544" s="98">
        <v>44447</v>
      </c>
      <c r="DN544" s="75" t="str">
        <f t="shared" si="349"/>
        <v>SI</v>
      </c>
      <c r="DO544" s="98"/>
      <c r="DP544" s="75" t="str">
        <f t="shared" si="350"/>
        <v>NO</v>
      </c>
      <c r="DQ544" s="98"/>
      <c r="DR544" s="75" t="str">
        <f t="shared" si="351"/>
        <v>NO</v>
      </c>
      <c r="DS544" s="98"/>
      <c r="DT544" s="75" t="str">
        <f t="shared" si="352"/>
        <v>NO</v>
      </c>
      <c r="DU544" s="98"/>
      <c r="DV544" s="75" t="str">
        <f t="shared" si="353"/>
        <v>NO</v>
      </c>
      <c r="DW544" s="98"/>
      <c r="DX544" s="75" t="str">
        <f t="shared" si="354"/>
        <v>NO</v>
      </c>
      <c r="DY544" s="98">
        <v>44504</v>
      </c>
      <c r="DZ544" s="75" t="str">
        <f t="shared" si="355"/>
        <v>SI</v>
      </c>
      <c r="EA544" s="98"/>
      <c r="EB544" s="75" t="str">
        <f t="shared" si="356"/>
        <v>NO</v>
      </c>
      <c r="EC544" s="98" t="s">
        <v>807</v>
      </c>
      <c r="ED544" s="92" t="s">
        <v>1530</v>
      </c>
      <c r="EE544" s="92"/>
      <c r="EF544" s="98" t="s">
        <v>807</v>
      </c>
      <c r="EG544" s="94"/>
      <c r="EH544" s="99"/>
      <c r="EI544" s="99" t="s">
        <v>807</v>
      </c>
      <c r="EJ544" s="99"/>
      <c r="EK544" s="111">
        <v>44504</v>
      </c>
      <c r="EL544" s="92">
        <v>0.68</v>
      </c>
      <c r="EM544" s="112">
        <v>44504</v>
      </c>
      <c r="EN544" s="102">
        <v>81</v>
      </c>
      <c r="EO544" s="111">
        <v>44504</v>
      </c>
      <c r="EP544" s="92">
        <v>227</v>
      </c>
      <c r="EQ544" s="111">
        <v>44504</v>
      </c>
      <c r="ER544" s="99">
        <v>154.66</v>
      </c>
      <c r="ES544" s="111">
        <v>44504</v>
      </c>
      <c r="ET544" s="192">
        <v>49</v>
      </c>
      <c r="EU544" s="111">
        <v>44504</v>
      </c>
      <c r="EV544" s="92">
        <v>116.7</v>
      </c>
      <c r="EW544" s="101">
        <v>44504</v>
      </c>
      <c r="EX544" s="92"/>
      <c r="EY544" s="103"/>
      <c r="EZ544" s="92"/>
      <c r="FA544" s="102"/>
      <c r="FB544" s="102"/>
      <c r="FC544" s="92"/>
      <c r="FD544" s="92"/>
      <c r="FE544" s="112">
        <v>44504</v>
      </c>
      <c r="FF544" s="125">
        <v>17.3</v>
      </c>
      <c r="FG544" s="111">
        <v>44504</v>
      </c>
      <c r="FH544" s="125">
        <v>100.8</v>
      </c>
      <c r="FI544" s="92"/>
      <c r="FJ544" s="94"/>
      <c r="FK544" s="92"/>
      <c r="FL544" s="114">
        <v>44902</v>
      </c>
      <c r="FM544" s="98" t="s">
        <v>1530</v>
      </c>
      <c r="FN544" s="97">
        <v>44992</v>
      </c>
      <c r="FO544" s="107"/>
      <c r="FP544" s="92" t="s">
        <v>132</v>
      </c>
      <c r="FQ544" s="92" t="s">
        <v>132</v>
      </c>
      <c r="FR544" s="92" t="s">
        <v>132</v>
      </c>
      <c r="FS544" s="107" t="s">
        <v>807</v>
      </c>
      <c r="FT544" s="92" t="s">
        <v>132</v>
      </c>
      <c r="FU544" s="92"/>
      <c r="GM544" s="102"/>
    </row>
    <row r="545" spans="1:195" s="75" customFormat="1" x14ac:dyDescent="0.25">
      <c r="A545" s="85">
        <v>2022</v>
      </c>
      <c r="B545" s="76">
        <v>44926</v>
      </c>
      <c r="C545" s="85" t="s">
        <v>121</v>
      </c>
      <c r="D545" s="85" t="s">
        <v>122</v>
      </c>
      <c r="E545" s="85" t="s">
        <v>123</v>
      </c>
      <c r="F545" s="77">
        <f t="shared" si="360"/>
        <v>544</v>
      </c>
      <c r="G545" s="85" t="s">
        <v>1586</v>
      </c>
      <c r="H545" s="85">
        <v>86</v>
      </c>
      <c r="I545" s="85" t="s">
        <v>797</v>
      </c>
      <c r="J545" s="217" t="s">
        <v>992</v>
      </c>
      <c r="K545" s="77" t="str">
        <f>VLOOKUP(J545,[1]CodMpios!$B$1075:$E$1087,4,FALSE)</f>
        <v>86760 - Santiago</v>
      </c>
      <c r="L545" s="77" t="str">
        <f>VLOOKUP($J545,[1]Coord_Mpios_X_Y!$B$102:$K$114,9,FALSE)</f>
        <v>1,085812856611</v>
      </c>
      <c r="M545" s="77" t="str">
        <f>VLOOKUP($J545,[1]Coord_Mpios_X_Y!$B$102:$K$114,10,FALSE)</f>
        <v>-77,005629007610</v>
      </c>
      <c r="N545" s="86" t="s">
        <v>1775</v>
      </c>
      <c r="O545" s="86" t="s">
        <v>1776</v>
      </c>
      <c r="P545" s="218"/>
      <c r="Q545" s="85" t="s">
        <v>126</v>
      </c>
      <c r="R545" s="108">
        <v>27469193</v>
      </c>
      <c r="S545" s="62" t="str">
        <f t="shared" si="342"/>
        <v>CC27469193</v>
      </c>
      <c r="T545" s="91" t="s">
        <v>189</v>
      </c>
      <c r="U545" s="85" t="s">
        <v>324</v>
      </c>
      <c r="V545" s="91" t="s">
        <v>362</v>
      </c>
      <c r="W545" s="85" t="s">
        <v>1014</v>
      </c>
      <c r="X545" s="87">
        <v>17107</v>
      </c>
      <c r="Y545" s="89">
        <f t="shared" si="357"/>
        <v>46</v>
      </c>
      <c r="Z545" s="63">
        <f>VLOOKUP($Y545,[1]Edades!$A$3:$H$153,4,FALSE)</f>
        <v>5</v>
      </c>
      <c r="AA545" s="63" t="str">
        <f>VLOOKUP($Y545,[1]Edades!$A$3:$H$153,6,FALSE)</f>
        <v>5 - Adultez</v>
      </c>
      <c r="AB545" s="63">
        <f>VLOOKUP($Y545,[1]Edades!$A$3:$H$153,7,FALSE)</f>
        <v>10</v>
      </c>
      <c r="AC545" s="63" t="str">
        <f>VLOOKUP($Y545,[1]Edades!$A$3:$H$153,8,FALSE)</f>
        <v>45-49</v>
      </c>
      <c r="AD545" s="91" t="s">
        <v>1590</v>
      </c>
      <c r="AE545" s="85">
        <v>2</v>
      </c>
      <c r="AF545" s="85" t="s">
        <v>807</v>
      </c>
      <c r="AG545" s="86" t="s">
        <v>1777</v>
      </c>
      <c r="AH545" s="85" t="s">
        <v>807</v>
      </c>
      <c r="AI545" s="85" t="s">
        <v>807</v>
      </c>
      <c r="AJ545" s="85" t="s">
        <v>807</v>
      </c>
      <c r="AK545" s="86" t="s">
        <v>1775</v>
      </c>
      <c r="AL545" s="86" t="s">
        <v>1600</v>
      </c>
      <c r="AM545" s="85" t="s">
        <v>1786</v>
      </c>
      <c r="AN545" s="85" t="s">
        <v>131</v>
      </c>
      <c r="AO545" s="85" t="s">
        <v>131</v>
      </c>
      <c r="AP545" s="85" t="s">
        <v>131</v>
      </c>
      <c r="AQ545" s="75" t="s">
        <v>1841</v>
      </c>
      <c r="AR545" s="53" t="str">
        <f t="shared" si="358"/>
        <v>86760 - Santiago</v>
      </c>
      <c r="AS545" s="85" t="s">
        <v>770</v>
      </c>
      <c r="AT545" s="85">
        <v>3176981542</v>
      </c>
      <c r="AU545" s="85" t="s">
        <v>1219</v>
      </c>
      <c r="AV545" s="85"/>
      <c r="AW545" s="85"/>
      <c r="AX545" s="85"/>
      <c r="AY545" s="85"/>
      <c r="AZ545" s="85"/>
      <c r="BA545" s="85">
        <v>86</v>
      </c>
      <c r="BB545" s="85" t="s">
        <v>1778</v>
      </c>
      <c r="BC545" s="85">
        <v>86760</v>
      </c>
      <c r="BD545" s="85" t="s">
        <v>770</v>
      </c>
      <c r="BE545" s="89">
        <v>860010017201</v>
      </c>
      <c r="BF545" t="s">
        <v>1079</v>
      </c>
      <c r="BG545" s="85" t="s">
        <v>1779</v>
      </c>
      <c r="BH545" s="85" t="s">
        <v>1780</v>
      </c>
      <c r="BI545" s="85">
        <v>4201616</v>
      </c>
      <c r="BJ545" s="85"/>
      <c r="BK545" s="85"/>
      <c r="BL545" s="85" t="s">
        <v>807</v>
      </c>
      <c r="BM545" s="85" t="s">
        <v>130</v>
      </c>
      <c r="BN545" s="85" t="s">
        <v>132</v>
      </c>
      <c r="BO545" s="85">
        <v>0</v>
      </c>
      <c r="BP545" s="85" t="s">
        <v>132</v>
      </c>
      <c r="BQ545" s="85" t="s">
        <v>132</v>
      </c>
      <c r="BR545" s="85" t="s">
        <v>807</v>
      </c>
      <c r="BS545" s="85" t="s">
        <v>807</v>
      </c>
      <c r="BT545" s="90">
        <v>44448</v>
      </c>
      <c r="BU545" s="85" t="s">
        <v>1677</v>
      </c>
      <c r="BV545" s="85" t="s">
        <v>130</v>
      </c>
      <c r="BW545" s="91" t="s">
        <v>1678</v>
      </c>
      <c r="BX545" s="85"/>
      <c r="BY545" s="85" t="s">
        <v>132</v>
      </c>
      <c r="BZ545" s="85" t="s">
        <v>807</v>
      </c>
      <c r="CA545" s="85" t="s">
        <v>807</v>
      </c>
      <c r="CB545" s="85"/>
      <c r="CC545" s="85"/>
      <c r="CD545" s="85" t="s">
        <v>131</v>
      </c>
      <c r="CE545" s="88" t="s">
        <v>1681</v>
      </c>
      <c r="CF545" s="80" t="str">
        <f t="shared" si="363"/>
        <v>HTA</v>
      </c>
      <c r="CG545" s="109">
        <v>64</v>
      </c>
      <c r="CH545" s="95">
        <v>156</v>
      </c>
      <c r="CI545" s="50">
        <f t="shared" si="343"/>
        <v>26.298487836949374</v>
      </c>
      <c r="CJ545" s="18" t="str">
        <f t="shared" si="344"/>
        <v>SOBREPESO</v>
      </c>
      <c r="CK545" s="95">
        <f>Hoja1!L547</f>
        <v>10</v>
      </c>
      <c r="CL545" s="10" t="s">
        <v>1112</v>
      </c>
      <c r="CM545" s="97">
        <v>44448</v>
      </c>
      <c r="CN545" s="92"/>
      <c r="CO545" s="75">
        <v>1</v>
      </c>
      <c r="CP545" s="97">
        <v>44448</v>
      </c>
      <c r="CQ545" s="75">
        <v>2</v>
      </c>
      <c r="CR545" s="65" t="s">
        <v>1222</v>
      </c>
      <c r="CS545" s="75">
        <v>0</v>
      </c>
      <c r="CT545" s="92" t="s">
        <v>131</v>
      </c>
      <c r="CU545" s="93" t="s">
        <v>807</v>
      </c>
      <c r="CV545" s="92"/>
      <c r="CW545" s="102">
        <v>126</v>
      </c>
      <c r="CX545" s="102">
        <v>82</v>
      </c>
      <c r="CY545" s="93" t="s">
        <v>807</v>
      </c>
      <c r="CZ545" s="92" t="s">
        <v>132</v>
      </c>
      <c r="DA545" s="75" t="s">
        <v>807</v>
      </c>
      <c r="DB545" s="92">
        <v>0</v>
      </c>
      <c r="DC545" s="75" t="str">
        <f t="shared" si="345"/>
        <v/>
      </c>
      <c r="DD545" s="16" t="str">
        <f t="shared" si="346"/>
        <v/>
      </c>
      <c r="DE545" s="16" t="str">
        <f t="shared" si="347"/>
        <v/>
      </c>
      <c r="DF545" s="16" t="str">
        <f t="shared" si="361"/>
        <v/>
      </c>
      <c r="DG545" s="16" t="str">
        <f t="shared" si="359"/>
        <v xml:space="preserve"> +  +  + </v>
      </c>
      <c r="DH545" s="16" t="str">
        <f t="shared" si="366"/>
        <v>HTA</v>
      </c>
      <c r="DI545" s="98"/>
      <c r="DJ545" s="75" t="str">
        <f t="shared" si="348"/>
        <v>NO</v>
      </c>
      <c r="DL545" s="98"/>
      <c r="DM545" s="98"/>
      <c r="DN545" s="75" t="str">
        <f t="shared" si="349"/>
        <v>NO</v>
      </c>
      <c r="DO545" s="98"/>
      <c r="DP545" s="75" t="str">
        <f t="shared" si="350"/>
        <v>NO</v>
      </c>
      <c r="DQ545" s="98"/>
      <c r="DR545" s="75" t="str">
        <f t="shared" si="351"/>
        <v>NO</v>
      </c>
      <c r="DS545" s="98">
        <v>44456</v>
      </c>
      <c r="DT545" s="75" t="str">
        <f t="shared" si="352"/>
        <v>SI</v>
      </c>
      <c r="DU545" s="98"/>
      <c r="DV545" s="75" t="str">
        <f t="shared" si="353"/>
        <v>NO</v>
      </c>
      <c r="DW545" s="98"/>
      <c r="DX545" s="75" t="str">
        <f t="shared" si="354"/>
        <v>NO</v>
      </c>
      <c r="DY545" s="98">
        <v>44447</v>
      </c>
      <c r="DZ545" s="75" t="str">
        <f t="shared" si="355"/>
        <v>SI</v>
      </c>
      <c r="EA545" s="98"/>
      <c r="EB545" s="75" t="str">
        <f t="shared" si="356"/>
        <v>NO</v>
      </c>
      <c r="EC545" s="98" t="s">
        <v>807</v>
      </c>
      <c r="ED545" s="92" t="s">
        <v>1530</v>
      </c>
      <c r="EE545" s="92"/>
      <c r="EF545" s="98" t="s">
        <v>807</v>
      </c>
      <c r="EG545" s="94"/>
      <c r="EH545" s="92" t="s">
        <v>1793</v>
      </c>
      <c r="EI545" s="99" t="s">
        <v>807</v>
      </c>
      <c r="EJ545" s="99"/>
      <c r="EK545" s="101">
        <v>44440</v>
      </c>
      <c r="EL545" s="92">
        <v>0.6</v>
      </c>
      <c r="EM545" s="103">
        <v>44440</v>
      </c>
      <c r="EN545" s="102">
        <v>90</v>
      </c>
      <c r="EO545" s="101">
        <v>44440</v>
      </c>
      <c r="EP545" s="92">
        <v>284</v>
      </c>
      <c r="EQ545" s="101">
        <v>44440</v>
      </c>
      <c r="ER545" s="99">
        <v>147.6</v>
      </c>
      <c r="ES545" s="101">
        <v>44440</v>
      </c>
      <c r="ET545" s="192">
        <v>60</v>
      </c>
      <c r="EU545" s="101">
        <v>44440</v>
      </c>
      <c r="EV545" s="92">
        <v>382</v>
      </c>
      <c r="EW545" s="101" t="s">
        <v>1940</v>
      </c>
      <c r="EX545" s="92"/>
      <c r="EY545" s="103" t="s">
        <v>1836</v>
      </c>
      <c r="EZ545" s="92">
        <v>98</v>
      </c>
      <c r="FA545" s="102"/>
      <c r="FB545" s="102"/>
      <c r="FC545" s="92"/>
      <c r="FD545" s="92"/>
      <c r="FE545" s="103">
        <v>44440</v>
      </c>
      <c r="FF545" s="105">
        <v>15</v>
      </c>
      <c r="FG545" s="101">
        <v>44440</v>
      </c>
      <c r="FH545" s="105">
        <v>20</v>
      </c>
      <c r="FI545" s="92"/>
      <c r="FJ545" s="94"/>
      <c r="FK545" s="92"/>
      <c r="FL545" s="97">
        <v>44448</v>
      </c>
      <c r="FM545" s="98" t="s">
        <v>1530</v>
      </c>
      <c r="FN545" s="97">
        <v>44813</v>
      </c>
      <c r="FO545" s="107" t="s">
        <v>807</v>
      </c>
      <c r="FP545" s="92" t="s">
        <v>132</v>
      </c>
      <c r="FQ545" s="92" t="s">
        <v>132</v>
      </c>
      <c r="FR545" s="92" t="s">
        <v>132</v>
      </c>
      <c r="FS545" s="107" t="s">
        <v>807</v>
      </c>
      <c r="FT545" s="92" t="s">
        <v>132</v>
      </c>
      <c r="FU545" s="92"/>
      <c r="GM545" s="102"/>
    </row>
    <row r="546" spans="1:195" s="75" customFormat="1" x14ac:dyDescent="0.25">
      <c r="A546" s="85">
        <v>2022</v>
      </c>
      <c r="B546" s="76">
        <v>44926</v>
      </c>
      <c r="C546" s="85" t="s">
        <v>121</v>
      </c>
      <c r="D546" s="85" t="s">
        <v>122</v>
      </c>
      <c r="E546" s="85" t="s">
        <v>123</v>
      </c>
      <c r="F546" s="77">
        <f t="shared" si="360"/>
        <v>545</v>
      </c>
      <c r="G546" s="85" t="s">
        <v>1586</v>
      </c>
      <c r="H546" s="85">
        <v>86</v>
      </c>
      <c r="I546" s="85" t="s">
        <v>797</v>
      </c>
      <c r="J546" s="217" t="s">
        <v>980</v>
      </c>
      <c r="K546" s="77" t="str">
        <f>VLOOKUP(J546,[1]CodMpios!$B$1075:$E$1087,4,FALSE)</f>
        <v>86755 - San Francisco</v>
      </c>
      <c r="L546" s="77" t="str">
        <f>VLOOKUP($J546,[1]Coord_Mpios_X_Y!$B$102:$K$114,9,FALSE)</f>
        <v>1,136071096046</v>
      </c>
      <c r="M546" s="77" t="str">
        <f>VLOOKUP($J546,[1]Coord_Mpios_X_Y!$B$102:$K$114,10,FALSE)</f>
        <v>-76,847266605795</v>
      </c>
      <c r="N546" s="86" t="s">
        <v>1592</v>
      </c>
      <c r="O546" s="86" t="s">
        <v>1776</v>
      </c>
      <c r="P546" s="218"/>
      <c r="Q546" s="85" t="s">
        <v>126</v>
      </c>
      <c r="R546" s="108">
        <v>30702616</v>
      </c>
      <c r="S546" s="62" t="str">
        <f t="shared" si="342"/>
        <v>CC30702616</v>
      </c>
      <c r="T546" s="91" t="s">
        <v>185</v>
      </c>
      <c r="U546" s="85" t="s">
        <v>475</v>
      </c>
      <c r="V546" s="91" t="s">
        <v>134</v>
      </c>
      <c r="W546" s="85" t="s">
        <v>401</v>
      </c>
      <c r="X546" s="87">
        <v>18903</v>
      </c>
      <c r="Y546" s="89">
        <f t="shared" si="357"/>
        <v>51</v>
      </c>
      <c r="Z546" s="63">
        <f>VLOOKUP($Y546,[1]Edades!$A$3:$H$153,4,FALSE)</f>
        <v>5</v>
      </c>
      <c r="AA546" s="63" t="str">
        <f>VLOOKUP($Y546,[1]Edades!$A$3:$H$153,6,FALSE)</f>
        <v>5 - Adultez</v>
      </c>
      <c r="AB546" s="63">
        <f>VLOOKUP($Y546,[1]Edades!$A$3:$H$153,7,FALSE)</f>
        <v>11</v>
      </c>
      <c r="AC546" s="63" t="str">
        <f>VLOOKUP($Y546,[1]Edades!$A$3:$H$153,8,FALSE)</f>
        <v>50-54</v>
      </c>
      <c r="AD546" s="91" t="s">
        <v>1590</v>
      </c>
      <c r="AE546" s="85">
        <v>2</v>
      </c>
      <c r="AF546" s="85" t="s">
        <v>807</v>
      </c>
      <c r="AG546" s="86" t="s">
        <v>1777</v>
      </c>
      <c r="AH546" s="85" t="s">
        <v>807</v>
      </c>
      <c r="AI546" s="85" t="s">
        <v>807</v>
      </c>
      <c r="AJ546" s="85" t="s">
        <v>807</v>
      </c>
      <c r="AK546" s="86" t="s">
        <v>1592</v>
      </c>
      <c r="AL546" s="86" t="s">
        <v>1601</v>
      </c>
      <c r="AM546" s="85" t="s">
        <v>1786</v>
      </c>
      <c r="AN546" s="85" t="s">
        <v>131</v>
      </c>
      <c r="AO546" s="85" t="s">
        <v>131</v>
      </c>
      <c r="AP546" s="85" t="s">
        <v>131</v>
      </c>
      <c r="AQ546" s="75" t="s">
        <v>1841</v>
      </c>
      <c r="AR546" s="53" t="str">
        <f t="shared" si="358"/>
        <v>86755 - San Francisco</v>
      </c>
      <c r="AS546" s="85" t="s">
        <v>1938</v>
      </c>
      <c r="AT546" s="85">
        <v>3148167757</v>
      </c>
      <c r="AU546" s="85" t="s">
        <v>1219</v>
      </c>
      <c r="AV546" s="85"/>
      <c r="AW546" s="85"/>
      <c r="AX546" s="85"/>
      <c r="AY546" s="85"/>
      <c r="AZ546" s="85"/>
      <c r="BA546" s="85">
        <v>86</v>
      </c>
      <c r="BB546" s="85" t="s">
        <v>1778</v>
      </c>
      <c r="BC546" s="85">
        <v>86755</v>
      </c>
      <c r="BD546" s="85" t="s">
        <v>1938</v>
      </c>
      <c r="BE546" s="89">
        <v>860010017201</v>
      </c>
      <c r="BF546" t="s">
        <v>1079</v>
      </c>
      <c r="BG546" s="85" t="s">
        <v>1779</v>
      </c>
      <c r="BH546" s="85" t="s">
        <v>1780</v>
      </c>
      <c r="BI546" s="85">
        <v>4201616</v>
      </c>
      <c r="BJ546" s="85"/>
      <c r="BK546" s="85"/>
      <c r="BL546" s="85" t="s">
        <v>807</v>
      </c>
      <c r="BM546" s="85" t="s">
        <v>130</v>
      </c>
      <c r="BN546" s="85" t="s">
        <v>132</v>
      </c>
      <c r="BO546" s="85">
        <v>0</v>
      </c>
      <c r="BP546" s="85" t="s">
        <v>132</v>
      </c>
      <c r="BQ546" s="85" t="s">
        <v>132</v>
      </c>
      <c r="BR546" s="85" t="s">
        <v>807</v>
      </c>
      <c r="BS546" s="85" t="s">
        <v>807</v>
      </c>
      <c r="BT546" s="90">
        <v>44452</v>
      </c>
      <c r="BU546" s="85" t="s">
        <v>1677</v>
      </c>
      <c r="BV546" s="85" t="s">
        <v>130</v>
      </c>
      <c r="BW546" s="91" t="s">
        <v>1678</v>
      </c>
      <c r="BX546" s="85"/>
      <c r="BY546" s="85" t="s">
        <v>132</v>
      </c>
      <c r="BZ546" s="85" t="s">
        <v>807</v>
      </c>
      <c r="CA546" s="85" t="s">
        <v>807</v>
      </c>
      <c r="CB546" s="85"/>
      <c r="CC546" s="85"/>
      <c r="CD546" s="85" t="s">
        <v>131</v>
      </c>
      <c r="CE546" s="88" t="s">
        <v>1681</v>
      </c>
      <c r="CF546" s="80" t="str">
        <f t="shared" si="363"/>
        <v>HTA</v>
      </c>
      <c r="CG546" s="109">
        <v>80</v>
      </c>
      <c r="CH546" s="95">
        <v>160</v>
      </c>
      <c r="CI546" s="50">
        <f t="shared" si="343"/>
        <v>31.249999999999993</v>
      </c>
      <c r="CJ546" s="18" t="str">
        <f t="shared" si="344"/>
        <v>OBESIDAD</v>
      </c>
      <c r="CK546" s="95">
        <f>Hoja1!L548</f>
        <v>18</v>
      </c>
      <c r="CL546" s="10" t="s">
        <v>1113</v>
      </c>
      <c r="CM546" s="97">
        <v>44452</v>
      </c>
      <c r="CN546" s="92"/>
      <c r="CO546" s="75">
        <v>1</v>
      </c>
      <c r="CP546" s="97">
        <v>44452</v>
      </c>
      <c r="CQ546" s="75">
        <v>2</v>
      </c>
      <c r="CR546" s="65" t="s">
        <v>1222</v>
      </c>
      <c r="CS546" s="75">
        <v>0</v>
      </c>
      <c r="CT546" s="92" t="s">
        <v>131</v>
      </c>
      <c r="CU546" s="93" t="s">
        <v>807</v>
      </c>
      <c r="CV546" s="92"/>
      <c r="CW546" s="102">
        <v>140</v>
      </c>
      <c r="CX546" s="102">
        <v>80</v>
      </c>
      <c r="CY546" s="93" t="s">
        <v>807</v>
      </c>
      <c r="CZ546" s="92" t="s">
        <v>132</v>
      </c>
      <c r="DA546" s="75" t="s">
        <v>807</v>
      </c>
      <c r="DB546" s="92">
        <v>0</v>
      </c>
      <c r="DC546" s="75" t="str">
        <f t="shared" si="345"/>
        <v/>
      </c>
      <c r="DD546" s="16" t="str">
        <f t="shared" si="346"/>
        <v/>
      </c>
      <c r="DE546" s="16" t="str">
        <f t="shared" si="347"/>
        <v/>
      </c>
      <c r="DF546" s="16" t="str">
        <f t="shared" si="361"/>
        <v/>
      </c>
      <c r="DG546" s="16" t="str">
        <f t="shared" si="359"/>
        <v xml:space="preserve"> +  +  + </v>
      </c>
      <c r="DH546" s="16" t="str">
        <f t="shared" si="366"/>
        <v>HTA</v>
      </c>
      <c r="DI546" s="98"/>
      <c r="DJ546" s="75" t="str">
        <f t="shared" si="348"/>
        <v>NO</v>
      </c>
      <c r="DL546" s="98"/>
      <c r="DM546" s="98"/>
      <c r="DN546" s="75" t="str">
        <f t="shared" si="349"/>
        <v>NO</v>
      </c>
      <c r="DO546" s="98"/>
      <c r="DP546" s="75" t="str">
        <f t="shared" si="350"/>
        <v>NO</v>
      </c>
      <c r="DQ546" s="98"/>
      <c r="DR546" s="75" t="str">
        <f t="shared" si="351"/>
        <v>NO</v>
      </c>
      <c r="DS546" s="98"/>
      <c r="DT546" s="75" t="str">
        <f t="shared" si="352"/>
        <v>NO</v>
      </c>
      <c r="DU546" s="98"/>
      <c r="DV546" s="75" t="str">
        <f t="shared" si="353"/>
        <v>NO</v>
      </c>
      <c r="DW546" s="98"/>
      <c r="DX546" s="75" t="str">
        <f t="shared" si="354"/>
        <v>NO</v>
      </c>
      <c r="DY546" s="98"/>
      <c r="DZ546" s="75" t="str">
        <f t="shared" si="355"/>
        <v>NO</v>
      </c>
      <c r="EA546" s="98"/>
      <c r="EB546" s="75" t="str">
        <f t="shared" si="356"/>
        <v>NO</v>
      </c>
      <c r="EC546" s="98" t="s">
        <v>807</v>
      </c>
      <c r="ED546" s="92" t="s">
        <v>1530</v>
      </c>
      <c r="EE546" s="92"/>
      <c r="EF546" s="98" t="s">
        <v>807</v>
      </c>
      <c r="EG546" s="94"/>
      <c r="EH546" s="92" t="s">
        <v>1793</v>
      </c>
      <c r="EI546" s="99" t="s">
        <v>807</v>
      </c>
      <c r="EJ546" s="99"/>
      <c r="EK546" s="111">
        <v>44448</v>
      </c>
      <c r="EL546" s="92">
        <v>0.7</v>
      </c>
      <c r="EM546" s="112">
        <v>44448</v>
      </c>
      <c r="EN546" s="102">
        <v>77</v>
      </c>
      <c r="EO546" s="111">
        <v>44448</v>
      </c>
      <c r="EP546" s="92">
        <v>268</v>
      </c>
      <c r="EQ546" s="111">
        <v>44448</v>
      </c>
      <c r="ER546" s="99">
        <v>168.9</v>
      </c>
      <c r="ES546" s="111">
        <v>44448</v>
      </c>
      <c r="ET546" s="192">
        <v>47.1</v>
      </c>
      <c r="EU546" s="111">
        <v>44448</v>
      </c>
      <c r="EV546" s="92">
        <v>260</v>
      </c>
      <c r="EW546" s="101" t="s">
        <v>1940</v>
      </c>
      <c r="EX546" s="92"/>
      <c r="EY546" s="103" t="s">
        <v>1836</v>
      </c>
      <c r="EZ546" s="92">
        <v>98</v>
      </c>
      <c r="FA546" s="102"/>
      <c r="FB546" s="102"/>
      <c r="FC546" s="92"/>
      <c r="FD546" s="92"/>
      <c r="FE546" s="112">
        <v>44448</v>
      </c>
      <c r="FF546" s="125">
        <v>16</v>
      </c>
      <c r="FG546" s="101" t="s">
        <v>1836</v>
      </c>
      <c r="FH546" s="105">
        <v>98</v>
      </c>
      <c r="FI546" s="92"/>
      <c r="FJ546" s="94"/>
      <c r="FK546" s="92"/>
      <c r="FL546" s="97">
        <v>44452</v>
      </c>
      <c r="FM546" s="98" t="s">
        <v>1530</v>
      </c>
      <c r="FN546" s="97">
        <v>44817</v>
      </c>
      <c r="FO546" s="107" t="s">
        <v>807</v>
      </c>
      <c r="FP546" s="92" t="s">
        <v>132</v>
      </c>
      <c r="FQ546" s="92" t="s">
        <v>132</v>
      </c>
      <c r="FR546" s="92" t="s">
        <v>132</v>
      </c>
      <c r="FS546" s="107" t="s">
        <v>807</v>
      </c>
      <c r="FT546" s="92" t="s">
        <v>132</v>
      </c>
      <c r="FU546" s="92"/>
      <c r="GM546" s="102"/>
    </row>
    <row r="547" spans="1:195" s="75" customFormat="1" x14ac:dyDescent="0.25">
      <c r="A547" s="85">
        <v>2022</v>
      </c>
      <c r="B547" s="76">
        <v>44926</v>
      </c>
      <c r="C547" s="85" t="s">
        <v>121</v>
      </c>
      <c r="D547" s="85" t="s">
        <v>122</v>
      </c>
      <c r="E547" s="85" t="s">
        <v>123</v>
      </c>
      <c r="F547" s="77">
        <f t="shared" si="360"/>
        <v>546</v>
      </c>
      <c r="G547" s="85" t="s">
        <v>1586</v>
      </c>
      <c r="H547" s="85">
        <v>86</v>
      </c>
      <c r="I547" s="85" t="s">
        <v>797</v>
      </c>
      <c r="J547" s="217" t="s">
        <v>992</v>
      </c>
      <c r="K547" s="77" t="str">
        <f>VLOOKUP(J547,[1]CodMpios!$B$1075:$E$1087,4,FALSE)</f>
        <v>86760 - Santiago</v>
      </c>
      <c r="L547" s="77" t="str">
        <f>VLOOKUP($J547,[1]Coord_Mpios_X_Y!$B$102:$K$114,9,FALSE)</f>
        <v>1,085812856611</v>
      </c>
      <c r="M547" s="77" t="str">
        <f>VLOOKUP($J547,[1]Coord_Mpios_X_Y!$B$102:$K$114,10,FALSE)</f>
        <v>-77,005629007610</v>
      </c>
      <c r="N547" s="86" t="s">
        <v>1775</v>
      </c>
      <c r="O547" s="86" t="s">
        <v>1776</v>
      </c>
      <c r="P547" s="218"/>
      <c r="Q547" s="85" t="s">
        <v>126</v>
      </c>
      <c r="R547" s="108">
        <v>27469749</v>
      </c>
      <c r="S547" s="62" t="str">
        <f t="shared" si="342"/>
        <v>CC27469749</v>
      </c>
      <c r="T547" s="91" t="s">
        <v>461</v>
      </c>
      <c r="U547" s="85" t="s">
        <v>267</v>
      </c>
      <c r="V547" s="91" t="s">
        <v>129</v>
      </c>
      <c r="W547" s="85" t="s">
        <v>241</v>
      </c>
      <c r="X547" s="87">
        <v>23144</v>
      </c>
      <c r="Y547" s="89">
        <f t="shared" si="357"/>
        <v>63</v>
      </c>
      <c r="Z547" s="63">
        <f>VLOOKUP($Y547,[1]Edades!$A$3:$H$153,4,FALSE)</f>
        <v>6</v>
      </c>
      <c r="AA547" s="63" t="str">
        <f>VLOOKUP($Y547,[1]Edades!$A$3:$H$153,6,FALSE)</f>
        <v>6 - Persona mayor</v>
      </c>
      <c r="AB547" s="63">
        <f>VLOOKUP($Y547,[1]Edades!$A$3:$H$153,7,FALSE)</f>
        <v>13</v>
      </c>
      <c r="AC547" s="63" t="str">
        <f>VLOOKUP($Y547,[1]Edades!$A$3:$H$153,8,FALSE)</f>
        <v>60-64</v>
      </c>
      <c r="AD547" s="91" t="s">
        <v>1590</v>
      </c>
      <c r="AE547" s="85">
        <v>2</v>
      </c>
      <c r="AF547" s="85" t="s">
        <v>807</v>
      </c>
      <c r="AG547" s="86" t="s">
        <v>1777</v>
      </c>
      <c r="AH547" s="85" t="s">
        <v>807</v>
      </c>
      <c r="AI547" s="85" t="s">
        <v>807</v>
      </c>
      <c r="AJ547" s="85" t="s">
        <v>807</v>
      </c>
      <c r="AK547" s="86" t="s">
        <v>1775</v>
      </c>
      <c r="AL547" s="86" t="s">
        <v>1600</v>
      </c>
      <c r="AM547" s="85" t="s">
        <v>1786</v>
      </c>
      <c r="AN547" s="85" t="s">
        <v>131</v>
      </c>
      <c r="AO547" s="85" t="s">
        <v>131</v>
      </c>
      <c r="AP547" s="85" t="s">
        <v>131</v>
      </c>
      <c r="AQ547" s="75" t="s">
        <v>1841</v>
      </c>
      <c r="AR547" s="53" t="str">
        <f t="shared" si="358"/>
        <v>86760 - Santiago</v>
      </c>
      <c r="AS547" s="85" t="s">
        <v>770</v>
      </c>
      <c r="AT547" s="85">
        <v>3103786777</v>
      </c>
      <c r="AU547" s="85" t="s">
        <v>1219</v>
      </c>
      <c r="AV547" s="85"/>
      <c r="AW547" s="85"/>
      <c r="AX547" s="85"/>
      <c r="AY547" s="85"/>
      <c r="AZ547" s="85"/>
      <c r="BA547" s="85">
        <v>86</v>
      </c>
      <c r="BB547" s="85" t="s">
        <v>1778</v>
      </c>
      <c r="BC547" s="85">
        <v>86760</v>
      </c>
      <c r="BD547" s="85" t="s">
        <v>770</v>
      </c>
      <c r="BE547" s="89">
        <v>860010017201</v>
      </c>
      <c r="BF547" t="s">
        <v>1079</v>
      </c>
      <c r="BG547" s="85" t="s">
        <v>1779</v>
      </c>
      <c r="BH547" s="85" t="s">
        <v>1780</v>
      </c>
      <c r="BI547" s="85">
        <v>4201616</v>
      </c>
      <c r="BJ547" s="85"/>
      <c r="BK547" s="85"/>
      <c r="BL547" s="85" t="s">
        <v>807</v>
      </c>
      <c r="BM547" s="85" t="s">
        <v>130</v>
      </c>
      <c r="BN547" s="85" t="s">
        <v>132</v>
      </c>
      <c r="BO547" s="85">
        <v>0</v>
      </c>
      <c r="BP547" s="85" t="s">
        <v>132</v>
      </c>
      <c r="BQ547" s="85" t="s">
        <v>132</v>
      </c>
      <c r="BR547" s="85" t="s">
        <v>807</v>
      </c>
      <c r="BS547" s="85" t="s">
        <v>807</v>
      </c>
      <c r="BT547" s="90">
        <v>44453</v>
      </c>
      <c r="BU547" s="85" t="s">
        <v>1677</v>
      </c>
      <c r="BV547" s="85" t="s">
        <v>130</v>
      </c>
      <c r="BW547" s="91" t="s">
        <v>1678</v>
      </c>
      <c r="BX547" s="85"/>
      <c r="BY547" s="85" t="s">
        <v>132</v>
      </c>
      <c r="BZ547" s="85" t="s">
        <v>807</v>
      </c>
      <c r="CA547" s="85" t="s">
        <v>807</v>
      </c>
      <c r="CB547" s="85"/>
      <c r="CC547" s="85"/>
      <c r="CD547" s="85" t="s">
        <v>131</v>
      </c>
      <c r="CE547" s="88" t="s">
        <v>1681</v>
      </c>
      <c r="CF547" s="80" t="str">
        <f t="shared" si="363"/>
        <v>HTA</v>
      </c>
      <c r="CG547" s="109">
        <v>72</v>
      </c>
      <c r="CH547" s="95">
        <v>160</v>
      </c>
      <c r="CI547" s="50">
        <f t="shared" si="343"/>
        <v>28.124999999999993</v>
      </c>
      <c r="CJ547" s="18" t="str">
        <f t="shared" si="344"/>
        <v>SOBREPESO</v>
      </c>
      <c r="CK547" s="95">
        <f>Hoja1!L549</f>
        <v>17</v>
      </c>
      <c r="CL547" s="10" t="s">
        <v>1113</v>
      </c>
      <c r="CM547" s="97">
        <v>44453</v>
      </c>
      <c r="CN547" s="92"/>
      <c r="CO547" s="75">
        <v>1</v>
      </c>
      <c r="CP547" s="97">
        <v>44453</v>
      </c>
      <c r="CQ547" s="75">
        <v>2</v>
      </c>
      <c r="CR547" s="65" t="s">
        <v>1222</v>
      </c>
      <c r="CS547" s="75">
        <v>0</v>
      </c>
      <c r="CT547" s="92" t="s">
        <v>131</v>
      </c>
      <c r="CU547" s="93" t="s">
        <v>807</v>
      </c>
      <c r="CV547" s="92"/>
      <c r="CW547" s="102">
        <v>130</v>
      </c>
      <c r="CX547" s="102">
        <v>82</v>
      </c>
      <c r="CY547" s="93" t="s">
        <v>807</v>
      </c>
      <c r="CZ547" s="92" t="s">
        <v>132</v>
      </c>
      <c r="DA547" s="75" t="s">
        <v>807</v>
      </c>
      <c r="DB547" s="92">
        <v>0</v>
      </c>
      <c r="DC547" s="75" t="str">
        <f t="shared" si="345"/>
        <v/>
      </c>
      <c r="DD547" s="16" t="str">
        <f t="shared" si="346"/>
        <v/>
      </c>
      <c r="DE547" s="16" t="str">
        <f t="shared" si="347"/>
        <v/>
      </c>
      <c r="DF547" s="16" t="str">
        <f t="shared" si="361"/>
        <v/>
      </c>
      <c r="DG547" s="16" t="str">
        <f t="shared" si="359"/>
        <v xml:space="preserve"> +  +  + </v>
      </c>
      <c r="DH547" s="16" t="str">
        <f t="shared" si="366"/>
        <v>HTA</v>
      </c>
      <c r="DI547" s="98"/>
      <c r="DJ547" s="75" t="str">
        <f t="shared" si="348"/>
        <v>NO</v>
      </c>
      <c r="DL547" s="98"/>
      <c r="DM547" s="98"/>
      <c r="DN547" s="75" t="str">
        <f t="shared" si="349"/>
        <v>NO</v>
      </c>
      <c r="DO547" s="98"/>
      <c r="DP547" s="75" t="str">
        <f t="shared" si="350"/>
        <v>NO</v>
      </c>
      <c r="DQ547" s="98"/>
      <c r="DR547" s="75" t="str">
        <f t="shared" si="351"/>
        <v>NO</v>
      </c>
      <c r="DS547" s="98"/>
      <c r="DT547" s="75" t="str">
        <f t="shared" si="352"/>
        <v>NO</v>
      </c>
      <c r="DU547" s="98"/>
      <c r="DV547" s="75" t="str">
        <f t="shared" si="353"/>
        <v>NO</v>
      </c>
      <c r="DW547" s="98"/>
      <c r="DX547" s="75" t="str">
        <f t="shared" si="354"/>
        <v>NO</v>
      </c>
      <c r="DY547" s="98">
        <v>44434</v>
      </c>
      <c r="DZ547" s="75" t="str">
        <f t="shared" si="355"/>
        <v>SI</v>
      </c>
      <c r="EA547" s="98"/>
      <c r="EB547" s="75" t="str">
        <f t="shared" si="356"/>
        <v>NO</v>
      </c>
      <c r="EC547" s="98" t="s">
        <v>807</v>
      </c>
      <c r="ED547" s="92" t="s">
        <v>1530</v>
      </c>
      <c r="EE547" s="92"/>
      <c r="EF547" s="98" t="s">
        <v>807</v>
      </c>
      <c r="EG547" s="94"/>
      <c r="EH547" s="92" t="s">
        <v>1793</v>
      </c>
      <c r="EI547" s="99" t="s">
        <v>807</v>
      </c>
      <c r="EJ547" s="99"/>
      <c r="EK547" s="111">
        <v>44434</v>
      </c>
      <c r="EL547" s="92">
        <v>0.6</v>
      </c>
      <c r="EM547" s="112">
        <v>44434</v>
      </c>
      <c r="EN547" s="102">
        <v>71</v>
      </c>
      <c r="EO547" s="111">
        <v>44434</v>
      </c>
      <c r="EP547" s="92">
        <v>198</v>
      </c>
      <c r="EQ547" s="111">
        <v>44434</v>
      </c>
      <c r="ER547" s="99">
        <v>118.8</v>
      </c>
      <c r="ES547" s="111">
        <v>44434</v>
      </c>
      <c r="ET547" s="192">
        <v>60</v>
      </c>
      <c r="EU547" s="111">
        <v>44434</v>
      </c>
      <c r="EV547" s="92">
        <v>96</v>
      </c>
      <c r="EW547" s="101" t="s">
        <v>1940</v>
      </c>
      <c r="EX547" s="92"/>
      <c r="EY547" s="103" t="s">
        <v>1836</v>
      </c>
      <c r="EZ547" s="92">
        <v>98</v>
      </c>
      <c r="FA547" s="102"/>
      <c r="FB547" s="102"/>
      <c r="FC547" s="92"/>
      <c r="FD547" s="92"/>
      <c r="FE547" s="112">
        <v>44434</v>
      </c>
      <c r="FF547" s="125">
        <v>18</v>
      </c>
      <c r="FG547" s="111">
        <v>44434</v>
      </c>
      <c r="FH547" s="125">
        <v>100</v>
      </c>
      <c r="FI547" s="92"/>
      <c r="FJ547" s="94"/>
      <c r="FK547" s="92"/>
      <c r="FL547" s="97">
        <v>44453</v>
      </c>
      <c r="FM547" s="98" t="s">
        <v>1530</v>
      </c>
      <c r="FN547" s="97">
        <v>44818</v>
      </c>
      <c r="FO547" s="107" t="s">
        <v>807</v>
      </c>
      <c r="FP547" s="92" t="s">
        <v>132</v>
      </c>
      <c r="FQ547" s="92" t="s">
        <v>132</v>
      </c>
      <c r="FR547" s="92" t="s">
        <v>132</v>
      </c>
      <c r="FS547" s="107" t="s">
        <v>807</v>
      </c>
      <c r="FT547" s="92" t="s">
        <v>132</v>
      </c>
      <c r="FU547" s="92"/>
      <c r="GM547" s="102"/>
    </row>
    <row r="548" spans="1:195" s="75" customFormat="1" x14ac:dyDescent="0.25">
      <c r="A548" s="85">
        <v>2022</v>
      </c>
      <c r="B548" s="76">
        <v>44926</v>
      </c>
      <c r="C548" s="85" t="s">
        <v>121</v>
      </c>
      <c r="D548" s="85" t="s">
        <v>122</v>
      </c>
      <c r="E548" s="85" t="s">
        <v>123</v>
      </c>
      <c r="F548" s="77">
        <f t="shared" si="360"/>
        <v>547</v>
      </c>
      <c r="G548" s="85" t="s">
        <v>1586</v>
      </c>
      <c r="H548" s="85">
        <v>86</v>
      </c>
      <c r="I548" s="85" t="s">
        <v>797</v>
      </c>
      <c r="J548" s="217" t="s">
        <v>911</v>
      </c>
      <c r="K548" s="77" t="str">
        <f>VLOOKUP(J548,[1]CodMpios!$B$1075:$E$1087,4,FALSE)</f>
        <v>86568 - Puerto Asís</v>
      </c>
      <c r="L548" s="77" t="str">
        <f>VLOOKUP($J548,[1]Coord_Mpios_X_Y!$B$102:$K$114,9,FALSE)</f>
        <v>0,478611463602</v>
      </c>
      <c r="M548" s="77" t="str">
        <f>VLOOKUP($J548,[1]Coord_Mpios_X_Y!$B$102:$K$114,10,FALSE)</f>
        <v>-76,328200149562</v>
      </c>
      <c r="N548" s="86" t="s">
        <v>1775</v>
      </c>
      <c r="O548" s="86" t="s">
        <v>1776</v>
      </c>
      <c r="P548" s="218"/>
      <c r="Q548" s="85" t="s">
        <v>126</v>
      </c>
      <c r="R548" s="108">
        <v>16274280</v>
      </c>
      <c r="S548" s="62" t="str">
        <f t="shared" si="342"/>
        <v>CC16274280</v>
      </c>
      <c r="T548" s="91" t="s">
        <v>215</v>
      </c>
      <c r="U548" s="85" t="s">
        <v>198</v>
      </c>
      <c r="V548" s="91" t="s">
        <v>247</v>
      </c>
      <c r="W548" s="85" t="s">
        <v>528</v>
      </c>
      <c r="X548" s="87">
        <v>23746</v>
      </c>
      <c r="Y548" s="89">
        <f t="shared" si="357"/>
        <v>65</v>
      </c>
      <c r="Z548" s="63">
        <f>VLOOKUP($Y548,[1]Edades!$A$3:$H$153,4,FALSE)</f>
        <v>6</v>
      </c>
      <c r="AA548" s="63" t="str">
        <f>VLOOKUP($Y548,[1]Edades!$A$3:$H$153,6,FALSE)</f>
        <v>6 - Persona mayor</v>
      </c>
      <c r="AB548" s="63">
        <f>VLOOKUP($Y548,[1]Edades!$A$3:$H$153,7,FALSE)</f>
        <v>14</v>
      </c>
      <c r="AC548" s="63" t="str">
        <f>VLOOKUP($Y548,[1]Edades!$A$3:$H$153,8,FALSE)</f>
        <v>65-69</v>
      </c>
      <c r="AD548" s="91" t="s">
        <v>1589</v>
      </c>
      <c r="AE548" s="85">
        <v>1</v>
      </c>
      <c r="AF548" s="85" t="s">
        <v>807</v>
      </c>
      <c r="AG548" s="86" t="s">
        <v>1777</v>
      </c>
      <c r="AH548" s="85" t="s">
        <v>807</v>
      </c>
      <c r="AI548" s="85" t="s">
        <v>807</v>
      </c>
      <c r="AJ548" s="85" t="s">
        <v>807</v>
      </c>
      <c r="AK548" s="86" t="s">
        <v>1775</v>
      </c>
      <c r="AL548" s="86" t="s">
        <v>1602</v>
      </c>
      <c r="AM548" s="85" t="s">
        <v>1786</v>
      </c>
      <c r="AN548" s="85" t="s">
        <v>131</v>
      </c>
      <c r="AO548" s="85" t="s">
        <v>131</v>
      </c>
      <c r="AP548" s="85" t="s">
        <v>131</v>
      </c>
      <c r="AQ548" s="75" t="s">
        <v>1841</v>
      </c>
      <c r="AR548" s="53" t="str">
        <f t="shared" si="358"/>
        <v>86568 - Puerto Asís</v>
      </c>
      <c r="AS548" s="85" t="s">
        <v>1655</v>
      </c>
      <c r="AT548" s="85">
        <v>3123698352</v>
      </c>
      <c r="AU548" s="85" t="s">
        <v>1219</v>
      </c>
      <c r="AV548" s="85"/>
      <c r="AW548" s="85"/>
      <c r="AX548" s="85"/>
      <c r="AY548" s="85"/>
      <c r="AZ548" s="85"/>
      <c r="BA548" s="85">
        <v>86</v>
      </c>
      <c r="BB548" s="85" t="s">
        <v>1778</v>
      </c>
      <c r="BC548" s="85">
        <v>86568</v>
      </c>
      <c r="BD548" s="85" t="s">
        <v>1655</v>
      </c>
      <c r="BE548" s="89">
        <v>860010017201</v>
      </c>
      <c r="BF548" s="49" t="s">
        <v>1081</v>
      </c>
      <c r="BG548" s="85" t="s">
        <v>1779</v>
      </c>
      <c r="BH548" s="85" t="s">
        <v>1780</v>
      </c>
      <c r="BI548" s="85">
        <v>4201616</v>
      </c>
      <c r="BJ548" s="85"/>
      <c r="BK548" s="85"/>
      <c r="BL548" s="85" t="s">
        <v>807</v>
      </c>
      <c r="BM548" s="85" t="s">
        <v>130</v>
      </c>
      <c r="BN548" s="85" t="s">
        <v>132</v>
      </c>
      <c r="BO548" s="85">
        <v>0</v>
      </c>
      <c r="BP548" s="85" t="s">
        <v>132</v>
      </c>
      <c r="BQ548" s="85" t="s">
        <v>132</v>
      </c>
      <c r="BR548" s="85" t="s">
        <v>1676</v>
      </c>
      <c r="BS548" s="85" t="s">
        <v>132</v>
      </c>
      <c r="BT548" s="90">
        <v>44777</v>
      </c>
      <c r="BU548" s="85" t="s">
        <v>1677</v>
      </c>
      <c r="BV548" s="85" t="s">
        <v>130</v>
      </c>
      <c r="BW548" s="91" t="s">
        <v>1850</v>
      </c>
      <c r="BX548" s="85"/>
      <c r="BY548" s="85" t="s">
        <v>132</v>
      </c>
      <c r="BZ548" s="85" t="s">
        <v>130</v>
      </c>
      <c r="CA548" s="85" t="s">
        <v>132</v>
      </c>
      <c r="CB548" s="85"/>
      <c r="CC548" s="85"/>
      <c r="CD548" s="85" t="s">
        <v>131</v>
      </c>
      <c r="CE548" s="88" t="s">
        <v>1681</v>
      </c>
      <c r="CF548" s="80" t="str">
        <f t="shared" si="363"/>
        <v>HTA</v>
      </c>
      <c r="CG548" s="109">
        <v>96</v>
      </c>
      <c r="CH548" s="95">
        <v>164</v>
      </c>
      <c r="CI548" s="50">
        <f t="shared" si="343"/>
        <v>35.693039857227845</v>
      </c>
      <c r="CJ548" s="18" t="str">
        <f t="shared" si="344"/>
        <v>OBESIDAD</v>
      </c>
      <c r="CK548" s="95">
        <f>Hoja1!L550</f>
        <v>22</v>
      </c>
      <c r="CL548" s="10" t="s">
        <v>1114</v>
      </c>
      <c r="CM548" s="114">
        <v>44457</v>
      </c>
      <c r="CN548" s="92"/>
      <c r="CO548" s="75">
        <v>1</v>
      </c>
      <c r="CP548" s="98">
        <v>44457</v>
      </c>
      <c r="CQ548" s="75">
        <v>2</v>
      </c>
      <c r="CR548" s="65" t="s">
        <v>1222</v>
      </c>
      <c r="CS548" s="75">
        <v>0</v>
      </c>
      <c r="CT548" s="110" t="s">
        <v>131</v>
      </c>
      <c r="CU548" s="93" t="s">
        <v>807</v>
      </c>
      <c r="CV548" s="92"/>
      <c r="CW548" s="102">
        <v>170</v>
      </c>
      <c r="CX548" s="102">
        <v>100</v>
      </c>
      <c r="CY548" s="93" t="s">
        <v>131</v>
      </c>
      <c r="CZ548" s="92" t="s">
        <v>130</v>
      </c>
      <c r="DA548" s="75" t="s">
        <v>807</v>
      </c>
      <c r="DB548" s="92">
        <v>0</v>
      </c>
      <c r="DC548" s="75" t="str">
        <f t="shared" si="345"/>
        <v/>
      </c>
      <c r="DD548" s="16" t="str">
        <f t="shared" si="346"/>
        <v>PRESION ALTA</v>
      </c>
      <c r="DE548" s="16" t="str">
        <f t="shared" si="347"/>
        <v/>
      </c>
      <c r="DF548" s="16" t="str">
        <f t="shared" si="361"/>
        <v/>
      </c>
      <c r="DG548" s="16" t="str">
        <f t="shared" si="359"/>
        <v xml:space="preserve"> + PRESION ALTA +  + </v>
      </c>
      <c r="DH548" s="16" t="str">
        <f>VLOOKUP(DG548,Hoja3!$A$19:$B$41,2,FALSE)</f>
        <v>PRESION ALTA</v>
      </c>
      <c r="DI548" s="98"/>
      <c r="DJ548" s="75" t="str">
        <f t="shared" si="348"/>
        <v>NO</v>
      </c>
      <c r="DL548" s="98"/>
      <c r="DM548" s="98"/>
      <c r="DN548" s="75" t="str">
        <f t="shared" si="349"/>
        <v>NO</v>
      </c>
      <c r="DO548" s="98"/>
      <c r="DP548" s="75" t="str">
        <f t="shared" si="350"/>
        <v>NO</v>
      </c>
      <c r="DQ548" s="98"/>
      <c r="DR548" s="75" t="str">
        <f t="shared" si="351"/>
        <v>NO</v>
      </c>
      <c r="DS548" s="98"/>
      <c r="DT548" s="75" t="str">
        <f t="shared" si="352"/>
        <v>NO</v>
      </c>
      <c r="DU548" s="98"/>
      <c r="DV548" s="75" t="str">
        <f t="shared" si="353"/>
        <v>NO</v>
      </c>
      <c r="DW548" s="98"/>
      <c r="DX548" s="75" t="str">
        <f t="shared" si="354"/>
        <v>NO</v>
      </c>
      <c r="DY548" s="98"/>
      <c r="DZ548" s="75" t="str">
        <f t="shared" si="355"/>
        <v>NO</v>
      </c>
      <c r="EA548" s="98"/>
      <c r="EB548" s="75" t="str">
        <f t="shared" si="356"/>
        <v>NO</v>
      </c>
      <c r="EC548" s="98" t="s">
        <v>807</v>
      </c>
      <c r="ED548" s="92" t="s">
        <v>1530</v>
      </c>
      <c r="EE548" s="92"/>
      <c r="EF548" s="98" t="s">
        <v>807</v>
      </c>
      <c r="EG548" s="94"/>
      <c r="EH548" s="99"/>
      <c r="EI548" s="99" t="s">
        <v>807</v>
      </c>
      <c r="EJ548" s="99"/>
      <c r="EK548" s="101"/>
      <c r="EL548" s="92"/>
      <c r="EM548" s="112"/>
      <c r="EN548" s="198"/>
      <c r="EO548" s="111">
        <v>44340</v>
      </c>
      <c r="EP548" s="92">
        <v>233</v>
      </c>
      <c r="EQ548" s="111">
        <v>44340</v>
      </c>
      <c r="ER548" s="99">
        <v>143.62</v>
      </c>
      <c r="ES548" s="111">
        <v>44340</v>
      </c>
      <c r="ET548" s="192">
        <v>51.9</v>
      </c>
      <c r="EU548" s="111">
        <v>44340</v>
      </c>
      <c r="EV548" s="92">
        <v>187.4</v>
      </c>
      <c r="EW548" s="101"/>
      <c r="EX548" s="92"/>
      <c r="EY548" s="103"/>
      <c r="EZ548" s="92"/>
      <c r="FA548" s="198"/>
      <c r="FB548" s="198"/>
      <c r="FC548" s="92"/>
      <c r="FD548" s="92"/>
      <c r="FE548" s="103"/>
      <c r="FF548" s="105"/>
      <c r="FG548" s="101"/>
      <c r="FH548" s="105"/>
      <c r="FI548" s="92"/>
      <c r="FJ548" s="94"/>
      <c r="FK548" s="92"/>
      <c r="FL548" s="97">
        <v>44777</v>
      </c>
      <c r="FM548" s="98" t="s">
        <v>1530</v>
      </c>
      <c r="FN548" s="97">
        <v>44869</v>
      </c>
      <c r="FO548" s="107" t="s">
        <v>807</v>
      </c>
      <c r="FP548" s="92" t="s">
        <v>132</v>
      </c>
      <c r="FQ548" s="92" t="s">
        <v>132</v>
      </c>
      <c r="FR548" s="92" t="s">
        <v>132</v>
      </c>
      <c r="FS548" s="107" t="s">
        <v>807</v>
      </c>
      <c r="FT548" s="92" t="s">
        <v>132</v>
      </c>
      <c r="FU548" s="92"/>
      <c r="GM548" s="198"/>
    </row>
    <row r="549" spans="1:195" s="75" customFormat="1" x14ac:dyDescent="0.25">
      <c r="A549" s="85">
        <v>2022</v>
      </c>
      <c r="B549" s="76">
        <v>44926</v>
      </c>
      <c r="C549" s="85" t="s">
        <v>121</v>
      </c>
      <c r="D549" s="85" t="s">
        <v>122</v>
      </c>
      <c r="E549" s="85" t="s">
        <v>123</v>
      </c>
      <c r="F549" s="77">
        <f t="shared" si="360"/>
        <v>548</v>
      </c>
      <c r="G549" s="85" t="s">
        <v>1586</v>
      </c>
      <c r="H549" s="85">
        <v>86</v>
      </c>
      <c r="I549" s="85" t="s">
        <v>797</v>
      </c>
      <c r="J549" s="217" t="s">
        <v>911</v>
      </c>
      <c r="K549" s="77" t="str">
        <f>VLOOKUP(J549,[1]CodMpios!$B$1075:$E$1087,4,FALSE)</f>
        <v>86568 - Puerto Asís</v>
      </c>
      <c r="L549" s="77" t="str">
        <f>VLOOKUP($J549,[1]Coord_Mpios_X_Y!$B$102:$K$114,9,FALSE)</f>
        <v>0,478611463602</v>
      </c>
      <c r="M549" s="77" t="str">
        <f>VLOOKUP($J549,[1]Coord_Mpios_X_Y!$B$102:$K$114,10,FALSE)</f>
        <v>-76,328200149562</v>
      </c>
      <c r="N549" s="86" t="s">
        <v>1775</v>
      </c>
      <c r="O549" s="86" t="s">
        <v>1776</v>
      </c>
      <c r="P549" s="218"/>
      <c r="Q549" s="85" t="s">
        <v>126</v>
      </c>
      <c r="R549" s="108">
        <v>69006737</v>
      </c>
      <c r="S549" s="62" t="str">
        <f t="shared" si="342"/>
        <v>CC69006737</v>
      </c>
      <c r="T549" s="91" t="s">
        <v>461</v>
      </c>
      <c r="U549" s="85" t="s">
        <v>530</v>
      </c>
      <c r="V549" s="91" t="s">
        <v>236</v>
      </c>
      <c r="W549" s="85" t="s">
        <v>217</v>
      </c>
      <c r="X549" s="87">
        <v>27685</v>
      </c>
      <c r="Y549" s="89">
        <f t="shared" si="357"/>
        <v>75</v>
      </c>
      <c r="Z549" s="63">
        <f>VLOOKUP($Y549,[1]Edades!$A$3:$H$153,4,FALSE)</f>
        <v>6</v>
      </c>
      <c r="AA549" s="63" t="str">
        <f>VLOOKUP($Y549,[1]Edades!$A$3:$H$153,6,FALSE)</f>
        <v>6 - Persona mayor</v>
      </c>
      <c r="AB549" s="63">
        <f>VLOOKUP($Y549,[1]Edades!$A$3:$H$153,7,FALSE)</f>
        <v>16</v>
      </c>
      <c r="AC549" s="63" t="str">
        <f>VLOOKUP($Y549,[1]Edades!$A$3:$H$153,8,FALSE)</f>
        <v>75-79</v>
      </c>
      <c r="AD549" s="91" t="s">
        <v>1590</v>
      </c>
      <c r="AE549" s="85">
        <v>2</v>
      </c>
      <c r="AF549" s="85" t="s">
        <v>807</v>
      </c>
      <c r="AG549" s="86" t="s">
        <v>1777</v>
      </c>
      <c r="AH549" s="85" t="s">
        <v>807</v>
      </c>
      <c r="AI549" s="85" t="s">
        <v>807</v>
      </c>
      <c r="AJ549" s="85" t="s">
        <v>807</v>
      </c>
      <c r="AK549" s="86" t="s">
        <v>1775</v>
      </c>
      <c r="AL549" s="86" t="s">
        <v>1601</v>
      </c>
      <c r="AM549" s="85" t="s">
        <v>1786</v>
      </c>
      <c r="AN549" s="85" t="s">
        <v>131</v>
      </c>
      <c r="AO549" s="85" t="s">
        <v>131</v>
      </c>
      <c r="AP549" s="85" t="s">
        <v>131</v>
      </c>
      <c r="AQ549" s="75" t="s">
        <v>1841</v>
      </c>
      <c r="AR549" s="53" t="str">
        <f t="shared" si="358"/>
        <v>86568 - Puerto Asís</v>
      </c>
      <c r="AS549" s="85" t="s">
        <v>1655</v>
      </c>
      <c r="AT549" s="85">
        <v>3134843476</v>
      </c>
      <c r="AU549" s="85" t="s">
        <v>1219</v>
      </c>
      <c r="AV549" s="85"/>
      <c r="AW549" s="85"/>
      <c r="AX549" s="85"/>
      <c r="AY549" s="85"/>
      <c r="AZ549" s="85"/>
      <c r="BA549" s="85">
        <v>86</v>
      </c>
      <c r="BB549" s="85" t="s">
        <v>1778</v>
      </c>
      <c r="BC549" s="85">
        <v>86568</v>
      </c>
      <c r="BD549" s="85" t="s">
        <v>1655</v>
      </c>
      <c r="BE549" s="89">
        <v>860010017201</v>
      </c>
      <c r="BF549" s="49" t="s">
        <v>1081</v>
      </c>
      <c r="BG549" s="85" t="s">
        <v>1779</v>
      </c>
      <c r="BH549" s="85" t="s">
        <v>1780</v>
      </c>
      <c r="BI549" s="85">
        <v>4201616</v>
      </c>
      <c r="BJ549" s="85"/>
      <c r="BK549" s="85"/>
      <c r="BL549" s="85" t="s">
        <v>807</v>
      </c>
      <c r="BM549" s="85" t="s">
        <v>130</v>
      </c>
      <c r="BN549" s="85" t="s">
        <v>132</v>
      </c>
      <c r="BO549" s="85">
        <v>0</v>
      </c>
      <c r="BP549" s="85" t="s">
        <v>132</v>
      </c>
      <c r="BQ549" s="85" t="s">
        <v>132</v>
      </c>
      <c r="BR549" s="85" t="s">
        <v>1676</v>
      </c>
      <c r="BS549" s="85" t="s">
        <v>132</v>
      </c>
      <c r="BT549" s="142">
        <v>44909</v>
      </c>
      <c r="BU549" s="85" t="s">
        <v>1677</v>
      </c>
      <c r="BV549" s="85" t="s">
        <v>130</v>
      </c>
      <c r="BW549" s="91" t="s">
        <v>1850</v>
      </c>
      <c r="BX549" s="85" t="s">
        <v>1683</v>
      </c>
      <c r="BY549" s="85" t="s">
        <v>132</v>
      </c>
      <c r="BZ549" s="85" t="s">
        <v>807</v>
      </c>
      <c r="CA549" s="85" t="s">
        <v>807</v>
      </c>
      <c r="CB549" s="85"/>
      <c r="CC549" s="85"/>
      <c r="CD549" s="85" t="s">
        <v>131</v>
      </c>
      <c r="CE549" s="88" t="s">
        <v>1681</v>
      </c>
      <c r="CF549" s="80" t="str">
        <f t="shared" si="363"/>
        <v>HTA</v>
      </c>
      <c r="CG549" s="109">
        <v>90</v>
      </c>
      <c r="CH549" s="95">
        <v>155</v>
      </c>
      <c r="CI549" s="50">
        <f t="shared" si="343"/>
        <v>37.460978147762745</v>
      </c>
      <c r="CJ549" s="18" t="str">
        <f t="shared" si="344"/>
        <v>OBESIDAD</v>
      </c>
      <c r="CK549" s="95">
        <f>Hoja1!L551</f>
        <v>37</v>
      </c>
      <c r="CL549" s="10" t="s">
        <v>1115</v>
      </c>
      <c r="CM549" s="114">
        <v>44458</v>
      </c>
      <c r="CN549" s="92"/>
      <c r="CO549" s="75">
        <v>1</v>
      </c>
      <c r="CP549" s="98">
        <v>44458</v>
      </c>
      <c r="CQ549" s="75">
        <v>2</v>
      </c>
      <c r="CR549" s="65" t="s">
        <v>1222</v>
      </c>
      <c r="CS549" s="75">
        <v>0</v>
      </c>
      <c r="CT549" s="110" t="s">
        <v>131</v>
      </c>
      <c r="CU549" s="93" t="s">
        <v>807</v>
      </c>
      <c r="CV549" s="92"/>
      <c r="CW549" s="102">
        <v>150</v>
      </c>
      <c r="CX549" s="102">
        <v>90</v>
      </c>
      <c r="CY549" s="93" t="s">
        <v>131</v>
      </c>
      <c r="CZ549" s="92" t="s">
        <v>132</v>
      </c>
      <c r="DA549" s="75" t="s">
        <v>807</v>
      </c>
      <c r="DB549" s="92">
        <v>0</v>
      </c>
      <c r="DC549" s="75" t="str">
        <f t="shared" si="345"/>
        <v/>
      </c>
      <c r="DD549" s="16" t="str">
        <f t="shared" si="346"/>
        <v>PRESION ALTA</v>
      </c>
      <c r="DE549" s="16" t="str">
        <f t="shared" si="347"/>
        <v/>
      </c>
      <c r="DF549" s="16" t="str">
        <f t="shared" si="361"/>
        <v/>
      </c>
      <c r="DG549" s="16" t="str">
        <f t="shared" si="359"/>
        <v xml:space="preserve"> + PRESION ALTA +  + </v>
      </c>
      <c r="DH549" s="16" t="str">
        <f>VLOOKUP(DG549,Hoja3!$A$19:$B$41,2,FALSE)</f>
        <v>PRESION ALTA</v>
      </c>
      <c r="DI549" s="98"/>
      <c r="DJ549" s="75" t="str">
        <f t="shared" si="348"/>
        <v>NO</v>
      </c>
      <c r="DL549" s="98"/>
      <c r="DM549" s="98"/>
      <c r="DN549" s="75" t="str">
        <f t="shared" si="349"/>
        <v>NO</v>
      </c>
      <c r="DO549" s="98"/>
      <c r="DP549" s="75" t="str">
        <f t="shared" si="350"/>
        <v>NO</v>
      </c>
      <c r="DQ549" s="98"/>
      <c r="DR549" s="75" t="str">
        <f t="shared" si="351"/>
        <v>NO</v>
      </c>
      <c r="DS549" s="98"/>
      <c r="DT549" s="75" t="str">
        <f t="shared" si="352"/>
        <v>NO</v>
      </c>
      <c r="DU549" s="98"/>
      <c r="DV549" s="75" t="str">
        <f t="shared" si="353"/>
        <v>NO</v>
      </c>
      <c r="DW549" s="98"/>
      <c r="DX549" s="75" t="str">
        <f t="shared" si="354"/>
        <v>NO</v>
      </c>
      <c r="DY549" s="98">
        <v>44498</v>
      </c>
      <c r="DZ549" s="75" t="str">
        <f t="shared" si="355"/>
        <v>SI</v>
      </c>
      <c r="EA549" s="98"/>
      <c r="EB549" s="75" t="str">
        <f t="shared" si="356"/>
        <v>NO</v>
      </c>
      <c r="EC549" s="98" t="s">
        <v>807</v>
      </c>
      <c r="ED549" s="92" t="s">
        <v>1530</v>
      </c>
      <c r="EE549" s="92"/>
      <c r="EF549" s="98" t="s">
        <v>807</v>
      </c>
      <c r="EG549" s="94"/>
      <c r="EH549" s="99"/>
      <c r="EI549" s="99" t="s">
        <v>807</v>
      </c>
      <c r="EJ549" s="99"/>
      <c r="EK549" s="111">
        <v>44498</v>
      </c>
      <c r="EL549" s="92">
        <v>0.5</v>
      </c>
      <c r="EM549" s="222"/>
      <c r="EN549" s="102"/>
      <c r="EO549" s="111">
        <v>44498</v>
      </c>
      <c r="EP549" s="92">
        <v>180</v>
      </c>
      <c r="EQ549" s="111">
        <v>44498</v>
      </c>
      <c r="ER549" s="99">
        <v>74.2</v>
      </c>
      <c r="ES549" s="111">
        <v>44498</v>
      </c>
      <c r="ET549" s="192">
        <v>50</v>
      </c>
      <c r="EU549" s="111">
        <v>44498</v>
      </c>
      <c r="EV549" s="92">
        <v>279</v>
      </c>
      <c r="EW549" s="101"/>
      <c r="EX549" s="92"/>
      <c r="EY549" s="103"/>
      <c r="EZ549" s="92"/>
      <c r="FA549" s="102"/>
      <c r="FB549" s="102"/>
      <c r="FC549" s="92"/>
      <c r="FD549" s="92"/>
      <c r="FE549" s="103"/>
      <c r="FF549" s="105"/>
      <c r="FG549" s="111"/>
      <c r="FH549" s="125"/>
      <c r="FI549" s="92"/>
      <c r="FJ549" s="94"/>
      <c r="FK549" s="92"/>
      <c r="FL549" s="114">
        <v>44909</v>
      </c>
      <c r="FM549" s="98" t="s">
        <v>1530</v>
      </c>
      <c r="FN549" s="114">
        <v>44999</v>
      </c>
      <c r="FO549" s="107"/>
      <c r="FP549" s="92" t="s">
        <v>132</v>
      </c>
      <c r="FQ549" s="92" t="s">
        <v>132</v>
      </c>
      <c r="FR549" s="92" t="s">
        <v>132</v>
      </c>
      <c r="FS549" s="107" t="s">
        <v>807</v>
      </c>
      <c r="FT549" s="92" t="s">
        <v>132</v>
      </c>
      <c r="FU549" s="92"/>
      <c r="GM549" s="102"/>
    </row>
    <row r="550" spans="1:195" s="75" customFormat="1" x14ac:dyDescent="0.25">
      <c r="A550" s="85">
        <v>2022</v>
      </c>
      <c r="B550" s="76">
        <v>44926</v>
      </c>
      <c r="C550" s="85" t="s">
        <v>121</v>
      </c>
      <c r="D550" s="85" t="s">
        <v>122</v>
      </c>
      <c r="E550" s="85" t="s">
        <v>123</v>
      </c>
      <c r="F550" s="77">
        <f t="shared" si="360"/>
        <v>549</v>
      </c>
      <c r="G550" s="85" t="s">
        <v>1586</v>
      </c>
      <c r="H550" s="85">
        <v>86</v>
      </c>
      <c r="I550" s="85" t="s">
        <v>797</v>
      </c>
      <c r="J550" s="217" t="s">
        <v>800</v>
      </c>
      <c r="K550" s="77" t="str">
        <f>VLOOKUP(J550,[1]CodMpios!$B$1075:$E$1087,4,FALSE)</f>
        <v>86001 - Mocoa</v>
      </c>
      <c r="L550" s="77" t="str">
        <f>VLOOKUP($J550,[1]Coord_Mpios_X_Y!$B$102:$K$114,9,FALSE)</f>
        <v>1,228574994655</v>
      </c>
      <c r="M550" s="77" t="str">
        <f>VLOOKUP($J550,[1]Coord_Mpios_X_Y!$B$102:$K$114,10,FALSE)</f>
        <v>-76,684362183288</v>
      </c>
      <c r="N550" s="86" t="s">
        <v>1775</v>
      </c>
      <c r="O550" s="86" t="s">
        <v>1776</v>
      </c>
      <c r="P550" s="218"/>
      <c r="Q550" s="85" t="s">
        <v>126</v>
      </c>
      <c r="R550" s="108">
        <v>27353800</v>
      </c>
      <c r="S550" s="62" t="str">
        <f t="shared" si="342"/>
        <v>CC27353800</v>
      </c>
      <c r="T550" s="91" t="s">
        <v>294</v>
      </c>
      <c r="U550" s="85" t="s">
        <v>324</v>
      </c>
      <c r="V550" s="91" t="s">
        <v>882</v>
      </c>
      <c r="W550" s="85" t="s">
        <v>528</v>
      </c>
      <c r="X550" s="87">
        <v>20005</v>
      </c>
      <c r="Y550" s="89">
        <f t="shared" si="357"/>
        <v>54</v>
      </c>
      <c r="Z550" s="63">
        <f>VLOOKUP($Y550,[1]Edades!$A$3:$H$153,4,FALSE)</f>
        <v>5</v>
      </c>
      <c r="AA550" s="63" t="str">
        <f>VLOOKUP($Y550,[1]Edades!$A$3:$H$153,6,FALSE)</f>
        <v>5 - Adultez</v>
      </c>
      <c r="AB550" s="63">
        <f>VLOOKUP($Y550,[1]Edades!$A$3:$H$153,7,FALSE)</f>
        <v>11</v>
      </c>
      <c r="AC550" s="63" t="str">
        <f>VLOOKUP($Y550,[1]Edades!$A$3:$H$153,8,FALSE)</f>
        <v>50-54</v>
      </c>
      <c r="AD550" s="91" t="s">
        <v>1590</v>
      </c>
      <c r="AE550" s="85">
        <v>2</v>
      </c>
      <c r="AF550" s="85" t="s">
        <v>807</v>
      </c>
      <c r="AG550" s="128" t="s">
        <v>132</v>
      </c>
      <c r="AH550" s="128" t="s">
        <v>132</v>
      </c>
      <c r="AI550" s="85" t="s">
        <v>2238</v>
      </c>
      <c r="AJ550" s="127" t="s">
        <v>807</v>
      </c>
      <c r="AK550" s="127" t="s">
        <v>1775</v>
      </c>
      <c r="AL550" s="128" t="s">
        <v>1600</v>
      </c>
      <c r="AM550" s="85" t="s">
        <v>1786</v>
      </c>
      <c r="AN550" s="85" t="s">
        <v>131</v>
      </c>
      <c r="AO550" s="85" t="s">
        <v>131</v>
      </c>
      <c r="AP550" s="85" t="s">
        <v>131</v>
      </c>
      <c r="AQ550" s="86" t="s">
        <v>1821</v>
      </c>
      <c r="AR550" s="53" t="str">
        <f t="shared" si="358"/>
        <v>86001 - Mocoa</v>
      </c>
      <c r="AS550" s="85" t="s">
        <v>1661</v>
      </c>
      <c r="AT550" s="85">
        <v>3123579093</v>
      </c>
      <c r="AU550" s="85" t="s">
        <v>1219</v>
      </c>
      <c r="AV550" s="85"/>
      <c r="AW550" s="85"/>
      <c r="AX550" s="85"/>
      <c r="AY550" s="85"/>
      <c r="AZ550" s="85"/>
      <c r="BA550" s="85">
        <v>86</v>
      </c>
      <c r="BB550" s="85" t="s">
        <v>1778</v>
      </c>
      <c r="BC550" s="85">
        <v>86001</v>
      </c>
      <c r="BD550" s="85" t="s">
        <v>1586</v>
      </c>
      <c r="BE550" s="89">
        <v>860010017201</v>
      </c>
      <c r="BF550" s="49" t="s">
        <v>1079</v>
      </c>
      <c r="BG550" s="85" t="s">
        <v>1779</v>
      </c>
      <c r="BH550" s="85" t="s">
        <v>1780</v>
      </c>
      <c r="BI550" s="85">
        <v>4201616</v>
      </c>
      <c r="BJ550" s="85"/>
      <c r="BK550" s="85"/>
      <c r="BL550" s="85" t="s">
        <v>807</v>
      </c>
      <c r="BM550" s="127" t="s">
        <v>130</v>
      </c>
      <c r="BN550" s="127" t="s">
        <v>132</v>
      </c>
      <c r="BO550" s="85">
        <v>0</v>
      </c>
      <c r="BP550" s="127" t="s">
        <v>132</v>
      </c>
      <c r="BQ550" s="127" t="s">
        <v>132</v>
      </c>
      <c r="BR550" s="85" t="s">
        <v>1676</v>
      </c>
      <c r="BS550" s="127" t="s">
        <v>132</v>
      </c>
      <c r="BT550" s="161">
        <v>44893</v>
      </c>
      <c r="BU550" s="127" t="s">
        <v>1677</v>
      </c>
      <c r="BV550" s="127" t="s">
        <v>130</v>
      </c>
      <c r="BW550" s="91" t="s">
        <v>1808</v>
      </c>
      <c r="BX550" s="127" t="s">
        <v>132</v>
      </c>
      <c r="BY550" s="127" t="s">
        <v>132</v>
      </c>
      <c r="BZ550" s="127" t="s">
        <v>130</v>
      </c>
      <c r="CA550" s="127" t="s">
        <v>132</v>
      </c>
      <c r="CB550" s="127" t="s">
        <v>132</v>
      </c>
      <c r="CC550" s="127" t="s">
        <v>132</v>
      </c>
      <c r="CD550" s="127" t="s">
        <v>131</v>
      </c>
      <c r="CE550" s="127" t="s">
        <v>1681</v>
      </c>
      <c r="CF550" s="127" t="s">
        <v>132</v>
      </c>
      <c r="CG550" s="130">
        <v>78</v>
      </c>
      <c r="CH550" s="131">
        <v>150</v>
      </c>
      <c r="CI550" s="50">
        <f t="shared" si="343"/>
        <v>34.666666666666664</v>
      </c>
      <c r="CJ550" s="18" t="str">
        <f t="shared" si="344"/>
        <v>OBESIDAD</v>
      </c>
      <c r="CK550" s="95">
        <f>Hoja1!L552</f>
        <v>28</v>
      </c>
      <c r="CL550" s="10" t="s">
        <v>1115</v>
      </c>
      <c r="CM550" s="137">
        <v>44459</v>
      </c>
      <c r="CN550" s="127"/>
      <c r="CO550" s="75">
        <v>1</v>
      </c>
      <c r="CP550" s="144">
        <v>44459</v>
      </c>
      <c r="CQ550" s="75">
        <v>2</v>
      </c>
      <c r="CR550" s="65" t="s">
        <v>1222</v>
      </c>
      <c r="CS550" s="75">
        <v>0</v>
      </c>
      <c r="CT550" s="143" t="s">
        <v>131</v>
      </c>
      <c r="CU550" s="134" t="s">
        <v>130</v>
      </c>
      <c r="CV550" s="134">
        <v>44893</v>
      </c>
      <c r="CW550" s="133">
        <v>140</v>
      </c>
      <c r="CX550" s="133">
        <v>70</v>
      </c>
      <c r="CY550" s="125" t="s">
        <v>131</v>
      </c>
      <c r="CZ550" s="127" t="s">
        <v>132</v>
      </c>
      <c r="DA550" s="127" t="s">
        <v>132</v>
      </c>
      <c r="DB550" s="92">
        <v>0</v>
      </c>
      <c r="DC550" s="75" t="str">
        <f t="shared" si="345"/>
        <v/>
      </c>
      <c r="DD550" s="16" t="str">
        <f t="shared" si="346"/>
        <v/>
      </c>
      <c r="DE550" s="16" t="str">
        <f t="shared" si="347"/>
        <v/>
      </c>
      <c r="DF550" s="16" t="str">
        <f t="shared" si="361"/>
        <v/>
      </c>
      <c r="DG550" s="16" t="str">
        <f t="shared" si="359"/>
        <v xml:space="preserve"> +  +  + </v>
      </c>
      <c r="DH550" s="16" t="str">
        <f>E550</f>
        <v>HTA</v>
      </c>
      <c r="DI550" s="127"/>
      <c r="DJ550" s="75" t="str">
        <f t="shared" si="348"/>
        <v>NO</v>
      </c>
      <c r="DL550" s="127"/>
      <c r="DM550" s="134"/>
      <c r="DN550" s="75" t="str">
        <f t="shared" si="349"/>
        <v>NO</v>
      </c>
      <c r="DO550" s="134"/>
      <c r="DP550" s="75" t="str">
        <f t="shared" si="350"/>
        <v>NO</v>
      </c>
      <c r="DQ550" s="98"/>
      <c r="DR550" s="75" t="str">
        <f t="shared" si="351"/>
        <v>NO</v>
      </c>
      <c r="DS550" s="134"/>
      <c r="DT550" s="75" t="str">
        <f t="shared" si="352"/>
        <v>NO</v>
      </c>
      <c r="DU550" s="134"/>
      <c r="DV550" s="75" t="str">
        <f t="shared" si="353"/>
        <v>NO</v>
      </c>
      <c r="DW550" s="144"/>
      <c r="DX550" s="75" t="str">
        <f t="shared" si="354"/>
        <v>NO</v>
      </c>
      <c r="DY550" s="161">
        <v>44884</v>
      </c>
      <c r="DZ550" s="75" t="str">
        <f t="shared" si="355"/>
        <v>SI</v>
      </c>
      <c r="EA550" s="144"/>
      <c r="EB550" s="75" t="str">
        <f t="shared" si="356"/>
        <v>NO</v>
      </c>
      <c r="EC550" s="134" t="s">
        <v>132</v>
      </c>
      <c r="ED550" s="127" t="s">
        <v>1530</v>
      </c>
      <c r="EE550" s="127" t="s">
        <v>807</v>
      </c>
      <c r="EF550" s="127" t="s">
        <v>1114</v>
      </c>
      <c r="EG550" s="127">
        <v>79.2</v>
      </c>
      <c r="EH550" s="127" t="s">
        <v>131</v>
      </c>
      <c r="EI550" s="127">
        <v>2</v>
      </c>
      <c r="EJ550" s="127"/>
      <c r="EK550" s="145">
        <v>44883</v>
      </c>
      <c r="EL550" s="135">
        <v>0.83</v>
      </c>
      <c r="EM550" s="162">
        <v>44919</v>
      </c>
      <c r="EN550" s="133">
        <v>123</v>
      </c>
      <c r="EO550" s="134">
        <v>44883</v>
      </c>
      <c r="EP550" s="135">
        <v>194</v>
      </c>
      <c r="EQ550" s="134">
        <v>44883</v>
      </c>
      <c r="ER550" s="99">
        <v>86.300000000000011</v>
      </c>
      <c r="ES550" s="134">
        <v>44883</v>
      </c>
      <c r="ET550" s="225">
        <v>23.9</v>
      </c>
      <c r="EU550" s="134">
        <v>44883</v>
      </c>
      <c r="EV550" s="135">
        <v>419</v>
      </c>
      <c r="EW550" s="134">
        <v>44883</v>
      </c>
      <c r="EX550" s="127">
        <v>21.6</v>
      </c>
      <c r="EY550" s="127"/>
      <c r="EZ550" s="127"/>
      <c r="FA550" s="134">
        <v>44883</v>
      </c>
      <c r="FB550" s="133" t="s">
        <v>1799</v>
      </c>
      <c r="FC550" s="134">
        <v>44496</v>
      </c>
      <c r="FD550" s="135">
        <v>4.7</v>
      </c>
      <c r="FE550" s="134">
        <v>44883</v>
      </c>
      <c r="FF550" s="135">
        <v>8</v>
      </c>
      <c r="FG550" s="134">
        <v>44883</v>
      </c>
      <c r="FH550" s="135">
        <v>37</v>
      </c>
      <c r="FI550" s="145">
        <v>44496</v>
      </c>
      <c r="FJ550" s="132" t="s">
        <v>1712</v>
      </c>
      <c r="FK550" s="127">
        <v>100</v>
      </c>
      <c r="FL550" s="161">
        <v>44893</v>
      </c>
      <c r="FM550" s="134" t="s">
        <v>1530</v>
      </c>
      <c r="FN550" s="161">
        <v>44923</v>
      </c>
      <c r="FO550" s="127"/>
      <c r="FP550" s="127" t="s">
        <v>132</v>
      </c>
      <c r="FQ550" s="127" t="s">
        <v>132</v>
      </c>
      <c r="FR550" s="127" t="s">
        <v>132</v>
      </c>
      <c r="FS550" s="138" t="s">
        <v>807</v>
      </c>
      <c r="FT550" s="127" t="s">
        <v>132</v>
      </c>
      <c r="FU550" s="127"/>
      <c r="GM550" s="133"/>
    </row>
    <row r="551" spans="1:195" s="75" customFormat="1" x14ac:dyDescent="0.25">
      <c r="A551" s="85">
        <v>2022</v>
      </c>
      <c r="B551" s="76">
        <v>44926</v>
      </c>
      <c r="C551" s="85" t="s">
        <v>121</v>
      </c>
      <c r="D551" s="85" t="s">
        <v>122</v>
      </c>
      <c r="E551" s="85" t="s">
        <v>123</v>
      </c>
      <c r="F551" s="77">
        <f t="shared" si="360"/>
        <v>550</v>
      </c>
      <c r="G551" s="85" t="s">
        <v>1586</v>
      </c>
      <c r="H551" s="85">
        <v>86</v>
      </c>
      <c r="I551" s="85" t="s">
        <v>797</v>
      </c>
      <c r="J551" s="217" t="s">
        <v>911</v>
      </c>
      <c r="K551" s="77" t="str">
        <f>VLOOKUP(J551,[1]CodMpios!$B$1075:$E$1087,4,FALSE)</f>
        <v>86568 - Puerto Asís</v>
      </c>
      <c r="L551" s="77" t="str">
        <f>VLOOKUP($J551,[1]Coord_Mpios_X_Y!$B$102:$K$114,9,FALSE)</f>
        <v>0,478611463602</v>
      </c>
      <c r="M551" s="77" t="str">
        <f>VLOOKUP($J551,[1]Coord_Mpios_X_Y!$B$102:$K$114,10,FALSE)</f>
        <v>-76,328200149562</v>
      </c>
      <c r="N551" s="86" t="s">
        <v>1775</v>
      </c>
      <c r="O551" s="86" t="s">
        <v>1776</v>
      </c>
      <c r="P551" s="218"/>
      <c r="Q551" s="85" t="s">
        <v>126</v>
      </c>
      <c r="R551" s="108">
        <v>28551024</v>
      </c>
      <c r="S551" s="62" t="str">
        <f t="shared" si="342"/>
        <v>CC28551024</v>
      </c>
      <c r="T551" s="91" t="s">
        <v>926</v>
      </c>
      <c r="U551" s="85" t="s">
        <v>351</v>
      </c>
      <c r="V551" s="91" t="s">
        <v>428</v>
      </c>
      <c r="W551" s="85" t="s">
        <v>976</v>
      </c>
      <c r="X551" s="87">
        <v>29890</v>
      </c>
      <c r="Y551" s="89">
        <f t="shared" si="357"/>
        <v>81</v>
      </c>
      <c r="Z551" s="63">
        <f>VLOOKUP($Y551,[1]Edades!$A$3:$H$153,4,FALSE)</f>
        <v>6</v>
      </c>
      <c r="AA551" s="63" t="str">
        <f>VLOOKUP($Y551,[1]Edades!$A$3:$H$153,6,FALSE)</f>
        <v>6 - Persona mayor</v>
      </c>
      <c r="AB551" s="63">
        <f>VLOOKUP($Y551,[1]Edades!$A$3:$H$153,7,FALSE)</f>
        <v>17</v>
      </c>
      <c r="AC551" s="63" t="str">
        <f>VLOOKUP($Y551,[1]Edades!$A$3:$H$153,8,FALSE)</f>
        <v>80 Y MÁS</v>
      </c>
      <c r="AD551" s="91" t="s">
        <v>1590</v>
      </c>
      <c r="AE551" s="85">
        <v>2</v>
      </c>
      <c r="AF551" s="85" t="s">
        <v>807</v>
      </c>
      <c r="AG551" s="86" t="s">
        <v>1777</v>
      </c>
      <c r="AH551" s="85" t="s">
        <v>807</v>
      </c>
      <c r="AI551" s="85" t="s">
        <v>807</v>
      </c>
      <c r="AJ551" s="85" t="s">
        <v>807</v>
      </c>
      <c r="AK551" s="86" t="s">
        <v>1775</v>
      </c>
      <c r="AL551" s="86" t="s">
        <v>1602</v>
      </c>
      <c r="AM551" s="85" t="s">
        <v>1786</v>
      </c>
      <c r="AN551" s="85" t="s">
        <v>131</v>
      </c>
      <c r="AO551" s="85" t="s">
        <v>131</v>
      </c>
      <c r="AP551" s="85" t="s">
        <v>131</v>
      </c>
      <c r="AQ551" s="75" t="s">
        <v>1841</v>
      </c>
      <c r="AR551" s="53" t="str">
        <f t="shared" si="358"/>
        <v>86568 - Puerto Asís</v>
      </c>
      <c r="AS551" s="85" t="s">
        <v>1655</v>
      </c>
      <c r="AT551" s="85">
        <v>3112908067</v>
      </c>
      <c r="AU551" s="85" t="s">
        <v>1219</v>
      </c>
      <c r="AV551" s="85"/>
      <c r="AW551" s="85"/>
      <c r="AX551" s="85"/>
      <c r="AY551" s="85"/>
      <c r="AZ551" s="85"/>
      <c r="BA551" s="85">
        <v>86</v>
      </c>
      <c r="BB551" s="85" t="s">
        <v>1778</v>
      </c>
      <c r="BC551" s="85">
        <v>86568</v>
      </c>
      <c r="BD551" s="85" t="s">
        <v>1655</v>
      </c>
      <c r="BE551" s="89">
        <v>860010017201</v>
      </c>
      <c r="BF551" s="49" t="s">
        <v>1081</v>
      </c>
      <c r="BG551" s="85" t="s">
        <v>1779</v>
      </c>
      <c r="BH551" s="85" t="s">
        <v>1780</v>
      </c>
      <c r="BI551" s="85">
        <v>4201616</v>
      </c>
      <c r="BJ551" s="85"/>
      <c r="BK551" s="85"/>
      <c r="BL551" s="85" t="s">
        <v>807</v>
      </c>
      <c r="BM551" s="85" t="s">
        <v>130</v>
      </c>
      <c r="BN551" s="85" t="s">
        <v>132</v>
      </c>
      <c r="BO551" s="85">
        <v>0</v>
      </c>
      <c r="BP551" s="85" t="s">
        <v>132</v>
      </c>
      <c r="BQ551" s="85" t="s">
        <v>132</v>
      </c>
      <c r="BR551" s="85" t="s">
        <v>807</v>
      </c>
      <c r="BS551" s="85" t="s">
        <v>807</v>
      </c>
      <c r="BT551" s="142">
        <v>44541</v>
      </c>
      <c r="BU551" s="85" t="s">
        <v>1677</v>
      </c>
      <c r="BV551" s="85" t="s">
        <v>130</v>
      </c>
      <c r="BW551" s="91" t="s">
        <v>1892</v>
      </c>
      <c r="BX551" s="85"/>
      <c r="BY551" s="88" t="s">
        <v>130</v>
      </c>
      <c r="BZ551" s="127" t="s">
        <v>132</v>
      </c>
      <c r="CA551" s="85" t="s">
        <v>807</v>
      </c>
      <c r="CB551" s="85"/>
      <c r="CC551" s="85"/>
      <c r="CD551" s="85" t="s">
        <v>131</v>
      </c>
      <c r="CE551" s="88" t="s">
        <v>1681</v>
      </c>
      <c r="CF551" s="80" t="str">
        <f t="shared" ref="CF551:CF552" si="367">E551</f>
        <v>HTA</v>
      </c>
      <c r="CG551" s="109">
        <v>74</v>
      </c>
      <c r="CH551" s="95">
        <v>155</v>
      </c>
      <c r="CI551" s="50">
        <f t="shared" si="343"/>
        <v>30.801248699271589</v>
      </c>
      <c r="CJ551" s="18" t="str">
        <f t="shared" si="344"/>
        <v>OBESIDAD</v>
      </c>
      <c r="CK551" s="95">
        <f>Hoja1!L553</f>
        <v>49</v>
      </c>
      <c r="CL551" s="10" t="s">
        <v>1115</v>
      </c>
      <c r="CM551" s="114">
        <v>44460</v>
      </c>
      <c r="CN551" s="92"/>
      <c r="CO551" s="75">
        <v>1</v>
      </c>
      <c r="CP551" s="98">
        <v>44460</v>
      </c>
      <c r="CQ551" s="75">
        <v>2</v>
      </c>
      <c r="CR551" s="65" t="s">
        <v>1222</v>
      </c>
      <c r="CS551" s="75">
        <v>0</v>
      </c>
      <c r="CT551" s="110" t="s">
        <v>131</v>
      </c>
      <c r="CU551" s="93" t="s">
        <v>807</v>
      </c>
      <c r="CV551" s="92"/>
      <c r="CW551" s="102">
        <v>145</v>
      </c>
      <c r="CX551" s="102">
        <v>90</v>
      </c>
      <c r="CY551" s="93" t="s">
        <v>807</v>
      </c>
      <c r="CZ551" s="92" t="s">
        <v>130</v>
      </c>
      <c r="DA551" s="75" t="s">
        <v>807</v>
      </c>
      <c r="DB551" s="92">
        <v>0</v>
      </c>
      <c r="DC551" s="75" t="str">
        <f t="shared" si="345"/>
        <v/>
      </c>
      <c r="DD551" s="16" t="str">
        <f t="shared" si="346"/>
        <v>PRESION ALTA</v>
      </c>
      <c r="DE551" s="16" t="str">
        <f t="shared" si="347"/>
        <v/>
      </c>
      <c r="DF551" s="16" t="str">
        <f t="shared" si="361"/>
        <v/>
      </c>
      <c r="DG551" s="16" t="str">
        <f t="shared" si="359"/>
        <v xml:space="preserve"> + PRESION ALTA +  + </v>
      </c>
      <c r="DH551" s="16" t="str">
        <f>VLOOKUP(DG551,Hoja3!$A$19:$B$41,2,FALSE)</f>
        <v>PRESION ALTA</v>
      </c>
      <c r="DI551" s="98"/>
      <c r="DJ551" s="75" t="str">
        <f t="shared" si="348"/>
        <v>NO</v>
      </c>
      <c r="DL551" s="98"/>
      <c r="DM551" s="98"/>
      <c r="DN551" s="75" t="str">
        <f t="shared" si="349"/>
        <v>NO</v>
      </c>
      <c r="DO551" s="98"/>
      <c r="DP551" s="75" t="str">
        <f t="shared" si="350"/>
        <v>NO</v>
      </c>
      <c r="DQ551" s="98"/>
      <c r="DR551" s="75" t="str">
        <f t="shared" si="351"/>
        <v>NO</v>
      </c>
      <c r="DS551" s="98"/>
      <c r="DT551" s="75" t="str">
        <f t="shared" si="352"/>
        <v>NO</v>
      </c>
      <c r="DU551" s="98"/>
      <c r="DV551" s="75" t="str">
        <f t="shared" si="353"/>
        <v>NO</v>
      </c>
      <c r="DW551" s="98"/>
      <c r="DX551" s="75" t="str">
        <f t="shared" si="354"/>
        <v>NO</v>
      </c>
      <c r="DY551" s="98">
        <v>44511</v>
      </c>
      <c r="DZ551" s="75" t="str">
        <f t="shared" si="355"/>
        <v>SI</v>
      </c>
      <c r="EA551" s="98"/>
      <c r="EB551" s="75" t="str">
        <f t="shared" si="356"/>
        <v>NO</v>
      </c>
      <c r="EC551" s="98" t="s">
        <v>807</v>
      </c>
      <c r="ED551" s="92" t="s">
        <v>1530</v>
      </c>
      <c r="EE551" s="92"/>
      <c r="EF551" s="98" t="s">
        <v>807</v>
      </c>
      <c r="EG551" s="94"/>
      <c r="EH551" s="99"/>
      <c r="EI551" s="99" t="s">
        <v>807</v>
      </c>
      <c r="EJ551" s="99"/>
      <c r="EK551" s="111">
        <v>44446</v>
      </c>
      <c r="EL551" s="92">
        <v>0.81</v>
      </c>
      <c r="EM551" s="112">
        <v>44446</v>
      </c>
      <c r="EN551" s="102">
        <v>82.5</v>
      </c>
      <c r="EO551" s="111">
        <v>44446</v>
      </c>
      <c r="EP551" s="92">
        <v>246</v>
      </c>
      <c r="EQ551" s="111">
        <v>44446</v>
      </c>
      <c r="ER551" s="99">
        <v>162.44</v>
      </c>
      <c r="ES551" s="111">
        <v>44446</v>
      </c>
      <c r="ET551" s="192">
        <v>55.5</v>
      </c>
      <c r="EU551" s="111">
        <v>44446</v>
      </c>
      <c r="EV551" s="92">
        <v>140.30000000000001</v>
      </c>
      <c r="EW551" s="111">
        <v>44504</v>
      </c>
      <c r="EX551" s="92"/>
      <c r="EY551" s="103"/>
      <c r="EZ551" s="92"/>
      <c r="FA551" s="102"/>
      <c r="FB551" s="102"/>
      <c r="FC551" s="92"/>
      <c r="FD551" s="92"/>
      <c r="FE551" s="112">
        <v>44504</v>
      </c>
      <c r="FF551" s="125">
        <v>10.3</v>
      </c>
      <c r="FG551" s="111">
        <v>44504</v>
      </c>
      <c r="FH551" s="125">
        <v>80.900000000000006</v>
      </c>
      <c r="FI551" s="92"/>
      <c r="FJ551" s="94"/>
      <c r="FK551" s="92"/>
      <c r="FL551" s="114">
        <v>44541</v>
      </c>
      <c r="FM551" s="98" t="s">
        <v>1530</v>
      </c>
      <c r="FN551" s="114">
        <v>44631</v>
      </c>
      <c r="FO551" s="107" t="s">
        <v>807</v>
      </c>
      <c r="FP551" s="92" t="s">
        <v>132</v>
      </c>
      <c r="FQ551" s="92" t="s">
        <v>132</v>
      </c>
      <c r="FR551" s="92" t="s">
        <v>132</v>
      </c>
      <c r="FS551" s="107" t="s">
        <v>807</v>
      </c>
      <c r="FT551" s="92" t="s">
        <v>132</v>
      </c>
      <c r="FU551" s="92"/>
      <c r="GM551" s="102"/>
    </row>
    <row r="552" spans="1:195" s="75" customFormat="1" x14ac:dyDescent="0.25">
      <c r="A552" s="85">
        <v>2022</v>
      </c>
      <c r="B552" s="76">
        <v>44926</v>
      </c>
      <c r="C552" s="85" t="s">
        <v>121</v>
      </c>
      <c r="D552" s="85" t="s">
        <v>122</v>
      </c>
      <c r="E552" s="85" t="s">
        <v>123</v>
      </c>
      <c r="F552" s="77">
        <f t="shared" si="360"/>
        <v>551</v>
      </c>
      <c r="G552" s="85" t="s">
        <v>1586</v>
      </c>
      <c r="H552" s="85">
        <v>86</v>
      </c>
      <c r="I552" s="85" t="s">
        <v>797</v>
      </c>
      <c r="J552" s="217" t="s">
        <v>911</v>
      </c>
      <c r="K552" s="77" t="str">
        <f>VLOOKUP(J552,[1]CodMpios!$B$1075:$E$1087,4,FALSE)</f>
        <v>86568 - Puerto Asís</v>
      </c>
      <c r="L552" s="77" t="str">
        <f>VLOOKUP($J552,[1]Coord_Mpios_X_Y!$B$102:$K$114,9,FALSE)</f>
        <v>0,478611463602</v>
      </c>
      <c r="M552" s="77" t="str">
        <f>VLOOKUP($J552,[1]Coord_Mpios_X_Y!$B$102:$K$114,10,FALSE)</f>
        <v>-76,328200149562</v>
      </c>
      <c r="N552" s="86" t="s">
        <v>1775</v>
      </c>
      <c r="O552" s="86" t="s">
        <v>1776</v>
      </c>
      <c r="P552" s="218"/>
      <c r="Q552" s="85" t="s">
        <v>126</v>
      </c>
      <c r="R552" s="108">
        <v>18112462</v>
      </c>
      <c r="S552" s="62" t="str">
        <f t="shared" si="342"/>
        <v>CC18112462</v>
      </c>
      <c r="T552" s="91" t="s">
        <v>688</v>
      </c>
      <c r="U552" s="85" t="s">
        <v>343</v>
      </c>
      <c r="V552" s="91" t="s">
        <v>194</v>
      </c>
      <c r="W552" s="85" t="s">
        <v>233</v>
      </c>
      <c r="X552" s="87">
        <v>26724</v>
      </c>
      <c r="Y552" s="89">
        <f t="shared" si="357"/>
        <v>73</v>
      </c>
      <c r="Z552" s="63">
        <f>VLOOKUP($Y552,[1]Edades!$A$3:$H$153,4,FALSE)</f>
        <v>6</v>
      </c>
      <c r="AA552" s="63" t="str">
        <f>VLOOKUP($Y552,[1]Edades!$A$3:$H$153,6,FALSE)</f>
        <v>6 - Persona mayor</v>
      </c>
      <c r="AB552" s="63">
        <f>VLOOKUP($Y552,[1]Edades!$A$3:$H$153,7,FALSE)</f>
        <v>15</v>
      </c>
      <c r="AC552" s="63" t="str">
        <f>VLOOKUP($Y552,[1]Edades!$A$3:$H$153,8,FALSE)</f>
        <v>70-74</v>
      </c>
      <c r="AD552" s="91" t="s">
        <v>1589</v>
      </c>
      <c r="AE552" s="85">
        <v>1</v>
      </c>
      <c r="AF552" s="85" t="s">
        <v>807</v>
      </c>
      <c r="AG552" s="86" t="s">
        <v>1777</v>
      </c>
      <c r="AH552" s="85" t="s">
        <v>807</v>
      </c>
      <c r="AI552" s="85" t="s">
        <v>807</v>
      </c>
      <c r="AJ552" s="85" t="s">
        <v>807</v>
      </c>
      <c r="AK552" s="86" t="s">
        <v>1775</v>
      </c>
      <c r="AL552" s="86" t="s">
        <v>1600</v>
      </c>
      <c r="AM552" s="85" t="s">
        <v>1786</v>
      </c>
      <c r="AN552" s="85" t="s">
        <v>131</v>
      </c>
      <c r="AO552" s="85" t="s">
        <v>131</v>
      </c>
      <c r="AP552" s="85" t="s">
        <v>131</v>
      </c>
      <c r="AQ552" s="75" t="s">
        <v>1841</v>
      </c>
      <c r="AR552" s="53" t="str">
        <f t="shared" si="358"/>
        <v>86568 - Puerto Asís</v>
      </c>
      <c r="AS552" s="85" t="s">
        <v>1655</v>
      </c>
      <c r="AT552" s="85">
        <v>3112078067</v>
      </c>
      <c r="AU552" s="85" t="s">
        <v>1219</v>
      </c>
      <c r="AV552" s="85"/>
      <c r="AW552" s="85"/>
      <c r="AX552" s="85"/>
      <c r="AY552" s="85"/>
      <c r="AZ552" s="85"/>
      <c r="BA552" s="85">
        <v>86</v>
      </c>
      <c r="BB552" s="85" t="s">
        <v>1778</v>
      </c>
      <c r="BC552" s="85">
        <v>86568</v>
      </c>
      <c r="BD552" s="85" t="s">
        <v>1655</v>
      </c>
      <c r="BE552" s="89">
        <v>860010017201</v>
      </c>
      <c r="BF552" s="49" t="s">
        <v>1081</v>
      </c>
      <c r="BG552" s="85" t="s">
        <v>1779</v>
      </c>
      <c r="BH552" s="85" t="s">
        <v>1780</v>
      </c>
      <c r="BI552" s="85">
        <v>4201616</v>
      </c>
      <c r="BJ552" s="85"/>
      <c r="BK552" s="85"/>
      <c r="BL552" s="85" t="s">
        <v>807</v>
      </c>
      <c r="BM552" s="85" t="s">
        <v>130</v>
      </c>
      <c r="BN552" s="85" t="s">
        <v>132</v>
      </c>
      <c r="BO552" s="85">
        <v>0</v>
      </c>
      <c r="BP552" s="85" t="s">
        <v>132</v>
      </c>
      <c r="BQ552" s="85" t="s">
        <v>132</v>
      </c>
      <c r="BR552" s="85" t="s">
        <v>1676</v>
      </c>
      <c r="BS552" s="85" t="s">
        <v>132</v>
      </c>
      <c r="BT552" s="142">
        <v>44900</v>
      </c>
      <c r="BU552" s="85" t="s">
        <v>1677</v>
      </c>
      <c r="BV552" s="85" t="s">
        <v>130</v>
      </c>
      <c r="BW552" s="91" t="s">
        <v>1682</v>
      </c>
      <c r="BX552" s="85"/>
      <c r="BY552" s="85" t="s">
        <v>132</v>
      </c>
      <c r="BZ552" s="85" t="s">
        <v>130</v>
      </c>
      <c r="CA552" s="85" t="s">
        <v>132</v>
      </c>
      <c r="CB552" s="85"/>
      <c r="CC552" s="85"/>
      <c r="CD552" s="85" t="s">
        <v>131</v>
      </c>
      <c r="CE552" s="88" t="s">
        <v>1681</v>
      </c>
      <c r="CF552" s="80" t="str">
        <f t="shared" si="367"/>
        <v>HTA</v>
      </c>
      <c r="CG552" s="109">
        <v>72</v>
      </c>
      <c r="CH552" s="95">
        <v>164</v>
      </c>
      <c r="CI552" s="50">
        <f t="shared" si="343"/>
        <v>26.769779892920884</v>
      </c>
      <c r="CJ552" s="18" t="str">
        <f t="shared" si="344"/>
        <v>SOBREPESO</v>
      </c>
      <c r="CK552" s="95">
        <f>Hoja1!L554</f>
        <v>11</v>
      </c>
      <c r="CL552" s="10" t="s">
        <v>1113</v>
      </c>
      <c r="CM552" s="114">
        <v>44461</v>
      </c>
      <c r="CN552" s="92"/>
      <c r="CO552" s="75">
        <v>1</v>
      </c>
      <c r="CP552" s="119">
        <f>CM552</f>
        <v>44461</v>
      </c>
      <c r="CQ552" s="75">
        <v>2</v>
      </c>
      <c r="CR552" s="65" t="s">
        <v>1222</v>
      </c>
      <c r="CS552" s="75">
        <v>0</v>
      </c>
      <c r="CT552" s="110" t="s">
        <v>131</v>
      </c>
      <c r="CU552" s="93" t="s">
        <v>807</v>
      </c>
      <c r="CV552" s="92"/>
      <c r="CW552" s="102">
        <v>140</v>
      </c>
      <c r="CX552" s="102">
        <v>80</v>
      </c>
      <c r="CY552" s="93" t="s">
        <v>131</v>
      </c>
      <c r="CZ552" s="92" t="s">
        <v>132</v>
      </c>
      <c r="DA552" s="75" t="s">
        <v>807</v>
      </c>
      <c r="DB552" s="92">
        <v>0</v>
      </c>
      <c r="DC552" s="75" t="str">
        <f t="shared" si="345"/>
        <v/>
      </c>
      <c r="DD552" s="16" t="str">
        <f t="shared" si="346"/>
        <v/>
      </c>
      <c r="DE552" s="16" t="str">
        <f t="shared" si="347"/>
        <v/>
      </c>
      <c r="DF552" s="16" t="str">
        <f t="shared" si="361"/>
        <v/>
      </c>
      <c r="DG552" s="16" t="str">
        <f t="shared" si="359"/>
        <v xml:space="preserve"> +  +  + </v>
      </c>
      <c r="DH552" s="16" t="str">
        <f>E552</f>
        <v>HTA</v>
      </c>
      <c r="DI552" s="98"/>
      <c r="DJ552" s="75" t="str">
        <f t="shared" si="348"/>
        <v>NO</v>
      </c>
      <c r="DL552" s="98"/>
      <c r="DM552" s="98"/>
      <c r="DN552" s="75" t="str">
        <f t="shared" si="349"/>
        <v>NO</v>
      </c>
      <c r="DO552" s="98"/>
      <c r="DP552" s="75" t="str">
        <f t="shared" si="350"/>
        <v>NO</v>
      </c>
      <c r="DQ552" s="98"/>
      <c r="DR552" s="75" t="str">
        <f t="shared" si="351"/>
        <v>NO</v>
      </c>
      <c r="DS552" s="98"/>
      <c r="DT552" s="75" t="str">
        <f t="shared" si="352"/>
        <v>NO</v>
      </c>
      <c r="DU552" s="98"/>
      <c r="DV552" s="75" t="str">
        <f t="shared" si="353"/>
        <v>NO</v>
      </c>
      <c r="DW552" s="98"/>
      <c r="DX552" s="75" t="str">
        <f t="shared" si="354"/>
        <v>NO</v>
      </c>
      <c r="DY552" s="97">
        <v>45013</v>
      </c>
      <c r="DZ552" s="75" t="str">
        <f t="shared" si="355"/>
        <v>SI</v>
      </c>
      <c r="EA552" s="98"/>
      <c r="EB552" s="75" t="str">
        <f t="shared" si="356"/>
        <v>NO</v>
      </c>
      <c r="EC552" s="98" t="s">
        <v>807</v>
      </c>
      <c r="ED552" s="92" t="s">
        <v>1530</v>
      </c>
      <c r="EE552" s="92"/>
      <c r="EF552" s="98" t="s">
        <v>807</v>
      </c>
      <c r="EG552" s="94"/>
      <c r="EH552" s="99"/>
      <c r="EI552" s="99" t="s">
        <v>807</v>
      </c>
      <c r="EJ552" s="99"/>
      <c r="EK552" s="111">
        <v>45013</v>
      </c>
      <c r="EL552" s="92">
        <v>0.56999999999999995</v>
      </c>
      <c r="EM552" s="112">
        <v>45013</v>
      </c>
      <c r="EN552" s="202">
        <v>92</v>
      </c>
      <c r="EO552" s="111">
        <v>45013</v>
      </c>
      <c r="EP552" s="92">
        <v>120</v>
      </c>
      <c r="EQ552" s="111">
        <v>45013</v>
      </c>
      <c r="ER552" s="99">
        <v>51</v>
      </c>
      <c r="ES552" s="111">
        <v>45013</v>
      </c>
      <c r="ET552" s="192">
        <v>49</v>
      </c>
      <c r="EU552" s="111">
        <v>45013</v>
      </c>
      <c r="EV552" s="92">
        <v>100</v>
      </c>
      <c r="EW552" s="101"/>
      <c r="EX552" s="92"/>
      <c r="EY552" s="103"/>
      <c r="EZ552" s="92"/>
      <c r="FA552" s="202"/>
      <c r="FB552" s="202"/>
      <c r="FC552" s="92"/>
      <c r="FD552" s="92"/>
      <c r="FE552" s="103"/>
      <c r="FF552" s="105"/>
      <c r="FG552" s="101"/>
      <c r="FH552" s="105"/>
      <c r="FI552" s="92"/>
      <c r="FJ552" s="94"/>
      <c r="FK552" s="92"/>
      <c r="FL552" s="114">
        <v>44900</v>
      </c>
      <c r="FM552" s="98" t="s">
        <v>1530</v>
      </c>
      <c r="FN552" s="97">
        <v>44990</v>
      </c>
      <c r="FO552" s="107"/>
      <c r="FP552" s="92" t="s">
        <v>132</v>
      </c>
      <c r="FQ552" s="92" t="s">
        <v>132</v>
      </c>
      <c r="FR552" s="92" t="s">
        <v>132</v>
      </c>
      <c r="FS552" s="107" t="s">
        <v>807</v>
      </c>
      <c r="FT552" s="92" t="s">
        <v>132</v>
      </c>
      <c r="FU552" s="92"/>
      <c r="GM552" s="202"/>
    </row>
    <row r="553" spans="1:195" s="75" customFormat="1" x14ac:dyDescent="0.25">
      <c r="A553" s="85">
        <v>2022</v>
      </c>
      <c r="B553" s="76">
        <v>44926</v>
      </c>
      <c r="C553" s="85" t="s">
        <v>121</v>
      </c>
      <c r="D553" s="85" t="s">
        <v>122</v>
      </c>
      <c r="E553" s="85" t="s">
        <v>1475</v>
      </c>
      <c r="F553" s="77">
        <f t="shared" si="360"/>
        <v>552</v>
      </c>
      <c r="G553" s="85" t="s">
        <v>1586</v>
      </c>
      <c r="H553" s="85">
        <v>86</v>
      </c>
      <c r="I553" s="85" t="s">
        <v>797</v>
      </c>
      <c r="J553" s="217" t="s">
        <v>800</v>
      </c>
      <c r="K553" s="77" t="str">
        <f>VLOOKUP(J553,[1]CodMpios!$B$1075:$E$1087,4,FALSE)</f>
        <v>86001 - Mocoa</v>
      </c>
      <c r="L553" s="77" t="str">
        <f>VLOOKUP($J553,[1]Coord_Mpios_X_Y!$B$102:$K$114,9,FALSE)</f>
        <v>1,228574994655</v>
      </c>
      <c r="M553" s="77" t="str">
        <f>VLOOKUP($J553,[1]Coord_Mpios_X_Y!$B$102:$K$114,10,FALSE)</f>
        <v>-76,684362183288</v>
      </c>
      <c r="N553" s="86" t="s">
        <v>1775</v>
      </c>
      <c r="O553" s="86" t="s">
        <v>1776</v>
      </c>
      <c r="P553" s="218"/>
      <c r="Q553" s="85" t="s">
        <v>126</v>
      </c>
      <c r="R553" s="108">
        <v>41180519</v>
      </c>
      <c r="S553" s="62" t="str">
        <f t="shared" si="342"/>
        <v>CC41180519</v>
      </c>
      <c r="T553" s="91" t="s">
        <v>133</v>
      </c>
      <c r="U553" s="85" t="s">
        <v>883</v>
      </c>
      <c r="V553" s="91" t="s">
        <v>884</v>
      </c>
      <c r="W553" s="85" t="s">
        <v>885</v>
      </c>
      <c r="X553" s="87">
        <v>22114</v>
      </c>
      <c r="Y553" s="89">
        <f t="shared" si="357"/>
        <v>60</v>
      </c>
      <c r="Z553" s="63">
        <f>VLOOKUP($Y553,[1]Edades!$A$3:$H$153,4,FALSE)</f>
        <v>6</v>
      </c>
      <c r="AA553" s="63" t="str">
        <f>VLOOKUP($Y553,[1]Edades!$A$3:$H$153,6,FALSE)</f>
        <v>6 - Persona mayor</v>
      </c>
      <c r="AB553" s="63">
        <f>VLOOKUP($Y553,[1]Edades!$A$3:$H$153,7,FALSE)</f>
        <v>13</v>
      </c>
      <c r="AC553" s="63" t="str">
        <f>VLOOKUP($Y553,[1]Edades!$A$3:$H$153,8,FALSE)</f>
        <v>60-64</v>
      </c>
      <c r="AD553" s="91" t="s">
        <v>1590</v>
      </c>
      <c r="AE553" s="85">
        <v>2</v>
      </c>
      <c r="AF553" s="85" t="s">
        <v>807</v>
      </c>
      <c r="AG553" s="86" t="s">
        <v>1777</v>
      </c>
      <c r="AH553" s="85" t="s">
        <v>807</v>
      </c>
      <c r="AI553" s="85" t="s">
        <v>1596</v>
      </c>
      <c r="AJ553" s="85" t="s">
        <v>807</v>
      </c>
      <c r="AK553" s="86" t="s">
        <v>1775</v>
      </c>
      <c r="AL553" s="85" t="s">
        <v>807</v>
      </c>
      <c r="AM553" s="85" t="s">
        <v>1786</v>
      </c>
      <c r="AN553" s="85" t="s">
        <v>131</v>
      </c>
      <c r="AO553" s="85" t="s">
        <v>131</v>
      </c>
      <c r="AP553" s="85" t="s">
        <v>131</v>
      </c>
      <c r="AQ553" s="75" t="s">
        <v>1841</v>
      </c>
      <c r="AR553" s="53" t="str">
        <f t="shared" si="358"/>
        <v>86001 - Mocoa</v>
      </c>
      <c r="AS553" s="85" t="s">
        <v>807</v>
      </c>
      <c r="AT553" s="85">
        <v>3105583303</v>
      </c>
      <c r="AU553" s="85" t="s">
        <v>1219</v>
      </c>
      <c r="AV553" s="85"/>
      <c r="AW553" s="85"/>
      <c r="AX553" s="85"/>
      <c r="AY553" s="85"/>
      <c r="AZ553" s="85"/>
      <c r="BA553" s="85">
        <v>86</v>
      </c>
      <c r="BB553" s="85" t="s">
        <v>1778</v>
      </c>
      <c r="BC553" s="85">
        <v>86001</v>
      </c>
      <c r="BD553" s="85" t="s">
        <v>1586</v>
      </c>
      <c r="BE553" s="89">
        <v>860010017201</v>
      </c>
      <c r="BF553" s="49" t="s">
        <v>1079</v>
      </c>
      <c r="BG553" s="85" t="s">
        <v>1779</v>
      </c>
      <c r="BH553" s="85" t="s">
        <v>1780</v>
      </c>
      <c r="BI553" s="85">
        <v>4201616</v>
      </c>
      <c r="BJ553" s="85"/>
      <c r="BK553" s="85"/>
      <c r="BL553" s="85" t="s">
        <v>807</v>
      </c>
      <c r="BM553" s="88" t="s">
        <v>132</v>
      </c>
      <c r="BN553" s="85" t="s">
        <v>132</v>
      </c>
      <c r="BO553" s="85">
        <v>0</v>
      </c>
      <c r="BP553" s="85" t="s">
        <v>132</v>
      </c>
      <c r="BQ553" s="85" t="s">
        <v>132</v>
      </c>
      <c r="BR553" s="127" t="s">
        <v>2241</v>
      </c>
      <c r="BS553" s="85" t="s">
        <v>130</v>
      </c>
      <c r="BT553" s="87">
        <v>44846</v>
      </c>
      <c r="BU553" s="85" t="s">
        <v>1677</v>
      </c>
      <c r="BV553" s="85" t="s">
        <v>130</v>
      </c>
      <c r="BW553" s="91" t="s">
        <v>1700</v>
      </c>
      <c r="BX553" s="85" t="s">
        <v>132</v>
      </c>
      <c r="BY553" s="85" t="s">
        <v>132</v>
      </c>
      <c r="BZ553" s="85" t="s">
        <v>132</v>
      </c>
      <c r="CA553" s="85" t="s">
        <v>130</v>
      </c>
      <c r="CB553" s="85" t="s">
        <v>132</v>
      </c>
      <c r="CC553" s="85" t="s">
        <v>130</v>
      </c>
      <c r="CD553" s="85" t="s">
        <v>131</v>
      </c>
      <c r="CE553" s="85" t="s">
        <v>1681</v>
      </c>
      <c r="CF553" s="85" t="s">
        <v>1858</v>
      </c>
      <c r="CG553" s="109">
        <v>70</v>
      </c>
      <c r="CH553" s="95">
        <v>158</v>
      </c>
      <c r="CI553" s="50">
        <f t="shared" si="343"/>
        <v>28.040378144528116</v>
      </c>
      <c r="CJ553" s="18" t="str">
        <f t="shared" si="344"/>
        <v>SOBREPESO</v>
      </c>
      <c r="CK553" s="95">
        <f>Hoja1!L555</f>
        <v>57</v>
      </c>
      <c r="CL553" s="10" t="s">
        <v>1115</v>
      </c>
      <c r="CM553" s="98">
        <v>44463</v>
      </c>
      <c r="CN553" s="92"/>
      <c r="CO553" s="75">
        <v>1</v>
      </c>
      <c r="CP553" s="98">
        <v>38718</v>
      </c>
      <c r="CQ553" s="75">
        <v>1</v>
      </c>
      <c r="CR553" s="98">
        <v>44463</v>
      </c>
      <c r="CS553" s="75">
        <v>1</v>
      </c>
      <c r="CT553" s="110" t="s">
        <v>1707</v>
      </c>
      <c r="CU553" s="92" t="s">
        <v>130</v>
      </c>
      <c r="CV553" s="92" t="s">
        <v>1221</v>
      </c>
      <c r="CW553" s="102">
        <v>180</v>
      </c>
      <c r="CX553" s="102">
        <v>90</v>
      </c>
      <c r="CY553" s="93" t="s">
        <v>807</v>
      </c>
      <c r="CZ553" s="92" t="s">
        <v>132</v>
      </c>
      <c r="DA553" s="92" t="s">
        <v>130</v>
      </c>
      <c r="DB553" s="92">
        <v>1</v>
      </c>
      <c r="DC553" s="75" t="str">
        <f t="shared" si="345"/>
        <v/>
      </c>
      <c r="DD553" s="16" t="str">
        <f t="shared" si="346"/>
        <v>PRESION ALTA</v>
      </c>
      <c r="DE553" s="16" t="str">
        <f t="shared" si="347"/>
        <v/>
      </c>
      <c r="DF553" s="16" t="str">
        <f t="shared" si="361"/>
        <v/>
      </c>
      <c r="DG553" s="16" t="str">
        <f t="shared" si="359"/>
        <v xml:space="preserve"> + PRESION ALTA +  + </v>
      </c>
      <c r="DH553" s="16" t="str">
        <f>VLOOKUP(DG553,Hoja3!$A$19:$B$41,2,FALSE)</f>
        <v>PRESION ALTA</v>
      </c>
      <c r="DI553" s="98"/>
      <c r="DJ553" s="75" t="str">
        <f t="shared" si="348"/>
        <v>NO</v>
      </c>
      <c r="DL553" s="98"/>
      <c r="DM553" s="97">
        <v>44489</v>
      </c>
      <c r="DN553" s="75" t="str">
        <f t="shared" si="349"/>
        <v>SI</v>
      </c>
      <c r="DO553" s="98"/>
      <c r="DP553" s="75" t="str">
        <f t="shared" si="350"/>
        <v>NO</v>
      </c>
      <c r="DQ553" s="98"/>
      <c r="DR553" s="75" t="str">
        <f t="shared" si="351"/>
        <v>NO</v>
      </c>
      <c r="DS553" s="98"/>
      <c r="DT553" s="75" t="str">
        <f t="shared" si="352"/>
        <v>NO</v>
      </c>
      <c r="DU553" s="98"/>
      <c r="DV553" s="75" t="str">
        <f t="shared" si="353"/>
        <v>NO</v>
      </c>
      <c r="DW553" s="98"/>
      <c r="DX553" s="75" t="str">
        <f t="shared" si="354"/>
        <v>NO</v>
      </c>
      <c r="DY553" s="98">
        <v>44453</v>
      </c>
      <c r="DZ553" s="75" t="str">
        <f t="shared" si="355"/>
        <v>SI</v>
      </c>
      <c r="EA553" s="98"/>
      <c r="EB553" s="75" t="str">
        <f t="shared" si="356"/>
        <v>NO</v>
      </c>
      <c r="EC553" s="98" t="s">
        <v>132</v>
      </c>
      <c r="ED553" s="92" t="s">
        <v>1530</v>
      </c>
      <c r="EE553" s="92" t="s">
        <v>807</v>
      </c>
      <c r="EF553" s="92" t="s">
        <v>1114</v>
      </c>
      <c r="EG553" s="94"/>
      <c r="EH553" s="92" t="s">
        <v>1793</v>
      </c>
      <c r="EI553" s="92">
        <v>3</v>
      </c>
      <c r="EJ553" s="92"/>
      <c r="EK553" s="106">
        <v>44453</v>
      </c>
      <c r="EL553" s="92">
        <v>1.6</v>
      </c>
      <c r="EM553" s="100">
        <v>44453</v>
      </c>
      <c r="EN553" s="102">
        <v>247</v>
      </c>
      <c r="EO553" s="106">
        <v>44453</v>
      </c>
      <c r="EP553" s="92">
        <v>306</v>
      </c>
      <c r="EQ553" s="106">
        <v>44453</v>
      </c>
      <c r="ER553" s="99">
        <v>223.3</v>
      </c>
      <c r="ES553" s="106">
        <v>44453</v>
      </c>
      <c r="ET553" s="192">
        <v>43.9</v>
      </c>
      <c r="EU553" s="106">
        <v>44453</v>
      </c>
      <c r="EV553" s="92">
        <v>194</v>
      </c>
      <c r="EW553" s="101"/>
      <c r="EX553" s="92"/>
      <c r="EY553" s="103"/>
      <c r="EZ553" s="92"/>
      <c r="FA553" s="102"/>
      <c r="FB553" s="102"/>
      <c r="FC553" s="92"/>
      <c r="FD553" s="92"/>
      <c r="FE553" s="100">
        <v>44453</v>
      </c>
      <c r="FF553" s="105">
        <v>36.799999999999997</v>
      </c>
      <c r="FG553" s="101"/>
      <c r="FH553" s="105"/>
      <c r="FI553" s="92"/>
      <c r="FJ553" s="94"/>
      <c r="FK553" s="92">
        <v>100</v>
      </c>
      <c r="FL553" s="98">
        <v>44880</v>
      </c>
      <c r="FM553" s="98" t="s">
        <v>1530</v>
      </c>
      <c r="FN553" s="98">
        <v>44972</v>
      </c>
      <c r="FO553" s="107"/>
      <c r="FP553" s="92" t="s">
        <v>132</v>
      </c>
      <c r="FQ553" s="92" t="s">
        <v>132</v>
      </c>
      <c r="FR553" s="92" t="s">
        <v>132</v>
      </c>
      <c r="FS553" s="107" t="s">
        <v>807</v>
      </c>
      <c r="FT553" s="92" t="s">
        <v>132</v>
      </c>
      <c r="FU553" s="92"/>
      <c r="GM553" s="102"/>
    </row>
    <row r="554" spans="1:195" s="75" customFormat="1" x14ac:dyDescent="0.25">
      <c r="A554" s="85">
        <v>2022</v>
      </c>
      <c r="B554" s="76">
        <v>44926</v>
      </c>
      <c r="C554" s="85" t="s">
        <v>121</v>
      </c>
      <c r="D554" s="85" t="s">
        <v>122</v>
      </c>
      <c r="E554" s="85" t="s">
        <v>123</v>
      </c>
      <c r="F554" s="77">
        <f t="shared" si="360"/>
        <v>553</v>
      </c>
      <c r="G554" s="85" t="s">
        <v>1586</v>
      </c>
      <c r="H554" s="85">
        <v>86</v>
      </c>
      <c r="I554" s="85" t="s">
        <v>797</v>
      </c>
      <c r="J554" s="217" t="s">
        <v>800</v>
      </c>
      <c r="K554" s="77" t="str">
        <f>VLOOKUP(J554,[1]CodMpios!$B$1075:$E$1087,4,FALSE)</f>
        <v>86001 - Mocoa</v>
      </c>
      <c r="L554" s="77" t="str">
        <f>VLOOKUP($J554,[1]Coord_Mpios_X_Y!$B$102:$K$114,9,FALSE)</f>
        <v>1,228574994655</v>
      </c>
      <c r="M554" s="77" t="str">
        <f>VLOOKUP($J554,[1]Coord_Mpios_X_Y!$B$102:$K$114,10,FALSE)</f>
        <v>-76,684362183288</v>
      </c>
      <c r="N554" s="86" t="s">
        <v>1784</v>
      </c>
      <c r="O554" s="86" t="s">
        <v>1776</v>
      </c>
      <c r="P554" s="218"/>
      <c r="Q554" s="85" t="s">
        <v>126</v>
      </c>
      <c r="R554" s="108">
        <v>26638175</v>
      </c>
      <c r="S554" s="62" t="str">
        <f t="shared" si="342"/>
        <v>CC26638175</v>
      </c>
      <c r="T554" s="91" t="s">
        <v>886</v>
      </c>
      <c r="U554" s="85" t="s">
        <v>530</v>
      </c>
      <c r="V554" s="91" t="s">
        <v>887</v>
      </c>
      <c r="W554" s="85" t="s">
        <v>888</v>
      </c>
      <c r="X554" s="87">
        <v>28979</v>
      </c>
      <c r="Y554" s="89">
        <f t="shared" si="357"/>
        <v>79</v>
      </c>
      <c r="Z554" s="63">
        <f>VLOOKUP($Y554,[1]Edades!$A$3:$H$153,4,FALSE)</f>
        <v>6</v>
      </c>
      <c r="AA554" s="63" t="str">
        <f>VLOOKUP($Y554,[1]Edades!$A$3:$H$153,6,FALSE)</f>
        <v>6 - Persona mayor</v>
      </c>
      <c r="AB554" s="63">
        <f>VLOOKUP($Y554,[1]Edades!$A$3:$H$153,7,FALSE)</f>
        <v>16</v>
      </c>
      <c r="AC554" s="63" t="str">
        <f>VLOOKUP($Y554,[1]Edades!$A$3:$H$153,8,FALSE)</f>
        <v>75-79</v>
      </c>
      <c r="AD554" s="91" t="s">
        <v>1590</v>
      </c>
      <c r="AE554" s="85">
        <v>2</v>
      </c>
      <c r="AF554" s="85" t="s">
        <v>807</v>
      </c>
      <c r="AG554" s="86" t="s">
        <v>212</v>
      </c>
      <c r="AH554" s="86" t="s">
        <v>130</v>
      </c>
      <c r="AI554" s="85" t="s">
        <v>807</v>
      </c>
      <c r="AJ554" s="85" t="s">
        <v>807</v>
      </c>
      <c r="AK554" s="86" t="s">
        <v>1784</v>
      </c>
      <c r="AL554" s="86" t="s">
        <v>1600</v>
      </c>
      <c r="AM554" s="85" t="s">
        <v>1786</v>
      </c>
      <c r="AN554" s="85" t="s">
        <v>131</v>
      </c>
      <c r="AO554" s="85" t="s">
        <v>131</v>
      </c>
      <c r="AP554" s="85" t="s">
        <v>131</v>
      </c>
      <c r="AQ554" s="86" t="s">
        <v>1787</v>
      </c>
      <c r="AR554" s="53" t="str">
        <f t="shared" si="358"/>
        <v>86001 - Mocoa</v>
      </c>
      <c r="AS554" s="85" t="s">
        <v>1586</v>
      </c>
      <c r="AT554" s="85">
        <v>3123093575</v>
      </c>
      <c r="AU554" s="85" t="s">
        <v>1219</v>
      </c>
      <c r="AV554" s="85"/>
      <c r="AW554" s="85"/>
      <c r="AX554" s="85"/>
      <c r="AY554" s="85"/>
      <c r="AZ554" s="85"/>
      <c r="BA554" s="85">
        <v>86</v>
      </c>
      <c r="BB554" s="85" t="s">
        <v>1778</v>
      </c>
      <c r="BC554" s="85">
        <v>86001</v>
      </c>
      <c r="BD554" s="85" t="s">
        <v>1586</v>
      </c>
      <c r="BE554" s="89">
        <v>860010017201</v>
      </c>
      <c r="BF554" s="49" t="s">
        <v>1079</v>
      </c>
      <c r="BG554" s="85" t="s">
        <v>1779</v>
      </c>
      <c r="BH554" s="85" t="s">
        <v>1780</v>
      </c>
      <c r="BI554" s="85">
        <v>4201616</v>
      </c>
      <c r="BJ554" s="85"/>
      <c r="BK554" s="85"/>
      <c r="BL554" s="85" t="s">
        <v>807</v>
      </c>
      <c r="BM554" s="88" t="s">
        <v>132</v>
      </c>
      <c r="BN554" s="85" t="s">
        <v>132</v>
      </c>
      <c r="BO554" s="85">
        <v>0</v>
      </c>
      <c r="BP554" s="85" t="s">
        <v>132</v>
      </c>
      <c r="BQ554" s="85" t="s">
        <v>132</v>
      </c>
      <c r="BR554" s="85" t="s">
        <v>1676</v>
      </c>
      <c r="BS554" s="85" t="s">
        <v>132</v>
      </c>
      <c r="BT554" s="87">
        <v>44643</v>
      </c>
      <c r="BU554" s="85" t="s">
        <v>1677</v>
      </c>
      <c r="BV554" s="85" t="s">
        <v>130</v>
      </c>
      <c r="BW554" s="91" t="s">
        <v>1788</v>
      </c>
      <c r="BX554" s="85"/>
      <c r="BY554" s="85" t="s">
        <v>132</v>
      </c>
      <c r="BZ554" s="85" t="s">
        <v>130</v>
      </c>
      <c r="CA554" s="85" t="s">
        <v>130</v>
      </c>
      <c r="CB554" s="85"/>
      <c r="CC554" s="85"/>
      <c r="CD554" s="85" t="s">
        <v>1936</v>
      </c>
      <c r="CE554" s="88" t="s">
        <v>1681</v>
      </c>
      <c r="CF554" s="80" t="str">
        <f t="shared" ref="CF554:CF571" si="368">E554</f>
        <v>HTA</v>
      </c>
      <c r="CG554" s="109">
        <v>65</v>
      </c>
      <c r="CH554" s="95">
        <v>153</v>
      </c>
      <c r="CI554" s="50">
        <f t="shared" si="343"/>
        <v>27.767098124652911</v>
      </c>
      <c r="CJ554" s="18" t="str">
        <f t="shared" si="344"/>
        <v>SOBREPESO</v>
      </c>
      <c r="CK554" s="95">
        <f>Hoja1!L556</f>
        <v>40</v>
      </c>
      <c r="CL554" s="10" t="s">
        <v>1115</v>
      </c>
      <c r="CM554" s="98">
        <v>44466</v>
      </c>
      <c r="CN554" s="92"/>
      <c r="CO554" s="75">
        <v>1</v>
      </c>
      <c r="CP554" s="98">
        <v>42370</v>
      </c>
      <c r="CQ554" s="75">
        <v>2</v>
      </c>
      <c r="CR554" s="65" t="s">
        <v>1222</v>
      </c>
      <c r="CS554" s="75">
        <v>0</v>
      </c>
      <c r="CT554" s="110" t="s">
        <v>131</v>
      </c>
      <c r="CU554" s="93" t="s">
        <v>807</v>
      </c>
      <c r="CV554" s="92"/>
      <c r="CW554" s="102">
        <v>120</v>
      </c>
      <c r="CX554" s="102">
        <v>70</v>
      </c>
      <c r="CY554" s="93" t="s">
        <v>131</v>
      </c>
      <c r="CZ554" s="92" t="s">
        <v>130</v>
      </c>
      <c r="DA554" s="75" t="s">
        <v>807</v>
      </c>
      <c r="DB554" s="92">
        <v>0</v>
      </c>
      <c r="DC554" s="75" t="str">
        <f t="shared" si="345"/>
        <v/>
      </c>
      <c r="DD554" s="16" t="str">
        <f t="shared" si="346"/>
        <v/>
      </c>
      <c r="DE554" s="16" t="str">
        <f t="shared" si="347"/>
        <v/>
      </c>
      <c r="DF554" s="16" t="str">
        <f t="shared" si="361"/>
        <v>HDL ALTO</v>
      </c>
      <c r="DG554" s="16" t="str">
        <f t="shared" si="359"/>
        <v xml:space="preserve"> +  +  + HDL ALTO</v>
      </c>
      <c r="DH554" s="16" t="str">
        <f>VLOOKUP(DG554,Hoja3!$A$19:$B$41,2,FALSE)</f>
        <v>HDL ALTO</v>
      </c>
      <c r="DI554" s="98"/>
      <c r="DJ554" s="75" t="str">
        <f t="shared" si="348"/>
        <v>NO</v>
      </c>
      <c r="DL554" s="98"/>
      <c r="DM554" s="97">
        <v>44350</v>
      </c>
      <c r="DN554" s="75" t="str">
        <f t="shared" si="349"/>
        <v>SI</v>
      </c>
      <c r="DO554" s="98"/>
      <c r="DP554" s="75" t="str">
        <f t="shared" si="350"/>
        <v>NO</v>
      </c>
      <c r="DQ554" s="98"/>
      <c r="DR554" s="75" t="str">
        <f t="shared" si="351"/>
        <v>NO</v>
      </c>
      <c r="DS554" s="98"/>
      <c r="DT554" s="75" t="str">
        <f t="shared" si="352"/>
        <v>NO</v>
      </c>
      <c r="DU554" s="98"/>
      <c r="DV554" s="75" t="str">
        <f t="shared" si="353"/>
        <v>NO</v>
      </c>
      <c r="DW554" s="98"/>
      <c r="DX554" s="75" t="str">
        <f t="shared" si="354"/>
        <v>NO</v>
      </c>
      <c r="DY554" s="98">
        <v>44494</v>
      </c>
      <c r="DZ554" s="75" t="str">
        <f t="shared" si="355"/>
        <v>SI</v>
      </c>
      <c r="EA554" s="98"/>
      <c r="EB554" s="75" t="str">
        <f t="shared" si="356"/>
        <v>NO</v>
      </c>
      <c r="EC554" s="98" t="s">
        <v>807</v>
      </c>
      <c r="ED554" s="92" t="s">
        <v>1530</v>
      </c>
      <c r="EE554" s="92"/>
      <c r="EF554" s="98" t="s">
        <v>807</v>
      </c>
      <c r="EG554" s="94"/>
      <c r="EH554" s="99" t="s">
        <v>131</v>
      </c>
      <c r="EI554" s="99" t="s">
        <v>807</v>
      </c>
      <c r="EJ554" s="99"/>
      <c r="EK554" s="106">
        <v>44494</v>
      </c>
      <c r="EL554" s="92">
        <v>0.8</v>
      </c>
      <c r="EM554" s="100">
        <v>44494</v>
      </c>
      <c r="EN554" s="102">
        <v>86</v>
      </c>
      <c r="EO554" s="106">
        <v>44617</v>
      </c>
      <c r="EP554" s="92">
        <v>182</v>
      </c>
      <c r="EQ554" s="106">
        <v>44617</v>
      </c>
      <c r="ER554" s="99">
        <v>120.6</v>
      </c>
      <c r="ES554" s="106">
        <v>44617</v>
      </c>
      <c r="ET554" s="192">
        <v>42</v>
      </c>
      <c r="EU554" s="106">
        <v>44617</v>
      </c>
      <c r="EV554" s="92">
        <v>97</v>
      </c>
      <c r="EW554" s="106">
        <v>44494</v>
      </c>
      <c r="EX554" s="92"/>
      <c r="EY554" s="103"/>
      <c r="EZ554" s="92"/>
      <c r="FA554" s="102"/>
      <c r="FB554" s="102"/>
      <c r="FC554" s="92"/>
      <c r="FD554" s="92"/>
      <c r="FE554" s="100">
        <v>44494</v>
      </c>
      <c r="FF554" s="105">
        <v>66</v>
      </c>
      <c r="FG554" s="106">
        <v>44494</v>
      </c>
      <c r="FH554" s="105">
        <v>135</v>
      </c>
      <c r="FI554" s="92"/>
      <c r="FJ554" s="94"/>
      <c r="FK554" s="92"/>
      <c r="FL554" s="98">
        <v>44643</v>
      </c>
      <c r="FM554" s="98" t="s">
        <v>1530</v>
      </c>
      <c r="FN554" s="98">
        <v>44735</v>
      </c>
      <c r="FO554" s="107" t="s">
        <v>807</v>
      </c>
      <c r="FP554" s="92" t="s">
        <v>132</v>
      </c>
      <c r="FQ554" s="92" t="s">
        <v>132</v>
      </c>
      <c r="FR554" s="92" t="s">
        <v>132</v>
      </c>
      <c r="FS554" s="107" t="s">
        <v>807</v>
      </c>
      <c r="FT554" s="92" t="s">
        <v>132</v>
      </c>
      <c r="FU554" s="92"/>
      <c r="GM554" s="102"/>
    </row>
    <row r="555" spans="1:195" s="75" customFormat="1" x14ac:dyDescent="0.25">
      <c r="A555" s="85">
        <v>2022</v>
      </c>
      <c r="B555" s="76">
        <v>44926</v>
      </c>
      <c r="C555" s="85" t="s">
        <v>121</v>
      </c>
      <c r="D555" s="85" t="s">
        <v>122</v>
      </c>
      <c r="E555" s="85" t="s">
        <v>123</v>
      </c>
      <c r="F555" s="77">
        <f t="shared" si="360"/>
        <v>554</v>
      </c>
      <c r="G555" s="85" t="s">
        <v>1586</v>
      </c>
      <c r="H555" s="85">
        <v>86</v>
      </c>
      <c r="I555" s="85" t="s">
        <v>797</v>
      </c>
      <c r="J555" s="217" t="s">
        <v>983</v>
      </c>
      <c r="K555" s="77" t="str">
        <f>VLOOKUP(J555,[1]CodMpios!$B$1075:$E$1087,4,FALSE)</f>
        <v>86749 - Sibundoy</v>
      </c>
      <c r="L555" s="77" t="str">
        <f>VLOOKUP($J555,[1]Coord_Mpios_X_Y!$B$102:$K$114,9,FALSE)</f>
        <v>1,228746922448</v>
      </c>
      <c r="M555" s="77" t="str">
        <f>VLOOKUP($J555,[1]Coord_Mpios_X_Y!$B$102:$K$114,10,FALSE)</f>
        <v>-76,913075853547</v>
      </c>
      <c r="N555" s="86" t="s">
        <v>1775</v>
      </c>
      <c r="O555" s="86" t="s">
        <v>1776</v>
      </c>
      <c r="P555" s="218"/>
      <c r="Q555" s="85" t="s">
        <v>126</v>
      </c>
      <c r="R555" s="108">
        <v>12989069</v>
      </c>
      <c r="S555" s="62" t="str">
        <f t="shared" si="342"/>
        <v>CC12989069</v>
      </c>
      <c r="T555" s="91" t="s">
        <v>1038</v>
      </c>
      <c r="U555" s="85" t="s">
        <v>1039</v>
      </c>
      <c r="V555" s="91" t="s">
        <v>932</v>
      </c>
      <c r="W555" s="85" t="s">
        <v>280</v>
      </c>
      <c r="X555" s="87">
        <v>22471</v>
      </c>
      <c r="Y555" s="89">
        <f t="shared" si="357"/>
        <v>61</v>
      </c>
      <c r="Z555" s="63">
        <f>VLOOKUP($Y555,[1]Edades!$A$3:$H$153,4,FALSE)</f>
        <v>6</v>
      </c>
      <c r="AA555" s="63" t="str">
        <f>VLOOKUP($Y555,[1]Edades!$A$3:$H$153,6,FALSE)</f>
        <v>6 - Persona mayor</v>
      </c>
      <c r="AB555" s="63">
        <f>VLOOKUP($Y555,[1]Edades!$A$3:$H$153,7,FALSE)</f>
        <v>13</v>
      </c>
      <c r="AC555" s="63" t="str">
        <f>VLOOKUP($Y555,[1]Edades!$A$3:$H$153,8,FALSE)</f>
        <v>60-64</v>
      </c>
      <c r="AD555" s="91" t="s">
        <v>1589</v>
      </c>
      <c r="AE555" s="85">
        <v>1</v>
      </c>
      <c r="AF555" s="85" t="s">
        <v>807</v>
      </c>
      <c r="AG555" s="86" t="s">
        <v>1777</v>
      </c>
      <c r="AH555" s="85" t="s">
        <v>807</v>
      </c>
      <c r="AI555" s="85" t="s">
        <v>807</v>
      </c>
      <c r="AJ555" s="85" t="s">
        <v>807</v>
      </c>
      <c r="AK555" s="86" t="s">
        <v>1775</v>
      </c>
      <c r="AL555" s="85" t="s">
        <v>807</v>
      </c>
      <c r="AM555" s="85" t="s">
        <v>1786</v>
      </c>
      <c r="AN555" s="85" t="s">
        <v>131</v>
      </c>
      <c r="AO555" s="85" t="s">
        <v>131</v>
      </c>
      <c r="AP555" s="85" t="s">
        <v>131</v>
      </c>
      <c r="AQ555" s="75" t="s">
        <v>1841</v>
      </c>
      <c r="AR555" s="53" t="str">
        <f t="shared" si="358"/>
        <v>86749 - Sibundoy</v>
      </c>
      <c r="AS555" s="85" t="s">
        <v>1669</v>
      </c>
      <c r="AT555" s="85">
        <v>3117153729</v>
      </c>
      <c r="AU555" s="85" t="s">
        <v>1219</v>
      </c>
      <c r="AV555" s="85"/>
      <c r="AW555" s="85"/>
      <c r="AX555" s="85"/>
      <c r="AY555" s="85"/>
      <c r="AZ555" s="85"/>
      <c r="BA555" s="85">
        <v>86</v>
      </c>
      <c r="BB555" s="85" t="s">
        <v>1778</v>
      </c>
      <c r="BC555" s="85">
        <v>86749</v>
      </c>
      <c r="BD555" s="85" t="s">
        <v>1669</v>
      </c>
      <c r="BE555" s="89">
        <v>860010017201</v>
      </c>
      <c r="BF555" s="49" t="s">
        <v>1080</v>
      </c>
      <c r="BG555" s="85" t="s">
        <v>1779</v>
      </c>
      <c r="BH555" s="85" t="s">
        <v>1780</v>
      </c>
      <c r="BI555" s="85">
        <v>4201616</v>
      </c>
      <c r="BJ555" s="85"/>
      <c r="BK555" s="85"/>
      <c r="BL555" s="85" t="s">
        <v>807</v>
      </c>
      <c r="BM555" s="85" t="s">
        <v>130</v>
      </c>
      <c r="BN555" s="85" t="s">
        <v>132</v>
      </c>
      <c r="BO555" s="85">
        <v>0</v>
      </c>
      <c r="BP555" s="85" t="s">
        <v>132</v>
      </c>
      <c r="BQ555" s="85" t="s">
        <v>132</v>
      </c>
      <c r="BR555" s="85" t="s">
        <v>807</v>
      </c>
      <c r="BS555" s="85" t="s">
        <v>807</v>
      </c>
      <c r="BT555" s="90">
        <v>44469</v>
      </c>
      <c r="BU555" s="85" t="s">
        <v>1677</v>
      </c>
      <c r="BV555" s="85" t="s">
        <v>130</v>
      </c>
      <c r="BW555" s="91" t="s">
        <v>1678</v>
      </c>
      <c r="BX555" s="85"/>
      <c r="BY555" s="85" t="s">
        <v>132</v>
      </c>
      <c r="BZ555" s="85" t="s">
        <v>807</v>
      </c>
      <c r="CA555" s="85" t="s">
        <v>807</v>
      </c>
      <c r="CB555" s="85"/>
      <c r="CC555" s="85"/>
      <c r="CD555" s="85" t="s">
        <v>131</v>
      </c>
      <c r="CE555" s="88" t="s">
        <v>1681</v>
      </c>
      <c r="CF555" s="80" t="str">
        <f t="shared" si="368"/>
        <v>HTA</v>
      </c>
      <c r="CG555" s="109">
        <v>67</v>
      </c>
      <c r="CH555" s="95">
        <v>165</v>
      </c>
      <c r="CI555" s="50">
        <f t="shared" si="343"/>
        <v>24.609733700642796</v>
      </c>
      <c r="CJ555" s="18" t="str">
        <f t="shared" si="344"/>
        <v>NORMAL</v>
      </c>
      <c r="CK555" s="95">
        <f>Hoja1!L557</f>
        <v>10</v>
      </c>
      <c r="CL555" s="10" t="s">
        <v>1112</v>
      </c>
      <c r="CM555" s="97">
        <v>44469</v>
      </c>
      <c r="CN555" s="92"/>
      <c r="CO555" s="75">
        <v>1</v>
      </c>
      <c r="CP555" s="97">
        <v>44469</v>
      </c>
      <c r="CQ555" s="75">
        <v>2</v>
      </c>
      <c r="CR555" s="65" t="s">
        <v>1222</v>
      </c>
      <c r="CS555" s="75">
        <v>0</v>
      </c>
      <c r="CT555" s="92" t="s">
        <v>131</v>
      </c>
      <c r="CU555" s="93" t="s">
        <v>807</v>
      </c>
      <c r="CV555" s="92"/>
      <c r="CW555" s="102">
        <v>128</v>
      </c>
      <c r="CX555" s="102">
        <v>81</v>
      </c>
      <c r="CY555" s="93" t="s">
        <v>807</v>
      </c>
      <c r="CZ555" s="92" t="s">
        <v>132</v>
      </c>
      <c r="DA555" s="75" t="s">
        <v>807</v>
      </c>
      <c r="DB555" s="92">
        <v>0</v>
      </c>
      <c r="DC555" s="75" t="str">
        <f t="shared" si="345"/>
        <v/>
      </c>
      <c r="DD555" s="16" t="str">
        <f t="shared" si="346"/>
        <v/>
      </c>
      <c r="DE555" s="16" t="str">
        <f t="shared" si="347"/>
        <v/>
      </c>
      <c r="DF555" s="16" t="str">
        <f t="shared" si="361"/>
        <v/>
      </c>
      <c r="DG555" s="16" t="str">
        <f t="shared" si="359"/>
        <v xml:space="preserve"> +  +  + </v>
      </c>
      <c r="DH555" s="16" t="str">
        <f>E555</f>
        <v>HTA</v>
      </c>
      <c r="DI555" s="98"/>
      <c r="DJ555" s="75" t="str">
        <f t="shared" si="348"/>
        <v>NO</v>
      </c>
      <c r="DL555" s="98"/>
      <c r="DM555" s="98"/>
      <c r="DN555" s="75" t="str">
        <f t="shared" si="349"/>
        <v>NO</v>
      </c>
      <c r="DO555" s="98"/>
      <c r="DP555" s="75" t="str">
        <f t="shared" si="350"/>
        <v>NO</v>
      </c>
      <c r="DQ555" s="98"/>
      <c r="DR555" s="75" t="str">
        <f t="shared" si="351"/>
        <v>NO</v>
      </c>
      <c r="DS555" s="98"/>
      <c r="DT555" s="75" t="str">
        <f t="shared" si="352"/>
        <v>NO</v>
      </c>
      <c r="DU555" s="98"/>
      <c r="DV555" s="75" t="str">
        <f t="shared" si="353"/>
        <v>NO</v>
      </c>
      <c r="DW555" s="98"/>
      <c r="DX555" s="75" t="str">
        <f t="shared" si="354"/>
        <v>NO</v>
      </c>
      <c r="DY555" s="98">
        <v>44463</v>
      </c>
      <c r="DZ555" s="75" t="str">
        <f t="shared" si="355"/>
        <v>SI</v>
      </c>
      <c r="EA555" s="98"/>
      <c r="EB555" s="75" t="str">
        <f t="shared" si="356"/>
        <v>NO</v>
      </c>
      <c r="EC555" s="98" t="s">
        <v>807</v>
      </c>
      <c r="ED555" s="92" t="s">
        <v>1530</v>
      </c>
      <c r="EE555" s="92"/>
      <c r="EF555" s="98" t="s">
        <v>807</v>
      </c>
      <c r="EG555" s="94"/>
      <c r="EH555" s="92" t="s">
        <v>1793</v>
      </c>
      <c r="EI555" s="99" t="s">
        <v>807</v>
      </c>
      <c r="EJ555" s="99"/>
      <c r="EK555" s="111">
        <v>44446</v>
      </c>
      <c r="EL555" s="92">
        <v>0.7</v>
      </c>
      <c r="EM555" s="112">
        <v>44446</v>
      </c>
      <c r="EN555" s="102">
        <v>85</v>
      </c>
      <c r="EO555" s="111">
        <v>44446</v>
      </c>
      <c r="EP555" s="92">
        <v>208</v>
      </c>
      <c r="EQ555" s="111">
        <v>44446</v>
      </c>
      <c r="ER555" s="99">
        <v>91.6</v>
      </c>
      <c r="ES555" s="111">
        <v>44446</v>
      </c>
      <c r="ET555" s="192">
        <v>59</v>
      </c>
      <c r="EU555" s="111">
        <v>44446</v>
      </c>
      <c r="EV555" s="92">
        <v>287</v>
      </c>
      <c r="EW555" s="101" t="s">
        <v>1940</v>
      </c>
      <c r="EX555" s="92"/>
      <c r="EY555" s="112">
        <v>44446</v>
      </c>
      <c r="EZ555" s="92">
        <v>5.2</v>
      </c>
      <c r="FA555" s="102"/>
      <c r="FB555" s="102"/>
      <c r="FC555" s="92"/>
      <c r="FD555" s="92"/>
      <c r="FE555" s="112">
        <v>44446</v>
      </c>
      <c r="FF555" s="125">
        <v>16</v>
      </c>
      <c r="FG555" s="111">
        <v>44446</v>
      </c>
      <c r="FH555" s="125">
        <v>95</v>
      </c>
      <c r="FI555" s="92"/>
      <c r="FJ555" s="94"/>
      <c r="FK555" s="92"/>
      <c r="FL555" s="97">
        <v>44469</v>
      </c>
      <c r="FM555" s="98" t="s">
        <v>1530</v>
      </c>
      <c r="FN555" s="97">
        <v>44834</v>
      </c>
      <c r="FO555" s="107" t="s">
        <v>807</v>
      </c>
      <c r="FP555" s="92" t="s">
        <v>132</v>
      </c>
      <c r="FQ555" s="92" t="s">
        <v>132</v>
      </c>
      <c r="FR555" s="92" t="s">
        <v>132</v>
      </c>
      <c r="FS555" s="107" t="s">
        <v>807</v>
      </c>
      <c r="FT555" s="92" t="s">
        <v>132</v>
      </c>
      <c r="FU555" s="92"/>
      <c r="GM555" s="102"/>
    </row>
    <row r="556" spans="1:195" s="75" customFormat="1" x14ac:dyDescent="0.25">
      <c r="A556" s="85">
        <v>2022</v>
      </c>
      <c r="B556" s="76">
        <v>44926</v>
      </c>
      <c r="C556" s="85" t="s">
        <v>121</v>
      </c>
      <c r="D556" s="85" t="s">
        <v>122</v>
      </c>
      <c r="E556" s="85" t="s">
        <v>123</v>
      </c>
      <c r="F556" s="77">
        <f t="shared" si="360"/>
        <v>555</v>
      </c>
      <c r="G556" s="85" t="s">
        <v>1586</v>
      </c>
      <c r="H556" s="85">
        <v>86</v>
      </c>
      <c r="I556" s="85" t="s">
        <v>797</v>
      </c>
      <c r="J556" s="217" t="s">
        <v>980</v>
      </c>
      <c r="K556" s="77" t="str">
        <f>VLOOKUP(J556,[1]CodMpios!$B$1075:$E$1087,4,FALSE)</f>
        <v>86755 - San Francisco</v>
      </c>
      <c r="L556" s="77" t="str">
        <f>VLOOKUP($J556,[1]Coord_Mpios_X_Y!$B$102:$K$114,9,FALSE)</f>
        <v>1,136071096046</v>
      </c>
      <c r="M556" s="77" t="str">
        <f>VLOOKUP($J556,[1]Coord_Mpios_X_Y!$B$102:$K$114,10,FALSE)</f>
        <v>-76,847266605795</v>
      </c>
      <c r="N556" s="86" t="s">
        <v>1846</v>
      </c>
      <c r="O556" s="86" t="s">
        <v>1776</v>
      </c>
      <c r="P556" s="218"/>
      <c r="Q556" s="85" t="s">
        <v>126</v>
      </c>
      <c r="R556" s="108">
        <v>27476490</v>
      </c>
      <c r="S556" s="62" t="str">
        <f t="shared" si="342"/>
        <v>CC27476490</v>
      </c>
      <c r="T556" s="91" t="s">
        <v>672</v>
      </c>
      <c r="U556" s="85" t="s">
        <v>522</v>
      </c>
      <c r="V556" s="91" t="s">
        <v>723</v>
      </c>
      <c r="W556" s="85" t="s">
        <v>1037</v>
      </c>
      <c r="X556" s="87">
        <v>18280</v>
      </c>
      <c r="Y556" s="89">
        <f t="shared" si="357"/>
        <v>50</v>
      </c>
      <c r="Z556" s="63">
        <f>VLOOKUP($Y556,[1]Edades!$A$3:$H$153,4,FALSE)</f>
        <v>5</v>
      </c>
      <c r="AA556" s="63" t="str">
        <f>VLOOKUP($Y556,[1]Edades!$A$3:$H$153,6,FALSE)</f>
        <v>5 - Adultez</v>
      </c>
      <c r="AB556" s="63">
        <f>VLOOKUP($Y556,[1]Edades!$A$3:$H$153,7,FALSE)</f>
        <v>11</v>
      </c>
      <c r="AC556" s="63" t="str">
        <f>VLOOKUP($Y556,[1]Edades!$A$3:$H$153,8,FALSE)</f>
        <v>50-54</v>
      </c>
      <c r="AD556" s="91" t="s">
        <v>1590</v>
      </c>
      <c r="AE556" s="85">
        <v>2</v>
      </c>
      <c r="AF556" s="85" t="s">
        <v>807</v>
      </c>
      <c r="AG556" s="86" t="s">
        <v>1777</v>
      </c>
      <c r="AH556" s="85" t="s">
        <v>807</v>
      </c>
      <c r="AI556" s="85" t="s">
        <v>807</v>
      </c>
      <c r="AJ556" s="85" t="s">
        <v>807</v>
      </c>
      <c r="AK556" s="86" t="s">
        <v>1846</v>
      </c>
      <c r="AL556" s="85" t="s">
        <v>807</v>
      </c>
      <c r="AM556" s="85" t="s">
        <v>1786</v>
      </c>
      <c r="AN556" s="85" t="s">
        <v>131</v>
      </c>
      <c r="AO556" s="85" t="s">
        <v>131</v>
      </c>
      <c r="AP556" s="85" t="s">
        <v>131</v>
      </c>
      <c r="AQ556" s="75" t="s">
        <v>1841</v>
      </c>
      <c r="AR556" s="53" t="str">
        <f t="shared" si="358"/>
        <v>86755 - San Francisco</v>
      </c>
      <c r="AS556" s="85" t="s">
        <v>1938</v>
      </c>
      <c r="AT556" s="88">
        <v>3122950515</v>
      </c>
      <c r="AU556" s="85" t="s">
        <v>1219</v>
      </c>
      <c r="AV556" s="85"/>
      <c r="AW556" s="85"/>
      <c r="AX556" s="85"/>
      <c r="AY556" s="85"/>
      <c r="AZ556" s="85"/>
      <c r="BA556" s="85">
        <v>86</v>
      </c>
      <c r="BB556" s="85" t="s">
        <v>1778</v>
      </c>
      <c r="BC556" s="85">
        <v>86755</v>
      </c>
      <c r="BD556" s="85" t="s">
        <v>1938</v>
      </c>
      <c r="BE556" s="89">
        <v>860010017201</v>
      </c>
      <c r="BF556" t="s">
        <v>1079</v>
      </c>
      <c r="BG556" s="85" t="s">
        <v>1779</v>
      </c>
      <c r="BH556" s="85" t="s">
        <v>1780</v>
      </c>
      <c r="BI556" s="85">
        <v>4201616</v>
      </c>
      <c r="BJ556" s="85"/>
      <c r="BK556" s="85"/>
      <c r="BL556" s="85" t="s">
        <v>807</v>
      </c>
      <c r="BM556" s="85" t="s">
        <v>130</v>
      </c>
      <c r="BN556" s="85" t="s">
        <v>132</v>
      </c>
      <c r="BO556" s="85">
        <v>0</v>
      </c>
      <c r="BP556" s="85" t="s">
        <v>132</v>
      </c>
      <c r="BQ556" s="85" t="s">
        <v>132</v>
      </c>
      <c r="BR556" s="85" t="s">
        <v>807</v>
      </c>
      <c r="BS556" s="85" t="s">
        <v>807</v>
      </c>
      <c r="BT556" s="90">
        <v>44469</v>
      </c>
      <c r="BU556" s="85" t="s">
        <v>1677</v>
      </c>
      <c r="BV556" s="85" t="s">
        <v>130</v>
      </c>
      <c r="BW556" s="91" t="s">
        <v>1678</v>
      </c>
      <c r="BX556" s="85"/>
      <c r="BY556" s="85" t="s">
        <v>132</v>
      </c>
      <c r="BZ556" s="85" t="s">
        <v>807</v>
      </c>
      <c r="CA556" s="85" t="s">
        <v>807</v>
      </c>
      <c r="CB556" s="85"/>
      <c r="CC556" s="85"/>
      <c r="CD556" s="85" t="s">
        <v>131</v>
      </c>
      <c r="CE556" s="88" t="s">
        <v>1681</v>
      </c>
      <c r="CF556" s="80" t="str">
        <f t="shared" si="368"/>
        <v>HTA</v>
      </c>
      <c r="CG556" s="109">
        <v>72</v>
      </c>
      <c r="CH556" s="95">
        <v>158</v>
      </c>
      <c r="CI556" s="50">
        <f t="shared" si="343"/>
        <v>28.841531805800347</v>
      </c>
      <c r="CJ556" s="18" t="str">
        <f t="shared" si="344"/>
        <v>SOBREPESO</v>
      </c>
      <c r="CK556" s="95">
        <f>Hoja1!L558</f>
        <v>9</v>
      </c>
      <c r="CL556" s="10" t="s">
        <v>1112</v>
      </c>
      <c r="CM556" s="97">
        <v>44469</v>
      </c>
      <c r="CN556" s="92"/>
      <c r="CO556" s="75">
        <v>1</v>
      </c>
      <c r="CP556" s="97">
        <v>44469</v>
      </c>
      <c r="CQ556" s="75">
        <v>2</v>
      </c>
      <c r="CR556" s="65" t="s">
        <v>1222</v>
      </c>
      <c r="CS556" s="75">
        <v>0</v>
      </c>
      <c r="CT556" s="92" t="s">
        <v>131</v>
      </c>
      <c r="CU556" s="93" t="s">
        <v>807</v>
      </c>
      <c r="CV556" s="92"/>
      <c r="CW556" s="102">
        <v>126</v>
      </c>
      <c r="CX556" s="102">
        <v>75</v>
      </c>
      <c r="CY556" s="93" t="s">
        <v>807</v>
      </c>
      <c r="CZ556" s="92" t="s">
        <v>132</v>
      </c>
      <c r="DA556" s="75" t="s">
        <v>807</v>
      </c>
      <c r="DB556" s="92">
        <v>0</v>
      </c>
      <c r="DC556" s="75" t="str">
        <f t="shared" si="345"/>
        <v/>
      </c>
      <c r="DD556" s="16" t="str">
        <f t="shared" si="346"/>
        <v/>
      </c>
      <c r="DE556" s="16" t="str">
        <f t="shared" si="347"/>
        <v/>
      </c>
      <c r="DF556" s="16" t="str">
        <f t="shared" si="361"/>
        <v>HDL ALTO</v>
      </c>
      <c r="DG556" s="16" t="str">
        <f t="shared" si="359"/>
        <v xml:space="preserve"> +  +  + HDL ALTO</v>
      </c>
      <c r="DH556" s="16" t="str">
        <f>VLOOKUP(DG556,Hoja3!$A$19:$B$41,2,FALSE)</f>
        <v>HDL ALTO</v>
      </c>
      <c r="DI556" s="98"/>
      <c r="DJ556" s="75" t="str">
        <f t="shared" si="348"/>
        <v>NO</v>
      </c>
      <c r="DL556" s="98"/>
      <c r="DM556" s="98"/>
      <c r="DN556" s="75" t="str">
        <f t="shared" si="349"/>
        <v>NO</v>
      </c>
      <c r="DO556" s="98"/>
      <c r="DP556" s="75" t="str">
        <f t="shared" si="350"/>
        <v>NO</v>
      </c>
      <c r="DQ556" s="98"/>
      <c r="DR556" s="75" t="str">
        <f t="shared" si="351"/>
        <v>NO</v>
      </c>
      <c r="DS556" s="98"/>
      <c r="DT556" s="75" t="str">
        <f t="shared" si="352"/>
        <v>NO</v>
      </c>
      <c r="DU556" s="98"/>
      <c r="DV556" s="75" t="str">
        <f t="shared" si="353"/>
        <v>NO</v>
      </c>
      <c r="DW556" s="98"/>
      <c r="DX556" s="75" t="str">
        <f t="shared" si="354"/>
        <v>NO</v>
      </c>
      <c r="DY556" s="98">
        <v>44463</v>
      </c>
      <c r="DZ556" s="75" t="str">
        <f t="shared" si="355"/>
        <v>SI</v>
      </c>
      <c r="EA556" s="98"/>
      <c r="EB556" s="75" t="str">
        <f t="shared" si="356"/>
        <v>NO</v>
      </c>
      <c r="EC556" s="98" t="s">
        <v>807</v>
      </c>
      <c r="ED556" s="92" t="s">
        <v>1530</v>
      </c>
      <c r="EE556" s="92"/>
      <c r="EF556" s="98" t="s">
        <v>807</v>
      </c>
      <c r="EG556" s="94"/>
      <c r="EH556" s="92" t="s">
        <v>1793</v>
      </c>
      <c r="EI556" s="99" t="s">
        <v>807</v>
      </c>
      <c r="EJ556" s="99"/>
      <c r="EK556" s="111">
        <v>44462</v>
      </c>
      <c r="EL556" s="92">
        <v>0.8</v>
      </c>
      <c r="EM556" s="112">
        <v>44462</v>
      </c>
      <c r="EN556" s="102">
        <v>106</v>
      </c>
      <c r="EO556" s="111">
        <v>44462</v>
      </c>
      <c r="EP556" s="92">
        <v>216</v>
      </c>
      <c r="EQ556" s="111">
        <v>44462</v>
      </c>
      <c r="ER556" s="99">
        <v>137</v>
      </c>
      <c r="ES556" s="111">
        <v>44462</v>
      </c>
      <c r="ET556" s="192">
        <v>59</v>
      </c>
      <c r="EU556" s="111">
        <v>44462</v>
      </c>
      <c r="EV556" s="92">
        <v>100</v>
      </c>
      <c r="EW556" s="101" t="s">
        <v>1940</v>
      </c>
      <c r="EX556" s="92"/>
      <c r="EY556" s="103" t="s">
        <v>1836</v>
      </c>
      <c r="EZ556" s="92">
        <v>98</v>
      </c>
      <c r="FA556" s="102"/>
      <c r="FB556" s="102"/>
      <c r="FC556" s="92"/>
      <c r="FD556" s="92"/>
      <c r="FE556" s="112">
        <v>44462</v>
      </c>
      <c r="FF556" s="125">
        <v>133</v>
      </c>
      <c r="FG556" s="111">
        <v>44462</v>
      </c>
      <c r="FH556" s="125">
        <v>55</v>
      </c>
      <c r="FI556" s="92"/>
      <c r="FJ556" s="94"/>
      <c r="FK556" s="92"/>
      <c r="FL556" s="97">
        <v>44469</v>
      </c>
      <c r="FM556" s="98" t="s">
        <v>1530</v>
      </c>
      <c r="FN556" s="97">
        <v>44834</v>
      </c>
      <c r="FO556" s="107" t="s">
        <v>807</v>
      </c>
      <c r="FP556" s="92" t="s">
        <v>132</v>
      </c>
      <c r="FQ556" s="92" t="s">
        <v>132</v>
      </c>
      <c r="FR556" s="92" t="s">
        <v>132</v>
      </c>
      <c r="FS556" s="107" t="s">
        <v>807</v>
      </c>
      <c r="FT556" s="92" t="s">
        <v>132</v>
      </c>
      <c r="FU556" s="92"/>
      <c r="GM556" s="102"/>
    </row>
    <row r="557" spans="1:195" s="75" customFormat="1" x14ac:dyDescent="0.25">
      <c r="A557" s="85">
        <v>2022</v>
      </c>
      <c r="B557" s="76">
        <v>44926</v>
      </c>
      <c r="C557" s="85" t="s">
        <v>121</v>
      </c>
      <c r="D557" s="85" t="s">
        <v>122</v>
      </c>
      <c r="E557" s="85" t="s">
        <v>123</v>
      </c>
      <c r="F557" s="77">
        <f t="shared" si="360"/>
        <v>556</v>
      </c>
      <c r="G557" s="85" t="s">
        <v>1586</v>
      </c>
      <c r="H557" s="85">
        <v>86</v>
      </c>
      <c r="I557" s="85" t="s">
        <v>797</v>
      </c>
      <c r="J557" s="217" t="s">
        <v>980</v>
      </c>
      <c r="K557" s="77" t="str">
        <f>VLOOKUP(J557,[1]CodMpios!$B$1075:$E$1087,4,FALSE)</f>
        <v>86755 - San Francisco</v>
      </c>
      <c r="L557" s="77" t="str">
        <f>VLOOKUP($J557,[1]Coord_Mpios_X_Y!$B$102:$K$114,9,FALSE)</f>
        <v>1,136071096046</v>
      </c>
      <c r="M557" s="77" t="str">
        <f>VLOOKUP($J557,[1]Coord_Mpios_X_Y!$B$102:$K$114,10,FALSE)</f>
        <v>-76,847266605795</v>
      </c>
      <c r="N557" s="86" t="s">
        <v>1784</v>
      </c>
      <c r="O557" s="86" t="s">
        <v>1776</v>
      </c>
      <c r="P557" s="218"/>
      <c r="Q557" s="85" t="s">
        <v>126</v>
      </c>
      <c r="R557" s="108">
        <v>27474412</v>
      </c>
      <c r="S557" s="62" t="str">
        <f t="shared" si="342"/>
        <v>CC27474412</v>
      </c>
      <c r="T557" s="91" t="s">
        <v>367</v>
      </c>
      <c r="U557" s="85" t="s">
        <v>746</v>
      </c>
      <c r="V557" s="91" t="s">
        <v>1040</v>
      </c>
      <c r="W557" s="85" t="s">
        <v>284</v>
      </c>
      <c r="X557" s="87">
        <v>20097</v>
      </c>
      <c r="Y557" s="89">
        <f t="shared" si="357"/>
        <v>55</v>
      </c>
      <c r="Z557" s="63">
        <f>VLOOKUP($Y557,[1]Edades!$A$3:$H$153,4,FALSE)</f>
        <v>5</v>
      </c>
      <c r="AA557" s="63" t="str">
        <f>VLOOKUP($Y557,[1]Edades!$A$3:$H$153,6,FALSE)</f>
        <v>5 - Adultez</v>
      </c>
      <c r="AB557" s="63">
        <f>VLOOKUP($Y557,[1]Edades!$A$3:$H$153,7,FALSE)</f>
        <v>12</v>
      </c>
      <c r="AC557" s="63" t="str">
        <f>VLOOKUP($Y557,[1]Edades!$A$3:$H$153,8,FALSE)</f>
        <v>55-59</v>
      </c>
      <c r="AD557" s="91" t="s">
        <v>1590</v>
      </c>
      <c r="AE557" s="85">
        <v>2</v>
      </c>
      <c r="AF557" s="85" t="s">
        <v>807</v>
      </c>
      <c r="AG557" s="86" t="s">
        <v>1777</v>
      </c>
      <c r="AH557" s="85" t="s">
        <v>807</v>
      </c>
      <c r="AI557" s="85" t="s">
        <v>807</v>
      </c>
      <c r="AJ557" s="85" t="s">
        <v>807</v>
      </c>
      <c r="AK557" s="86" t="s">
        <v>1784</v>
      </c>
      <c r="AL557" s="85" t="s">
        <v>807</v>
      </c>
      <c r="AM557" s="85" t="s">
        <v>1786</v>
      </c>
      <c r="AN557" s="85" t="s">
        <v>131</v>
      </c>
      <c r="AO557" s="85" t="s">
        <v>131</v>
      </c>
      <c r="AP557" s="85" t="s">
        <v>131</v>
      </c>
      <c r="AQ557" s="75" t="s">
        <v>1841</v>
      </c>
      <c r="AR557" s="53" t="str">
        <f t="shared" si="358"/>
        <v>86755 - San Francisco</v>
      </c>
      <c r="AS557" s="85" t="s">
        <v>1938</v>
      </c>
      <c r="AT557" s="85">
        <v>3138924917</v>
      </c>
      <c r="AU557" s="85" t="s">
        <v>1219</v>
      </c>
      <c r="AV557" s="85"/>
      <c r="AW557" s="85"/>
      <c r="AX557" s="85"/>
      <c r="AY557" s="85"/>
      <c r="AZ557" s="85"/>
      <c r="BA557" s="85">
        <v>86</v>
      </c>
      <c r="BB557" s="85" t="s">
        <v>1778</v>
      </c>
      <c r="BC557" s="85">
        <v>86755</v>
      </c>
      <c r="BD557" s="85" t="s">
        <v>1938</v>
      </c>
      <c r="BE557" s="89">
        <v>860010017201</v>
      </c>
      <c r="BF557" t="s">
        <v>1079</v>
      </c>
      <c r="BG557" s="85" t="s">
        <v>1779</v>
      </c>
      <c r="BH557" s="85" t="s">
        <v>1780</v>
      </c>
      <c r="BI557" s="85">
        <v>4201616</v>
      </c>
      <c r="BJ557" s="85"/>
      <c r="BK557" s="85"/>
      <c r="BL557" s="85" t="s">
        <v>807</v>
      </c>
      <c r="BM557" s="85" t="s">
        <v>130</v>
      </c>
      <c r="BN557" s="85" t="s">
        <v>132</v>
      </c>
      <c r="BO557" s="85">
        <v>0</v>
      </c>
      <c r="BP557" s="85" t="s">
        <v>132</v>
      </c>
      <c r="BQ557" s="85" t="s">
        <v>132</v>
      </c>
      <c r="BR557" s="85" t="s">
        <v>807</v>
      </c>
      <c r="BS557" s="85" t="s">
        <v>807</v>
      </c>
      <c r="BT557" s="90">
        <v>44470</v>
      </c>
      <c r="BU557" s="85" t="s">
        <v>1677</v>
      </c>
      <c r="BV557" s="85" t="s">
        <v>130</v>
      </c>
      <c r="BW557" s="91" t="s">
        <v>1678</v>
      </c>
      <c r="BX557" s="85"/>
      <c r="BY557" s="85" t="s">
        <v>132</v>
      </c>
      <c r="BZ557" s="85" t="s">
        <v>807</v>
      </c>
      <c r="CA557" s="85" t="s">
        <v>807</v>
      </c>
      <c r="CB557" s="85"/>
      <c r="CC557" s="85"/>
      <c r="CD557" s="85" t="s">
        <v>131</v>
      </c>
      <c r="CE557" s="88" t="s">
        <v>1681</v>
      </c>
      <c r="CF557" s="80" t="str">
        <f t="shared" si="368"/>
        <v>HTA</v>
      </c>
      <c r="CG557" s="109">
        <v>89</v>
      </c>
      <c r="CH557" s="95">
        <v>160</v>
      </c>
      <c r="CI557" s="50">
        <f t="shared" si="343"/>
        <v>34.765624999999993</v>
      </c>
      <c r="CJ557" s="18" t="str">
        <f t="shared" si="344"/>
        <v>OBESIDAD</v>
      </c>
      <c r="CK557" s="95">
        <f>Hoja1!L559</f>
        <v>8</v>
      </c>
      <c r="CL557" s="10" t="s">
        <v>1112</v>
      </c>
      <c r="CM557" s="97">
        <v>44470</v>
      </c>
      <c r="CN557" s="92"/>
      <c r="CO557" s="75">
        <v>1</v>
      </c>
      <c r="CP557" s="97">
        <v>44470</v>
      </c>
      <c r="CQ557" s="75">
        <v>2</v>
      </c>
      <c r="CR557" s="65" t="s">
        <v>1222</v>
      </c>
      <c r="CS557" s="75">
        <v>0</v>
      </c>
      <c r="CT557" s="92" t="s">
        <v>131</v>
      </c>
      <c r="CU557" s="93" t="s">
        <v>807</v>
      </c>
      <c r="CV557" s="92"/>
      <c r="CW557" s="102">
        <v>130</v>
      </c>
      <c r="CX557" s="102">
        <v>90</v>
      </c>
      <c r="CY557" s="93" t="s">
        <v>807</v>
      </c>
      <c r="CZ557" s="92" t="s">
        <v>132</v>
      </c>
      <c r="DA557" s="75" t="s">
        <v>807</v>
      </c>
      <c r="DB557" s="92">
        <v>0</v>
      </c>
      <c r="DC557" s="75" t="str">
        <f t="shared" si="345"/>
        <v/>
      </c>
      <c r="DD557" s="16" t="str">
        <f t="shared" si="346"/>
        <v/>
      </c>
      <c r="DE557" s="16" t="str">
        <f t="shared" si="347"/>
        <v/>
      </c>
      <c r="DF557" s="16" t="str">
        <f t="shared" si="361"/>
        <v/>
      </c>
      <c r="DG557" s="16" t="str">
        <f t="shared" si="359"/>
        <v xml:space="preserve"> +  +  + </v>
      </c>
      <c r="DH557" s="16" t="str">
        <f t="shared" ref="DH557:DH558" si="369">E557</f>
        <v>HTA</v>
      </c>
      <c r="DI557" s="98"/>
      <c r="DJ557" s="75" t="str">
        <f t="shared" si="348"/>
        <v>NO</v>
      </c>
      <c r="DL557" s="98"/>
      <c r="DM557" s="98"/>
      <c r="DN557" s="75" t="str">
        <f t="shared" si="349"/>
        <v>NO</v>
      </c>
      <c r="DO557" s="98"/>
      <c r="DP557" s="75" t="str">
        <f t="shared" si="350"/>
        <v>NO</v>
      </c>
      <c r="DQ557" s="98"/>
      <c r="DR557" s="75" t="str">
        <f t="shared" si="351"/>
        <v>NO</v>
      </c>
      <c r="DS557" s="98"/>
      <c r="DT557" s="75" t="str">
        <f t="shared" si="352"/>
        <v>NO</v>
      </c>
      <c r="DU557" s="98"/>
      <c r="DV557" s="75" t="str">
        <f t="shared" si="353"/>
        <v>NO</v>
      </c>
      <c r="DW557" s="98"/>
      <c r="DX557" s="75" t="str">
        <f t="shared" si="354"/>
        <v>NO</v>
      </c>
      <c r="DY557" s="98">
        <v>44462</v>
      </c>
      <c r="DZ557" s="75" t="str">
        <f t="shared" si="355"/>
        <v>SI</v>
      </c>
      <c r="EA557" s="98"/>
      <c r="EB557" s="75" t="str">
        <f t="shared" si="356"/>
        <v>NO</v>
      </c>
      <c r="EC557" s="98" t="s">
        <v>807</v>
      </c>
      <c r="ED557" s="92" t="s">
        <v>1530</v>
      </c>
      <c r="EE557" s="92"/>
      <c r="EF557" s="98" t="s">
        <v>807</v>
      </c>
      <c r="EG557" s="94"/>
      <c r="EH557" s="92" t="s">
        <v>1793</v>
      </c>
      <c r="EI557" s="99" t="s">
        <v>807</v>
      </c>
      <c r="EJ557" s="99"/>
      <c r="EK557" s="111">
        <v>44461</v>
      </c>
      <c r="EL557" s="92">
        <v>0.6</v>
      </c>
      <c r="EM557" s="112">
        <v>44461</v>
      </c>
      <c r="EN557" s="102">
        <v>108</v>
      </c>
      <c r="EO557" s="111">
        <v>44461</v>
      </c>
      <c r="EP557" s="92">
        <v>153</v>
      </c>
      <c r="EQ557" s="111">
        <v>44461</v>
      </c>
      <c r="ER557" s="99">
        <v>73</v>
      </c>
      <c r="ES557" s="111">
        <v>44461</v>
      </c>
      <c r="ET557" s="192">
        <v>59</v>
      </c>
      <c r="EU557" s="111">
        <v>44461</v>
      </c>
      <c r="EV557" s="92">
        <v>105</v>
      </c>
      <c r="EW557" s="101" t="s">
        <v>1940</v>
      </c>
      <c r="EX557" s="92"/>
      <c r="EY557" s="103" t="s">
        <v>1836</v>
      </c>
      <c r="EZ557" s="92">
        <v>98</v>
      </c>
      <c r="FA557" s="102"/>
      <c r="FB557" s="102"/>
      <c r="FC557" s="92"/>
      <c r="FD557" s="92"/>
      <c r="FE557" s="112">
        <v>44461</v>
      </c>
      <c r="FF557" s="125">
        <v>15</v>
      </c>
      <c r="FG557" s="111">
        <v>44461</v>
      </c>
      <c r="FH557" s="125">
        <v>40</v>
      </c>
      <c r="FI557" s="92"/>
      <c r="FJ557" s="94"/>
      <c r="FK557" s="92"/>
      <c r="FL557" s="97">
        <v>44470</v>
      </c>
      <c r="FM557" s="98" t="s">
        <v>1530</v>
      </c>
      <c r="FN557" s="97">
        <v>44835</v>
      </c>
      <c r="FO557" s="107" t="s">
        <v>807</v>
      </c>
      <c r="FP557" s="92" t="s">
        <v>132</v>
      </c>
      <c r="FQ557" s="92" t="s">
        <v>132</v>
      </c>
      <c r="FR557" s="92" t="s">
        <v>132</v>
      </c>
      <c r="FS557" s="107" t="s">
        <v>807</v>
      </c>
      <c r="FT557" s="92" t="s">
        <v>132</v>
      </c>
      <c r="FU557" s="92"/>
      <c r="GM557" s="102"/>
    </row>
    <row r="558" spans="1:195" s="75" customFormat="1" x14ac:dyDescent="0.25">
      <c r="A558" s="85">
        <v>2022</v>
      </c>
      <c r="B558" s="76">
        <v>44926</v>
      </c>
      <c r="C558" s="85" t="s">
        <v>121</v>
      </c>
      <c r="D558" s="85" t="s">
        <v>122</v>
      </c>
      <c r="E558" s="85" t="s">
        <v>123</v>
      </c>
      <c r="F558" s="77">
        <f t="shared" si="360"/>
        <v>557</v>
      </c>
      <c r="G558" s="85" t="s">
        <v>1586</v>
      </c>
      <c r="H558" s="85">
        <v>86</v>
      </c>
      <c r="I558" s="85" t="s">
        <v>797</v>
      </c>
      <c r="J558" s="217" t="s">
        <v>983</v>
      </c>
      <c r="K558" s="77" t="str">
        <f>VLOOKUP(J558,[1]CodMpios!$B$1075:$E$1087,4,FALSE)</f>
        <v>86749 - Sibundoy</v>
      </c>
      <c r="L558" s="77" t="str">
        <f>VLOOKUP($J558,[1]Coord_Mpios_X_Y!$B$102:$K$114,9,FALSE)</f>
        <v>1,228746922448</v>
      </c>
      <c r="M558" s="77" t="str">
        <f>VLOOKUP($J558,[1]Coord_Mpios_X_Y!$B$102:$K$114,10,FALSE)</f>
        <v>-76,913075853547</v>
      </c>
      <c r="N558" s="86" t="s">
        <v>1784</v>
      </c>
      <c r="O558" s="86" t="s">
        <v>1776</v>
      </c>
      <c r="P558" s="218"/>
      <c r="Q558" s="85" t="s">
        <v>126</v>
      </c>
      <c r="R558" s="108">
        <v>41181958</v>
      </c>
      <c r="S558" s="62" t="str">
        <f t="shared" si="342"/>
        <v>CC41181958</v>
      </c>
      <c r="T558" s="91" t="s">
        <v>1041</v>
      </c>
      <c r="U558" s="85" t="s">
        <v>279</v>
      </c>
      <c r="V558" s="91" t="s">
        <v>332</v>
      </c>
      <c r="W558" s="85" t="s">
        <v>217</v>
      </c>
      <c r="X558" s="87">
        <v>26287</v>
      </c>
      <c r="Y558" s="89">
        <f t="shared" si="357"/>
        <v>71</v>
      </c>
      <c r="Z558" s="63">
        <f>VLOOKUP($Y558,[1]Edades!$A$3:$H$153,4,FALSE)</f>
        <v>6</v>
      </c>
      <c r="AA558" s="63" t="str">
        <f>VLOOKUP($Y558,[1]Edades!$A$3:$H$153,6,FALSE)</f>
        <v>6 - Persona mayor</v>
      </c>
      <c r="AB558" s="63">
        <f>VLOOKUP($Y558,[1]Edades!$A$3:$H$153,7,FALSE)</f>
        <v>15</v>
      </c>
      <c r="AC558" s="63" t="str">
        <f>VLOOKUP($Y558,[1]Edades!$A$3:$H$153,8,FALSE)</f>
        <v>70-74</v>
      </c>
      <c r="AD558" s="91" t="s">
        <v>1590</v>
      </c>
      <c r="AE558" s="85">
        <v>2</v>
      </c>
      <c r="AF558" s="85" t="s">
        <v>807</v>
      </c>
      <c r="AG558" s="86" t="s">
        <v>1777</v>
      </c>
      <c r="AH558" s="85" t="s">
        <v>807</v>
      </c>
      <c r="AI558" s="85" t="s">
        <v>807</v>
      </c>
      <c r="AJ558" s="85" t="s">
        <v>807</v>
      </c>
      <c r="AK558" s="86" t="s">
        <v>1784</v>
      </c>
      <c r="AL558" s="85" t="s">
        <v>807</v>
      </c>
      <c r="AM558" s="85" t="s">
        <v>1786</v>
      </c>
      <c r="AN558" s="85" t="s">
        <v>131</v>
      </c>
      <c r="AO558" s="85" t="s">
        <v>131</v>
      </c>
      <c r="AP558" s="85" t="s">
        <v>131</v>
      </c>
      <c r="AQ558" s="75" t="s">
        <v>1841</v>
      </c>
      <c r="AR558" s="53" t="str">
        <f t="shared" si="358"/>
        <v>86749 - Sibundoy</v>
      </c>
      <c r="AS558" s="85" t="s">
        <v>1669</v>
      </c>
      <c r="AT558" s="85">
        <v>3104508302</v>
      </c>
      <c r="AU558" s="85" t="s">
        <v>1219</v>
      </c>
      <c r="AV558" s="85"/>
      <c r="AW558" s="85"/>
      <c r="AX558" s="85"/>
      <c r="AY558" s="85"/>
      <c r="AZ558" s="85"/>
      <c r="BA558" s="85">
        <v>86</v>
      </c>
      <c r="BB558" s="85" t="s">
        <v>1778</v>
      </c>
      <c r="BC558" s="85">
        <v>86749</v>
      </c>
      <c r="BD558" s="85" t="s">
        <v>1669</v>
      </c>
      <c r="BE558" s="89">
        <v>860010017201</v>
      </c>
      <c r="BF558" s="49" t="s">
        <v>1080</v>
      </c>
      <c r="BG558" s="85" t="s">
        <v>1779</v>
      </c>
      <c r="BH558" s="85" t="s">
        <v>1780</v>
      </c>
      <c r="BI558" s="85">
        <v>4201616</v>
      </c>
      <c r="BJ558" s="85"/>
      <c r="BK558" s="85"/>
      <c r="BL558" s="85" t="s">
        <v>807</v>
      </c>
      <c r="BM558" s="85" t="s">
        <v>130</v>
      </c>
      <c r="BN558" s="85" t="s">
        <v>132</v>
      </c>
      <c r="BO558" s="85">
        <v>0</v>
      </c>
      <c r="BP558" s="85" t="s">
        <v>132</v>
      </c>
      <c r="BQ558" s="85" t="s">
        <v>132</v>
      </c>
      <c r="BR558" s="85" t="s">
        <v>807</v>
      </c>
      <c r="BS558" s="85" t="s">
        <v>807</v>
      </c>
      <c r="BT558" s="90">
        <v>44470</v>
      </c>
      <c r="BU558" s="85" t="s">
        <v>1677</v>
      </c>
      <c r="BV558" s="85" t="s">
        <v>130</v>
      </c>
      <c r="BW558" s="91" t="s">
        <v>1678</v>
      </c>
      <c r="BX558" s="85"/>
      <c r="BY558" s="85" t="s">
        <v>132</v>
      </c>
      <c r="BZ558" s="85" t="s">
        <v>807</v>
      </c>
      <c r="CA558" s="85" t="s">
        <v>807</v>
      </c>
      <c r="CB558" s="85"/>
      <c r="CC558" s="85"/>
      <c r="CD558" s="85" t="s">
        <v>131</v>
      </c>
      <c r="CE558" s="88" t="s">
        <v>1681</v>
      </c>
      <c r="CF558" s="80" t="str">
        <f t="shared" si="368"/>
        <v>HTA</v>
      </c>
      <c r="CG558" s="109">
        <v>80</v>
      </c>
      <c r="CH558" s="95">
        <v>166</v>
      </c>
      <c r="CI558" s="50">
        <f t="shared" si="343"/>
        <v>29.031789809841779</v>
      </c>
      <c r="CJ558" s="18" t="str">
        <f t="shared" si="344"/>
        <v>SOBREPESO</v>
      </c>
      <c r="CK558" s="95">
        <f>Hoja1!L560</f>
        <v>23</v>
      </c>
      <c r="CL558" s="10" t="s">
        <v>1114</v>
      </c>
      <c r="CM558" s="97">
        <v>44470</v>
      </c>
      <c r="CN558" s="92"/>
      <c r="CO558" s="75">
        <v>1</v>
      </c>
      <c r="CP558" s="97">
        <v>44470</v>
      </c>
      <c r="CQ558" s="75">
        <v>2</v>
      </c>
      <c r="CR558" s="65" t="s">
        <v>1222</v>
      </c>
      <c r="CS558" s="75">
        <v>0</v>
      </c>
      <c r="CT558" s="92" t="s">
        <v>131</v>
      </c>
      <c r="CU558" s="93" t="s">
        <v>807</v>
      </c>
      <c r="CV558" s="92"/>
      <c r="CW558" s="102">
        <v>120</v>
      </c>
      <c r="CX558" s="102">
        <v>80</v>
      </c>
      <c r="CY558" s="93" t="s">
        <v>807</v>
      </c>
      <c r="CZ558" s="92" t="s">
        <v>132</v>
      </c>
      <c r="DA558" s="75" t="s">
        <v>807</v>
      </c>
      <c r="DB558" s="92">
        <v>0</v>
      </c>
      <c r="DC558" s="75" t="str">
        <f t="shared" si="345"/>
        <v/>
      </c>
      <c r="DD558" s="16" t="str">
        <f t="shared" si="346"/>
        <v/>
      </c>
      <c r="DE558" s="16" t="str">
        <f t="shared" si="347"/>
        <v/>
      </c>
      <c r="DF558" s="16" t="str">
        <f t="shared" si="361"/>
        <v/>
      </c>
      <c r="DG558" s="16" t="str">
        <f t="shared" si="359"/>
        <v xml:space="preserve"> +  +  + </v>
      </c>
      <c r="DH558" s="16" t="str">
        <f t="shared" si="369"/>
        <v>HTA</v>
      </c>
      <c r="DI558" s="98"/>
      <c r="DJ558" s="75" t="str">
        <f t="shared" si="348"/>
        <v>NO</v>
      </c>
      <c r="DL558" s="98"/>
      <c r="DM558" s="98"/>
      <c r="DN558" s="75" t="str">
        <f t="shared" si="349"/>
        <v>NO</v>
      </c>
      <c r="DO558" s="98"/>
      <c r="DP558" s="75" t="str">
        <f t="shared" si="350"/>
        <v>NO</v>
      </c>
      <c r="DQ558" s="98"/>
      <c r="DR558" s="75" t="str">
        <f t="shared" si="351"/>
        <v>NO</v>
      </c>
      <c r="DS558" s="98"/>
      <c r="DT558" s="75" t="str">
        <f t="shared" si="352"/>
        <v>NO</v>
      </c>
      <c r="DU558" s="98"/>
      <c r="DV558" s="75" t="str">
        <f t="shared" si="353"/>
        <v>NO</v>
      </c>
      <c r="DW558" s="98"/>
      <c r="DX558" s="75" t="str">
        <f t="shared" si="354"/>
        <v>NO</v>
      </c>
      <c r="DY558" s="98">
        <v>44469</v>
      </c>
      <c r="DZ558" s="75" t="str">
        <f t="shared" si="355"/>
        <v>SI</v>
      </c>
      <c r="EA558" s="98"/>
      <c r="EB558" s="75" t="str">
        <f t="shared" si="356"/>
        <v>NO</v>
      </c>
      <c r="EC558" s="98" t="s">
        <v>807</v>
      </c>
      <c r="ED558" s="92" t="s">
        <v>1530</v>
      </c>
      <c r="EE558" s="92"/>
      <c r="EF558" s="98" t="s">
        <v>807</v>
      </c>
      <c r="EG558" s="94"/>
      <c r="EH558" s="92" t="s">
        <v>1793</v>
      </c>
      <c r="EI558" s="99" t="s">
        <v>807</v>
      </c>
      <c r="EJ558" s="99"/>
      <c r="EK558" s="111">
        <v>44462</v>
      </c>
      <c r="EL558" s="92">
        <v>0.6</v>
      </c>
      <c r="EM558" s="112">
        <v>44462</v>
      </c>
      <c r="EN558" s="102">
        <v>92</v>
      </c>
      <c r="EO558" s="111">
        <v>44462</v>
      </c>
      <c r="EP558" s="92">
        <v>198</v>
      </c>
      <c r="EQ558" s="111">
        <v>44462</v>
      </c>
      <c r="ER558" s="99">
        <v>117.6</v>
      </c>
      <c r="ES558" s="111">
        <v>44462</v>
      </c>
      <c r="ET558" s="192">
        <v>60</v>
      </c>
      <c r="EU558" s="111">
        <v>44462</v>
      </c>
      <c r="EV558" s="92">
        <v>102</v>
      </c>
      <c r="EW558" s="101" t="s">
        <v>1940</v>
      </c>
      <c r="EX558" s="92"/>
      <c r="EY558" s="103" t="s">
        <v>1836</v>
      </c>
      <c r="EZ558" s="92">
        <v>98</v>
      </c>
      <c r="FA558" s="102"/>
      <c r="FB558" s="102"/>
      <c r="FC558" s="92"/>
      <c r="FD558" s="92"/>
      <c r="FE558" s="112">
        <v>44462</v>
      </c>
      <c r="FF558" s="125">
        <v>18</v>
      </c>
      <c r="FG558" s="111">
        <v>44462</v>
      </c>
      <c r="FH558" s="125">
        <v>35</v>
      </c>
      <c r="FI558" s="92"/>
      <c r="FJ558" s="94"/>
      <c r="FK558" s="92"/>
      <c r="FL558" s="97">
        <v>44470</v>
      </c>
      <c r="FM558" s="98" t="s">
        <v>1530</v>
      </c>
      <c r="FN558" s="97">
        <v>44835</v>
      </c>
      <c r="FO558" s="107" t="s">
        <v>807</v>
      </c>
      <c r="FP558" s="92" t="s">
        <v>132</v>
      </c>
      <c r="FQ558" s="92" t="s">
        <v>132</v>
      </c>
      <c r="FR558" s="92" t="s">
        <v>132</v>
      </c>
      <c r="FS558" s="107" t="s">
        <v>807</v>
      </c>
      <c r="FT558" s="92" t="s">
        <v>132</v>
      </c>
      <c r="FU558" s="92"/>
      <c r="GM558" s="102"/>
    </row>
    <row r="559" spans="1:195" s="75" customFormat="1" x14ac:dyDescent="0.25">
      <c r="A559" s="85">
        <v>2022</v>
      </c>
      <c r="B559" s="76">
        <v>44926</v>
      </c>
      <c r="C559" s="85" t="s">
        <v>121</v>
      </c>
      <c r="D559" s="85" t="s">
        <v>122</v>
      </c>
      <c r="E559" s="85" t="s">
        <v>123</v>
      </c>
      <c r="F559" s="77">
        <f t="shared" si="360"/>
        <v>558</v>
      </c>
      <c r="G559" s="85" t="s">
        <v>1586</v>
      </c>
      <c r="H559" s="85">
        <v>86</v>
      </c>
      <c r="I559" s="85" t="s">
        <v>797</v>
      </c>
      <c r="J559" s="217" t="s">
        <v>800</v>
      </c>
      <c r="K559" s="77" t="str">
        <f>VLOOKUP(J559,[1]CodMpios!$B$1075:$E$1087,4,FALSE)</f>
        <v>86001 - Mocoa</v>
      </c>
      <c r="L559" s="77" t="str">
        <f>VLOOKUP($J559,[1]Coord_Mpios_X_Y!$B$102:$K$114,9,FALSE)</f>
        <v>1,228574994655</v>
      </c>
      <c r="M559" s="77" t="str">
        <f>VLOOKUP($J559,[1]Coord_Mpios_X_Y!$B$102:$K$114,10,FALSE)</f>
        <v>-76,684362183288</v>
      </c>
      <c r="N559" s="86" t="s">
        <v>1784</v>
      </c>
      <c r="O559" s="86" t="s">
        <v>1776</v>
      </c>
      <c r="P559" s="218"/>
      <c r="Q559" s="85" t="s">
        <v>126</v>
      </c>
      <c r="R559" s="108">
        <v>93415958</v>
      </c>
      <c r="S559" s="62" t="str">
        <f t="shared" si="342"/>
        <v>CC93415958</v>
      </c>
      <c r="T559" s="91" t="s">
        <v>180</v>
      </c>
      <c r="U559" s="85" t="s">
        <v>308</v>
      </c>
      <c r="V559" s="91" t="s">
        <v>246</v>
      </c>
      <c r="W559" s="85" t="s">
        <v>853</v>
      </c>
      <c r="X559" s="87">
        <v>24320</v>
      </c>
      <c r="Y559" s="89">
        <f t="shared" si="357"/>
        <v>66</v>
      </c>
      <c r="Z559" s="63">
        <f>VLOOKUP($Y559,[1]Edades!$A$3:$H$153,4,FALSE)</f>
        <v>6</v>
      </c>
      <c r="AA559" s="63" t="str">
        <f>VLOOKUP($Y559,[1]Edades!$A$3:$H$153,6,FALSE)</f>
        <v>6 - Persona mayor</v>
      </c>
      <c r="AB559" s="63">
        <f>VLOOKUP($Y559,[1]Edades!$A$3:$H$153,7,FALSE)</f>
        <v>14</v>
      </c>
      <c r="AC559" s="63" t="str">
        <f>VLOOKUP($Y559,[1]Edades!$A$3:$H$153,8,FALSE)</f>
        <v>65-69</v>
      </c>
      <c r="AD559" s="91" t="s">
        <v>1589</v>
      </c>
      <c r="AE559" s="85">
        <v>1</v>
      </c>
      <c r="AF559" s="85" t="s">
        <v>807</v>
      </c>
      <c r="AG559" s="86" t="s">
        <v>1777</v>
      </c>
      <c r="AH559" s="85" t="s">
        <v>807</v>
      </c>
      <c r="AI559" s="85" t="s">
        <v>807</v>
      </c>
      <c r="AJ559" s="85" t="s">
        <v>807</v>
      </c>
      <c r="AK559" s="86" t="s">
        <v>1784</v>
      </c>
      <c r="AL559" s="86" t="s">
        <v>1601</v>
      </c>
      <c r="AM559" s="85" t="s">
        <v>1786</v>
      </c>
      <c r="AN559" s="85" t="s">
        <v>131</v>
      </c>
      <c r="AO559" s="85" t="s">
        <v>131</v>
      </c>
      <c r="AP559" s="85" t="s">
        <v>131</v>
      </c>
      <c r="AQ559" s="75" t="s">
        <v>1841</v>
      </c>
      <c r="AR559" s="53" t="str">
        <f t="shared" si="358"/>
        <v>86001 - Mocoa</v>
      </c>
      <c r="AS559" s="85" t="s">
        <v>1586</v>
      </c>
      <c r="AT559" s="85">
        <v>3183816693</v>
      </c>
      <c r="AU559" s="85" t="s">
        <v>1219</v>
      </c>
      <c r="AV559" s="85"/>
      <c r="AW559" s="85"/>
      <c r="AX559" s="85"/>
      <c r="AY559" s="85"/>
      <c r="AZ559" s="85"/>
      <c r="BA559" s="85">
        <v>86</v>
      </c>
      <c r="BB559" s="85" t="s">
        <v>1778</v>
      </c>
      <c r="BC559" s="85">
        <v>86001</v>
      </c>
      <c r="BD559" s="85" t="s">
        <v>1586</v>
      </c>
      <c r="BE559" s="89">
        <v>860010017201</v>
      </c>
      <c r="BF559" s="49" t="s">
        <v>1079</v>
      </c>
      <c r="BG559" s="85" t="s">
        <v>1779</v>
      </c>
      <c r="BH559" s="85" t="s">
        <v>1780</v>
      </c>
      <c r="BI559" s="85">
        <v>4201616</v>
      </c>
      <c r="BJ559" s="85"/>
      <c r="BK559" s="85"/>
      <c r="BL559" s="85" t="s">
        <v>807</v>
      </c>
      <c r="BM559" s="85" t="s">
        <v>130</v>
      </c>
      <c r="BN559" s="85" t="s">
        <v>132</v>
      </c>
      <c r="BO559" s="85">
        <v>0</v>
      </c>
      <c r="BP559" s="85" t="s">
        <v>132</v>
      </c>
      <c r="BQ559" s="85" t="s">
        <v>132</v>
      </c>
      <c r="BR559" s="85" t="s">
        <v>807</v>
      </c>
      <c r="BS559" s="85" t="s">
        <v>807</v>
      </c>
      <c r="BT559" s="87">
        <v>44624</v>
      </c>
      <c r="BU559" s="85" t="s">
        <v>1677</v>
      </c>
      <c r="BV559" s="85" t="s">
        <v>130</v>
      </c>
      <c r="BW559" s="91" t="s">
        <v>1808</v>
      </c>
      <c r="BX559" s="85"/>
      <c r="BY559" s="85" t="s">
        <v>132</v>
      </c>
      <c r="BZ559" s="85" t="s">
        <v>807</v>
      </c>
      <c r="CA559" s="85" t="s">
        <v>807</v>
      </c>
      <c r="CB559" s="85"/>
      <c r="CC559" s="85"/>
      <c r="CD559" s="85" t="s">
        <v>131</v>
      </c>
      <c r="CE559" s="88" t="s">
        <v>1681</v>
      </c>
      <c r="CF559" s="80" t="str">
        <f t="shared" si="368"/>
        <v>HTA</v>
      </c>
      <c r="CG559" s="109">
        <v>93</v>
      </c>
      <c r="CH559" s="95">
        <v>165</v>
      </c>
      <c r="CI559" s="50">
        <f t="shared" si="343"/>
        <v>34.159779614325075</v>
      </c>
      <c r="CJ559" s="18" t="str">
        <f t="shared" si="344"/>
        <v>OBESIDAD</v>
      </c>
      <c r="CK559" s="95">
        <f>Hoja1!L561</f>
        <v>20</v>
      </c>
      <c r="CL559" s="10" t="s">
        <v>1114</v>
      </c>
      <c r="CM559" s="98">
        <v>44470</v>
      </c>
      <c r="CN559" s="92"/>
      <c r="CO559" s="75">
        <v>1</v>
      </c>
      <c r="CP559" s="98">
        <v>44389</v>
      </c>
      <c r="CQ559" s="75">
        <v>2</v>
      </c>
      <c r="CR559" s="65" t="s">
        <v>1222</v>
      </c>
      <c r="CS559" s="75">
        <v>0</v>
      </c>
      <c r="CT559" s="110" t="s">
        <v>131</v>
      </c>
      <c r="CU559" s="93" t="s">
        <v>807</v>
      </c>
      <c r="CV559" s="92"/>
      <c r="CW559" s="102">
        <v>160</v>
      </c>
      <c r="CX559" s="102">
        <v>90</v>
      </c>
      <c r="CY559" s="93" t="s">
        <v>807</v>
      </c>
      <c r="CZ559" s="92" t="s">
        <v>132</v>
      </c>
      <c r="DA559" s="75" t="s">
        <v>807</v>
      </c>
      <c r="DB559" s="92">
        <v>0</v>
      </c>
      <c r="DC559" s="75" t="str">
        <f t="shared" si="345"/>
        <v/>
      </c>
      <c r="DD559" s="16" t="str">
        <f t="shared" si="346"/>
        <v>PRESION ALTA</v>
      </c>
      <c r="DE559" s="16" t="str">
        <f t="shared" si="347"/>
        <v/>
      </c>
      <c r="DF559" s="16" t="str">
        <f t="shared" si="361"/>
        <v/>
      </c>
      <c r="DG559" s="16" t="str">
        <f t="shared" si="359"/>
        <v xml:space="preserve"> + PRESION ALTA +  + </v>
      </c>
      <c r="DH559" s="16" t="str">
        <f>VLOOKUP(DG559,Hoja3!$A$19:$B$41,2,FALSE)</f>
        <v>PRESION ALTA</v>
      </c>
      <c r="DI559" s="98"/>
      <c r="DJ559" s="75" t="str">
        <f t="shared" si="348"/>
        <v>NO</v>
      </c>
      <c r="DL559" s="98"/>
      <c r="DM559" s="98"/>
      <c r="DN559" s="75" t="str">
        <f t="shared" si="349"/>
        <v>NO</v>
      </c>
      <c r="DO559" s="98"/>
      <c r="DP559" s="75" t="str">
        <f t="shared" si="350"/>
        <v>NO</v>
      </c>
      <c r="DQ559" s="98"/>
      <c r="DR559" s="75" t="str">
        <f t="shared" si="351"/>
        <v>NO</v>
      </c>
      <c r="DS559" s="98"/>
      <c r="DT559" s="75" t="str">
        <f t="shared" si="352"/>
        <v>NO</v>
      </c>
      <c r="DU559" s="98"/>
      <c r="DV559" s="75" t="str">
        <f t="shared" si="353"/>
        <v>NO</v>
      </c>
      <c r="DW559" s="98"/>
      <c r="DX559" s="75" t="str">
        <f t="shared" si="354"/>
        <v>NO</v>
      </c>
      <c r="DY559" s="98">
        <v>44438</v>
      </c>
      <c r="DZ559" s="75" t="str">
        <f t="shared" si="355"/>
        <v>SI</v>
      </c>
      <c r="EA559" s="98"/>
      <c r="EB559" s="75" t="str">
        <f t="shared" si="356"/>
        <v>NO</v>
      </c>
      <c r="EC559" s="98" t="s">
        <v>807</v>
      </c>
      <c r="ED559" s="92" t="s">
        <v>1530</v>
      </c>
      <c r="EE559" s="92"/>
      <c r="EF559" s="98" t="s">
        <v>807</v>
      </c>
      <c r="EG559" s="94"/>
      <c r="EH559" s="99" t="s">
        <v>131</v>
      </c>
      <c r="EI559" s="99" t="s">
        <v>807</v>
      </c>
      <c r="EJ559" s="99"/>
      <c r="EK559" s="106">
        <v>44438</v>
      </c>
      <c r="EL559" s="92">
        <v>1.1200000000000001</v>
      </c>
      <c r="EM559" s="100">
        <v>44329</v>
      </c>
      <c r="EN559" s="102">
        <v>105</v>
      </c>
      <c r="EO559" s="106">
        <v>44438</v>
      </c>
      <c r="EP559" s="92">
        <v>167</v>
      </c>
      <c r="EQ559" s="106">
        <v>44438</v>
      </c>
      <c r="ER559" s="99">
        <v>92.68</v>
      </c>
      <c r="ES559" s="106">
        <v>44438</v>
      </c>
      <c r="ET559" s="192">
        <v>39.200000000000003</v>
      </c>
      <c r="EU559" s="106">
        <v>44438</v>
      </c>
      <c r="EV559" s="92">
        <v>175.6</v>
      </c>
      <c r="EW559" s="106">
        <v>44438</v>
      </c>
      <c r="EX559" s="92"/>
      <c r="EY559" s="103"/>
      <c r="EZ559" s="92"/>
      <c r="FA559" s="102"/>
      <c r="FB559" s="102"/>
      <c r="FC559" s="92"/>
      <c r="FD559" s="92"/>
      <c r="FE559" s="100">
        <v>44438</v>
      </c>
      <c r="FF559" s="105">
        <v>7.8</v>
      </c>
      <c r="FG559" s="106">
        <v>44438</v>
      </c>
      <c r="FH559" s="105">
        <v>107.9</v>
      </c>
      <c r="FI559" s="92"/>
      <c r="FJ559" s="94"/>
      <c r="FK559" s="92"/>
      <c r="FL559" s="98">
        <v>44624</v>
      </c>
      <c r="FM559" s="98" t="s">
        <v>1530</v>
      </c>
      <c r="FN559" s="98">
        <v>44716</v>
      </c>
      <c r="FO559" s="107" t="s">
        <v>807</v>
      </c>
      <c r="FP559" s="92" t="s">
        <v>132</v>
      </c>
      <c r="FQ559" s="92" t="s">
        <v>132</v>
      </c>
      <c r="FR559" s="92" t="s">
        <v>132</v>
      </c>
      <c r="FS559" s="107" t="s">
        <v>807</v>
      </c>
      <c r="FT559" s="92" t="s">
        <v>132</v>
      </c>
      <c r="FU559" s="92"/>
      <c r="GM559" s="102"/>
    </row>
    <row r="560" spans="1:195" s="75" customFormat="1" x14ac:dyDescent="0.25">
      <c r="A560" s="85">
        <v>2022</v>
      </c>
      <c r="B560" s="76">
        <v>44926</v>
      </c>
      <c r="C560" s="85" t="s">
        <v>121</v>
      </c>
      <c r="D560" s="85" t="s">
        <v>122</v>
      </c>
      <c r="E560" s="85" t="s">
        <v>123</v>
      </c>
      <c r="F560" s="77">
        <f t="shared" si="360"/>
        <v>559</v>
      </c>
      <c r="G560" s="85" t="s">
        <v>1586</v>
      </c>
      <c r="H560" s="85">
        <v>86</v>
      </c>
      <c r="I560" s="85" t="s">
        <v>797</v>
      </c>
      <c r="J560" s="217" t="s">
        <v>800</v>
      </c>
      <c r="K560" s="77" t="str">
        <f>VLOOKUP(J560,[1]CodMpios!$B$1075:$E$1087,4,FALSE)</f>
        <v>86001 - Mocoa</v>
      </c>
      <c r="L560" s="77" t="str">
        <f>VLOOKUP($J560,[1]Coord_Mpios_X_Y!$B$102:$K$114,9,FALSE)</f>
        <v>1,228574994655</v>
      </c>
      <c r="M560" s="77" t="str">
        <f>VLOOKUP($J560,[1]Coord_Mpios_X_Y!$B$102:$K$114,10,FALSE)</f>
        <v>-76,684362183288</v>
      </c>
      <c r="N560" s="86" t="s">
        <v>1775</v>
      </c>
      <c r="O560" s="86" t="s">
        <v>1776</v>
      </c>
      <c r="P560" s="218"/>
      <c r="Q560" s="85" t="s">
        <v>126</v>
      </c>
      <c r="R560" s="108">
        <v>12983468</v>
      </c>
      <c r="S560" s="62" t="str">
        <f t="shared" si="342"/>
        <v>CC12983468</v>
      </c>
      <c r="T560" s="91" t="s">
        <v>687</v>
      </c>
      <c r="U560" s="85" t="s">
        <v>889</v>
      </c>
      <c r="V560" s="91" t="s">
        <v>535</v>
      </c>
      <c r="W560" s="85" t="s">
        <v>225</v>
      </c>
      <c r="X560" s="87">
        <v>23718</v>
      </c>
      <c r="Y560" s="89">
        <f t="shared" si="357"/>
        <v>64</v>
      </c>
      <c r="Z560" s="63">
        <f>VLOOKUP($Y560,[1]Edades!$A$3:$H$153,4,FALSE)</f>
        <v>6</v>
      </c>
      <c r="AA560" s="63" t="str">
        <f>VLOOKUP($Y560,[1]Edades!$A$3:$H$153,6,FALSE)</f>
        <v>6 - Persona mayor</v>
      </c>
      <c r="AB560" s="63">
        <f>VLOOKUP($Y560,[1]Edades!$A$3:$H$153,7,FALSE)</f>
        <v>13</v>
      </c>
      <c r="AC560" s="63" t="str">
        <f>VLOOKUP($Y560,[1]Edades!$A$3:$H$153,8,FALSE)</f>
        <v>60-64</v>
      </c>
      <c r="AD560" s="91" t="s">
        <v>1589</v>
      </c>
      <c r="AE560" s="85">
        <v>1</v>
      </c>
      <c r="AF560" s="85" t="s">
        <v>807</v>
      </c>
      <c r="AG560" s="86" t="s">
        <v>1777</v>
      </c>
      <c r="AH560" s="85" t="s">
        <v>807</v>
      </c>
      <c r="AI560" s="85" t="s">
        <v>807</v>
      </c>
      <c r="AJ560" s="85" t="s">
        <v>807</v>
      </c>
      <c r="AK560" s="86" t="s">
        <v>1775</v>
      </c>
      <c r="AL560" s="86" t="s">
        <v>1600</v>
      </c>
      <c r="AM560" s="85" t="s">
        <v>1786</v>
      </c>
      <c r="AN560" s="85" t="s">
        <v>131</v>
      </c>
      <c r="AO560" s="85" t="s">
        <v>131</v>
      </c>
      <c r="AP560" s="85" t="s">
        <v>131</v>
      </c>
      <c r="AQ560" s="75" t="s">
        <v>1841</v>
      </c>
      <c r="AR560" s="53" t="str">
        <f t="shared" si="358"/>
        <v>86001 - Mocoa</v>
      </c>
      <c r="AS560" s="85" t="s">
        <v>1586</v>
      </c>
      <c r="AT560" s="85">
        <v>3108553274</v>
      </c>
      <c r="AU560" s="85" t="s">
        <v>1219</v>
      </c>
      <c r="AV560" s="85"/>
      <c r="AW560" s="85"/>
      <c r="AX560" s="85"/>
      <c r="AY560" s="85"/>
      <c r="AZ560" s="85"/>
      <c r="BA560" s="85">
        <v>86</v>
      </c>
      <c r="BB560" s="85" t="s">
        <v>1778</v>
      </c>
      <c r="BC560" s="85">
        <v>86001</v>
      </c>
      <c r="BD560" s="85" t="s">
        <v>1586</v>
      </c>
      <c r="BE560" s="89">
        <v>860010017201</v>
      </c>
      <c r="BF560" s="49" t="s">
        <v>1079</v>
      </c>
      <c r="BG560" s="85" t="s">
        <v>1779</v>
      </c>
      <c r="BH560" s="85" t="s">
        <v>1780</v>
      </c>
      <c r="BI560" s="85">
        <v>4201616</v>
      </c>
      <c r="BJ560" s="85"/>
      <c r="BK560" s="85"/>
      <c r="BL560" s="85" t="s">
        <v>807</v>
      </c>
      <c r="BM560" s="85" t="s">
        <v>130</v>
      </c>
      <c r="BN560" s="85" t="s">
        <v>132</v>
      </c>
      <c r="BO560" s="85">
        <v>0</v>
      </c>
      <c r="BP560" s="85" t="s">
        <v>132</v>
      </c>
      <c r="BQ560" s="85" t="s">
        <v>132</v>
      </c>
      <c r="BR560" s="85" t="s">
        <v>807</v>
      </c>
      <c r="BS560" s="85" t="s">
        <v>807</v>
      </c>
      <c r="BT560" s="87">
        <v>44837</v>
      </c>
      <c r="BU560" s="85" t="s">
        <v>1677</v>
      </c>
      <c r="BV560" s="85" t="s">
        <v>130</v>
      </c>
      <c r="BW560" s="91" t="s">
        <v>1700</v>
      </c>
      <c r="BX560" s="85"/>
      <c r="BY560" s="88" t="s">
        <v>130</v>
      </c>
      <c r="BZ560" s="85" t="s">
        <v>807</v>
      </c>
      <c r="CA560" s="85" t="s">
        <v>807</v>
      </c>
      <c r="CB560" s="85"/>
      <c r="CC560" s="85"/>
      <c r="CD560" s="85" t="s">
        <v>131</v>
      </c>
      <c r="CE560" s="88" t="s">
        <v>1681</v>
      </c>
      <c r="CF560" s="80" t="str">
        <f t="shared" si="368"/>
        <v>HTA</v>
      </c>
      <c r="CG560" s="109">
        <v>64</v>
      </c>
      <c r="CH560" s="95">
        <v>165</v>
      </c>
      <c r="CI560" s="50">
        <f t="shared" si="343"/>
        <v>23.507805325987146</v>
      </c>
      <c r="CJ560" s="18" t="str">
        <f t="shared" si="344"/>
        <v>NORMAL</v>
      </c>
      <c r="CK560" s="95">
        <f>Hoja1!L562</f>
        <v>4</v>
      </c>
      <c r="CL560" s="10" t="s">
        <v>1112</v>
      </c>
      <c r="CM560" s="98">
        <v>44475</v>
      </c>
      <c r="CN560" s="92"/>
      <c r="CO560" s="75">
        <v>1</v>
      </c>
      <c r="CP560" s="98">
        <v>44448</v>
      </c>
      <c r="CQ560" s="75">
        <v>2</v>
      </c>
      <c r="CR560" s="65" t="s">
        <v>1222</v>
      </c>
      <c r="CS560" s="75">
        <v>0</v>
      </c>
      <c r="CT560" s="110" t="s">
        <v>131</v>
      </c>
      <c r="CU560" s="93" t="s">
        <v>807</v>
      </c>
      <c r="CV560" s="92"/>
      <c r="CW560" s="102">
        <v>80</v>
      </c>
      <c r="CX560" s="102">
        <v>50</v>
      </c>
      <c r="CY560" s="93" t="s">
        <v>807</v>
      </c>
      <c r="CZ560" s="92" t="s">
        <v>132</v>
      </c>
      <c r="DA560" s="75" t="s">
        <v>807</v>
      </c>
      <c r="DB560" s="92">
        <v>0</v>
      </c>
      <c r="DC560" s="75" t="str">
        <f t="shared" si="345"/>
        <v/>
      </c>
      <c r="DD560" s="16" t="str">
        <f t="shared" si="346"/>
        <v/>
      </c>
      <c r="DE560" s="16" t="str">
        <f t="shared" si="347"/>
        <v/>
      </c>
      <c r="DF560" s="16" t="str">
        <f t="shared" si="361"/>
        <v/>
      </c>
      <c r="DG560" s="16" t="str">
        <f t="shared" si="359"/>
        <v xml:space="preserve"> +  +  + </v>
      </c>
      <c r="DH560" s="16" t="str">
        <f>E560</f>
        <v>HTA</v>
      </c>
      <c r="DI560" s="98"/>
      <c r="DJ560" s="75" t="str">
        <f t="shared" si="348"/>
        <v>NO</v>
      </c>
      <c r="DL560" s="98"/>
      <c r="DM560" s="97">
        <v>44462</v>
      </c>
      <c r="DN560" s="75" t="str">
        <f t="shared" si="349"/>
        <v>SI</v>
      </c>
      <c r="DO560" s="98"/>
      <c r="DP560" s="75" t="str">
        <f t="shared" si="350"/>
        <v>NO</v>
      </c>
      <c r="DQ560" s="98"/>
      <c r="DR560" s="75" t="str">
        <f t="shared" si="351"/>
        <v>NO</v>
      </c>
      <c r="DS560" s="98"/>
      <c r="DT560" s="75" t="str">
        <f t="shared" si="352"/>
        <v>NO</v>
      </c>
      <c r="DU560" s="98"/>
      <c r="DV560" s="75" t="str">
        <f t="shared" si="353"/>
        <v>NO</v>
      </c>
      <c r="DW560" s="97">
        <v>44462</v>
      </c>
      <c r="DX560" s="75" t="str">
        <f t="shared" si="354"/>
        <v>SI</v>
      </c>
      <c r="DY560" s="98"/>
      <c r="DZ560" s="75" t="str">
        <f t="shared" si="355"/>
        <v>NO</v>
      </c>
      <c r="EA560" s="98"/>
      <c r="EB560" s="75" t="str">
        <f t="shared" si="356"/>
        <v>NO</v>
      </c>
      <c r="EC560" s="98" t="s">
        <v>807</v>
      </c>
      <c r="ED560" s="92" t="s">
        <v>1530</v>
      </c>
      <c r="EE560" s="92"/>
      <c r="EF560" s="98" t="s">
        <v>807</v>
      </c>
      <c r="EG560" s="94"/>
      <c r="EH560" s="99" t="s">
        <v>1711</v>
      </c>
      <c r="EI560" s="99" t="s">
        <v>807</v>
      </c>
      <c r="EJ560" s="99"/>
      <c r="EK560" s="106">
        <v>44835</v>
      </c>
      <c r="EL560" s="92">
        <v>1.28</v>
      </c>
      <c r="EM560" s="100">
        <v>44697</v>
      </c>
      <c r="EN560" s="102">
        <v>112</v>
      </c>
      <c r="EO560" s="106">
        <v>44590</v>
      </c>
      <c r="EP560" s="92">
        <v>164.1</v>
      </c>
      <c r="EQ560" s="106">
        <v>44590</v>
      </c>
      <c r="ER560" s="99">
        <v>94.82</v>
      </c>
      <c r="ES560" s="106">
        <v>44590</v>
      </c>
      <c r="ET560" s="192">
        <v>55</v>
      </c>
      <c r="EU560" s="106">
        <v>44590</v>
      </c>
      <c r="EV560" s="92">
        <v>71.400000000000006</v>
      </c>
      <c r="EW560" s="101"/>
      <c r="EX560" s="92"/>
      <c r="EY560" s="100">
        <v>44697</v>
      </c>
      <c r="EZ560" s="92">
        <v>5.7</v>
      </c>
      <c r="FA560" s="102"/>
      <c r="FB560" s="102"/>
      <c r="FC560" s="92"/>
      <c r="FD560" s="92"/>
      <c r="FE560" s="100">
        <v>44590</v>
      </c>
      <c r="FF560" s="105">
        <v>9.1</v>
      </c>
      <c r="FG560" s="101"/>
      <c r="FH560" s="105"/>
      <c r="FI560" s="92"/>
      <c r="FJ560" s="94"/>
      <c r="FK560" s="92"/>
      <c r="FL560" s="98">
        <v>44837</v>
      </c>
      <c r="FM560" s="98" t="s">
        <v>1530</v>
      </c>
      <c r="FN560" s="98">
        <v>44929</v>
      </c>
      <c r="FO560" s="107"/>
      <c r="FP560" s="92" t="s">
        <v>130</v>
      </c>
      <c r="FQ560" s="92" t="s">
        <v>132</v>
      </c>
      <c r="FR560" s="92" t="s">
        <v>132</v>
      </c>
      <c r="FS560" s="107" t="s">
        <v>807</v>
      </c>
      <c r="FT560" s="92" t="s">
        <v>132</v>
      </c>
      <c r="FU560" s="92"/>
      <c r="GM560" s="102"/>
    </row>
    <row r="561" spans="1:195" s="75" customFormat="1" x14ac:dyDescent="0.25">
      <c r="A561" s="85">
        <v>2022</v>
      </c>
      <c r="B561" s="76">
        <v>44926</v>
      </c>
      <c r="C561" s="85" t="s">
        <v>121</v>
      </c>
      <c r="D561" s="85" t="s">
        <v>122</v>
      </c>
      <c r="E561" s="85" t="s">
        <v>123</v>
      </c>
      <c r="F561" s="77">
        <f t="shared" si="360"/>
        <v>560</v>
      </c>
      <c r="G561" s="85" t="s">
        <v>1586</v>
      </c>
      <c r="H561" s="85">
        <v>86</v>
      </c>
      <c r="I561" s="85" t="s">
        <v>797</v>
      </c>
      <c r="J561" s="217" t="s">
        <v>983</v>
      </c>
      <c r="K561" s="77" t="str">
        <f>VLOOKUP(J561,[1]CodMpios!$B$1075:$E$1087,4,FALSE)</f>
        <v>86749 - Sibundoy</v>
      </c>
      <c r="L561" s="77" t="str">
        <f>VLOOKUP($J561,[1]Coord_Mpios_X_Y!$B$102:$K$114,9,FALSE)</f>
        <v>1,228746922448</v>
      </c>
      <c r="M561" s="77" t="str">
        <f>VLOOKUP($J561,[1]Coord_Mpios_X_Y!$B$102:$K$114,10,FALSE)</f>
        <v>-76,913075853547</v>
      </c>
      <c r="N561" s="86" t="s">
        <v>1592</v>
      </c>
      <c r="O561" s="86" t="s">
        <v>1776</v>
      </c>
      <c r="P561" s="218"/>
      <c r="Q561" s="85" t="s">
        <v>126</v>
      </c>
      <c r="R561" s="108">
        <v>18100116</v>
      </c>
      <c r="S561" s="62" t="str">
        <f t="shared" si="342"/>
        <v>CC18100116</v>
      </c>
      <c r="T561" s="91" t="s">
        <v>1042</v>
      </c>
      <c r="U561" s="85" t="s">
        <v>530</v>
      </c>
      <c r="V561" s="91" t="s">
        <v>665</v>
      </c>
      <c r="W561" s="85" t="s">
        <v>1043</v>
      </c>
      <c r="X561" s="87">
        <v>15540</v>
      </c>
      <c r="Y561" s="89">
        <f t="shared" si="357"/>
        <v>42</v>
      </c>
      <c r="Z561" s="63">
        <f>VLOOKUP($Y561,[1]Edades!$A$3:$H$153,4,FALSE)</f>
        <v>5</v>
      </c>
      <c r="AA561" s="63" t="str">
        <f>VLOOKUP($Y561,[1]Edades!$A$3:$H$153,6,FALSE)</f>
        <v>5 - Adultez</v>
      </c>
      <c r="AB561" s="63">
        <f>VLOOKUP($Y561,[1]Edades!$A$3:$H$153,7,FALSE)</f>
        <v>9</v>
      </c>
      <c r="AC561" s="63" t="str">
        <f>VLOOKUP($Y561,[1]Edades!$A$3:$H$153,8,FALSE)</f>
        <v>40-44</v>
      </c>
      <c r="AD561" s="91" t="s">
        <v>1589</v>
      </c>
      <c r="AE561" s="85">
        <v>1</v>
      </c>
      <c r="AF561" s="85" t="s">
        <v>807</v>
      </c>
      <c r="AG561" s="86" t="s">
        <v>1777</v>
      </c>
      <c r="AH561" s="85" t="s">
        <v>807</v>
      </c>
      <c r="AI561" s="85" t="s">
        <v>807</v>
      </c>
      <c r="AJ561" s="85" t="s">
        <v>807</v>
      </c>
      <c r="AK561" s="86" t="s">
        <v>1592</v>
      </c>
      <c r="AL561" s="85" t="s">
        <v>807</v>
      </c>
      <c r="AM561" s="85" t="s">
        <v>1786</v>
      </c>
      <c r="AN561" s="85" t="s">
        <v>131</v>
      </c>
      <c r="AO561" s="85" t="s">
        <v>131</v>
      </c>
      <c r="AP561" s="85" t="s">
        <v>131</v>
      </c>
      <c r="AQ561" s="75" t="s">
        <v>1841</v>
      </c>
      <c r="AR561" s="53" t="str">
        <f t="shared" si="358"/>
        <v>86749 - Sibundoy</v>
      </c>
      <c r="AS561" s="85" t="s">
        <v>1669</v>
      </c>
      <c r="AT561" s="85">
        <v>3113404239</v>
      </c>
      <c r="AU561" s="85" t="s">
        <v>1219</v>
      </c>
      <c r="AV561" s="85"/>
      <c r="AW561" s="85"/>
      <c r="AX561" s="85"/>
      <c r="AY561" s="85"/>
      <c r="AZ561" s="85"/>
      <c r="BA561" s="85">
        <v>86</v>
      </c>
      <c r="BB561" s="85" t="s">
        <v>1778</v>
      </c>
      <c r="BC561" s="85">
        <v>86749</v>
      </c>
      <c r="BD561" s="85" t="s">
        <v>1669</v>
      </c>
      <c r="BE561" s="89">
        <v>860010017201</v>
      </c>
      <c r="BF561" s="49" t="s">
        <v>1080</v>
      </c>
      <c r="BG561" s="85" t="s">
        <v>1779</v>
      </c>
      <c r="BH561" s="85" t="s">
        <v>1780</v>
      </c>
      <c r="BI561" s="85">
        <v>4201616</v>
      </c>
      <c r="BJ561" s="85"/>
      <c r="BK561" s="85"/>
      <c r="BL561" s="85" t="s">
        <v>807</v>
      </c>
      <c r="BM561" s="85" t="s">
        <v>130</v>
      </c>
      <c r="BN561" s="85" t="s">
        <v>132</v>
      </c>
      <c r="BO561" s="85">
        <v>0</v>
      </c>
      <c r="BP561" s="85" t="s">
        <v>132</v>
      </c>
      <c r="BQ561" s="85" t="s">
        <v>132</v>
      </c>
      <c r="BR561" s="85" t="s">
        <v>807</v>
      </c>
      <c r="BS561" s="85" t="s">
        <v>807</v>
      </c>
      <c r="BT561" s="90">
        <v>44841</v>
      </c>
      <c r="BU561" s="85" t="s">
        <v>1677</v>
      </c>
      <c r="BV561" s="85" t="s">
        <v>130</v>
      </c>
      <c r="BW561" s="91" t="s">
        <v>1678</v>
      </c>
      <c r="BX561" s="85"/>
      <c r="BY561" s="85" t="s">
        <v>132</v>
      </c>
      <c r="BZ561" s="85" t="s">
        <v>807</v>
      </c>
      <c r="CA561" s="85" t="s">
        <v>807</v>
      </c>
      <c r="CB561" s="85"/>
      <c r="CC561" s="85"/>
      <c r="CD561" s="85" t="s">
        <v>131</v>
      </c>
      <c r="CE561" s="88" t="s">
        <v>1681</v>
      </c>
      <c r="CF561" s="80" t="str">
        <f t="shared" si="368"/>
        <v>HTA</v>
      </c>
      <c r="CG561" s="109">
        <v>66</v>
      </c>
      <c r="CH561" s="95">
        <v>160</v>
      </c>
      <c r="CI561" s="50">
        <f t="shared" si="343"/>
        <v>25.781249999999996</v>
      </c>
      <c r="CJ561" s="18" t="str">
        <f t="shared" si="344"/>
        <v>SOBREPESO</v>
      </c>
      <c r="CK561" s="95">
        <f>Hoja1!L563</f>
        <v>2</v>
      </c>
      <c r="CL561" s="10" t="s">
        <v>1112</v>
      </c>
      <c r="CM561" s="97">
        <v>44475</v>
      </c>
      <c r="CN561" s="92"/>
      <c r="CO561" s="75">
        <v>1</v>
      </c>
      <c r="CP561" s="97">
        <v>44475</v>
      </c>
      <c r="CQ561" s="75">
        <v>2</v>
      </c>
      <c r="CR561" s="65" t="s">
        <v>1222</v>
      </c>
      <c r="CS561" s="75">
        <v>0</v>
      </c>
      <c r="CT561" s="92" t="s">
        <v>131</v>
      </c>
      <c r="CU561" s="93" t="s">
        <v>807</v>
      </c>
      <c r="CV561" s="92"/>
      <c r="CW561" s="102">
        <v>150</v>
      </c>
      <c r="CX561" s="102">
        <v>90</v>
      </c>
      <c r="CY561" s="93" t="s">
        <v>807</v>
      </c>
      <c r="CZ561" s="92" t="s">
        <v>132</v>
      </c>
      <c r="DA561" s="75" t="s">
        <v>807</v>
      </c>
      <c r="DB561" s="92">
        <v>0</v>
      </c>
      <c r="DC561" s="75" t="str">
        <f t="shared" si="345"/>
        <v/>
      </c>
      <c r="DD561" s="16" t="str">
        <f t="shared" si="346"/>
        <v>PRESION ALTA</v>
      </c>
      <c r="DE561" s="16" t="str">
        <f t="shared" si="347"/>
        <v/>
      </c>
      <c r="DF561" s="16" t="str">
        <f t="shared" si="361"/>
        <v>HDL ALTO</v>
      </c>
      <c r="DG561" s="16" t="str">
        <f t="shared" si="359"/>
        <v xml:space="preserve"> + PRESION ALTA +  + HDL ALTO</v>
      </c>
      <c r="DH561" s="16" t="str">
        <f>VLOOKUP(DG561,Hoja3!$A$19:$B$41,2,FALSE)</f>
        <v>PRESION ALTA + HDL ALTO</v>
      </c>
      <c r="DI561" s="98"/>
      <c r="DJ561" s="75" t="str">
        <f t="shared" si="348"/>
        <v>NO</v>
      </c>
      <c r="DL561" s="98"/>
      <c r="DM561" s="98">
        <v>44485</v>
      </c>
      <c r="DN561" s="75" t="str">
        <f t="shared" si="349"/>
        <v>SI</v>
      </c>
      <c r="DO561" s="98"/>
      <c r="DP561" s="75" t="str">
        <f t="shared" si="350"/>
        <v>NO</v>
      </c>
      <c r="DQ561" s="98"/>
      <c r="DR561" s="75" t="str">
        <f t="shared" si="351"/>
        <v>NO</v>
      </c>
      <c r="DS561" s="98"/>
      <c r="DT561" s="75" t="str">
        <f t="shared" si="352"/>
        <v>NO</v>
      </c>
      <c r="DU561" s="98"/>
      <c r="DV561" s="75" t="str">
        <f t="shared" si="353"/>
        <v>NO</v>
      </c>
      <c r="DW561" s="98"/>
      <c r="DX561" s="75" t="str">
        <f t="shared" si="354"/>
        <v>NO</v>
      </c>
      <c r="DY561" s="98">
        <v>44468</v>
      </c>
      <c r="DZ561" s="75" t="str">
        <f t="shared" si="355"/>
        <v>SI</v>
      </c>
      <c r="EA561" s="98"/>
      <c r="EB561" s="75" t="str">
        <f t="shared" si="356"/>
        <v>NO</v>
      </c>
      <c r="EC561" s="98" t="s">
        <v>807</v>
      </c>
      <c r="ED561" s="92" t="s">
        <v>1530</v>
      </c>
      <c r="EE561" s="92"/>
      <c r="EF561" s="98" t="s">
        <v>807</v>
      </c>
      <c r="EG561" s="94"/>
      <c r="EH561" s="92" t="s">
        <v>1793</v>
      </c>
      <c r="EI561" s="99" t="s">
        <v>807</v>
      </c>
      <c r="EJ561" s="99"/>
      <c r="EK561" s="101">
        <v>44468</v>
      </c>
      <c r="EL561" s="92">
        <v>1.1000000000000001</v>
      </c>
      <c r="EM561" s="112">
        <v>44468</v>
      </c>
      <c r="EN561" s="102">
        <v>90</v>
      </c>
      <c r="EO561" s="111">
        <v>44468</v>
      </c>
      <c r="EP561" s="92">
        <v>163</v>
      </c>
      <c r="EQ561" s="111">
        <v>44468</v>
      </c>
      <c r="ER561" s="99">
        <v>81.2</v>
      </c>
      <c r="ES561" s="111">
        <v>44468</v>
      </c>
      <c r="ET561" s="192">
        <v>63</v>
      </c>
      <c r="EU561" s="111">
        <v>44468</v>
      </c>
      <c r="EV561" s="92">
        <v>94</v>
      </c>
      <c r="EW561" s="101" t="s">
        <v>1940</v>
      </c>
      <c r="EX561" s="92"/>
      <c r="EY561" s="103" t="s">
        <v>1836</v>
      </c>
      <c r="EZ561" s="92">
        <v>98</v>
      </c>
      <c r="FA561" s="102"/>
      <c r="FB561" s="102"/>
      <c r="FC561" s="92"/>
      <c r="FD561" s="92"/>
      <c r="FE561" s="103">
        <v>44468</v>
      </c>
      <c r="FF561" s="125">
        <v>186.9</v>
      </c>
      <c r="FG561" s="101">
        <v>44468</v>
      </c>
      <c r="FH561" s="125">
        <v>180</v>
      </c>
      <c r="FI561" s="92"/>
      <c r="FJ561" s="94"/>
      <c r="FK561" s="92"/>
      <c r="FL561" s="97">
        <v>44841</v>
      </c>
      <c r="FM561" s="98" t="s">
        <v>1530</v>
      </c>
      <c r="FN561" s="97"/>
      <c r="FO561" s="107"/>
      <c r="FP561" s="92" t="s">
        <v>132</v>
      </c>
      <c r="FQ561" s="92" t="s">
        <v>132</v>
      </c>
      <c r="FR561" s="92" t="s">
        <v>132</v>
      </c>
      <c r="FS561" s="107" t="s">
        <v>807</v>
      </c>
      <c r="FT561" s="92" t="s">
        <v>132</v>
      </c>
      <c r="FU561" s="92"/>
      <c r="GM561" s="102"/>
    </row>
    <row r="562" spans="1:195" s="75" customFormat="1" x14ac:dyDescent="0.25">
      <c r="A562" s="85">
        <v>2022</v>
      </c>
      <c r="B562" s="76">
        <v>44926</v>
      </c>
      <c r="C562" s="85" t="s">
        <v>121</v>
      </c>
      <c r="D562" s="85" t="s">
        <v>122</v>
      </c>
      <c r="E562" s="85" t="s">
        <v>123</v>
      </c>
      <c r="F562" s="77">
        <f t="shared" si="360"/>
        <v>561</v>
      </c>
      <c r="G562" s="85" t="s">
        <v>1586</v>
      </c>
      <c r="H562" s="85">
        <v>86</v>
      </c>
      <c r="I562" s="85" t="s">
        <v>797</v>
      </c>
      <c r="J562" s="217" t="s">
        <v>800</v>
      </c>
      <c r="K562" s="77" t="str">
        <f>VLOOKUP(J562,[1]CodMpios!$B$1075:$E$1087,4,FALSE)</f>
        <v>86001 - Mocoa</v>
      </c>
      <c r="L562" s="77" t="str">
        <f>VLOOKUP($J562,[1]Coord_Mpios_X_Y!$B$102:$K$114,9,FALSE)</f>
        <v>1,228574994655</v>
      </c>
      <c r="M562" s="77" t="str">
        <f>VLOOKUP($J562,[1]Coord_Mpios_X_Y!$B$102:$K$114,10,FALSE)</f>
        <v>-76,684362183288</v>
      </c>
      <c r="N562" s="86" t="s">
        <v>1784</v>
      </c>
      <c r="O562" s="86" t="s">
        <v>1776</v>
      </c>
      <c r="P562" s="218"/>
      <c r="Q562" s="85" t="s">
        <v>126</v>
      </c>
      <c r="R562" s="85">
        <v>1907943</v>
      </c>
      <c r="S562" s="62" t="str">
        <f t="shared" si="342"/>
        <v>CC1907943</v>
      </c>
      <c r="T562" s="91" t="s">
        <v>891</v>
      </c>
      <c r="U562" s="85" t="s">
        <v>530</v>
      </c>
      <c r="V562" s="91"/>
      <c r="W562" s="85" t="s">
        <v>836</v>
      </c>
      <c r="X562" s="87">
        <v>20108</v>
      </c>
      <c r="Y562" s="89">
        <f t="shared" si="357"/>
        <v>55</v>
      </c>
      <c r="Z562" s="63">
        <f>VLOOKUP($Y562,[1]Edades!$A$3:$H$153,4,FALSE)</f>
        <v>5</v>
      </c>
      <c r="AA562" s="63" t="str">
        <f>VLOOKUP($Y562,[1]Edades!$A$3:$H$153,6,FALSE)</f>
        <v>5 - Adultez</v>
      </c>
      <c r="AB562" s="63">
        <f>VLOOKUP($Y562,[1]Edades!$A$3:$H$153,7,FALSE)</f>
        <v>12</v>
      </c>
      <c r="AC562" s="63" t="str">
        <f>VLOOKUP($Y562,[1]Edades!$A$3:$H$153,8,FALSE)</f>
        <v>55-59</v>
      </c>
      <c r="AD562" s="91" t="s">
        <v>1589</v>
      </c>
      <c r="AE562" s="85">
        <v>1</v>
      </c>
      <c r="AF562" s="85" t="s">
        <v>807</v>
      </c>
      <c r="AG562" s="86" t="s">
        <v>1777</v>
      </c>
      <c r="AH562" s="85" t="s">
        <v>807</v>
      </c>
      <c r="AI562" s="85" t="s">
        <v>807</v>
      </c>
      <c r="AJ562" s="85" t="s">
        <v>807</v>
      </c>
      <c r="AK562" s="86" t="s">
        <v>1784</v>
      </c>
      <c r="AL562" s="86" t="s">
        <v>1602</v>
      </c>
      <c r="AM562" s="85" t="s">
        <v>1786</v>
      </c>
      <c r="AN562" s="85" t="s">
        <v>131</v>
      </c>
      <c r="AO562" s="85" t="s">
        <v>131</v>
      </c>
      <c r="AP562" s="85" t="s">
        <v>131</v>
      </c>
      <c r="AQ562" s="75" t="s">
        <v>1841</v>
      </c>
      <c r="AR562" s="53" t="str">
        <f t="shared" si="358"/>
        <v>86001 - Mocoa</v>
      </c>
      <c r="AS562" s="85" t="s">
        <v>1586</v>
      </c>
      <c r="AT562" s="85">
        <v>3204221179</v>
      </c>
      <c r="AU562" s="85" t="s">
        <v>1219</v>
      </c>
      <c r="AV562" s="85"/>
      <c r="AW562" s="85"/>
      <c r="AX562" s="85"/>
      <c r="AY562" s="85"/>
      <c r="AZ562" s="85"/>
      <c r="BA562" s="85">
        <v>86</v>
      </c>
      <c r="BB562" s="85" t="s">
        <v>1778</v>
      </c>
      <c r="BC562" s="85">
        <v>86001</v>
      </c>
      <c r="BD562" s="85" t="s">
        <v>1586</v>
      </c>
      <c r="BE562" s="89">
        <v>860010017201</v>
      </c>
      <c r="BF562" s="49" t="s">
        <v>1079</v>
      </c>
      <c r="BG562" s="85" t="s">
        <v>1779</v>
      </c>
      <c r="BH562" s="85" t="s">
        <v>1780</v>
      </c>
      <c r="BI562" s="85">
        <v>4201616</v>
      </c>
      <c r="BJ562" s="85"/>
      <c r="BK562" s="85"/>
      <c r="BL562" s="85" t="s">
        <v>807</v>
      </c>
      <c r="BM562" s="88" t="s">
        <v>132</v>
      </c>
      <c r="BN562" s="85" t="s">
        <v>132</v>
      </c>
      <c r="BO562" s="85">
        <v>0</v>
      </c>
      <c r="BP562" s="85" t="s">
        <v>132</v>
      </c>
      <c r="BQ562" s="85" t="s">
        <v>132</v>
      </c>
      <c r="BR562" s="85" t="s">
        <v>807</v>
      </c>
      <c r="BS562" s="85" t="s">
        <v>807</v>
      </c>
      <c r="BT562" s="87">
        <v>44862</v>
      </c>
      <c r="BU562" s="85" t="s">
        <v>1677</v>
      </c>
      <c r="BV562" s="85" t="s">
        <v>130</v>
      </c>
      <c r="BW562" s="91" t="s">
        <v>1678</v>
      </c>
      <c r="BX562" s="85"/>
      <c r="BY562" s="88" t="s">
        <v>130</v>
      </c>
      <c r="BZ562" s="85" t="s">
        <v>807</v>
      </c>
      <c r="CA562" s="85" t="s">
        <v>807</v>
      </c>
      <c r="CB562" s="85"/>
      <c r="CC562" s="85"/>
      <c r="CD562" s="85" t="s">
        <v>131</v>
      </c>
      <c r="CE562" s="88" t="s">
        <v>1681</v>
      </c>
      <c r="CF562" s="80" t="str">
        <f t="shared" si="368"/>
        <v>HTA</v>
      </c>
      <c r="CG562" s="109">
        <v>60</v>
      </c>
      <c r="CH562" s="95">
        <v>160</v>
      </c>
      <c r="CI562" s="50">
        <f t="shared" si="343"/>
        <v>23.437499999999996</v>
      </c>
      <c r="CJ562" s="18" t="str">
        <f t="shared" si="344"/>
        <v>NORMAL</v>
      </c>
      <c r="CK562" s="95" t="e">
        <f>Hoja1!L564</f>
        <v>#DIV/0!</v>
      </c>
      <c r="CL562" s="10" t="s">
        <v>807</v>
      </c>
      <c r="CM562" s="98">
        <v>44491</v>
      </c>
      <c r="CN562" s="92"/>
      <c r="CO562" s="75">
        <v>1</v>
      </c>
      <c r="CP562" s="98">
        <v>40544</v>
      </c>
      <c r="CQ562" s="75">
        <v>2</v>
      </c>
      <c r="CR562" s="65" t="s">
        <v>1222</v>
      </c>
      <c r="CS562" s="75">
        <v>0</v>
      </c>
      <c r="CT562" s="110" t="s">
        <v>131</v>
      </c>
      <c r="CU562" s="93" t="s">
        <v>807</v>
      </c>
      <c r="CV562" s="92"/>
      <c r="CW562" s="102">
        <v>120</v>
      </c>
      <c r="CX562" s="102">
        <v>70</v>
      </c>
      <c r="CY562" s="93" t="s">
        <v>807</v>
      </c>
      <c r="CZ562" s="92" t="s">
        <v>132</v>
      </c>
      <c r="DA562" s="75" t="s">
        <v>807</v>
      </c>
      <c r="DB562" s="92">
        <v>0</v>
      </c>
      <c r="DC562" s="75" t="str">
        <f t="shared" si="345"/>
        <v/>
      </c>
      <c r="DD562" s="16" t="str">
        <f t="shared" si="346"/>
        <v/>
      </c>
      <c r="DE562" s="16" t="str">
        <f t="shared" si="347"/>
        <v/>
      </c>
      <c r="DF562" s="16" t="str">
        <f t="shared" si="361"/>
        <v/>
      </c>
      <c r="DG562" s="16" t="str">
        <f t="shared" si="359"/>
        <v xml:space="preserve"> +  +  + </v>
      </c>
      <c r="DH562" s="16" t="str">
        <f>E562</f>
        <v>HTA</v>
      </c>
      <c r="DI562" s="98"/>
      <c r="DJ562" s="75" t="str">
        <f t="shared" si="348"/>
        <v>NO</v>
      </c>
      <c r="DL562" s="98"/>
      <c r="DM562" s="97">
        <v>44862</v>
      </c>
      <c r="DN562" s="75" t="str">
        <f t="shared" si="349"/>
        <v>SI</v>
      </c>
      <c r="DO562" s="98"/>
      <c r="DP562" s="75" t="str">
        <f t="shared" si="350"/>
        <v>NO</v>
      </c>
      <c r="DQ562" s="98"/>
      <c r="DR562" s="75" t="str">
        <f t="shared" si="351"/>
        <v>NO</v>
      </c>
      <c r="DS562" s="98"/>
      <c r="DT562" s="75" t="str">
        <f t="shared" si="352"/>
        <v>NO</v>
      </c>
      <c r="DU562" s="98"/>
      <c r="DV562" s="75" t="str">
        <f t="shared" si="353"/>
        <v>NO</v>
      </c>
      <c r="DW562" s="98"/>
      <c r="DX562" s="75" t="str">
        <f t="shared" si="354"/>
        <v>NO</v>
      </c>
      <c r="DY562" s="98"/>
      <c r="DZ562" s="75" t="str">
        <f t="shared" si="355"/>
        <v>NO</v>
      </c>
      <c r="EA562" s="98"/>
      <c r="EB562" s="75" t="str">
        <f t="shared" si="356"/>
        <v>NO</v>
      </c>
      <c r="EC562" s="98" t="s">
        <v>807</v>
      </c>
      <c r="ED562" s="92" t="s">
        <v>1530</v>
      </c>
      <c r="EE562" s="92"/>
      <c r="EF562" s="98" t="s">
        <v>807</v>
      </c>
      <c r="EG562" s="94"/>
      <c r="EH562" s="99" t="s">
        <v>131</v>
      </c>
      <c r="EI562" s="99" t="s">
        <v>807</v>
      </c>
      <c r="EJ562" s="99"/>
      <c r="EK562" s="106">
        <v>44347</v>
      </c>
      <c r="EL562" s="92">
        <v>0.8</v>
      </c>
      <c r="EM562" s="100">
        <v>44347</v>
      </c>
      <c r="EN562" s="102">
        <v>87</v>
      </c>
      <c r="EO562" s="101"/>
      <c r="EP562" s="92"/>
      <c r="EQ562" s="101"/>
      <c r="ER562" s="99">
        <v>0</v>
      </c>
      <c r="ES562" s="101"/>
      <c r="ET562" s="192"/>
      <c r="EU562" s="101"/>
      <c r="EV562" s="92"/>
      <c r="EW562" s="101"/>
      <c r="EX562" s="92"/>
      <c r="EY562" s="103"/>
      <c r="EZ562" s="92"/>
      <c r="FA562" s="102"/>
      <c r="FB562" s="102"/>
      <c r="FC562" s="92"/>
      <c r="FD562" s="92"/>
      <c r="FE562" s="100">
        <v>44347</v>
      </c>
      <c r="FF562" s="105">
        <v>1.7</v>
      </c>
      <c r="FG562" s="101"/>
      <c r="FH562" s="105"/>
      <c r="FI562" s="92"/>
      <c r="FJ562" s="94"/>
      <c r="FK562" s="92"/>
      <c r="FL562" s="98">
        <v>44862</v>
      </c>
      <c r="FM562" s="98" t="s">
        <v>1530</v>
      </c>
      <c r="FN562" s="98">
        <v>44954</v>
      </c>
      <c r="FO562" s="107"/>
      <c r="FP562" s="92" t="s">
        <v>132</v>
      </c>
      <c r="FQ562" s="92" t="s">
        <v>130</v>
      </c>
      <c r="FR562" s="92" t="s">
        <v>132</v>
      </c>
      <c r="FS562" s="107" t="s">
        <v>807</v>
      </c>
      <c r="FT562" s="92" t="s">
        <v>132</v>
      </c>
      <c r="FU562" s="92"/>
      <c r="GM562" s="102"/>
    </row>
    <row r="563" spans="1:195" s="75" customFormat="1" x14ac:dyDescent="0.25">
      <c r="A563" s="85">
        <v>2022</v>
      </c>
      <c r="B563" s="76">
        <v>44926</v>
      </c>
      <c r="C563" s="85" t="s">
        <v>121</v>
      </c>
      <c r="D563" s="85" t="s">
        <v>122</v>
      </c>
      <c r="E563" s="85" t="s">
        <v>123</v>
      </c>
      <c r="F563" s="77">
        <f t="shared" si="360"/>
        <v>562</v>
      </c>
      <c r="G563" s="85" t="s">
        <v>1586</v>
      </c>
      <c r="H563" s="85">
        <v>86</v>
      </c>
      <c r="I563" s="85" t="s">
        <v>797</v>
      </c>
      <c r="J563" s="217" t="s">
        <v>800</v>
      </c>
      <c r="K563" s="77" t="str">
        <f>VLOOKUP(J563,[1]CodMpios!$B$1075:$E$1087,4,FALSE)</f>
        <v>86001 - Mocoa</v>
      </c>
      <c r="L563" s="77" t="str">
        <f>VLOOKUP($J563,[1]Coord_Mpios_X_Y!$B$102:$K$114,9,FALSE)</f>
        <v>1,228574994655</v>
      </c>
      <c r="M563" s="77" t="str">
        <f>VLOOKUP($J563,[1]Coord_Mpios_X_Y!$B$102:$K$114,10,FALSE)</f>
        <v>-76,684362183288</v>
      </c>
      <c r="N563" s="86" t="s">
        <v>1775</v>
      </c>
      <c r="O563" s="86" t="s">
        <v>1776</v>
      </c>
      <c r="P563" s="218"/>
      <c r="Q563" s="85" t="s">
        <v>126</v>
      </c>
      <c r="R563" s="108">
        <v>12992133</v>
      </c>
      <c r="S563" s="62" t="str">
        <f t="shared" si="342"/>
        <v>CC12992133</v>
      </c>
      <c r="T563" s="91" t="s">
        <v>890</v>
      </c>
      <c r="U563" s="85" t="s">
        <v>739</v>
      </c>
      <c r="V563" s="91" t="s">
        <v>202</v>
      </c>
      <c r="W563" s="85" t="s">
        <v>546</v>
      </c>
      <c r="X563" s="87">
        <v>24904</v>
      </c>
      <c r="Y563" s="89">
        <f t="shared" si="357"/>
        <v>68</v>
      </c>
      <c r="Z563" s="63">
        <f>VLOOKUP($Y563,[1]Edades!$A$3:$H$153,4,FALSE)</f>
        <v>6</v>
      </c>
      <c r="AA563" s="63" t="str">
        <f>VLOOKUP($Y563,[1]Edades!$A$3:$H$153,6,FALSE)</f>
        <v>6 - Persona mayor</v>
      </c>
      <c r="AB563" s="63">
        <f>VLOOKUP($Y563,[1]Edades!$A$3:$H$153,7,FALSE)</f>
        <v>14</v>
      </c>
      <c r="AC563" s="63" t="str">
        <f>VLOOKUP($Y563,[1]Edades!$A$3:$H$153,8,FALSE)</f>
        <v>65-69</v>
      </c>
      <c r="AD563" s="91" t="s">
        <v>1589</v>
      </c>
      <c r="AE563" s="85">
        <v>1</v>
      </c>
      <c r="AF563" s="85" t="s">
        <v>807</v>
      </c>
      <c r="AG563" s="86" t="s">
        <v>1777</v>
      </c>
      <c r="AH563" s="85" t="s">
        <v>807</v>
      </c>
      <c r="AI563" s="85" t="s">
        <v>807</v>
      </c>
      <c r="AJ563" s="85" t="s">
        <v>807</v>
      </c>
      <c r="AK563" s="86" t="s">
        <v>1775</v>
      </c>
      <c r="AL563" s="85" t="s">
        <v>807</v>
      </c>
      <c r="AM563" s="85" t="s">
        <v>1786</v>
      </c>
      <c r="AN563" s="85" t="s">
        <v>131</v>
      </c>
      <c r="AO563" s="85" t="s">
        <v>131</v>
      </c>
      <c r="AP563" s="85" t="s">
        <v>131</v>
      </c>
      <c r="AQ563" s="75" t="s">
        <v>1841</v>
      </c>
      <c r="AR563" s="53" t="str">
        <f t="shared" si="358"/>
        <v>86001 - Mocoa</v>
      </c>
      <c r="AS563" s="85" t="s">
        <v>1586</v>
      </c>
      <c r="AT563" s="85">
        <v>3132006114</v>
      </c>
      <c r="AU563" s="85" t="s">
        <v>1219</v>
      </c>
      <c r="AV563" s="85"/>
      <c r="AW563" s="85"/>
      <c r="AX563" s="85"/>
      <c r="AY563" s="85"/>
      <c r="AZ563" s="85"/>
      <c r="BA563" s="85">
        <v>86</v>
      </c>
      <c r="BB563" s="85" t="s">
        <v>1778</v>
      </c>
      <c r="BC563" s="85">
        <v>86001</v>
      </c>
      <c r="BD563" s="85" t="s">
        <v>1586</v>
      </c>
      <c r="BE563" s="89">
        <v>860010017201</v>
      </c>
      <c r="BF563" s="49" t="s">
        <v>1079</v>
      </c>
      <c r="BG563" s="85" t="s">
        <v>1779</v>
      </c>
      <c r="BH563" s="85" t="s">
        <v>1780</v>
      </c>
      <c r="BI563" s="85">
        <v>4201616</v>
      </c>
      <c r="BJ563" s="85"/>
      <c r="BK563" s="85"/>
      <c r="BL563" s="85" t="s">
        <v>807</v>
      </c>
      <c r="BM563" s="85" t="s">
        <v>130</v>
      </c>
      <c r="BN563" s="85" t="s">
        <v>132</v>
      </c>
      <c r="BO563" s="85">
        <v>0</v>
      </c>
      <c r="BP563" s="85" t="s">
        <v>132</v>
      </c>
      <c r="BQ563" s="85" t="s">
        <v>132</v>
      </c>
      <c r="BR563" s="85" t="s">
        <v>807</v>
      </c>
      <c r="BS563" s="85" t="s">
        <v>807</v>
      </c>
      <c r="BT563" s="87">
        <v>44599</v>
      </c>
      <c r="BU563" s="85" t="s">
        <v>1677</v>
      </c>
      <c r="BV563" s="85" t="s">
        <v>130</v>
      </c>
      <c r="BW563" s="91" t="s">
        <v>1678</v>
      </c>
      <c r="BX563" s="85"/>
      <c r="BY563" s="88" t="s">
        <v>130</v>
      </c>
      <c r="BZ563" s="85" t="s">
        <v>807</v>
      </c>
      <c r="CA563" s="85" t="s">
        <v>807</v>
      </c>
      <c r="CB563" s="85"/>
      <c r="CC563" s="85"/>
      <c r="CD563" s="85" t="s">
        <v>131</v>
      </c>
      <c r="CE563" s="88" t="s">
        <v>1681</v>
      </c>
      <c r="CF563" s="80" t="str">
        <f t="shared" si="368"/>
        <v>HTA</v>
      </c>
      <c r="CG563" s="109">
        <v>88</v>
      </c>
      <c r="CH563" s="95">
        <v>165</v>
      </c>
      <c r="CI563" s="50">
        <f t="shared" si="343"/>
        <v>32.323232323232325</v>
      </c>
      <c r="CJ563" s="18" t="str">
        <f t="shared" si="344"/>
        <v>OBESIDAD</v>
      </c>
      <c r="CK563" s="95">
        <f>Hoja1!L565</f>
        <v>20</v>
      </c>
      <c r="CL563" s="10" t="s">
        <v>1114</v>
      </c>
      <c r="CM563" s="98">
        <v>44491</v>
      </c>
      <c r="CN563" s="92"/>
      <c r="CO563" s="75">
        <v>1</v>
      </c>
      <c r="CP563" s="98">
        <v>44356</v>
      </c>
      <c r="CQ563" s="75">
        <v>2</v>
      </c>
      <c r="CR563" s="65" t="s">
        <v>1222</v>
      </c>
      <c r="CS563" s="75">
        <v>0</v>
      </c>
      <c r="CT563" s="110" t="s">
        <v>131</v>
      </c>
      <c r="CU563" s="93" t="s">
        <v>807</v>
      </c>
      <c r="CV563" s="92"/>
      <c r="CW563" s="102">
        <v>140</v>
      </c>
      <c r="CX563" s="102">
        <v>90</v>
      </c>
      <c r="CY563" s="93" t="s">
        <v>807</v>
      </c>
      <c r="CZ563" s="92" t="s">
        <v>130</v>
      </c>
      <c r="DA563" s="75" t="s">
        <v>807</v>
      </c>
      <c r="DB563" s="92">
        <v>0</v>
      </c>
      <c r="DC563" s="75" t="str">
        <f t="shared" si="345"/>
        <v/>
      </c>
      <c r="DD563" s="16" t="str">
        <f t="shared" si="346"/>
        <v>PRESION ALTA</v>
      </c>
      <c r="DE563" s="16" t="str">
        <f t="shared" si="347"/>
        <v/>
      </c>
      <c r="DF563" s="16" t="str">
        <f t="shared" si="361"/>
        <v/>
      </c>
      <c r="DG563" s="16" t="str">
        <f t="shared" si="359"/>
        <v xml:space="preserve"> + PRESION ALTA +  + </v>
      </c>
      <c r="DH563" s="16" t="str">
        <f>VLOOKUP(DG563,Hoja3!$A$19:$B$41,2,FALSE)</f>
        <v>PRESION ALTA</v>
      </c>
      <c r="DI563" s="98"/>
      <c r="DJ563" s="75" t="str">
        <f t="shared" si="348"/>
        <v>NO</v>
      </c>
      <c r="DL563" s="98"/>
      <c r="DM563" s="98"/>
      <c r="DN563" s="75" t="str">
        <f t="shared" si="349"/>
        <v>NO</v>
      </c>
      <c r="DO563" s="98"/>
      <c r="DP563" s="75" t="str">
        <f t="shared" si="350"/>
        <v>NO</v>
      </c>
      <c r="DQ563" s="98"/>
      <c r="DR563" s="75" t="str">
        <f t="shared" si="351"/>
        <v>NO</v>
      </c>
      <c r="DS563" s="98"/>
      <c r="DT563" s="75" t="str">
        <f t="shared" si="352"/>
        <v>NO</v>
      </c>
      <c r="DU563" s="98"/>
      <c r="DV563" s="75" t="str">
        <f t="shared" si="353"/>
        <v>NO</v>
      </c>
      <c r="DW563" s="98"/>
      <c r="DX563" s="75" t="str">
        <f t="shared" si="354"/>
        <v>NO</v>
      </c>
      <c r="DY563" s="98">
        <v>44456</v>
      </c>
      <c r="DZ563" s="75" t="str">
        <f t="shared" si="355"/>
        <v>SI</v>
      </c>
      <c r="EA563" s="98"/>
      <c r="EB563" s="75" t="str">
        <f t="shared" si="356"/>
        <v>NO</v>
      </c>
      <c r="EC563" s="98" t="s">
        <v>807</v>
      </c>
      <c r="ED563" s="92" t="s">
        <v>1530</v>
      </c>
      <c r="EE563" s="92"/>
      <c r="EF563" s="98" t="s">
        <v>807</v>
      </c>
      <c r="EG563" s="94"/>
      <c r="EH563" s="99" t="s">
        <v>131</v>
      </c>
      <c r="EI563" s="99" t="s">
        <v>807</v>
      </c>
      <c r="EJ563" s="99"/>
      <c r="EK563" s="106">
        <v>44350</v>
      </c>
      <c r="EL563" s="92">
        <v>1.1200000000000001</v>
      </c>
      <c r="EM563" s="100">
        <v>44350</v>
      </c>
      <c r="EN563" s="102">
        <v>83</v>
      </c>
      <c r="EO563" s="106">
        <v>44350</v>
      </c>
      <c r="EP563" s="92">
        <v>174</v>
      </c>
      <c r="EQ563" s="106">
        <v>44350</v>
      </c>
      <c r="ER563" s="99">
        <v>99.960000000000008</v>
      </c>
      <c r="ES563" s="106">
        <v>44350</v>
      </c>
      <c r="ET563" s="192">
        <v>36.4</v>
      </c>
      <c r="EU563" s="106">
        <v>44350</v>
      </c>
      <c r="EV563" s="92">
        <v>188.2</v>
      </c>
      <c r="EW563" s="106">
        <v>44467</v>
      </c>
      <c r="EX563" s="92"/>
      <c r="EY563" s="103"/>
      <c r="EZ563" s="92"/>
      <c r="FA563" s="102"/>
      <c r="FB563" s="102"/>
      <c r="FC563" s="92"/>
      <c r="FD563" s="92"/>
      <c r="FE563" s="100">
        <v>44467</v>
      </c>
      <c r="FF563" s="105">
        <v>34.700000000000003</v>
      </c>
      <c r="FG563" s="106">
        <v>44467</v>
      </c>
      <c r="FH563" s="105">
        <v>250</v>
      </c>
      <c r="FI563" s="92"/>
      <c r="FJ563" s="94"/>
      <c r="FK563" s="92"/>
      <c r="FL563" s="98">
        <v>44599</v>
      </c>
      <c r="FM563" s="98" t="s">
        <v>1530</v>
      </c>
      <c r="FN563" s="98">
        <v>44627</v>
      </c>
      <c r="FO563" s="107" t="s">
        <v>807</v>
      </c>
      <c r="FP563" s="92" t="s">
        <v>132</v>
      </c>
      <c r="FQ563" s="92" t="s">
        <v>132</v>
      </c>
      <c r="FR563" s="92" t="s">
        <v>132</v>
      </c>
      <c r="FS563" s="107" t="s">
        <v>807</v>
      </c>
      <c r="FT563" s="92" t="s">
        <v>132</v>
      </c>
      <c r="FU563" s="92"/>
      <c r="GM563" s="102"/>
    </row>
    <row r="564" spans="1:195" s="75" customFormat="1" x14ac:dyDescent="0.25">
      <c r="A564" s="85">
        <v>2022</v>
      </c>
      <c r="B564" s="76">
        <v>44926</v>
      </c>
      <c r="C564" s="85" t="s">
        <v>121</v>
      </c>
      <c r="D564" s="85" t="s">
        <v>122</v>
      </c>
      <c r="E564" s="85" t="s">
        <v>123</v>
      </c>
      <c r="F564" s="77">
        <f t="shared" si="360"/>
        <v>563</v>
      </c>
      <c r="G564" s="85" t="s">
        <v>1586</v>
      </c>
      <c r="H564" s="85">
        <v>86</v>
      </c>
      <c r="I564" s="85" t="s">
        <v>797</v>
      </c>
      <c r="J564" s="217" t="s">
        <v>983</v>
      </c>
      <c r="K564" s="77" t="str">
        <f>VLOOKUP(J564,[1]CodMpios!$B$1075:$E$1087,4,FALSE)</f>
        <v>86749 - Sibundoy</v>
      </c>
      <c r="L564" s="77" t="str">
        <f>VLOOKUP($J564,[1]Coord_Mpios_X_Y!$B$102:$K$114,9,FALSE)</f>
        <v>1,228746922448</v>
      </c>
      <c r="M564" s="77" t="str">
        <f>VLOOKUP($J564,[1]Coord_Mpios_X_Y!$B$102:$K$114,10,FALSE)</f>
        <v>-76,913075853547</v>
      </c>
      <c r="N564" s="86" t="s">
        <v>1784</v>
      </c>
      <c r="O564" s="86" t="s">
        <v>1776</v>
      </c>
      <c r="P564" s="218"/>
      <c r="Q564" s="85" t="s">
        <v>126</v>
      </c>
      <c r="R564" s="108">
        <v>5350027</v>
      </c>
      <c r="S564" s="62" t="str">
        <f t="shared" si="342"/>
        <v>CC5350027</v>
      </c>
      <c r="T564" s="91" t="s">
        <v>1044</v>
      </c>
      <c r="U564" s="85" t="s">
        <v>192</v>
      </c>
      <c r="V564" s="91" t="s">
        <v>387</v>
      </c>
      <c r="W564" s="85" t="s">
        <v>155</v>
      </c>
      <c r="X564" s="87">
        <v>17913</v>
      </c>
      <c r="Y564" s="89">
        <f t="shared" si="357"/>
        <v>49</v>
      </c>
      <c r="Z564" s="63">
        <f>VLOOKUP($Y564,[1]Edades!$A$3:$H$153,4,FALSE)</f>
        <v>5</v>
      </c>
      <c r="AA564" s="63" t="str">
        <f>VLOOKUP($Y564,[1]Edades!$A$3:$H$153,6,FALSE)</f>
        <v>5 - Adultez</v>
      </c>
      <c r="AB564" s="63">
        <f>VLOOKUP($Y564,[1]Edades!$A$3:$H$153,7,FALSE)</f>
        <v>10</v>
      </c>
      <c r="AC564" s="63" t="str">
        <f>VLOOKUP($Y564,[1]Edades!$A$3:$H$153,8,FALSE)</f>
        <v>45-49</v>
      </c>
      <c r="AD564" s="91" t="s">
        <v>1589</v>
      </c>
      <c r="AE564" s="85">
        <v>1</v>
      </c>
      <c r="AF564" s="85" t="s">
        <v>807</v>
      </c>
      <c r="AG564" s="86" t="s">
        <v>1777</v>
      </c>
      <c r="AH564" s="85" t="s">
        <v>807</v>
      </c>
      <c r="AI564" s="85" t="s">
        <v>807</v>
      </c>
      <c r="AJ564" s="85" t="s">
        <v>807</v>
      </c>
      <c r="AK564" s="86" t="s">
        <v>1784</v>
      </c>
      <c r="AL564" s="86" t="s">
        <v>1601</v>
      </c>
      <c r="AM564" s="85" t="s">
        <v>1786</v>
      </c>
      <c r="AN564" s="85" t="s">
        <v>131</v>
      </c>
      <c r="AO564" s="85" t="s">
        <v>131</v>
      </c>
      <c r="AP564" s="85" t="s">
        <v>131</v>
      </c>
      <c r="AQ564" s="75" t="s">
        <v>1841</v>
      </c>
      <c r="AR564" s="53" t="str">
        <f t="shared" si="358"/>
        <v>86749 - Sibundoy</v>
      </c>
      <c r="AS564" s="85" t="s">
        <v>1669</v>
      </c>
      <c r="AT564" s="85">
        <v>3127790249</v>
      </c>
      <c r="AU564" s="85" t="s">
        <v>1219</v>
      </c>
      <c r="AV564" s="85"/>
      <c r="AW564" s="85"/>
      <c r="AX564" s="85"/>
      <c r="AY564" s="85"/>
      <c r="AZ564" s="85"/>
      <c r="BA564" s="85">
        <v>86</v>
      </c>
      <c r="BB564" s="85" t="s">
        <v>1778</v>
      </c>
      <c r="BC564" s="85">
        <v>86749</v>
      </c>
      <c r="BD564" s="85" t="s">
        <v>1669</v>
      </c>
      <c r="BE564" s="89">
        <v>860010017201</v>
      </c>
      <c r="BF564" s="49" t="s">
        <v>1080</v>
      </c>
      <c r="BG564" s="85" t="s">
        <v>1779</v>
      </c>
      <c r="BH564" s="85" t="s">
        <v>1780</v>
      </c>
      <c r="BI564" s="85">
        <v>4201616</v>
      </c>
      <c r="BJ564" s="85"/>
      <c r="BK564" s="85"/>
      <c r="BL564" s="85" t="s">
        <v>807</v>
      </c>
      <c r="BM564" s="85" t="s">
        <v>130</v>
      </c>
      <c r="BN564" s="85" t="s">
        <v>132</v>
      </c>
      <c r="BO564" s="85">
        <v>0</v>
      </c>
      <c r="BP564" s="85" t="s">
        <v>132</v>
      </c>
      <c r="BQ564" s="85" t="s">
        <v>132</v>
      </c>
      <c r="BR564" s="85" t="s">
        <v>807</v>
      </c>
      <c r="BS564" s="85" t="s">
        <v>807</v>
      </c>
      <c r="BT564" s="90">
        <v>44494</v>
      </c>
      <c r="BU564" s="85" t="s">
        <v>1677</v>
      </c>
      <c r="BV564" s="85" t="s">
        <v>130</v>
      </c>
      <c r="BW564" s="91" t="s">
        <v>1678</v>
      </c>
      <c r="BX564" s="85"/>
      <c r="BY564" s="88" t="s">
        <v>130</v>
      </c>
      <c r="BZ564" s="85" t="s">
        <v>807</v>
      </c>
      <c r="CA564" s="85" t="s">
        <v>807</v>
      </c>
      <c r="CB564" s="85"/>
      <c r="CC564" s="85"/>
      <c r="CD564" s="85" t="s">
        <v>131</v>
      </c>
      <c r="CE564" s="88" t="s">
        <v>1681</v>
      </c>
      <c r="CF564" s="80" t="str">
        <f t="shared" si="368"/>
        <v>HTA</v>
      </c>
      <c r="CG564" s="109">
        <v>77</v>
      </c>
      <c r="CH564" s="95">
        <v>165</v>
      </c>
      <c r="CI564" s="50">
        <f t="shared" si="343"/>
        <v>28.282828282828287</v>
      </c>
      <c r="CJ564" s="18" t="str">
        <f t="shared" si="344"/>
        <v>SOBREPESO</v>
      </c>
      <c r="CK564" s="95">
        <f>Hoja1!L566</f>
        <v>6</v>
      </c>
      <c r="CL564" s="10" t="s">
        <v>1112</v>
      </c>
      <c r="CM564" s="97">
        <v>44494</v>
      </c>
      <c r="CN564" s="92"/>
      <c r="CO564" s="75">
        <v>1</v>
      </c>
      <c r="CP564" s="97">
        <v>44494</v>
      </c>
      <c r="CQ564" s="75">
        <v>2</v>
      </c>
      <c r="CR564" s="65" t="s">
        <v>1222</v>
      </c>
      <c r="CS564" s="75">
        <v>0</v>
      </c>
      <c r="CT564" s="92" t="s">
        <v>131</v>
      </c>
      <c r="CU564" s="93" t="s">
        <v>807</v>
      </c>
      <c r="CV564" s="92"/>
      <c r="CW564" s="102">
        <v>120</v>
      </c>
      <c r="CX564" s="102">
        <v>80</v>
      </c>
      <c r="CY564" s="93" t="s">
        <v>807</v>
      </c>
      <c r="CZ564" s="92" t="s">
        <v>132</v>
      </c>
      <c r="DA564" s="75" t="s">
        <v>807</v>
      </c>
      <c r="DB564" s="92">
        <v>0</v>
      </c>
      <c r="DC564" s="75" t="str">
        <f t="shared" si="345"/>
        <v/>
      </c>
      <c r="DD564" s="16" t="str">
        <f t="shared" si="346"/>
        <v/>
      </c>
      <c r="DE564" s="16" t="str">
        <f t="shared" si="347"/>
        <v/>
      </c>
      <c r="DF564" s="16" t="str">
        <f t="shared" si="361"/>
        <v/>
      </c>
      <c r="DG564" s="16" t="str">
        <f t="shared" si="359"/>
        <v xml:space="preserve"> +  +  + </v>
      </c>
      <c r="DH564" s="16" t="str">
        <f t="shared" ref="DH564:DH570" si="370">E564</f>
        <v>HTA</v>
      </c>
      <c r="DI564" s="98"/>
      <c r="DJ564" s="75" t="str">
        <f t="shared" si="348"/>
        <v>NO</v>
      </c>
      <c r="DL564" s="98"/>
      <c r="DM564" s="98"/>
      <c r="DN564" s="75" t="str">
        <f t="shared" si="349"/>
        <v>NO</v>
      </c>
      <c r="DO564" s="98"/>
      <c r="DP564" s="75" t="str">
        <f t="shared" si="350"/>
        <v>NO</v>
      </c>
      <c r="DQ564" s="98"/>
      <c r="DR564" s="75" t="str">
        <f t="shared" si="351"/>
        <v>NO</v>
      </c>
      <c r="DS564" s="98">
        <v>44519</v>
      </c>
      <c r="DT564" s="75" t="str">
        <f t="shared" si="352"/>
        <v>SI</v>
      </c>
      <c r="DU564" s="98"/>
      <c r="DV564" s="75" t="str">
        <f t="shared" si="353"/>
        <v>NO</v>
      </c>
      <c r="DW564" s="98"/>
      <c r="DX564" s="75" t="str">
        <f t="shared" si="354"/>
        <v>NO</v>
      </c>
      <c r="DY564" s="98">
        <v>44491</v>
      </c>
      <c r="DZ564" s="75" t="str">
        <f t="shared" si="355"/>
        <v>SI</v>
      </c>
      <c r="EA564" s="98"/>
      <c r="EB564" s="75" t="str">
        <f t="shared" si="356"/>
        <v>NO</v>
      </c>
      <c r="EC564" s="98" t="s">
        <v>807</v>
      </c>
      <c r="ED564" s="92" t="s">
        <v>1530</v>
      </c>
      <c r="EE564" s="92"/>
      <c r="EF564" s="98" t="s">
        <v>807</v>
      </c>
      <c r="EG564" s="94"/>
      <c r="EH564" s="92" t="s">
        <v>1793</v>
      </c>
      <c r="EI564" s="99" t="s">
        <v>807</v>
      </c>
      <c r="EJ564" s="99"/>
      <c r="EK564" s="111">
        <v>44488</v>
      </c>
      <c r="EL564" s="92">
        <v>1</v>
      </c>
      <c r="EM564" s="112">
        <v>44488</v>
      </c>
      <c r="EN564" s="102">
        <v>87</v>
      </c>
      <c r="EO564" s="111">
        <v>44488</v>
      </c>
      <c r="EP564" s="92">
        <v>252</v>
      </c>
      <c r="EQ564" s="111">
        <v>44488</v>
      </c>
      <c r="ER564" s="99">
        <v>172</v>
      </c>
      <c r="ES564" s="111">
        <v>44488</v>
      </c>
      <c r="ET564" s="192">
        <v>58</v>
      </c>
      <c r="EU564" s="111">
        <v>44488</v>
      </c>
      <c r="EV564" s="92">
        <v>110</v>
      </c>
      <c r="EW564" s="101" t="s">
        <v>1940</v>
      </c>
      <c r="EX564" s="92"/>
      <c r="EY564" s="103" t="s">
        <v>1836</v>
      </c>
      <c r="EZ564" s="92">
        <v>98</v>
      </c>
      <c r="FA564" s="102"/>
      <c r="FB564" s="102"/>
      <c r="FC564" s="92"/>
      <c r="FD564" s="92"/>
      <c r="FE564" s="112">
        <v>44488</v>
      </c>
      <c r="FF564" s="125">
        <v>5</v>
      </c>
      <c r="FG564" s="111">
        <v>44488</v>
      </c>
      <c r="FH564" s="125">
        <v>90</v>
      </c>
      <c r="FI564" s="92"/>
      <c r="FJ564" s="94"/>
      <c r="FK564" s="92"/>
      <c r="FL564" s="97">
        <v>44494</v>
      </c>
      <c r="FM564" s="98" t="s">
        <v>1530</v>
      </c>
      <c r="FN564" s="97">
        <v>44586</v>
      </c>
      <c r="FO564" s="107" t="s">
        <v>807</v>
      </c>
      <c r="FP564" s="92" t="s">
        <v>132</v>
      </c>
      <c r="FQ564" s="92" t="s">
        <v>132</v>
      </c>
      <c r="FR564" s="92" t="s">
        <v>132</v>
      </c>
      <c r="FS564" s="107" t="s">
        <v>807</v>
      </c>
      <c r="FT564" s="92" t="s">
        <v>132</v>
      </c>
      <c r="FU564" s="92"/>
      <c r="GM564" s="102"/>
    </row>
    <row r="565" spans="1:195" s="75" customFormat="1" x14ac:dyDescent="0.25">
      <c r="A565" s="85">
        <v>2022</v>
      </c>
      <c r="B565" s="76">
        <v>44926</v>
      </c>
      <c r="C565" s="85" t="s">
        <v>121</v>
      </c>
      <c r="D565" s="85" t="s">
        <v>122</v>
      </c>
      <c r="E565" s="85" t="s">
        <v>1474</v>
      </c>
      <c r="F565" s="77">
        <f t="shared" si="360"/>
        <v>564</v>
      </c>
      <c r="G565" s="85" t="s">
        <v>1586</v>
      </c>
      <c r="H565" s="85">
        <v>86</v>
      </c>
      <c r="I565" s="85" t="s">
        <v>797</v>
      </c>
      <c r="J565" s="217" t="s">
        <v>911</v>
      </c>
      <c r="K565" s="77" t="str">
        <f>VLOOKUP(J565,[1]CodMpios!$B$1075:$E$1087,4,FALSE)</f>
        <v>86568 - Puerto Asís</v>
      </c>
      <c r="L565" s="77" t="str">
        <f>VLOOKUP($J565,[1]Coord_Mpios_X_Y!$B$102:$K$114,9,FALSE)</f>
        <v>0,478611463602</v>
      </c>
      <c r="M565" s="77" t="str">
        <f>VLOOKUP($J565,[1]Coord_Mpios_X_Y!$B$102:$K$114,10,FALSE)</f>
        <v>-76,328200149562</v>
      </c>
      <c r="N565" s="86" t="s">
        <v>1775</v>
      </c>
      <c r="O565" s="86" t="s">
        <v>1776</v>
      </c>
      <c r="P565" s="218"/>
      <c r="Q565" s="85" t="s">
        <v>126</v>
      </c>
      <c r="R565" s="108">
        <v>27355643</v>
      </c>
      <c r="S565" s="62" t="str">
        <f t="shared" si="342"/>
        <v>CC27355643</v>
      </c>
      <c r="T565" s="91" t="s">
        <v>648</v>
      </c>
      <c r="U565" s="85" t="s">
        <v>702</v>
      </c>
      <c r="V565" s="91" t="s">
        <v>353</v>
      </c>
      <c r="W565" s="85" t="s">
        <v>1172</v>
      </c>
      <c r="X565" s="87">
        <v>24028</v>
      </c>
      <c r="Y565" s="89">
        <f t="shared" si="357"/>
        <v>65</v>
      </c>
      <c r="Z565" s="63">
        <f>VLOOKUP($Y565,[1]Edades!$A$3:$H$153,4,FALSE)</f>
        <v>6</v>
      </c>
      <c r="AA565" s="63" t="str">
        <f>VLOOKUP($Y565,[1]Edades!$A$3:$H$153,6,FALSE)</f>
        <v>6 - Persona mayor</v>
      </c>
      <c r="AB565" s="63">
        <f>VLOOKUP($Y565,[1]Edades!$A$3:$H$153,7,FALSE)</f>
        <v>14</v>
      </c>
      <c r="AC565" s="63" t="str">
        <f>VLOOKUP($Y565,[1]Edades!$A$3:$H$153,8,FALSE)</f>
        <v>65-69</v>
      </c>
      <c r="AD565" s="91" t="s">
        <v>1590</v>
      </c>
      <c r="AE565" s="85">
        <v>2</v>
      </c>
      <c r="AF565" s="85" t="s">
        <v>807</v>
      </c>
      <c r="AG565" s="86" t="s">
        <v>1777</v>
      </c>
      <c r="AH565" s="85" t="s">
        <v>807</v>
      </c>
      <c r="AI565" s="85" t="s">
        <v>807</v>
      </c>
      <c r="AJ565" s="85" t="s">
        <v>807</v>
      </c>
      <c r="AK565" s="86" t="s">
        <v>1775</v>
      </c>
      <c r="AL565" s="85" t="s">
        <v>807</v>
      </c>
      <c r="AM565" s="85" t="s">
        <v>1786</v>
      </c>
      <c r="AN565" s="85" t="s">
        <v>131</v>
      </c>
      <c r="AO565" s="85" t="s">
        <v>131</v>
      </c>
      <c r="AP565" s="85" t="s">
        <v>131</v>
      </c>
      <c r="AQ565" s="75" t="s">
        <v>1841</v>
      </c>
      <c r="AR565" s="53" t="str">
        <f t="shared" si="358"/>
        <v>86568 - Puerto Asís</v>
      </c>
      <c r="AS565" s="85" t="s">
        <v>1655</v>
      </c>
      <c r="AT565" s="85">
        <v>3203488355</v>
      </c>
      <c r="AU565" s="85" t="s">
        <v>1219</v>
      </c>
      <c r="AV565" s="85"/>
      <c r="AW565" s="85"/>
      <c r="AX565" s="85"/>
      <c r="AY565" s="85"/>
      <c r="AZ565" s="85"/>
      <c r="BA565" s="85">
        <v>86</v>
      </c>
      <c r="BB565" s="85" t="s">
        <v>1778</v>
      </c>
      <c r="BC565" s="85">
        <v>86568</v>
      </c>
      <c r="BD565" s="85" t="s">
        <v>1655</v>
      </c>
      <c r="BE565" s="89">
        <v>860010017201</v>
      </c>
      <c r="BF565" s="49" t="s">
        <v>1081</v>
      </c>
      <c r="BG565" s="85" t="s">
        <v>1779</v>
      </c>
      <c r="BH565" s="85" t="s">
        <v>1780</v>
      </c>
      <c r="BI565" s="85">
        <v>4201616</v>
      </c>
      <c r="BJ565" s="85"/>
      <c r="BK565" s="85"/>
      <c r="BL565" s="85" t="s">
        <v>807</v>
      </c>
      <c r="BM565" s="85" t="s">
        <v>130</v>
      </c>
      <c r="BN565" s="85" t="s">
        <v>132</v>
      </c>
      <c r="BO565" s="85">
        <v>0</v>
      </c>
      <c r="BP565" s="85" t="s">
        <v>132</v>
      </c>
      <c r="BQ565" s="85" t="s">
        <v>132</v>
      </c>
      <c r="BR565" s="85" t="s">
        <v>807</v>
      </c>
      <c r="BS565" s="85" t="s">
        <v>807</v>
      </c>
      <c r="BT565" s="87">
        <v>44676</v>
      </c>
      <c r="BU565" s="85" t="s">
        <v>1677</v>
      </c>
      <c r="BV565" s="85" t="s">
        <v>130</v>
      </c>
      <c r="BW565" s="91" t="s">
        <v>131</v>
      </c>
      <c r="BX565" s="85"/>
      <c r="BY565" s="85" t="s">
        <v>131</v>
      </c>
      <c r="BZ565" s="85" t="s">
        <v>807</v>
      </c>
      <c r="CA565" s="85" t="s">
        <v>807</v>
      </c>
      <c r="CB565" s="85"/>
      <c r="CC565" s="85"/>
      <c r="CD565" s="85" t="s">
        <v>131</v>
      </c>
      <c r="CE565" s="88" t="s">
        <v>1681</v>
      </c>
      <c r="CF565" s="80" t="str">
        <f t="shared" si="368"/>
        <v>DM</v>
      </c>
      <c r="CG565" s="109">
        <v>71</v>
      </c>
      <c r="CH565" s="95">
        <v>155</v>
      </c>
      <c r="CI565" s="50">
        <f t="shared" si="343"/>
        <v>29.552549427679498</v>
      </c>
      <c r="CJ565" s="18" t="str">
        <f t="shared" si="344"/>
        <v>SOBREPESO</v>
      </c>
      <c r="CK565" s="95">
        <f>Hoja1!L567</f>
        <v>18</v>
      </c>
      <c r="CL565" s="10" t="s">
        <v>1113</v>
      </c>
      <c r="CM565" s="114">
        <v>44495</v>
      </c>
      <c r="CN565" s="92"/>
      <c r="CO565" s="92">
        <v>2</v>
      </c>
      <c r="CP565" s="65" t="s">
        <v>1222</v>
      </c>
      <c r="CQ565" s="75">
        <v>1</v>
      </c>
      <c r="CR565" s="98">
        <v>44495</v>
      </c>
      <c r="CS565" s="75">
        <v>1</v>
      </c>
      <c r="CT565" s="110" t="s">
        <v>1707</v>
      </c>
      <c r="CU565" s="93" t="s">
        <v>807</v>
      </c>
      <c r="CV565" s="92"/>
      <c r="CW565" s="102">
        <v>110</v>
      </c>
      <c r="CX565" s="102">
        <v>70</v>
      </c>
      <c r="CY565" s="93" t="s">
        <v>807</v>
      </c>
      <c r="CZ565" s="92" t="s">
        <v>132</v>
      </c>
      <c r="DA565" s="75" t="s">
        <v>807</v>
      </c>
      <c r="DB565" s="92">
        <v>0</v>
      </c>
      <c r="DC565" s="75" t="str">
        <f t="shared" si="345"/>
        <v/>
      </c>
      <c r="DD565" s="16" t="str">
        <f t="shared" si="346"/>
        <v/>
      </c>
      <c r="DE565" s="16" t="str">
        <f t="shared" si="347"/>
        <v/>
      </c>
      <c r="DF565" s="16" t="str">
        <f t="shared" si="361"/>
        <v/>
      </c>
      <c r="DG565" s="16" t="str">
        <f t="shared" si="359"/>
        <v xml:space="preserve"> +  +  + </v>
      </c>
      <c r="DH565" s="16" t="str">
        <f t="shared" si="370"/>
        <v>DM</v>
      </c>
      <c r="DI565" s="98"/>
      <c r="DJ565" s="75" t="str">
        <f t="shared" si="348"/>
        <v>NO</v>
      </c>
      <c r="DL565" s="98"/>
      <c r="DM565" s="98">
        <v>44586</v>
      </c>
      <c r="DN565" s="75" t="str">
        <f t="shared" si="349"/>
        <v>SI</v>
      </c>
      <c r="DO565" s="98"/>
      <c r="DP565" s="75" t="str">
        <f t="shared" si="350"/>
        <v>NO</v>
      </c>
      <c r="DQ565" s="98"/>
      <c r="DR565" s="75" t="str">
        <f t="shared" si="351"/>
        <v>NO</v>
      </c>
      <c r="DS565" s="98">
        <v>44518</v>
      </c>
      <c r="DT565" s="75" t="str">
        <f t="shared" si="352"/>
        <v>SI</v>
      </c>
      <c r="DU565" s="98"/>
      <c r="DV565" s="75" t="str">
        <f t="shared" si="353"/>
        <v>NO</v>
      </c>
      <c r="DW565" s="98"/>
      <c r="DX565" s="75" t="str">
        <f t="shared" si="354"/>
        <v>NO</v>
      </c>
      <c r="DY565" s="98"/>
      <c r="DZ565" s="75" t="str">
        <f t="shared" si="355"/>
        <v>NO</v>
      </c>
      <c r="EA565" s="98"/>
      <c r="EB565" s="75" t="str">
        <f t="shared" si="356"/>
        <v>NO</v>
      </c>
      <c r="EC565" s="98" t="s">
        <v>807</v>
      </c>
      <c r="ED565" s="92" t="s">
        <v>1530</v>
      </c>
      <c r="EE565" s="92"/>
      <c r="EF565" s="98" t="s">
        <v>807</v>
      </c>
      <c r="EG565" s="94"/>
      <c r="EH565" s="99"/>
      <c r="EI565" s="99" t="s">
        <v>807</v>
      </c>
      <c r="EJ565" s="99"/>
      <c r="EK565" s="111">
        <v>44506</v>
      </c>
      <c r="EL565" s="92">
        <v>0.53</v>
      </c>
      <c r="EM565" s="112">
        <v>44662</v>
      </c>
      <c r="EN565" s="102">
        <v>122</v>
      </c>
      <c r="EO565" s="111">
        <v>44662</v>
      </c>
      <c r="EP565" s="92">
        <v>193</v>
      </c>
      <c r="EQ565" s="111">
        <v>44662</v>
      </c>
      <c r="ER565" s="99">
        <v>132.57999999999998</v>
      </c>
      <c r="ES565" s="111">
        <v>44662</v>
      </c>
      <c r="ET565" s="192">
        <v>46</v>
      </c>
      <c r="EU565" s="111">
        <v>44662</v>
      </c>
      <c r="EV565" s="92">
        <v>72.099999999999994</v>
      </c>
      <c r="EW565" s="101"/>
      <c r="EX565" s="92"/>
      <c r="EY565" s="112">
        <v>44662</v>
      </c>
      <c r="EZ565" s="92">
        <v>5.9</v>
      </c>
      <c r="FA565" s="102"/>
      <c r="FB565" s="102"/>
      <c r="FC565" s="92"/>
      <c r="FD565" s="92"/>
      <c r="FE565" s="112">
        <v>44506</v>
      </c>
      <c r="FF565" s="125">
        <v>5.6</v>
      </c>
      <c r="FG565" s="111"/>
      <c r="FH565" s="125"/>
      <c r="FI565" s="92"/>
      <c r="FJ565" s="94"/>
      <c r="FK565" s="92"/>
      <c r="FL565" s="98">
        <v>44676</v>
      </c>
      <c r="FM565" s="98" t="s">
        <v>1530</v>
      </c>
      <c r="FN565" s="98">
        <v>44767</v>
      </c>
      <c r="FO565" s="107" t="s">
        <v>807</v>
      </c>
      <c r="FP565" s="92" t="s">
        <v>132</v>
      </c>
      <c r="FQ565" s="92" t="s">
        <v>132</v>
      </c>
      <c r="FR565" s="92" t="s">
        <v>132</v>
      </c>
      <c r="FS565" s="107" t="s">
        <v>807</v>
      </c>
      <c r="FT565" s="92" t="s">
        <v>132</v>
      </c>
      <c r="FU565" s="92"/>
      <c r="GM565" s="102"/>
    </row>
    <row r="566" spans="1:195" s="75" customFormat="1" x14ac:dyDescent="0.25">
      <c r="A566" s="85">
        <v>2022</v>
      </c>
      <c r="B566" s="76">
        <v>44926</v>
      </c>
      <c r="C566" s="85" t="s">
        <v>121</v>
      </c>
      <c r="D566" s="85" t="s">
        <v>122</v>
      </c>
      <c r="E566" s="85" t="s">
        <v>123</v>
      </c>
      <c r="F566" s="77">
        <f t="shared" si="360"/>
        <v>565</v>
      </c>
      <c r="G566" s="85" t="s">
        <v>1586</v>
      </c>
      <c r="H566" s="85">
        <v>86</v>
      </c>
      <c r="I566" s="85" t="s">
        <v>797</v>
      </c>
      <c r="J566" s="217" t="s">
        <v>983</v>
      </c>
      <c r="K566" s="77" t="str">
        <f>VLOOKUP(J566,[1]CodMpios!$B$1075:$E$1087,4,FALSE)</f>
        <v>86749 - Sibundoy</v>
      </c>
      <c r="L566" s="77" t="str">
        <f>VLOOKUP($J566,[1]Coord_Mpios_X_Y!$B$102:$K$114,9,FALSE)</f>
        <v>1,228746922448</v>
      </c>
      <c r="M566" s="77" t="str">
        <f>VLOOKUP($J566,[1]Coord_Mpios_X_Y!$B$102:$K$114,10,FALSE)</f>
        <v>-76,913075853547</v>
      </c>
      <c r="N566" s="86" t="s">
        <v>1784</v>
      </c>
      <c r="O566" s="86" t="s">
        <v>1776</v>
      </c>
      <c r="P566" s="218"/>
      <c r="Q566" s="85" t="s">
        <v>126</v>
      </c>
      <c r="R566" s="108">
        <v>5309665</v>
      </c>
      <c r="S566" s="62" t="str">
        <f t="shared" si="342"/>
        <v>CC5309665</v>
      </c>
      <c r="T566" s="91" t="s">
        <v>1046</v>
      </c>
      <c r="U566" s="85" t="s">
        <v>510</v>
      </c>
      <c r="V566" s="91" t="s">
        <v>217</v>
      </c>
      <c r="W566" s="85" t="s">
        <v>576</v>
      </c>
      <c r="X566" s="87">
        <v>20210</v>
      </c>
      <c r="Y566" s="89">
        <f t="shared" si="357"/>
        <v>55</v>
      </c>
      <c r="Z566" s="63">
        <f>VLOOKUP($Y566,[1]Edades!$A$3:$H$153,4,FALSE)</f>
        <v>5</v>
      </c>
      <c r="AA566" s="63" t="str">
        <f>VLOOKUP($Y566,[1]Edades!$A$3:$H$153,6,FALSE)</f>
        <v>5 - Adultez</v>
      </c>
      <c r="AB566" s="63">
        <f>VLOOKUP($Y566,[1]Edades!$A$3:$H$153,7,FALSE)</f>
        <v>12</v>
      </c>
      <c r="AC566" s="63" t="str">
        <f>VLOOKUP($Y566,[1]Edades!$A$3:$H$153,8,FALSE)</f>
        <v>55-59</v>
      </c>
      <c r="AD566" s="91" t="s">
        <v>1589</v>
      </c>
      <c r="AE566" s="85">
        <v>1</v>
      </c>
      <c r="AF566" s="85" t="s">
        <v>807</v>
      </c>
      <c r="AG566" s="86" t="s">
        <v>1777</v>
      </c>
      <c r="AH566" s="85" t="s">
        <v>807</v>
      </c>
      <c r="AI566" s="85" t="s">
        <v>807</v>
      </c>
      <c r="AJ566" s="85" t="s">
        <v>807</v>
      </c>
      <c r="AK566" s="86" t="s">
        <v>1784</v>
      </c>
      <c r="AL566" s="86" t="s">
        <v>1600</v>
      </c>
      <c r="AM566" s="85" t="s">
        <v>1786</v>
      </c>
      <c r="AN566" s="85" t="s">
        <v>131</v>
      </c>
      <c r="AO566" s="85" t="s">
        <v>131</v>
      </c>
      <c r="AP566" s="85" t="s">
        <v>131</v>
      </c>
      <c r="AQ566" s="75" t="s">
        <v>1841</v>
      </c>
      <c r="AR566" s="53" t="str">
        <f t="shared" si="358"/>
        <v>86749 - Sibundoy</v>
      </c>
      <c r="AS566" s="85" t="s">
        <v>1669</v>
      </c>
      <c r="AT566" s="85">
        <v>3228856710</v>
      </c>
      <c r="AU566" s="85" t="s">
        <v>1219</v>
      </c>
      <c r="AV566" s="85"/>
      <c r="AW566" s="85"/>
      <c r="AX566" s="85"/>
      <c r="AY566" s="85"/>
      <c r="AZ566" s="85"/>
      <c r="BA566" s="85">
        <v>86</v>
      </c>
      <c r="BB566" s="85" t="s">
        <v>1778</v>
      </c>
      <c r="BC566" s="85">
        <v>86749</v>
      </c>
      <c r="BD566" s="85" t="s">
        <v>1669</v>
      </c>
      <c r="BE566" s="89">
        <v>860010017201</v>
      </c>
      <c r="BF566" s="49" t="s">
        <v>1080</v>
      </c>
      <c r="BG566" s="85" t="s">
        <v>1779</v>
      </c>
      <c r="BH566" s="85" t="s">
        <v>1780</v>
      </c>
      <c r="BI566" s="85">
        <v>4201616</v>
      </c>
      <c r="BJ566" s="85"/>
      <c r="BK566" s="85"/>
      <c r="BL566" s="85" t="s">
        <v>807</v>
      </c>
      <c r="BM566" s="85" t="s">
        <v>130</v>
      </c>
      <c r="BN566" s="85" t="s">
        <v>132</v>
      </c>
      <c r="BO566" s="85">
        <v>0</v>
      </c>
      <c r="BP566" s="85" t="s">
        <v>132</v>
      </c>
      <c r="BQ566" s="85" t="s">
        <v>132</v>
      </c>
      <c r="BR566" s="85" t="s">
        <v>807</v>
      </c>
      <c r="BS566" s="85" t="s">
        <v>807</v>
      </c>
      <c r="BT566" s="90">
        <v>44496</v>
      </c>
      <c r="BU566" s="85" t="s">
        <v>1677</v>
      </c>
      <c r="BV566" s="85" t="s">
        <v>130</v>
      </c>
      <c r="BW566" s="91" t="s">
        <v>1678</v>
      </c>
      <c r="BX566" s="85"/>
      <c r="BY566" s="85" t="s">
        <v>132</v>
      </c>
      <c r="BZ566" s="85" t="s">
        <v>807</v>
      </c>
      <c r="CA566" s="85" t="s">
        <v>807</v>
      </c>
      <c r="CB566" s="85"/>
      <c r="CC566" s="85"/>
      <c r="CD566" s="85" t="s">
        <v>131</v>
      </c>
      <c r="CE566" s="88" t="s">
        <v>1681</v>
      </c>
      <c r="CF566" s="80" t="str">
        <f t="shared" si="368"/>
        <v>HTA</v>
      </c>
      <c r="CG566" s="109">
        <v>78</v>
      </c>
      <c r="CH566" s="95">
        <v>168</v>
      </c>
      <c r="CI566" s="50">
        <f t="shared" si="343"/>
        <v>27.636054421768712</v>
      </c>
      <c r="CJ566" s="18" t="str">
        <f t="shared" si="344"/>
        <v>SOBREPESO</v>
      </c>
      <c r="CK566" s="95">
        <f>Hoja1!L568</f>
        <v>6</v>
      </c>
      <c r="CL566" s="10" t="s">
        <v>1112</v>
      </c>
      <c r="CM566" s="97">
        <v>44496</v>
      </c>
      <c r="CN566" s="92"/>
      <c r="CO566" s="75">
        <v>1</v>
      </c>
      <c r="CP566" s="97">
        <v>44496</v>
      </c>
      <c r="CQ566" s="75">
        <v>2</v>
      </c>
      <c r="CR566" s="65" t="s">
        <v>1222</v>
      </c>
      <c r="CS566" s="75">
        <v>0</v>
      </c>
      <c r="CT566" s="92" t="s">
        <v>131</v>
      </c>
      <c r="CU566" s="93" t="s">
        <v>807</v>
      </c>
      <c r="CV566" s="92"/>
      <c r="CW566" s="102">
        <v>126</v>
      </c>
      <c r="CX566" s="102">
        <v>81</v>
      </c>
      <c r="CY566" s="93" t="s">
        <v>807</v>
      </c>
      <c r="CZ566" s="92" t="s">
        <v>130</v>
      </c>
      <c r="DA566" s="75" t="s">
        <v>807</v>
      </c>
      <c r="DB566" s="92">
        <v>0</v>
      </c>
      <c r="DC566" s="75" t="str">
        <f t="shared" si="345"/>
        <v/>
      </c>
      <c r="DD566" s="16" t="str">
        <f t="shared" si="346"/>
        <v/>
      </c>
      <c r="DE566" s="16" t="str">
        <f t="shared" si="347"/>
        <v/>
      </c>
      <c r="DF566" s="16" t="str">
        <f t="shared" si="361"/>
        <v/>
      </c>
      <c r="DG566" s="16" t="str">
        <f t="shared" si="359"/>
        <v xml:space="preserve"> +  +  + </v>
      </c>
      <c r="DH566" s="16" t="str">
        <f t="shared" si="370"/>
        <v>HTA</v>
      </c>
      <c r="DI566" s="98"/>
      <c r="DJ566" s="75" t="str">
        <f t="shared" si="348"/>
        <v>NO</v>
      </c>
      <c r="DL566" s="98"/>
      <c r="DM566" s="98">
        <v>44519</v>
      </c>
      <c r="DN566" s="75" t="str">
        <f t="shared" si="349"/>
        <v>SI</v>
      </c>
      <c r="DO566" s="98"/>
      <c r="DP566" s="75" t="str">
        <f t="shared" si="350"/>
        <v>NO</v>
      </c>
      <c r="DQ566" s="98"/>
      <c r="DR566" s="75" t="str">
        <f t="shared" si="351"/>
        <v>NO</v>
      </c>
      <c r="DS566" s="98">
        <v>44519</v>
      </c>
      <c r="DT566" s="75" t="str">
        <f t="shared" si="352"/>
        <v>SI</v>
      </c>
      <c r="DU566" s="98"/>
      <c r="DV566" s="75" t="str">
        <f t="shared" si="353"/>
        <v>NO</v>
      </c>
      <c r="DW566" s="98"/>
      <c r="DX566" s="75" t="str">
        <f t="shared" si="354"/>
        <v>NO</v>
      </c>
      <c r="DY566" s="98">
        <v>44496</v>
      </c>
      <c r="DZ566" s="75" t="str">
        <f t="shared" si="355"/>
        <v>SI</v>
      </c>
      <c r="EA566" s="98"/>
      <c r="EB566" s="75" t="str">
        <f t="shared" si="356"/>
        <v>NO</v>
      </c>
      <c r="EC566" s="98" t="s">
        <v>807</v>
      </c>
      <c r="ED566" s="92" t="s">
        <v>1530</v>
      </c>
      <c r="EE566" s="92"/>
      <c r="EF566" s="98" t="s">
        <v>807</v>
      </c>
      <c r="EG566" s="94"/>
      <c r="EH566" s="92" t="s">
        <v>1793</v>
      </c>
      <c r="EI566" s="99" t="s">
        <v>807</v>
      </c>
      <c r="EJ566" s="99"/>
      <c r="EK566" s="111">
        <v>44492</v>
      </c>
      <c r="EL566" s="92">
        <v>1.2</v>
      </c>
      <c r="EM566" s="112">
        <v>44492</v>
      </c>
      <c r="EN566" s="102">
        <v>77</v>
      </c>
      <c r="EO566" s="111">
        <v>44492</v>
      </c>
      <c r="EP566" s="92">
        <v>199</v>
      </c>
      <c r="EQ566" s="111">
        <v>44492</v>
      </c>
      <c r="ER566" s="99">
        <v>99.2</v>
      </c>
      <c r="ES566" s="111">
        <v>44492</v>
      </c>
      <c r="ET566" s="192">
        <v>62</v>
      </c>
      <c r="EU566" s="111">
        <v>44492</v>
      </c>
      <c r="EV566" s="92">
        <v>189</v>
      </c>
      <c r="EW566" s="101" t="s">
        <v>1940</v>
      </c>
      <c r="EX566" s="92"/>
      <c r="EY566" s="103" t="s">
        <v>1836</v>
      </c>
      <c r="EZ566" s="92">
        <v>98</v>
      </c>
      <c r="FA566" s="102"/>
      <c r="FB566" s="102"/>
      <c r="FC566" s="92"/>
      <c r="FD566" s="92"/>
      <c r="FE566" s="112">
        <v>44492</v>
      </c>
      <c r="FF566" s="125">
        <v>15</v>
      </c>
      <c r="FG566" s="111">
        <v>44492</v>
      </c>
      <c r="FH566" s="125">
        <v>95</v>
      </c>
      <c r="FI566" s="92"/>
      <c r="FJ566" s="94"/>
      <c r="FK566" s="92"/>
      <c r="FL566" s="97">
        <v>44496</v>
      </c>
      <c r="FM566" s="98" t="s">
        <v>1530</v>
      </c>
      <c r="FN566" s="97">
        <v>44527</v>
      </c>
      <c r="FO566" s="107" t="s">
        <v>807</v>
      </c>
      <c r="FP566" s="92" t="s">
        <v>132</v>
      </c>
      <c r="FQ566" s="92" t="s">
        <v>132</v>
      </c>
      <c r="FR566" s="92" t="s">
        <v>132</v>
      </c>
      <c r="FS566" s="107" t="s">
        <v>807</v>
      </c>
      <c r="FT566" s="92" t="s">
        <v>132</v>
      </c>
      <c r="FU566" s="92"/>
      <c r="GM566" s="102"/>
    </row>
    <row r="567" spans="1:195" s="75" customFormat="1" x14ac:dyDescent="0.25">
      <c r="A567" s="85">
        <v>2022</v>
      </c>
      <c r="B567" s="76">
        <v>44926</v>
      </c>
      <c r="C567" s="85" t="s">
        <v>121</v>
      </c>
      <c r="D567" s="85" t="s">
        <v>122</v>
      </c>
      <c r="E567" s="85" t="s">
        <v>123</v>
      </c>
      <c r="F567" s="77">
        <f t="shared" si="360"/>
        <v>566</v>
      </c>
      <c r="G567" s="85" t="s">
        <v>1586</v>
      </c>
      <c r="H567" s="85">
        <v>86</v>
      </c>
      <c r="I567" s="85" t="s">
        <v>797</v>
      </c>
      <c r="J567" s="217" t="s">
        <v>983</v>
      </c>
      <c r="K567" s="77" t="str">
        <f>VLOOKUP(J567,[1]CodMpios!$B$1075:$E$1087,4,FALSE)</f>
        <v>86749 - Sibundoy</v>
      </c>
      <c r="L567" s="77" t="str">
        <f>VLOOKUP($J567,[1]Coord_Mpios_X_Y!$B$102:$K$114,9,FALSE)</f>
        <v>1,228746922448</v>
      </c>
      <c r="M567" s="77" t="str">
        <f>VLOOKUP($J567,[1]Coord_Mpios_X_Y!$B$102:$K$114,10,FALSE)</f>
        <v>-76,913075853547</v>
      </c>
      <c r="N567" s="86" t="s">
        <v>1775</v>
      </c>
      <c r="O567" s="86" t="s">
        <v>1776</v>
      </c>
      <c r="P567" s="218"/>
      <c r="Q567" s="85" t="s">
        <v>126</v>
      </c>
      <c r="R567" s="108">
        <v>27386819</v>
      </c>
      <c r="S567" s="62" t="str">
        <f t="shared" si="342"/>
        <v>CC27386819</v>
      </c>
      <c r="T567" s="85" t="s">
        <v>147</v>
      </c>
      <c r="U567" s="85" t="s">
        <v>1045</v>
      </c>
      <c r="V567" s="85" t="s">
        <v>620</v>
      </c>
      <c r="W567" s="158" t="s">
        <v>715</v>
      </c>
      <c r="X567" s="87">
        <v>20459</v>
      </c>
      <c r="Y567" s="89">
        <f t="shared" si="357"/>
        <v>56</v>
      </c>
      <c r="Z567" s="63">
        <f>VLOOKUP($Y567,[1]Edades!$A$3:$H$153,4,FALSE)</f>
        <v>5</v>
      </c>
      <c r="AA567" s="63" t="str">
        <f>VLOOKUP($Y567,[1]Edades!$A$3:$H$153,6,FALSE)</f>
        <v>5 - Adultez</v>
      </c>
      <c r="AB567" s="63">
        <f>VLOOKUP($Y567,[1]Edades!$A$3:$H$153,7,FALSE)</f>
        <v>12</v>
      </c>
      <c r="AC567" s="63" t="str">
        <f>VLOOKUP($Y567,[1]Edades!$A$3:$H$153,8,FALSE)</f>
        <v>55-59</v>
      </c>
      <c r="AD567" s="91" t="s">
        <v>1590</v>
      </c>
      <c r="AE567" s="85">
        <v>2</v>
      </c>
      <c r="AF567" s="85" t="s">
        <v>807</v>
      </c>
      <c r="AG567" s="86" t="s">
        <v>1777</v>
      </c>
      <c r="AH567" s="85" t="s">
        <v>807</v>
      </c>
      <c r="AI567" s="85" t="s">
        <v>807</v>
      </c>
      <c r="AJ567" s="85" t="s">
        <v>807</v>
      </c>
      <c r="AK567" s="86" t="s">
        <v>1775</v>
      </c>
      <c r="AL567" s="85" t="s">
        <v>807</v>
      </c>
      <c r="AM567" s="85" t="s">
        <v>1786</v>
      </c>
      <c r="AN567" s="85" t="s">
        <v>131</v>
      </c>
      <c r="AO567" s="85" t="s">
        <v>131</v>
      </c>
      <c r="AP567" s="85" t="s">
        <v>131</v>
      </c>
      <c r="AQ567" s="75" t="s">
        <v>1841</v>
      </c>
      <c r="AR567" s="53" t="str">
        <f t="shared" si="358"/>
        <v>86749 - Sibundoy</v>
      </c>
      <c r="AS567" s="85" t="s">
        <v>1669</v>
      </c>
      <c r="AT567" s="85">
        <v>3228856710</v>
      </c>
      <c r="AU567" s="85" t="s">
        <v>1219</v>
      </c>
      <c r="AV567" s="85"/>
      <c r="AW567" s="85"/>
      <c r="AX567" s="85"/>
      <c r="AY567" s="85"/>
      <c r="AZ567" s="85"/>
      <c r="BA567" s="85">
        <v>86</v>
      </c>
      <c r="BB567" s="85" t="s">
        <v>1778</v>
      </c>
      <c r="BC567" s="85">
        <v>86749</v>
      </c>
      <c r="BD567" s="85" t="s">
        <v>1669</v>
      </c>
      <c r="BE567" s="89">
        <v>860010017201</v>
      </c>
      <c r="BF567" s="49" t="s">
        <v>1080</v>
      </c>
      <c r="BG567" s="85" t="s">
        <v>1779</v>
      </c>
      <c r="BH567" s="85" t="s">
        <v>1780</v>
      </c>
      <c r="BI567" s="85">
        <v>4201616</v>
      </c>
      <c r="BJ567" s="85"/>
      <c r="BK567" s="85"/>
      <c r="BL567" s="85" t="s">
        <v>807</v>
      </c>
      <c r="BM567" s="85" t="s">
        <v>130</v>
      </c>
      <c r="BN567" s="85" t="s">
        <v>132</v>
      </c>
      <c r="BO567" s="85">
        <v>0</v>
      </c>
      <c r="BP567" s="85" t="s">
        <v>132</v>
      </c>
      <c r="BQ567" s="85" t="s">
        <v>132</v>
      </c>
      <c r="BR567" s="85" t="s">
        <v>807</v>
      </c>
      <c r="BS567" s="85" t="s">
        <v>807</v>
      </c>
      <c r="BT567" s="90">
        <v>44496</v>
      </c>
      <c r="BU567" s="85" t="s">
        <v>1677</v>
      </c>
      <c r="BV567" s="85" t="s">
        <v>130</v>
      </c>
      <c r="BW567" s="91" t="s">
        <v>1678</v>
      </c>
      <c r="BX567" s="85"/>
      <c r="BY567" s="85" t="s">
        <v>132</v>
      </c>
      <c r="BZ567" s="85" t="s">
        <v>807</v>
      </c>
      <c r="CA567" s="85" t="s">
        <v>807</v>
      </c>
      <c r="CB567" s="85"/>
      <c r="CC567" s="85"/>
      <c r="CD567" s="85" t="s">
        <v>131</v>
      </c>
      <c r="CE567" s="88" t="s">
        <v>1681</v>
      </c>
      <c r="CF567" s="80" t="str">
        <f t="shared" si="368"/>
        <v>HTA</v>
      </c>
      <c r="CG567" s="109">
        <v>61</v>
      </c>
      <c r="CH567" s="95">
        <v>156</v>
      </c>
      <c r="CI567" s="50">
        <f t="shared" si="343"/>
        <v>25.06574621959237</v>
      </c>
      <c r="CJ567" s="18" t="str">
        <f t="shared" si="344"/>
        <v>SOBREPESO</v>
      </c>
      <c r="CK567" s="95">
        <f>Hoja1!L569</f>
        <v>6</v>
      </c>
      <c r="CL567" s="10" t="s">
        <v>1112</v>
      </c>
      <c r="CM567" s="97">
        <v>44496</v>
      </c>
      <c r="CN567" s="92"/>
      <c r="CO567" s="75">
        <v>1</v>
      </c>
      <c r="CP567" s="97">
        <v>44496</v>
      </c>
      <c r="CQ567" s="75">
        <v>2</v>
      </c>
      <c r="CR567" s="65" t="s">
        <v>1222</v>
      </c>
      <c r="CS567" s="75">
        <v>0</v>
      </c>
      <c r="CT567" s="92" t="s">
        <v>131</v>
      </c>
      <c r="CU567" s="93" t="s">
        <v>807</v>
      </c>
      <c r="CV567" s="92"/>
      <c r="CW567" s="102">
        <v>126</v>
      </c>
      <c r="CX567" s="102">
        <v>86</v>
      </c>
      <c r="CY567" s="93" t="s">
        <v>807</v>
      </c>
      <c r="CZ567" s="92" t="s">
        <v>130</v>
      </c>
      <c r="DA567" s="75" t="s">
        <v>807</v>
      </c>
      <c r="DB567" s="92">
        <v>0</v>
      </c>
      <c r="DC567" s="75" t="str">
        <f t="shared" si="345"/>
        <v/>
      </c>
      <c r="DD567" s="16" t="str">
        <f t="shared" si="346"/>
        <v/>
      </c>
      <c r="DE567" s="16" t="str">
        <f t="shared" si="347"/>
        <v/>
      </c>
      <c r="DF567" s="16" t="str">
        <f t="shared" si="361"/>
        <v/>
      </c>
      <c r="DG567" s="16" t="str">
        <f t="shared" si="359"/>
        <v xml:space="preserve"> +  +  + </v>
      </c>
      <c r="DH567" s="16" t="str">
        <f t="shared" si="370"/>
        <v>HTA</v>
      </c>
      <c r="DI567" s="98"/>
      <c r="DJ567" s="75" t="str">
        <f t="shared" si="348"/>
        <v>NO</v>
      </c>
      <c r="DL567" s="98"/>
      <c r="DM567" s="98">
        <v>44519</v>
      </c>
      <c r="DN567" s="75" t="str">
        <f t="shared" si="349"/>
        <v>SI</v>
      </c>
      <c r="DO567" s="98"/>
      <c r="DP567" s="75" t="str">
        <f t="shared" si="350"/>
        <v>NO</v>
      </c>
      <c r="DQ567" s="98"/>
      <c r="DR567" s="75" t="str">
        <f t="shared" si="351"/>
        <v>NO</v>
      </c>
      <c r="DS567" s="98">
        <v>44519</v>
      </c>
      <c r="DT567" s="75" t="str">
        <f t="shared" si="352"/>
        <v>SI</v>
      </c>
      <c r="DU567" s="98"/>
      <c r="DV567" s="75" t="str">
        <f t="shared" si="353"/>
        <v>NO</v>
      </c>
      <c r="DW567" s="98"/>
      <c r="DX567" s="75" t="str">
        <f t="shared" si="354"/>
        <v>NO</v>
      </c>
      <c r="DY567" s="98">
        <v>44496</v>
      </c>
      <c r="DZ567" s="75" t="str">
        <f t="shared" si="355"/>
        <v>SI</v>
      </c>
      <c r="EA567" s="98"/>
      <c r="EB567" s="75" t="str">
        <f t="shared" si="356"/>
        <v>NO</v>
      </c>
      <c r="EC567" s="98" t="s">
        <v>807</v>
      </c>
      <c r="ED567" s="92" t="s">
        <v>1530</v>
      </c>
      <c r="EE567" s="92"/>
      <c r="EF567" s="98" t="s">
        <v>807</v>
      </c>
      <c r="EG567" s="94"/>
      <c r="EH567" s="92" t="s">
        <v>1793</v>
      </c>
      <c r="EI567" s="99" t="s">
        <v>807</v>
      </c>
      <c r="EJ567" s="99"/>
      <c r="EK567" s="111">
        <v>44492</v>
      </c>
      <c r="EL567" s="92">
        <v>0.9</v>
      </c>
      <c r="EM567" s="112">
        <v>44492</v>
      </c>
      <c r="EN567" s="102">
        <v>65</v>
      </c>
      <c r="EO567" s="111">
        <v>44492</v>
      </c>
      <c r="EP567" s="92">
        <v>145</v>
      </c>
      <c r="EQ567" s="111">
        <v>44492</v>
      </c>
      <c r="ER567" s="99">
        <v>59</v>
      </c>
      <c r="ES567" s="111">
        <v>44492</v>
      </c>
      <c r="ET567" s="192">
        <v>66</v>
      </c>
      <c r="EU567" s="111">
        <v>44492</v>
      </c>
      <c r="EV567" s="92">
        <v>100</v>
      </c>
      <c r="EW567" s="101" t="s">
        <v>1940</v>
      </c>
      <c r="EX567" s="92"/>
      <c r="EY567" s="103" t="s">
        <v>1836</v>
      </c>
      <c r="EZ567" s="92">
        <v>98</v>
      </c>
      <c r="FA567" s="102"/>
      <c r="FB567" s="102"/>
      <c r="FC567" s="92"/>
      <c r="FD567" s="92"/>
      <c r="FE567" s="112">
        <v>44492</v>
      </c>
      <c r="FF567" s="125">
        <v>12</v>
      </c>
      <c r="FG567" s="111">
        <v>44492</v>
      </c>
      <c r="FH567" s="125">
        <v>60</v>
      </c>
      <c r="FI567" s="92"/>
      <c r="FJ567" s="94"/>
      <c r="FK567" s="92"/>
      <c r="FL567" s="97">
        <v>44496</v>
      </c>
      <c r="FM567" s="98" t="s">
        <v>1530</v>
      </c>
      <c r="FN567" s="97">
        <v>44861</v>
      </c>
      <c r="FO567" s="107" t="s">
        <v>807</v>
      </c>
      <c r="FP567" s="92" t="s">
        <v>132</v>
      </c>
      <c r="FQ567" s="92" t="s">
        <v>132</v>
      </c>
      <c r="FR567" s="92" t="s">
        <v>132</v>
      </c>
      <c r="FS567" s="107" t="s">
        <v>807</v>
      </c>
      <c r="FT567" s="92" t="s">
        <v>132</v>
      </c>
      <c r="FU567" s="92"/>
      <c r="GM567" s="102"/>
    </row>
    <row r="568" spans="1:195" s="75" customFormat="1" x14ac:dyDescent="0.25">
      <c r="A568" s="85">
        <v>2022</v>
      </c>
      <c r="B568" s="76">
        <v>44926</v>
      </c>
      <c r="C568" s="85" t="s">
        <v>121</v>
      </c>
      <c r="D568" s="85" t="s">
        <v>122</v>
      </c>
      <c r="E568" s="85" t="s">
        <v>123</v>
      </c>
      <c r="F568" s="77">
        <f t="shared" si="360"/>
        <v>567</v>
      </c>
      <c r="G568" s="85" t="s">
        <v>1586</v>
      </c>
      <c r="H568" s="85">
        <v>86</v>
      </c>
      <c r="I568" s="85" t="s">
        <v>797</v>
      </c>
      <c r="J568" s="217" t="s">
        <v>983</v>
      </c>
      <c r="K568" s="77" t="str">
        <f>VLOOKUP(J568,[1]CodMpios!$B$1075:$E$1087,4,FALSE)</f>
        <v>86749 - Sibundoy</v>
      </c>
      <c r="L568" s="77" t="str">
        <f>VLOOKUP($J568,[1]Coord_Mpios_X_Y!$B$102:$K$114,9,FALSE)</f>
        <v>1,228746922448</v>
      </c>
      <c r="M568" s="77" t="str">
        <f>VLOOKUP($J568,[1]Coord_Mpios_X_Y!$B$102:$K$114,10,FALSE)</f>
        <v>-76,913075853547</v>
      </c>
      <c r="N568" s="86" t="s">
        <v>1784</v>
      </c>
      <c r="O568" s="86" t="s">
        <v>1776</v>
      </c>
      <c r="P568" s="218"/>
      <c r="Q568" s="85" t="s">
        <v>126</v>
      </c>
      <c r="R568" s="108">
        <v>41180655</v>
      </c>
      <c r="S568" s="62" t="str">
        <f t="shared" si="342"/>
        <v>CC41180655</v>
      </c>
      <c r="T568" s="91" t="s">
        <v>488</v>
      </c>
      <c r="U568" s="85" t="s">
        <v>352</v>
      </c>
      <c r="V568" s="91" t="s">
        <v>204</v>
      </c>
      <c r="W568" s="85" t="s">
        <v>372</v>
      </c>
      <c r="X568" s="87">
        <v>22494</v>
      </c>
      <c r="Y568" s="89">
        <f t="shared" si="357"/>
        <v>61</v>
      </c>
      <c r="Z568" s="63">
        <f>VLOOKUP($Y568,[1]Edades!$A$3:$H$153,4,FALSE)</f>
        <v>6</v>
      </c>
      <c r="AA568" s="63" t="str">
        <f>VLOOKUP($Y568,[1]Edades!$A$3:$H$153,6,FALSE)</f>
        <v>6 - Persona mayor</v>
      </c>
      <c r="AB568" s="63">
        <f>VLOOKUP($Y568,[1]Edades!$A$3:$H$153,7,FALSE)</f>
        <v>13</v>
      </c>
      <c r="AC568" s="63" t="str">
        <f>VLOOKUP($Y568,[1]Edades!$A$3:$H$153,8,FALSE)</f>
        <v>60-64</v>
      </c>
      <c r="AD568" s="91" t="s">
        <v>1590</v>
      </c>
      <c r="AE568" s="85">
        <v>2</v>
      </c>
      <c r="AF568" s="85" t="s">
        <v>807</v>
      </c>
      <c r="AG568" s="86" t="s">
        <v>1777</v>
      </c>
      <c r="AH568" s="85" t="s">
        <v>807</v>
      </c>
      <c r="AI568" s="85" t="s">
        <v>807</v>
      </c>
      <c r="AJ568" s="85" t="s">
        <v>807</v>
      </c>
      <c r="AK568" s="86" t="s">
        <v>1784</v>
      </c>
      <c r="AL568" s="86" t="s">
        <v>1601</v>
      </c>
      <c r="AM568" s="85" t="s">
        <v>1786</v>
      </c>
      <c r="AN568" s="85" t="s">
        <v>131</v>
      </c>
      <c r="AO568" s="85" t="s">
        <v>131</v>
      </c>
      <c r="AP568" s="85" t="s">
        <v>131</v>
      </c>
      <c r="AQ568" s="75" t="s">
        <v>1841</v>
      </c>
      <c r="AR568" s="53" t="str">
        <f t="shared" si="358"/>
        <v>86749 - Sibundoy</v>
      </c>
      <c r="AS568" s="85" t="s">
        <v>1669</v>
      </c>
      <c r="AT568" s="85">
        <v>3136377022</v>
      </c>
      <c r="AU568" s="85" t="s">
        <v>1219</v>
      </c>
      <c r="AV568" s="85"/>
      <c r="AW568" s="85"/>
      <c r="AX568" s="85"/>
      <c r="AY568" s="85"/>
      <c r="AZ568" s="85"/>
      <c r="BA568" s="85">
        <v>86</v>
      </c>
      <c r="BB568" s="85" t="s">
        <v>1778</v>
      </c>
      <c r="BC568" s="85">
        <v>86749</v>
      </c>
      <c r="BD568" s="85" t="s">
        <v>1669</v>
      </c>
      <c r="BE568" s="89">
        <v>860010017201</v>
      </c>
      <c r="BF568" s="49" t="s">
        <v>1080</v>
      </c>
      <c r="BG568" s="85" t="s">
        <v>1779</v>
      </c>
      <c r="BH568" s="85" t="s">
        <v>1780</v>
      </c>
      <c r="BI568" s="85">
        <v>4201616</v>
      </c>
      <c r="BJ568" s="85"/>
      <c r="BK568" s="85"/>
      <c r="BL568" s="85" t="s">
        <v>807</v>
      </c>
      <c r="BM568" s="85" t="s">
        <v>130</v>
      </c>
      <c r="BN568" s="85" t="s">
        <v>132</v>
      </c>
      <c r="BO568" s="85">
        <v>0</v>
      </c>
      <c r="BP568" s="85" t="s">
        <v>132</v>
      </c>
      <c r="BQ568" s="85" t="s">
        <v>132</v>
      </c>
      <c r="BR568" s="85" t="s">
        <v>807</v>
      </c>
      <c r="BS568" s="85" t="s">
        <v>807</v>
      </c>
      <c r="BT568" s="90">
        <v>44497</v>
      </c>
      <c r="BU568" s="85" t="s">
        <v>1677</v>
      </c>
      <c r="BV568" s="85" t="s">
        <v>130</v>
      </c>
      <c r="BW568" s="91" t="s">
        <v>1678</v>
      </c>
      <c r="BX568" s="85"/>
      <c r="BY568" s="85" t="s">
        <v>132</v>
      </c>
      <c r="BZ568" s="85" t="s">
        <v>807</v>
      </c>
      <c r="CA568" s="85" t="s">
        <v>807</v>
      </c>
      <c r="CB568" s="85"/>
      <c r="CC568" s="85"/>
      <c r="CD568" s="85" t="s">
        <v>131</v>
      </c>
      <c r="CE568" s="88" t="s">
        <v>1681</v>
      </c>
      <c r="CF568" s="80" t="str">
        <f t="shared" si="368"/>
        <v>HTA</v>
      </c>
      <c r="CG568" s="109">
        <v>58</v>
      </c>
      <c r="CH568" s="95">
        <v>150</v>
      </c>
      <c r="CI568" s="50">
        <f t="shared" si="343"/>
        <v>25.777777777777779</v>
      </c>
      <c r="CJ568" s="18" t="str">
        <f t="shared" si="344"/>
        <v>SOBREPESO</v>
      </c>
      <c r="CK568" s="95">
        <f>Hoja1!L570</f>
        <v>21</v>
      </c>
      <c r="CL568" s="10" t="s">
        <v>1114</v>
      </c>
      <c r="CM568" s="97">
        <v>44497</v>
      </c>
      <c r="CN568" s="92"/>
      <c r="CO568" s="75">
        <v>1</v>
      </c>
      <c r="CP568" s="97">
        <v>44497</v>
      </c>
      <c r="CQ568" s="75">
        <v>2</v>
      </c>
      <c r="CR568" s="65" t="s">
        <v>1222</v>
      </c>
      <c r="CS568" s="75">
        <v>0</v>
      </c>
      <c r="CT568" s="92" t="s">
        <v>131</v>
      </c>
      <c r="CU568" s="93" t="s">
        <v>807</v>
      </c>
      <c r="CV568" s="92"/>
      <c r="CW568" s="102">
        <v>126</v>
      </c>
      <c r="CX568" s="102">
        <v>81</v>
      </c>
      <c r="CY568" s="93" t="s">
        <v>807</v>
      </c>
      <c r="CZ568" s="92" t="s">
        <v>130</v>
      </c>
      <c r="DA568" s="75" t="s">
        <v>807</v>
      </c>
      <c r="DB568" s="92">
        <v>0</v>
      </c>
      <c r="DC568" s="75" t="str">
        <f t="shared" si="345"/>
        <v/>
      </c>
      <c r="DD568" s="16" t="str">
        <f t="shared" si="346"/>
        <v/>
      </c>
      <c r="DE568" s="16" t="str">
        <f t="shared" si="347"/>
        <v/>
      </c>
      <c r="DF568" s="16" t="str">
        <f t="shared" si="361"/>
        <v/>
      </c>
      <c r="DG568" s="16" t="str">
        <f t="shared" si="359"/>
        <v xml:space="preserve"> +  +  + </v>
      </c>
      <c r="DH568" s="16" t="str">
        <f t="shared" si="370"/>
        <v>HTA</v>
      </c>
      <c r="DI568" s="98"/>
      <c r="DJ568" s="75" t="str">
        <f t="shared" si="348"/>
        <v>NO</v>
      </c>
      <c r="DL568" s="98"/>
      <c r="DM568" s="98"/>
      <c r="DN568" s="75" t="str">
        <f t="shared" si="349"/>
        <v>NO</v>
      </c>
      <c r="DO568" s="98"/>
      <c r="DP568" s="75" t="str">
        <f t="shared" si="350"/>
        <v>NO</v>
      </c>
      <c r="DQ568" s="98"/>
      <c r="DR568" s="75" t="str">
        <f t="shared" si="351"/>
        <v>NO</v>
      </c>
      <c r="DS568" s="98">
        <v>44519</v>
      </c>
      <c r="DT568" s="75" t="str">
        <f t="shared" si="352"/>
        <v>SI</v>
      </c>
      <c r="DU568" s="98"/>
      <c r="DV568" s="75" t="str">
        <f t="shared" si="353"/>
        <v>NO</v>
      </c>
      <c r="DW568" s="98"/>
      <c r="DX568" s="75" t="str">
        <f t="shared" si="354"/>
        <v>NO</v>
      </c>
      <c r="DY568" s="98">
        <v>44494</v>
      </c>
      <c r="DZ568" s="75" t="str">
        <f t="shared" si="355"/>
        <v>SI</v>
      </c>
      <c r="EA568" s="98"/>
      <c r="EB568" s="75" t="str">
        <f t="shared" si="356"/>
        <v>NO</v>
      </c>
      <c r="EC568" s="98" t="s">
        <v>807</v>
      </c>
      <c r="ED568" s="92" t="s">
        <v>1530</v>
      </c>
      <c r="EE568" s="92"/>
      <c r="EF568" s="98" t="s">
        <v>807</v>
      </c>
      <c r="EG568" s="94"/>
      <c r="EH568" s="92" t="s">
        <v>1793</v>
      </c>
      <c r="EI568" s="99" t="s">
        <v>807</v>
      </c>
      <c r="EJ568" s="99"/>
      <c r="EK568" s="111">
        <v>44480</v>
      </c>
      <c r="EL568" s="92">
        <v>0.8</v>
      </c>
      <c r="EM568" s="112">
        <v>44480</v>
      </c>
      <c r="EN568" s="102">
        <v>92</v>
      </c>
      <c r="EO568" s="111">
        <v>44480</v>
      </c>
      <c r="EP568" s="92">
        <v>281</v>
      </c>
      <c r="EQ568" s="111">
        <v>44480</v>
      </c>
      <c r="ER568" s="99">
        <v>177.2</v>
      </c>
      <c r="ES568" s="111">
        <v>44480</v>
      </c>
      <c r="ET568" s="192">
        <v>59</v>
      </c>
      <c r="EU568" s="111">
        <v>44480</v>
      </c>
      <c r="EV568" s="92">
        <v>224</v>
      </c>
      <c r="EW568" s="101" t="s">
        <v>1940</v>
      </c>
      <c r="EX568" s="92"/>
      <c r="EY568" s="103" t="s">
        <v>1836</v>
      </c>
      <c r="EZ568" s="92">
        <v>98</v>
      </c>
      <c r="FA568" s="102"/>
      <c r="FB568" s="102"/>
      <c r="FC568" s="92"/>
      <c r="FD568" s="92"/>
      <c r="FE568" s="112">
        <v>44480</v>
      </c>
      <c r="FF568" s="125">
        <v>12</v>
      </c>
      <c r="FG568" s="111">
        <v>44480</v>
      </c>
      <c r="FH568" s="125">
        <v>100</v>
      </c>
      <c r="FI568" s="92"/>
      <c r="FJ568" s="94"/>
      <c r="FK568" s="92"/>
      <c r="FL568" s="97">
        <v>44497</v>
      </c>
      <c r="FM568" s="98" t="s">
        <v>1530</v>
      </c>
      <c r="FN568" s="97">
        <v>44862</v>
      </c>
      <c r="FO568" s="107" t="s">
        <v>807</v>
      </c>
      <c r="FP568" s="92" t="s">
        <v>132</v>
      </c>
      <c r="FQ568" s="92" t="s">
        <v>132</v>
      </c>
      <c r="FR568" s="92" t="s">
        <v>132</v>
      </c>
      <c r="FS568" s="107" t="s">
        <v>807</v>
      </c>
      <c r="FT568" s="92" t="s">
        <v>132</v>
      </c>
      <c r="FU568" s="92"/>
      <c r="GM568" s="102"/>
    </row>
    <row r="569" spans="1:195" s="75" customFormat="1" x14ac:dyDescent="0.25">
      <c r="A569" s="85">
        <v>2022</v>
      </c>
      <c r="B569" s="76">
        <v>44926</v>
      </c>
      <c r="C569" s="85" t="s">
        <v>121</v>
      </c>
      <c r="D569" s="85" t="s">
        <v>122</v>
      </c>
      <c r="E569" s="85" t="s">
        <v>123</v>
      </c>
      <c r="F569" s="77">
        <f t="shared" si="360"/>
        <v>568</v>
      </c>
      <c r="G569" s="85" t="s">
        <v>1586</v>
      </c>
      <c r="H569" s="85">
        <v>86</v>
      </c>
      <c r="I569" s="85" t="s">
        <v>797</v>
      </c>
      <c r="J569" s="217" t="s">
        <v>992</v>
      </c>
      <c r="K569" s="77" t="str">
        <f>VLOOKUP(J569,[1]CodMpios!$B$1075:$E$1087,4,FALSE)</f>
        <v>86760 - Santiago</v>
      </c>
      <c r="L569" s="77" t="str">
        <f>VLOOKUP($J569,[1]Coord_Mpios_X_Y!$B$102:$K$114,9,FALSE)</f>
        <v>1,085812856611</v>
      </c>
      <c r="M569" s="77" t="str">
        <f>VLOOKUP($J569,[1]Coord_Mpios_X_Y!$B$102:$K$114,10,FALSE)</f>
        <v>-77,005629007610</v>
      </c>
      <c r="N569" s="86" t="s">
        <v>1775</v>
      </c>
      <c r="O569" s="86" t="s">
        <v>1776</v>
      </c>
      <c r="P569" s="218"/>
      <c r="Q569" s="85" t="s">
        <v>126</v>
      </c>
      <c r="R569" s="108">
        <v>27469573</v>
      </c>
      <c r="S569" s="62" t="str">
        <f t="shared" si="342"/>
        <v>CC27469573</v>
      </c>
      <c r="T569" s="91" t="s">
        <v>239</v>
      </c>
      <c r="U569" s="85" t="s">
        <v>555</v>
      </c>
      <c r="V569" s="91" t="s">
        <v>1047</v>
      </c>
      <c r="W569" s="85" t="s">
        <v>210</v>
      </c>
      <c r="X569" s="87">
        <v>21215</v>
      </c>
      <c r="Y569" s="89">
        <f t="shared" si="357"/>
        <v>58</v>
      </c>
      <c r="Z569" s="63">
        <f>VLOOKUP($Y569,[1]Edades!$A$3:$H$153,4,FALSE)</f>
        <v>5</v>
      </c>
      <c r="AA569" s="63" t="str">
        <f>VLOOKUP($Y569,[1]Edades!$A$3:$H$153,6,FALSE)</f>
        <v>5 - Adultez</v>
      </c>
      <c r="AB569" s="63">
        <f>VLOOKUP($Y569,[1]Edades!$A$3:$H$153,7,FALSE)</f>
        <v>12</v>
      </c>
      <c r="AC569" s="63" t="str">
        <f>VLOOKUP($Y569,[1]Edades!$A$3:$H$153,8,FALSE)</f>
        <v>55-59</v>
      </c>
      <c r="AD569" s="91" t="s">
        <v>1590</v>
      </c>
      <c r="AE569" s="85">
        <v>2</v>
      </c>
      <c r="AF569" s="85" t="s">
        <v>807</v>
      </c>
      <c r="AG569" s="86" t="s">
        <v>1777</v>
      </c>
      <c r="AH569" s="85" t="s">
        <v>807</v>
      </c>
      <c r="AI569" s="85" t="s">
        <v>807</v>
      </c>
      <c r="AJ569" s="85" t="s">
        <v>807</v>
      </c>
      <c r="AK569" s="86" t="s">
        <v>1775</v>
      </c>
      <c r="AL569" s="86" t="s">
        <v>1600</v>
      </c>
      <c r="AM569" s="85" t="s">
        <v>1786</v>
      </c>
      <c r="AN569" s="85" t="s">
        <v>131</v>
      </c>
      <c r="AO569" s="85" t="s">
        <v>131</v>
      </c>
      <c r="AP569" s="85" t="s">
        <v>131</v>
      </c>
      <c r="AQ569" s="75" t="s">
        <v>1841</v>
      </c>
      <c r="AR569" s="53" t="str">
        <f t="shared" si="358"/>
        <v>86760 - Santiago</v>
      </c>
      <c r="AS569" s="85" t="s">
        <v>770</v>
      </c>
      <c r="AT569" s="85">
        <v>3143244654</v>
      </c>
      <c r="AU569" s="85" t="s">
        <v>1219</v>
      </c>
      <c r="AV569" s="85"/>
      <c r="AW569" s="85"/>
      <c r="AX569" s="85"/>
      <c r="AY569" s="85"/>
      <c r="AZ569" s="85"/>
      <c r="BA569" s="85">
        <v>86</v>
      </c>
      <c r="BB569" s="85" t="s">
        <v>1778</v>
      </c>
      <c r="BC569" s="85">
        <v>86760</v>
      </c>
      <c r="BD569" s="85" t="s">
        <v>770</v>
      </c>
      <c r="BE569" s="89">
        <v>860010017201</v>
      </c>
      <c r="BF569" t="s">
        <v>1079</v>
      </c>
      <c r="BG569" s="85" t="s">
        <v>1779</v>
      </c>
      <c r="BH569" s="85" t="s">
        <v>1780</v>
      </c>
      <c r="BI569" s="85">
        <v>4201616</v>
      </c>
      <c r="BJ569" s="85"/>
      <c r="BK569" s="85"/>
      <c r="BL569" s="85" t="s">
        <v>807</v>
      </c>
      <c r="BM569" s="85" t="s">
        <v>130</v>
      </c>
      <c r="BN569" s="85" t="s">
        <v>132</v>
      </c>
      <c r="BO569" s="85">
        <v>0</v>
      </c>
      <c r="BP569" s="85" t="s">
        <v>132</v>
      </c>
      <c r="BQ569" s="85" t="s">
        <v>132</v>
      </c>
      <c r="BR569" s="85" t="s">
        <v>807</v>
      </c>
      <c r="BS569" s="85" t="s">
        <v>807</v>
      </c>
      <c r="BT569" s="90">
        <v>44504</v>
      </c>
      <c r="BU569" s="85" t="s">
        <v>1677</v>
      </c>
      <c r="BV569" s="85" t="s">
        <v>130</v>
      </c>
      <c r="BW569" s="91" t="s">
        <v>1678</v>
      </c>
      <c r="BX569" s="85"/>
      <c r="BY569" s="85" t="s">
        <v>132</v>
      </c>
      <c r="BZ569" s="85" t="s">
        <v>807</v>
      </c>
      <c r="CA569" s="85" t="s">
        <v>807</v>
      </c>
      <c r="CB569" s="85"/>
      <c r="CC569" s="85"/>
      <c r="CD569" s="85" t="s">
        <v>131</v>
      </c>
      <c r="CE569" s="88" t="s">
        <v>1681</v>
      </c>
      <c r="CF569" s="80" t="str">
        <f t="shared" si="368"/>
        <v>HTA</v>
      </c>
      <c r="CG569" s="109">
        <v>59</v>
      </c>
      <c r="CH569" s="95">
        <v>153</v>
      </c>
      <c r="CI569" s="50">
        <f t="shared" si="343"/>
        <v>25.20398137468495</v>
      </c>
      <c r="CJ569" s="18" t="str">
        <f t="shared" si="344"/>
        <v>SOBREPESO</v>
      </c>
      <c r="CK569" s="95">
        <f>Hoja1!L571</f>
        <v>11</v>
      </c>
      <c r="CL569" s="10" t="s">
        <v>1113</v>
      </c>
      <c r="CM569" s="97">
        <v>44504</v>
      </c>
      <c r="CN569" s="92"/>
      <c r="CO569" s="75">
        <v>1</v>
      </c>
      <c r="CP569" s="97">
        <v>44504</v>
      </c>
      <c r="CQ569" s="75">
        <v>2</v>
      </c>
      <c r="CR569" s="65" t="s">
        <v>1222</v>
      </c>
      <c r="CS569" s="75">
        <v>0</v>
      </c>
      <c r="CT569" s="92" t="s">
        <v>131</v>
      </c>
      <c r="CU569" s="93" t="s">
        <v>807</v>
      </c>
      <c r="CV569" s="92"/>
      <c r="CW569" s="102">
        <v>126</v>
      </c>
      <c r="CX569" s="102">
        <v>82</v>
      </c>
      <c r="CY569" s="93" t="s">
        <v>807</v>
      </c>
      <c r="CZ569" s="92" t="s">
        <v>132</v>
      </c>
      <c r="DA569" s="75" t="s">
        <v>807</v>
      </c>
      <c r="DB569" s="92">
        <v>0</v>
      </c>
      <c r="DC569" s="75" t="str">
        <f t="shared" si="345"/>
        <v/>
      </c>
      <c r="DD569" s="16" t="str">
        <f t="shared" si="346"/>
        <v/>
      </c>
      <c r="DE569" s="16" t="str">
        <f t="shared" si="347"/>
        <v/>
      </c>
      <c r="DF569" s="16" t="str">
        <f t="shared" si="361"/>
        <v/>
      </c>
      <c r="DG569" s="16" t="str">
        <f t="shared" si="359"/>
        <v xml:space="preserve"> +  +  + </v>
      </c>
      <c r="DH569" s="16" t="str">
        <f t="shared" si="370"/>
        <v>HTA</v>
      </c>
      <c r="DI569" s="98"/>
      <c r="DJ569" s="75" t="str">
        <f t="shared" si="348"/>
        <v>NO</v>
      </c>
      <c r="DL569" s="98"/>
      <c r="DM569" s="98"/>
      <c r="DN569" s="75" t="str">
        <f t="shared" si="349"/>
        <v>NO</v>
      </c>
      <c r="DO569" s="98"/>
      <c r="DP569" s="75" t="str">
        <f t="shared" si="350"/>
        <v>NO</v>
      </c>
      <c r="DQ569" s="98"/>
      <c r="DR569" s="75" t="str">
        <f t="shared" si="351"/>
        <v>NO</v>
      </c>
      <c r="DS569" s="98">
        <v>44519</v>
      </c>
      <c r="DT569" s="75" t="str">
        <f t="shared" si="352"/>
        <v>SI</v>
      </c>
      <c r="DU569" s="98"/>
      <c r="DV569" s="75" t="str">
        <f t="shared" si="353"/>
        <v>NO</v>
      </c>
      <c r="DW569" s="98"/>
      <c r="DX569" s="75" t="str">
        <f t="shared" si="354"/>
        <v>NO</v>
      </c>
      <c r="DY569" s="98">
        <v>44497</v>
      </c>
      <c r="DZ569" s="75" t="str">
        <f t="shared" si="355"/>
        <v>SI</v>
      </c>
      <c r="EA569" s="98"/>
      <c r="EB569" s="75" t="str">
        <f t="shared" si="356"/>
        <v>NO</v>
      </c>
      <c r="EC569" s="98" t="s">
        <v>807</v>
      </c>
      <c r="ED569" s="92" t="s">
        <v>1530</v>
      </c>
      <c r="EE569" s="92"/>
      <c r="EF569" s="98" t="s">
        <v>807</v>
      </c>
      <c r="EG569" s="94"/>
      <c r="EH569" s="92" t="s">
        <v>1793</v>
      </c>
      <c r="EI569" s="99" t="s">
        <v>807</v>
      </c>
      <c r="EJ569" s="99"/>
      <c r="EK569" s="111">
        <v>44497</v>
      </c>
      <c r="EL569" s="92">
        <v>0.7</v>
      </c>
      <c r="EM569" s="112">
        <v>44497</v>
      </c>
      <c r="EN569" s="102">
        <v>80</v>
      </c>
      <c r="EO569" s="111">
        <v>44497</v>
      </c>
      <c r="EP569" s="92">
        <v>190</v>
      </c>
      <c r="EQ569" s="111">
        <v>44497</v>
      </c>
      <c r="ER569" s="99">
        <v>110</v>
      </c>
      <c r="ES569" s="111">
        <v>44497</v>
      </c>
      <c r="ET569" s="192">
        <v>60</v>
      </c>
      <c r="EU569" s="111">
        <v>44497</v>
      </c>
      <c r="EV569" s="92">
        <v>100</v>
      </c>
      <c r="EW569" s="101" t="s">
        <v>1940</v>
      </c>
      <c r="EX569" s="92"/>
      <c r="EY569" s="103" t="s">
        <v>1836</v>
      </c>
      <c r="EZ569" s="92">
        <v>98</v>
      </c>
      <c r="FA569" s="102"/>
      <c r="FB569" s="102"/>
      <c r="FC569" s="92"/>
      <c r="FD569" s="92"/>
      <c r="FE569" s="112">
        <v>44497</v>
      </c>
      <c r="FF569" s="125">
        <v>11</v>
      </c>
      <c r="FG569" s="111">
        <v>44497</v>
      </c>
      <c r="FH569" s="125">
        <v>55</v>
      </c>
      <c r="FI569" s="92"/>
      <c r="FJ569" s="94"/>
      <c r="FK569" s="92"/>
      <c r="FL569" s="97">
        <v>44504</v>
      </c>
      <c r="FM569" s="98" t="s">
        <v>1530</v>
      </c>
      <c r="FN569" s="97">
        <v>44869</v>
      </c>
      <c r="FO569" s="107" t="s">
        <v>807</v>
      </c>
      <c r="FP569" s="92" t="s">
        <v>132</v>
      </c>
      <c r="FQ569" s="92" t="s">
        <v>132</v>
      </c>
      <c r="FR569" s="92" t="s">
        <v>132</v>
      </c>
      <c r="FS569" s="107" t="s">
        <v>807</v>
      </c>
      <c r="FT569" s="92" t="s">
        <v>132</v>
      </c>
      <c r="FU569" s="92"/>
      <c r="GM569" s="102"/>
    </row>
    <row r="570" spans="1:195" s="75" customFormat="1" x14ac:dyDescent="0.25">
      <c r="A570" s="85">
        <v>2022</v>
      </c>
      <c r="B570" s="76">
        <v>44926</v>
      </c>
      <c r="C570" s="85" t="s">
        <v>121</v>
      </c>
      <c r="D570" s="85" t="s">
        <v>122</v>
      </c>
      <c r="E570" s="85" t="s">
        <v>123</v>
      </c>
      <c r="F570" s="77">
        <f t="shared" si="360"/>
        <v>569</v>
      </c>
      <c r="G570" s="85" t="s">
        <v>1586</v>
      </c>
      <c r="H570" s="85">
        <v>86</v>
      </c>
      <c r="I570" s="85" t="s">
        <v>797</v>
      </c>
      <c r="J570" s="217" t="s">
        <v>983</v>
      </c>
      <c r="K570" s="77" t="str">
        <f>VLOOKUP(J570,[1]CodMpios!$B$1075:$E$1087,4,FALSE)</f>
        <v>86749 - Sibundoy</v>
      </c>
      <c r="L570" s="77" t="str">
        <f>VLOOKUP($J570,[1]Coord_Mpios_X_Y!$B$102:$K$114,9,FALSE)</f>
        <v>1,228746922448</v>
      </c>
      <c r="M570" s="77" t="str">
        <f>VLOOKUP($J570,[1]Coord_Mpios_X_Y!$B$102:$K$114,10,FALSE)</f>
        <v>-76,913075853547</v>
      </c>
      <c r="N570" s="86" t="s">
        <v>1775</v>
      </c>
      <c r="O570" s="86" t="s">
        <v>1776</v>
      </c>
      <c r="P570" s="218"/>
      <c r="Q570" s="85" t="s">
        <v>126</v>
      </c>
      <c r="R570" s="108">
        <v>97470184</v>
      </c>
      <c r="S570" s="62" t="str">
        <f t="shared" si="342"/>
        <v>CC97470184</v>
      </c>
      <c r="T570" s="91" t="s">
        <v>192</v>
      </c>
      <c r="U570" s="85" t="s">
        <v>1048</v>
      </c>
      <c r="V570" s="91" t="s">
        <v>372</v>
      </c>
      <c r="W570" s="85" t="s">
        <v>551</v>
      </c>
      <c r="X570" s="87">
        <v>22430</v>
      </c>
      <c r="Y570" s="89">
        <f t="shared" si="357"/>
        <v>61</v>
      </c>
      <c r="Z570" s="63">
        <f>VLOOKUP($Y570,[1]Edades!$A$3:$H$153,4,FALSE)</f>
        <v>6</v>
      </c>
      <c r="AA570" s="63" t="str">
        <f>VLOOKUP($Y570,[1]Edades!$A$3:$H$153,6,FALSE)</f>
        <v>6 - Persona mayor</v>
      </c>
      <c r="AB570" s="63">
        <f>VLOOKUP($Y570,[1]Edades!$A$3:$H$153,7,FALSE)</f>
        <v>13</v>
      </c>
      <c r="AC570" s="63" t="str">
        <f>VLOOKUP($Y570,[1]Edades!$A$3:$H$153,8,FALSE)</f>
        <v>60-64</v>
      </c>
      <c r="AD570" s="91" t="s">
        <v>1589</v>
      </c>
      <c r="AE570" s="85">
        <v>1</v>
      </c>
      <c r="AF570" s="85" t="s">
        <v>807</v>
      </c>
      <c r="AG570" s="86" t="s">
        <v>1777</v>
      </c>
      <c r="AH570" s="85" t="s">
        <v>807</v>
      </c>
      <c r="AI570" s="85" t="s">
        <v>807</v>
      </c>
      <c r="AJ570" s="85" t="s">
        <v>807</v>
      </c>
      <c r="AK570" s="86" t="s">
        <v>1775</v>
      </c>
      <c r="AL570" s="85" t="s">
        <v>807</v>
      </c>
      <c r="AM570" s="85" t="s">
        <v>1786</v>
      </c>
      <c r="AN570" s="85" t="s">
        <v>131</v>
      </c>
      <c r="AO570" s="85" t="s">
        <v>131</v>
      </c>
      <c r="AP570" s="85" t="s">
        <v>131</v>
      </c>
      <c r="AQ570" s="75" t="s">
        <v>1841</v>
      </c>
      <c r="AR570" s="53" t="str">
        <f t="shared" si="358"/>
        <v>86749 - Sibundoy</v>
      </c>
      <c r="AS570" s="85" t="s">
        <v>1669</v>
      </c>
      <c r="AT570" s="85">
        <v>3127722280</v>
      </c>
      <c r="AU570" s="85" t="s">
        <v>1219</v>
      </c>
      <c r="AV570" s="85"/>
      <c r="AW570" s="85"/>
      <c r="AX570" s="85"/>
      <c r="AY570" s="85"/>
      <c r="AZ570" s="85"/>
      <c r="BA570" s="85">
        <v>86</v>
      </c>
      <c r="BB570" s="85" t="s">
        <v>1778</v>
      </c>
      <c r="BC570" s="85">
        <v>86749</v>
      </c>
      <c r="BD570" s="85" t="s">
        <v>1669</v>
      </c>
      <c r="BE570" s="89">
        <v>860010017201</v>
      </c>
      <c r="BF570" s="49" t="s">
        <v>1080</v>
      </c>
      <c r="BG570" s="85" t="s">
        <v>1779</v>
      </c>
      <c r="BH570" s="85" t="s">
        <v>1780</v>
      </c>
      <c r="BI570" s="85">
        <v>4201616</v>
      </c>
      <c r="BJ570" s="85"/>
      <c r="BK570" s="85"/>
      <c r="BL570" s="85" t="s">
        <v>807</v>
      </c>
      <c r="BM570" s="85" t="s">
        <v>130</v>
      </c>
      <c r="BN570" s="85" t="s">
        <v>132</v>
      </c>
      <c r="BO570" s="85">
        <v>0</v>
      </c>
      <c r="BP570" s="85" t="s">
        <v>132</v>
      </c>
      <c r="BQ570" s="85" t="s">
        <v>132</v>
      </c>
      <c r="BR570" s="85" t="s">
        <v>807</v>
      </c>
      <c r="BS570" s="85" t="s">
        <v>807</v>
      </c>
      <c r="BT570" s="90">
        <v>44508</v>
      </c>
      <c r="BU570" s="85" t="s">
        <v>1677</v>
      </c>
      <c r="BV570" s="85" t="s">
        <v>130</v>
      </c>
      <c r="BW570" s="91" t="s">
        <v>1678</v>
      </c>
      <c r="BX570" s="85"/>
      <c r="BY570" s="85" t="s">
        <v>132</v>
      </c>
      <c r="BZ570" s="85" t="s">
        <v>807</v>
      </c>
      <c r="CA570" s="85" t="s">
        <v>807</v>
      </c>
      <c r="CB570" s="85"/>
      <c r="CC570" s="85"/>
      <c r="CD570" s="85" t="s">
        <v>131</v>
      </c>
      <c r="CE570" s="88" t="s">
        <v>1681</v>
      </c>
      <c r="CF570" s="80" t="str">
        <f t="shared" si="368"/>
        <v>HTA</v>
      </c>
      <c r="CG570" s="109">
        <v>75</v>
      </c>
      <c r="CH570" s="95">
        <v>168</v>
      </c>
      <c r="CI570" s="50">
        <f t="shared" si="343"/>
        <v>26.573129251700685</v>
      </c>
      <c r="CJ570" s="18" t="str">
        <f t="shared" si="344"/>
        <v>SOBREPESO</v>
      </c>
      <c r="CK570" s="95">
        <f>Hoja1!L572</f>
        <v>8</v>
      </c>
      <c r="CL570" s="10" t="s">
        <v>1112</v>
      </c>
      <c r="CM570" s="97">
        <v>44508</v>
      </c>
      <c r="CN570" s="92"/>
      <c r="CO570" s="75">
        <v>1</v>
      </c>
      <c r="CP570" s="97">
        <v>44508</v>
      </c>
      <c r="CQ570" s="75">
        <v>2</v>
      </c>
      <c r="CR570" s="65" t="s">
        <v>1222</v>
      </c>
      <c r="CS570" s="75">
        <v>0</v>
      </c>
      <c r="CT570" s="92" t="s">
        <v>131</v>
      </c>
      <c r="CU570" s="93" t="s">
        <v>807</v>
      </c>
      <c r="CV570" s="92"/>
      <c r="CW570" s="102">
        <v>120</v>
      </c>
      <c r="CX570" s="102">
        <v>80</v>
      </c>
      <c r="CY570" s="93" t="s">
        <v>807</v>
      </c>
      <c r="CZ570" s="92" t="s">
        <v>132</v>
      </c>
      <c r="DA570" s="75" t="s">
        <v>807</v>
      </c>
      <c r="DB570" s="92">
        <v>0</v>
      </c>
      <c r="DC570" s="75" t="str">
        <f t="shared" si="345"/>
        <v/>
      </c>
      <c r="DD570" s="16" t="str">
        <f t="shared" si="346"/>
        <v/>
      </c>
      <c r="DE570" s="16" t="str">
        <f t="shared" si="347"/>
        <v/>
      </c>
      <c r="DF570" s="16" t="str">
        <f t="shared" si="361"/>
        <v/>
      </c>
      <c r="DG570" s="16" t="str">
        <f t="shared" si="359"/>
        <v xml:space="preserve"> +  +  + </v>
      </c>
      <c r="DH570" s="16" t="str">
        <f t="shared" si="370"/>
        <v>HTA</v>
      </c>
      <c r="DI570" s="98"/>
      <c r="DJ570" s="75" t="str">
        <f t="shared" si="348"/>
        <v>NO</v>
      </c>
      <c r="DL570" s="98"/>
      <c r="DM570" s="98"/>
      <c r="DN570" s="75" t="str">
        <f t="shared" si="349"/>
        <v>NO</v>
      </c>
      <c r="DO570" s="98"/>
      <c r="DP570" s="75" t="str">
        <f t="shared" si="350"/>
        <v>NO</v>
      </c>
      <c r="DQ570" s="98"/>
      <c r="DR570" s="75" t="str">
        <f t="shared" si="351"/>
        <v>NO</v>
      </c>
      <c r="DS570" s="98">
        <v>44519</v>
      </c>
      <c r="DT570" s="75" t="str">
        <f t="shared" si="352"/>
        <v>SI</v>
      </c>
      <c r="DU570" s="98"/>
      <c r="DV570" s="75" t="str">
        <f t="shared" si="353"/>
        <v>NO</v>
      </c>
      <c r="DW570" s="98"/>
      <c r="DX570" s="75" t="str">
        <f t="shared" si="354"/>
        <v>NO</v>
      </c>
      <c r="DY570" s="98">
        <v>44491</v>
      </c>
      <c r="DZ570" s="75" t="str">
        <f t="shared" si="355"/>
        <v>SI</v>
      </c>
      <c r="EA570" s="98"/>
      <c r="EB570" s="75" t="str">
        <f t="shared" si="356"/>
        <v>NO</v>
      </c>
      <c r="EC570" s="98" t="s">
        <v>807</v>
      </c>
      <c r="ED570" s="92" t="s">
        <v>1530</v>
      </c>
      <c r="EE570" s="92"/>
      <c r="EF570" s="98" t="s">
        <v>807</v>
      </c>
      <c r="EG570" s="94"/>
      <c r="EH570" s="92" t="s">
        <v>1793</v>
      </c>
      <c r="EI570" s="99" t="s">
        <v>807</v>
      </c>
      <c r="EJ570" s="99"/>
      <c r="EK570" s="101">
        <v>44489</v>
      </c>
      <c r="EL570" s="92">
        <v>0.9</v>
      </c>
      <c r="EM570" s="103">
        <v>44489</v>
      </c>
      <c r="EN570" s="102">
        <v>92</v>
      </c>
      <c r="EO570" s="101">
        <v>44489</v>
      </c>
      <c r="EP570" s="92">
        <v>198</v>
      </c>
      <c r="EQ570" s="101">
        <v>44489</v>
      </c>
      <c r="ER570" s="99">
        <v>94.2</v>
      </c>
      <c r="ES570" s="101">
        <v>44489</v>
      </c>
      <c r="ET570" s="192">
        <v>57</v>
      </c>
      <c r="EU570" s="101">
        <v>44489</v>
      </c>
      <c r="EV570" s="92">
        <v>234</v>
      </c>
      <c r="EW570" s="101" t="s">
        <v>1940</v>
      </c>
      <c r="EX570" s="92"/>
      <c r="EY570" s="103" t="s">
        <v>1836</v>
      </c>
      <c r="EZ570" s="92">
        <v>98</v>
      </c>
      <c r="FA570" s="102"/>
      <c r="FB570" s="102"/>
      <c r="FC570" s="98"/>
      <c r="FD570" s="98"/>
      <c r="FE570" s="103">
        <v>44489</v>
      </c>
      <c r="FF570" s="125">
        <v>10</v>
      </c>
      <c r="FG570" s="101">
        <v>44489</v>
      </c>
      <c r="FH570" s="125">
        <v>135</v>
      </c>
      <c r="FI570" s="92"/>
      <c r="FJ570" s="94"/>
      <c r="FK570" s="92"/>
      <c r="FL570" s="97">
        <v>44508</v>
      </c>
      <c r="FM570" s="98" t="s">
        <v>1530</v>
      </c>
      <c r="FN570" s="97">
        <v>44873</v>
      </c>
      <c r="FO570" s="107" t="s">
        <v>807</v>
      </c>
      <c r="FP570" s="92" t="s">
        <v>132</v>
      </c>
      <c r="FQ570" s="92" t="s">
        <v>132</v>
      </c>
      <c r="FR570" s="92" t="s">
        <v>132</v>
      </c>
      <c r="FS570" s="107" t="s">
        <v>807</v>
      </c>
      <c r="FT570" s="92" t="s">
        <v>132</v>
      </c>
      <c r="FU570" s="92"/>
      <c r="GM570" s="102"/>
    </row>
    <row r="571" spans="1:195" s="75" customFormat="1" x14ac:dyDescent="0.25">
      <c r="A571" s="85">
        <v>2022</v>
      </c>
      <c r="B571" s="76">
        <v>44926</v>
      </c>
      <c r="C571" s="85" t="s">
        <v>121</v>
      </c>
      <c r="D571" s="85" t="s">
        <v>122</v>
      </c>
      <c r="E571" s="85" t="s">
        <v>123</v>
      </c>
      <c r="F571" s="77">
        <f t="shared" si="360"/>
        <v>570</v>
      </c>
      <c r="G571" s="85" t="s">
        <v>1586</v>
      </c>
      <c r="H571" s="85">
        <v>86</v>
      </c>
      <c r="I571" s="85" t="s">
        <v>797</v>
      </c>
      <c r="J571" s="217" t="s">
        <v>911</v>
      </c>
      <c r="K571" s="77" t="str">
        <f>VLOOKUP(J571,[1]CodMpios!$B$1075:$E$1087,4,FALSE)</f>
        <v>86568 - Puerto Asís</v>
      </c>
      <c r="L571" s="77" t="str">
        <f>VLOOKUP($J571,[1]Coord_Mpios_X_Y!$B$102:$K$114,9,FALSE)</f>
        <v>0,478611463602</v>
      </c>
      <c r="M571" s="77" t="str">
        <f>VLOOKUP($J571,[1]Coord_Mpios_X_Y!$B$102:$K$114,10,FALSE)</f>
        <v>-76,328200149562</v>
      </c>
      <c r="N571" s="86" t="s">
        <v>1784</v>
      </c>
      <c r="O571" s="86" t="s">
        <v>1776</v>
      </c>
      <c r="P571" s="218"/>
      <c r="Q571" s="85" t="s">
        <v>126</v>
      </c>
      <c r="R571" s="108">
        <v>11436169</v>
      </c>
      <c r="S571" s="62" t="str">
        <f t="shared" si="342"/>
        <v>CC11436169</v>
      </c>
      <c r="T571" s="91" t="s">
        <v>977</v>
      </c>
      <c r="U571" s="85" t="s">
        <v>530</v>
      </c>
      <c r="V571" s="91" t="s">
        <v>668</v>
      </c>
      <c r="W571" s="85" t="s">
        <v>966</v>
      </c>
      <c r="X571" s="87">
        <v>25551</v>
      </c>
      <c r="Y571" s="89">
        <f t="shared" si="357"/>
        <v>69</v>
      </c>
      <c r="Z571" s="63">
        <f>VLOOKUP($Y571,[1]Edades!$A$3:$H$153,4,FALSE)</f>
        <v>6</v>
      </c>
      <c r="AA571" s="63" t="str">
        <f>VLOOKUP($Y571,[1]Edades!$A$3:$H$153,6,FALSE)</f>
        <v>6 - Persona mayor</v>
      </c>
      <c r="AB571" s="63">
        <f>VLOOKUP($Y571,[1]Edades!$A$3:$H$153,7,FALSE)</f>
        <v>14</v>
      </c>
      <c r="AC571" s="63" t="str">
        <f>VLOOKUP($Y571,[1]Edades!$A$3:$H$153,8,FALSE)</f>
        <v>65-69</v>
      </c>
      <c r="AD571" s="91" t="s">
        <v>1589</v>
      </c>
      <c r="AE571" s="85">
        <v>1</v>
      </c>
      <c r="AF571" s="85" t="s">
        <v>807</v>
      </c>
      <c r="AG571" s="86" t="s">
        <v>212</v>
      </c>
      <c r="AH571" s="86" t="s">
        <v>130</v>
      </c>
      <c r="AI571" s="85" t="s">
        <v>807</v>
      </c>
      <c r="AJ571" s="85" t="s">
        <v>807</v>
      </c>
      <c r="AK571" s="86" t="s">
        <v>1784</v>
      </c>
      <c r="AL571" s="86" t="s">
        <v>1600</v>
      </c>
      <c r="AM571" s="85" t="s">
        <v>1786</v>
      </c>
      <c r="AN571" s="85" t="s">
        <v>131</v>
      </c>
      <c r="AO571" s="85" t="s">
        <v>131</v>
      </c>
      <c r="AP571" s="85" t="s">
        <v>131</v>
      </c>
      <c r="AQ571" s="75" t="s">
        <v>1841</v>
      </c>
      <c r="AR571" s="53" t="str">
        <f t="shared" si="358"/>
        <v>86568 - Puerto Asís</v>
      </c>
      <c r="AS571" s="85" t="s">
        <v>1655</v>
      </c>
      <c r="AT571" s="85">
        <v>3123178322</v>
      </c>
      <c r="AU571" s="85" t="s">
        <v>1219</v>
      </c>
      <c r="AV571" s="85"/>
      <c r="AW571" s="85"/>
      <c r="AX571" s="85"/>
      <c r="AY571" s="85"/>
      <c r="AZ571" s="85"/>
      <c r="BA571" s="85">
        <v>86</v>
      </c>
      <c r="BB571" s="85" t="s">
        <v>1778</v>
      </c>
      <c r="BC571" s="85">
        <v>86568</v>
      </c>
      <c r="BD571" s="85" t="s">
        <v>1655</v>
      </c>
      <c r="BE571" s="89">
        <v>860010017201</v>
      </c>
      <c r="BF571" s="49" t="s">
        <v>1081</v>
      </c>
      <c r="BG571" s="85" t="s">
        <v>1779</v>
      </c>
      <c r="BH571" s="85" t="s">
        <v>1780</v>
      </c>
      <c r="BI571" s="85">
        <v>4201616</v>
      </c>
      <c r="BJ571" s="85"/>
      <c r="BK571" s="85"/>
      <c r="BL571" s="85" t="s">
        <v>807</v>
      </c>
      <c r="BM571" s="85" t="s">
        <v>130</v>
      </c>
      <c r="BN571" s="85" t="s">
        <v>132</v>
      </c>
      <c r="BO571" s="85">
        <v>0</v>
      </c>
      <c r="BP571" s="85" t="s">
        <v>132</v>
      </c>
      <c r="BQ571" s="85" t="s">
        <v>132</v>
      </c>
      <c r="BR571" s="85" t="s">
        <v>807</v>
      </c>
      <c r="BS571" s="85" t="s">
        <v>807</v>
      </c>
      <c r="BT571" s="142">
        <v>44693</v>
      </c>
      <c r="BU571" s="85" t="s">
        <v>1677</v>
      </c>
      <c r="BV571" s="85" t="s">
        <v>130</v>
      </c>
      <c r="BW571" s="91" t="s">
        <v>1808</v>
      </c>
      <c r="BX571" s="85"/>
      <c r="BY571" s="85" t="s">
        <v>132</v>
      </c>
      <c r="BZ571" s="85" t="s">
        <v>807</v>
      </c>
      <c r="CA571" s="85" t="s">
        <v>807</v>
      </c>
      <c r="CB571" s="85"/>
      <c r="CC571" s="85"/>
      <c r="CD571" s="85" t="s">
        <v>131</v>
      </c>
      <c r="CE571" s="88" t="s">
        <v>1681</v>
      </c>
      <c r="CF571" s="80" t="str">
        <f t="shared" si="368"/>
        <v>HTA</v>
      </c>
      <c r="CG571" s="109">
        <v>87</v>
      </c>
      <c r="CH571" s="95">
        <v>175</v>
      </c>
      <c r="CI571" s="50">
        <f t="shared" si="343"/>
        <v>28.408163265306122</v>
      </c>
      <c r="CJ571" s="18" t="str">
        <f t="shared" si="344"/>
        <v>SOBREPESO</v>
      </c>
      <c r="CK571" s="95">
        <f>Hoja1!L573</f>
        <v>28</v>
      </c>
      <c r="CL571" s="10" t="s">
        <v>1115</v>
      </c>
      <c r="CM571" s="114">
        <v>44509</v>
      </c>
      <c r="CN571" s="92"/>
      <c r="CO571" s="75">
        <v>1</v>
      </c>
      <c r="CP571" s="98">
        <v>44509</v>
      </c>
      <c r="CQ571" s="75">
        <v>2</v>
      </c>
      <c r="CR571" s="65" t="s">
        <v>1222</v>
      </c>
      <c r="CS571" s="75">
        <v>0</v>
      </c>
      <c r="CT571" s="110" t="s">
        <v>131</v>
      </c>
      <c r="CU571" s="93" t="s">
        <v>807</v>
      </c>
      <c r="CV571" s="92"/>
      <c r="CW571" s="102">
        <v>170</v>
      </c>
      <c r="CX571" s="102">
        <v>95</v>
      </c>
      <c r="CY571" s="93" t="s">
        <v>807</v>
      </c>
      <c r="CZ571" s="92" t="s">
        <v>130</v>
      </c>
      <c r="DA571" s="75" t="s">
        <v>807</v>
      </c>
      <c r="DB571" s="92">
        <v>0</v>
      </c>
      <c r="DC571" s="75" t="str">
        <f t="shared" si="345"/>
        <v/>
      </c>
      <c r="DD571" s="16" t="str">
        <f t="shared" si="346"/>
        <v>PRESION ALTA</v>
      </c>
      <c r="DE571" s="16" t="str">
        <f t="shared" si="347"/>
        <v/>
      </c>
      <c r="DF571" s="16" t="str">
        <f t="shared" si="361"/>
        <v/>
      </c>
      <c r="DG571" s="16" t="str">
        <f t="shared" si="359"/>
        <v xml:space="preserve"> + PRESION ALTA +  + </v>
      </c>
      <c r="DH571" s="16" t="str">
        <f>VLOOKUP(DG571,Hoja3!$A$19:$B$41,2,FALSE)</f>
        <v>PRESION ALTA</v>
      </c>
      <c r="DI571" s="98"/>
      <c r="DJ571" s="75" t="str">
        <f t="shared" si="348"/>
        <v>NO</v>
      </c>
      <c r="DL571" s="98"/>
      <c r="DM571" s="98"/>
      <c r="DN571" s="75" t="str">
        <f t="shared" si="349"/>
        <v>NO</v>
      </c>
      <c r="DO571" s="98"/>
      <c r="DP571" s="75" t="str">
        <f t="shared" si="350"/>
        <v>NO</v>
      </c>
      <c r="DQ571" s="98"/>
      <c r="DR571" s="75" t="str">
        <f t="shared" si="351"/>
        <v>NO</v>
      </c>
      <c r="DS571" s="98"/>
      <c r="DT571" s="75" t="str">
        <f t="shared" si="352"/>
        <v>NO</v>
      </c>
      <c r="DU571" s="98"/>
      <c r="DV571" s="75" t="str">
        <f t="shared" si="353"/>
        <v>NO</v>
      </c>
      <c r="DW571" s="98"/>
      <c r="DX571" s="75" t="str">
        <f t="shared" si="354"/>
        <v>NO</v>
      </c>
      <c r="DY571" s="98">
        <v>44494</v>
      </c>
      <c r="DZ571" s="75" t="str">
        <f t="shared" si="355"/>
        <v>SI</v>
      </c>
      <c r="EA571" s="98"/>
      <c r="EB571" s="75" t="str">
        <f t="shared" si="356"/>
        <v>NO</v>
      </c>
      <c r="EC571" s="98" t="s">
        <v>807</v>
      </c>
      <c r="ED571" s="92" t="s">
        <v>1530</v>
      </c>
      <c r="EE571" s="92"/>
      <c r="EF571" s="98" t="s">
        <v>807</v>
      </c>
      <c r="EG571" s="94"/>
      <c r="EH571" s="99"/>
      <c r="EI571" s="99" t="s">
        <v>807</v>
      </c>
      <c r="EJ571" s="99"/>
      <c r="EK571" s="111">
        <v>44476</v>
      </c>
      <c r="EL571" s="92">
        <v>0.87</v>
      </c>
      <c r="EM571" s="112">
        <v>44476</v>
      </c>
      <c r="EN571" s="102">
        <v>90.4</v>
      </c>
      <c r="EO571" s="111">
        <v>44476</v>
      </c>
      <c r="EP571" s="92">
        <v>290</v>
      </c>
      <c r="EQ571" s="111">
        <v>44476</v>
      </c>
      <c r="ER571" s="99">
        <v>180.6</v>
      </c>
      <c r="ES571" s="111">
        <v>44476</v>
      </c>
      <c r="ET571" s="192">
        <v>55.6</v>
      </c>
      <c r="EU571" s="111">
        <v>44476</v>
      </c>
      <c r="EV571" s="92">
        <v>269</v>
      </c>
      <c r="EW571" s="101"/>
      <c r="EX571" s="92"/>
      <c r="EY571" s="103"/>
      <c r="EZ571" s="92"/>
      <c r="FA571" s="102"/>
      <c r="FB571" s="102"/>
      <c r="FC571" s="92"/>
      <c r="FD571" s="92"/>
      <c r="FE571" s="103"/>
      <c r="FF571" s="105"/>
      <c r="FG571" s="111"/>
      <c r="FH571" s="125"/>
      <c r="FI571" s="92"/>
      <c r="FJ571" s="94"/>
      <c r="FK571" s="92"/>
      <c r="FL571" s="114">
        <v>44693</v>
      </c>
      <c r="FM571" s="98" t="s">
        <v>1530</v>
      </c>
      <c r="FN571" s="114">
        <v>44785</v>
      </c>
      <c r="FO571" s="107" t="s">
        <v>807</v>
      </c>
      <c r="FP571" s="92" t="s">
        <v>132</v>
      </c>
      <c r="FQ571" s="92" t="s">
        <v>132</v>
      </c>
      <c r="FR571" s="92" t="s">
        <v>132</v>
      </c>
      <c r="FS571" s="107" t="s">
        <v>807</v>
      </c>
      <c r="FT571" s="92" t="s">
        <v>132</v>
      </c>
      <c r="FU571" s="92"/>
      <c r="GM571" s="102"/>
    </row>
    <row r="572" spans="1:195" s="75" customFormat="1" x14ac:dyDescent="0.25">
      <c r="A572" s="85">
        <v>2022</v>
      </c>
      <c r="B572" s="76">
        <v>44926</v>
      </c>
      <c r="C572" s="85" t="s">
        <v>121</v>
      </c>
      <c r="D572" s="85" t="s">
        <v>122</v>
      </c>
      <c r="E572" s="85" t="s">
        <v>123</v>
      </c>
      <c r="F572" s="77">
        <f t="shared" si="360"/>
        <v>571</v>
      </c>
      <c r="G572" s="85" t="s">
        <v>1586</v>
      </c>
      <c r="H572" s="85">
        <v>86</v>
      </c>
      <c r="I572" s="85" t="s">
        <v>797</v>
      </c>
      <c r="J572" s="217" t="s">
        <v>800</v>
      </c>
      <c r="K572" s="77" t="str">
        <f>VLOOKUP(J572,[1]CodMpios!$B$1075:$E$1087,4,FALSE)</f>
        <v>86001 - Mocoa</v>
      </c>
      <c r="L572" s="77" t="str">
        <f>VLOOKUP($J572,[1]Coord_Mpios_X_Y!$B$102:$K$114,9,FALSE)</f>
        <v>1,228574994655</v>
      </c>
      <c r="M572" s="77" t="str">
        <f>VLOOKUP($J572,[1]Coord_Mpios_X_Y!$B$102:$K$114,10,FALSE)</f>
        <v>-76,684362183288</v>
      </c>
      <c r="N572" s="86" t="s">
        <v>1775</v>
      </c>
      <c r="O572" s="86" t="s">
        <v>1776</v>
      </c>
      <c r="P572" s="218"/>
      <c r="Q572" s="85" t="s">
        <v>126</v>
      </c>
      <c r="R572" s="108">
        <v>4633120</v>
      </c>
      <c r="S572" s="62" t="str">
        <f t="shared" si="342"/>
        <v>CC4633120</v>
      </c>
      <c r="T572" s="91" t="s">
        <v>893</v>
      </c>
      <c r="U572" s="85" t="s">
        <v>530</v>
      </c>
      <c r="V572" s="91" t="s">
        <v>558</v>
      </c>
      <c r="W572" s="85" t="s">
        <v>458</v>
      </c>
      <c r="X572" s="87">
        <v>18192</v>
      </c>
      <c r="Y572" s="89">
        <f t="shared" si="357"/>
        <v>49</v>
      </c>
      <c r="Z572" s="63">
        <f>VLOOKUP($Y572,[1]Edades!$A$3:$H$153,4,FALSE)</f>
        <v>5</v>
      </c>
      <c r="AA572" s="63" t="str">
        <f>VLOOKUP($Y572,[1]Edades!$A$3:$H$153,6,FALSE)</f>
        <v>5 - Adultez</v>
      </c>
      <c r="AB572" s="63">
        <f>VLOOKUP($Y572,[1]Edades!$A$3:$H$153,7,FALSE)</f>
        <v>10</v>
      </c>
      <c r="AC572" s="63" t="str">
        <f>VLOOKUP($Y572,[1]Edades!$A$3:$H$153,8,FALSE)</f>
        <v>45-49</v>
      </c>
      <c r="AD572" s="91" t="s">
        <v>1589</v>
      </c>
      <c r="AE572" s="85">
        <v>1</v>
      </c>
      <c r="AF572" s="85" t="s">
        <v>807</v>
      </c>
      <c r="AG572" s="86" t="s">
        <v>1777</v>
      </c>
      <c r="AH572" s="85" t="s">
        <v>807</v>
      </c>
      <c r="AI572" s="85" t="s">
        <v>1599</v>
      </c>
      <c r="AJ572" s="85" t="s">
        <v>807</v>
      </c>
      <c r="AK572" s="86" t="s">
        <v>1775</v>
      </c>
      <c r="AL572" s="85" t="s">
        <v>807</v>
      </c>
      <c r="AM572" s="85" t="s">
        <v>1786</v>
      </c>
      <c r="AN572" s="85" t="s">
        <v>131</v>
      </c>
      <c r="AO572" s="85" t="s">
        <v>131</v>
      </c>
      <c r="AP572" s="85" t="s">
        <v>131</v>
      </c>
      <c r="AQ572" s="75" t="s">
        <v>1841</v>
      </c>
      <c r="AR572" s="53" t="str">
        <f t="shared" si="358"/>
        <v>86001 - Mocoa</v>
      </c>
      <c r="AS572" s="85" t="s">
        <v>1662</v>
      </c>
      <c r="AT572" s="85">
        <v>3203023576</v>
      </c>
      <c r="AU572" s="85" t="s">
        <v>1219</v>
      </c>
      <c r="AV572" s="85"/>
      <c r="AW572" s="85"/>
      <c r="AX572" s="85"/>
      <c r="AY572" s="85"/>
      <c r="AZ572" s="85"/>
      <c r="BA572" s="85">
        <v>86</v>
      </c>
      <c r="BB572" s="85" t="s">
        <v>1778</v>
      </c>
      <c r="BC572" s="85">
        <v>86001</v>
      </c>
      <c r="BD572" s="85" t="s">
        <v>1586</v>
      </c>
      <c r="BE572" s="89">
        <v>860010017201</v>
      </c>
      <c r="BF572" s="49" t="s">
        <v>1079</v>
      </c>
      <c r="BG572" s="85" t="s">
        <v>1779</v>
      </c>
      <c r="BH572" s="85" t="s">
        <v>1780</v>
      </c>
      <c r="BI572" s="85">
        <v>4201616</v>
      </c>
      <c r="BJ572" s="85"/>
      <c r="BK572" s="85"/>
      <c r="BL572" s="85" t="s">
        <v>807</v>
      </c>
      <c r="BM572" s="85" t="s">
        <v>130</v>
      </c>
      <c r="BN572" s="85" t="s">
        <v>132</v>
      </c>
      <c r="BO572" s="85">
        <v>0</v>
      </c>
      <c r="BP572" s="85" t="s">
        <v>132</v>
      </c>
      <c r="BQ572" s="85" t="s">
        <v>132</v>
      </c>
      <c r="BR572" s="85" t="s">
        <v>1676</v>
      </c>
      <c r="BS572" s="85" t="s">
        <v>132</v>
      </c>
      <c r="BT572" s="87">
        <v>44867</v>
      </c>
      <c r="BU572" s="85" t="s">
        <v>1677</v>
      </c>
      <c r="BV572" s="85" t="s">
        <v>130</v>
      </c>
      <c r="BW572" s="91" t="s">
        <v>1678</v>
      </c>
      <c r="BX572" s="85" t="s">
        <v>132</v>
      </c>
      <c r="BY572" s="88" t="s">
        <v>130</v>
      </c>
      <c r="BZ572" s="85" t="s">
        <v>132</v>
      </c>
      <c r="CA572" s="85" t="s">
        <v>132</v>
      </c>
      <c r="CB572" s="85" t="s">
        <v>132</v>
      </c>
      <c r="CC572" s="85" t="s">
        <v>132</v>
      </c>
      <c r="CD572" s="85" t="s">
        <v>131</v>
      </c>
      <c r="CE572" s="85" t="s">
        <v>1681</v>
      </c>
      <c r="CF572" s="85" t="s">
        <v>2076</v>
      </c>
      <c r="CG572" s="109">
        <v>72</v>
      </c>
      <c r="CH572" s="95">
        <v>170</v>
      </c>
      <c r="CI572" s="50">
        <f t="shared" si="343"/>
        <v>24.913494809688583</v>
      </c>
      <c r="CJ572" s="18" t="str">
        <f t="shared" si="344"/>
        <v>NORMAL</v>
      </c>
      <c r="CK572" s="95">
        <f>Hoja1!L574</f>
        <v>15</v>
      </c>
      <c r="CL572" s="10" t="s">
        <v>1113</v>
      </c>
      <c r="CM572" s="98">
        <v>44512</v>
      </c>
      <c r="CN572" s="92"/>
      <c r="CO572" s="75">
        <v>1</v>
      </c>
      <c r="CP572" s="98">
        <v>44512</v>
      </c>
      <c r="CQ572" s="75">
        <v>2</v>
      </c>
      <c r="CR572" s="65" t="s">
        <v>1222</v>
      </c>
      <c r="CS572" s="75">
        <v>0</v>
      </c>
      <c r="CT572" s="110" t="s">
        <v>131</v>
      </c>
      <c r="CU572" s="92" t="s">
        <v>132</v>
      </c>
      <c r="CV572" s="92"/>
      <c r="CW572" s="102">
        <v>140</v>
      </c>
      <c r="CX572" s="102">
        <v>80</v>
      </c>
      <c r="CY572" s="93" t="s">
        <v>131</v>
      </c>
      <c r="CZ572" s="92" t="s">
        <v>132</v>
      </c>
      <c r="DA572" s="92" t="s">
        <v>130</v>
      </c>
      <c r="DB572" s="92">
        <v>1</v>
      </c>
      <c r="DC572" s="75" t="str">
        <f t="shared" si="345"/>
        <v/>
      </c>
      <c r="DD572" s="16" t="str">
        <f t="shared" si="346"/>
        <v/>
      </c>
      <c r="DE572" s="16" t="str">
        <f t="shared" si="347"/>
        <v/>
      </c>
      <c r="DF572" s="16" t="str">
        <f t="shared" si="361"/>
        <v/>
      </c>
      <c r="DG572" s="16" t="str">
        <f t="shared" si="359"/>
        <v xml:space="preserve"> +  +  + </v>
      </c>
      <c r="DH572" s="16" t="str">
        <f>E572</f>
        <v>HTA</v>
      </c>
      <c r="DI572" s="98"/>
      <c r="DJ572" s="75" t="str">
        <f t="shared" si="348"/>
        <v>NO</v>
      </c>
      <c r="DL572" s="98"/>
      <c r="DM572" s="97">
        <v>44543</v>
      </c>
      <c r="DN572" s="75" t="str">
        <f t="shared" si="349"/>
        <v>SI</v>
      </c>
      <c r="DO572" s="98"/>
      <c r="DP572" s="75" t="str">
        <f t="shared" si="350"/>
        <v>NO</v>
      </c>
      <c r="DQ572" s="98"/>
      <c r="DR572" s="75" t="str">
        <f t="shared" si="351"/>
        <v>NO</v>
      </c>
      <c r="DS572" s="98"/>
      <c r="DT572" s="75" t="str">
        <f t="shared" si="352"/>
        <v>NO</v>
      </c>
      <c r="DU572" s="98"/>
      <c r="DV572" s="75" t="str">
        <f t="shared" si="353"/>
        <v>NO</v>
      </c>
      <c r="DW572" s="98"/>
      <c r="DX572" s="75" t="str">
        <f t="shared" si="354"/>
        <v>NO</v>
      </c>
      <c r="DY572" s="98">
        <v>44508</v>
      </c>
      <c r="DZ572" s="75" t="str">
        <f t="shared" si="355"/>
        <v>SI</v>
      </c>
      <c r="EA572" s="98"/>
      <c r="EB572" s="75" t="str">
        <f t="shared" si="356"/>
        <v>NO</v>
      </c>
      <c r="EC572" s="98" t="s">
        <v>132</v>
      </c>
      <c r="ED572" s="92" t="s">
        <v>1530</v>
      </c>
      <c r="EE572" s="92" t="s">
        <v>807</v>
      </c>
      <c r="EF572" s="92" t="s">
        <v>1814</v>
      </c>
      <c r="EG572" s="94"/>
      <c r="EH572" s="92" t="s">
        <v>1793</v>
      </c>
      <c r="EI572" s="92">
        <v>3</v>
      </c>
      <c r="EJ572" s="92"/>
      <c r="EK572" s="106">
        <v>44508</v>
      </c>
      <c r="EL572" s="92">
        <v>1.31</v>
      </c>
      <c r="EM572" s="100">
        <v>44508</v>
      </c>
      <c r="EN572" s="102">
        <v>110</v>
      </c>
      <c r="EO572" s="106">
        <v>44508</v>
      </c>
      <c r="EP572" s="92">
        <v>157.80000000000001</v>
      </c>
      <c r="EQ572" s="106">
        <v>44508</v>
      </c>
      <c r="ER572" s="99">
        <v>89.06</v>
      </c>
      <c r="ES572" s="106">
        <v>44508</v>
      </c>
      <c r="ET572" s="192">
        <v>50.6</v>
      </c>
      <c r="EU572" s="106">
        <v>44508</v>
      </c>
      <c r="EV572" s="92">
        <v>90.7</v>
      </c>
      <c r="EW572" s="101"/>
      <c r="EX572" s="92"/>
      <c r="EY572" s="103"/>
      <c r="EZ572" s="92"/>
      <c r="FA572" s="102"/>
      <c r="FB572" s="102"/>
      <c r="FC572" s="92"/>
      <c r="FD572" s="92"/>
      <c r="FE572" s="100">
        <v>44508</v>
      </c>
      <c r="FF572" s="105">
        <v>10.86</v>
      </c>
      <c r="FG572" s="101"/>
      <c r="FH572" s="105"/>
      <c r="FI572" s="98">
        <v>44508</v>
      </c>
      <c r="FJ572" s="94" t="s">
        <v>1712</v>
      </c>
      <c r="FK572" s="92">
        <v>100</v>
      </c>
      <c r="FL572" s="98">
        <v>44867</v>
      </c>
      <c r="FM572" s="98" t="s">
        <v>1530</v>
      </c>
      <c r="FN572" s="98">
        <v>44959</v>
      </c>
      <c r="FO572" s="107"/>
      <c r="FP572" s="92" t="s">
        <v>132</v>
      </c>
      <c r="FQ572" s="92" t="s">
        <v>132</v>
      </c>
      <c r="FR572" s="92" t="s">
        <v>132</v>
      </c>
      <c r="FS572" s="107" t="s">
        <v>807</v>
      </c>
      <c r="FT572" s="92" t="s">
        <v>132</v>
      </c>
      <c r="FU572" s="92"/>
      <c r="GM572" s="102"/>
    </row>
    <row r="573" spans="1:195" s="75" customFormat="1" x14ac:dyDescent="0.25">
      <c r="A573" s="85">
        <v>2022</v>
      </c>
      <c r="B573" s="76">
        <v>44926</v>
      </c>
      <c r="C573" s="85" t="s">
        <v>121</v>
      </c>
      <c r="D573" s="85" t="s">
        <v>122</v>
      </c>
      <c r="E573" s="85" t="s">
        <v>1474</v>
      </c>
      <c r="F573" s="77">
        <f t="shared" si="360"/>
        <v>572</v>
      </c>
      <c r="G573" s="85" t="s">
        <v>1586</v>
      </c>
      <c r="H573" s="85">
        <v>86</v>
      </c>
      <c r="I573" s="85" t="s">
        <v>797</v>
      </c>
      <c r="J573" s="217" t="s">
        <v>983</v>
      </c>
      <c r="K573" s="77" t="str">
        <f>VLOOKUP(J573,[1]CodMpios!$B$1075:$E$1087,4,FALSE)</f>
        <v>86749 - Sibundoy</v>
      </c>
      <c r="L573" s="77" t="str">
        <f>VLOOKUP($J573,[1]Coord_Mpios_X_Y!$B$102:$K$114,9,FALSE)</f>
        <v>1,228746922448</v>
      </c>
      <c r="M573" s="77" t="str">
        <f>VLOOKUP($J573,[1]Coord_Mpios_X_Y!$B$102:$K$114,10,FALSE)</f>
        <v>-76,913075853547</v>
      </c>
      <c r="N573" s="86" t="s">
        <v>1784</v>
      </c>
      <c r="O573" s="86" t="s">
        <v>1776</v>
      </c>
      <c r="P573" s="218"/>
      <c r="Q573" s="85" t="s">
        <v>126</v>
      </c>
      <c r="R573" s="108">
        <v>27360027</v>
      </c>
      <c r="S573" s="62" t="str">
        <f t="shared" si="342"/>
        <v>CC27360027</v>
      </c>
      <c r="T573" s="91" t="s">
        <v>542</v>
      </c>
      <c r="U573" s="85"/>
      <c r="V573" s="91" t="s">
        <v>195</v>
      </c>
      <c r="W573" s="85" t="s">
        <v>398</v>
      </c>
      <c r="X573" s="87">
        <v>23053</v>
      </c>
      <c r="Y573" s="89">
        <f t="shared" si="357"/>
        <v>63</v>
      </c>
      <c r="Z573" s="63">
        <f>VLOOKUP($Y573,[1]Edades!$A$3:$H$153,4,FALSE)</f>
        <v>6</v>
      </c>
      <c r="AA573" s="63" t="str">
        <f>VLOOKUP($Y573,[1]Edades!$A$3:$H$153,6,FALSE)</f>
        <v>6 - Persona mayor</v>
      </c>
      <c r="AB573" s="63">
        <f>VLOOKUP($Y573,[1]Edades!$A$3:$H$153,7,FALSE)</f>
        <v>13</v>
      </c>
      <c r="AC573" s="63" t="str">
        <f>VLOOKUP($Y573,[1]Edades!$A$3:$H$153,8,FALSE)</f>
        <v>60-64</v>
      </c>
      <c r="AD573" s="91" t="s">
        <v>1590</v>
      </c>
      <c r="AE573" s="85">
        <v>2</v>
      </c>
      <c r="AF573" s="85" t="s">
        <v>807</v>
      </c>
      <c r="AG573" s="86" t="s">
        <v>212</v>
      </c>
      <c r="AH573" s="86" t="s">
        <v>130</v>
      </c>
      <c r="AI573" s="85" t="s">
        <v>807</v>
      </c>
      <c r="AJ573" s="85" t="s">
        <v>807</v>
      </c>
      <c r="AK573" s="86" t="s">
        <v>1784</v>
      </c>
      <c r="AL573" s="86" t="s">
        <v>1601</v>
      </c>
      <c r="AM573" s="85" t="s">
        <v>1786</v>
      </c>
      <c r="AN573" s="85" t="s">
        <v>131</v>
      </c>
      <c r="AO573" s="85" t="s">
        <v>131</v>
      </c>
      <c r="AP573" s="85" t="s">
        <v>131</v>
      </c>
      <c r="AQ573" s="86" t="s">
        <v>1787</v>
      </c>
      <c r="AR573" s="53" t="str">
        <f t="shared" si="358"/>
        <v>86749 - Sibundoy</v>
      </c>
      <c r="AS573" s="85" t="s">
        <v>1669</v>
      </c>
      <c r="AT573" s="203">
        <v>3148086618</v>
      </c>
      <c r="AU573" s="85" t="s">
        <v>1219</v>
      </c>
      <c r="AV573" s="85"/>
      <c r="AW573" s="85"/>
      <c r="AX573" s="85"/>
      <c r="AY573" s="85"/>
      <c r="AZ573" s="85"/>
      <c r="BA573" s="85">
        <v>86</v>
      </c>
      <c r="BB573" s="85" t="s">
        <v>1778</v>
      </c>
      <c r="BC573" s="85">
        <v>86749</v>
      </c>
      <c r="BD573" s="85" t="s">
        <v>1669</v>
      </c>
      <c r="BE573" s="89">
        <v>860010017201</v>
      </c>
      <c r="BF573" s="49" t="s">
        <v>1080</v>
      </c>
      <c r="BG573" s="85" t="s">
        <v>1779</v>
      </c>
      <c r="BH573" s="85" t="s">
        <v>1780</v>
      </c>
      <c r="BI573" s="85">
        <v>4201616</v>
      </c>
      <c r="BJ573" s="85"/>
      <c r="BK573" s="85"/>
      <c r="BL573" s="85" t="s">
        <v>807</v>
      </c>
      <c r="BM573" s="85" t="s">
        <v>130</v>
      </c>
      <c r="BN573" s="85" t="s">
        <v>132</v>
      </c>
      <c r="BO573" s="85">
        <v>0</v>
      </c>
      <c r="BP573" s="85" t="s">
        <v>132</v>
      </c>
      <c r="BQ573" s="85" t="s">
        <v>132</v>
      </c>
      <c r="BR573" s="85" t="s">
        <v>807</v>
      </c>
      <c r="BS573" s="85" t="s">
        <v>807</v>
      </c>
      <c r="BT573" s="90">
        <v>44512</v>
      </c>
      <c r="BU573" s="85" t="s">
        <v>1677</v>
      </c>
      <c r="BV573" s="85" t="s">
        <v>130</v>
      </c>
      <c r="BW573" s="91" t="s">
        <v>1678</v>
      </c>
      <c r="BX573" s="85"/>
      <c r="BY573" s="85" t="s">
        <v>132</v>
      </c>
      <c r="BZ573" s="85" t="s">
        <v>807</v>
      </c>
      <c r="CA573" s="85" t="s">
        <v>807</v>
      </c>
      <c r="CB573" s="85"/>
      <c r="CC573" s="85"/>
      <c r="CD573" s="85" t="s">
        <v>131</v>
      </c>
      <c r="CE573" s="88" t="s">
        <v>1681</v>
      </c>
      <c r="CF573" s="80" t="str">
        <f>E573</f>
        <v>DM</v>
      </c>
      <c r="CG573" s="109">
        <v>75</v>
      </c>
      <c r="CH573" s="95">
        <v>160</v>
      </c>
      <c r="CI573" s="50">
        <f t="shared" si="343"/>
        <v>29.296874999999993</v>
      </c>
      <c r="CJ573" s="18" t="str">
        <f t="shared" si="344"/>
        <v>SOBREPESO</v>
      </c>
      <c r="CK573" s="95">
        <f>Hoja1!L575</f>
        <v>29</v>
      </c>
      <c r="CL573" s="10" t="s">
        <v>1115</v>
      </c>
      <c r="CM573" s="97">
        <v>44512</v>
      </c>
      <c r="CN573" s="92"/>
      <c r="CO573" s="92">
        <v>2</v>
      </c>
      <c r="CP573" s="65" t="s">
        <v>1222</v>
      </c>
      <c r="CQ573" s="75">
        <v>1</v>
      </c>
      <c r="CR573" s="97">
        <v>44512</v>
      </c>
      <c r="CS573" s="75">
        <v>1</v>
      </c>
      <c r="CT573" s="92" t="s">
        <v>1709</v>
      </c>
      <c r="CU573" s="93" t="s">
        <v>807</v>
      </c>
      <c r="CV573" s="92"/>
      <c r="CW573" s="102">
        <v>126</v>
      </c>
      <c r="CX573" s="102">
        <v>78</v>
      </c>
      <c r="CY573" s="93" t="s">
        <v>807</v>
      </c>
      <c r="CZ573" s="92" t="s">
        <v>132</v>
      </c>
      <c r="DA573" s="75" t="s">
        <v>807</v>
      </c>
      <c r="DB573" s="92">
        <v>0</v>
      </c>
      <c r="DC573" s="75" t="str">
        <f t="shared" si="345"/>
        <v/>
      </c>
      <c r="DD573" s="16" t="str">
        <f t="shared" si="346"/>
        <v/>
      </c>
      <c r="DE573" s="16" t="str">
        <f t="shared" si="347"/>
        <v/>
      </c>
      <c r="DF573" s="16" t="str">
        <f t="shared" si="361"/>
        <v>HDL ALTO</v>
      </c>
      <c r="DG573" s="16" t="str">
        <f t="shared" si="359"/>
        <v xml:space="preserve"> +  +  + HDL ALTO</v>
      </c>
      <c r="DH573" s="16" t="str">
        <f>VLOOKUP(DG573,Hoja3!$A$19:$B$41,2,FALSE)</f>
        <v>HDL ALTO</v>
      </c>
      <c r="DI573" s="98"/>
      <c r="DJ573" s="75" t="str">
        <f t="shared" si="348"/>
        <v>NO</v>
      </c>
      <c r="DL573" s="98"/>
      <c r="DM573" s="98">
        <v>44539</v>
      </c>
      <c r="DN573" s="75" t="str">
        <f t="shared" si="349"/>
        <v>SI</v>
      </c>
      <c r="DO573" s="98"/>
      <c r="DP573" s="75" t="str">
        <f t="shared" si="350"/>
        <v>NO</v>
      </c>
      <c r="DQ573" s="98"/>
      <c r="DR573" s="75" t="str">
        <f t="shared" si="351"/>
        <v>NO</v>
      </c>
      <c r="DS573" s="98">
        <v>44503</v>
      </c>
      <c r="DT573" s="75" t="str">
        <f t="shared" si="352"/>
        <v>SI</v>
      </c>
      <c r="DU573" s="98"/>
      <c r="DV573" s="75" t="str">
        <f t="shared" si="353"/>
        <v>NO</v>
      </c>
      <c r="DW573" s="98"/>
      <c r="DX573" s="75" t="str">
        <f t="shared" si="354"/>
        <v>NO</v>
      </c>
      <c r="DY573" s="98">
        <v>44491</v>
      </c>
      <c r="DZ573" s="75" t="str">
        <f t="shared" si="355"/>
        <v>SI</v>
      </c>
      <c r="EA573" s="98"/>
      <c r="EB573" s="75" t="str">
        <f t="shared" si="356"/>
        <v>NO</v>
      </c>
      <c r="EC573" s="98" t="s">
        <v>807</v>
      </c>
      <c r="ED573" s="92" t="s">
        <v>1530</v>
      </c>
      <c r="EE573" s="92"/>
      <c r="EF573" s="98" t="s">
        <v>807</v>
      </c>
      <c r="EG573" s="94"/>
      <c r="EH573" s="92" t="s">
        <v>1793</v>
      </c>
      <c r="EI573" s="99" t="s">
        <v>807</v>
      </c>
      <c r="EJ573" s="99"/>
      <c r="EK573" s="111">
        <v>44491</v>
      </c>
      <c r="EL573" s="92">
        <v>0.9</v>
      </c>
      <c r="EM573" s="112">
        <v>44491</v>
      </c>
      <c r="EN573" s="102">
        <v>224</v>
      </c>
      <c r="EO573" s="111">
        <v>44491</v>
      </c>
      <c r="EP573" s="92">
        <v>336</v>
      </c>
      <c r="EQ573" s="111">
        <v>44491</v>
      </c>
      <c r="ER573" s="99">
        <v>224.4</v>
      </c>
      <c r="ES573" s="111">
        <v>44491</v>
      </c>
      <c r="ET573" s="192">
        <v>52</v>
      </c>
      <c r="EU573" s="111">
        <v>44491</v>
      </c>
      <c r="EV573" s="92">
        <v>298</v>
      </c>
      <c r="EW573" s="101" t="s">
        <v>1940</v>
      </c>
      <c r="EX573" s="92"/>
      <c r="EY573" s="103">
        <v>44491</v>
      </c>
      <c r="EZ573" s="92">
        <v>9.1999999999999993</v>
      </c>
      <c r="FA573" s="102"/>
      <c r="FB573" s="102"/>
      <c r="FC573" s="92"/>
      <c r="FD573" s="92"/>
      <c r="FE573" s="112">
        <v>44491</v>
      </c>
      <c r="FF573" s="125">
        <v>51.2</v>
      </c>
      <c r="FG573" s="111">
        <v>44491</v>
      </c>
      <c r="FH573" s="125">
        <v>70</v>
      </c>
      <c r="FI573" s="92"/>
      <c r="FJ573" s="94"/>
      <c r="FK573" s="92"/>
      <c r="FL573" s="97">
        <v>44512</v>
      </c>
      <c r="FM573" s="98" t="s">
        <v>1530</v>
      </c>
      <c r="FN573" s="97">
        <v>44877</v>
      </c>
      <c r="FO573" s="107" t="s">
        <v>807</v>
      </c>
      <c r="FP573" s="92" t="s">
        <v>132</v>
      </c>
      <c r="FQ573" s="92" t="s">
        <v>132</v>
      </c>
      <c r="FR573" s="92" t="s">
        <v>132</v>
      </c>
      <c r="FS573" s="107" t="s">
        <v>807</v>
      </c>
      <c r="FT573" s="92" t="s">
        <v>132</v>
      </c>
      <c r="FU573" s="92"/>
      <c r="GM573" s="102"/>
    </row>
    <row r="574" spans="1:195" s="75" customFormat="1" x14ac:dyDescent="0.25">
      <c r="A574" s="85">
        <v>2022</v>
      </c>
      <c r="B574" s="76">
        <v>44926</v>
      </c>
      <c r="C574" s="85" t="s">
        <v>121</v>
      </c>
      <c r="D574" s="85" t="s">
        <v>122</v>
      </c>
      <c r="E574" s="85" t="s">
        <v>1474</v>
      </c>
      <c r="F574" s="77">
        <f t="shared" si="360"/>
        <v>573</v>
      </c>
      <c r="G574" s="85" t="s">
        <v>1586</v>
      </c>
      <c r="H574" s="85">
        <v>86</v>
      </c>
      <c r="I574" s="85" t="s">
        <v>797</v>
      </c>
      <c r="J574" s="217" t="s">
        <v>800</v>
      </c>
      <c r="K574" s="77" t="str">
        <f>VLOOKUP(J574,[1]CodMpios!$B$1075:$E$1087,4,FALSE)</f>
        <v>86001 - Mocoa</v>
      </c>
      <c r="L574" s="77" t="str">
        <f>VLOOKUP($J574,[1]Coord_Mpios_X_Y!$B$102:$K$114,9,FALSE)</f>
        <v>1,228574994655</v>
      </c>
      <c r="M574" s="77" t="str">
        <f>VLOOKUP($J574,[1]Coord_Mpios_X_Y!$B$102:$K$114,10,FALSE)</f>
        <v>-76,684362183288</v>
      </c>
      <c r="N574" s="86" t="s">
        <v>1775</v>
      </c>
      <c r="O574" s="86" t="s">
        <v>1776</v>
      </c>
      <c r="P574" s="218"/>
      <c r="Q574" s="85" t="s">
        <v>126</v>
      </c>
      <c r="R574" s="108">
        <v>30702861</v>
      </c>
      <c r="S574" s="62" t="str">
        <f t="shared" si="342"/>
        <v>CC30702861</v>
      </c>
      <c r="T574" s="91" t="s">
        <v>189</v>
      </c>
      <c r="U574" s="85" t="s">
        <v>203</v>
      </c>
      <c r="V574" s="91" t="s">
        <v>225</v>
      </c>
      <c r="W574" s="85" t="s">
        <v>1348</v>
      </c>
      <c r="X574" s="87">
        <v>19125</v>
      </c>
      <c r="Y574" s="89">
        <f t="shared" si="357"/>
        <v>52</v>
      </c>
      <c r="Z574" s="63">
        <f>VLOOKUP($Y574,[1]Edades!$A$3:$H$153,4,FALSE)</f>
        <v>5</v>
      </c>
      <c r="AA574" s="63" t="str">
        <f>VLOOKUP($Y574,[1]Edades!$A$3:$H$153,6,FALSE)</f>
        <v>5 - Adultez</v>
      </c>
      <c r="AB574" s="63">
        <f>VLOOKUP($Y574,[1]Edades!$A$3:$H$153,7,FALSE)</f>
        <v>11</v>
      </c>
      <c r="AC574" s="63" t="str">
        <f>VLOOKUP($Y574,[1]Edades!$A$3:$H$153,8,FALSE)</f>
        <v>50-54</v>
      </c>
      <c r="AD574" s="91" t="s">
        <v>1590</v>
      </c>
      <c r="AE574" s="85">
        <v>2</v>
      </c>
      <c r="AF574" s="85" t="s">
        <v>807</v>
      </c>
      <c r="AG574" s="127" t="s">
        <v>132</v>
      </c>
      <c r="AH574" s="127" t="s">
        <v>132</v>
      </c>
      <c r="AI574" s="127" t="s">
        <v>1595</v>
      </c>
      <c r="AJ574" s="127" t="s">
        <v>1591</v>
      </c>
      <c r="AK574" s="127" t="s">
        <v>807</v>
      </c>
      <c r="AL574" s="127" t="s">
        <v>1902</v>
      </c>
      <c r="AM574" s="85" t="s">
        <v>1786</v>
      </c>
      <c r="AN574" s="85" t="s">
        <v>131</v>
      </c>
      <c r="AO574" s="85" t="s">
        <v>131</v>
      </c>
      <c r="AP574" s="85" t="s">
        <v>131</v>
      </c>
      <c r="AQ574" s="127" t="s">
        <v>1841</v>
      </c>
      <c r="AR574" s="53" t="str">
        <f t="shared" si="358"/>
        <v>86001 - Mocoa</v>
      </c>
      <c r="AS574" s="85" t="s">
        <v>1586</v>
      </c>
      <c r="AT574" s="85">
        <v>3162320013</v>
      </c>
      <c r="AU574" s="85" t="s">
        <v>1219</v>
      </c>
      <c r="AV574" s="85"/>
      <c r="AW574" s="85"/>
      <c r="AX574" s="85"/>
      <c r="AY574" s="85"/>
      <c r="AZ574" s="85"/>
      <c r="BA574" s="85">
        <v>86</v>
      </c>
      <c r="BB574" s="85" t="s">
        <v>1778</v>
      </c>
      <c r="BC574" s="85">
        <v>86001</v>
      </c>
      <c r="BD574" s="85" t="s">
        <v>1586</v>
      </c>
      <c r="BE574" s="89">
        <v>860010017201</v>
      </c>
      <c r="BF574" s="49" t="s">
        <v>1079</v>
      </c>
      <c r="BG574" s="85" t="s">
        <v>1779</v>
      </c>
      <c r="BH574" s="85" t="s">
        <v>1780</v>
      </c>
      <c r="BI574" s="85">
        <v>4201616</v>
      </c>
      <c r="BJ574" s="85"/>
      <c r="BK574" s="85"/>
      <c r="BL574" s="85" t="s">
        <v>807</v>
      </c>
      <c r="BM574" s="127" t="s">
        <v>130</v>
      </c>
      <c r="BN574" s="127" t="s">
        <v>132</v>
      </c>
      <c r="BO574" s="85">
        <v>0</v>
      </c>
      <c r="BP574" s="127" t="s">
        <v>132</v>
      </c>
      <c r="BQ574" s="127" t="s">
        <v>132</v>
      </c>
      <c r="BR574" s="85" t="s">
        <v>1676</v>
      </c>
      <c r="BS574" s="127" t="s">
        <v>132</v>
      </c>
      <c r="BT574" s="161">
        <v>44902</v>
      </c>
      <c r="BU574" s="127" t="s">
        <v>1677</v>
      </c>
      <c r="BV574" s="127" t="s">
        <v>130</v>
      </c>
      <c r="BW574" s="133" t="s">
        <v>1609</v>
      </c>
      <c r="BX574" s="127" t="s">
        <v>132</v>
      </c>
      <c r="BY574" s="133" t="s">
        <v>1609</v>
      </c>
      <c r="BZ574" s="127" t="s">
        <v>132</v>
      </c>
      <c r="CA574" s="127" t="s">
        <v>132</v>
      </c>
      <c r="CB574" s="127" t="s">
        <v>132</v>
      </c>
      <c r="CC574" s="127" t="s">
        <v>132</v>
      </c>
      <c r="CD574" s="127" t="s">
        <v>131</v>
      </c>
      <c r="CE574" s="127" t="s">
        <v>1681</v>
      </c>
      <c r="CF574" s="127" t="s">
        <v>132</v>
      </c>
      <c r="CG574" s="130">
        <v>67</v>
      </c>
      <c r="CH574" s="131">
        <v>154</v>
      </c>
      <c r="CI574" s="50">
        <f t="shared" si="343"/>
        <v>28.250969809411369</v>
      </c>
      <c r="CJ574" s="18" t="str">
        <f t="shared" si="344"/>
        <v>SOBREPESO</v>
      </c>
      <c r="CK574" s="95">
        <f>Hoja1!L576</f>
        <v>3</v>
      </c>
      <c r="CL574" s="10" t="s">
        <v>1112</v>
      </c>
      <c r="CM574" s="161">
        <v>44516</v>
      </c>
      <c r="CN574" s="127"/>
      <c r="CO574" s="135">
        <v>2</v>
      </c>
      <c r="CP574" s="65" t="s">
        <v>1222</v>
      </c>
      <c r="CQ574" s="75">
        <v>1</v>
      </c>
      <c r="CR574" s="97">
        <v>44516</v>
      </c>
      <c r="CS574" s="75">
        <v>1</v>
      </c>
      <c r="CT574" s="110" t="s">
        <v>1707</v>
      </c>
      <c r="CU574" s="127" t="s">
        <v>132</v>
      </c>
      <c r="CV574" s="127"/>
      <c r="CW574" s="133">
        <v>116</v>
      </c>
      <c r="CX574" s="125">
        <v>72</v>
      </c>
      <c r="CY574" s="127" t="s">
        <v>130</v>
      </c>
      <c r="CZ574" s="127" t="s">
        <v>130</v>
      </c>
      <c r="DA574" s="127" t="s">
        <v>132</v>
      </c>
      <c r="DB574" s="92">
        <v>0</v>
      </c>
      <c r="DC574" s="75" t="str">
        <f t="shared" si="345"/>
        <v/>
      </c>
      <c r="DD574" s="16" t="str">
        <f t="shared" si="346"/>
        <v/>
      </c>
      <c r="DE574" s="16" t="str">
        <f t="shared" si="347"/>
        <v/>
      </c>
      <c r="DF574" s="16" t="str">
        <f t="shared" si="361"/>
        <v>HDL ALTO</v>
      </c>
      <c r="DG574" s="16" t="str">
        <f t="shared" si="359"/>
        <v xml:space="preserve"> +  +  + HDL ALTO</v>
      </c>
      <c r="DH574" s="16" t="str">
        <f>VLOOKUP(DG574,Hoja3!$A$19:$B$41,2,FALSE)</f>
        <v>HDL ALTO</v>
      </c>
      <c r="DI574" s="149">
        <v>44501</v>
      </c>
      <c r="DJ574" s="75" t="str">
        <f t="shared" si="348"/>
        <v>SI</v>
      </c>
      <c r="DL574" s="127"/>
      <c r="DM574" s="134"/>
      <c r="DN574" s="75" t="str">
        <f t="shared" si="349"/>
        <v>NO</v>
      </c>
      <c r="DO574" s="134"/>
      <c r="DP574" s="75" t="str">
        <f t="shared" si="350"/>
        <v>NO</v>
      </c>
      <c r="DQ574" s="134"/>
      <c r="DR574" s="75" t="str">
        <f t="shared" si="351"/>
        <v>NO</v>
      </c>
      <c r="DS574" s="134"/>
      <c r="DT574" s="75" t="str">
        <f t="shared" si="352"/>
        <v>NO</v>
      </c>
      <c r="DU574" s="144"/>
      <c r="DV574" s="75" t="str">
        <f t="shared" si="353"/>
        <v>NO</v>
      </c>
      <c r="DW574" s="197"/>
      <c r="DX574" s="75" t="str">
        <f t="shared" si="354"/>
        <v>NO</v>
      </c>
      <c r="DY574" s="161">
        <v>44530</v>
      </c>
      <c r="DZ574" s="75" t="str">
        <f t="shared" si="355"/>
        <v>SI</v>
      </c>
      <c r="EA574" s="144"/>
      <c r="EB574" s="75" t="str">
        <f t="shared" si="356"/>
        <v>NO</v>
      </c>
      <c r="EC574" s="127" t="s">
        <v>132</v>
      </c>
      <c r="ED574" s="127" t="s">
        <v>1530</v>
      </c>
      <c r="EE574" s="127" t="s">
        <v>807</v>
      </c>
      <c r="EF574" s="127" t="s">
        <v>807</v>
      </c>
      <c r="EG574" s="147">
        <v>104</v>
      </c>
      <c r="EH574" s="127" t="s">
        <v>131</v>
      </c>
      <c r="EI574" s="135">
        <v>1</v>
      </c>
      <c r="EJ574" s="135"/>
      <c r="EK574" s="145">
        <v>44490</v>
      </c>
      <c r="EL574" s="135">
        <v>0.56999999999999995</v>
      </c>
      <c r="EM574" s="162">
        <v>44900</v>
      </c>
      <c r="EN574" s="133">
        <v>127</v>
      </c>
      <c r="EO574" s="134">
        <v>44629</v>
      </c>
      <c r="EP574" s="135">
        <v>120.2</v>
      </c>
      <c r="EQ574" s="134">
        <v>44629</v>
      </c>
      <c r="ER574" s="99">
        <v>41.739999999999995</v>
      </c>
      <c r="ES574" s="134">
        <v>44629</v>
      </c>
      <c r="ET574" s="225">
        <v>60.5</v>
      </c>
      <c r="EU574" s="134">
        <v>44629</v>
      </c>
      <c r="EV574" s="135">
        <v>89.8</v>
      </c>
      <c r="EW574" s="134">
        <v>44530</v>
      </c>
      <c r="EX574" s="127" t="s">
        <v>2079</v>
      </c>
      <c r="EY574" s="134">
        <v>44812</v>
      </c>
      <c r="EZ574" s="135">
        <v>6.3</v>
      </c>
      <c r="FA574" s="134">
        <v>44530</v>
      </c>
      <c r="FB574" s="127" t="s">
        <v>1799</v>
      </c>
      <c r="FC574" s="161"/>
      <c r="FD574" s="138"/>
      <c r="FE574" s="134">
        <v>44530</v>
      </c>
      <c r="FF574" s="127" t="s">
        <v>2077</v>
      </c>
      <c r="FG574" s="134">
        <v>44530</v>
      </c>
      <c r="FH574" s="138" t="s">
        <v>2078</v>
      </c>
      <c r="FI574" s="145">
        <v>44530</v>
      </c>
      <c r="FJ574" s="127" t="s">
        <v>1712</v>
      </c>
      <c r="FK574" s="127">
        <v>96</v>
      </c>
      <c r="FL574" s="161">
        <v>44902</v>
      </c>
      <c r="FM574" s="127" t="s">
        <v>1530</v>
      </c>
      <c r="FN574" s="161">
        <v>44992</v>
      </c>
      <c r="FO574" s="127"/>
      <c r="FP574" s="127" t="s">
        <v>132</v>
      </c>
      <c r="FQ574" s="127" t="s">
        <v>132</v>
      </c>
      <c r="FR574" s="127" t="s">
        <v>132</v>
      </c>
      <c r="FS574" s="127" t="s">
        <v>132</v>
      </c>
      <c r="FT574" s="127" t="s">
        <v>132</v>
      </c>
      <c r="FU574" s="127"/>
      <c r="GM574" s="127"/>
    </row>
    <row r="575" spans="1:195" s="75" customFormat="1" x14ac:dyDescent="0.25">
      <c r="A575" s="85">
        <v>2022</v>
      </c>
      <c r="B575" s="76">
        <v>44926</v>
      </c>
      <c r="C575" s="85" t="s">
        <v>121</v>
      </c>
      <c r="D575" s="85" t="s">
        <v>122</v>
      </c>
      <c r="E575" s="85" t="s">
        <v>123</v>
      </c>
      <c r="F575" s="77">
        <f t="shared" si="360"/>
        <v>574</v>
      </c>
      <c r="G575" s="85" t="s">
        <v>1586</v>
      </c>
      <c r="H575" s="85">
        <v>86</v>
      </c>
      <c r="I575" s="85" t="s">
        <v>797</v>
      </c>
      <c r="J575" s="217" t="s">
        <v>911</v>
      </c>
      <c r="K575" s="77" t="str">
        <f>VLOOKUP(J575,[1]CodMpios!$B$1075:$E$1087,4,FALSE)</f>
        <v>86568 - Puerto Asís</v>
      </c>
      <c r="L575" s="77" t="str">
        <f>VLOOKUP($J575,[1]Coord_Mpios_X_Y!$B$102:$K$114,9,FALSE)</f>
        <v>0,478611463602</v>
      </c>
      <c r="M575" s="77" t="str">
        <f>VLOOKUP($J575,[1]Coord_Mpios_X_Y!$B$102:$K$114,10,FALSE)</f>
        <v>-76,328200149562</v>
      </c>
      <c r="N575" s="86" t="s">
        <v>1775</v>
      </c>
      <c r="O575" s="86" t="s">
        <v>1776</v>
      </c>
      <c r="P575" s="218"/>
      <c r="Q575" s="85" t="s">
        <v>126</v>
      </c>
      <c r="R575" s="108">
        <v>82361525</v>
      </c>
      <c r="S575" s="62" t="str">
        <f t="shared" si="342"/>
        <v>CC82361525</v>
      </c>
      <c r="T575" s="91" t="s">
        <v>663</v>
      </c>
      <c r="U575" s="85" t="s">
        <v>218</v>
      </c>
      <c r="V575" s="91" t="s">
        <v>646</v>
      </c>
      <c r="W575" s="85" t="s">
        <v>134</v>
      </c>
      <c r="X575" s="87">
        <v>27599</v>
      </c>
      <c r="Y575" s="89">
        <f t="shared" si="357"/>
        <v>75</v>
      </c>
      <c r="Z575" s="63">
        <f>VLOOKUP($Y575,[1]Edades!$A$3:$H$153,4,FALSE)</f>
        <v>6</v>
      </c>
      <c r="AA575" s="63" t="str">
        <f>VLOOKUP($Y575,[1]Edades!$A$3:$H$153,6,FALSE)</f>
        <v>6 - Persona mayor</v>
      </c>
      <c r="AB575" s="63">
        <f>VLOOKUP($Y575,[1]Edades!$A$3:$H$153,7,FALSE)</f>
        <v>16</v>
      </c>
      <c r="AC575" s="63" t="str">
        <f>VLOOKUP($Y575,[1]Edades!$A$3:$H$153,8,FALSE)</f>
        <v>75-79</v>
      </c>
      <c r="AD575" s="91" t="s">
        <v>1589</v>
      </c>
      <c r="AE575" s="85">
        <v>1</v>
      </c>
      <c r="AF575" s="85" t="s">
        <v>807</v>
      </c>
      <c r="AG575" s="86" t="s">
        <v>1777</v>
      </c>
      <c r="AH575" s="85" t="s">
        <v>807</v>
      </c>
      <c r="AI575" s="85" t="s">
        <v>807</v>
      </c>
      <c r="AJ575" s="85" t="s">
        <v>807</v>
      </c>
      <c r="AK575" s="86" t="s">
        <v>1775</v>
      </c>
      <c r="AL575" s="86" t="s">
        <v>1601</v>
      </c>
      <c r="AM575" s="85" t="s">
        <v>1786</v>
      </c>
      <c r="AN575" s="85" t="s">
        <v>131</v>
      </c>
      <c r="AO575" s="85" t="s">
        <v>131</v>
      </c>
      <c r="AP575" s="85" t="s">
        <v>131</v>
      </c>
      <c r="AQ575" s="75" t="s">
        <v>1841</v>
      </c>
      <c r="AR575" s="53" t="str">
        <f t="shared" si="358"/>
        <v>86568 - Puerto Asís</v>
      </c>
      <c r="AS575" s="85" t="s">
        <v>1655</v>
      </c>
      <c r="AT575" s="85">
        <v>3145189537</v>
      </c>
      <c r="AU575" s="85" t="s">
        <v>1219</v>
      </c>
      <c r="AV575" s="85"/>
      <c r="AW575" s="85"/>
      <c r="AX575" s="85"/>
      <c r="AY575" s="85"/>
      <c r="AZ575" s="85"/>
      <c r="BA575" s="85">
        <v>86</v>
      </c>
      <c r="BB575" s="85" t="s">
        <v>1778</v>
      </c>
      <c r="BC575" s="85">
        <v>86568</v>
      </c>
      <c r="BD575" s="85" t="s">
        <v>1655</v>
      </c>
      <c r="BE575" s="89">
        <v>860010017201</v>
      </c>
      <c r="BF575" s="49" t="s">
        <v>1081</v>
      </c>
      <c r="BG575" s="85" t="s">
        <v>1779</v>
      </c>
      <c r="BH575" s="85" t="s">
        <v>1780</v>
      </c>
      <c r="BI575" s="85">
        <v>4201616</v>
      </c>
      <c r="BJ575" s="85"/>
      <c r="BK575" s="85"/>
      <c r="BL575" s="85" t="s">
        <v>807</v>
      </c>
      <c r="BM575" s="85" t="s">
        <v>130</v>
      </c>
      <c r="BN575" s="85" t="s">
        <v>132</v>
      </c>
      <c r="BO575" s="85">
        <v>0</v>
      </c>
      <c r="BP575" s="85" t="s">
        <v>132</v>
      </c>
      <c r="BQ575" s="85" t="s">
        <v>132</v>
      </c>
      <c r="BR575" s="85" t="s">
        <v>1676</v>
      </c>
      <c r="BS575" s="85" t="s">
        <v>132</v>
      </c>
      <c r="BT575" s="142">
        <v>44877</v>
      </c>
      <c r="BU575" s="85" t="s">
        <v>1677</v>
      </c>
      <c r="BV575" s="85" t="s">
        <v>130</v>
      </c>
      <c r="BW575" s="91" t="s">
        <v>1682</v>
      </c>
      <c r="BX575" s="85"/>
      <c r="BY575" s="85" t="s">
        <v>132</v>
      </c>
      <c r="BZ575" s="85" t="s">
        <v>130</v>
      </c>
      <c r="CA575" s="85" t="s">
        <v>132</v>
      </c>
      <c r="CB575" s="85"/>
      <c r="CC575" s="85"/>
      <c r="CD575" s="85" t="s">
        <v>1686</v>
      </c>
      <c r="CE575" s="88" t="s">
        <v>1681</v>
      </c>
      <c r="CF575" s="80" t="str">
        <f t="shared" ref="CF575:CF580" si="371">E575</f>
        <v>HTA</v>
      </c>
      <c r="CG575" s="109">
        <v>79</v>
      </c>
      <c r="CH575" s="95">
        <v>167</v>
      </c>
      <c r="CI575" s="50">
        <f t="shared" si="343"/>
        <v>28.326580372189753</v>
      </c>
      <c r="CJ575" s="18" t="str">
        <f t="shared" si="344"/>
        <v>SOBREPESO</v>
      </c>
      <c r="CK575" s="95" t="e">
        <f>Hoja1!L577</f>
        <v>#DIV/0!</v>
      </c>
      <c r="CL575" s="10" t="s">
        <v>807</v>
      </c>
      <c r="CM575" s="114">
        <v>44516</v>
      </c>
      <c r="CN575" s="92"/>
      <c r="CO575" s="75">
        <v>1</v>
      </c>
      <c r="CP575" s="119">
        <f t="shared" ref="CP575" si="372">CM575</f>
        <v>44516</v>
      </c>
      <c r="CQ575" s="75">
        <v>2</v>
      </c>
      <c r="CR575" s="65" t="s">
        <v>1222</v>
      </c>
      <c r="CS575" s="75">
        <v>0</v>
      </c>
      <c r="CT575" s="110" t="s">
        <v>131</v>
      </c>
      <c r="CU575" s="93" t="s">
        <v>807</v>
      </c>
      <c r="CV575" s="92"/>
      <c r="CW575" s="102">
        <v>130</v>
      </c>
      <c r="CX575" s="102">
        <v>80</v>
      </c>
      <c r="CY575" s="93" t="s">
        <v>131</v>
      </c>
      <c r="CZ575" s="92" t="s">
        <v>130</v>
      </c>
      <c r="DA575" s="75" t="s">
        <v>807</v>
      </c>
      <c r="DB575" s="92">
        <v>0</v>
      </c>
      <c r="DC575" s="75" t="str">
        <f t="shared" si="345"/>
        <v/>
      </c>
      <c r="DD575" s="16" t="str">
        <f t="shared" si="346"/>
        <v/>
      </c>
      <c r="DE575" s="16" t="str">
        <f t="shared" si="347"/>
        <v/>
      </c>
      <c r="DF575" s="16" t="str">
        <f t="shared" si="361"/>
        <v/>
      </c>
      <c r="DG575" s="16" t="str">
        <f t="shared" si="359"/>
        <v xml:space="preserve"> +  +  + </v>
      </c>
      <c r="DH575" s="16" t="str">
        <f t="shared" ref="DH575:DH580" si="373">E575</f>
        <v>HTA</v>
      </c>
      <c r="DI575" s="98"/>
      <c r="DJ575" s="75" t="str">
        <f t="shared" si="348"/>
        <v>NO</v>
      </c>
      <c r="DL575" s="98"/>
      <c r="DM575" s="98"/>
      <c r="DN575" s="75" t="str">
        <f t="shared" si="349"/>
        <v>NO</v>
      </c>
      <c r="DO575" s="98"/>
      <c r="DP575" s="75" t="str">
        <f t="shared" si="350"/>
        <v>NO</v>
      </c>
      <c r="DQ575" s="98"/>
      <c r="DR575" s="75" t="str">
        <f t="shared" si="351"/>
        <v>NO</v>
      </c>
      <c r="DS575" s="98"/>
      <c r="DT575" s="75" t="str">
        <f t="shared" si="352"/>
        <v>NO</v>
      </c>
      <c r="DU575" s="98"/>
      <c r="DV575" s="75" t="str">
        <f t="shared" si="353"/>
        <v>NO</v>
      </c>
      <c r="DW575" s="98"/>
      <c r="DX575" s="75" t="str">
        <f t="shared" si="354"/>
        <v>NO</v>
      </c>
      <c r="DY575" s="98">
        <v>44630</v>
      </c>
      <c r="DZ575" s="75" t="str">
        <f t="shared" si="355"/>
        <v>SI</v>
      </c>
      <c r="EA575" s="98"/>
      <c r="EB575" s="75" t="str">
        <f t="shared" si="356"/>
        <v>NO</v>
      </c>
      <c r="EC575" s="98" t="s">
        <v>807</v>
      </c>
      <c r="ED575" s="92" t="s">
        <v>1530</v>
      </c>
      <c r="EE575" s="92"/>
      <c r="EF575" s="98" t="s">
        <v>807</v>
      </c>
      <c r="EG575" s="94"/>
      <c r="EH575" s="99"/>
      <c r="EI575" s="99" t="s">
        <v>807</v>
      </c>
      <c r="EJ575" s="99"/>
      <c r="EK575" s="111">
        <v>44630</v>
      </c>
      <c r="EL575" s="92">
        <v>0.87</v>
      </c>
      <c r="EM575" s="112">
        <v>44630</v>
      </c>
      <c r="EN575" s="102">
        <v>75.900000000000006</v>
      </c>
      <c r="EO575" s="101"/>
      <c r="EP575" s="92"/>
      <c r="EQ575" s="111"/>
      <c r="ER575" s="99">
        <v>0</v>
      </c>
      <c r="ES575" s="101"/>
      <c r="ET575" s="192"/>
      <c r="EU575" s="101"/>
      <c r="EV575" s="92"/>
      <c r="EW575" s="111">
        <v>44630</v>
      </c>
      <c r="EX575" s="92"/>
      <c r="EY575" s="103"/>
      <c r="EZ575" s="92"/>
      <c r="FA575" s="102"/>
      <c r="FB575" s="102"/>
      <c r="FC575" s="92"/>
      <c r="FD575" s="92"/>
      <c r="FE575" s="112">
        <v>44630</v>
      </c>
      <c r="FF575" s="125">
        <v>6.3</v>
      </c>
      <c r="FG575" s="111">
        <v>44630</v>
      </c>
      <c r="FH575" s="125">
        <v>120</v>
      </c>
      <c r="FI575" s="92"/>
      <c r="FJ575" s="94"/>
      <c r="FK575" s="92"/>
      <c r="FL575" s="114">
        <v>44877</v>
      </c>
      <c r="FM575" s="98" t="s">
        <v>1530</v>
      </c>
      <c r="FN575" s="114">
        <v>44969</v>
      </c>
      <c r="FO575" s="107"/>
      <c r="FP575" s="92" t="s">
        <v>132</v>
      </c>
      <c r="FQ575" s="92" t="s">
        <v>132</v>
      </c>
      <c r="FR575" s="92" t="s">
        <v>132</v>
      </c>
      <c r="FS575" s="107" t="s">
        <v>807</v>
      </c>
      <c r="FT575" s="92" t="s">
        <v>132</v>
      </c>
      <c r="FU575" s="92"/>
      <c r="GM575" s="102"/>
    </row>
    <row r="576" spans="1:195" s="75" customFormat="1" x14ac:dyDescent="0.25">
      <c r="A576" s="85">
        <v>2022</v>
      </c>
      <c r="B576" s="76">
        <v>44926</v>
      </c>
      <c r="C576" s="85" t="s">
        <v>121</v>
      </c>
      <c r="D576" s="85" t="s">
        <v>122</v>
      </c>
      <c r="E576" s="85" t="s">
        <v>123</v>
      </c>
      <c r="F576" s="77">
        <f t="shared" si="360"/>
        <v>575</v>
      </c>
      <c r="G576" s="85" t="s">
        <v>1586</v>
      </c>
      <c r="H576" s="85">
        <v>86</v>
      </c>
      <c r="I576" s="85" t="s">
        <v>797</v>
      </c>
      <c r="J576" s="217" t="s">
        <v>911</v>
      </c>
      <c r="K576" s="77" t="str">
        <f>VLOOKUP(J576,[1]CodMpios!$B$1075:$E$1087,4,FALSE)</f>
        <v>86568 - Puerto Asís</v>
      </c>
      <c r="L576" s="77" t="str">
        <f>VLOOKUP($J576,[1]Coord_Mpios_X_Y!$B$102:$K$114,9,FALSE)</f>
        <v>0,478611463602</v>
      </c>
      <c r="M576" s="77" t="str">
        <f>VLOOKUP($J576,[1]Coord_Mpios_X_Y!$B$102:$K$114,10,FALSE)</f>
        <v>-76,328200149562</v>
      </c>
      <c r="N576" s="86" t="s">
        <v>1775</v>
      </c>
      <c r="O576" s="86" t="s">
        <v>1776</v>
      </c>
      <c r="P576" s="218"/>
      <c r="Q576" s="85" t="s">
        <v>126</v>
      </c>
      <c r="R576" s="108">
        <v>25592507</v>
      </c>
      <c r="S576" s="62" t="str">
        <f t="shared" si="342"/>
        <v>CC25592507</v>
      </c>
      <c r="T576" s="91" t="s">
        <v>978</v>
      </c>
      <c r="U576" s="85" t="s">
        <v>530</v>
      </c>
      <c r="V576" s="91" t="s">
        <v>589</v>
      </c>
      <c r="W576" s="85" t="s">
        <v>247</v>
      </c>
      <c r="X576" s="87">
        <v>20862</v>
      </c>
      <c r="Y576" s="89">
        <f t="shared" si="357"/>
        <v>57</v>
      </c>
      <c r="Z576" s="63">
        <f>VLOOKUP($Y576,[1]Edades!$A$3:$H$153,4,FALSE)</f>
        <v>5</v>
      </c>
      <c r="AA576" s="63" t="str">
        <f>VLOOKUP($Y576,[1]Edades!$A$3:$H$153,6,FALSE)</f>
        <v>5 - Adultez</v>
      </c>
      <c r="AB576" s="63">
        <f>VLOOKUP($Y576,[1]Edades!$A$3:$H$153,7,FALSE)</f>
        <v>12</v>
      </c>
      <c r="AC576" s="63" t="str">
        <f>VLOOKUP($Y576,[1]Edades!$A$3:$H$153,8,FALSE)</f>
        <v>55-59</v>
      </c>
      <c r="AD576" s="91" t="s">
        <v>1590</v>
      </c>
      <c r="AE576" s="85">
        <v>2</v>
      </c>
      <c r="AF576" s="85" t="s">
        <v>807</v>
      </c>
      <c r="AG576" s="86" t="s">
        <v>1777</v>
      </c>
      <c r="AH576" s="85" t="s">
        <v>807</v>
      </c>
      <c r="AI576" s="85" t="s">
        <v>807</v>
      </c>
      <c r="AJ576" s="85" t="s">
        <v>807</v>
      </c>
      <c r="AK576" s="86" t="s">
        <v>1775</v>
      </c>
      <c r="AL576" s="86" t="s">
        <v>1601</v>
      </c>
      <c r="AM576" s="85" t="s">
        <v>1786</v>
      </c>
      <c r="AN576" s="85" t="s">
        <v>131</v>
      </c>
      <c r="AO576" s="85" t="s">
        <v>131</v>
      </c>
      <c r="AP576" s="85" t="s">
        <v>131</v>
      </c>
      <c r="AQ576" s="75" t="s">
        <v>1841</v>
      </c>
      <c r="AR576" s="53" t="str">
        <f t="shared" si="358"/>
        <v>86568 - Puerto Asís</v>
      </c>
      <c r="AS576" s="85" t="s">
        <v>1655</v>
      </c>
      <c r="AT576" s="85">
        <v>3123015525</v>
      </c>
      <c r="AU576" s="85" t="s">
        <v>1219</v>
      </c>
      <c r="AV576" s="85"/>
      <c r="AW576" s="85"/>
      <c r="AX576" s="85"/>
      <c r="AY576" s="85"/>
      <c r="AZ576" s="85"/>
      <c r="BA576" s="85">
        <v>86</v>
      </c>
      <c r="BB576" s="85" t="s">
        <v>1778</v>
      </c>
      <c r="BC576" s="85">
        <v>86568</v>
      </c>
      <c r="BD576" s="85" t="s">
        <v>1655</v>
      </c>
      <c r="BE576" s="89">
        <v>860010017201</v>
      </c>
      <c r="BF576" s="49" t="s">
        <v>1081</v>
      </c>
      <c r="BG576" s="85" t="s">
        <v>1779</v>
      </c>
      <c r="BH576" s="85" t="s">
        <v>1780</v>
      </c>
      <c r="BI576" s="85">
        <v>4201616</v>
      </c>
      <c r="BJ576" s="85"/>
      <c r="BK576" s="85"/>
      <c r="BL576" s="85" t="s">
        <v>807</v>
      </c>
      <c r="BM576" s="85" t="s">
        <v>130</v>
      </c>
      <c r="BN576" s="85" t="s">
        <v>132</v>
      </c>
      <c r="BO576" s="85">
        <v>0</v>
      </c>
      <c r="BP576" s="85" t="s">
        <v>132</v>
      </c>
      <c r="BQ576" s="85" t="s">
        <v>132</v>
      </c>
      <c r="BR576" s="85" t="s">
        <v>807</v>
      </c>
      <c r="BS576" s="85" t="s">
        <v>807</v>
      </c>
      <c r="BT576" s="87">
        <v>44714</v>
      </c>
      <c r="BU576" s="85" t="s">
        <v>1677</v>
      </c>
      <c r="BV576" s="85" t="s">
        <v>130</v>
      </c>
      <c r="BW576" s="91" t="s">
        <v>1892</v>
      </c>
      <c r="BX576" s="85"/>
      <c r="BY576" s="88" t="s">
        <v>130</v>
      </c>
      <c r="BZ576" s="127" t="s">
        <v>132</v>
      </c>
      <c r="CA576" s="85" t="s">
        <v>807</v>
      </c>
      <c r="CB576" s="85"/>
      <c r="CC576" s="85"/>
      <c r="CD576" s="85" t="s">
        <v>131</v>
      </c>
      <c r="CE576" s="88" t="s">
        <v>1681</v>
      </c>
      <c r="CF576" s="80" t="str">
        <f t="shared" si="371"/>
        <v>HTA</v>
      </c>
      <c r="CG576" s="109">
        <v>72</v>
      </c>
      <c r="CH576" s="95">
        <v>148</v>
      </c>
      <c r="CI576" s="50">
        <f t="shared" si="343"/>
        <v>32.870708546384222</v>
      </c>
      <c r="CJ576" s="18" t="str">
        <f t="shared" si="344"/>
        <v>OBESIDAD</v>
      </c>
      <c r="CK576" s="95">
        <f>Hoja1!L578</f>
        <v>15</v>
      </c>
      <c r="CL576" s="10" t="s">
        <v>1113</v>
      </c>
      <c r="CM576" s="114">
        <v>44520</v>
      </c>
      <c r="CN576" s="92"/>
      <c r="CO576" s="75">
        <v>1</v>
      </c>
      <c r="CP576" s="98">
        <v>44520</v>
      </c>
      <c r="CQ576" s="75">
        <v>2</v>
      </c>
      <c r="CR576" s="65" t="s">
        <v>1222</v>
      </c>
      <c r="CS576" s="75">
        <v>0</v>
      </c>
      <c r="CT576" s="110" t="s">
        <v>131</v>
      </c>
      <c r="CU576" s="93" t="s">
        <v>807</v>
      </c>
      <c r="CV576" s="92"/>
      <c r="CW576" s="102">
        <v>140</v>
      </c>
      <c r="CX576" s="102">
        <v>80</v>
      </c>
      <c r="CY576" s="93" t="s">
        <v>807</v>
      </c>
      <c r="CZ576" s="92" t="s">
        <v>132</v>
      </c>
      <c r="DA576" s="75" t="s">
        <v>807</v>
      </c>
      <c r="DB576" s="92">
        <v>0</v>
      </c>
      <c r="DC576" s="75" t="str">
        <f t="shared" si="345"/>
        <v/>
      </c>
      <c r="DD576" s="16" t="str">
        <f t="shared" si="346"/>
        <v/>
      </c>
      <c r="DE576" s="16" t="str">
        <f t="shared" si="347"/>
        <v/>
      </c>
      <c r="DF576" s="16" t="str">
        <f t="shared" si="361"/>
        <v/>
      </c>
      <c r="DG576" s="16" t="str">
        <f t="shared" si="359"/>
        <v xml:space="preserve"> +  +  + </v>
      </c>
      <c r="DH576" s="16" t="str">
        <f t="shared" si="373"/>
        <v>HTA</v>
      </c>
      <c r="DI576" s="98"/>
      <c r="DJ576" s="75" t="str">
        <f t="shared" si="348"/>
        <v>NO</v>
      </c>
      <c r="DL576" s="98"/>
      <c r="DM576" s="98"/>
      <c r="DN576" s="75" t="str">
        <f t="shared" si="349"/>
        <v>NO</v>
      </c>
      <c r="DO576" s="98"/>
      <c r="DP576" s="75" t="str">
        <f t="shared" si="350"/>
        <v>NO</v>
      </c>
      <c r="DQ576" s="98"/>
      <c r="DR576" s="75" t="str">
        <f t="shared" si="351"/>
        <v>NO</v>
      </c>
      <c r="DS576" s="98"/>
      <c r="DT576" s="75" t="str">
        <f t="shared" si="352"/>
        <v>NO</v>
      </c>
      <c r="DU576" s="98"/>
      <c r="DV576" s="75" t="str">
        <f t="shared" si="353"/>
        <v>NO</v>
      </c>
      <c r="DW576" s="98"/>
      <c r="DX576" s="75" t="str">
        <f t="shared" si="354"/>
        <v>NO</v>
      </c>
      <c r="DY576" s="98"/>
      <c r="DZ576" s="75" t="str">
        <f t="shared" si="355"/>
        <v>NO</v>
      </c>
      <c r="EA576" s="98"/>
      <c r="EB576" s="75" t="str">
        <f t="shared" si="356"/>
        <v>NO</v>
      </c>
      <c r="EC576" s="98" t="s">
        <v>807</v>
      </c>
      <c r="ED576" s="92" t="s">
        <v>1530</v>
      </c>
      <c r="EE576" s="92"/>
      <c r="EF576" s="98" t="s">
        <v>807</v>
      </c>
      <c r="EG576" s="94"/>
      <c r="EH576" s="99"/>
      <c r="EI576" s="99" t="s">
        <v>807</v>
      </c>
      <c r="EJ576" s="99"/>
      <c r="EK576" s="111">
        <v>44512</v>
      </c>
      <c r="EL576" s="92">
        <v>0.62</v>
      </c>
      <c r="EM576" s="112">
        <v>44705</v>
      </c>
      <c r="EN576" s="102">
        <v>85.4</v>
      </c>
      <c r="EO576" s="111">
        <v>44705</v>
      </c>
      <c r="EP576" s="92">
        <v>269</v>
      </c>
      <c r="EQ576" s="111">
        <v>44705</v>
      </c>
      <c r="ER576" s="99">
        <v>178</v>
      </c>
      <c r="ES576" s="101">
        <v>44705</v>
      </c>
      <c r="ET576" s="192">
        <v>72.3</v>
      </c>
      <c r="EU576" s="111">
        <v>44705</v>
      </c>
      <c r="EV576" s="92">
        <v>93.5</v>
      </c>
      <c r="EW576" s="101">
        <v>44705</v>
      </c>
      <c r="EX576" s="92"/>
      <c r="EY576" s="103"/>
      <c r="EZ576" s="92"/>
      <c r="FA576" s="102"/>
      <c r="FB576" s="102"/>
      <c r="FC576" s="92"/>
      <c r="FD576" s="92"/>
      <c r="FE576" s="103">
        <v>44705</v>
      </c>
      <c r="FF576" s="105">
        <v>14.7</v>
      </c>
      <c r="FG576" s="111">
        <v>44705</v>
      </c>
      <c r="FH576" s="125">
        <v>90</v>
      </c>
      <c r="FI576" s="92"/>
      <c r="FJ576" s="94"/>
      <c r="FK576" s="92"/>
      <c r="FL576" s="98">
        <v>44714</v>
      </c>
      <c r="FM576" s="98" t="s">
        <v>1530</v>
      </c>
      <c r="FN576" s="98">
        <v>44806</v>
      </c>
      <c r="FO576" s="107" t="s">
        <v>807</v>
      </c>
      <c r="FP576" s="92" t="s">
        <v>132</v>
      </c>
      <c r="FQ576" s="92" t="s">
        <v>132</v>
      </c>
      <c r="FR576" s="92" t="s">
        <v>132</v>
      </c>
      <c r="FS576" s="107" t="s">
        <v>807</v>
      </c>
      <c r="FT576" s="92" t="s">
        <v>132</v>
      </c>
      <c r="FU576" s="92"/>
      <c r="GM576" s="102"/>
    </row>
    <row r="577" spans="1:195" s="75" customFormat="1" x14ac:dyDescent="0.25">
      <c r="A577" s="85">
        <v>2022</v>
      </c>
      <c r="B577" s="76">
        <v>44926</v>
      </c>
      <c r="C577" s="85" t="s">
        <v>121</v>
      </c>
      <c r="D577" s="85" t="s">
        <v>122</v>
      </c>
      <c r="E577" s="85" t="s">
        <v>1475</v>
      </c>
      <c r="F577" s="77">
        <f t="shared" si="360"/>
        <v>576</v>
      </c>
      <c r="G577" s="85" t="s">
        <v>1586</v>
      </c>
      <c r="H577" s="85">
        <v>86</v>
      </c>
      <c r="I577" s="85" t="s">
        <v>797</v>
      </c>
      <c r="J577" s="217" t="s">
        <v>800</v>
      </c>
      <c r="K577" s="77" t="str">
        <f>VLOOKUP(J577,[1]CodMpios!$B$1075:$E$1087,4,FALSE)</f>
        <v>86001 - Mocoa</v>
      </c>
      <c r="L577" s="77" t="str">
        <f>VLOOKUP($J577,[1]Coord_Mpios_X_Y!$B$102:$K$114,9,FALSE)</f>
        <v>1,228574994655</v>
      </c>
      <c r="M577" s="77" t="str">
        <f>VLOOKUP($J577,[1]Coord_Mpios_X_Y!$B$102:$K$114,10,FALSE)</f>
        <v>-76,684362183288</v>
      </c>
      <c r="N577" s="86" t="s">
        <v>1775</v>
      </c>
      <c r="O577" s="86" t="s">
        <v>1776</v>
      </c>
      <c r="P577" s="218"/>
      <c r="Q577" s="85" t="s">
        <v>126</v>
      </c>
      <c r="R577" s="108">
        <v>27469516</v>
      </c>
      <c r="S577" s="62" t="str">
        <f t="shared" si="342"/>
        <v>CC27469516</v>
      </c>
      <c r="T577" s="91" t="s">
        <v>238</v>
      </c>
      <c r="U577" s="85" t="s">
        <v>324</v>
      </c>
      <c r="V577" s="91" t="s">
        <v>328</v>
      </c>
      <c r="W577" s="85" t="s">
        <v>210</v>
      </c>
      <c r="X577" s="87">
        <v>21016</v>
      </c>
      <c r="Y577" s="89">
        <f t="shared" si="357"/>
        <v>57</v>
      </c>
      <c r="Z577" s="63">
        <f>VLOOKUP($Y577,[1]Edades!$A$3:$H$153,4,FALSE)</f>
        <v>5</v>
      </c>
      <c r="AA577" s="63" t="str">
        <f>VLOOKUP($Y577,[1]Edades!$A$3:$H$153,6,FALSE)</f>
        <v>5 - Adultez</v>
      </c>
      <c r="AB577" s="63">
        <f>VLOOKUP($Y577,[1]Edades!$A$3:$H$153,7,FALSE)</f>
        <v>12</v>
      </c>
      <c r="AC577" s="63" t="str">
        <f>VLOOKUP($Y577,[1]Edades!$A$3:$H$153,8,FALSE)</f>
        <v>55-59</v>
      </c>
      <c r="AD577" s="91" t="s">
        <v>1590</v>
      </c>
      <c r="AE577" s="85">
        <v>2</v>
      </c>
      <c r="AF577" s="85" t="s">
        <v>807</v>
      </c>
      <c r="AG577" s="86" t="s">
        <v>1777</v>
      </c>
      <c r="AH577" s="85" t="s">
        <v>807</v>
      </c>
      <c r="AI577" s="85" t="s">
        <v>807</v>
      </c>
      <c r="AJ577" s="85" t="s">
        <v>807</v>
      </c>
      <c r="AK577" s="86" t="s">
        <v>1775</v>
      </c>
      <c r="AL577" s="86" t="s">
        <v>1600</v>
      </c>
      <c r="AM577" s="85" t="s">
        <v>1786</v>
      </c>
      <c r="AN577" s="85" t="s">
        <v>131</v>
      </c>
      <c r="AO577" s="85" t="s">
        <v>131</v>
      </c>
      <c r="AP577" s="85" t="s">
        <v>131</v>
      </c>
      <c r="AQ577" s="75" t="s">
        <v>1841</v>
      </c>
      <c r="AR577" s="53" t="str">
        <f t="shared" si="358"/>
        <v>86001 - Mocoa</v>
      </c>
      <c r="AS577" s="85" t="s">
        <v>1586</v>
      </c>
      <c r="AT577" s="85">
        <v>3113625177</v>
      </c>
      <c r="AU577" s="85" t="s">
        <v>1219</v>
      </c>
      <c r="AV577" s="85"/>
      <c r="AW577" s="85"/>
      <c r="AX577" s="85"/>
      <c r="AY577" s="85"/>
      <c r="AZ577" s="85"/>
      <c r="BA577" s="85">
        <v>86</v>
      </c>
      <c r="BB577" s="85" t="s">
        <v>1778</v>
      </c>
      <c r="BC577" s="85">
        <v>86001</v>
      </c>
      <c r="BD577" s="85" t="s">
        <v>1586</v>
      </c>
      <c r="BE577" s="89">
        <v>860010017201</v>
      </c>
      <c r="BF577" s="49" t="s">
        <v>1079</v>
      </c>
      <c r="BG577" s="85" t="s">
        <v>1779</v>
      </c>
      <c r="BH577" s="85" t="s">
        <v>1780</v>
      </c>
      <c r="BI577" s="85">
        <v>4201616</v>
      </c>
      <c r="BJ577" s="85"/>
      <c r="BK577" s="85"/>
      <c r="BL577" s="85" t="s">
        <v>807</v>
      </c>
      <c r="BM577" s="85" t="s">
        <v>130</v>
      </c>
      <c r="BN577" s="85" t="s">
        <v>132</v>
      </c>
      <c r="BO577" s="85">
        <v>0</v>
      </c>
      <c r="BP577" s="85" t="s">
        <v>132</v>
      </c>
      <c r="BQ577" s="85" t="s">
        <v>132</v>
      </c>
      <c r="BR577" s="85" t="s">
        <v>807</v>
      </c>
      <c r="BS577" s="85" t="s">
        <v>807</v>
      </c>
      <c r="BT577" s="87">
        <v>44656</v>
      </c>
      <c r="BU577" s="85" t="s">
        <v>1677</v>
      </c>
      <c r="BV577" s="85" t="s">
        <v>130</v>
      </c>
      <c r="BW577" s="91" t="s">
        <v>1609</v>
      </c>
      <c r="BX577" s="85"/>
      <c r="BY577" s="91" t="s">
        <v>1609</v>
      </c>
      <c r="BZ577" s="85" t="s">
        <v>807</v>
      </c>
      <c r="CA577" s="85" t="s">
        <v>807</v>
      </c>
      <c r="CB577" s="85"/>
      <c r="CC577" s="85"/>
      <c r="CD577" s="85" t="s">
        <v>131</v>
      </c>
      <c r="CE577" s="88" t="s">
        <v>1681</v>
      </c>
      <c r="CF577" s="80" t="str">
        <f t="shared" si="371"/>
        <v>HTA + DM</v>
      </c>
      <c r="CG577" s="109">
        <v>47</v>
      </c>
      <c r="CH577" s="95">
        <v>155</v>
      </c>
      <c r="CI577" s="50">
        <f t="shared" si="343"/>
        <v>19.562955254942764</v>
      </c>
      <c r="CJ577" s="18" t="str">
        <f t="shared" si="344"/>
        <v>NORMAL</v>
      </c>
      <c r="CK577" s="95">
        <f>Hoja1!L579</f>
        <v>13</v>
      </c>
      <c r="CL577" s="10" t="s">
        <v>1113</v>
      </c>
      <c r="CM577" s="98">
        <v>44522</v>
      </c>
      <c r="CN577" s="92"/>
      <c r="CO577" s="75">
        <v>1</v>
      </c>
      <c r="CP577" s="119">
        <f>CM577</f>
        <v>44522</v>
      </c>
      <c r="CQ577" s="75">
        <v>1</v>
      </c>
      <c r="CR577" s="98">
        <v>44522</v>
      </c>
      <c r="CS577" s="75">
        <v>1</v>
      </c>
      <c r="CT577" s="110" t="s">
        <v>1707</v>
      </c>
      <c r="CU577" s="93" t="s">
        <v>807</v>
      </c>
      <c r="CV577" s="92"/>
      <c r="CW577" s="102">
        <v>120</v>
      </c>
      <c r="CX577" s="102">
        <v>80</v>
      </c>
      <c r="CY577" s="93" t="s">
        <v>807</v>
      </c>
      <c r="CZ577" s="92" t="s">
        <v>132</v>
      </c>
      <c r="DA577" s="75" t="s">
        <v>807</v>
      </c>
      <c r="DB577" s="92">
        <v>0</v>
      </c>
      <c r="DC577" s="75" t="str">
        <f t="shared" si="345"/>
        <v/>
      </c>
      <c r="DD577" s="16" t="str">
        <f t="shared" si="346"/>
        <v/>
      </c>
      <c r="DE577" s="16" t="str">
        <f t="shared" si="347"/>
        <v/>
      </c>
      <c r="DF577" s="16" t="str">
        <f t="shared" si="361"/>
        <v/>
      </c>
      <c r="DG577" s="16" t="str">
        <f t="shared" si="359"/>
        <v xml:space="preserve"> +  +  + </v>
      </c>
      <c r="DH577" s="16" t="str">
        <f t="shared" si="373"/>
        <v>HTA + DM</v>
      </c>
      <c r="DI577" s="98"/>
      <c r="DJ577" s="75" t="str">
        <f t="shared" si="348"/>
        <v>NO</v>
      </c>
      <c r="DL577" s="98"/>
      <c r="DM577" s="98"/>
      <c r="DN577" s="75" t="str">
        <f t="shared" si="349"/>
        <v>NO</v>
      </c>
      <c r="DO577" s="98"/>
      <c r="DP577" s="75" t="str">
        <f t="shared" si="350"/>
        <v>NO</v>
      </c>
      <c r="DQ577" s="98"/>
      <c r="DR577" s="75" t="str">
        <f t="shared" si="351"/>
        <v>NO</v>
      </c>
      <c r="DS577" s="98"/>
      <c r="DT577" s="75" t="str">
        <f t="shared" si="352"/>
        <v>NO</v>
      </c>
      <c r="DU577" s="98"/>
      <c r="DV577" s="75" t="str">
        <f t="shared" si="353"/>
        <v>NO</v>
      </c>
      <c r="DW577" s="98"/>
      <c r="DX577" s="75" t="str">
        <f t="shared" si="354"/>
        <v>NO</v>
      </c>
      <c r="DY577" s="98">
        <v>44642</v>
      </c>
      <c r="DZ577" s="75" t="str">
        <f t="shared" si="355"/>
        <v>SI</v>
      </c>
      <c r="EA577" s="98"/>
      <c r="EB577" s="75" t="str">
        <f t="shared" si="356"/>
        <v>NO</v>
      </c>
      <c r="EC577" s="98" t="s">
        <v>807</v>
      </c>
      <c r="ED577" s="92" t="s">
        <v>1530</v>
      </c>
      <c r="EE577" s="92"/>
      <c r="EF577" s="98" t="s">
        <v>807</v>
      </c>
      <c r="EG577" s="94"/>
      <c r="EH577" s="92" t="s">
        <v>1793</v>
      </c>
      <c r="EI577" s="99" t="s">
        <v>807</v>
      </c>
      <c r="EJ577" s="99"/>
      <c r="EK577" s="106">
        <v>44642</v>
      </c>
      <c r="EL577" s="92">
        <v>0.89</v>
      </c>
      <c r="EM577" s="100">
        <v>44642</v>
      </c>
      <c r="EN577" s="102">
        <v>115</v>
      </c>
      <c r="EO577" s="106">
        <v>44642</v>
      </c>
      <c r="EP577" s="92">
        <v>204.9</v>
      </c>
      <c r="EQ577" s="106">
        <v>44642</v>
      </c>
      <c r="ER577" s="99">
        <v>129.66000000000003</v>
      </c>
      <c r="ES577" s="106">
        <v>44642</v>
      </c>
      <c r="ET577" s="192">
        <v>48.8</v>
      </c>
      <c r="EU577" s="106">
        <v>44642</v>
      </c>
      <c r="EV577" s="92">
        <v>132.19999999999999</v>
      </c>
      <c r="EW577" s="106">
        <v>44642</v>
      </c>
      <c r="EX577" s="92"/>
      <c r="EY577" s="100">
        <v>44642</v>
      </c>
      <c r="EZ577" s="92">
        <v>6.38</v>
      </c>
      <c r="FA577" s="102"/>
      <c r="FB577" s="102"/>
      <c r="FC577" s="92"/>
      <c r="FD577" s="92"/>
      <c r="FE577" s="100">
        <v>44642</v>
      </c>
      <c r="FF577" s="105">
        <v>3.11</v>
      </c>
      <c r="FG577" s="106">
        <v>44642</v>
      </c>
      <c r="FH577" s="105">
        <v>60.1</v>
      </c>
      <c r="FI577" s="92"/>
      <c r="FJ577" s="94"/>
      <c r="FK577" s="92"/>
      <c r="FL577" s="98">
        <v>44656</v>
      </c>
      <c r="FM577" s="98" t="s">
        <v>1530</v>
      </c>
      <c r="FN577" s="98">
        <v>44747</v>
      </c>
      <c r="FO577" s="107" t="s">
        <v>807</v>
      </c>
      <c r="FP577" s="92" t="s">
        <v>132</v>
      </c>
      <c r="FQ577" s="92" t="s">
        <v>132</v>
      </c>
      <c r="FR577" s="92" t="s">
        <v>132</v>
      </c>
      <c r="FS577" s="107" t="s">
        <v>807</v>
      </c>
      <c r="FT577" s="92" t="s">
        <v>132</v>
      </c>
      <c r="FU577" s="92"/>
      <c r="GM577" s="102"/>
    </row>
    <row r="578" spans="1:195" s="75" customFormat="1" x14ac:dyDescent="0.25">
      <c r="A578" s="85">
        <v>2022</v>
      </c>
      <c r="B578" s="76">
        <v>44926</v>
      </c>
      <c r="C578" s="85" t="s">
        <v>121</v>
      </c>
      <c r="D578" s="85" t="s">
        <v>122</v>
      </c>
      <c r="E578" s="85" t="s">
        <v>123</v>
      </c>
      <c r="F578" s="77">
        <f t="shared" si="360"/>
        <v>577</v>
      </c>
      <c r="G578" s="85" t="s">
        <v>1586</v>
      </c>
      <c r="H578" s="85">
        <v>86</v>
      </c>
      <c r="I578" s="85" t="s">
        <v>797</v>
      </c>
      <c r="J578" s="217" t="s">
        <v>992</v>
      </c>
      <c r="K578" s="77" t="str">
        <f>VLOOKUP(J578,[1]CodMpios!$B$1075:$E$1087,4,FALSE)</f>
        <v>86760 - Santiago</v>
      </c>
      <c r="L578" s="77" t="str">
        <f>VLOOKUP($J578,[1]Coord_Mpios_X_Y!$B$102:$K$114,9,FALSE)</f>
        <v>1,085812856611</v>
      </c>
      <c r="M578" s="77" t="str">
        <f>VLOOKUP($J578,[1]Coord_Mpios_X_Y!$B$102:$K$114,10,FALSE)</f>
        <v>-77,005629007610</v>
      </c>
      <c r="N578" s="86" t="s">
        <v>1784</v>
      </c>
      <c r="O578" s="86" t="s">
        <v>1776</v>
      </c>
      <c r="P578" s="218"/>
      <c r="Q578" s="85" t="s">
        <v>126</v>
      </c>
      <c r="R578" s="108">
        <v>27476249</v>
      </c>
      <c r="S578" s="62" t="str">
        <f t="shared" ref="S578:S641" si="374">CONCATENATE(Q578,R578)</f>
        <v>CC27476249</v>
      </c>
      <c r="T578" s="91" t="s">
        <v>406</v>
      </c>
      <c r="U578" s="85" t="s">
        <v>771</v>
      </c>
      <c r="V578" s="91" t="s">
        <v>245</v>
      </c>
      <c r="W578" s="85" t="s">
        <v>146</v>
      </c>
      <c r="X578" s="87">
        <v>19036</v>
      </c>
      <c r="Y578" s="89">
        <f t="shared" si="357"/>
        <v>52</v>
      </c>
      <c r="Z578" s="63">
        <f>VLOOKUP($Y578,[1]Edades!$A$3:$H$153,4,FALSE)</f>
        <v>5</v>
      </c>
      <c r="AA578" s="63" t="str">
        <f>VLOOKUP($Y578,[1]Edades!$A$3:$H$153,6,FALSE)</f>
        <v>5 - Adultez</v>
      </c>
      <c r="AB578" s="63">
        <f>VLOOKUP($Y578,[1]Edades!$A$3:$H$153,7,FALSE)</f>
        <v>11</v>
      </c>
      <c r="AC578" s="63" t="str">
        <f>VLOOKUP($Y578,[1]Edades!$A$3:$H$153,8,FALSE)</f>
        <v>50-54</v>
      </c>
      <c r="AD578" s="91" t="s">
        <v>1590</v>
      </c>
      <c r="AE578" s="85">
        <v>2</v>
      </c>
      <c r="AF578" s="85" t="s">
        <v>807</v>
      </c>
      <c r="AG578" s="86" t="s">
        <v>1777</v>
      </c>
      <c r="AH578" s="85" t="s">
        <v>807</v>
      </c>
      <c r="AI578" s="85" t="s">
        <v>807</v>
      </c>
      <c r="AJ578" s="85" t="s">
        <v>807</v>
      </c>
      <c r="AK578" s="86" t="s">
        <v>1784</v>
      </c>
      <c r="AL578" s="86" t="s">
        <v>1602</v>
      </c>
      <c r="AM578" s="85" t="s">
        <v>1786</v>
      </c>
      <c r="AN578" s="85" t="s">
        <v>131</v>
      </c>
      <c r="AO578" s="85" t="s">
        <v>131</v>
      </c>
      <c r="AP578" s="85" t="s">
        <v>131</v>
      </c>
      <c r="AQ578" s="75" t="s">
        <v>1841</v>
      </c>
      <c r="AR578" s="53" t="str">
        <f t="shared" si="358"/>
        <v>86760 - Santiago</v>
      </c>
      <c r="AS578" s="85" t="s">
        <v>770</v>
      </c>
      <c r="AT578" s="85">
        <v>3216233390</v>
      </c>
      <c r="AU578" s="85" t="s">
        <v>1219</v>
      </c>
      <c r="AV578" s="85"/>
      <c r="AW578" s="85"/>
      <c r="AX578" s="85"/>
      <c r="AY578" s="85"/>
      <c r="AZ578" s="85"/>
      <c r="BA578" s="85">
        <v>86</v>
      </c>
      <c r="BB578" s="85" t="s">
        <v>1778</v>
      </c>
      <c r="BC578" s="85">
        <v>86760</v>
      </c>
      <c r="BD578" s="85" t="s">
        <v>770</v>
      </c>
      <c r="BE578" s="89">
        <v>860010017201</v>
      </c>
      <c r="BF578" t="s">
        <v>1079</v>
      </c>
      <c r="BG578" s="85" t="s">
        <v>1779</v>
      </c>
      <c r="BH578" s="85" t="s">
        <v>1780</v>
      </c>
      <c r="BI578" s="85">
        <v>4201616</v>
      </c>
      <c r="BJ578" s="85"/>
      <c r="BK578" s="85"/>
      <c r="BL578" s="85" t="s">
        <v>807</v>
      </c>
      <c r="BM578" s="85" t="s">
        <v>130</v>
      </c>
      <c r="BN578" s="85" t="s">
        <v>132</v>
      </c>
      <c r="BO578" s="85">
        <v>0</v>
      </c>
      <c r="BP578" s="85" t="s">
        <v>132</v>
      </c>
      <c r="BQ578" s="85" t="s">
        <v>132</v>
      </c>
      <c r="BR578" s="85" t="s">
        <v>807</v>
      </c>
      <c r="BS578" s="85" t="s">
        <v>807</v>
      </c>
      <c r="BT578" s="90">
        <v>44522</v>
      </c>
      <c r="BU578" s="85" t="s">
        <v>1677</v>
      </c>
      <c r="BV578" s="85" t="s">
        <v>130</v>
      </c>
      <c r="BW578" s="91" t="s">
        <v>1678</v>
      </c>
      <c r="BX578" s="85"/>
      <c r="BY578" s="85" t="s">
        <v>132</v>
      </c>
      <c r="BZ578" s="85" t="s">
        <v>807</v>
      </c>
      <c r="CA578" s="85" t="s">
        <v>807</v>
      </c>
      <c r="CB578" s="85"/>
      <c r="CC578" s="85"/>
      <c r="CD578" s="85" t="s">
        <v>131</v>
      </c>
      <c r="CE578" s="88" t="s">
        <v>1681</v>
      </c>
      <c r="CF578" s="80" t="str">
        <f t="shared" si="371"/>
        <v>HTA</v>
      </c>
      <c r="CG578" s="109">
        <v>65</v>
      </c>
      <c r="CH578" s="95">
        <v>160</v>
      </c>
      <c r="CI578" s="50">
        <f t="shared" ref="CI578:CI641" si="375">(CG578/((CH578/100)*(CH578/100)))</f>
        <v>25.390624999999996</v>
      </c>
      <c r="CJ578" s="18" t="str">
        <f t="shared" ref="CJ578:CJ641" si="376">IFERROR(IF(CI578&lt;=18.5,"BAJO PESO",IF(AND(CI578&gt;18.5,CI578&lt;25),"NORMAL",IF(AND(CI578&gt;=25,CI578&lt;=30),"SOBREPESO","OBESIDAD"))),"SIN DATO")</f>
        <v>SOBREPESO</v>
      </c>
      <c r="CK578" s="95">
        <f>Hoja1!L580</f>
        <v>11</v>
      </c>
      <c r="CL578" s="10" t="s">
        <v>1113</v>
      </c>
      <c r="CM578" s="97">
        <v>44522</v>
      </c>
      <c r="CN578" s="92"/>
      <c r="CO578" s="75">
        <v>1</v>
      </c>
      <c r="CP578" s="97">
        <v>44522</v>
      </c>
      <c r="CQ578" s="75">
        <v>2</v>
      </c>
      <c r="CR578" s="65" t="s">
        <v>1222</v>
      </c>
      <c r="CS578" s="75">
        <v>0</v>
      </c>
      <c r="CT578" s="92" t="s">
        <v>131</v>
      </c>
      <c r="CU578" s="93" t="s">
        <v>807</v>
      </c>
      <c r="CV578" s="92"/>
      <c r="CW578" s="102">
        <v>130</v>
      </c>
      <c r="CX578" s="102">
        <v>82</v>
      </c>
      <c r="CY578" s="93" t="s">
        <v>807</v>
      </c>
      <c r="CZ578" s="92" t="s">
        <v>132</v>
      </c>
      <c r="DA578" s="75" t="s">
        <v>807</v>
      </c>
      <c r="DB578" s="92">
        <v>0</v>
      </c>
      <c r="DC578" s="75" t="str">
        <f t="shared" ref="DC578:DC641" si="377">IF(BN578="SI","TABAQUISMO",IF(BN578="NO","",""))</f>
        <v/>
      </c>
      <c r="DD578" s="16" t="str">
        <f t="shared" ref="DD578:DD641" si="378">IF(AND(CW578&gt;=140,CX578&gt;=90),"PRESION ALTA","")</f>
        <v/>
      </c>
      <c r="DE578" s="16" t="str">
        <f t="shared" ref="DE578:DE641" si="379">IF(FD578&gt;=200,"COLESTEROL ALTO","")</f>
        <v/>
      </c>
      <c r="DF578" s="16" t="str">
        <f t="shared" si="361"/>
        <v/>
      </c>
      <c r="DG578" s="16" t="str">
        <f t="shared" si="359"/>
        <v xml:space="preserve"> +  +  + </v>
      </c>
      <c r="DH578" s="16" t="str">
        <f t="shared" si="373"/>
        <v>HTA</v>
      </c>
      <c r="DI578" s="98"/>
      <c r="DJ578" s="75" t="str">
        <f t="shared" ref="DJ578:DJ641" si="380">IF(DI578="","NO","SI")</f>
        <v>NO</v>
      </c>
      <c r="DL578" s="98"/>
      <c r="DM578" s="98"/>
      <c r="DN578" s="75" t="str">
        <f t="shared" ref="DN578:DN641" si="381">IF(DM578="","NO","SI")</f>
        <v>NO</v>
      </c>
      <c r="DO578" s="98"/>
      <c r="DP578" s="75" t="str">
        <f t="shared" ref="DP578:DP641" si="382">IF(DO578="","NO","SI")</f>
        <v>NO</v>
      </c>
      <c r="DQ578" s="98"/>
      <c r="DR578" s="75" t="str">
        <f t="shared" ref="DR578:DR641" si="383">IF(DQ578="","NO","SI")</f>
        <v>NO</v>
      </c>
      <c r="DS578" s="98">
        <v>44519</v>
      </c>
      <c r="DT578" s="75" t="str">
        <f t="shared" ref="DT578:DT641" si="384">IF(DS578="","NO","SI")</f>
        <v>SI</v>
      </c>
      <c r="DU578" s="98"/>
      <c r="DV578" s="75" t="str">
        <f t="shared" ref="DV578:DV641" si="385">IF(DU578="","NO","SI")</f>
        <v>NO</v>
      </c>
      <c r="DW578" s="98"/>
      <c r="DX578" s="75" t="str">
        <f t="shared" ref="DX578:DX641" si="386">IF(DW578="","NO","SI")</f>
        <v>NO</v>
      </c>
      <c r="DY578" s="98"/>
      <c r="DZ578" s="75" t="str">
        <f t="shared" ref="DZ578:DZ641" si="387">IF(DY578="","NO","SI")</f>
        <v>NO</v>
      </c>
      <c r="EA578" s="98"/>
      <c r="EB578" s="75" t="str">
        <f t="shared" ref="EB578:EB641" si="388">IF(EA578="","NO","SI")</f>
        <v>NO</v>
      </c>
      <c r="EC578" s="98" t="s">
        <v>807</v>
      </c>
      <c r="ED578" s="92" t="s">
        <v>1530</v>
      </c>
      <c r="EE578" s="92"/>
      <c r="EF578" s="98" t="s">
        <v>807</v>
      </c>
      <c r="EG578" s="94"/>
      <c r="EH578" s="92" t="s">
        <v>1793</v>
      </c>
      <c r="EI578" s="99" t="s">
        <v>807</v>
      </c>
      <c r="EJ578" s="99"/>
      <c r="EK578" s="111">
        <v>44496</v>
      </c>
      <c r="EL578" s="92">
        <v>0.6</v>
      </c>
      <c r="EM578" s="112">
        <v>44496</v>
      </c>
      <c r="EN578" s="102">
        <v>95</v>
      </c>
      <c r="EO578" s="111">
        <v>44496</v>
      </c>
      <c r="EP578" s="92">
        <v>230</v>
      </c>
      <c r="EQ578" s="111">
        <v>44496</v>
      </c>
      <c r="ER578" s="99">
        <v>134.19999999999999</v>
      </c>
      <c r="ES578" s="111">
        <v>44496</v>
      </c>
      <c r="ET578" s="192">
        <v>59</v>
      </c>
      <c r="EU578" s="111">
        <v>44496</v>
      </c>
      <c r="EV578" s="92">
        <v>184</v>
      </c>
      <c r="EW578" s="101" t="s">
        <v>1940</v>
      </c>
      <c r="EX578" s="92"/>
      <c r="EY578" s="103" t="s">
        <v>1836</v>
      </c>
      <c r="EZ578" s="92">
        <v>98</v>
      </c>
      <c r="FA578" s="102"/>
      <c r="FB578" s="102"/>
      <c r="FC578" s="92"/>
      <c r="FD578" s="92"/>
      <c r="FE578" s="112">
        <v>44496</v>
      </c>
      <c r="FF578" s="125">
        <v>12</v>
      </c>
      <c r="FG578" s="111">
        <v>44496</v>
      </c>
      <c r="FH578" s="125">
        <v>75</v>
      </c>
      <c r="FI578" s="92"/>
      <c r="FJ578" s="94"/>
      <c r="FK578" s="92"/>
      <c r="FL578" s="97">
        <v>44522</v>
      </c>
      <c r="FM578" s="98" t="s">
        <v>1530</v>
      </c>
      <c r="FN578" s="97">
        <v>44887</v>
      </c>
      <c r="FO578" s="107" t="s">
        <v>807</v>
      </c>
      <c r="FP578" s="92" t="s">
        <v>132</v>
      </c>
      <c r="FQ578" s="92" t="s">
        <v>132</v>
      </c>
      <c r="FR578" s="92" t="s">
        <v>132</v>
      </c>
      <c r="FS578" s="107" t="s">
        <v>807</v>
      </c>
      <c r="FT578" s="92" t="s">
        <v>132</v>
      </c>
      <c r="FU578" s="92"/>
      <c r="GM578" s="102"/>
    </row>
    <row r="579" spans="1:195" s="75" customFormat="1" x14ac:dyDescent="0.25">
      <c r="A579" s="85">
        <v>2022</v>
      </c>
      <c r="B579" s="76">
        <v>44926</v>
      </c>
      <c r="C579" s="85" t="s">
        <v>121</v>
      </c>
      <c r="D579" s="85" t="s">
        <v>122</v>
      </c>
      <c r="E579" s="85" t="s">
        <v>123</v>
      </c>
      <c r="F579" s="77">
        <f t="shared" si="360"/>
        <v>578</v>
      </c>
      <c r="G579" s="85" t="s">
        <v>1586</v>
      </c>
      <c r="H579" s="85">
        <v>86</v>
      </c>
      <c r="I579" s="85" t="s">
        <v>797</v>
      </c>
      <c r="J579" s="217" t="s">
        <v>983</v>
      </c>
      <c r="K579" s="77" t="str">
        <f>VLOOKUP(J579,[1]CodMpios!$B$1075:$E$1087,4,FALSE)</f>
        <v>86749 - Sibundoy</v>
      </c>
      <c r="L579" s="77" t="str">
        <f>VLOOKUP($J579,[1]Coord_Mpios_X_Y!$B$102:$K$114,9,FALSE)</f>
        <v>1,228746922448</v>
      </c>
      <c r="M579" s="77" t="str">
        <f>VLOOKUP($J579,[1]Coord_Mpios_X_Y!$B$102:$K$114,10,FALSE)</f>
        <v>-76,913075853547</v>
      </c>
      <c r="N579" s="86" t="s">
        <v>1784</v>
      </c>
      <c r="O579" s="86" t="s">
        <v>1776</v>
      </c>
      <c r="P579" s="218"/>
      <c r="Q579" s="85" t="s">
        <v>126</v>
      </c>
      <c r="R579" s="108">
        <v>97480052</v>
      </c>
      <c r="S579" s="62" t="str">
        <f t="shared" si="374"/>
        <v>CC97480052</v>
      </c>
      <c r="T579" s="91" t="s">
        <v>193</v>
      </c>
      <c r="U579" s="85" t="s">
        <v>416</v>
      </c>
      <c r="V579" s="91" t="s">
        <v>325</v>
      </c>
      <c r="W579" s="85" t="s">
        <v>466</v>
      </c>
      <c r="X579" s="87">
        <v>22173</v>
      </c>
      <c r="Y579" s="89">
        <f t="shared" ref="Y579:Y642" si="389">YEAR(X579)-YEAR(31/12/2022)</f>
        <v>60</v>
      </c>
      <c r="Z579" s="63">
        <f>VLOOKUP($Y579,[1]Edades!$A$3:$H$153,4,FALSE)</f>
        <v>6</v>
      </c>
      <c r="AA579" s="63" t="str">
        <f>VLOOKUP($Y579,[1]Edades!$A$3:$H$153,6,FALSE)</f>
        <v>6 - Persona mayor</v>
      </c>
      <c r="AB579" s="63">
        <f>VLOOKUP($Y579,[1]Edades!$A$3:$H$153,7,FALSE)</f>
        <v>13</v>
      </c>
      <c r="AC579" s="63" t="str">
        <f>VLOOKUP($Y579,[1]Edades!$A$3:$H$153,8,FALSE)</f>
        <v>60-64</v>
      </c>
      <c r="AD579" s="91" t="s">
        <v>1589</v>
      </c>
      <c r="AE579" s="85">
        <v>1</v>
      </c>
      <c r="AF579" s="85" t="s">
        <v>807</v>
      </c>
      <c r="AG579" s="86" t="s">
        <v>1777</v>
      </c>
      <c r="AH579" s="85" t="s">
        <v>807</v>
      </c>
      <c r="AI579" s="85" t="s">
        <v>807</v>
      </c>
      <c r="AJ579" s="85" t="s">
        <v>807</v>
      </c>
      <c r="AK579" s="86" t="s">
        <v>1784</v>
      </c>
      <c r="AL579" s="85" t="s">
        <v>807</v>
      </c>
      <c r="AM579" s="85" t="s">
        <v>1786</v>
      </c>
      <c r="AN579" s="85" t="s">
        <v>131</v>
      </c>
      <c r="AO579" s="85" t="s">
        <v>131</v>
      </c>
      <c r="AP579" s="85" t="s">
        <v>131</v>
      </c>
      <c r="AQ579" s="75" t="s">
        <v>1841</v>
      </c>
      <c r="AR579" s="53" t="str">
        <f t="shared" ref="AR579:AR642" si="390">K579</f>
        <v>86749 - Sibundoy</v>
      </c>
      <c r="AS579" s="85" t="s">
        <v>1669</v>
      </c>
      <c r="AT579" s="85">
        <v>3143629838</v>
      </c>
      <c r="AU579" s="85" t="s">
        <v>1219</v>
      </c>
      <c r="AV579" s="85"/>
      <c r="AW579" s="85"/>
      <c r="AX579" s="85"/>
      <c r="AY579" s="85"/>
      <c r="AZ579" s="85"/>
      <c r="BA579" s="85">
        <v>86</v>
      </c>
      <c r="BB579" s="85" t="s">
        <v>1778</v>
      </c>
      <c r="BC579" s="85">
        <v>86749</v>
      </c>
      <c r="BD579" s="85" t="s">
        <v>1669</v>
      </c>
      <c r="BE579" s="89">
        <v>860010017201</v>
      </c>
      <c r="BF579" s="49" t="s">
        <v>1080</v>
      </c>
      <c r="BG579" s="85" t="s">
        <v>1779</v>
      </c>
      <c r="BH579" s="85" t="s">
        <v>1780</v>
      </c>
      <c r="BI579" s="85">
        <v>4201616</v>
      </c>
      <c r="BJ579" s="85"/>
      <c r="BK579" s="85"/>
      <c r="BL579" s="85" t="s">
        <v>807</v>
      </c>
      <c r="BM579" s="85" t="s">
        <v>130</v>
      </c>
      <c r="BN579" s="85" t="s">
        <v>132</v>
      </c>
      <c r="BO579" s="85">
        <v>0</v>
      </c>
      <c r="BP579" s="85" t="s">
        <v>132</v>
      </c>
      <c r="BQ579" s="85" t="s">
        <v>132</v>
      </c>
      <c r="BR579" s="85" t="s">
        <v>807</v>
      </c>
      <c r="BS579" s="85" t="s">
        <v>807</v>
      </c>
      <c r="BT579" s="90">
        <v>44522</v>
      </c>
      <c r="BU579" s="85" t="s">
        <v>1677</v>
      </c>
      <c r="BV579" s="85" t="s">
        <v>130</v>
      </c>
      <c r="BW579" s="91" t="s">
        <v>1678</v>
      </c>
      <c r="BX579" s="85"/>
      <c r="BY579" s="85" t="s">
        <v>132</v>
      </c>
      <c r="BZ579" s="85" t="s">
        <v>807</v>
      </c>
      <c r="CA579" s="85" t="s">
        <v>807</v>
      </c>
      <c r="CB579" s="85"/>
      <c r="CC579" s="85"/>
      <c r="CD579" s="85" t="s">
        <v>131</v>
      </c>
      <c r="CE579" s="88" t="s">
        <v>1681</v>
      </c>
      <c r="CF579" s="80" t="str">
        <f t="shared" si="371"/>
        <v>HTA</v>
      </c>
      <c r="CG579" s="109">
        <v>71</v>
      </c>
      <c r="CH579" s="95">
        <v>168</v>
      </c>
      <c r="CI579" s="50">
        <f t="shared" si="375"/>
        <v>25.155895691609981</v>
      </c>
      <c r="CJ579" s="18" t="str">
        <f t="shared" si="376"/>
        <v>SOBREPESO</v>
      </c>
      <c r="CK579" s="95">
        <f>Hoja1!L581</f>
        <v>12</v>
      </c>
      <c r="CL579" s="10" t="s">
        <v>1113</v>
      </c>
      <c r="CM579" s="97">
        <v>44522</v>
      </c>
      <c r="CN579" s="92"/>
      <c r="CO579" s="75">
        <v>1</v>
      </c>
      <c r="CP579" s="97">
        <v>44522</v>
      </c>
      <c r="CQ579" s="75">
        <v>2</v>
      </c>
      <c r="CR579" s="65" t="s">
        <v>1222</v>
      </c>
      <c r="CS579" s="75">
        <v>0</v>
      </c>
      <c r="CT579" s="92" t="s">
        <v>131</v>
      </c>
      <c r="CU579" s="93" t="s">
        <v>807</v>
      </c>
      <c r="CV579" s="92"/>
      <c r="CW579" s="102">
        <v>130</v>
      </c>
      <c r="CX579" s="102">
        <v>82</v>
      </c>
      <c r="CY579" s="93" t="s">
        <v>807</v>
      </c>
      <c r="CZ579" s="92" t="s">
        <v>130</v>
      </c>
      <c r="DA579" s="75" t="s">
        <v>807</v>
      </c>
      <c r="DB579" s="92">
        <v>0</v>
      </c>
      <c r="DC579" s="75" t="str">
        <f t="shared" si="377"/>
        <v/>
      </c>
      <c r="DD579" s="16" t="str">
        <f t="shared" si="378"/>
        <v/>
      </c>
      <c r="DE579" s="16" t="str">
        <f t="shared" si="379"/>
        <v/>
      </c>
      <c r="DF579" s="16" t="str">
        <f t="shared" si="361"/>
        <v/>
      </c>
      <c r="DG579" s="16" t="str">
        <f t="shared" ref="DG579:DG642" si="391">CONCATENATE(DC579," + ",DD579," + ",DE579," + ",DF579)</f>
        <v xml:space="preserve"> +  +  + </v>
      </c>
      <c r="DH579" s="16" t="str">
        <f t="shared" si="373"/>
        <v>HTA</v>
      </c>
      <c r="DI579" s="98"/>
      <c r="DJ579" s="75" t="str">
        <f t="shared" si="380"/>
        <v>NO</v>
      </c>
      <c r="DL579" s="98"/>
      <c r="DM579" s="98"/>
      <c r="DN579" s="75" t="str">
        <f t="shared" si="381"/>
        <v>NO</v>
      </c>
      <c r="DO579" s="98"/>
      <c r="DP579" s="75" t="str">
        <f t="shared" si="382"/>
        <v>NO</v>
      </c>
      <c r="DQ579" s="98"/>
      <c r="DR579" s="75" t="str">
        <f t="shared" si="383"/>
        <v>NO</v>
      </c>
      <c r="DS579" s="98">
        <v>44503</v>
      </c>
      <c r="DT579" s="75" t="str">
        <f t="shared" si="384"/>
        <v>SI</v>
      </c>
      <c r="DU579" s="98"/>
      <c r="DV579" s="75" t="str">
        <f t="shared" si="385"/>
        <v>NO</v>
      </c>
      <c r="DW579" s="98">
        <v>44511</v>
      </c>
      <c r="DX579" s="75" t="str">
        <f t="shared" si="386"/>
        <v>SI</v>
      </c>
      <c r="DY579" s="98">
        <v>44510</v>
      </c>
      <c r="DZ579" s="75" t="str">
        <f t="shared" si="387"/>
        <v>SI</v>
      </c>
      <c r="EA579" s="98"/>
      <c r="EB579" s="75" t="str">
        <f t="shared" si="388"/>
        <v>NO</v>
      </c>
      <c r="EC579" s="98" t="s">
        <v>807</v>
      </c>
      <c r="ED579" s="92" t="s">
        <v>1530</v>
      </c>
      <c r="EE579" s="92"/>
      <c r="EF579" s="98" t="s">
        <v>807</v>
      </c>
      <c r="EG579" s="94"/>
      <c r="EH579" s="92" t="s">
        <v>1793</v>
      </c>
      <c r="EI579" s="99" t="s">
        <v>807</v>
      </c>
      <c r="EJ579" s="99"/>
      <c r="EK579" s="111">
        <v>44481</v>
      </c>
      <c r="EL579" s="92">
        <v>1</v>
      </c>
      <c r="EM579" s="112">
        <v>44481</v>
      </c>
      <c r="EN579" s="102">
        <v>151</v>
      </c>
      <c r="EO579" s="111">
        <v>44481</v>
      </c>
      <c r="EP579" s="92">
        <v>225</v>
      </c>
      <c r="EQ579" s="111">
        <v>44481</v>
      </c>
      <c r="ER579" s="99">
        <v>111.4</v>
      </c>
      <c r="ES579" s="111">
        <v>44481</v>
      </c>
      <c r="ET579" s="192">
        <v>52</v>
      </c>
      <c r="EU579" s="111">
        <v>44481</v>
      </c>
      <c r="EV579" s="92">
        <v>308</v>
      </c>
      <c r="EW579" s="101" t="s">
        <v>1940</v>
      </c>
      <c r="EX579" s="92"/>
      <c r="EY579" s="103" t="s">
        <v>1836</v>
      </c>
      <c r="EZ579" s="92">
        <v>98</v>
      </c>
      <c r="FA579" s="102"/>
      <c r="FB579" s="102"/>
      <c r="FC579" s="92"/>
      <c r="FD579" s="92"/>
      <c r="FE579" s="112">
        <v>44481</v>
      </c>
      <c r="FF579" s="125">
        <v>13</v>
      </c>
      <c r="FG579" s="111">
        <v>44481</v>
      </c>
      <c r="FH579" s="125">
        <v>35</v>
      </c>
      <c r="FI579" s="92"/>
      <c r="FJ579" s="94"/>
      <c r="FK579" s="92"/>
      <c r="FL579" s="97">
        <v>44522</v>
      </c>
      <c r="FM579" s="98" t="s">
        <v>1530</v>
      </c>
      <c r="FN579" s="97">
        <v>44887</v>
      </c>
      <c r="FO579" s="107" t="s">
        <v>807</v>
      </c>
      <c r="FP579" s="92" t="s">
        <v>132</v>
      </c>
      <c r="FQ579" s="92" t="s">
        <v>132</v>
      </c>
      <c r="FR579" s="92" t="s">
        <v>132</v>
      </c>
      <c r="FS579" s="107" t="s">
        <v>807</v>
      </c>
      <c r="FT579" s="92" t="s">
        <v>132</v>
      </c>
      <c r="FU579" s="92"/>
      <c r="GM579" s="102"/>
    </row>
    <row r="580" spans="1:195" s="75" customFormat="1" x14ac:dyDescent="0.25">
      <c r="A580" s="85">
        <v>2022</v>
      </c>
      <c r="B580" s="76">
        <v>44926</v>
      </c>
      <c r="C580" s="85" t="s">
        <v>121</v>
      </c>
      <c r="D580" s="85" t="s">
        <v>122</v>
      </c>
      <c r="E580" s="85" t="s">
        <v>123</v>
      </c>
      <c r="F580" s="77">
        <f t="shared" ref="F580:F643" si="392">F579+1</f>
        <v>579</v>
      </c>
      <c r="G580" s="85" t="s">
        <v>1586</v>
      </c>
      <c r="H580" s="85">
        <v>86</v>
      </c>
      <c r="I580" s="85" t="s">
        <v>797</v>
      </c>
      <c r="J580" s="217" t="s">
        <v>800</v>
      </c>
      <c r="K580" s="77" t="str">
        <f>VLOOKUP(J580,[1]CodMpios!$B$1075:$E$1087,4,FALSE)</f>
        <v>86001 - Mocoa</v>
      </c>
      <c r="L580" s="77" t="str">
        <f>VLOOKUP($J580,[1]Coord_Mpios_X_Y!$B$102:$K$114,9,FALSE)</f>
        <v>1,228574994655</v>
      </c>
      <c r="M580" s="77" t="str">
        <f>VLOOKUP($J580,[1]Coord_Mpios_X_Y!$B$102:$K$114,10,FALSE)</f>
        <v>-76,684362183288</v>
      </c>
      <c r="N580" s="86" t="s">
        <v>1784</v>
      </c>
      <c r="O580" s="86" t="s">
        <v>1776</v>
      </c>
      <c r="P580" s="218"/>
      <c r="Q580" s="85" t="s">
        <v>126</v>
      </c>
      <c r="R580" s="108">
        <v>69005836</v>
      </c>
      <c r="S580" s="62" t="str">
        <f t="shared" si="374"/>
        <v>CC69005836</v>
      </c>
      <c r="T580" s="91" t="s">
        <v>367</v>
      </c>
      <c r="U580" s="85" t="s">
        <v>894</v>
      </c>
      <c r="V580" s="91" t="s">
        <v>854</v>
      </c>
      <c r="W580" s="85" t="s">
        <v>179</v>
      </c>
      <c r="X580" s="87">
        <v>25196</v>
      </c>
      <c r="Y580" s="89">
        <f t="shared" si="389"/>
        <v>68</v>
      </c>
      <c r="Z580" s="63">
        <f>VLOOKUP($Y580,[1]Edades!$A$3:$H$153,4,FALSE)</f>
        <v>6</v>
      </c>
      <c r="AA580" s="63" t="str">
        <f>VLOOKUP($Y580,[1]Edades!$A$3:$H$153,6,FALSE)</f>
        <v>6 - Persona mayor</v>
      </c>
      <c r="AB580" s="63">
        <f>VLOOKUP($Y580,[1]Edades!$A$3:$H$153,7,FALSE)</f>
        <v>14</v>
      </c>
      <c r="AC580" s="63" t="str">
        <f>VLOOKUP($Y580,[1]Edades!$A$3:$H$153,8,FALSE)</f>
        <v>65-69</v>
      </c>
      <c r="AD580" s="91" t="s">
        <v>1590</v>
      </c>
      <c r="AE580" s="85">
        <v>2</v>
      </c>
      <c r="AF580" s="85" t="s">
        <v>807</v>
      </c>
      <c r="AG580" s="86" t="s">
        <v>363</v>
      </c>
      <c r="AH580" s="86" t="s">
        <v>130</v>
      </c>
      <c r="AI580" s="85" t="s">
        <v>807</v>
      </c>
      <c r="AJ580" s="85" t="s">
        <v>807</v>
      </c>
      <c r="AK580" s="86" t="s">
        <v>1784</v>
      </c>
      <c r="AL580" s="86" t="s">
        <v>1600</v>
      </c>
      <c r="AM580" s="85" t="s">
        <v>1786</v>
      </c>
      <c r="AN580" s="85" t="s">
        <v>131</v>
      </c>
      <c r="AO580" s="85" t="s">
        <v>131</v>
      </c>
      <c r="AP580" s="85" t="s">
        <v>131</v>
      </c>
      <c r="AQ580" s="75" t="s">
        <v>1841</v>
      </c>
      <c r="AR580" s="53" t="str">
        <f t="shared" si="390"/>
        <v>86001 - Mocoa</v>
      </c>
      <c r="AS580" s="85" t="s">
        <v>1586</v>
      </c>
      <c r="AT580" s="85">
        <v>3133961540</v>
      </c>
      <c r="AU580" s="85" t="s">
        <v>1219</v>
      </c>
      <c r="AV580" s="85"/>
      <c r="AW580" s="85"/>
      <c r="AX580" s="85"/>
      <c r="AY580" s="85"/>
      <c r="AZ580" s="85"/>
      <c r="BA580" s="85">
        <v>86</v>
      </c>
      <c r="BB580" s="85" t="s">
        <v>1778</v>
      </c>
      <c r="BC580" s="85">
        <v>86001</v>
      </c>
      <c r="BD580" s="85" t="s">
        <v>1586</v>
      </c>
      <c r="BE580" s="89">
        <v>860010017201</v>
      </c>
      <c r="BF580" s="49" t="s">
        <v>1079</v>
      </c>
      <c r="BG580" s="85" t="s">
        <v>1779</v>
      </c>
      <c r="BH580" s="85" t="s">
        <v>1780</v>
      </c>
      <c r="BI580" s="85">
        <v>4201616</v>
      </c>
      <c r="BJ580" s="85"/>
      <c r="BK580" s="85"/>
      <c r="BL580" s="85" t="s">
        <v>807</v>
      </c>
      <c r="BM580" s="85" t="s">
        <v>130</v>
      </c>
      <c r="BN580" s="85" t="s">
        <v>132</v>
      </c>
      <c r="BO580" s="85">
        <v>0</v>
      </c>
      <c r="BP580" s="85" t="s">
        <v>132</v>
      </c>
      <c r="BQ580" s="85" t="s">
        <v>132</v>
      </c>
      <c r="BR580" s="85" t="s">
        <v>807</v>
      </c>
      <c r="BS580" s="85" t="s">
        <v>807</v>
      </c>
      <c r="BT580" s="87">
        <v>44840</v>
      </c>
      <c r="BU580" s="85" t="s">
        <v>1677</v>
      </c>
      <c r="BV580" s="85" t="s">
        <v>130</v>
      </c>
      <c r="BW580" s="91" t="s">
        <v>1678</v>
      </c>
      <c r="BX580" s="85"/>
      <c r="BY580" s="88" t="s">
        <v>130</v>
      </c>
      <c r="BZ580" s="85" t="s">
        <v>807</v>
      </c>
      <c r="CA580" s="85" t="s">
        <v>807</v>
      </c>
      <c r="CB580" s="85"/>
      <c r="CC580" s="85"/>
      <c r="CD580" s="85" t="s">
        <v>131</v>
      </c>
      <c r="CE580" s="88" t="s">
        <v>1681</v>
      </c>
      <c r="CF580" s="80" t="str">
        <f t="shared" si="371"/>
        <v>HTA</v>
      </c>
      <c r="CG580" s="109">
        <v>58</v>
      </c>
      <c r="CH580" s="95">
        <v>160</v>
      </c>
      <c r="CI580" s="50">
        <f t="shared" si="375"/>
        <v>22.656249999999996</v>
      </c>
      <c r="CJ580" s="18" t="str">
        <f t="shared" si="376"/>
        <v>NORMAL</v>
      </c>
      <c r="CK580" s="95">
        <f>Hoja1!L582</f>
        <v>25</v>
      </c>
      <c r="CL580" s="10" t="s">
        <v>1115</v>
      </c>
      <c r="CM580" s="98">
        <v>44523</v>
      </c>
      <c r="CN580" s="92"/>
      <c r="CO580" s="75">
        <v>1</v>
      </c>
      <c r="CP580" s="98">
        <v>44523</v>
      </c>
      <c r="CQ580" s="75">
        <v>2</v>
      </c>
      <c r="CR580" s="65" t="s">
        <v>1222</v>
      </c>
      <c r="CS580" s="75">
        <v>0</v>
      </c>
      <c r="CT580" s="110" t="s">
        <v>131</v>
      </c>
      <c r="CU580" s="93" t="s">
        <v>807</v>
      </c>
      <c r="CV580" s="92"/>
      <c r="CW580" s="102">
        <v>140</v>
      </c>
      <c r="CX580" s="102">
        <v>80</v>
      </c>
      <c r="CY580" s="93" t="s">
        <v>807</v>
      </c>
      <c r="CZ580" s="92" t="s">
        <v>132</v>
      </c>
      <c r="DA580" s="75" t="s">
        <v>807</v>
      </c>
      <c r="DB580" s="92">
        <v>0</v>
      </c>
      <c r="DC580" s="75" t="str">
        <f t="shared" si="377"/>
        <v/>
      </c>
      <c r="DD580" s="16" t="str">
        <f t="shared" si="378"/>
        <v/>
      </c>
      <c r="DE580" s="16" t="str">
        <f t="shared" si="379"/>
        <v/>
      </c>
      <c r="DF580" s="16" t="str">
        <f t="shared" ref="DF580:DF643" si="393">IF(AND(AE580=2,FF580&gt;=50),"HDL ALTO",IF(AND(AE580=1,FF580&gt;=40),"HDL ALTO",""))</f>
        <v/>
      </c>
      <c r="DG580" s="16" t="str">
        <f t="shared" si="391"/>
        <v xml:space="preserve"> +  +  + </v>
      </c>
      <c r="DH580" s="16" t="str">
        <f t="shared" si="373"/>
        <v>HTA</v>
      </c>
      <c r="DI580" s="98"/>
      <c r="DJ580" s="75" t="str">
        <f t="shared" si="380"/>
        <v>NO</v>
      </c>
      <c r="DL580" s="98"/>
      <c r="DM580" s="98"/>
      <c r="DN580" s="75" t="str">
        <f t="shared" si="381"/>
        <v>NO</v>
      </c>
      <c r="DO580" s="98"/>
      <c r="DP580" s="75" t="str">
        <f t="shared" si="382"/>
        <v>NO</v>
      </c>
      <c r="DQ580" s="98"/>
      <c r="DR580" s="75" t="str">
        <f t="shared" si="383"/>
        <v>NO</v>
      </c>
      <c r="DS580" s="98"/>
      <c r="DT580" s="75" t="str">
        <f t="shared" si="384"/>
        <v>NO</v>
      </c>
      <c r="DU580" s="98"/>
      <c r="DV580" s="75" t="str">
        <f t="shared" si="385"/>
        <v>NO</v>
      </c>
      <c r="DW580" s="98"/>
      <c r="DX580" s="75" t="str">
        <f t="shared" si="386"/>
        <v>NO</v>
      </c>
      <c r="DY580" s="98"/>
      <c r="DZ580" s="75" t="str">
        <f t="shared" si="387"/>
        <v>NO</v>
      </c>
      <c r="EA580" s="98"/>
      <c r="EB580" s="75" t="str">
        <f t="shared" si="388"/>
        <v>NO</v>
      </c>
      <c r="EC580" s="98" t="s">
        <v>807</v>
      </c>
      <c r="ED580" s="92" t="s">
        <v>1530</v>
      </c>
      <c r="EE580" s="92"/>
      <c r="EF580" s="98" t="s">
        <v>807</v>
      </c>
      <c r="EG580" s="94"/>
      <c r="EH580" s="99" t="s">
        <v>131</v>
      </c>
      <c r="EI580" s="99" t="s">
        <v>807</v>
      </c>
      <c r="EJ580" s="99"/>
      <c r="EK580" s="106">
        <v>44546</v>
      </c>
      <c r="EL580" s="92">
        <v>0.89</v>
      </c>
      <c r="EM580" s="100">
        <v>44510</v>
      </c>
      <c r="EN580" s="92">
        <v>110</v>
      </c>
      <c r="EO580" s="106">
        <v>44510</v>
      </c>
      <c r="EP580" s="92">
        <v>186.5</v>
      </c>
      <c r="EQ580" s="106">
        <v>44510</v>
      </c>
      <c r="ER580" s="99">
        <v>108.06</v>
      </c>
      <c r="ES580" s="106">
        <v>44510</v>
      </c>
      <c r="ET580" s="192">
        <v>54.3</v>
      </c>
      <c r="EU580" s="106">
        <v>44510</v>
      </c>
      <c r="EV580" s="92">
        <v>120.7</v>
      </c>
      <c r="EW580" s="106">
        <v>44546</v>
      </c>
      <c r="EX580" s="92"/>
      <c r="EY580" s="103"/>
      <c r="EZ580" s="92"/>
      <c r="FA580" s="92"/>
      <c r="FB580" s="92"/>
      <c r="FC580" s="92"/>
      <c r="FD580" s="92"/>
      <c r="FE580" s="100">
        <v>44546</v>
      </c>
      <c r="FF580" s="105">
        <v>4.12</v>
      </c>
      <c r="FG580" s="106">
        <v>44546</v>
      </c>
      <c r="FH580" s="105">
        <v>65.8</v>
      </c>
      <c r="FI580" s="92"/>
      <c r="FJ580" s="94"/>
      <c r="FK580" s="92"/>
      <c r="FL580" s="98">
        <v>44840</v>
      </c>
      <c r="FM580" s="98" t="s">
        <v>1530</v>
      </c>
      <c r="FN580" s="98">
        <v>44932</v>
      </c>
      <c r="FO580" s="107"/>
      <c r="FP580" s="92" t="s">
        <v>132</v>
      </c>
      <c r="FQ580" s="92" t="s">
        <v>132</v>
      </c>
      <c r="FR580" s="92" t="s">
        <v>132</v>
      </c>
      <c r="FS580" s="107" t="s">
        <v>807</v>
      </c>
      <c r="FT580" s="92" t="s">
        <v>132</v>
      </c>
      <c r="FU580" s="92"/>
      <c r="GM580" s="92"/>
    </row>
    <row r="581" spans="1:195" s="75" customFormat="1" x14ac:dyDescent="0.25">
      <c r="A581" s="85">
        <v>2022</v>
      </c>
      <c r="B581" s="76">
        <v>44926</v>
      </c>
      <c r="C581" s="85" t="s">
        <v>121</v>
      </c>
      <c r="D581" s="85" t="s">
        <v>122</v>
      </c>
      <c r="E581" s="85" t="s">
        <v>123</v>
      </c>
      <c r="F581" s="77">
        <f t="shared" si="392"/>
        <v>580</v>
      </c>
      <c r="G581" s="85" t="s">
        <v>1586</v>
      </c>
      <c r="H581" s="85">
        <v>86</v>
      </c>
      <c r="I581" s="85" t="s">
        <v>797</v>
      </c>
      <c r="J581" s="217" t="s">
        <v>800</v>
      </c>
      <c r="K581" s="77" t="str">
        <f>VLOOKUP(J581,[1]CodMpios!$B$1075:$E$1087,4,FALSE)</f>
        <v>86001 - Mocoa</v>
      </c>
      <c r="L581" s="77" t="str">
        <f>VLOOKUP($J581,[1]Coord_Mpios_X_Y!$B$102:$K$114,9,FALSE)</f>
        <v>1,228574994655</v>
      </c>
      <c r="M581" s="77" t="str">
        <f>VLOOKUP($J581,[1]Coord_Mpios_X_Y!$B$102:$K$114,10,FALSE)</f>
        <v>-76,684362183288</v>
      </c>
      <c r="N581" s="86" t="s">
        <v>1592</v>
      </c>
      <c r="O581" s="86" t="s">
        <v>1776</v>
      </c>
      <c r="P581" s="218"/>
      <c r="Q581" s="85" t="s">
        <v>126</v>
      </c>
      <c r="R581" s="108">
        <v>27352896</v>
      </c>
      <c r="S581" s="62" t="str">
        <f t="shared" si="374"/>
        <v>CC27352896</v>
      </c>
      <c r="T581" s="91" t="s">
        <v>133</v>
      </c>
      <c r="U581" s="85" t="s">
        <v>267</v>
      </c>
      <c r="V581" s="91" t="s">
        <v>354</v>
      </c>
      <c r="W581" s="85" t="s">
        <v>811</v>
      </c>
      <c r="X581" s="87">
        <v>15306</v>
      </c>
      <c r="Y581" s="89">
        <f t="shared" si="389"/>
        <v>41</v>
      </c>
      <c r="Z581" s="63">
        <f>VLOOKUP($Y581,[1]Edades!$A$3:$H$153,4,FALSE)</f>
        <v>5</v>
      </c>
      <c r="AA581" s="63" t="str">
        <f>VLOOKUP($Y581,[1]Edades!$A$3:$H$153,6,FALSE)</f>
        <v>5 - Adultez</v>
      </c>
      <c r="AB581" s="63">
        <f>VLOOKUP($Y581,[1]Edades!$A$3:$H$153,7,FALSE)</f>
        <v>9</v>
      </c>
      <c r="AC581" s="63" t="str">
        <f>VLOOKUP($Y581,[1]Edades!$A$3:$H$153,8,FALSE)</f>
        <v>40-44</v>
      </c>
      <c r="AD581" s="91" t="s">
        <v>1590</v>
      </c>
      <c r="AE581" s="85">
        <v>2</v>
      </c>
      <c r="AF581" s="85" t="s">
        <v>807</v>
      </c>
      <c r="AG581" s="127" t="s">
        <v>132</v>
      </c>
      <c r="AH581" s="127" t="s">
        <v>132</v>
      </c>
      <c r="AI581" s="127" t="s">
        <v>1595</v>
      </c>
      <c r="AJ581" s="127" t="s">
        <v>1592</v>
      </c>
      <c r="AK581" s="127" t="s">
        <v>1775</v>
      </c>
      <c r="AL581" s="127" t="s">
        <v>1863</v>
      </c>
      <c r="AM581" s="85" t="s">
        <v>1786</v>
      </c>
      <c r="AN581" s="85" t="s">
        <v>131</v>
      </c>
      <c r="AO581" s="85" t="s">
        <v>131</v>
      </c>
      <c r="AP581" s="85" t="s">
        <v>131</v>
      </c>
      <c r="AQ581" s="127" t="s">
        <v>1841</v>
      </c>
      <c r="AR581" s="53" t="str">
        <f t="shared" si="390"/>
        <v>86001 - Mocoa</v>
      </c>
      <c r="AS581" s="85" t="s">
        <v>1586</v>
      </c>
      <c r="AT581" s="85">
        <v>3136907264</v>
      </c>
      <c r="AU581" s="85" t="s">
        <v>1219</v>
      </c>
      <c r="AV581" s="85"/>
      <c r="AW581" s="85"/>
      <c r="AX581" s="85"/>
      <c r="AY581" s="85"/>
      <c r="AZ581" s="85"/>
      <c r="BA581" s="85">
        <v>86</v>
      </c>
      <c r="BB581" s="85" t="s">
        <v>1778</v>
      </c>
      <c r="BC581" s="85">
        <v>86001</v>
      </c>
      <c r="BD581" s="85" t="s">
        <v>1586</v>
      </c>
      <c r="BE581" s="89">
        <v>860010017201</v>
      </c>
      <c r="BF581" s="49" t="s">
        <v>1079</v>
      </c>
      <c r="BG581" s="85" t="s">
        <v>1779</v>
      </c>
      <c r="BH581" s="85" t="s">
        <v>1780</v>
      </c>
      <c r="BI581" s="85">
        <v>4201616</v>
      </c>
      <c r="BJ581" s="85"/>
      <c r="BK581" s="85"/>
      <c r="BL581" s="85" t="s">
        <v>807</v>
      </c>
      <c r="BM581" s="127" t="s">
        <v>130</v>
      </c>
      <c r="BN581" s="127" t="s">
        <v>132</v>
      </c>
      <c r="BO581" s="85">
        <v>0</v>
      </c>
      <c r="BP581" s="127" t="s">
        <v>132</v>
      </c>
      <c r="BQ581" s="127" t="s">
        <v>132</v>
      </c>
      <c r="BR581" s="85" t="s">
        <v>1676</v>
      </c>
      <c r="BS581" s="127" t="s">
        <v>132</v>
      </c>
      <c r="BT581" s="161">
        <v>44907</v>
      </c>
      <c r="BU581" s="127" t="s">
        <v>1677</v>
      </c>
      <c r="BV581" s="127" t="s">
        <v>130</v>
      </c>
      <c r="BW581" s="91" t="s">
        <v>1808</v>
      </c>
      <c r="BX581" s="127" t="s">
        <v>132</v>
      </c>
      <c r="BY581" s="127" t="s">
        <v>132</v>
      </c>
      <c r="BZ581" s="127" t="s">
        <v>130</v>
      </c>
      <c r="CA581" s="127" t="s">
        <v>132</v>
      </c>
      <c r="CB581" s="127" t="s">
        <v>132</v>
      </c>
      <c r="CC581" s="127" t="s">
        <v>132</v>
      </c>
      <c r="CD581" s="127" t="s">
        <v>131</v>
      </c>
      <c r="CE581" s="127" t="s">
        <v>1681</v>
      </c>
      <c r="CF581" s="127" t="s">
        <v>1842</v>
      </c>
      <c r="CG581" s="130">
        <v>39</v>
      </c>
      <c r="CH581" s="131">
        <v>150</v>
      </c>
      <c r="CI581" s="50">
        <f t="shared" si="375"/>
        <v>17.333333333333332</v>
      </c>
      <c r="CJ581" s="18" t="str">
        <f t="shared" si="376"/>
        <v>BAJO PESO</v>
      </c>
      <c r="CK581" s="95">
        <f>Hoja1!L583</f>
        <v>10</v>
      </c>
      <c r="CL581" s="10" t="s">
        <v>1112</v>
      </c>
      <c r="CM581" s="137">
        <v>44524</v>
      </c>
      <c r="CN581" s="127"/>
      <c r="CO581" s="75">
        <v>1</v>
      </c>
      <c r="CP581" s="144">
        <v>44505</v>
      </c>
      <c r="CQ581" s="75">
        <v>2</v>
      </c>
      <c r="CR581" s="65" t="s">
        <v>1222</v>
      </c>
      <c r="CS581" s="75">
        <v>0</v>
      </c>
      <c r="CT581" s="127" t="s">
        <v>131</v>
      </c>
      <c r="CU581" s="127" t="s">
        <v>132</v>
      </c>
      <c r="CV581" s="127"/>
      <c r="CW581" s="133">
        <v>125</v>
      </c>
      <c r="CX581" s="125">
        <v>63</v>
      </c>
      <c r="CY581" s="127" t="s">
        <v>131</v>
      </c>
      <c r="CZ581" s="127" t="s">
        <v>132</v>
      </c>
      <c r="DA581" s="127" t="s">
        <v>130</v>
      </c>
      <c r="DB581" s="92">
        <v>1</v>
      </c>
      <c r="DC581" s="75" t="str">
        <f t="shared" si="377"/>
        <v/>
      </c>
      <c r="DD581" s="16" t="str">
        <f t="shared" si="378"/>
        <v/>
      </c>
      <c r="DE581" s="16" t="str">
        <f t="shared" si="379"/>
        <v/>
      </c>
      <c r="DF581" s="16" t="str">
        <f t="shared" si="393"/>
        <v/>
      </c>
      <c r="DG581" s="16" t="str">
        <f t="shared" si="391"/>
        <v xml:space="preserve"> +  +  + </v>
      </c>
      <c r="DH581" s="16" t="str">
        <f>E581</f>
        <v>HTA</v>
      </c>
      <c r="DI581" s="144">
        <v>44615</v>
      </c>
      <c r="DJ581" s="75" t="str">
        <f t="shared" si="380"/>
        <v>SI</v>
      </c>
      <c r="DL581" s="183"/>
      <c r="DM581" s="183">
        <v>44848</v>
      </c>
      <c r="DN581" s="75" t="str">
        <f t="shared" si="381"/>
        <v>SI</v>
      </c>
      <c r="DO581" s="134"/>
      <c r="DP581" s="75" t="str">
        <f t="shared" si="382"/>
        <v>NO</v>
      </c>
      <c r="DQ581" s="134"/>
      <c r="DR581" s="75" t="str">
        <f t="shared" si="383"/>
        <v>NO</v>
      </c>
      <c r="DS581" s="134"/>
      <c r="DT581" s="75" t="str">
        <f t="shared" si="384"/>
        <v>NO</v>
      </c>
      <c r="DU581" s="144"/>
      <c r="DV581" s="75" t="str">
        <f t="shared" si="385"/>
        <v>NO</v>
      </c>
      <c r="DW581" s="144"/>
      <c r="DX581" s="75" t="str">
        <f t="shared" si="386"/>
        <v>NO</v>
      </c>
      <c r="DY581" s="149">
        <v>44701</v>
      </c>
      <c r="DZ581" s="75" t="str">
        <f t="shared" si="387"/>
        <v>SI</v>
      </c>
      <c r="EA581" s="144">
        <v>44893</v>
      </c>
      <c r="EB581" s="75" t="str">
        <f t="shared" si="388"/>
        <v>SI</v>
      </c>
      <c r="EC581" s="127" t="s">
        <v>132</v>
      </c>
      <c r="ED581" s="127" t="s">
        <v>1530</v>
      </c>
      <c r="EE581" s="127" t="s">
        <v>807</v>
      </c>
      <c r="EF581" s="127" t="s">
        <v>1845</v>
      </c>
      <c r="EG581" s="127">
        <v>53</v>
      </c>
      <c r="EH581" s="127" t="s">
        <v>1793</v>
      </c>
      <c r="EI581" s="92">
        <v>3</v>
      </c>
      <c r="EJ581" s="92"/>
      <c r="EK581" s="145">
        <v>44785</v>
      </c>
      <c r="EL581" s="135">
        <v>1</v>
      </c>
      <c r="EM581" s="162">
        <v>44701</v>
      </c>
      <c r="EN581" s="133">
        <v>93</v>
      </c>
      <c r="EO581" s="134">
        <v>44701</v>
      </c>
      <c r="EP581" s="135">
        <v>156</v>
      </c>
      <c r="EQ581" s="134">
        <v>44701</v>
      </c>
      <c r="ER581" s="99">
        <v>76.400000000000006</v>
      </c>
      <c r="ES581" s="134">
        <v>44701</v>
      </c>
      <c r="ET581" s="225">
        <v>64</v>
      </c>
      <c r="EU581" s="134">
        <v>44701</v>
      </c>
      <c r="EV581" s="135">
        <v>78</v>
      </c>
      <c r="EW581" s="134">
        <v>44785</v>
      </c>
      <c r="EX581" s="127">
        <v>31</v>
      </c>
      <c r="EY581" s="127"/>
      <c r="EZ581" s="127"/>
      <c r="FA581" s="134">
        <v>44785</v>
      </c>
      <c r="FB581" s="127" t="s">
        <v>1799</v>
      </c>
      <c r="FC581" s="134">
        <v>44785</v>
      </c>
      <c r="FD581" s="138">
        <v>4.9000000000000004</v>
      </c>
      <c r="FE581" s="134">
        <v>44785</v>
      </c>
      <c r="FF581" s="127">
        <v>5</v>
      </c>
      <c r="FG581" s="134">
        <v>44785</v>
      </c>
      <c r="FH581" s="138">
        <v>15.8</v>
      </c>
      <c r="FI581" s="145">
        <v>44517</v>
      </c>
      <c r="FJ581" s="127" t="s">
        <v>1712</v>
      </c>
      <c r="FK581" s="127">
        <v>80</v>
      </c>
      <c r="FL581" s="145">
        <v>44907</v>
      </c>
      <c r="FM581" s="127" t="s">
        <v>1885</v>
      </c>
      <c r="FN581" s="145">
        <v>44997</v>
      </c>
      <c r="FO581" s="127"/>
      <c r="FP581" s="127" t="s">
        <v>132</v>
      </c>
      <c r="FQ581" s="127" t="s">
        <v>132</v>
      </c>
      <c r="FR581" s="127" t="s">
        <v>132</v>
      </c>
      <c r="FS581" s="127" t="s">
        <v>132</v>
      </c>
      <c r="FT581" s="127" t="s">
        <v>130</v>
      </c>
      <c r="FU581" s="127"/>
      <c r="GM581" s="127"/>
    </row>
    <row r="582" spans="1:195" s="75" customFormat="1" x14ac:dyDescent="0.25">
      <c r="A582" s="85">
        <v>2022</v>
      </c>
      <c r="B582" s="76">
        <v>44926</v>
      </c>
      <c r="C582" s="85" t="s">
        <v>121</v>
      </c>
      <c r="D582" s="85" t="s">
        <v>122</v>
      </c>
      <c r="E582" s="85" t="s">
        <v>1475</v>
      </c>
      <c r="F582" s="77">
        <f t="shared" si="392"/>
        <v>581</v>
      </c>
      <c r="G582" s="85" t="s">
        <v>1586</v>
      </c>
      <c r="H582" s="85">
        <v>86</v>
      </c>
      <c r="I582" s="85" t="s">
        <v>797</v>
      </c>
      <c r="J582" s="217" t="s">
        <v>983</v>
      </c>
      <c r="K582" s="77" t="str">
        <f>VLOOKUP(J582,[1]CodMpios!$B$1075:$E$1087,4,FALSE)</f>
        <v>86749 - Sibundoy</v>
      </c>
      <c r="L582" s="77" t="str">
        <f>VLOOKUP($J582,[1]Coord_Mpios_X_Y!$B$102:$K$114,9,FALSE)</f>
        <v>1,228746922448</v>
      </c>
      <c r="M582" s="77" t="str">
        <f>VLOOKUP($J582,[1]Coord_Mpios_X_Y!$B$102:$K$114,10,FALSE)</f>
        <v>-76,913075853547</v>
      </c>
      <c r="N582" s="86" t="s">
        <v>1784</v>
      </c>
      <c r="O582" s="86" t="s">
        <v>1776</v>
      </c>
      <c r="P582" s="218"/>
      <c r="Q582" s="85" t="s">
        <v>126</v>
      </c>
      <c r="R582" s="108">
        <v>41180439</v>
      </c>
      <c r="S582" s="62" t="str">
        <f t="shared" si="374"/>
        <v>CC41180439</v>
      </c>
      <c r="T582" s="91" t="s">
        <v>264</v>
      </c>
      <c r="U582" s="85" t="s">
        <v>161</v>
      </c>
      <c r="V582" s="91" t="s">
        <v>520</v>
      </c>
      <c r="W582" s="85" t="s">
        <v>435</v>
      </c>
      <c r="X582" s="87">
        <v>22895</v>
      </c>
      <c r="Y582" s="89">
        <f t="shared" si="389"/>
        <v>62</v>
      </c>
      <c r="Z582" s="63">
        <f>VLOOKUP($Y582,[1]Edades!$A$3:$H$153,4,FALSE)</f>
        <v>6</v>
      </c>
      <c r="AA582" s="63" t="str">
        <f>VLOOKUP($Y582,[1]Edades!$A$3:$H$153,6,FALSE)</f>
        <v>6 - Persona mayor</v>
      </c>
      <c r="AB582" s="63">
        <f>VLOOKUP($Y582,[1]Edades!$A$3:$H$153,7,FALSE)</f>
        <v>13</v>
      </c>
      <c r="AC582" s="63" t="str">
        <f>VLOOKUP($Y582,[1]Edades!$A$3:$H$153,8,FALSE)</f>
        <v>60-64</v>
      </c>
      <c r="AD582" s="91" t="s">
        <v>1590</v>
      </c>
      <c r="AE582" s="85">
        <v>2</v>
      </c>
      <c r="AF582" s="85" t="s">
        <v>807</v>
      </c>
      <c r="AG582" s="86" t="s">
        <v>1777</v>
      </c>
      <c r="AH582" s="85" t="s">
        <v>807</v>
      </c>
      <c r="AI582" s="85" t="s">
        <v>807</v>
      </c>
      <c r="AJ582" s="85" t="s">
        <v>807</v>
      </c>
      <c r="AK582" s="86" t="s">
        <v>1784</v>
      </c>
      <c r="AL582" s="85" t="s">
        <v>807</v>
      </c>
      <c r="AM582" s="85" t="s">
        <v>1786</v>
      </c>
      <c r="AN582" s="85" t="s">
        <v>131</v>
      </c>
      <c r="AO582" s="85" t="s">
        <v>131</v>
      </c>
      <c r="AP582" s="85" t="s">
        <v>131</v>
      </c>
      <c r="AQ582" s="75" t="s">
        <v>1841</v>
      </c>
      <c r="AR582" s="53" t="str">
        <f t="shared" si="390"/>
        <v>86749 - Sibundoy</v>
      </c>
      <c r="AS582" s="85" t="s">
        <v>1669</v>
      </c>
      <c r="AT582" s="85">
        <v>3102976023</v>
      </c>
      <c r="AU582" s="85" t="s">
        <v>1219</v>
      </c>
      <c r="AV582" s="85"/>
      <c r="AW582" s="85"/>
      <c r="AX582" s="85"/>
      <c r="AY582" s="85"/>
      <c r="AZ582" s="85"/>
      <c r="BA582" s="85">
        <v>86</v>
      </c>
      <c r="BB582" s="85" t="s">
        <v>1778</v>
      </c>
      <c r="BC582" s="85">
        <v>86749</v>
      </c>
      <c r="BD582" s="85" t="s">
        <v>1669</v>
      </c>
      <c r="BE582" s="89">
        <v>860010017201</v>
      </c>
      <c r="BF582" s="49" t="s">
        <v>1080</v>
      </c>
      <c r="BG582" s="85" t="s">
        <v>1779</v>
      </c>
      <c r="BH582" s="85" t="s">
        <v>1780</v>
      </c>
      <c r="BI582" s="85">
        <v>4201616</v>
      </c>
      <c r="BJ582" s="85"/>
      <c r="BK582" s="85"/>
      <c r="BL582" s="85" t="s">
        <v>807</v>
      </c>
      <c r="BM582" s="85" t="s">
        <v>130</v>
      </c>
      <c r="BN582" s="85" t="s">
        <v>132</v>
      </c>
      <c r="BO582" s="85">
        <v>0</v>
      </c>
      <c r="BP582" s="85" t="s">
        <v>132</v>
      </c>
      <c r="BQ582" s="85" t="s">
        <v>132</v>
      </c>
      <c r="BR582" s="85" t="s">
        <v>807</v>
      </c>
      <c r="BS582" s="85" t="s">
        <v>807</v>
      </c>
      <c r="BT582" s="90">
        <v>44536</v>
      </c>
      <c r="BU582" s="85" t="s">
        <v>1677</v>
      </c>
      <c r="BV582" s="85" t="s">
        <v>130</v>
      </c>
      <c r="BW582" s="91" t="s">
        <v>1678</v>
      </c>
      <c r="BX582" s="85"/>
      <c r="BY582" s="88" t="s">
        <v>130</v>
      </c>
      <c r="BZ582" s="85" t="s">
        <v>807</v>
      </c>
      <c r="CA582" s="85" t="s">
        <v>807</v>
      </c>
      <c r="CB582" s="85"/>
      <c r="CC582" s="85"/>
      <c r="CD582" s="85" t="s">
        <v>131</v>
      </c>
      <c r="CE582" s="88" t="s">
        <v>1681</v>
      </c>
      <c r="CF582" s="80" t="str">
        <f>E582</f>
        <v>HTA + DM</v>
      </c>
      <c r="CG582" s="109">
        <v>76</v>
      </c>
      <c r="CH582" s="95">
        <v>160</v>
      </c>
      <c r="CI582" s="50">
        <f t="shared" si="375"/>
        <v>29.687499999999993</v>
      </c>
      <c r="CJ582" s="18" t="str">
        <f t="shared" si="376"/>
        <v>SOBREPESO</v>
      </c>
      <c r="CK582" s="95">
        <f>Hoja1!L584</f>
        <v>11</v>
      </c>
      <c r="CL582" s="10" t="s">
        <v>1113</v>
      </c>
      <c r="CM582" s="97">
        <v>44536</v>
      </c>
      <c r="CN582" s="92"/>
      <c r="CO582" s="75">
        <v>1</v>
      </c>
      <c r="CP582" s="97">
        <v>44536</v>
      </c>
      <c r="CQ582" s="75">
        <v>1</v>
      </c>
      <c r="CR582" s="97">
        <v>44536</v>
      </c>
      <c r="CS582" s="75">
        <v>1</v>
      </c>
      <c r="CT582" s="92" t="s">
        <v>1709</v>
      </c>
      <c r="CU582" s="93" t="s">
        <v>807</v>
      </c>
      <c r="CV582" s="92"/>
      <c r="CW582" s="102">
        <v>130</v>
      </c>
      <c r="CX582" s="102">
        <v>82</v>
      </c>
      <c r="CY582" s="93" t="s">
        <v>807</v>
      </c>
      <c r="CZ582" s="92" t="s">
        <v>132</v>
      </c>
      <c r="DA582" s="75" t="s">
        <v>807</v>
      </c>
      <c r="DB582" s="92">
        <v>0</v>
      </c>
      <c r="DC582" s="75" t="str">
        <f t="shared" si="377"/>
        <v/>
      </c>
      <c r="DD582" s="16" t="str">
        <f t="shared" si="378"/>
        <v/>
      </c>
      <c r="DE582" s="16" t="str">
        <f t="shared" si="379"/>
        <v/>
      </c>
      <c r="DF582" s="16" t="str">
        <f t="shared" si="393"/>
        <v/>
      </c>
      <c r="DG582" s="16" t="str">
        <f t="shared" si="391"/>
        <v xml:space="preserve"> +  +  + </v>
      </c>
      <c r="DH582" s="16" t="str">
        <f t="shared" ref="DH582:DH585" si="394">E582</f>
        <v>HTA + DM</v>
      </c>
      <c r="DI582" s="98"/>
      <c r="DJ582" s="75" t="str">
        <f t="shared" si="380"/>
        <v>NO</v>
      </c>
      <c r="DL582" s="98"/>
      <c r="DM582" s="98">
        <v>44537</v>
      </c>
      <c r="DN582" s="75" t="str">
        <f t="shared" si="381"/>
        <v>SI</v>
      </c>
      <c r="DO582" s="98"/>
      <c r="DP582" s="75" t="str">
        <f t="shared" si="382"/>
        <v>NO</v>
      </c>
      <c r="DQ582" s="98"/>
      <c r="DR582" s="75" t="str">
        <f t="shared" si="383"/>
        <v>NO</v>
      </c>
      <c r="DS582" s="98"/>
      <c r="DT582" s="75" t="str">
        <f t="shared" si="384"/>
        <v>NO</v>
      </c>
      <c r="DU582" s="98"/>
      <c r="DV582" s="75" t="str">
        <f t="shared" si="385"/>
        <v>NO</v>
      </c>
      <c r="DW582" s="98">
        <v>44428</v>
      </c>
      <c r="DX582" s="75" t="str">
        <f t="shared" si="386"/>
        <v>SI</v>
      </c>
      <c r="DY582" s="98">
        <v>44428</v>
      </c>
      <c r="DZ582" s="75" t="str">
        <f t="shared" si="387"/>
        <v>SI</v>
      </c>
      <c r="EA582" s="98"/>
      <c r="EB582" s="75" t="str">
        <f t="shared" si="388"/>
        <v>NO</v>
      </c>
      <c r="EC582" s="98" t="s">
        <v>807</v>
      </c>
      <c r="ED582" s="92" t="s">
        <v>1530</v>
      </c>
      <c r="EE582" s="92"/>
      <c r="EF582" s="98" t="s">
        <v>807</v>
      </c>
      <c r="EG582" s="94"/>
      <c r="EH582" s="92" t="s">
        <v>1793</v>
      </c>
      <c r="EI582" s="99" t="s">
        <v>807</v>
      </c>
      <c r="EJ582" s="99"/>
      <c r="EK582" s="111">
        <v>44530</v>
      </c>
      <c r="EL582" s="92">
        <v>0.9</v>
      </c>
      <c r="EM582" s="112">
        <v>44530</v>
      </c>
      <c r="EN582" s="102">
        <v>91</v>
      </c>
      <c r="EO582" s="111">
        <v>44530</v>
      </c>
      <c r="EP582" s="92">
        <v>176</v>
      </c>
      <c r="EQ582" s="111">
        <v>44530</v>
      </c>
      <c r="ER582" s="99">
        <v>55.599999999999994</v>
      </c>
      <c r="ES582" s="111">
        <v>44530</v>
      </c>
      <c r="ET582" s="192">
        <v>68</v>
      </c>
      <c r="EU582" s="111">
        <v>44530</v>
      </c>
      <c r="EV582" s="92">
        <v>262</v>
      </c>
      <c r="EW582" s="101" t="s">
        <v>1940</v>
      </c>
      <c r="EX582" s="92"/>
      <c r="EY582" s="112">
        <v>44530</v>
      </c>
      <c r="EZ582" s="92">
        <v>4.8</v>
      </c>
      <c r="FA582" s="102"/>
      <c r="FB582" s="102"/>
      <c r="FC582" s="92"/>
      <c r="FD582" s="92"/>
      <c r="FE582" s="112">
        <v>44530</v>
      </c>
      <c r="FF582" s="125">
        <v>12</v>
      </c>
      <c r="FG582" s="111">
        <v>44530</v>
      </c>
      <c r="FH582" s="125">
        <v>85</v>
      </c>
      <c r="FI582" s="92"/>
      <c r="FJ582" s="94"/>
      <c r="FK582" s="92"/>
      <c r="FL582" s="97">
        <v>44536</v>
      </c>
      <c r="FM582" s="98" t="s">
        <v>1530</v>
      </c>
      <c r="FN582" s="97">
        <v>44536</v>
      </c>
      <c r="FO582" s="107" t="s">
        <v>807</v>
      </c>
      <c r="FP582" s="92" t="s">
        <v>132</v>
      </c>
      <c r="FQ582" s="92" t="s">
        <v>132</v>
      </c>
      <c r="FR582" s="92" t="s">
        <v>132</v>
      </c>
      <c r="FS582" s="107" t="s">
        <v>807</v>
      </c>
      <c r="FT582" s="92" t="s">
        <v>132</v>
      </c>
      <c r="FU582" s="92"/>
      <c r="GM582" s="102"/>
    </row>
    <row r="583" spans="1:195" s="75" customFormat="1" x14ac:dyDescent="0.25">
      <c r="A583" s="85">
        <v>2022</v>
      </c>
      <c r="B583" s="76">
        <v>44926</v>
      </c>
      <c r="C583" s="85" t="s">
        <v>121</v>
      </c>
      <c r="D583" s="85" t="s">
        <v>122</v>
      </c>
      <c r="E583" s="85" t="s">
        <v>1475</v>
      </c>
      <c r="F583" s="77">
        <f t="shared" si="392"/>
        <v>582</v>
      </c>
      <c r="G583" s="85" t="s">
        <v>1586</v>
      </c>
      <c r="H583" s="85">
        <v>86</v>
      </c>
      <c r="I583" s="85" t="s">
        <v>797</v>
      </c>
      <c r="J583" s="217" t="s">
        <v>800</v>
      </c>
      <c r="K583" s="77" t="str">
        <f>VLOOKUP(J583,[1]CodMpios!$B$1075:$E$1087,4,FALSE)</f>
        <v>86001 - Mocoa</v>
      </c>
      <c r="L583" s="77" t="str">
        <f>VLOOKUP($J583,[1]Coord_Mpios_X_Y!$B$102:$K$114,9,FALSE)</f>
        <v>1,228574994655</v>
      </c>
      <c r="M583" s="77" t="str">
        <f>VLOOKUP($J583,[1]Coord_Mpios_X_Y!$B$102:$K$114,10,FALSE)</f>
        <v>-76,684362183288</v>
      </c>
      <c r="N583" s="86" t="s">
        <v>1784</v>
      </c>
      <c r="O583" s="86" t="s">
        <v>1776</v>
      </c>
      <c r="P583" s="218"/>
      <c r="Q583" s="85" t="s">
        <v>126</v>
      </c>
      <c r="R583" s="108">
        <v>18123100</v>
      </c>
      <c r="S583" s="62" t="str">
        <f t="shared" si="374"/>
        <v>CC18123100</v>
      </c>
      <c r="T583" s="91" t="s">
        <v>895</v>
      </c>
      <c r="U583" s="85" t="s">
        <v>159</v>
      </c>
      <c r="V583" s="91" t="s">
        <v>271</v>
      </c>
      <c r="W583" s="85" t="s">
        <v>259</v>
      </c>
      <c r="X583" s="87">
        <v>21645</v>
      </c>
      <c r="Y583" s="89">
        <f t="shared" si="389"/>
        <v>59</v>
      </c>
      <c r="Z583" s="63">
        <f>VLOOKUP($Y583,[1]Edades!$A$3:$H$153,4,FALSE)</f>
        <v>5</v>
      </c>
      <c r="AA583" s="63" t="str">
        <f>VLOOKUP($Y583,[1]Edades!$A$3:$H$153,6,FALSE)</f>
        <v>5 - Adultez</v>
      </c>
      <c r="AB583" s="63">
        <f>VLOOKUP($Y583,[1]Edades!$A$3:$H$153,7,FALSE)</f>
        <v>12</v>
      </c>
      <c r="AC583" s="63" t="str">
        <f>VLOOKUP($Y583,[1]Edades!$A$3:$H$153,8,FALSE)</f>
        <v>55-59</v>
      </c>
      <c r="AD583" s="91" t="s">
        <v>1589</v>
      </c>
      <c r="AE583" s="85">
        <v>1</v>
      </c>
      <c r="AF583" s="85" t="s">
        <v>807</v>
      </c>
      <c r="AG583" s="128" t="s">
        <v>132</v>
      </c>
      <c r="AH583" s="128" t="s">
        <v>132</v>
      </c>
      <c r="AI583" s="85" t="s">
        <v>2236</v>
      </c>
      <c r="AJ583" s="85" t="s">
        <v>807</v>
      </c>
      <c r="AK583" s="127" t="s">
        <v>1784</v>
      </c>
      <c r="AL583" s="86" t="s">
        <v>1602</v>
      </c>
      <c r="AM583" s="85" t="s">
        <v>1786</v>
      </c>
      <c r="AN583" s="85" t="s">
        <v>131</v>
      </c>
      <c r="AO583" s="85" t="s">
        <v>131</v>
      </c>
      <c r="AP583" s="85" t="s">
        <v>131</v>
      </c>
      <c r="AQ583" s="128" t="s">
        <v>1841</v>
      </c>
      <c r="AR583" s="53" t="str">
        <f t="shared" si="390"/>
        <v>86001 - Mocoa</v>
      </c>
      <c r="AS583" s="85" t="s">
        <v>1586</v>
      </c>
      <c r="AT583" s="85">
        <v>3114784119</v>
      </c>
      <c r="AU583" s="85" t="s">
        <v>1219</v>
      </c>
      <c r="AV583" s="85"/>
      <c r="AW583" s="85"/>
      <c r="AX583" s="85"/>
      <c r="AY583" s="85"/>
      <c r="AZ583" s="85"/>
      <c r="BA583" s="85">
        <v>86</v>
      </c>
      <c r="BB583" s="85" t="s">
        <v>1778</v>
      </c>
      <c r="BC583" s="85">
        <v>86001</v>
      </c>
      <c r="BD583" s="85" t="s">
        <v>1586</v>
      </c>
      <c r="BE583" s="89">
        <v>860010017201</v>
      </c>
      <c r="BF583" s="49" t="s">
        <v>1079</v>
      </c>
      <c r="BG583" s="85" t="s">
        <v>1779</v>
      </c>
      <c r="BH583" s="85" t="s">
        <v>1780</v>
      </c>
      <c r="BI583" s="85">
        <v>4201616</v>
      </c>
      <c r="BJ583" s="85"/>
      <c r="BK583" s="85"/>
      <c r="BL583" s="85" t="s">
        <v>807</v>
      </c>
      <c r="BM583" s="127" t="s">
        <v>130</v>
      </c>
      <c r="BN583" s="127" t="s">
        <v>132</v>
      </c>
      <c r="BO583" s="85">
        <v>0</v>
      </c>
      <c r="BP583" s="127" t="s">
        <v>132</v>
      </c>
      <c r="BQ583" s="127" t="s">
        <v>132</v>
      </c>
      <c r="BR583" s="85" t="s">
        <v>1676</v>
      </c>
      <c r="BS583" s="127" t="s">
        <v>132</v>
      </c>
      <c r="BT583" s="161">
        <v>44916</v>
      </c>
      <c r="BU583" s="127" t="s">
        <v>1677</v>
      </c>
      <c r="BV583" s="127" t="s">
        <v>130</v>
      </c>
      <c r="BW583" s="91" t="s">
        <v>1530</v>
      </c>
      <c r="BX583" s="127" t="s">
        <v>132</v>
      </c>
      <c r="BY583" s="127" t="s">
        <v>132</v>
      </c>
      <c r="BZ583" s="127" t="s">
        <v>132</v>
      </c>
      <c r="CA583" s="127" t="s">
        <v>132</v>
      </c>
      <c r="CB583" s="127" t="s">
        <v>132</v>
      </c>
      <c r="CC583" s="127" t="s">
        <v>132</v>
      </c>
      <c r="CD583" s="127" t="s">
        <v>131</v>
      </c>
      <c r="CE583" s="127" t="s">
        <v>1681</v>
      </c>
      <c r="CF583" s="127" t="s">
        <v>132</v>
      </c>
      <c r="CG583" s="130">
        <v>96</v>
      </c>
      <c r="CH583" s="131">
        <v>175</v>
      </c>
      <c r="CI583" s="50">
        <f t="shared" si="375"/>
        <v>31.346938775510203</v>
      </c>
      <c r="CJ583" s="18" t="str">
        <f t="shared" si="376"/>
        <v>OBESIDAD</v>
      </c>
      <c r="CK583" s="95">
        <f>Hoja1!L585</f>
        <v>23</v>
      </c>
      <c r="CL583" s="10" t="s">
        <v>1114</v>
      </c>
      <c r="CM583" s="137">
        <v>44539</v>
      </c>
      <c r="CN583" s="127"/>
      <c r="CO583" s="75">
        <v>1</v>
      </c>
      <c r="CP583" s="137">
        <v>44531</v>
      </c>
      <c r="CQ583" s="75">
        <v>1</v>
      </c>
      <c r="CR583" s="144">
        <v>44841</v>
      </c>
      <c r="CS583" s="75">
        <v>1</v>
      </c>
      <c r="CT583" s="110" t="s">
        <v>1707</v>
      </c>
      <c r="CU583" s="127" t="s">
        <v>132</v>
      </c>
      <c r="CV583" s="127"/>
      <c r="CW583" s="133">
        <v>130</v>
      </c>
      <c r="CX583" s="133">
        <v>80</v>
      </c>
      <c r="CY583" s="125" t="s">
        <v>132</v>
      </c>
      <c r="CZ583" s="127" t="s">
        <v>132</v>
      </c>
      <c r="DA583" s="127" t="s">
        <v>130</v>
      </c>
      <c r="DB583" s="92">
        <v>1</v>
      </c>
      <c r="DC583" s="75" t="str">
        <f t="shared" si="377"/>
        <v/>
      </c>
      <c r="DD583" s="16" t="str">
        <f t="shared" si="378"/>
        <v/>
      </c>
      <c r="DE583" s="16" t="str">
        <f t="shared" si="379"/>
        <v/>
      </c>
      <c r="DF583" s="16" t="str">
        <f t="shared" si="393"/>
        <v/>
      </c>
      <c r="DG583" s="16" t="str">
        <f t="shared" si="391"/>
        <v xml:space="preserve"> +  +  + </v>
      </c>
      <c r="DH583" s="16" t="str">
        <f t="shared" si="394"/>
        <v>HTA + DM</v>
      </c>
      <c r="DI583" s="127"/>
      <c r="DJ583" s="75" t="str">
        <f t="shared" si="380"/>
        <v>NO</v>
      </c>
      <c r="DL583" s="127"/>
      <c r="DM583" s="134"/>
      <c r="DN583" s="75" t="str">
        <f t="shared" si="381"/>
        <v>NO</v>
      </c>
      <c r="DO583" s="134"/>
      <c r="DP583" s="75" t="str">
        <f t="shared" si="382"/>
        <v>NO</v>
      </c>
      <c r="DQ583" s="134"/>
      <c r="DR583" s="75" t="str">
        <f t="shared" si="383"/>
        <v>NO</v>
      </c>
      <c r="DS583" s="134"/>
      <c r="DT583" s="75" t="str">
        <f t="shared" si="384"/>
        <v>NO</v>
      </c>
      <c r="DU583" s="134"/>
      <c r="DV583" s="75" t="str">
        <f t="shared" si="385"/>
        <v>NO</v>
      </c>
      <c r="DW583" s="144"/>
      <c r="DX583" s="75" t="str">
        <f t="shared" si="386"/>
        <v>NO</v>
      </c>
      <c r="DY583" s="161">
        <v>44621</v>
      </c>
      <c r="DZ583" s="75" t="str">
        <f t="shared" si="387"/>
        <v>SI</v>
      </c>
      <c r="EA583" s="134"/>
      <c r="EB583" s="75" t="str">
        <f t="shared" si="388"/>
        <v>NO</v>
      </c>
      <c r="EC583" s="134" t="s">
        <v>132</v>
      </c>
      <c r="ED583" s="127" t="s">
        <v>1530</v>
      </c>
      <c r="EE583" s="127" t="s">
        <v>131</v>
      </c>
      <c r="EF583" s="127" t="s">
        <v>1845</v>
      </c>
      <c r="EG583" s="127">
        <v>145</v>
      </c>
      <c r="EH583" s="127" t="s">
        <v>131</v>
      </c>
      <c r="EI583" s="127">
        <v>1</v>
      </c>
      <c r="EJ583" s="127"/>
      <c r="EK583" s="145">
        <v>44621</v>
      </c>
      <c r="EL583" s="135">
        <v>0.72</v>
      </c>
      <c r="EM583" s="152">
        <v>44771</v>
      </c>
      <c r="EN583" s="133">
        <v>102</v>
      </c>
      <c r="EO583" s="146">
        <v>44771</v>
      </c>
      <c r="EP583" s="135">
        <v>184</v>
      </c>
      <c r="EQ583" s="144">
        <v>44771</v>
      </c>
      <c r="ER583" s="99">
        <v>99.2</v>
      </c>
      <c r="ES583" s="144">
        <v>44771</v>
      </c>
      <c r="ET583" s="225">
        <v>64</v>
      </c>
      <c r="EU583" s="144">
        <v>44771</v>
      </c>
      <c r="EV583" s="135">
        <v>104</v>
      </c>
      <c r="EW583" s="144">
        <v>44621</v>
      </c>
      <c r="EX583" s="127">
        <v>2.04</v>
      </c>
      <c r="EY583" s="134">
        <v>44771</v>
      </c>
      <c r="EZ583" s="127">
        <v>7</v>
      </c>
      <c r="FA583" s="146">
        <v>44621</v>
      </c>
      <c r="FB583" s="133" t="s">
        <v>1799</v>
      </c>
      <c r="FC583" s="144">
        <v>44621</v>
      </c>
      <c r="FD583" s="135">
        <v>3.8</v>
      </c>
      <c r="FE583" s="144">
        <v>44621</v>
      </c>
      <c r="FF583" s="135">
        <v>1.62</v>
      </c>
      <c r="FG583" s="144">
        <v>44621</v>
      </c>
      <c r="FH583" s="135">
        <v>79.09</v>
      </c>
      <c r="FI583" s="145">
        <v>44621</v>
      </c>
      <c r="FJ583" s="132" t="s">
        <v>1712</v>
      </c>
      <c r="FK583" s="127">
        <v>110</v>
      </c>
      <c r="FL583" s="161">
        <v>44728</v>
      </c>
      <c r="FM583" s="134" t="s">
        <v>1530</v>
      </c>
      <c r="FN583" s="161">
        <v>44820</v>
      </c>
      <c r="FO583" s="138"/>
      <c r="FP583" s="127" t="s">
        <v>132</v>
      </c>
      <c r="FQ583" s="127" t="s">
        <v>132</v>
      </c>
      <c r="FR583" s="127" t="s">
        <v>132</v>
      </c>
      <c r="FS583" s="138" t="s">
        <v>807</v>
      </c>
      <c r="FT583" s="127" t="s">
        <v>132</v>
      </c>
      <c r="FU583" s="127"/>
      <c r="GM583" s="133"/>
    </row>
    <row r="584" spans="1:195" s="75" customFormat="1" x14ac:dyDescent="0.25">
      <c r="A584" s="85">
        <v>2022</v>
      </c>
      <c r="B584" s="76">
        <v>44926</v>
      </c>
      <c r="C584" s="85" t="s">
        <v>121</v>
      </c>
      <c r="D584" s="85" t="s">
        <v>122</v>
      </c>
      <c r="E584" s="85" t="s">
        <v>123</v>
      </c>
      <c r="F584" s="77">
        <f t="shared" si="392"/>
        <v>583</v>
      </c>
      <c r="G584" s="85" t="s">
        <v>1586</v>
      </c>
      <c r="H584" s="85">
        <v>86</v>
      </c>
      <c r="I584" s="85" t="s">
        <v>797</v>
      </c>
      <c r="J584" s="217" t="s">
        <v>800</v>
      </c>
      <c r="K584" s="77" t="str">
        <f>VLOOKUP(J584,[1]CodMpios!$B$1075:$E$1087,4,FALSE)</f>
        <v>86001 - Mocoa</v>
      </c>
      <c r="L584" s="77" t="str">
        <f>VLOOKUP($J584,[1]Coord_Mpios_X_Y!$B$102:$K$114,9,FALSE)</f>
        <v>1,228574994655</v>
      </c>
      <c r="M584" s="77" t="str">
        <f>VLOOKUP($J584,[1]Coord_Mpios_X_Y!$B$102:$K$114,10,FALSE)</f>
        <v>-76,684362183288</v>
      </c>
      <c r="N584" s="86" t="s">
        <v>1784</v>
      </c>
      <c r="O584" s="86" t="s">
        <v>1776</v>
      </c>
      <c r="P584" s="218"/>
      <c r="Q584" s="85" t="s">
        <v>126</v>
      </c>
      <c r="R584" s="108">
        <v>18109423</v>
      </c>
      <c r="S584" s="62" t="str">
        <f t="shared" si="374"/>
        <v>CC18109423</v>
      </c>
      <c r="T584" s="91" t="s">
        <v>896</v>
      </c>
      <c r="U584" s="85" t="s">
        <v>530</v>
      </c>
      <c r="V584" s="91" t="s">
        <v>529</v>
      </c>
      <c r="W584" s="85" t="s">
        <v>815</v>
      </c>
      <c r="X584" s="87">
        <v>22619</v>
      </c>
      <c r="Y584" s="89">
        <f t="shared" si="389"/>
        <v>61</v>
      </c>
      <c r="Z584" s="63">
        <f>VLOOKUP($Y584,[1]Edades!$A$3:$H$153,4,FALSE)</f>
        <v>6</v>
      </c>
      <c r="AA584" s="63" t="str">
        <f>VLOOKUP($Y584,[1]Edades!$A$3:$H$153,6,FALSE)</f>
        <v>6 - Persona mayor</v>
      </c>
      <c r="AB584" s="63">
        <f>VLOOKUP($Y584,[1]Edades!$A$3:$H$153,7,FALSE)</f>
        <v>13</v>
      </c>
      <c r="AC584" s="63" t="str">
        <f>VLOOKUP($Y584,[1]Edades!$A$3:$H$153,8,FALSE)</f>
        <v>60-64</v>
      </c>
      <c r="AD584" s="91" t="s">
        <v>1589</v>
      </c>
      <c r="AE584" s="85">
        <v>1</v>
      </c>
      <c r="AF584" s="85" t="s">
        <v>807</v>
      </c>
      <c r="AG584" s="86" t="s">
        <v>212</v>
      </c>
      <c r="AH584" s="86" t="s">
        <v>130</v>
      </c>
      <c r="AI584" s="85" t="s">
        <v>807</v>
      </c>
      <c r="AJ584" s="85" t="s">
        <v>807</v>
      </c>
      <c r="AK584" s="86" t="s">
        <v>1784</v>
      </c>
      <c r="AL584" s="86" t="s">
        <v>1601</v>
      </c>
      <c r="AM584" s="85" t="s">
        <v>1786</v>
      </c>
      <c r="AN584" s="85" t="s">
        <v>131</v>
      </c>
      <c r="AO584" s="85" t="s">
        <v>131</v>
      </c>
      <c r="AP584" s="85" t="s">
        <v>131</v>
      </c>
      <c r="AQ584" s="75" t="s">
        <v>1841</v>
      </c>
      <c r="AR584" s="53" t="str">
        <f t="shared" si="390"/>
        <v>86001 - Mocoa</v>
      </c>
      <c r="AS584" s="85" t="s">
        <v>1655</v>
      </c>
      <c r="AT584" s="85">
        <v>3123873351</v>
      </c>
      <c r="AU584" s="85" t="s">
        <v>1219</v>
      </c>
      <c r="AV584" s="85"/>
      <c r="AW584" s="85"/>
      <c r="AX584" s="85"/>
      <c r="AY584" s="85"/>
      <c r="AZ584" s="85"/>
      <c r="BA584" s="85">
        <v>86</v>
      </c>
      <c r="BB584" s="85" t="s">
        <v>1778</v>
      </c>
      <c r="BC584" s="85">
        <v>86001</v>
      </c>
      <c r="BD584" s="85" t="s">
        <v>1655</v>
      </c>
      <c r="BE584" s="89">
        <v>860010017201</v>
      </c>
      <c r="BF584" s="49" t="s">
        <v>1079</v>
      </c>
      <c r="BG584" s="85" t="s">
        <v>1779</v>
      </c>
      <c r="BH584" s="85" t="s">
        <v>1780</v>
      </c>
      <c r="BI584" s="85">
        <v>4201616</v>
      </c>
      <c r="BJ584" s="85"/>
      <c r="BK584" s="85"/>
      <c r="BL584" s="85" t="s">
        <v>807</v>
      </c>
      <c r="BM584" s="85" t="s">
        <v>130</v>
      </c>
      <c r="BN584" s="85" t="s">
        <v>132</v>
      </c>
      <c r="BO584" s="85">
        <v>0</v>
      </c>
      <c r="BP584" s="85" t="s">
        <v>132</v>
      </c>
      <c r="BQ584" s="85" t="s">
        <v>132</v>
      </c>
      <c r="BR584" s="85" t="s">
        <v>807</v>
      </c>
      <c r="BS584" s="85" t="s">
        <v>807</v>
      </c>
      <c r="BT584" s="87">
        <v>44853</v>
      </c>
      <c r="BU584" s="85" t="s">
        <v>1677</v>
      </c>
      <c r="BV584" s="85" t="s">
        <v>130</v>
      </c>
      <c r="BW584" s="91" t="s">
        <v>1678</v>
      </c>
      <c r="BX584" s="85"/>
      <c r="BY584" s="85" t="s">
        <v>132</v>
      </c>
      <c r="BZ584" s="85" t="s">
        <v>807</v>
      </c>
      <c r="CA584" s="85" t="s">
        <v>807</v>
      </c>
      <c r="CB584" s="85"/>
      <c r="CC584" s="85"/>
      <c r="CD584" s="85" t="s">
        <v>131</v>
      </c>
      <c r="CE584" s="88" t="s">
        <v>1681</v>
      </c>
      <c r="CF584" s="80" t="str">
        <f t="shared" ref="CF584:CF588" si="395">E584</f>
        <v>HTA</v>
      </c>
      <c r="CG584" s="109">
        <v>78</v>
      </c>
      <c r="CH584" s="95">
        <v>174</v>
      </c>
      <c r="CI584" s="50">
        <f t="shared" si="375"/>
        <v>25.762980578676178</v>
      </c>
      <c r="CJ584" s="18" t="str">
        <f t="shared" si="376"/>
        <v>SOBREPESO</v>
      </c>
      <c r="CK584" s="95">
        <f>Hoja1!L586</f>
        <v>8</v>
      </c>
      <c r="CL584" s="10" t="s">
        <v>1112</v>
      </c>
      <c r="CM584" s="98">
        <v>44544</v>
      </c>
      <c r="CN584" s="92"/>
      <c r="CO584" s="75">
        <v>1</v>
      </c>
      <c r="CP584" s="98">
        <v>44474</v>
      </c>
      <c r="CQ584" s="75">
        <v>2</v>
      </c>
      <c r="CR584" s="65" t="s">
        <v>1222</v>
      </c>
      <c r="CS584" s="75">
        <v>0</v>
      </c>
      <c r="CT584" s="110" t="s">
        <v>131</v>
      </c>
      <c r="CU584" s="93" t="s">
        <v>807</v>
      </c>
      <c r="CV584" s="92"/>
      <c r="CW584" s="102">
        <v>140</v>
      </c>
      <c r="CX584" s="102">
        <v>70</v>
      </c>
      <c r="CY584" s="93" t="s">
        <v>807</v>
      </c>
      <c r="CZ584" s="92" t="s">
        <v>132</v>
      </c>
      <c r="DA584" s="75" t="s">
        <v>807</v>
      </c>
      <c r="DB584" s="92">
        <v>0</v>
      </c>
      <c r="DC584" s="75" t="str">
        <f t="shared" si="377"/>
        <v/>
      </c>
      <c r="DD584" s="16" t="str">
        <f t="shared" si="378"/>
        <v/>
      </c>
      <c r="DE584" s="16" t="str">
        <f t="shared" si="379"/>
        <v/>
      </c>
      <c r="DF584" s="16" t="str">
        <f t="shared" si="393"/>
        <v/>
      </c>
      <c r="DG584" s="16" t="str">
        <f t="shared" si="391"/>
        <v xml:space="preserve"> +  +  + </v>
      </c>
      <c r="DH584" s="16" t="str">
        <f t="shared" si="394"/>
        <v>HTA</v>
      </c>
      <c r="DI584" s="98"/>
      <c r="DJ584" s="75" t="str">
        <f t="shared" si="380"/>
        <v>NO</v>
      </c>
      <c r="DL584" s="98"/>
      <c r="DM584" s="97">
        <v>44481</v>
      </c>
      <c r="DN584" s="75" t="str">
        <f t="shared" si="381"/>
        <v>SI</v>
      </c>
      <c r="DO584" s="98"/>
      <c r="DP584" s="75" t="str">
        <f t="shared" si="382"/>
        <v>NO</v>
      </c>
      <c r="DQ584" s="98"/>
      <c r="DR584" s="75" t="str">
        <f t="shared" si="383"/>
        <v>NO</v>
      </c>
      <c r="DS584" s="98"/>
      <c r="DT584" s="75" t="str">
        <f t="shared" si="384"/>
        <v>NO</v>
      </c>
      <c r="DU584" s="98"/>
      <c r="DV584" s="75" t="str">
        <f t="shared" si="385"/>
        <v>NO</v>
      </c>
      <c r="DW584" s="98">
        <v>44860</v>
      </c>
      <c r="DX584" s="75" t="str">
        <f t="shared" si="386"/>
        <v>SI</v>
      </c>
      <c r="DY584" s="98"/>
      <c r="DZ584" s="75" t="str">
        <f t="shared" si="387"/>
        <v>NO</v>
      </c>
      <c r="EA584" s="98"/>
      <c r="EB584" s="75" t="str">
        <f t="shared" si="388"/>
        <v>NO</v>
      </c>
      <c r="EC584" s="98" t="s">
        <v>807</v>
      </c>
      <c r="ED584" s="92" t="s">
        <v>1530</v>
      </c>
      <c r="EE584" s="92"/>
      <c r="EF584" s="98" t="s">
        <v>807</v>
      </c>
      <c r="EG584" s="94"/>
      <c r="EH584" s="99" t="s">
        <v>131</v>
      </c>
      <c r="EI584" s="99" t="s">
        <v>807</v>
      </c>
      <c r="EJ584" s="99"/>
      <c r="EK584" s="106">
        <v>44517</v>
      </c>
      <c r="EL584" s="92">
        <v>1.35</v>
      </c>
      <c r="EM584" s="100">
        <v>44649</v>
      </c>
      <c r="EN584" s="102">
        <v>84</v>
      </c>
      <c r="EO584" s="106">
        <v>44517</v>
      </c>
      <c r="EP584" s="92">
        <v>92.6</v>
      </c>
      <c r="EQ584" s="106">
        <v>44517</v>
      </c>
      <c r="ER584" s="99">
        <v>48.139999999999993</v>
      </c>
      <c r="ES584" s="106">
        <v>44517</v>
      </c>
      <c r="ET584" s="192">
        <v>34</v>
      </c>
      <c r="EU584" s="106">
        <v>44517</v>
      </c>
      <c r="EV584" s="92">
        <v>52.3</v>
      </c>
      <c r="EW584" s="106">
        <v>44517</v>
      </c>
      <c r="EX584" s="92"/>
      <c r="EY584" s="103"/>
      <c r="EZ584" s="92"/>
      <c r="FA584" s="102"/>
      <c r="FB584" s="102"/>
      <c r="FC584" s="92"/>
      <c r="FD584" s="92"/>
      <c r="FE584" s="100">
        <v>44517</v>
      </c>
      <c r="FF584" s="105">
        <v>25.9</v>
      </c>
      <c r="FG584" s="106">
        <v>44517</v>
      </c>
      <c r="FH584" s="105">
        <v>64.400000000000006</v>
      </c>
      <c r="FI584" s="92"/>
      <c r="FJ584" s="94"/>
      <c r="FK584" s="92"/>
      <c r="FL584" s="98">
        <v>44853</v>
      </c>
      <c r="FM584" s="98" t="s">
        <v>1530</v>
      </c>
      <c r="FN584" s="98">
        <v>44945</v>
      </c>
      <c r="FO584" s="107"/>
      <c r="FP584" s="92" t="s">
        <v>132</v>
      </c>
      <c r="FQ584" s="92" t="s">
        <v>132</v>
      </c>
      <c r="FR584" s="92" t="s">
        <v>132</v>
      </c>
      <c r="FS584" s="107" t="s">
        <v>807</v>
      </c>
      <c r="FT584" s="92" t="s">
        <v>132</v>
      </c>
      <c r="FU584" s="92"/>
      <c r="GM584" s="102"/>
    </row>
    <row r="585" spans="1:195" s="75" customFormat="1" x14ac:dyDescent="0.25">
      <c r="A585" s="85">
        <v>2022</v>
      </c>
      <c r="B585" s="76">
        <v>44926</v>
      </c>
      <c r="C585" s="85" t="s">
        <v>121</v>
      </c>
      <c r="D585" s="85" t="s">
        <v>122</v>
      </c>
      <c r="E585" s="85" t="s">
        <v>1475</v>
      </c>
      <c r="F585" s="77">
        <f t="shared" si="392"/>
        <v>584</v>
      </c>
      <c r="G585" s="85" t="s">
        <v>1586</v>
      </c>
      <c r="H585" s="85">
        <v>86</v>
      </c>
      <c r="I585" s="85" t="s">
        <v>797</v>
      </c>
      <c r="J585" s="217" t="s">
        <v>800</v>
      </c>
      <c r="K585" s="77" t="str">
        <f>VLOOKUP(J585,[1]CodMpios!$B$1075:$E$1087,4,FALSE)</f>
        <v>86001 - Mocoa</v>
      </c>
      <c r="L585" s="77" t="str">
        <f>VLOOKUP($J585,[1]Coord_Mpios_X_Y!$B$102:$K$114,9,FALSE)</f>
        <v>1,228574994655</v>
      </c>
      <c r="M585" s="77" t="str">
        <f>VLOOKUP($J585,[1]Coord_Mpios_X_Y!$B$102:$K$114,10,FALSE)</f>
        <v>-76,684362183288</v>
      </c>
      <c r="N585" s="86" t="s">
        <v>1784</v>
      </c>
      <c r="O585" s="86" t="s">
        <v>1794</v>
      </c>
      <c r="P585" s="218">
        <v>44326</v>
      </c>
      <c r="Q585" s="85" t="s">
        <v>126</v>
      </c>
      <c r="R585" s="108">
        <v>18935755</v>
      </c>
      <c r="S585" s="62" t="str">
        <f t="shared" si="374"/>
        <v>CC18935755</v>
      </c>
      <c r="T585" s="91" t="s">
        <v>861</v>
      </c>
      <c r="U585" s="85" t="s">
        <v>897</v>
      </c>
      <c r="V585" s="91" t="s">
        <v>166</v>
      </c>
      <c r="W585" s="85" t="s">
        <v>898</v>
      </c>
      <c r="X585" s="87">
        <v>20472</v>
      </c>
      <c r="Y585" s="89">
        <f t="shared" si="389"/>
        <v>56</v>
      </c>
      <c r="Z585" s="63">
        <f>VLOOKUP($Y585,[1]Edades!$A$3:$H$153,4,FALSE)</f>
        <v>5</v>
      </c>
      <c r="AA585" s="63" t="str">
        <f>VLOOKUP($Y585,[1]Edades!$A$3:$H$153,6,FALSE)</f>
        <v>5 - Adultez</v>
      </c>
      <c r="AB585" s="63">
        <f>VLOOKUP($Y585,[1]Edades!$A$3:$H$153,7,FALSE)</f>
        <v>12</v>
      </c>
      <c r="AC585" s="63" t="str">
        <f>VLOOKUP($Y585,[1]Edades!$A$3:$H$153,8,FALSE)</f>
        <v>55-59</v>
      </c>
      <c r="AD585" s="91" t="s">
        <v>1589</v>
      </c>
      <c r="AE585" s="85">
        <v>1</v>
      </c>
      <c r="AF585" s="85" t="s">
        <v>807</v>
      </c>
      <c r="AG585" s="86" t="s">
        <v>1777</v>
      </c>
      <c r="AH585" s="85" t="s">
        <v>807</v>
      </c>
      <c r="AI585" s="85" t="s">
        <v>807</v>
      </c>
      <c r="AJ585" s="85" t="s">
        <v>807</v>
      </c>
      <c r="AK585" s="86" t="s">
        <v>1784</v>
      </c>
      <c r="AL585" s="86" t="s">
        <v>1601</v>
      </c>
      <c r="AM585" s="85" t="s">
        <v>1786</v>
      </c>
      <c r="AN585" s="85" t="s">
        <v>131</v>
      </c>
      <c r="AO585" s="85" t="s">
        <v>131</v>
      </c>
      <c r="AP585" s="85" t="s">
        <v>131</v>
      </c>
      <c r="AQ585" s="75" t="s">
        <v>1841</v>
      </c>
      <c r="AR585" s="53" t="str">
        <f t="shared" si="390"/>
        <v>86001 - Mocoa</v>
      </c>
      <c r="AS585" s="85" t="s">
        <v>1586</v>
      </c>
      <c r="AT585" s="85">
        <v>3205850356</v>
      </c>
      <c r="AU585" s="85" t="s">
        <v>1219</v>
      </c>
      <c r="AV585" s="85"/>
      <c r="AW585" s="85"/>
      <c r="AX585" s="85"/>
      <c r="AY585" s="85"/>
      <c r="AZ585" s="85"/>
      <c r="BA585" s="85">
        <v>86</v>
      </c>
      <c r="BB585" s="85" t="s">
        <v>1778</v>
      </c>
      <c r="BC585" s="85">
        <v>86001</v>
      </c>
      <c r="BD585" s="85" t="s">
        <v>1586</v>
      </c>
      <c r="BE585" s="89">
        <v>860010017201</v>
      </c>
      <c r="BF585" s="49" t="s">
        <v>1079</v>
      </c>
      <c r="BG585" s="85" t="s">
        <v>1779</v>
      </c>
      <c r="BH585" s="85" t="s">
        <v>1780</v>
      </c>
      <c r="BI585" s="85">
        <v>4201616</v>
      </c>
      <c r="BJ585" s="85"/>
      <c r="BK585" s="85"/>
      <c r="BL585" s="85" t="s">
        <v>807</v>
      </c>
      <c r="BM585" s="85" t="s">
        <v>130</v>
      </c>
      <c r="BN585" s="85" t="s">
        <v>132</v>
      </c>
      <c r="BO585" s="85">
        <v>0</v>
      </c>
      <c r="BP585" s="85" t="s">
        <v>132</v>
      </c>
      <c r="BQ585" s="85" t="s">
        <v>132</v>
      </c>
      <c r="BR585" s="85" t="s">
        <v>807</v>
      </c>
      <c r="BS585" s="85" t="s">
        <v>807</v>
      </c>
      <c r="BT585" s="87">
        <v>44587</v>
      </c>
      <c r="BU585" s="85" t="s">
        <v>1677</v>
      </c>
      <c r="BV585" s="85" t="s">
        <v>130</v>
      </c>
      <c r="BW585" s="91" t="s">
        <v>1808</v>
      </c>
      <c r="BX585" s="85"/>
      <c r="BY585" s="88" t="s">
        <v>130</v>
      </c>
      <c r="BZ585" s="85" t="s">
        <v>807</v>
      </c>
      <c r="CA585" s="85" t="s">
        <v>807</v>
      </c>
      <c r="CB585" s="85"/>
      <c r="CC585" s="85"/>
      <c r="CD585" s="85" t="s">
        <v>131</v>
      </c>
      <c r="CE585" s="88" t="s">
        <v>1681</v>
      </c>
      <c r="CF585" s="80" t="str">
        <f t="shared" si="395"/>
        <v>HTA + DM</v>
      </c>
      <c r="CG585" s="109">
        <v>98</v>
      </c>
      <c r="CH585" s="95">
        <v>163</v>
      </c>
      <c r="CI585" s="50">
        <f t="shared" si="375"/>
        <v>36.885091648161392</v>
      </c>
      <c r="CJ585" s="18" t="str">
        <f t="shared" si="376"/>
        <v>OBESIDAD</v>
      </c>
      <c r="CK585" s="95">
        <f>Hoja1!L587</f>
        <v>10</v>
      </c>
      <c r="CL585" s="10" t="s">
        <v>1112</v>
      </c>
      <c r="CM585" s="98">
        <v>44552</v>
      </c>
      <c r="CN585" s="92"/>
      <c r="CO585" s="75">
        <v>1</v>
      </c>
      <c r="CP585" s="98">
        <v>44552</v>
      </c>
      <c r="CQ585" s="75">
        <v>1</v>
      </c>
      <c r="CR585" s="98">
        <v>44552</v>
      </c>
      <c r="CS585" s="75">
        <v>1</v>
      </c>
      <c r="CT585" s="110" t="s">
        <v>1707</v>
      </c>
      <c r="CU585" s="93" t="s">
        <v>807</v>
      </c>
      <c r="CV585" s="92"/>
      <c r="CW585" s="102">
        <v>130</v>
      </c>
      <c r="CX585" s="102">
        <v>70</v>
      </c>
      <c r="CY585" s="93" t="s">
        <v>807</v>
      </c>
      <c r="CZ585" s="92" t="s">
        <v>132</v>
      </c>
      <c r="DA585" s="75" t="s">
        <v>807</v>
      </c>
      <c r="DB585" s="92">
        <v>0</v>
      </c>
      <c r="DC585" s="75" t="str">
        <f t="shared" si="377"/>
        <v/>
      </c>
      <c r="DD585" s="16" t="str">
        <f t="shared" si="378"/>
        <v/>
      </c>
      <c r="DE585" s="16" t="str">
        <f t="shared" si="379"/>
        <v/>
      </c>
      <c r="DF585" s="16" t="str">
        <f t="shared" si="393"/>
        <v/>
      </c>
      <c r="DG585" s="16" t="str">
        <f t="shared" si="391"/>
        <v xml:space="preserve"> +  +  + </v>
      </c>
      <c r="DH585" s="16" t="str">
        <f t="shared" si="394"/>
        <v>HTA + DM</v>
      </c>
      <c r="DI585" s="98"/>
      <c r="DJ585" s="75" t="str">
        <f t="shared" si="380"/>
        <v>NO</v>
      </c>
      <c r="DL585" s="98"/>
      <c r="DM585" s="98"/>
      <c r="DN585" s="75" t="str">
        <f t="shared" si="381"/>
        <v>NO</v>
      </c>
      <c r="DO585" s="98"/>
      <c r="DP585" s="75" t="str">
        <f t="shared" si="382"/>
        <v>NO</v>
      </c>
      <c r="DQ585" s="98"/>
      <c r="DR585" s="75" t="str">
        <f t="shared" si="383"/>
        <v>NO</v>
      </c>
      <c r="DS585" s="98"/>
      <c r="DT585" s="75" t="str">
        <f t="shared" si="384"/>
        <v>NO</v>
      </c>
      <c r="DU585" s="98"/>
      <c r="DV585" s="75" t="str">
        <f t="shared" si="385"/>
        <v>NO</v>
      </c>
      <c r="DW585" s="98"/>
      <c r="DX585" s="75" t="str">
        <f t="shared" si="386"/>
        <v>NO</v>
      </c>
      <c r="DY585" s="98">
        <v>44579</v>
      </c>
      <c r="DZ585" s="75" t="str">
        <f t="shared" si="387"/>
        <v>SI</v>
      </c>
      <c r="EA585" s="98"/>
      <c r="EB585" s="75" t="str">
        <f t="shared" si="388"/>
        <v>NO</v>
      </c>
      <c r="EC585" s="98" t="s">
        <v>807</v>
      </c>
      <c r="ED585" s="92" t="s">
        <v>1530</v>
      </c>
      <c r="EE585" s="92"/>
      <c r="EF585" s="98" t="s">
        <v>807</v>
      </c>
      <c r="EG585" s="94"/>
      <c r="EH585" s="99" t="s">
        <v>131</v>
      </c>
      <c r="EI585" s="99" t="s">
        <v>807</v>
      </c>
      <c r="EJ585" s="99"/>
      <c r="EK585" s="106">
        <v>44579</v>
      </c>
      <c r="EL585" s="92">
        <v>1.63</v>
      </c>
      <c r="EM585" s="100">
        <v>44579</v>
      </c>
      <c r="EN585" s="102">
        <v>96</v>
      </c>
      <c r="EO585" s="106">
        <v>44579</v>
      </c>
      <c r="EP585" s="92">
        <v>140</v>
      </c>
      <c r="EQ585" s="106">
        <v>44579</v>
      </c>
      <c r="ER585" s="99">
        <v>83.62</v>
      </c>
      <c r="ES585" s="106">
        <v>44579</v>
      </c>
      <c r="ET585" s="192">
        <v>40.9</v>
      </c>
      <c r="EU585" s="106">
        <v>44579</v>
      </c>
      <c r="EV585" s="92">
        <v>77.400000000000006</v>
      </c>
      <c r="EW585" s="106">
        <v>44579</v>
      </c>
      <c r="EX585" s="92"/>
      <c r="EY585" s="100">
        <v>44579</v>
      </c>
      <c r="EZ585" s="92">
        <v>6.09</v>
      </c>
      <c r="FA585" s="102"/>
      <c r="FB585" s="102"/>
      <c r="FC585" s="92"/>
      <c r="FD585" s="92"/>
      <c r="FE585" s="100">
        <v>44579</v>
      </c>
      <c r="FF585" s="105">
        <v>24.1</v>
      </c>
      <c r="FG585" s="106">
        <v>44579</v>
      </c>
      <c r="FH585" s="105">
        <v>108.6</v>
      </c>
      <c r="FI585" s="92"/>
      <c r="FJ585" s="94"/>
      <c r="FK585" s="92"/>
      <c r="FL585" s="98">
        <v>44587</v>
      </c>
      <c r="FM585" s="98" t="s">
        <v>1530</v>
      </c>
      <c r="FN585" s="97"/>
      <c r="FO585" s="107" t="s">
        <v>1794</v>
      </c>
      <c r="FP585" s="92" t="s">
        <v>132</v>
      </c>
      <c r="FQ585" s="92" t="s">
        <v>132</v>
      </c>
      <c r="FR585" s="92" t="s">
        <v>132</v>
      </c>
      <c r="FS585" s="107" t="s">
        <v>807</v>
      </c>
      <c r="FT585" s="92" t="s">
        <v>132</v>
      </c>
      <c r="FU585" s="107" t="s">
        <v>1794</v>
      </c>
      <c r="GM585" s="102"/>
    </row>
    <row r="586" spans="1:195" s="75" customFormat="1" x14ac:dyDescent="0.25">
      <c r="A586" s="85">
        <v>2022</v>
      </c>
      <c r="B586" s="76">
        <v>44926</v>
      </c>
      <c r="C586" s="85" t="s">
        <v>121</v>
      </c>
      <c r="D586" s="85" t="s">
        <v>122</v>
      </c>
      <c r="E586" s="85" t="s">
        <v>1474</v>
      </c>
      <c r="F586" s="77">
        <f t="shared" si="392"/>
        <v>585</v>
      </c>
      <c r="G586" s="85" t="s">
        <v>1586</v>
      </c>
      <c r="H586" s="85">
        <v>86</v>
      </c>
      <c r="I586" s="85" t="s">
        <v>797</v>
      </c>
      <c r="J586" s="217" t="s">
        <v>911</v>
      </c>
      <c r="K586" s="77" t="str">
        <f>VLOOKUP(J586,[1]CodMpios!$B$1075:$E$1087,4,FALSE)</f>
        <v>86568 - Puerto Asís</v>
      </c>
      <c r="L586" s="77" t="str">
        <f>VLOOKUP($J586,[1]Coord_Mpios_X_Y!$B$102:$K$114,9,FALSE)</f>
        <v>0,478611463602</v>
      </c>
      <c r="M586" s="77" t="str">
        <f>VLOOKUP($J586,[1]Coord_Mpios_X_Y!$B$102:$K$114,10,FALSE)</f>
        <v>-76,328200149562</v>
      </c>
      <c r="N586" s="86" t="s">
        <v>1775</v>
      </c>
      <c r="O586" s="86" t="s">
        <v>1776</v>
      </c>
      <c r="P586" s="218"/>
      <c r="Q586" s="85" t="s">
        <v>126</v>
      </c>
      <c r="R586" s="108">
        <v>18103887</v>
      </c>
      <c r="S586" s="62" t="str">
        <f t="shared" si="374"/>
        <v>CC18103887</v>
      </c>
      <c r="T586" s="91" t="s">
        <v>575</v>
      </c>
      <c r="U586" s="85" t="s">
        <v>154</v>
      </c>
      <c r="V586" s="91" t="s">
        <v>223</v>
      </c>
      <c r="W586" s="85" t="s">
        <v>1393</v>
      </c>
      <c r="X586" s="87">
        <v>29454</v>
      </c>
      <c r="Y586" s="89">
        <f t="shared" si="389"/>
        <v>80</v>
      </c>
      <c r="Z586" s="63">
        <f>VLOOKUP($Y586,[1]Edades!$A$3:$H$153,4,FALSE)</f>
        <v>6</v>
      </c>
      <c r="AA586" s="63" t="str">
        <f>VLOOKUP($Y586,[1]Edades!$A$3:$H$153,6,FALSE)</f>
        <v>6 - Persona mayor</v>
      </c>
      <c r="AB586" s="63">
        <f>VLOOKUP($Y586,[1]Edades!$A$3:$H$153,7,FALSE)</f>
        <v>17</v>
      </c>
      <c r="AC586" s="63" t="str">
        <f>VLOOKUP($Y586,[1]Edades!$A$3:$H$153,8,FALSE)</f>
        <v>80 Y MÁS</v>
      </c>
      <c r="AD586" s="91" t="s">
        <v>1589</v>
      </c>
      <c r="AE586" s="85">
        <v>1</v>
      </c>
      <c r="AF586" s="85" t="s">
        <v>807</v>
      </c>
      <c r="AG586" s="117" t="s">
        <v>1777</v>
      </c>
      <c r="AH586" s="117" t="s">
        <v>132</v>
      </c>
      <c r="AI586" s="85" t="s">
        <v>1595</v>
      </c>
      <c r="AJ586" s="85" t="s">
        <v>1591</v>
      </c>
      <c r="AK586" s="117" t="s">
        <v>1775</v>
      </c>
      <c r="AL586" s="117" t="s">
        <v>1601</v>
      </c>
      <c r="AM586" s="85" t="s">
        <v>1786</v>
      </c>
      <c r="AN586" s="85" t="s">
        <v>131</v>
      </c>
      <c r="AO586" s="85" t="s">
        <v>131</v>
      </c>
      <c r="AP586" s="85" t="s">
        <v>131</v>
      </c>
      <c r="AQ586" s="75" t="s">
        <v>1841</v>
      </c>
      <c r="AR586" s="53" t="str">
        <f t="shared" si="390"/>
        <v>86568 - Puerto Asís</v>
      </c>
      <c r="AS586" s="85" t="s">
        <v>1655</v>
      </c>
      <c r="AT586" s="85">
        <v>3133948707</v>
      </c>
      <c r="AU586" s="85" t="s">
        <v>1219</v>
      </c>
      <c r="AV586" s="85"/>
      <c r="AW586" s="85"/>
      <c r="AX586" s="85"/>
      <c r="AY586" s="85"/>
      <c r="AZ586" s="85"/>
      <c r="BA586" s="85">
        <v>86</v>
      </c>
      <c r="BB586" s="85" t="s">
        <v>1778</v>
      </c>
      <c r="BC586" s="85">
        <v>86568</v>
      </c>
      <c r="BD586" s="85" t="s">
        <v>1655</v>
      </c>
      <c r="BE586" s="89">
        <v>860010017201</v>
      </c>
      <c r="BF586" s="49" t="s">
        <v>1081</v>
      </c>
      <c r="BG586" s="85" t="s">
        <v>1779</v>
      </c>
      <c r="BH586" s="85" t="s">
        <v>1780</v>
      </c>
      <c r="BI586" s="85">
        <v>4201616</v>
      </c>
      <c r="BJ586" s="85"/>
      <c r="BK586" s="85"/>
      <c r="BL586" s="85" t="s">
        <v>807</v>
      </c>
      <c r="BM586" s="85" t="s">
        <v>130</v>
      </c>
      <c r="BN586" s="85" t="s">
        <v>132</v>
      </c>
      <c r="BO586" s="85">
        <v>0</v>
      </c>
      <c r="BP586" s="85" t="s">
        <v>132</v>
      </c>
      <c r="BQ586" s="85" t="s">
        <v>132</v>
      </c>
      <c r="BR586" s="85" t="s">
        <v>807</v>
      </c>
      <c r="BS586" s="85" t="s">
        <v>807</v>
      </c>
      <c r="BT586" s="90">
        <v>44698</v>
      </c>
      <c r="BU586" s="85" t="s">
        <v>1677</v>
      </c>
      <c r="BV586" s="85" t="s">
        <v>130</v>
      </c>
      <c r="BW586" s="91" t="s">
        <v>131</v>
      </c>
      <c r="BX586" s="85"/>
      <c r="BY586" s="85" t="s">
        <v>131</v>
      </c>
      <c r="BZ586" s="85" t="s">
        <v>807</v>
      </c>
      <c r="CA586" s="85" t="s">
        <v>807</v>
      </c>
      <c r="CB586" s="85"/>
      <c r="CC586" s="85"/>
      <c r="CD586" s="85" t="s">
        <v>131</v>
      </c>
      <c r="CE586" s="88" t="s">
        <v>1681</v>
      </c>
      <c r="CF586" s="80" t="str">
        <f t="shared" si="395"/>
        <v>DM</v>
      </c>
      <c r="CG586" s="109">
        <v>77</v>
      </c>
      <c r="CH586" s="95">
        <v>169</v>
      </c>
      <c r="CI586" s="50">
        <f t="shared" si="375"/>
        <v>26.959840341724732</v>
      </c>
      <c r="CJ586" s="18" t="str">
        <f t="shared" si="376"/>
        <v>SOBREPESO</v>
      </c>
      <c r="CK586" s="95">
        <f>Hoja1!L588</f>
        <v>30</v>
      </c>
      <c r="CL586" s="10" t="s">
        <v>1115</v>
      </c>
      <c r="CM586" s="114">
        <v>44553</v>
      </c>
      <c r="CN586" s="92"/>
      <c r="CO586" s="92">
        <v>2</v>
      </c>
      <c r="CP586" s="65" t="s">
        <v>1222</v>
      </c>
      <c r="CQ586" s="75">
        <v>1</v>
      </c>
      <c r="CR586" s="98">
        <v>44553</v>
      </c>
      <c r="CS586" s="75">
        <v>1</v>
      </c>
      <c r="CT586" s="110" t="s">
        <v>1707</v>
      </c>
      <c r="CU586" s="93" t="s">
        <v>807</v>
      </c>
      <c r="CV586" s="92"/>
      <c r="CW586" s="102">
        <v>115</v>
      </c>
      <c r="CX586" s="102">
        <v>80</v>
      </c>
      <c r="CY586" s="93" t="s">
        <v>807</v>
      </c>
      <c r="CZ586" s="92" t="s">
        <v>130</v>
      </c>
      <c r="DA586" s="75" t="s">
        <v>807</v>
      </c>
      <c r="DB586" s="92">
        <v>0</v>
      </c>
      <c r="DC586" s="75" t="str">
        <f t="shared" si="377"/>
        <v/>
      </c>
      <c r="DD586" s="16" t="str">
        <f t="shared" si="378"/>
        <v/>
      </c>
      <c r="DE586" s="16" t="str">
        <f t="shared" si="379"/>
        <v/>
      </c>
      <c r="DF586" s="16" t="str">
        <f t="shared" si="393"/>
        <v/>
      </c>
      <c r="DG586" s="16" t="str">
        <f t="shared" si="391"/>
        <v xml:space="preserve"> +  +  + </v>
      </c>
      <c r="DH586" s="16" t="str">
        <f>E586</f>
        <v>DM</v>
      </c>
      <c r="DI586" s="98">
        <v>44587</v>
      </c>
      <c r="DJ586" s="75" t="str">
        <f t="shared" si="380"/>
        <v>SI</v>
      </c>
      <c r="DL586" s="98"/>
      <c r="DM586" s="98">
        <v>44586</v>
      </c>
      <c r="DN586" s="75" t="str">
        <f t="shared" si="381"/>
        <v>SI</v>
      </c>
      <c r="DO586" s="98"/>
      <c r="DP586" s="75" t="str">
        <f t="shared" si="382"/>
        <v>NO</v>
      </c>
      <c r="DQ586" s="98"/>
      <c r="DR586" s="75" t="str">
        <f t="shared" si="383"/>
        <v>NO</v>
      </c>
      <c r="DS586" s="98"/>
      <c r="DT586" s="75" t="str">
        <f t="shared" si="384"/>
        <v>NO</v>
      </c>
      <c r="DU586" s="98"/>
      <c r="DV586" s="75" t="str">
        <f t="shared" si="385"/>
        <v>NO</v>
      </c>
      <c r="DW586" s="98"/>
      <c r="DX586" s="75" t="str">
        <f t="shared" si="386"/>
        <v>NO</v>
      </c>
      <c r="DY586" s="98"/>
      <c r="DZ586" s="75" t="str">
        <f t="shared" si="387"/>
        <v>NO</v>
      </c>
      <c r="EA586" s="98"/>
      <c r="EB586" s="75" t="str">
        <f t="shared" si="388"/>
        <v>NO</v>
      </c>
      <c r="EC586" s="98" t="s">
        <v>807</v>
      </c>
      <c r="ED586" s="92" t="s">
        <v>1530</v>
      </c>
      <c r="EE586" s="92"/>
      <c r="EF586" s="98" t="s">
        <v>807</v>
      </c>
      <c r="EG586" s="94"/>
      <c r="EH586" s="99"/>
      <c r="EI586" s="99" t="s">
        <v>807</v>
      </c>
      <c r="EJ586" s="99"/>
      <c r="EK586" s="111">
        <v>44677</v>
      </c>
      <c r="EL586" s="92">
        <v>0.62</v>
      </c>
      <c r="EM586" s="112">
        <v>44677</v>
      </c>
      <c r="EN586" s="102">
        <v>106.4</v>
      </c>
      <c r="EO586" s="111">
        <v>44579</v>
      </c>
      <c r="EP586" s="92">
        <v>225.1</v>
      </c>
      <c r="EQ586" s="111">
        <v>44579</v>
      </c>
      <c r="ER586" s="99">
        <v>149.74</v>
      </c>
      <c r="ES586" s="111">
        <v>44579</v>
      </c>
      <c r="ET586" s="192">
        <v>41.8</v>
      </c>
      <c r="EU586" s="111">
        <v>44579</v>
      </c>
      <c r="EV586" s="92">
        <v>167.8</v>
      </c>
      <c r="EW586" s="101"/>
      <c r="EX586" s="92"/>
      <c r="EY586" s="103">
        <v>44677</v>
      </c>
      <c r="EZ586" s="92">
        <v>6.2</v>
      </c>
      <c r="FA586" s="102"/>
      <c r="FB586" s="102"/>
      <c r="FC586" s="92"/>
      <c r="FD586" s="92"/>
      <c r="FE586" s="103"/>
      <c r="FF586" s="105"/>
      <c r="FG586" s="111">
        <v>44579</v>
      </c>
      <c r="FH586" s="181">
        <v>53.5</v>
      </c>
      <c r="FI586" s="92"/>
      <c r="FJ586" s="94"/>
      <c r="FK586" s="92"/>
      <c r="FL586" s="97">
        <v>44915</v>
      </c>
      <c r="FM586" s="98" t="s">
        <v>1530</v>
      </c>
      <c r="FN586" s="97">
        <v>45005</v>
      </c>
      <c r="FO586" s="107"/>
      <c r="FP586" s="92" t="s">
        <v>132</v>
      </c>
      <c r="FQ586" s="92" t="s">
        <v>132</v>
      </c>
      <c r="FR586" s="92" t="s">
        <v>132</v>
      </c>
      <c r="FS586" s="107" t="s">
        <v>807</v>
      </c>
      <c r="FT586" s="92" t="s">
        <v>132</v>
      </c>
      <c r="FU586" s="92"/>
      <c r="GM586" s="102"/>
    </row>
    <row r="587" spans="1:195" s="75" customFormat="1" x14ac:dyDescent="0.25">
      <c r="A587" s="85">
        <v>2022</v>
      </c>
      <c r="B587" s="76">
        <v>44926</v>
      </c>
      <c r="C587" s="85" t="s">
        <v>121</v>
      </c>
      <c r="D587" s="85" t="s">
        <v>122</v>
      </c>
      <c r="E587" s="85" t="s">
        <v>123</v>
      </c>
      <c r="F587" s="77">
        <f t="shared" si="392"/>
        <v>586</v>
      </c>
      <c r="G587" s="85" t="s">
        <v>1586</v>
      </c>
      <c r="H587" s="85">
        <v>86</v>
      </c>
      <c r="I587" s="85" t="s">
        <v>797</v>
      </c>
      <c r="J587" s="217" t="s">
        <v>800</v>
      </c>
      <c r="K587" s="77" t="str">
        <f>VLOOKUP(J587,[1]CodMpios!$B$1075:$E$1087,4,FALSE)</f>
        <v>86001 - Mocoa</v>
      </c>
      <c r="L587" s="77" t="str">
        <f>VLOOKUP($J587,[1]Coord_Mpios_X_Y!$B$102:$K$114,9,FALSE)</f>
        <v>1,228574994655</v>
      </c>
      <c r="M587" s="77" t="str">
        <f>VLOOKUP($J587,[1]Coord_Mpios_X_Y!$B$102:$K$114,10,FALSE)</f>
        <v>-76,684362183288</v>
      </c>
      <c r="N587" s="86" t="s">
        <v>1775</v>
      </c>
      <c r="O587" s="86" t="s">
        <v>1776</v>
      </c>
      <c r="P587" s="218"/>
      <c r="Q587" s="85" t="s">
        <v>126</v>
      </c>
      <c r="R587" s="108">
        <v>27353946</v>
      </c>
      <c r="S587" s="62" t="str">
        <f t="shared" si="374"/>
        <v>CC27353946</v>
      </c>
      <c r="T587" s="91" t="s">
        <v>648</v>
      </c>
      <c r="U587" s="85" t="s">
        <v>483</v>
      </c>
      <c r="V587" s="91" t="s">
        <v>137</v>
      </c>
      <c r="W587" s="85" t="s">
        <v>174</v>
      </c>
      <c r="X587" s="87">
        <v>20105</v>
      </c>
      <c r="Y587" s="89">
        <f t="shared" si="389"/>
        <v>55</v>
      </c>
      <c r="Z587" s="63">
        <f>VLOOKUP($Y587,[1]Edades!$A$3:$H$153,4,FALSE)</f>
        <v>5</v>
      </c>
      <c r="AA587" s="63" t="str">
        <f>VLOOKUP($Y587,[1]Edades!$A$3:$H$153,6,FALSE)</f>
        <v>5 - Adultez</v>
      </c>
      <c r="AB587" s="63">
        <f>VLOOKUP($Y587,[1]Edades!$A$3:$H$153,7,FALSE)</f>
        <v>12</v>
      </c>
      <c r="AC587" s="63" t="str">
        <f>VLOOKUP($Y587,[1]Edades!$A$3:$H$153,8,FALSE)</f>
        <v>55-59</v>
      </c>
      <c r="AD587" s="91" t="s">
        <v>1590</v>
      </c>
      <c r="AE587" s="85">
        <v>2</v>
      </c>
      <c r="AF587" s="85" t="s">
        <v>807</v>
      </c>
      <c r="AG587" s="86" t="s">
        <v>363</v>
      </c>
      <c r="AH587" s="86" t="s">
        <v>130</v>
      </c>
      <c r="AI587" s="85" t="s">
        <v>807</v>
      </c>
      <c r="AJ587" s="85" t="s">
        <v>807</v>
      </c>
      <c r="AK587" s="86" t="s">
        <v>1775</v>
      </c>
      <c r="AL587" s="86" t="s">
        <v>1602</v>
      </c>
      <c r="AM587" s="85" t="s">
        <v>1786</v>
      </c>
      <c r="AN587" s="85" t="s">
        <v>131</v>
      </c>
      <c r="AO587" s="85" t="s">
        <v>131</v>
      </c>
      <c r="AP587" s="85" t="s">
        <v>131</v>
      </c>
      <c r="AQ587" s="75" t="s">
        <v>1841</v>
      </c>
      <c r="AR587" s="53" t="str">
        <f t="shared" si="390"/>
        <v>86001 - Mocoa</v>
      </c>
      <c r="AS587" s="85" t="s">
        <v>1586</v>
      </c>
      <c r="AT587" s="85">
        <v>3144459059</v>
      </c>
      <c r="AU587" s="85" t="s">
        <v>1219</v>
      </c>
      <c r="AV587" s="85"/>
      <c r="AW587" s="85"/>
      <c r="AX587" s="85"/>
      <c r="AY587" s="85"/>
      <c r="AZ587" s="85"/>
      <c r="BA587" s="85">
        <v>86</v>
      </c>
      <c r="BB587" s="85" t="s">
        <v>1778</v>
      </c>
      <c r="BC587" s="85">
        <v>86001</v>
      </c>
      <c r="BD587" s="85" t="s">
        <v>1586</v>
      </c>
      <c r="BE587" s="89">
        <v>860010017201</v>
      </c>
      <c r="BF587" s="49" t="s">
        <v>1079</v>
      </c>
      <c r="BG587" s="85" t="s">
        <v>1779</v>
      </c>
      <c r="BH587" s="85" t="s">
        <v>1780</v>
      </c>
      <c r="BI587" s="85">
        <v>4201616</v>
      </c>
      <c r="BJ587" s="85"/>
      <c r="BK587" s="85"/>
      <c r="BL587" s="85" t="s">
        <v>807</v>
      </c>
      <c r="BM587" s="85" t="s">
        <v>130</v>
      </c>
      <c r="BN587" s="85" t="s">
        <v>132</v>
      </c>
      <c r="BO587" s="85">
        <v>0</v>
      </c>
      <c r="BP587" s="85" t="s">
        <v>132</v>
      </c>
      <c r="BQ587" s="85" t="s">
        <v>132</v>
      </c>
      <c r="BR587" s="85" t="s">
        <v>807</v>
      </c>
      <c r="BS587" s="85" t="s">
        <v>807</v>
      </c>
      <c r="BT587" s="87">
        <v>44852</v>
      </c>
      <c r="BU587" s="85" t="s">
        <v>1677</v>
      </c>
      <c r="BV587" s="85" t="s">
        <v>130</v>
      </c>
      <c r="BW587" s="91" t="s">
        <v>1678</v>
      </c>
      <c r="BX587" s="85"/>
      <c r="BY587" s="88" t="s">
        <v>130</v>
      </c>
      <c r="BZ587" s="85" t="s">
        <v>807</v>
      </c>
      <c r="CA587" s="85" t="s">
        <v>807</v>
      </c>
      <c r="CB587" s="85"/>
      <c r="CC587" s="85"/>
      <c r="CD587" s="85" t="s">
        <v>131</v>
      </c>
      <c r="CE587" s="88" t="s">
        <v>1681</v>
      </c>
      <c r="CF587" s="80" t="str">
        <f t="shared" si="395"/>
        <v>HTA</v>
      </c>
      <c r="CG587" s="109">
        <v>51</v>
      </c>
      <c r="CH587" s="95">
        <v>152</v>
      </c>
      <c r="CI587" s="50">
        <f t="shared" si="375"/>
        <v>22.07409972299169</v>
      </c>
      <c r="CJ587" s="18" t="str">
        <f t="shared" si="376"/>
        <v>NORMAL</v>
      </c>
      <c r="CK587" s="95">
        <f>Hoja1!L589</f>
        <v>12</v>
      </c>
      <c r="CL587" s="10" t="s">
        <v>1113</v>
      </c>
      <c r="CM587" s="98">
        <v>44559</v>
      </c>
      <c r="CN587" s="92"/>
      <c r="CO587" s="75">
        <v>1</v>
      </c>
      <c r="CP587" s="98">
        <v>44559</v>
      </c>
      <c r="CQ587" s="75">
        <v>2</v>
      </c>
      <c r="CR587" s="65" t="s">
        <v>1222</v>
      </c>
      <c r="CS587" s="75">
        <v>0</v>
      </c>
      <c r="CT587" s="110" t="s">
        <v>131</v>
      </c>
      <c r="CU587" s="93" t="s">
        <v>807</v>
      </c>
      <c r="CV587" s="92"/>
      <c r="CW587" s="102">
        <v>120</v>
      </c>
      <c r="CX587" s="102">
        <v>60</v>
      </c>
      <c r="CY587" s="93" t="s">
        <v>807</v>
      </c>
      <c r="CZ587" s="92" t="s">
        <v>132</v>
      </c>
      <c r="DA587" s="75" t="s">
        <v>807</v>
      </c>
      <c r="DB587" s="92">
        <v>0</v>
      </c>
      <c r="DC587" s="75" t="str">
        <f t="shared" si="377"/>
        <v/>
      </c>
      <c r="DD587" s="16" t="str">
        <f t="shared" si="378"/>
        <v/>
      </c>
      <c r="DE587" s="16" t="str">
        <f t="shared" si="379"/>
        <v/>
      </c>
      <c r="DF587" s="16" t="str">
        <f t="shared" si="393"/>
        <v/>
      </c>
      <c r="DG587" s="16" t="str">
        <f t="shared" si="391"/>
        <v xml:space="preserve"> +  +  + </v>
      </c>
      <c r="DH587" s="16" t="str">
        <f t="shared" ref="DH587:DH593" si="396">E587</f>
        <v>HTA</v>
      </c>
      <c r="DI587" s="98"/>
      <c r="DJ587" s="75" t="str">
        <f t="shared" si="380"/>
        <v>NO</v>
      </c>
      <c r="DL587" s="98"/>
      <c r="DM587" s="98"/>
      <c r="DN587" s="75" t="str">
        <f t="shared" si="381"/>
        <v>NO</v>
      </c>
      <c r="DO587" s="98"/>
      <c r="DP587" s="75" t="str">
        <f t="shared" si="382"/>
        <v>NO</v>
      </c>
      <c r="DQ587" s="98"/>
      <c r="DR587" s="75" t="str">
        <f t="shared" si="383"/>
        <v>NO</v>
      </c>
      <c r="DS587" s="98"/>
      <c r="DT587" s="75" t="str">
        <f t="shared" si="384"/>
        <v>NO</v>
      </c>
      <c r="DU587" s="98"/>
      <c r="DV587" s="75" t="str">
        <f t="shared" si="385"/>
        <v>NO</v>
      </c>
      <c r="DW587" s="98"/>
      <c r="DX587" s="75" t="str">
        <f t="shared" si="386"/>
        <v>NO</v>
      </c>
      <c r="DY587" s="98">
        <v>44657</v>
      </c>
      <c r="DZ587" s="75" t="str">
        <f t="shared" si="387"/>
        <v>SI</v>
      </c>
      <c r="EA587" s="98"/>
      <c r="EB587" s="75" t="str">
        <f t="shared" si="388"/>
        <v>NO</v>
      </c>
      <c r="EC587" s="98" t="s">
        <v>807</v>
      </c>
      <c r="ED587" s="92" t="s">
        <v>1530</v>
      </c>
      <c r="EE587" s="92"/>
      <c r="EF587" s="98" t="s">
        <v>807</v>
      </c>
      <c r="EG587" s="94"/>
      <c r="EH587" s="99" t="s">
        <v>131</v>
      </c>
      <c r="EI587" s="99" t="s">
        <v>807</v>
      </c>
      <c r="EJ587" s="99"/>
      <c r="EK587" s="106">
        <v>44657</v>
      </c>
      <c r="EL587" s="92">
        <v>0.7</v>
      </c>
      <c r="EM587" s="100">
        <v>44541</v>
      </c>
      <c r="EN587" s="102">
        <v>98</v>
      </c>
      <c r="EO587" s="106">
        <v>44657</v>
      </c>
      <c r="EP587" s="92">
        <v>188.7</v>
      </c>
      <c r="EQ587" s="106">
        <v>44657</v>
      </c>
      <c r="ER587" s="99">
        <v>92.199999999999989</v>
      </c>
      <c r="ES587" s="106">
        <v>44657</v>
      </c>
      <c r="ET587" s="192">
        <v>45.6</v>
      </c>
      <c r="EU587" s="106">
        <v>44657</v>
      </c>
      <c r="EV587" s="92">
        <v>254.5</v>
      </c>
      <c r="EW587" s="106">
        <v>44657</v>
      </c>
      <c r="EX587" s="92"/>
      <c r="EY587" s="103"/>
      <c r="EZ587" s="92"/>
      <c r="FA587" s="102"/>
      <c r="FB587" s="102"/>
      <c r="FC587" s="92"/>
      <c r="FD587" s="92"/>
      <c r="FE587" s="100">
        <v>44657</v>
      </c>
      <c r="FF587" s="105">
        <v>8.3000000000000007</v>
      </c>
      <c r="FG587" s="106">
        <v>44657</v>
      </c>
      <c r="FH587" s="105">
        <v>32.700000000000003</v>
      </c>
      <c r="FI587" s="92"/>
      <c r="FJ587" s="94"/>
      <c r="FK587" s="92"/>
      <c r="FL587" s="98">
        <v>44852</v>
      </c>
      <c r="FM587" s="98" t="s">
        <v>1530</v>
      </c>
      <c r="FN587" s="98"/>
      <c r="FO587" s="98" t="s">
        <v>2080</v>
      </c>
      <c r="FP587" s="92" t="s">
        <v>132</v>
      </c>
      <c r="FQ587" s="92" t="s">
        <v>132</v>
      </c>
      <c r="FR587" s="92" t="s">
        <v>132</v>
      </c>
      <c r="FS587" s="107" t="s">
        <v>807</v>
      </c>
      <c r="FT587" s="92" t="s">
        <v>132</v>
      </c>
      <c r="FU587" s="92" t="s">
        <v>2080</v>
      </c>
      <c r="GM587" s="102"/>
    </row>
    <row r="588" spans="1:195" s="75" customFormat="1" x14ac:dyDescent="0.25">
      <c r="A588" s="85">
        <v>2022</v>
      </c>
      <c r="B588" s="76">
        <v>44926</v>
      </c>
      <c r="C588" s="85" t="s">
        <v>121</v>
      </c>
      <c r="D588" s="85" t="s">
        <v>122</v>
      </c>
      <c r="E588" s="85" t="s">
        <v>1475</v>
      </c>
      <c r="F588" s="77">
        <f t="shared" si="392"/>
        <v>587</v>
      </c>
      <c r="G588" s="85" t="s">
        <v>1586</v>
      </c>
      <c r="H588" s="85">
        <v>86</v>
      </c>
      <c r="I588" s="85" t="s">
        <v>797</v>
      </c>
      <c r="J588" s="217" t="s">
        <v>911</v>
      </c>
      <c r="K588" s="77" t="str">
        <f>VLOOKUP(J588,[1]CodMpios!$B$1075:$E$1087,4,FALSE)</f>
        <v>86568 - Puerto Asís</v>
      </c>
      <c r="L588" s="77" t="str">
        <f>VLOOKUP($J588,[1]Coord_Mpios_X_Y!$B$102:$K$114,9,FALSE)</f>
        <v>0,478611463602</v>
      </c>
      <c r="M588" s="77" t="str">
        <f>VLOOKUP($J588,[1]Coord_Mpios_X_Y!$B$102:$K$114,10,FALSE)</f>
        <v>-76,328200149562</v>
      </c>
      <c r="N588" s="86" t="s">
        <v>1775</v>
      </c>
      <c r="O588" s="86" t="s">
        <v>1776</v>
      </c>
      <c r="P588" s="218"/>
      <c r="Q588" s="85" t="s">
        <v>126</v>
      </c>
      <c r="R588" s="108">
        <v>5297658</v>
      </c>
      <c r="S588" s="62" t="str">
        <f t="shared" si="374"/>
        <v>CC5297658</v>
      </c>
      <c r="T588" s="91" t="s">
        <v>145</v>
      </c>
      <c r="U588" s="85" t="s">
        <v>142</v>
      </c>
      <c r="V588" s="91" t="s">
        <v>511</v>
      </c>
      <c r="W588" s="85" t="s">
        <v>314</v>
      </c>
      <c r="X588" s="87">
        <v>18581</v>
      </c>
      <c r="Y588" s="89">
        <f t="shared" si="389"/>
        <v>50</v>
      </c>
      <c r="Z588" s="63">
        <f>VLOOKUP($Y588,[1]Edades!$A$3:$H$153,4,FALSE)</f>
        <v>5</v>
      </c>
      <c r="AA588" s="63" t="str">
        <f>VLOOKUP($Y588,[1]Edades!$A$3:$H$153,6,FALSE)</f>
        <v>5 - Adultez</v>
      </c>
      <c r="AB588" s="63">
        <f>VLOOKUP($Y588,[1]Edades!$A$3:$H$153,7,FALSE)</f>
        <v>11</v>
      </c>
      <c r="AC588" s="63" t="str">
        <f>VLOOKUP($Y588,[1]Edades!$A$3:$H$153,8,FALSE)</f>
        <v>50-54</v>
      </c>
      <c r="AD588" s="91" t="s">
        <v>1589</v>
      </c>
      <c r="AE588" s="85">
        <v>1</v>
      </c>
      <c r="AF588" s="85" t="s">
        <v>807</v>
      </c>
      <c r="AG588" s="117" t="s">
        <v>1777</v>
      </c>
      <c r="AH588" s="117" t="s">
        <v>132</v>
      </c>
      <c r="AI588" s="85" t="s">
        <v>1595</v>
      </c>
      <c r="AJ588" s="85" t="s">
        <v>2069</v>
      </c>
      <c r="AK588" s="117" t="s">
        <v>1592</v>
      </c>
      <c r="AL588" s="86" t="s">
        <v>1602</v>
      </c>
      <c r="AM588" s="85" t="s">
        <v>1786</v>
      </c>
      <c r="AN588" s="85" t="s">
        <v>131</v>
      </c>
      <c r="AO588" s="85" t="s">
        <v>131</v>
      </c>
      <c r="AP588" s="85" t="s">
        <v>131</v>
      </c>
      <c r="AQ588" s="75" t="s">
        <v>1841</v>
      </c>
      <c r="AR588" s="53" t="str">
        <f t="shared" si="390"/>
        <v>86568 - Puerto Asís</v>
      </c>
      <c r="AS588" s="85" t="s">
        <v>1655</v>
      </c>
      <c r="AT588" s="85">
        <v>3112300490</v>
      </c>
      <c r="AU588" s="85" t="s">
        <v>1219</v>
      </c>
      <c r="AV588" s="85"/>
      <c r="AW588" s="85"/>
      <c r="AX588" s="85"/>
      <c r="AY588" s="85"/>
      <c r="AZ588" s="85"/>
      <c r="BA588" s="85">
        <v>86</v>
      </c>
      <c r="BB588" s="85" t="s">
        <v>1778</v>
      </c>
      <c r="BC588" s="85">
        <v>86568</v>
      </c>
      <c r="BD588" s="85" t="s">
        <v>1655</v>
      </c>
      <c r="BE588" s="89">
        <v>860010017201</v>
      </c>
      <c r="BF588" s="49" t="s">
        <v>1081</v>
      </c>
      <c r="BG588" s="85" t="s">
        <v>1779</v>
      </c>
      <c r="BH588" s="85" t="s">
        <v>1780</v>
      </c>
      <c r="BI588" s="85">
        <v>4201616</v>
      </c>
      <c r="BJ588" s="85"/>
      <c r="BK588" s="85"/>
      <c r="BL588" s="85" t="s">
        <v>807</v>
      </c>
      <c r="BM588" s="85" t="s">
        <v>130</v>
      </c>
      <c r="BN588" s="85" t="s">
        <v>132</v>
      </c>
      <c r="BO588" s="85">
        <v>0</v>
      </c>
      <c r="BP588" s="85" t="s">
        <v>132</v>
      </c>
      <c r="BQ588" s="85" t="s">
        <v>132</v>
      </c>
      <c r="BR588" s="85" t="s">
        <v>807</v>
      </c>
      <c r="BS588" s="85" t="s">
        <v>807</v>
      </c>
      <c r="BT588" s="90">
        <v>44603</v>
      </c>
      <c r="BU588" s="85" t="s">
        <v>1677</v>
      </c>
      <c r="BV588" s="85" t="s">
        <v>130</v>
      </c>
      <c r="BW588" s="91" t="s">
        <v>1892</v>
      </c>
      <c r="BX588" s="85"/>
      <c r="BY588" s="88" t="s">
        <v>130</v>
      </c>
      <c r="BZ588" s="127" t="s">
        <v>132</v>
      </c>
      <c r="CA588" s="85" t="s">
        <v>807</v>
      </c>
      <c r="CB588" s="85"/>
      <c r="CC588" s="85"/>
      <c r="CD588" s="85" t="s">
        <v>131</v>
      </c>
      <c r="CE588" s="88" t="s">
        <v>1681</v>
      </c>
      <c r="CF588" s="80" t="str">
        <f t="shared" si="395"/>
        <v>HTA + DM</v>
      </c>
      <c r="CG588" s="109">
        <v>78</v>
      </c>
      <c r="CH588" s="95">
        <v>165</v>
      </c>
      <c r="CI588" s="50">
        <f t="shared" si="375"/>
        <v>28.650137741046834</v>
      </c>
      <c r="CJ588" s="18" t="str">
        <f t="shared" si="376"/>
        <v>SOBREPESO</v>
      </c>
      <c r="CK588" s="95">
        <f>Hoja1!L590</f>
        <v>13</v>
      </c>
      <c r="CL588" s="10" t="s">
        <v>1113</v>
      </c>
      <c r="CM588" s="114">
        <v>44563</v>
      </c>
      <c r="CN588" s="92"/>
      <c r="CO588" s="75">
        <v>1</v>
      </c>
      <c r="CP588" s="98">
        <v>44563</v>
      </c>
      <c r="CQ588" s="75">
        <v>1</v>
      </c>
      <c r="CR588" s="98">
        <v>44563</v>
      </c>
      <c r="CS588" s="75">
        <v>1</v>
      </c>
      <c r="CT588" s="110" t="s">
        <v>1707</v>
      </c>
      <c r="CU588" s="93" t="s">
        <v>807</v>
      </c>
      <c r="CV588" s="92"/>
      <c r="CW588" s="102">
        <v>130</v>
      </c>
      <c r="CX588" s="102">
        <v>80</v>
      </c>
      <c r="CY588" s="93" t="s">
        <v>807</v>
      </c>
      <c r="CZ588" s="92" t="s">
        <v>132</v>
      </c>
      <c r="DA588" s="75" t="s">
        <v>807</v>
      </c>
      <c r="DB588" s="92">
        <v>0</v>
      </c>
      <c r="DC588" s="75" t="str">
        <f t="shared" si="377"/>
        <v/>
      </c>
      <c r="DD588" s="16" t="str">
        <f t="shared" si="378"/>
        <v/>
      </c>
      <c r="DE588" s="16" t="str">
        <f t="shared" si="379"/>
        <v/>
      </c>
      <c r="DF588" s="16" t="str">
        <f t="shared" si="393"/>
        <v/>
      </c>
      <c r="DG588" s="16" t="str">
        <f t="shared" si="391"/>
        <v xml:space="preserve"> +  +  + </v>
      </c>
      <c r="DH588" s="16" t="str">
        <f t="shared" si="396"/>
        <v>HTA + DM</v>
      </c>
      <c r="DI588" s="98"/>
      <c r="DJ588" s="75" t="str">
        <f t="shared" si="380"/>
        <v>NO</v>
      </c>
      <c r="DL588" s="98"/>
      <c r="DM588" s="98">
        <v>44563</v>
      </c>
      <c r="DN588" s="75" t="str">
        <f t="shared" si="381"/>
        <v>SI</v>
      </c>
      <c r="DO588" s="98"/>
      <c r="DP588" s="75" t="str">
        <f t="shared" si="382"/>
        <v>NO</v>
      </c>
      <c r="DQ588" s="98"/>
      <c r="DR588" s="75" t="str">
        <f t="shared" si="383"/>
        <v>NO</v>
      </c>
      <c r="DS588" s="98"/>
      <c r="DT588" s="75" t="str">
        <f t="shared" si="384"/>
        <v>NO</v>
      </c>
      <c r="DU588" s="98"/>
      <c r="DV588" s="75" t="str">
        <f t="shared" si="385"/>
        <v>NO</v>
      </c>
      <c r="DW588" s="98"/>
      <c r="DX588" s="75" t="str">
        <f t="shared" si="386"/>
        <v>NO</v>
      </c>
      <c r="DY588" s="98">
        <v>44588</v>
      </c>
      <c r="DZ588" s="75" t="str">
        <f t="shared" si="387"/>
        <v>SI</v>
      </c>
      <c r="EA588" s="98"/>
      <c r="EB588" s="75" t="str">
        <f t="shared" si="388"/>
        <v>NO</v>
      </c>
      <c r="EC588" s="98" t="s">
        <v>807</v>
      </c>
      <c r="ED588" s="92" t="s">
        <v>1530</v>
      </c>
      <c r="EE588" s="92"/>
      <c r="EF588" s="98" t="s">
        <v>807</v>
      </c>
      <c r="EG588" s="94"/>
      <c r="EH588" s="99"/>
      <c r="EI588" s="99" t="s">
        <v>807</v>
      </c>
      <c r="EJ588" s="99"/>
      <c r="EK588" s="111">
        <v>44586</v>
      </c>
      <c r="EL588" s="92">
        <v>1.01</v>
      </c>
      <c r="EM588" s="222"/>
      <c r="EN588" s="102"/>
      <c r="EO588" s="111">
        <v>44586</v>
      </c>
      <c r="EP588" s="92">
        <v>225</v>
      </c>
      <c r="EQ588" s="111">
        <v>44586</v>
      </c>
      <c r="ER588" s="99">
        <v>137.69999999999999</v>
      </c>
      <c r="ES588" s="111">
        <v>44586</v>
      </c>
      <c r="ET588" s="192">
        <v>43.3</v>
      </c>
      <c r="EU588" s="111">
        <v>44586</v>
      </c>
      <c r="EV588" s="92">
        <v>220</v>
      </c>
      <c r="EW588" s="111">
        <v>44586</v>
      </c>
      <c r="EX588" s="92"/>
      <c r="EY588" s="103">
        <v>44586</v>
      </c>
      <c r="EZ588" s="92">
        <v>7.9</v>
      </c>
      <c r="FA588" s="102"/>
      <c r="FB588" s="102"/>
      <c r="FC588" s="92"/>
      <c r="FD588" s="92"/>
      <c r="FE588" s="112">
        <v>44586</v>
      </c>
      <c r="FF588" s="125">
        <v>9.1999999999999993</v>
      </c>
      <c r="FG588" s="111">
        <v>44586</v>
      </c>
      <c r="FH588" s="125">
        <v>150</v>
      </c>
      <c r="FI588" s="92"/>
      <c r="FJ588" s="94"/>
      <c r="FK588" s="92"/>
      <c r="FL588" s="97">
        <v>44907</v>
      </c>
      <c r="FM588" s="98" t="s">
        <v>1530</v>
      </c>
      <c r="FN588" s="97">
        <v>44997</v>
      </c>
      <c r="FO588" s="107"/>
      <c r="FP588" s="92" t="s">
        <v>132</v>
      </c>
      <c r="FQ588" s="92" t="s">
        <v>132</v>
      </c>
      <c r="FR588" s="92" t="s">
        <v>132</v>
      </c>
      <c r="FS588" s="107" t="s">
        <v>807</v>
      </c>
      <c r="FT588" s="92" t="s">
        <v>132</v>
      </c>
      <c r="FU588" s="92"/>
      <c r="GM588" s="102"/>
    </row>
    <row r="589" spans="1:195" s="75" customFormat="1" x14ac:dyDescent="0.25">
      <c r="A589" s="85">
        <v>2022</v>
      </c>
      <c r="B589" s="76">
        <v>44926</v>
      </c>
      <c r="C589" s="85" t="s">
        <v>121</v>
      </c>
      <c r="D589" s="85" t="s">
        <v>122</v>
      </c>
      <c r="E589" s="85" t="s">
        <v>123</v>
      </c>
      <c r="F589" s="77">
        <f t="shared" si="392"/>
        <v>588</v>
      </c>
      <c r="G589" s="85" t="s">
        <v>1586</v>
      </c>
      <c r="H589" s="85">
        <v>86</v>
      </c>
      <c r="I589" s="85" t="s">
        <v>797</v>
      </c>
      <c r="J589" s="217" t="s">
        <v>800</v>
      </c>
      <c r="K589" s="77" t="str">
        <f>VLOOKUP(J589,[1]CodMpios!$B$1075:$E$1087,4,FALSE)</f>
        <v>86001 - Mocoa</v>
      </c>
      <c r="L589" s="77" t="str">
        <f>VLOOKUP($J589,[1]Coord_Mpios_X_Y!$B$102:$K$114,9,FALSE)</f>
        <v>1,228574994655</v>
      </c>
      <c r="M589" s="77" t="str">
        <f>VLOOKUP($J589,[1]Coord_Mpios_X_Y!$B$102:$K$114,10,FALSE)</f>
        <v>-76,684362183288</v>
      </c>
      <c r="N589" s="86" t="s">
        <v>1784</v>
      </c>
      <c r="O589" s="86" t="s">
        <v>1776</v>
      </c>
      <c r="P589" s="218"/>
      <c r="Q589" s="85" t="s">
        <v>126</v>
      </c>
      <c r="R589" s="108">
        <v>39840570</v>
      </c>
      <c r="S589" s="62" t="str">
        <f t="shared" si="374"/>
        <v>CC39840570</v>
      </c>
      <c r="T589" s="91" t="s">
        <v>1349</v>
      </c>
      <c r="U589" s="85" t="s">
        <v>530</v>
      </c>
      <c r="V589" s="91" t="s">
        <v>745</v>
      </c>
      <c r="W589" s="85" t="s">
        <v>217</v>
      </c>
      <c r="X589" s="87">
        <v>22204</v>
      </c>
      <c r="Y589" s="89">
        <f t="shared" si="389"/>
        <v>60</v>
      </c>
      <c r="Z589" s="63">
        <f>VLOOKUP($Y589,[1]Edades!$A$3:$H$153,4,FALSE)</f>
        <v>6</v>
      </c>
      <c r="AA589" s="63" t="str">
        <f>VLOOKUP($Y589,[1]Edades!$A$3:$H$153,6,FALSE)</f>
        <v>6 - Persona mayor</v>
      </c>
      <c r="AB589" s="63">
        <f>VLOOKUP($Y589,[1]Edades!$A$3:$H$153,7,FALSE)</f>
        <v>13</v>
      </c>
      <c r="AC589" s="63" t="str">
        <f>VLOOKUP($Y589,[1]Edades!$A$3:$H$153,8,FALSE)</f>
        <v>60-64</v>
      </c>
      <c r="AD589" s="91" t="s">
        <v>1590</v>
      </c>
      <c r="AE589" s="85">
        <v>2</v>
      </c>
      <c r="AF589" s="85" t="s">
        <v>807</v>
      </c>
      <c r="AG589" s="128" t="s">
        <v>132</v>
      </c>
      <c r="AH589" s="128" t="s">
        <v>132</v>
      </c>
      <c r="AI589" s="85" t="s">
        <v>2237</v>
      </c>
      <c r="AJ589" s="85" t="s">
        <v>1832</v>
      </c>
      <c r="AK589" s="127" t="s">
        <v>1784</v>
      </c>
      <c r="AL589" s="86" t="s">
        <v>1602</v>
      </c>
      <c r="AM589" s="85" t="s">
        <v>1786</v>
      </c>
      <c r="AN589" s="85" t="s">
        <v>131</v>
      </c>
      <c r="AO589" s="85" t="s">
        <v>131</v>
      </c>
      <c r="AP589" s="85" t="s">
        <v>131</v>
      </c>
      <c r="AQ589" s="128" t="s">
        <v>2081</v>
      </c>
      <c r="AR589" s="53" t="str">
        <f t="shared" si="390"/>
        <v>86001 - Mocoa</v>
      </c>
      <c r="AS589" s="85" t="s">
        <v>1586</v>
      </c>
      <c r="AT589" s="85">
        <v>3226860159</v>
      </c>
      <c r="AU589" s="85" t="s">
        <v>1219</v>
      </c>
      <c r="AV589" s="85"/>
      <c r="AW589" s="85"/>
      <c r="AX589" s="85"/>
      <c r="AY589" s="85"/>
      <c r="AZ589" s="85"/>
      <c r="BA589" s="85">
        <v>86</v>
      </c>
      <c r="BB589" s="85" t="s">
        <v>1778</v>
      </c>
      <c r="BC589" s="85">
        <v>86001</v>
      </c>
      <c r="BD589" s="85" t="s">
        <v>1586</v>
      </c>
      <c r="BE589" s="89">
        <v>860010017201</v>
      </c>
      <c r="BF589" s="49" t="s">
        <v>1079</v>
      </c>
      <c r="BG589" s="85" t="s">
        <v>1779</v>
      </c>
      <c r="BH589" s="85" t="s">
        <v>1780</v>
      </c>
      <c r="BI589" s="85">
        <v>4201616</v>
      </c>
      <c r="BJ589" s="85"/>
      <c r="BK589" s="85"/>
      <c r="BL589" s="85" t="s">
        <v>807</v>
      </c>
      <c r="BM589" s="127" t="s">
        <v>130</v>
      </c>
      <c r="BN589" s="127" t="s">
        <v>132</v>
      </c>
      <c r="BO589" s="85">
        <v>0</v>
      </c>
      <c r="BP589" s="127" t="s">
        <v>132</v>
      </c>
      <c r="BQ589" s="127" t="s">
        <v>132</v>
      </c>
      <c r="BR589" s="85" t="s">
        <v>1676</v>
      </c>
      <c r="BS589" s="127" t="s">
        <v>130</v>
      </c>
      <c r="BT589" s="161">
        <v>44921</v>
      </c>
      <c r="BU589" s="127" t="s">
        <v>1677</v>
      </c>
      <c r="BV589" s="127" t="s">
        <v>130</v>
      </c>
      <c r="BW589" s="91" t="s">
        <v>1700</v>
      </c>
      <c r="BX589" s="127" t="s">
        <v>1689</v>
      </c>
      <c r="BY589" s="127" t="s">
        <v>132</v>
      </c>
      <c r="BZ589" s="127" t="s">
        <v>130</v>
      </c>
      <c r="CA589" s="127" t="s">
        <v>130</v>
      </c>
      <c r="CB589" s="127" t="s">
        <v>132</v>
      </c>
      <c r="CC589" s="127" t="s">
        <v>132</v>
      </c>
      <c r="CD589" s="127" t="s">
        <v>131</v>
      </c>
      <c r="CE589" s="127" t="s">
        <v>1681</v>
      </c>
      <c r="CF589" s="127" t="s">
        <v>1842</v>
      </c>
      <c r="CG589" s="130">
        <v>67</v>
      </c>
      <c r="CH589" s="131">
        <v>155</v>
      </c>
      <c r="CI589" s="50">
        <f t="shared" si="375"/>
        <v>27.887617065556707</v>
      </c>
      <c r="CJ589" s="18" t="str">
        <f t="shared" si="376"/>
        <v>SOBREPESO</v>
      </c>
      <c r="CK589" s="95">
        <f>Hoja1!L591</f>
        <v>24</v>
      </c>
      <c r="CL589" s="10" t="s">
        <v>1114</v>
      </c>
      <c r="CM589" s="137">
        <v>44578</v>
      </c>
      <c r="CN589" s="127"/>
      <c r="CO589" s="75">
        <v>1</v>
      </c>
      <c r="CP589" s="137">
        <v>44559</v>
      </c>
      <c r="CQ589" s="75">
        <v>2</v>
      </c>
      <c r="CR589" s="65" t="s">
        <v>1222</v>
      </c>
      <c r="CS589" s="75">
        <v>0</v>
      </c>
      <c r="CT589" s="143" t="s">
        <v>131</v>
      </c>
      <c r="CU589" s="127" t="s">
        <v>132</v>
      </c>
      <c r="CV589" s="127"/>
      <c r="CW589" s="133">
        <v>120</v>
      </c>
      <c r="CX589" s="133">
        <v>70</v>
      </c>
      <c r="CY589" s="125" t="s">
        <v>807</v>
      </c>
      <c r="CZ589" s="127" t="s">
        <v>130</v>
      </c>
      <c r="DA589" s="127" t="s">
        <v>132</v>
      </c>
      <c r="DB589" s="92">
        <v>0</v>
      </c>
      <c r="DC589" s="75" t="str">
        <f t="shared" si="377"/>
        <v/>
      </c>
      <c r="DD589" s="16" t="str">
        <f t="shared" si="378"/>
        <v/>
      </c>
      <c r="DE589" s="16" t="str">
        <f t="shared" si="379"/>
        <v/>
      </c>
      <c r="DF589" s="16" t="str">
        <f t="shared" si="393"/>
        <v/>
      </c>
      <c r="DG589" s="16" t="str">
        <f t="shared" si="391"/>
        <v xml:space="preserve"> +  +  + </v>
      </c>
      <c r="DH589" s="16" t="str">
        <f t="shared" si="396"/>
        <v>HTA</v>
      </c>
      <c r="DI589" s="127"/>
      <c r="DJ589" s="75" t="str">
        <f t="shared" si="380"/>
        <v>NO</v>
      </c>
      <c r="DL589" s="127"/>
      <c r="DM589" s="134"/>
      <c r="DN589" s="75" t="str">
        <f t="shared" si="381"/>
        <v>NO</v>
      </c>
      <c r="DO589" s="134"/>
      <c r="DP589" s="75" t="str">
        <f t="shared" si="382"/>
        <v>NO</v>
      </c>
      <c r="DQ589" s="98"/>
      <c r="DR589" s="75" t="str">
        <f t="shared" si="383"/>
        <v>NO</v>
      </c>
      <c r="DS589" s="134"/>
      <c r="DT589" s="75" t="str">
        <f t="shared" si="384"/>
        <v>NO</v>
      </c>
      <c r="DU589" s="134"/>
      <c r="DV589" s="75" t="str">
        <f t="shared" si="385"/>
        <v>NO</v>
      </c>
      <c r="DW589" s="144"/>
      <c r="DX589" s="75" t="str">
        <f t="shared" si="386"/>
        <v>NO</v>
      </c>
      <c r="DY589" s="161">
        <v>44914</v>
      </c>
      <c r="DZ589" s="75" t="str">
        <f t="shared" si="387"/>
        <v>SI</v>
      </c>
      <c r="EA589" s="144"/>
      <c r="EB589" s="75" t="str">
        <f t="shared" si="388"/>
        <v>NO</v>
      </c>
      <c r="EC589" s="134" t="s">
        <v>132</v>
      </c>
      <c r="ED589" s="127" t="s">
        <v>1530</v>
      </c>
      <c r="EE589" s="127" t="s">
        <v>131</v>
      </c>
      <c r="EF589" s="127" t="s">
        <v>1814</v>
      </c>
      <c r="EG589" s="127">
        <v>85</v>
      </c>
      <c r="EH589" s="127" t="s">
        <v>131</v>
      </c>
      <c r="EI589" s="127">
        <v>2</v>
      </c>
      <c r="EJ589" s="127"/>
      <c r="EK589" s="145">
        <v>44908</v>
      </c>
      <c r="EL589" s="135">
        <v>0.86</v>
      </c>
      <c r="EM589" s="152">
        <v>44908</v>
      </c>
      <c r="EN589" s="133">
        <v>106.7</v>
      </c>
      <c r="EO589" s="146">
        <v>44908</v>
      </c>
      <c r="EP589" s="135">
        <v>239</v>
      </c>
      <c r="EQ589" s="144">
        <v>44908</v>
      </c>
      <c r="ER589" s="99">
        <v>134.20999999999998</v>
      </c>
      <c r="ES589" s="144">
        <v>44908</v>
      </c>
      <c r="ET589" s="225">
        <v>38.03</v>
      </c>
      <c r="EU589" s="144">
        <v>44908</v>
      </c>
      <c r="EV589" s="135">
        <v>333.8</v>
      </c>
      <c r="EW589" s="144">
        <v>44908</v>
      </c>
      <c r="EX589" s="127">
        <v>3.45</v>
      </c>
      <c r="EY589" s="127"/>
      <c r="EZ589" s="127"/>
      <c r="FA589" s="146">
        <v>44908</v>
      </c>
      <c r="FB589" s="133" t="s">
        <v>1799</v>
      </c>
      <c r="FC589" s="144">
        <v>44908</v>
      </c>
      <c r="FD589" s="135">
        <v>4</v>
      </c>
      <c r="FE589" s="144">
        <v>44908</v>
      </c>
      <c r="FF589" s="135">
        <v>3.3</v>
      </c>
      <c r="FG589" s="144">
        <v>44908</v>
      </c>
      <c r="FH589" s="135">
        <v>95.6</v>
      </c>
      <c r="FI589" s="145">
        <v>44908</v>
      </c>
      <c r="FJ589" s="132" t="s">
        <v>1712</v>
      </c>
      <c r="FK589" s="127">
        <v>100</v>
      </c>
      <c r="FL589" s="161">
        <v>44921</v>
      </c>
      <c r="FM589" s="134" t="s">
        <v>1530</v>
      </c>
      <c r="FN589" s="161">
        <v>45011</v>
      </c>
      <c r="FO589" s="127"/>
      <c r="FP589" s="127" t="s">
        <v>132</v>
      </c>
      <c r="FQ589" s="127" t="s">
        <v>132</v>
      </c>
      <c r="FR589" s="127" t="s">
        <v>132</v>
      </c>
      <c r="FS589" s="138" t="s">
        <v>807</v>
      </c>
      <c r="FT589" s="127" t="s">
        <v>132</v>
      </c>
      <c r="FU589" s="127"/>
      <c r="GM589" s="133"/>
    </row>
    <row r="590" spans="1:195" s="75" customFormat="1" x14ac:dyDescent="0.25">
      <c r="A590" s="85">
        <v>2022</v>
      </c>
      <c r="B590" s="76">
        <v>44926</v>
      </c>
      <c r="C590" s="85" t="s">
        <v>121</v>
      </c>
      <c r="D590" s="85" t="s">
        <v>122</v>
      </c>
      <c r="E590" s="85" t="s">
        <v>123</v>
      </c>
      <c r="F590" s="77">
        <f t="shared" si="392"/>
        <v>589</v>
      </c>
      <c r="G590" s="85" t="s">
        <v>1586</v>
      </c>
      <c r="H590" s="85">
        <v>86</v>
      </c>
      <c r="I590" s="85" t="s">
        <v>797</v>
      </c>
      <c r="J590" s="217" t="s">
        <v>980</v>
      </c>
      <c r="K590" s="77" t="str">
        <f>VLOOKUP(J590,[1]CodMpios!$B$1075:$E$1087,4,FALSE)</f>
        <v>86755 - San Francisco</v>
      </c>
      <c r="L590" s="77" t="str">
        <f>VLOOKUP($J590,[1]Coord_Mpios_X_Y!$B$102:$K$114,9,FALSE)</f>
        <v>1,136071096046</v>
      </c>
      <c r="M590" s="77" t="str">
        <f>VLOOKUP($J590,[1]Coord_Mpios_X_Y!$B$102:$K$114,10,FALSE)</f>
        <v>-76,847266605795</v>
      </c>
      <c r="N590" s="86" t="s">
        <v>1784</v>
      </c>
      <c r="O590" s="86" t="s">
        <v>1776</v>
      </c>
      <c r="P590" s="218"/>
      <c r="Q590" s="85" t="s">
        <v>126</v>
      </c>
      <c r="R590" s="108">
        <v>27474453</v>
      </c>
      <c r="S590" s="62" t="str">
        <f t="shared" si="374"/>
        <v>CC27474453</v>
      </c>
      <c r="T590" s="91" t="s">
        <v>133</v>
      </c>
      <c r="U590" s="85" t="s">
        <v>167</v>
      </c>
      <c r="V590" s="91" t="s">
        <v>134</v>
      </c>
      <c r="W590" s="85" t="s">
        <v>541</v>
      </c>
      <c r="X590" s="87">
        <v>21587</v>
      </c>
      <c r="Y590" s="89">
        <f t="shared" si="389"/>
        <v>59</v>
      </c>
      <c r="Z590" s="63">
        <f>VLOOKUP($Y590,[1]Edades!$A$3:$H$153,4,FALSE)</f>
        <v>5</v>
      </c>
      <c r="AA590" s="63" t="str">
        <f>VLOOKUP($Y590,[1]Edades!$A$3:$H$153,6,FALSE)</f>
        <v>5 - Adultez</v>
      </c>
      <c r="AB590" s="63">
        <f>VLOOKUP($Y590,[1]Edades!$A$3:$H$153,7,FALSE)</f>
        <v>12</v>
      </c>
      <c r="AC590" s="63" t="str">
        <f>VLOOKUP($Y590,[1]Edades!$A$3:$H$153,8,FALSE)</f>
        <v>55-59</v>
      </c>
      <c r="AD590" s="91" t="s">
        <v>1590</v>
      </c>
      <c r="AE590" s="85">
        <v>2</v>
      </c>
      <c r="AF590" s="85" t="s">
        <v>807</v>
      </c>
      <c r="AG590" s="86" t="s">
        <v>1777</v>
      </c>
      <c r="AH590" s="85" t="s">
        <v>807</v>
      </c>
      <c r="AI590" s="85" t="s">
        <v>2236</v>
      </c>
      <c r="AJ590" s="85" t="s">
        <v>807</v>
      </c>
      <c r="AK590" s="86" t="s">
        <v>1784</v>
      </c>
      <c r="AL590" s="86" t="s">
        <v>1600</v>
      </c>
      <c r="AM590" s="85" t="s">
        <v>1786</v>
      </c>
      <c r="AN590" s="85" t="s">
        <v>131</v>
      </c>
      <c r="AO590" s="85" t="s">
        <v>131</v>
      </c>
      <c r="AP590" s="85" t="s">
        <v>131</v>
      </c>
      <c r="AQ590" s="75" t="s">
        <v>1841</v>
      </c>
      <c r="AR590" s="53" t="str">
        <f t="shared" si="390"/>
        <v>86755 - San Francisco</v>
      </c>
      <c r="AS590" s="85" t="s">
        <v>1938</v>
      </c>
      <c r="AT590" s="85">
        <v>3146651478</v>
      </c>
      <c r="AU590" s="85" t="s">
        <v>1219</v>
      </c>
      <c r="AV590" s="85"/>
      <c r="AW590" s="85"/>
      <c r="AX590" s="85"/>
      <c r="AY590" s="85"/>
      <c r="AZ590" s="85"/>
      <c r="BA590" s="85">
        <v>86</v>
      </c>
      <c r="BB590" s="85" t="s">
        <v>1778</v>
      </c>
      <c r="BC590" s="85">
        <v>86755</v>
      </c>
      <c r="BD590" s="85" t="s">
        <v>1938</v>
      </c>
      <c r="BE590" s="89">
        <v>860010017201</v>
      </c>
      <c r="BF590" t="s">
        <v>1079</v>
      </c>
      <c r="BG590" s="85" t="s">
        <v>1779</v>
      </c>
      <c r="BH590" s="85" t="s">
        <v>1780</v>
      </c>
      <c r="BI590" s="85">
        <v>4201616</v>
      </c>
      <c r="BJ590" s="85"/>
      <c r="BK590" s="85"/>
      <c r="BL590" s="85" t="s">
        <v>807</v>
      </c>
      <c r="BM590" s="85" t="s">
        <v>130</v>
      </c>
      <c r="BN590" s="85" t="s">
        <v>132</v>
      </c>
      <c r="BO590" s="85">
        <v>0</v>
      </c>
      <c r="BP590" s="85" t="s">
        <v>132</v>
      </c>
      <c r="BQ590" s="85" t="s">
        <v>132</v>
      </c>
      <c r="BR590" s="85" t="s">
        <v>807</v>
      </c>
      <c r="BS590" s="85" t="s">
        <v>807</v>
      </c>
      <c r="BT590" s="90">
        <v>44579</v>
      </c>
      <c r="BU590" s="85" t="s">
        <v>1677</v>
      </c>
      <c r="BV590" s="85" t="s">
        <v>130</v>
      </c>
      <c r="BW590" s="91" t="s">
        <v>1808</v>
      </c>
      <c r="BX590" s="85"/>
      <c r="BY590" s="85" t="s">
        <v>132</v>
      </c>
      <c r="BZ590" s="85" t="s">
        <v>807</v>
      </c>
      <c r="CA590" s="85" t="s">
        <v>807</v>
      </c>
      <c r="CB590" s="85"/>
      <c r="CC590" s="85"/>
      <c r="CD590" s="85" t="s">
        <v>131</v>
      </c>
      <c r="CE590" s="88" t="s">
        <v>1681</v>
      </c>
      <c r="CF590" s="80" t="str">
        <f t="shared" ref="CF590:CF599" si="397">E590</f>
        <v>HTA</v>
      </c>
      <c r="CG590" s="109">
        <v>62</v>
      </c>
      <c r="CH590" s="95">
        <v>152</v>
      </c>
      <c r="CI590" s="50">
        <f t="shared" si="375"/>
        <v>26.835180055401661</v>
      </c>
      <c r="CJ590" s="18" t="str">
        <f t="shared" si="376"/>
        <v>SOBREPESO</v>
      </c>
      <c r="CK590" s="95">
        <f>Hoja1!L592</f>
        <v>16</v>
      </c>
      <c r="CL590" s="10" t="s">
        <v>1113</v>
      </c>
      <c r="CM590" s="97">
        <v>44579</v>
      </c>
      <c r="CN590" s="92"/>
      <c r="CO590" s="75">
        <v>1</v>
      </c>
      <c r="CP590" s="97">
        <v>43759</v>
      </c>
      <c r="CQ590" s="75">
        <v>2</v>
      </c>
      <c r="CR590" s="65" t="s">
        <v>1222</v>
      </c>
      <c r="CS590" s="75">
        <v>0</v>
      </c>
      <c r="CT590" s="92" t="s">
        <v>131</v>
      </c>
      <c r="CU590" s="93" t="s">
        <v>807</v>
      </c>
      <c r="CV590" s="92"/>
      <c r="CW590" s="102">
        <v>128</v>
      </c>
      <c r="CX590" s="102">
        <v>80</v>
      </c>
      <c r="CY590" s="93" t="s">
        <v>807</v>
      </c>
      <c r="CZ590" s="92" t="s">
        <v>132</v>
      </c>
      <c r="DA590" s="75" t="s">
        <v>807</v>
      </c>
      <c r="DB590" s="92">
        <v>0</v>
      </c>
      <c r="DC590" s="75" t="str">
        <f t="shared" si="377"/>
        <v/>
      </c>
      <c r="DD590" s="16" t="str">
        <f t="shared" si="378"/>
        <v/>
      </c>
      <c r="DE590" s="16" t="str">
        <f t="shared" si="379"/>
        <v/>
      </c>
      <c r="DF590" s="16" t="str">
        <f t="shared" si="393"/>
        <v/>
      </c>
      <c r="DG590" s="16" t="str">
        <f t="shared" si="391"/>
        <v xml:space="preserve"> +  +  + </v>
      </c>
      <c r="DH590" s="16" t="str">
        <f t="shared" si="396"/>
        <v>HTA</v>
      </c>
      <c r="DI590" s="98"/>
      <c r="DJ590" s="75" t="str">
        <f t="shared" si="380"/>
        <v>NO</v>
      </c>
      <c r="DL590" s="98"/>
      <c r="DM590" s="98"/>
      <c r="DN590" s="75" t="str">
        <f t="shared" si="381"/>
        <v>NO</v>
      </c>
      <c r="DO590" s="98"/>
      <c r="DP590" s="75" t="str">
        <f t="shared" si="382"/>
        <v>NO</v>
      </c>
      <c r="DQ590" s="98"/>
      <c r="DR590" s="75" t="str">
        <f t="shared" si="383"/>
        <v>NO</v>
      </c>
      <c r="DS590" s="98"/>
      <c r="DT590" s="75" t="str">
        <f t="shared" si="384"/>
        <v>NO</v>
      </c>
      <c r="DU590" s="98"/>
      <c r="DV590" s="75" t="str">
        <f t="shared" si="385"/>
        <v>NO</v>
      </c>
      <c r="DW590" s="98"/>
      <c r="DX590" s="75" t="str">
        <f t="shared" si="386"/>
        <v>NO</v>
      </c>
      <c r="DY590" s="98">
        <v>44543</v>
      </c>
      <c r="DZ590" s="75" t="str">
        <f t="shared" si="387"/>
        <v>SI</v>
      </c>
      <c r="EA590" s="98"/>
      <c r="EB590" s="75" t="str">
        <f t="shared" si="388"/>
        <v>NO</v>
      </c>
      <c r="EC590" s="98" t="s">
        <v>807</v>
      </c>
      <c r="ED590" s="92" t="s">
        <v>1530</v>
      </c>
      <c r="EE590" s="92"/>
      <c r="EF590" s="98" t="s">
        <v>807</v>
      </c>
      <c r="EG590" s="94"/>
      <c r="EH590" s="99" t="s">
        <v>131</v>
      </c>
      <c r="EI590" s="99" t="s">
        <v>807</v>
      </c>
      <c r="EJ590" s="99"/>
      <c r="EK590" s="101">
        <v>44544</v>
      </c>
      <c r="EL590" s="92">
        <v>0.7</v>
      </c>
      <c r="EM590" s="103">
        <v>44544</v>
      </c>
      <c r="EN590" s="102">
        <v>70</v>
      </c>
      <c r="EO590" s="106">
        <v>44544</v>
      </c>
      <c r="EP590" s="92">
        <v>242</v>
      </c>
      <c r="EQ590" s="101">
        <v>44544</v>
      </c>
      <c r="ER590" s="99">
        <v>150.80000000000001</v>
      </c>
      <c r="ES590" s="101">
        <v>44544</v>
      </c>
      <c r="ET590" s="192">
        <v>60</v>
      </c>
      <c r="EU590" s="101">
        <v>44544</v>
      </c>
      <c r="EV590" s="92">
        <v>156</v>
      </c>
      <c r="EW590" s="101">
        <v>43687</v>
      </c>
      <c r="EX590" s="92"/>
      <c r="EY590" s="103" t="s">
        <v>1836</v>
      </c>
      <c r="EZ590" s="92">
        <v>98</v>
      </c>
      <c r="FA590" s="102"/>
      <c r="FB590" s="102"/>
      <c r="FC590" s="92"/>
      <c r="FD590" s="92"/>
      <c r="FE590" s="103">
        <v>44544</v>
      </c>
      <c r="FF590" s="105">
        <v>9</v>
      </c>
      <c r="FG590" s="101">
        <v>44544</v>
      </c>
      <c r="FH590" s="105">
        <v>110</v>
      </c>
      <c r="FI590" s="92"/>
      <c r="FJ590" s="94"/>
      <c r="FK590" s="92"/>
      <c r="FL590" s="97">
        <v>44579</v>
      </c>
      <c r="FM590" s="98" t="s">
        <v>1530</v>
      </c>
      <c r="FN590" s="97">
        <v>44944</v>
      </c>
      <c r="FO590" s="107"/>
      <c r="FP590" s="92" t="s">
        <v>132</v>
      </c>
      <c r="FQ590" s="92" t="s">
        <v>132</v>
      </c>
      <c r="FR590" s="92" t="s">
        <v>132</v>
      </c>
      <c r="FS590" s="107" t="s">
        <v>807</v>
      </c>
      <c r="FT590" s="92" t="s">
        <v>132</v>
      </c>
      <c r="FU590" s="92" t="s">
        <v>1880</v>
      </c>
      <c r="GM590" s="102"/>
    </row>
    <row r="591" spans="1:195" s="75" customFormat="1" x14ac:dyDescent="0.25">
      <c r="A591" s="85">
        <v>2022</v>
      </c>
      <c r="B591" s="76">
        <v>44926</v>
      </c>
      <c r="C591" s="85" t="s">
        <v>121</v>
      </c>
      <c r="D591" s="85" t="s">
        <v>122</v>
      </c>
      <c r="E591" s="85" t="s">
        <v>1475</v>
      </c>
      <c r="F591" s="77">
        <f t="shared" si="392"/>
        <v>590</v>
      </c>
      <c r="G591" s="85" t="s">
        <v>1586</v>
      </c>
      <c r="H591" s="85">
        <v>86</v>
      </c>
      <c r="I591" s="85" t="s">
        <v>797</v>
      </c>
      <c r="J591" s="217" t="s">
        <v>983</v>
      </c>
      <c r="K591" s="77" t="str">
        <f>VLOOKUP(J591,[1]CodMpios!$B$1075:$E$1087,4,FALSE)</f>
        <v>86749 - Sibundoy</v>
      </c>
      <c r="L591" s="77" t="str">
        <f>VLOOKUP($J591,[1]Coord_Mpios_X_Y!$B$102:$K$114,9,FALSE)</f>
        <v>1,228746922448</v>
      </c>
      <c r="M591" s="77" t="str">
        <f>VLOOKUP($J591,[1]Coord_Mpios_X_Y!$B$102:$K$114,10,FALSE)</f>
        <v>-76,913075853547</v>
      </c>
      <c r="N591" s="86" t="s">
        <v>1775</v>
      </c>
      <c r="O591" s="86" t="s">
        <v>1790</v>
      </c>
      <c r="P591" s="218">
        <v>44724</v>
      </c>
      <c r="Q591" s="85" t="s">
        <v>126</v>
      </c>
      <c r="R591" s="108">
        <v>12954682</v>
      </c>
      <c r="S591" s="62" t="str">
        <f t="shared" si="374"/>
        <v>CC12954682</v>
      </c>
      <c r="T591" s="91" t="s">
        <v>180</v>
      </c>
      <c r="U591" s="85" t="s">
        <v>341</v>
      </c>
      <c r="V591" s="91" t="s">
        <v>173</v>
      </c>
      <c r="W591" s="85" t="s">
        <v>237</v>
      </c>
      <c r="X591" s="87">
        <v>18451</v>
      </c>
      <c r="Y591" s="89">
        <f t="shared" si="389"/>
        <v>50</v>
      </c>
      <c r="Z591" s="63">
        <f>VLOOKUP($Y591,[1]Edades!$A$3:$H$153,4,FALSE)</f>
        <v>5</v>
      </c>
      <c r="AA591" s="63" t="str">
        <f>VLOOKUP($Y591,[1]Edades!$A$3:$H$153,6,FALSE)</f>
        <v>5 - Adultez</v>
      </c>
      <c r="AB591" s="63">
        <f>VLOOKUP($Y591,[1]Edades!$A$3:$H$153,7,FALSE)</f>
        <v>11</v>
      </c>
      <c r="AC591" s="63" t="str">
        <f>VLOOKUP($Y591,[1]Edades!$A$3:$H$153,8,FALSE)</f>
        <v>50-54</v>
      </c>
      <c r="AD591" s="91" t="s">
        <v>1589</v>
      </c>
      <c r="AE591" s="85">
        <v>1</v>
      </c>
      <c r="AF591" s="85" t="s">
        <v>807</v>
      </c>
      <c r="AG591" s="86" t="s">
        <v>1777</v>
      </c>
      <c r="AH591" s="85" t="s">
        <v>807</v>
      </c>
      <c r="AI591" s="85" t="s">
        <v>807</v>
      </c>
      <c r="AJ591" s="85" t="s">
        <v>807</v>
      </c>
      <c r="AK591" s="86" t="s">
        <v>1775</v>
      </c>
      <c r="AL591" s="86" t="s">
        <v>1602</v>
      </c>
      <c r="AM591" s="85" t="s">
        <v>1786</v>
      </c>
      <c r="AN591" s="85" t="s">
        <v>131</v>
      </c>
      <c r="AO591" s="85" t="s">
        <v>131</v>
      </c>
      <c r="AP591" s="85" t="s">
        <v>131</v>
      </c>
      <c r="AQ591" s="75" t="s">
        <v>1841</v>
      </c>
      <c r="AR591" s="53" t="str">
        <f t="shared" si="390"/>
        <v>86749 - Sibundoy</v>
      </c>
      <c r="AS591" s="85" t="s">
        <v>1669</v>
      </c>
      <c r="AT591" s="85">
        <v>3202696112</v>
      </c>
      <c r="AU591" s="85" t="s">
        <v>1219</v>
      </c>
      <c r="AV591" s="85"/>
      <c r="AW591" s="85"/>
      <c r="AX591" s="85"/>
      <c r="AY591" s="85"/>
      <c r="AZ591" s="85"/>
      <c r="BA591" s="85">
        <v>86</v>
      </c>
      <c r="BB591" s="85" t="s">
        <v>1778</v>
      </c>
      <c r="BC591" s="85">
        <v>86749</v>
      </c>
      <c r="BD591" s="85" t="s">
        <v>1669</v>
      </c>
      <c r="BE591" s="89">
        <v>860010017201</v>
      </c>
      <c r="BF591" s="49" t="s">
        <v>1080</v>
      </c>
      <c r="BG591" s="85" t="s">
        <v>1779</v>
      </c>
      <c r="BH591" s="85" t="s">
        <v>1780</v>
      </c>
      <c r="BI591" s="85">
        <v>4201616</v>
      </c>
      <c r="BJ591" s="85"/>
      <c r="BK591" s="85"/>
      <c r="BL591" s="85" t="s">
        <v>807</v>
      </c>
      <c r="BM591" s="85" t="s">
        <v>130</v>
      </c>
      <c r="BN591" s="85" t="s">
        <v>132</v>
      </c>
      <c r="BO591" s="85">
        <v>0</v>
      </c>
      <c r="BP591" s="85" t="s">
        <v>132</v>
      </c>
      <c r="BQ591" s="85" t="s">
        <v>132</v>
      </c>
      <c r="BR591" s="85" t="s">
        <v>807</v>
      </c>
      <c r="BS591" s="85" t="s">
        <v>807</v>
      </c>
      <c r="BT591" s="90">
        <v>44580</v>
      </c>
      <c r="BU591" s="85" t="s">
        <v>1677</v>
      </c>
      <c r="BV591" s="85" t="s">
        <v>130</v>
      </c>
      <c r="BW591" s="91" t="s">
        <v>1700</v>
      </c>
      <c r="BX591" s="85"/>
      <c r="BY591" s="85" t="s">
        <v>807</v>
      </c>
      <c r="BZ591" s="85" t="s">
        <v>807</v>
      </c>
      <c r="CA591" s="85" t="s">
        <v>807</v>
      </c>
      <c r="CB591" s="85"/>
      <c r="CC591" s="85"/>
      <c r="CD591" s="85" t="s">
        <v>131</v>
      </c>
      <c r="CE591" s="88" t="s">
        <v>1681</v>
      </c>
      <c r="CF591" s="80" t="str">
        <f t="shared" si="397"/>
        <v>HTA + DM</v>
      </c>
      <c r="CG591" s="109">
        <v>62</v>
      </c>
      <c r="CH591" s="95">
        <v>170</v>
      </c>
      <c r="CI591" s="50">
        <f t="shared" si="375"/>
        <v>21.453287197231838</v>
      </c>
      <c r="CJ591" s="18" t="str">
        <f t="shared" si="376"/>
        <v>NORMAL</v>
      </c>
      <c r="CK591" s="95">
        <f>Hoja1!L593</f>
        <v>4</v>
      </c>
      <c r="CL591" s="10" t="s">
        <v>1112</v>
      </c>
      <c r="CM591" s="97">
        <v>44580</v>
      </c>
      <c r="CN591" s="92"/>
      <c r="CO591" s="75">
        <v>1</v>
      </c>
      <c r="CP591" s="97">
        <v>44580</v>
      </c>
      <c r="CQ591" s="75">
        <v>1</v>
      </c>
      <c r="CR591" s="97">
        <v>44580</v>
      </c>
      <c r="CS591" s="75">
        <v>1</v>
      </c>
      <c r="CT591" s="92" t="s">
        <v>1709</v>
      </c>
      <c r="CU591" s="93" t="s">
        <v>807</v>
      </c>
      <c r="CV591" s="92"/>
      <c r="CW591" s="102">
        <v>155</v>
      </c>
      <c r="CX591" s="102">
        <v>80</v>
      </c>
      <c r="CY591" s="93" t="s">
        <v>807</v>
      </c>
      <c r="CZ591" s="92" t="s">
        <v>132</v>
      </c>
      <c r="DA591" s="75" t="s">
        <v>807</v>
      </c>
      <c r="DB591" s="92">
        <v>0</v>
      </c>
      <c r="DC591" s="75" t="str">
        <f t="shared" si="377"/>
        <v/>
      </c>
      <c r="DD591" s="16" t="str">
        <f t="shared" si="378"/>
        <v/>
      </c>
      <c r="DE591" s="16" t="str">
        <f t="shared" si="379"/>
        <v/>
      </c>
      <c r="DF591" s="16" t="str">
        <f t="shared" si="393"/>
        <v/>
      </c>
      <c r="DG591" s="16" t="str">
        <f t="shared" si="391"/>
        <v xml:space="preserve"> +  +  + </v>
      </c>
      <c r="DH591" s="16" t="str">
        <f t="shared" si="396"/>
        <v>HTA + DM</v>
      </c>
      <c r="DI591" s="98"/>
      <c r="DJ591" s="75" t="str">
        <f t="shared" si="380"/>
        <v>NO</v>
      </c>
      <c r="DL591" s="98"/>
      <c r="DM591" s="98">
        <v>44522</v>
      </c>
      <c r="DN591" s="75" t="str">
        <f t="shared" si="381"/>
        <v>SI</v>
      </c>
      <c r="DO591" s="98"/>
      <c r="DP591" s="75" t="str">
        <f t="shared" si="382"/>
        <v>NO</v>
      </c>
      <c r="DQ591" s="98"/>
      <c r="DR591" s="75" t="str">
        <f t="shared" si="383"/>
        <v>NO</v>
      </c>
      <c r="DS591" s="98"/>
      <c r="DT591" s="75" t="str">
        <f t="shared" si="384"/>
        <v>NO</v>
      </c>
      <c r="DU591" s="98"/>
      <c r="DV591" s="75" t="str">
        <f t="shared" si="385"/>
        <v>NO</v>
      </c>
      <c r="DW591" s="98">
        <v>44552</v>
      </c>
      <c r="DX591" s="75" t="str">
        <f t="shared" si="386"/>
        <v>SI</v>
      </c>
      <c r="DY591" s="98">
        <v>44552</v>
      </c>
      <c r="DZ591" s="75" t="str">
        <f t="shared" si="387"/>
        <v>SI</v>
      </c>
      <c r="EA591" s="98"/>
      <c r="EB591" s="75" t="str">
        <f t="shared" si="388"/>
        <v>NO</v>
      </c>
      <c r="EC591" s="98" t="s">
        <v>807</v>
      </c>
      <c r="ED591" s="92" t="s">
        <v>1530</v>
      </c>
      <c r="EE591" s="92"/>
      <c r="EF591" s="98" t="s">
        <v>807</v>
      </c>
      <c r="EG591" s="94"/>
      <c r="EH591" s="92" t="s">
        <v>1793</v>
      </c>
      <c r="EI591" s="99" t="s">
        <v>807</v>
      </c>
      <c r="EJ591" s="99"/>
      <c r="EK591" s="101">
        <v>44552</v>
      </c>
      <c r="EL591" s="92">
        <v>0.6</v>
      </c>
      <c r="EM591" s="112">
        <v>44553</v>
      </c>
      <c r="EN591" s="102">
        <v>153</v>
      </c>
      <c r="EO591" s="111">
        <v>44553</v>
      </c>
      <c r="EP591" s="92">
        <v>106</v>
      </c>
      <c r="EQ591" s="111">
        <v>44553</v>
      </c>
      <c r="ER591" s="99">
        <v>34</v>
      </c>
      <c r="ES591" s="111">
        <v>44553</v>
      </c>
      <c r="ET591" s="192">
        <v>62</v>
      </c>
      <c r="EU591" s="111">
        <v>44553</v>
      </c>
      <c r="EV591" s="92">
        <v>50</v>
      </c>
      <c r="EW591" s="101" t="s">
        <v>1940</v>
      </c>
      <c r="EX591" s="92"/>
      <c r="EY591" s="112">
        <v>44553</v>
      </c>
      <c r="EZ591" s="92">
        <v>9.8000000000000007</v>
      </c>
      <c r="FA591" s="102"/>
      <c r="FB591" s="102"/>
      <c r="FC591" s="92"/>
      <c r="FD591" s="92"/>
      <c r="FE591" s="103">
        <v>44552</v>
      </c>
      <c r="FF591" s="125">
        <v>23</v>
      </c>
      <c r="FG591" s="101" t="s">
        <v>1836</v>
      </c>
      <c r="FH591" s="125">
        <v>98</v>
      </c>
      <c r="FI591" s="92"/>
      <c r="FJ591" s="94"/>
      <c r="FK591" s="92"/>
      <c r="FL591" s="97">
        <v>44580</v>
      </c>
      <c r="FM591" s="98" t="s">
        <v>1530</v>
      </c>
      <c r="FN591" s="97"/>
      <c r="FO591" s="107" t="s">
        <v>1794</v>
      </c>
      <c r="FP591" s="92" t="s">
        <v>132</v>
      </c>
      <c r="FQ591" s="92" t="s">
        <v>132</v>
      </c>
      <c r="FR591" s="92" t="s">
        <v>132</v>
      </c>
      <c r="FS591" s="107" t="s">
        <v>807</v>
      </c>
      <c r="FT591" s="92" t="s">
        <v>132</v>
      </c>
      <c r="FU591" s="92"/>
      <c r="GM591" s="102"/>
    </row>
    <row r="592" spans="1:195" s="75" customFormat="1" x14ac:dyDescent="0.25">
      <c r="A592" s="85">
        <v>2022</v>
      </c>
      <c r="B592" s="76">
        <v>44926</v>
      </c>
      <c r="C592" s="85" t="s">
        <v>121</v>
      </c>
      <c r="D592" s="85" t="s">
        <v>122</v>
      </c>
      <c r="E592" s="85" t="s">
        <v>123</v>
      </c>
      <c r="F592" s="77">
        <f t="shared" si="392"/>
        <v>591</v>
      </c>
      <c r="G592" s="85" t="s">
        <v>1586</v>
      </c>
      <c r="H592" s="85">
        <v>86</v>
      </c>
      <c r="I592" s="85" t="s">
        <v>797</v>
      </c>
      <c r="J592" s="217" t="s">
        <v>798</v>
      </c>
      <c r="K592" s="77" t="str">
        <f>VLOOKUP(J592,[1]CodMpios!$B$1075:$E$1087,4,FALSE)</f>
        <v>86885 - Villagarzón</v>
      </c>
      <c r="L592" s="77" t="str">
        <f>VLOOKUP($J592,[1]Coord_Mpios_X_Y!$B$102:$K$114,9,FALSE)</f>
        <v>0,911149514668</v>
      </c>
      <c r="M592" s="77" t="str">
        <f>VLOOKUP($J592,[1]Coord_Mpios_X_Y!$B$102:$K$114,10,FALSE)</f>
        <v>-76,744954472991</v>
      </c>
      <c r="N592" s="86" t="s">
        <v>1775</v>
      </c>
      <c r="O592" s="86" t="s">
        <v>1776</v>
      </c>
      <c r="P592" s="218"/>
      <c r="Q592" s="85" t="s">
        <v>126</v>
      </c>
      <c r="R592" s="108">
        <v>40093205</v>
      </c>
      <c r="S592" s="62" t="str">
        <f t="shared" si="374"/>
        <v>CC40093205</v>
      </c>
      <c r="T592" s="91" t="s">
        <v>444</v>
      </c>
      <c r="U592" s="85" t="s">
        <v>530</v>
      </c>
      <c r="V592" s="91" t="s">
        <v>605</v>
      </c>
      <c r="W592" s="85" t="s">
        <v>1350</v>
      </c>
      <c r="X592" s="87">
        <v>26028</v>
      </c>
      <c r="Y592" s="89">
        <f t="shared" si="389"/>
        <v>71</v>
      </c>
      <c r="Z592" s="63">
        <f>VLOOKUP($Y592,[1]Edades!$A$3:$H$153,4,FALSE)</f>
        <v>6</v>
      </c>
      <c r="AA592" s="63" t="str">
        <f>VLOOKUP($Y592,[1]Edades!$A$3:$H$153,6,FALSE)</f>
        <v>6 - Persona mayor</v>
      </c>
      <c r="AB592" s="63">
        <f>VLOOKUP($Y592,[1]Edades!$A$3:$H$153,7,FALSE)</f>
        <v>15</v>
      </c>
      <c r="AC592" s="63" t="str">
        <f>VLOOKUP($Y592,[1]Edades!$A$3:$H$153,8,FALSE)</f>
        <v>70-74</v>
      </c>
      <c r="AD592" s="91" t="s">
        <v>1590</v>
      </c>
      <c r="AE592" s="85">
        <v>2</v>
      </c>
      <c r="AF592" s="85" t="s">
        <v>807</v>
      </c>
      <c r="AG592" s="86" t="s">
        <v>1777</v>
      </c>
      <c r="AH592" s="85" t="s">
        <v>807</v>
      </c>
      <c r="AI592" s="85" t="s">
        <v>807</v>
      </c>
      <c r="AJ592" s="85" t="s">
        <v>807</v>
      </c>
      <c r="AK592" s="86" t="s">
        <v>1775</v>
      </c>
      <c r="AL592" s="86" t="s">
        <v>1601</v>
      </c>
      <c r="AM592" s="85" t="s">
        <v>1786</v>
      </c>
      <c r="AN592" s="85" t="s">
        <v>131</v>
      </c>
      <c r="AO592" s="85" t="s">
        <v>131</v>
      </c>
      <c r="AP592" s="85" t="s">
        <v>131</v>
      </c>
      <c r="AQ592" s="75" t="s">
        <v>1841</v>
      </c>
      <c r="AR592" s="53" t="str">
        <f t="shared" si="390"/>
        <v>86885 - Villagarzón</v>
      </c>
      <c r="AS592" s="85" t="s">
        <v>1618</v>
      </c>
      <c r="AT592" s="85">
        <v>3162377950</v>
      </c>
      <c r="AU592" s="85" t="s">
        <v>1219</v>
      </c>
      <c r="AV592" s="85"/>
      <c r="AW592" s="85"/>
      <c r="AX592" s="85"/>
      <c r="AY592" s="85"/>
      <c r="AZ592" s="85"/>
      <c r="BA592" s="85">
        <v>86</v>
      </c>
      <c r="BB592" s="85" t="s">
        <v>1778</v>
      </c>
      <c r="BC592" s="85">
        <v>86885</v>
      </c>
      <c r="BD592" s="85" t="s">
        <v>1618</v>
      </c>
      <c r="BE592" s="89">
        <v>860010017201</v>
      </c>
      <c r="BF592" s="49" t="s">
        <v>1083</v>
      </c>
      <c r="BG592" s="85" t="s">
        <v>1779</v>
      </c>
      <c r="BH592" s="85" t="s">
        <v>1780</v>
      </c>
      <c r="BI592" s="85">
        <v>4201616</v>
      </c>
      <c r="BJ592" s="85"/>
      <c r="BK592" s="85"/>
      <c r="BL592" s="85" t="s">
        <v>807</v>
      </c>
      <c r="BM592" s="88" t="s">
        <v>132</v>
      </c>
      <c r="BN592" s="85" t="s">
        <v>132</v>
      </c>
      <c r="BO592" s="85">
        <v>0</v>
      </c>
      <c r="BP592" s="85" t="s">
        <v>132</v>
      </c>
      <c r="BQ592" s="85" t="s">
        <v>132</v>
      </c>
      <c r="BR592" s="85" t="s">
        <v>807</v>
      </c>
      <c r="BS592" s="85" t="s">
        <v>807</v>
      </c>
      <c r="BT592" s="87">
        <v>44673</v>
      </c>
      <c r="BU592" s="85" t="s">
        <v>1677</v>
      </c>
      <c r="BV592" s="85" t="s">
        <v>130</v>
      </c>
      <c r="BW592" s="91" t="s">
        <v>1678</v>
      </c>
      <c r="BX592" s="85"/>
      <c r="BY592" s="85" t="s">
        <v>132</v>
      </c>
      <c r="BZ592" s="85" t="s">
        <v>807</v>
      </c>
      <c r="CA592" s="85" t="s">
        <v>807</v>
      </c>
      <c r="CB592" s="85"/>
      <c r="CC592" s="85"/>
      <c r="CD592" s="85" t="s">
        <v>131</v>
      </c>
      <c r="CE592" s="88" t="s">
        <v>1681</v>
      </c>
      <c r="CF592" s="80" t="str">
        <f t="shared" si="397"/>
        <v>HTA</v>
      </c>
      <c r="CG592" s="109">
        <v>74</v>
      </c>
      <c r="CH592" s="95">
        <v>156</v>
      </c>
      <c r="CI592" s="50">
        <f t="shared" si="375"/>
        <v>30.407626561472714</v>
      </c>
      <c r="CJ592" s="18" t="str">
        <f t="shared" si="376"/>
        <v>OBESIDAD</v>
      </c>
      <c r="CK592" s="95">
        <f>Hoja1!L594</f>
        <v>34</v>
      </c>
      <c r="CL592" s="10" t="s">
        <v>1115</v>
      </c>
      <c r="CM592" s="98">
        <v>44587</v>
      </c>
      <c r="CN592" s="92"/>
      <c r="CO592" s="75">
        <v>1</v>
      </c>
      <c r="CP592" s="98">
        <v>40909</v>
      </c>
      <c r="CQ592" s="75">
        <v>2</v>
      </c>
      <c r="CR592" s="65" t="s">
        <v>1222</v>
      </c>
      <c r="CS592" s="75">
        <v>0</v>
      </c>
      <c r="CT592" s="110" t="s">
        <v>131</v>
      </c>
      <c r="CU592" s="93" t="s">
        <v>807</v>
      </c>
      <c r="CV592" s="92"/>
      <c r="CW592" s="102">
        <v>110</v>
      </c>
      <c r="CX592" s="102">
        <v>80</v>
      </c>
      <c r="CY592" s="93" t="s">
        <v>807</v>
      </c>
      <c r="CZ592" s="92" t="s">
        <v>132</v>
      </c>
      <c r="DA592" s="75" t="s">
        <v>807</v>
      </c>
      <c r="DB592" s="92">
        <v>0</v>
      </c>
      <c r="DC592" s="75" t="str">
        <f t="shared" si="377"/>
        <v/>
      </c>
      <c r="DD592" s="16" t="str">
        <f t="shared" si="378"/>
        <v/>
      </c>
      <c r="DE592" s="16" t="str">
        <f t="shared" si="379"/>
        <v/>
      </c>
      <c r="DF592" s="16" t="str">
        <f t="shared" si="393"/>
        <v/>
      </c>
      <c r="DG592" s="16" t="str">
        <f t="shared" si="391"/>
        <v xml:space="preserve"> +  +  + </v>
      </c>
      <c r="DH592" s="16" t="str">
        <f t="shared" si="396"/>
        <v>HTA</v>
      </c>
      <c r="DI592" s="98"/>
      <c r="DJ592" s="75" t="str">
        <f t="shared" si="380"/>
        <v>NO</v>
      </c>
      <c r="DL592" s="98"/>
      <c r="DM592" s="98"/>
      <c r="DN592" s="75" t="str">
        <f t="shared" si="381"/>
        <v>NO</v>
      </c>
      <c r="DO592" s="98"/>
      <c r="DP592" s="75" t="str">
        <f t="shared" si="382"/>
        <v>NO</v>
      </c>
      <c r="DQ592" s="98"/>
      <c r="DR592" s="75" t="str">
        <f t="shared" si="383"/>
        <v>NO</v>
      </c>
      <c r="DS592" s="98"/>
      <c r="DT592" s="75" t="str">
        <f t="shared" si="384"/>
        <v>NO</v>
      </c>
      <c r="DU592" s="98"/>
      <c r="DV592" s="75" t="str">
        <f t="shared" si="385"/>
        <v>NO</v>
      </c>
      <c r="DW592" s="98"/>
      <c r="DX592" s="75" t="str">
        <f t="shared" si="386"/>
        <v>NO</v>
      </c>
      <c r="DY592" s="98">
        <v>44616</v>
      </c>
      <c r="DZ592" s="75" t="str">
        <f t="shared" si="387"/>
        <v>SI</v>
      </c>
      <c r="EA592" s="98"/>
      <c r="EB592" s="75" t="str">
        <f t="shared" si="388"/>
        <v>NO</v>
      </c>
      <c r="EC592" s="98" t="s">
        <v>807</v>
      </c>
      <c r="ED592" s="92" t="s">
        <v>1530</v>
      </c>
      <c r="EE592" s="92"/>
      <c r="EF592" s="98" t="s">
        <v>807</v>
      </c>
      <c r="EG592" s="94"/>
      <c r="EH592" s="99" t="s">
        <v>131</v>
      </c>
      <c r="EI592" s="99" t="s">
        <v>807</v>
      </c>
      <c r="EJ592" s="99"/>
      <c r="EK592" s="106">
        <v>44616</v>
      </c>
      <c r="EL592" s="92">
        <v>0.7</v>
      </c>
      <c r="EM592" s="100">
        <v>44616</v>
      </c>
      <c r="EN592" s="102">
        <v>91</v>
      </c>
      <c r="EO592" s="106">
        <v>44616</v>
      </c>
      <c r="EP592" s="92">
        <v>172</v>
      </c>
      <c r="EQ592" s="106">
        <v>44616</v>
      </c>
      <c r="ER592" s="99">
        <v>123.2</v>
      </c>
      <c r="ES592" s="106">
        <v>44616</v>
      </c>
      <c r="ET592" s="192">
        <v>29</v>
      </c>
      <c r="EU592" s="106">
        <v>44616</v>
      </c>
      <c r="EV592" s="92">
        <v>99</v>
      </c>
      <c r="EW592" s="106">
        <v>44616</v>
      </c>
      <c r="EX592" s="92"/>
      <c r="EY592" s="103"/>
      <c r="EZ592" s="92"/>
      <c r="FA592" s="102"/>
      <c r="FB592" s="102"/>
      <c r="FC592" s="92"/>
      <c r="FD592" s="92"/>
      <c r="FE592" s="100">
        <v>44616</v>
      </c>
      <c r="FF592" s="105">
        <v>25</v>
      </c>
      <c r="FG592" s="106">
        <v>44616</v>
      </c>
      <c r="FH592" s="105">
        <v>60</v>
      </c>
      <c r="FI592" s="92"/>
      <c r="FJ592" s="94"/>
      <c r="FK592" s="92"/>
      <c r="FL592" s="98">
        <v>44673</v>
      </c>
      <c r="FM592" s="98" t="s">
        <v>1530</v>
      </c>
      <c r="FN592" s="98">
        <v>44764</v>
      </c>
      <c r="FO592" s="107" t="s">
        <v>807</v>
      </c>
      <c r="FP592" s="92" t="s">
        <v>132</v>
      </c>
      <c r="FQ592" s="92" t="s">
        <v>132</v>
      </c>
      <c r="FR592" s="92" t="s">
        <v>132</v>
      </c>
      <c r="FS592" s="107" t="s">
        <v>807</v>
      </c>
      <c r="FT592" s="92" t="s">
        <v>132</v>
      </c>
      <c r="FU592" s="92"/>
      <c r="GM592" s="102"/>
    </row>
    <row r="593" spans="1:195" s="75" customFormat="1" x14ac:dyDescent="0.25">
      <c r="A593" s="85">
        <v>2022</v>
      </c>
      <c r="B593" s="76">
        <v>44926</v>
      </c>
      <c r="C593" s="85" t="s">
        <v>121</v>
      </c>
      <c r="D593" s="85" t="s">
        <v>122</v>
      </c>
      <c r="E593" s="85" t="s">
        <v>123</v>
      </c>
      <c r="F593" s="77">
        <f t="shared" si="392"/>
        <v>592</v>
      </c>
      <c r="G593" s="85" t="s">
        <v>1586</v>
      </c>
      <c r="H593" s="85">
        <v>86</v>
      </c>
      <c r="I593" s="85" t="s">
        <v>797</v>
      </c>
      <c r="J593" s="217" t="s">
        <v>911</v>
      </c>
      <c r="K593" s="77" t="str">
        <f>VLOOKUP(J593,[1]CodMpios!$B$1075:$E$1087,4,FALSE)</f>
        <v>86568 - Puerto Asís</v>
      </c>
      <c r="L593" s="77" t="str">
        <f>VLOOKUP($J593,[1]Coord_Mpios_X_Y!$B$102:$K$114,9,FALSE)</f>
        <v>0,478611463602</v>
      </c>
      <c r="M593" s="77" t="str">
        <f>VLOOKUP($J593,[1]Coord_Mpios_X_Y!$B$102:$K$114,10,FALSE)</f>
        <v>-76,328200149562</v>
      </c>
      <c r="N593" s="86" t="s">
        <v>1784</v>
      </c>
      <c r="O593" s="86" t="s">
        <v>1981</v>
      </c>
      <c r="P593" s="218"/>
      <c r="Q593" s="85" t="s">
        <v>126</v>
      </c>
      <c r="R593" s="85">
        <v>1006665459</v>
      </c>
      <c r="S593" s="62" t="str">
        <f t="shared" si="374"/>
        <v>CC1006665459</v>
      </c>
      <c r="T593" s="85" t="s">
        <v>1394</v>
      </c>
      <c r="U593" s="85" t="s">
        <v>1395</v>
      </c>
      <c r="V593" s="91" t="s">
        <v>346</v>
      </c>
      <c r="W593" s="85" t="s">
        <v>135</v>
      </c>
      <c r="X593" s="87">
        <v>37898</v>
      </c>
      <c r="Y593" s="89">
        <f t="shared" si="389"/>
        <v>103</v>
      </c>
      <c r="Z593" s="63">
        <f>VLOOKUP($Y593,[1]Edades!$A$3:$H$153,4,FALSE)</f>
        <v>6</v>
      </c>
      <c r="AA593" s="63" t="str">
        <f>VLOOKUP($Y593,[1]Edades!$A$3:$H$153,6,FALSE)</f>
        <v>6 - Persona mayor</v>
      </c>
      <c r="AB593" s="63">
        <f>VLOOKUP($Y593,[1]Edades!$A$3:$H$153,7,FALSE)</f>
        <v>17</v>
      </c>
      <c r="AC593" s="63" t="str">
        <f>VLOOKUP($Y593,[1]Edades!$A$3:$H$153,8,FALSE)</f>
        <v>80 Y MÁS</v>
      </c>
      <c r="AD593" s="91" t="s">
        <v>1589</v>
      </c>
      <c r="AE593" s="85">
        <v>1</v>
      </c>
      <c r="AF593" s="85" t="s">
        <v>807</v>
      </c>
      <c r="AG593" s="86" t="s">
        <v>1777</v>
      </c>
      <c r="AH593" s="85" t="s">
        <v>807</v>
      </c>
      <c r="AI593" s="85" t="s">
        <v>807</v>
      </c>
      <c r="AJ593" s="85" t="s">
        <v>807</v>
      </c>
      <c r="AK593" s="86" t="s">
        <v>1784</v>
      </c>
      <c r="AL593" s="85" t="s">
        <v>807</v>
      </c>
      <c r="AM593" s="85" t="s">
        <v>1786</v>
      </c>
      <c r="AN593" s="85" t="s">
        <v>131</v>
      </c>
      <c r="AO593" s="85" t="s">
        <v>131</v>
      </c>
      <c r="AP593" s="85" t="s">
        <v>131</v>
      </c>
      <c r="AQ593" s="75" t="s">
        <v>1841</v>
      </c>
      <c r="AR593" s="53" t="str">
        <f t="shared" si="390"/>
        <v>86568 - Puerto Asís</v>
      </c>
      <c r="AS593" s="85" t="s">
        <v>1655</v>
      </c>
      <c r="AT593" s="88">
        <v>3215643255</v>
      </c>
      <c r="AU593" s="85" t="s">
        <v>1219</v>
      </c>
      <c r="AV593" s="85"/>
      <c r="AW593" s="85"/>
      <c r="AX593" s="85"/>
      <c r="AY593" s="85"/>
      <c r="AZ593" s="85"/>
      <c r="BA593" s="85">
        <v>86</v>
      </c>
      <c r="BB593" s="85" t="s">
        <v>1778</v>
      </c>
      <c r="BC593" s="85">
        <v>86568</v>
      </c>
      <c r="BD593" s="85" t="s">
        <v>1655</v>
      </c>
      <c r="BE593" s="89">
        <v>860010017201</v>
      </c>
      <c r="BF593" s="49" t="s">
        <v>1081</v>
      </c>
      <c r="BG593" s="85" t="s">
        <v>1779</v>
      </c>
      <c r="BH593" s="85" t="s">
        <v>1780</v>
      </c>
      <c r="BI593" s="85">
        <v>4201616</v>
      </c>
      <c r="BJ593" s="85"/>
      <c r="BK593" s="85"/>
      <c r="BL593" s="85" t="s">
        <v>807</v>
      </c>
      <c r="BM593" s="85" t="s">
        <v>130</v>
      </c>
      <c r="BN593" s="85" t="s">
        <v>132</v>
      </c>
      <c r="BO593" s="85">
        <v>0</v>
      </c>
      <c r="BP593" s="85" t="s">
        <v>132</v>
      </c>
      <c r="BQ593" s="85" t="s">
        <v>132</v>
      </c>
      <c r="BR593" s="85" t="s">
        <v>807</v>
      </c>
      <c r="BS593" s="85" t="s">
        <v>807</v>
      </c>
      <c r="BT593" s="142">
        <v>44620</v>
      </c>
      <c r="BU593" s="85" t="s">
        <v>1677</v>
      </c>
      <c r="BV593" s="85" t="s">
        <v>130</v>
      </c>
      <c r="BW593" s="85" t="s">
        <v>807</v>
      </c>
      <c r="BX593" s="85"/>
      <c r="BY593" s="88" t="s">
        <v>130</v>
      </c>
      <c r="BZ593" s="85" t="s">
        <v>807</v>
      </c>
      <c r="CA593" s="85" t="s">
        <v>807</v>
      </c>
      <c r="CB593" s="85"/>
      <c r="CC593" s="85"/>
      <c r="CD593" s="85" t="s">
        <v>131</v>
      </c>
      <c r="CE593" s="88" t="s">
        <v>1681</v>
      </c>
      <c r="CF593" s="80" t="str">
        <f t="shared" si="397"/>
        <v>HTA</v>
      </c>
      <c r="CG593" s="109">
        <v>78</v>
      </c>
      <c r="CH593" s="95">
        <v>177</v>
      </c>
      <c r="CI593" s="50">
        <f t="shared" si="375"/>
        <v>24.897060231734173</v>
      </c>
      <c r="CJ593" s="18" t="str">
        <f t="shared" si="376"/>
        <v>NORMAL</v>
      </c>
      <c r="CK593" s="95" t="e">
        <f>Hoja1!L595</f>
        <v>#DIV/0!</v>
      </c>
      <c r="CL593" s="10" t="s">
        <v>807</v>
      </c>
      <c r="CM593" s="114">
        <v>44592</v>
      </c>
      <c r="CN593" s="92"/>
      <c r="CO593" s="75">
        <v>1</v>
      </c>
      <c r="CP593" s="98">
        <v>44592</v>
      </c>
      <c r="CQ593" s="75">
        <v>2</v>
      </c>
      <c r="CR593" s="65" t="s">
        <v>1222</v>
      </c>
      <c r="CS593" s="75">
        <v>0</v>
      </c>
      <c r="CT593" s="110" t="s">
        <v>131</v>
      </c>
      <c r="CU593" s="93" t="s">
        <v>807</v>
      </c>
      <c r="CV593" s="92"/>
      <c r="CW593" s="102">
        <v>150</v>
      </c>
      <c r="CX593" s="102">
        <v>80</v>
      </c>
      <c r="CY593" s="93" t="s">
        <v>807</v>
      </c>
      <c r="CZ593" s="92" t="s">
        <v>130</v>
      </c>
      <c r="DA593" s="75" t="s">
        <v>807</v>
      </c>
      <c r="DB593" s="92">
        <v>0</v>
      </c>
      <c r="DC593" s="75" t="str">
        <f t="shared" si="377"/>
        <v/>
      </c>
      <c r="DD593" s="16" t="str">
        <f t="shared" si="378"/>
        <v/>
      </c>
      <c r="DE593" s="16" t="str">
        <f t="shared" si="379"/>
        <v/>
      </c>
      <c r="DF593" s="16" t="str">
        <f t="shared" si="393"/>
        <v/>
      </c>
      <c r="DG593" s="16" t="str">
        <f t="shared" si="391"/>
        <v xml:space="preserve"> +  +  + </v>
      </c>
      <c r="DH593" s="16" t="str">
        <f t="shared" si="396"/>
        <v>HTA</v>
      </c>
      <c r="DI593" s="98"/>
      <c r="DJ593" s="75" t="str">
        <f t="shared" si="380"/>
        <v>NO</v>
      </c>
      <c r="DL593" s="98"/>
      <c r="DM593" s="98">
        <v>44622</v>
      </c>
      <c r="DN593" s="75" t="str">
        <f t="shared" si="381"/>
        <v>SI</v>
      </c>
      <c r="DO593" s="98"/>
      <c r="DP593" s="75" t="str">
        <f t="shared" si="382"/>
        <v>NO</v>
      </c>
      <c r="DQ593" s="98"/>
      <c r="DR593" s="75" t="str">
        <f t="shared" si="383"/>
        <v>NO</v>
      </c>
      <c r="DS593" s="98"/>
      <c r="DT593" s="75" t="str">
        <f t="shared" si="384"/>
        <v>NO</v>
      </c>
      <c r="DU593" s="98"/>
      <c r="DV593" s="75" t="str">
        <f t="shared" si="385"/>
        <v>NO</v>
      </c>
      <c r="DW593" s="98"/>
      <c r="DX593" s="75" t="str">
        <f t="shared" si="386"/>
        <v>NO</v>
      </c>
      <c r="DY593" s="98">
        <v>44616</v>
      </c>
      <c r="DZ593" s="75" t="str">
        <f t="shared" si="387"/>
        <v>SI</v>
      </c>
      <c r="EA593" s="98"/>
      <c r="EB593" s="75" t="str">
        <f t="shared" si="388"/>
        <v>NO</v>
      </c>
      <c r="EC593" s="98" t="s">
        <v>807</v>
      </c>
      <c r="ED593" s="92" t="s">
        <v>1530</v>
      </c>
      <c r="EE593" s="92"/>
      <c r="EF593" s="98" t="s">
        <v>807</v>
      </c>
      <c r="EG593" s="94"/>
      <c r="EH593" s="99"/>
      <c r="EI593" s="99" t="s">
        <v>807</v>
      </c>
      <c r="EJ593" s="99"/>
      <c r="EK593" s="111">
        <v>44616</v>
      </c>
      <c r="EL593" s="92">
        <v>0.61</v>
      </c>
      <c r="EM593" s="112">
        <v>44616</v>
      </c>
      <c r="EN593" s="102">
        <v>87</v>
      </c>
      <c r="EO593" s="111">
        <v>44616</v>
      </c>
      <c r="EP593" s="92">
        <v>180</v>
      </c>
      <c r="EQ593" s="111">
        <v>44616</v>
      </c>
      <c r="ER593" s="99">
        <v>165.54</v>
      </c>
      <c r="ES593" s="101"/>
      <c r="ET593" s="192"/>
      <c r="EU593" s="111">
        <v>44616</v>
      </c>
      <c r="EV593" s="92">
        <v>72.3</v>
      </c>
      <c r="EW593" s="111">
        <v>44616</v>
      </c>
      <c r="EX593" s="92"/>
      <c r="EY593" s="103"/>
      <c r="EZ593" s="92"/>
      <c r="FA593" s="102"/>
      <c r="FB593" s="102"/>
      <c r="FC593" s="92"/>
      <c r="FD593" s="92"/>
      <c r="FE593" s="112">
        <v>44616</v>
      </c>
      <c r="FF593" s="125">
        <v>18.8</v>
      </c>
      <c r="FG593" s="111">
        <v>44616</v>
      </c>
      <c r="FH593" s="125">
        <v>150</v>
      </c>
      <c r="FI593" s="92"/>
      <c r="FJ593" s="94"/>
      <c r="FK593" s="92"/>
      <c r="FL593" s="114">
        <v>44620</v>
      </c>
      <c r="FM593" s="98" t="s">
        <v>1530</v>
      </c>
      <c r="FN593" s="97"/>
      <c r="FO593" s="97" t="s">
        <v>1981</v>
      </c>
      <c r="FP593" s="92" t="s">
        <v>132</v>
      </c>
      <c r="FQ593" s="92" t="s">
        <v>132</v>
      </c>
      <c r="FR593" s="92" t="s">
        <v>132</v>
      </c>
      <c r="FS593" s="107" t="s">
        <v>807</v>
      </c>
      <c r="FT593" s="92" t="s">
        <v>132</v>
      </c>
      <c r="FU593" s="97" t="s">
        <v>1981</v>
      </c>
      <c r="GM593" s="102"/>
    </row>
    <row r="594" spans="1:195" s="75" customFormat="1" x14ac:dyDescent="0.25">
      <c r="A594" s="85">
        <v>2022</v>
      </c>
      <c r="B594" s="76">
        <v>44926</v>
      </c>
      <c r="C594" s="85" t="s">
        <v>121</v>
      </c>
      <c r="D594" s="85" t="s">
        <v>122</v>
      </c>
      <c r="E594" s="85" t="s">
        <v>123</v>
      </c>
      <c r="F594" s="77">
        <f t="shared" si="392"/>
        <v>593</v>
      </c>
      <c r="G594" s="85" t="s">
        <v>1586</v>
      </c>
      <c r="H594" s="85">
        <v>86</v>
      </c>
      <c r="I594" s="85" t="s">
        <v>797</v>
      </c>
      <c r="J594" s="217" t="s">
        <v>983</v>
      </c>
      <c r="K594" s="77" t="str">
        <f>VLOOKUP(J594,[1]CodMpios!$B$1075:$E$1087,4,FALSE)</f>
        <v>86749 - Sibundoy</v>
      </c>
      <c r="L594" s="77" t="str">
        <f>VLOOKUP($J594,[1]Coord_Mpios_X_Y!$B$102:$K$114,9,FALSE)</f>
        <v>1,228746922448</v>
      </c>
      <c r="M594" s="77" t="str">
        <f>VLOOKUP($J594,[1]Coord_Mpios_X_Y!$B$102:$K$114,10,FALSE)</f>
        <v>-76,913075853547</v>
      </c>
      <c r="N594" s="86" t="s">
        <v>1784</v>
      </c>
      <c r="O594" s="86" t="s">
        <v>1776</v>
      </c>
      <c r="P594" s="218"/>
      <c r="Q594" s="85" t="s">
        <v>126</v>
      </c>
      <c r="R594" s="108">
        <v>69030080</v>
      </c>
      <c r="S594" s="62" t="str">
        <f t="shared" si="374"/>
        <v>CC69030080</v>
      </c>
      <c r="T594" s="91" t="s">
        <v>128</v>
      </c>
      <c r="U594" s="85"/>
      <c r="V594" s="91" t="s">
        <v>166</v>
      </c>
      <c r="W594" s="85" t="s">
        <v>564</v>
      </c>
      <c r="X594" s="87">
        <v>22899</v>
      </c>
      <c r="Y594" s="89">
        <f t="shared" si="389"/>
        <v>62</v>
      </c>
      <c r="Z594" s="63">
        <f>VLOOKUP($Y594,[1]Edades!$A$3:$H$153,4,FALSE)</f>
        <v>6</v>
      </c>
      <c r="AA594" s="63" t="str">
        <f>VLOOKUP($Y594,[1]Edades!$A$3:$H$153,6,FALSE)</f>
        <v>6 - Persona mayor</v>
      </c>
      <c r="AB594" s="63">
        <f>VLOOKUP($Y594,[1]Edades!$A$3:$H$153,7,FALSE)</f>
        <v>13</v>
      </c>
      <c r="AC594" s="63" t="str">
        <f>VLOOKUP($Y594,[1]Edades!$A$3:$H$153,8,FALSE)</f>
        <v>60-64</v>
      </c>
      <c r="AD594" s="91" t="s">
        <v>1590</v>
      </c>
      <c r="AE594" s="85">
        <v>2</v>
      </c>
      <c r="AF594" s="85" t="s">
        <v>807</v>
      </c>
      <c r="AG594" s="86" t="s">
        <v>212</v>
      </c>
      <c r="AH594" s="86" t="s">
        <v>130</v>
      </c>
      <c r="AI594" s="85" t="s">
        <v>2237</v>
      </c>
      <c r="AJ594" s="85" t="s">
        <v>1832</v>
      </c>
      <c r="AK594" s="86" t="s">
        <v>1784</v>
      </c>
      <c r="AL594" s="85" t="s">
        <v>807</v>
      </c>
      <c r="AM594" s="85" t="s">
        <v>1786</v>
      </c>
      <c r="AN594" s="85" t="s">
        <v>131</v>
      </c>
      <c r="AO594" s="85" t="s">
        <v>131</v>
      </c>
      <c r="AP594" s="85" t="s">
        <v>131</v>
      </c>
      <c r="AQ594" s="75" t="s">
        <v>1841</v>
      </c>
      <c r="AR594" s="53" t="str">
        <f t="shared" si="390"/>
        <v>86749 - Sibundoy</v>
      </c>
      <c r="AS594" s="85" t="s">
        <v>1669</v>
      </c>
      <c r="AT594" s="85">
        <v>3209323691</v>
      </c>
      <c r="AU594" s="85" t="s">
        <v>1219</v>
      </c>
      <c r="AV594" s="85"/>
      <c r="AW594" s="85"/>
      <c r="AX594" s="85"/>
      <c r="AY594" s="85"/>
      <c r="AZ594" s="85"/>
      <c r="BA594" s="85">
        <v>86</v>
      </c>
      <c r="BB594" s="85" t="s">
        <v>1778</v>
      </c>
      <c r="BC594" s="85">
        <v>86749</v>
      </c>
      <c r="BD594" s="85" t="s">
        <v>1669</v>
      </c>
      <c r="BE594" s="89">
        <v>860010017201</v>
      </c>
      <c r="BF594" s="49" t="s">
        <v>1080</v>
      </c>
      <c r="BG594" s="85" t="s">
        <v>1779</v>
      </c>
      <c r="BH594" s="85" t="s">
        <v>1780</v>
      </c>
      <c r="BI594" s="85">
        <v>4201616</v>
      </c>
      <c r="BJ594" s="85"/>
      <c r="BK594" s="85"/>
      <c r="BL594" s="85" t="s">
        <v>807</v>
      </c>
      <c r="BM594" s="85" t="s">
        <v>130</v>
      </c>
      <c r="BN594" s="85" t="s">
        <v>132</v>
      </c>
      <c r="BO594" s="85">
        <v>0</v>
      </c>
      <c r="BP594" s="85" t="s">
        <v>132</v>
      </c>
      <c r="BQ594" s="85" t="s">
        <v>132</v>
      </c>
      <c r="BR594" s="85" t="s">
        <v>1676</v>
      </c>
      <c r="BS594" s="85" t="s">
        <v>132</v>
      </c>
      <c r="BT594" s="90">
        <v>44861</v>
      </c>
      <c r="BU594" s="85" t="s">
        <v>1677</v>
      </c>
      <c r="BV594" s="85" t="s">
        <v>130</v>
      </c>
      <c r="BW594" s="91" t="s">
        <v>1678</v>
      </c>
      <c r="BX594" s="85" t="s">
        <v>132</v>
      </c>
      <c r="BY594" s="88" t="s">
        <v>132</v>
      </c>
      <c r="BZ594" s="85" t="s">
        <v>130</v>
      </c>
      <c r="CA594" s="85" t="s">
        <v>132</v>
      </c>
      <c r="CB594" s="85" t="s">
        <v>132</v>
      </c>
      <c r="CC594" s="85" t="s">
        <v>132</v>
      </c>
      <c r="CD594" s="85" t="s">
        <v>131</v>
      </c>
      <c r="CE594" s="88" t="s">
        <v>1681</v>
      </c>
      <c r="CF594" s="80" t="str">
        <f t="shared" si="397"/>
        <v>HTA</v>
      </c>
      <c r="CG594" s="109">
        <v>65</v>
      </c>
      <c r="CH594" s="95">
        <v>156</v>
      </c>
      <c r="CI594" s="50">
        <f t="shared" si="375"/>
        <v>26.709401709401707</v>
      </c>
      <c r="CJ594" s="18" t="str">
        <f t="shared" si="376"/>
        <v>SOBREPESO</v>
      </c>
      <c r="CK594" s="95">
        <f>Hoja1!L596</f>
        <v>9</v>
      </c>
      <c r="CL594" s="10" t="s">
        <v>1112</v>
      </c>
      <c r="CM594" s="97">
        <v>44592</v>
      </c>
      <c r="CN594" s="92"/>
      <c r="CO594" s="75">
        <v>1</v>
      </c>
      <c r="CP594" s="97">
        <v>44592</v>
      </c>
      <c r="CQ594" s="75">
        <v>2</v>
      </c>
      <c r="CR594" s="65" t="s">
        <v>1222</v>
      </c>
      <c r="CS594" s="75">
        <v>0</v>
      </c>
      <c r="CT594" s="92" t="s">
        <v>131</v>
      </c>
      <c r="CU594" s="92" t="s">
        <v>132</v>
      </c>
      <c r="CV594" s="92"/>
      <c r="CW594" s="102">
        <v>140</v>
      </c>
      <c r="CX594" s="102">
        <v>90</v>
      </c>
      <c r="CY594" s="93" t="s">
        <v>807</v>
      </c>
      <c r="CZ594" s="92" t="s">
        <v>132</v>
      </c>
      <c r="DA594" s="92" t="s">
        <v>132</v>
      </c>
      <c r="DB594" s="92">
        <v>0</v>
      </c>
      <c r="DC594" s="75" t="str">
        <f t="shared" si="377"/>
        <v/>
      </c>
      <c r="DD594" s="16" t="str">
        <f t="shared" si="378"/>
        <v>PRESION ALTA</v>
      </c>
      <c r="DE594" s="16" t="str">
        <f t="shared" si="379"/>
        <v/>
      </c>
      <c r="DF594" s="16" t="str">
        <f t="shared" si="393"/>
        <v/>
      </c>
      <c r="DG594" s="16" t="str">
        <f t="shared" si="391"/>
        <v xml:space="preserve"> + PRESION ALTA +  + </v>
      </c>
      <c r="DH594" s="16" t="str">
        <f>VLOOKUP(DG594,Hoja3!$A$19:$B$41,2,FALSE)</f>
        <v>PRESION ALTA</v>
      </c>
      <c r="DI594" s="98"/>
      <c r="DJ594" s="75" t="str">
        <f t="shared" si="380"/>
        <v>NO</v>
      </c>
      <c r="DL594" s="98"/>
      <c r="DM594" s="98"/>
      <c r="DN594" s="75" t="str">
        <f t="shared" si="381"/>
        <v>NO</v>
      </c>
      <c r="DO594" s="98"/>
      <c r="DP594" s="75" t="str">
        <f t="shared" si="382"/>
        <v>NO</v>
      </c>
      <c r="DQ594" s="98"/>
      <c r="DR594" s="75" t="str">
        <f t="shared" si="383"/>
        <v>NO</v>
      </c>
      <c r="DS594" s="97">
        <v>44519</v>
      </c>
      <c r="DT594" s="75" t="str">
        <f t="shared" si="384"/>
        <v>SI</v>
      </c>
      <c r="DU594" s="98"/>
      <c r="DV594" s="75" t="str">
        <f t="shared" si="385"/>
        <v>NO</v>
      </c>
      <c r="DW594" s="98"/>
      <c r="DX594" s="75" t="str">
        <f t="shared" si="386"/>
        <v>NO</v>
      </c>
      <c r="DY594" s="98">
        <v>44445</v>
      </c>
      <c r="DZ594" s="75" t="str">
        <f t="shared" si="387"/>
        <v>SI</v>
      </c>
      <c r="EA594" s="98"/>
      <c r="EB594" s="75" t="str">
        <f t="shared" si="388"/>
        <v>NO</v>
      </c>
      <c r="EC594" s="98" t="s">
        <v>131</v>
      </c>
      <c r="ED594" s="92" t="s">
        <v>1530</v>
      </c>
      <c r="EE594" s="92" t="s">
        <v>2082</v>
      </c>
      <c r="EF594" s="98" t="s">
        <v>807</v>
      </c>
      <c r="EG594" s="94"/>
      <c r="EH594" s="92"/>
      <c r="EI594" s="99" t="s">
        <v>807</v>
      </c>
      <c r="EJ594" s="99"/>
      <c r="EK594" s="111">
        <v>44441</v>
      </c>
      <c r="EL594" s="92">
        <v>0.6</v>
      </c>
      <c r="EM594" s="103">
        <v>44441</v>
      </c>
      <c r="EN594" s="102">
        <v>84</v>
      </c>
      <c r="EO594" s="101">
        <v>44441</v>
      </c>
      <c r="EP594" s="92">
        <v>119</v>
      </c>
      <c r="EQ594" s="101">
        <v>44441</v>
      </c>
      <c r="ER594" s="99">
        <v>41.400000000000006</v>
      </c>
      <c r="ES594" s="101">
        <v>44441</v>
      </c>
      <c r="ET594" s="192">
        <v>62</v>
      </c>
      <c r="EU594" s="101">
        <v>44441</v>
      </c>
      <c r="EV594" s="92">
        <v>78</v>
      </c>
      <c r="EW594" s="101" t="s">
        <v>1940</v>
      </c>
      <c r="EX594" s="92"/>
      <c r="EY594" s="103" t="s">
        <v>1836</v>
      </c>
      <c r="EZ594" s="92">
        <v>98</v>
      </c>
      <c r="FA594" s="102"/>
      <c r="FB594" s="102"/>
      <c r="FC594" s="92"/>
      <c r="FD594" s="92"/>
      <c r="FE594" s="112">
        <v>44441</v>
      </c>
      <c r="FF594" s="125">
        <v>18</v>
      </c>
      <c r="FG594" s="111">
        <v>44441</v>
      </c>
      <c r="FH594" s="125">
        <v>40</v>
      </c>
      <c r="FI594" s="92"/>
      <c r="FJ594" s="94"/>
      <c r="FK594" s="92">
        <v>85</v>
      </c>
      <c r="FL594" s="97">
        <v>44592</v>
      </c>
      <c r="FM594" s="98" t="s">
        <v>1530</v>
      </c>
      <c r="FN594" s="97">
        <v>44957</v>
      </c>
      <c r="FO594" s="107"/>
      <c r="FP594" s="92" t="s">
        <v>132</v>
      </c>
      <c r="FQ594" s="92" t="s">
        <v>132</v>
      </c>
      <c r="FR594" s="92" t="s">
        <v>132</v>
      </c>
      <c r="FS594" s="107" t="s">
        <v>807</v>
      </c>
      <c r="FT594" s="92" t="s">
        <v>132</v>
      </c>
      <c r="FU594" s="92"/>
      <c r="GM594" s="102"/>
    </row>
    <row r="595" spans="1:195" s="75" customFormat="1" x14ac:dyDescent="0.25">
      <c r="A595" s="85">
        <v>2022</v>
      </c>
      <c r="B595" s="76">
        <v>44926</v>
      </c>
      <c r="C595" s="85" t="s">
        <v>121</v>
      </c>
      <c r="D595" s="85" t="s">
        <v>122</v>
      </c>
      <c r="E595" s="85" t="s">
        <v>123</v>
      </c>
      <c r="F595" s="77">
        <f t="shared" si="392"/>
        <v>594</v>
      </c>
      <c r="G595" s="85" t="s">
        <v>1586</v>
      </c>
      <c r="H595" s="85">
        <v>86</v>
      </c>
      <c r="I595" s="85" t="s">
        <v>797</v>
      </c>
      <c r="J595" s="217" t="s">
        <v>800</v>
      </c>
      <c r="K595" s="77" t="str">
        <f>VLOOKUP(J595,[1]CodMpios!$B$1075:$E$1087,4,FALSE)</f>
        <v>86001 - Mocoa</v>
      </c>
      <c r="L595" s="77" t="str">
        <f>VLOOKUP($J595,[1]Coord_Mpios_X_Y!$B$102:$K$114,9,FALSE)</f>
        <v>1,228574994655</v>
      </c>
      <c r="M595" s="77" t="str">
        <f>VLOOKUP($J595,[1]Coord_Mpios_X_Y!$B$102:$K$114,10,FALSE)</f>
        <v>-76,684362183288</v>
      </c>
      <c r="N595" s="86" t="s">
        <v>1592</v>
      </c>
      <c r="O595" s="86" t="s">
        <v>1776</v>
      </c>
      <c r="P595" s="218"/>
      <c r="Q595" s="85" t="s">
        <v>126</v>
      </c>
      <c r="R595" s="108">
        <v>12950161</v>
      </c>
      <c r="S595" s="62" t="str">
        <f t="shared" si="374"/>
        <v>CC12950161</v>
      </c>
      <c r="T595" s="91" t="s">
        <v>147</v>
      </c>
      <c r="U595" s="85" t="s">
        <v>142</v>
      </c>
      <c r="V595" s="91" t="s">
        <v>472</v>
      </c>
      <c r="W595" s="85" t="s">
        <v>245</v>
      </c>
      <c r="X595" s="87">
        <v>17331</v>
      </c>
      <c r="Y595" s="89">
        <f t="shared" si="389"/>
        <v>47</v>
      </c>
      <c r="Z595" s="63">
        <f>VLOOKUP($Y595,[1]Edades!$A$3:$H$153,4,FALSE)</f>
        <v>5</v>
      </c>
      <c r="AA595" s="63" t="str">
        <f>VLOOKUP($Y595,[1]Edades!$A$3:$H$153,6,FALSE)</f>
        <v>5 - Adultez</v>
      </c>
      <c r="AB595" s="63">
        <f>VLOOKUP($Y595,[1]Edades!$A$3:$H$153,7,FALSE)</f>
        <v>10</v>
      </c>
      <c r="AC595" s="63" t="str">
        <f>VLOOKUP($Y595,[1]Edades!$A$3:$H$153,8,FALSE)</f>
        <v>45-49</v>
      </c>
      <c r="AD595" s="91" t="s">
        <v>1589</v>
      </c>
      <c r="AE595" s="85">
        <v>1</v>
      </c>
      <c r="AF595" s="85" t="s">
        <v>807</v>
      </c>
      <c r="AG595" s="86" t="s">
        <v>1777</v>
      </c>
      <c r="AH595" s="85" t="s">
        <v>807</v>
      </c>
      <c r="AI595" s="85" t="s">
        <v>807</v>
      </c>
      <c r="AJ595" s="85" t="s">
        <v>807</v>
      </c>
      <c r="AK595" s="86" t="s">
        <v>1592</v>
      </c>
      <c r="AL595" s="85" t="s">
        <v>807</v>
      </c>
      <c r="AM595" s="85" t="s">
        <v>1786</v>
      </c>
      <c r="AN595" s="85" t="s">
        <v>131</v>
      </c>
      <c r="AO595" s="85" t="s">
        <v>131</v>
      </c>
      <c r="AP595" s="85" t="s">
        <v>131</v>
      </c>
      <c r="AQ595" s="75" t="s">
        <v>1841</v>
      </c>
      <c r="AR595" s="53" t="str">
        <f t="shared" si="390"/>
        <v>86001 - Mocoa</v>
      </c>
      <c r="AS595" s="85" t="s">
        <v>1586</v>
      </c>
      <c r="AT595" s="85">
        <v>3107988097</v>
      </c>
      <c r="AU595" s="85" t="s">
        <v>1219</v>
      </c>
      <c r="AV595" s="85"/>
      <c r="AW595" s="85"/>
      <c r="AX595" s="85"/>
      <c r="AY595" s="85"/>
      <c r="AZ595" s="85"/>
      <c r="BA595" s="85">
        <v>86</v>
      </c>
      <c r="BB595" s="85" t="s">
        <v>1778</v>
      </c>
      <c r="BC595" s="85">
        <v>86001</v>
      </c>
      <c r="BD595" s="85" t="s">
        <v>1586</v>
      </c>
      <c r="BE595" s="89">
        <v>860010017201</v>
      </c>
      <c r="BF595" s="49" t="s">
        <v>1079</v>
      </c>
      <c r="BG595" s="85" t="s">
        <v>1779</v>
      </c>
      <c r="BH595" s="85" t="s">
        <v>1780</v>
      </c>
      <c r="BI595" s="85">
        <v>4201616</v>
      </c>
      <c r="BJ595" s="85"/>
      <c r="BK595" s="85"/>
      <c r="BL595" s="85" t="s">
        <v>807</v>
      </c>
      <c r="BM595" s="88" t="s">
        <v>132</v>
      </c>
      <c r="BN595" s="85" t="s">
        <v>132</v>
      </c>
      <c r="BO595" s="85">
        <v>0</v>
      </c>
      <c r="BP595" s="85" t="s">
        <v>132</v>
      </c>
      <c r="BQ595" s="85" t="s">
        <v>132</v>
      </c>
      <c r="BR595" s="85" t="s">
        <v>807</v>
      </c>
      <c r="BS595" s="85" t="s">
        <v>807</v>
      </c>
      <c r="BT595" s="87">
        <v>44852</v>
      </c>
      <c r="BU595" s="85" t="s">
        <v>1677</v>
      </c>
      <c r="BV595" s="85" t="s">
        <v>130</v>
      </c>
      <c r="BW595" s="91" t="s">
        <v>1808</v>
      </c>
      <c r="BX595" s="85"/>
      <c r="BY595" s="85" t="s">
        <v>132</v>
      </c>
      <c r="BZ595" s="85" t="s">
        <v>807</v>
      </c>
      <c r="CA595" s="85" t="s">
        <v>807</v>
      </c>
      <c r="CB595" s="85"/>
      <c r="CC595" s="85"/>
      <c r="CD595" s="85" t="s">
        <v>131</v>
      </c>
      <c r="CE595" s="88" t="s">
        <v>1681</v>
      </c>
      <c r="CF595" s="80" t="str">
        <f t="shared" si="397"/>
        <v>HTA</v>
      </c>
      <c r="CG595" s="109">
        <v>103</v>
      </c>
      <c r="CH595" s="95">
        <v>160</v>
      </c>
      <c r="CI595" s="50">
        <f t="shared" si="375"/>
        <v>40.234374999999993</v>
      </c>
      <c r="CJ595" s="18" t="str">
        <f t="shared" si="376"/>
        <v>OBESIDAD</v>
      </c>
      <c r="CK595" s="95" t="e">
        <f>Hoja1!L597</f>
        <v>#DIV/0!</v>
      </c>
      <c r="CL595" s="10" t="s">
        <v>807</v>
      </c>
      <c r="CM595" s="98">
        <v>44600</v>
      </c>
      <c r="CN595" s="92"/>
      <c r="CO595" s="75">
        <v>1</v>
      </c>
      <c r="CP595" s="98">
        <v>44600</v>
      </c>
      <c r="CQ595" s="75">
        <v>2</v>
      </c>
      <c r="CR595" s="65" t="s">
        <v>1222</v>
      </c>
      <c r="CS595" s="75">
        <v>0</v>
      </c>
      <c r="CT595" s="110" t="s">
        <v>131</v>
      </c>
      <c r="CU595" s="93" t="s">
        <v>807</v>
      </c>
      <c r="CV595" s="92"/>
      <c r="CW595" s="102">
        <v>120</v>
      </c>
      <c r="CX595" s="102">
        <v>70</v>
      </c>
      <c r="CY595" s="93" t="s">
        <v>807</v>
      </c>
      <c r="CZ595" s="92" t="s">
        <v>130</v>
      </c>
      <c r="DA595" s="75" t="s">
        <v>807</v>
      </c>
      <c r="DB595" s="92">
        <v>0</v>
      </c>
      <c r="DC595" s="75" t="str">
        <f t="shared" si="377"/>
        <v/>
      </c>
      <c r="DD595" s="16" t="str">
        <f t="shared" si="378"/>
        <v/>
      </c>
      <c r="DE595" s="16" t="str">
        <f t="shared" si="379"/>
        <v/>
      </c>
      <c r="DF595" s="16" t="str">
        <f t="shared" si="393"/>
        <v/>
      </c>
      <c r="DG595" s="16" t="str">
        <f t="shared" si="391"/>
        <v xml:space="preserve"> +  +  + </v>
      </c>
      <c r="DH595" s="16" t="str">
        <f t="shared" ref="DH595:DH599" si="398">E595</f>
        <v>HTA</v>
      </c>
      <c r="DI595" s="98"/>
      <c r="DJ595" s="75" t="str">
        <f t="shared" si="380"/>
        <v>NO</v>
      </c>
      <c r="DL595" s="98"/>
      <c r="DM595" s="98">
        <v>44852</v>
      </c>
      <c r="DN595" s="75" t="str">
        <f t="shared" si="381"/>
        <v>SI</v>
      </c>
      <c r="DO595" s="98"/>
      <c r="DP595" s="75" t="str">
        <f t="shared" si="382"/>
        <v>NO</v>
      </c>
      <c r="DQ595" s="98"/>
      <c r="DR595" s="75" t="str">
        <f t="shared" si="383"/>
        <v>NO</v>
      </c>
      <c r="DS595" s="98"/>
      <c r="DT595" s="75" t="str">
        <f t="shared" si="384"/>
        <v>NO</v>
      </c>
      <c r="DU595" s="98"/>
      <c r="DV595" s="75" t="str">
        <f t="shared" si="385"/>
        <v>NO</v>
      </c>
      <c r="DW595" s="98"/>
      <c r="DX595" s="75" t="str">
        <f t="shared" si="386"/>
        <v>NO</v>
      </c>
      <c r="DY595" s="98">
        <v>44607</v>
      </c>
      <c r="DZ595" s="75" t="str">
        <f t="shared" si="387"/>
        <v>SI</v>
      </c>
      <c r="EA595" s="98"/>
      <c r="EB595" s="75" t="str">
        <f t="shared" si="388"/>
        <v>NO</v>
      </c>
      <c r="EC595" s="98" t="s">
        <v>807</v>
      </c>
      <c r="ED595" s="92" t="s">
        <v>1530</v>
      </c>
      <c r="EE595" s="92"/>
      <c r="EF595" s="98" t="s">
        <v>807</v>
      </c>
      <c r="EG595" s="94"/>
      <c r="EH595" s="99" t="s">
        <v>131</v>
      </c>
      <c r="EI595" s="99" t="s">
        <v>807</v>
      </c>
      <c r="EJ595" s="99"/>
      <c r="EK595" s="101"/>
      <c r="EL595" s="92"/>
      <c r="EM595" s="103"/>
      <c r="EN595" s="102"/>
      <c r="EO595" s="101"/>
      <c r="EP595" s="92"/>
      <c r="EQ595" s="101"/>
      <c r="ER595" s="99">
        <v>0</v>
      </c>
      <c r="ES595" s="101"/>
      <c r="ET595" s="192"/>
      <c r="EU595" s="101"/>
      <c r="EV595" s="92"/>
      <c r="EW595" s="101">
        <v>44607</v>
      </c>
      <c r="EX595" s="92"/>
      <c r="EY595" s="103"/>
      <c r="EZ595" s="92"/>
      <c r="FA595" s="102"/>
      <c r="FB595" s="102"/>
      <c r="FC595" s="92"/>
      <c r="FD595" s="92"/>
      <c r="FE595" s="103">
        <v>44607</v>
      </c>
      <c r="FF595" s="105">
        <v>13</v>
      </c>
      <c r="FG595" s="101">
        <v>44607</v>
      </c>
      <c r="FH595" s="105">
        <v>87.76</v>
      </c>
      <c r="FI595" s="92"/>
      <c r="FJ595" s="94"/>
      <c r="FK595" s="92"/>
      <c r="FL595" s="98">
        <v>44852</v>
      </c>
      <c r="FM595" s="98" t="s">
        <v>1530</v>
      </c>
      <c r="FN595" s="98">
        <v>44944</v>
      </c>
      <c r="FO595" s="107"/>
      <c r="FP595" s="92" t="s">
        <v>132</v>
      </c>
      <c r="FQ595" s="92" t="s">
        <v>132</v>
      </c>
      <c r="FR595" s="92" t="s">
        <v>132</v>
      </c>
      <c r="FS595" s="107" t="s">
        <v>807</v>
      </c>
      <c r="FT595" s="92" t="s">
        <v>132</v>
      </c>
      <c r="FU595" s="92"/>
      <c r="GM595" s="102"/>
    </row>
    <row r="596" spans="1:195" s="75" customFormat="1" x14ac:dyDescent="0.25">
      <c r="A596" s="85">
        <v>2022</v>
      </c>
      <c r="B596" s="76">
        <v>44926</v>
      </c>
      <c r="C596" s="85" t="s">
        <v>121</v>
      </c>
      <c r="D596" s="85" t="s">
        <v>122</v>
      </c>
      <c r="E596" s="85" t="s">
        <v>123</v>
      </c>
      <c r="F596" s="77">
        <f t="shared" si="392"/>
        <v>595</v>
      </c>
      <c r="G596" s="85" t="s">
        <v>1586</v>
      </c>
      <c r="H596" s="85">
        <v>86</v>
      </c>
      <c r="I596" s="85" t="s">
        <v>797</v>
      </c>
      <c r="J596" s="217" t="s">
        <v>983</v>
      </c>
      <c r="K596" s="77" t="str">
        <f>VLOOKUP(J596,[1]CodMpios!$B$1075:$E$1087,4,FALSE)</f>
        <v>86749 - Sibundoy</v>
      </c>
      <c r="L596" s="77" t="str">
        <f>VLOOKUP($J596,[1]Coord_Mpios_X_Y!$B$102:$K$114,9,FALSE)</f>
        <v>1,228746922448</v>
      </c>
      <c r="M596" s="77" t="str">
        <f>VLOOKUP($J596,[1]Coord_Mpios_X_Y!$B$102:$K$114,10,FALSE)</f>
        <v>-76,913075853547</v>
      </c>
      <c r="N596" s="86" t="s">
        <v>1784</v>
      </c>
      <c r="O596" s="86" t="s">
        <v>1776</v>
      </c>
      <c r="P596" s="218"/>
      <c r="Q596" s="85" t="s">
        <v>126</v>
      </c>
      <c r="R596" s="108">
        <v>30724452</v>
      </c>
      <c r="S596" s="62" t="str">
        <f t="shared" si="374"/>
        <v>CC30724452</v>
      </c>
      <c r="T596" s="91" t="s">
        <v>498</v>
      </c>
      <c r="U596" s="85" t="s">
        <v>440</v>
      </c>
      <c r="V596" s="91" t="s">
        <v>1467</v>
      </c>
      <c r="W596" s="85" t="s">
        <v>515</v>
      </c>
      <c r="X596" s="87">
        <v>23081</v>
      </c>
      <c r="Y596" s="89">
        <f t="shared" si="389"/>
        <v>63</v>
      </c>
      <c r="Z596" s="63">
        <f>VLOOKUP($Y596,[1]Edades!$A$3:$H$153,4,FALSE)</f>
        <v>6</v>
      </c>
      <c r="AA596" s="63" t="str">
        <f>VLOOKUP($Y596,[1]Edades!$A$3:$H$153,6,FALSE)</f>
        <v>6 - Persona mayor</v>
      </c>
      <c r="AB596" s="63">
        <f>VLOOKUP($Y596,[1]Edades!$A$3:$H$153,7,FALSE)</f>
        <v>13</v>
      </c>
      <c r="AC596" s="63" t="str">
        <f>VLOOKUP($Y596,[1]Edades!$A$3:$H$153,8,FALSE)</f>
        <v>60-64</v>
      </c>
      <c r="AD596" s="91" t="s">
        <v>1589</v>
      </c>
      <c r="AE596" s="85">
        <v>1</v>
      </c>
      <c r="AF596" s="85" t="s">
        <v>807</v>
      </c>
      <c r="AG596" s="86" t="s">
        <v>1777</v>
      </c>
      <c r="AH596" s="85" t="s">
        <v>807</v>
      </c>
      <c r="AI596" s="85" t="s">
        <v>807</v>
      </c>
      <c r="AJ596" s="85" t="s">
        <v>807</v>
      </c>
      <c r="AK596" s="86" t="s">
        <v>1784</v>
      </c>
      <c r="AL596" s="85" t="s">
        <v>807</v>
      </c>
      <c r="AM596" s="85" t="s">
        <v>1786</v>
      </c>
      <c r="AN596" s="85" t="s">
        <v>131</v>
      </c>
      <c r="AO596" s="85" t="s">
        <v>131</v>
      </c>
      <c r="AP596" s="85" t="s">
        <v>131</v>
      </c>
      <c r="AQ596" s="75" t="s">
        <v>1841</v>
      </c>
      <c r="AR596" s="53" t="str">
        <f t="shared" si="390"/>
        <v>86749 - Sibundoy</v>
      </c>
      <c r="AS596" s="85" t="s">
        <v>1669</v>
      </c>
      <c r="AT596" s="85">
        <v>3177331465</v>
      </c>
      <c r="AU596" s="85" t="s">
        <v>1219</v>
      </c>
      <c r="AV596" s="85"/>
      <c r="AW596" s="85"/>
      <c r="AX596" s="85"/>
      <c r="AY596" s="85"/>
      <c r="AZ596" s="85"/>
      <c r="BA596" s="85">
        <v>86</v>
      </c>
      <c r="BB596" s="85" t="s">
        <v>1778</v>
      </c>
      <c r="BC596" s="85">
        <v>86749</v>
      </c>
      <c r="BD596" s="85" t="s">
        <v>1669</v>
      </c>
      <c r="BE596" s="89">
        <v>860010017201</v>
      </c>
      <c r="BF596" s="49" t="s">
        <v>1080</v>
      </c>
      <c r="BG596" s="85" t="s">
        <v>1779</v>
      </c>
      <c r="BH596" s="85" t="s">
        <v>1780</v>
      </c>
      <c r="BI596" s="85">
        <v>4201616</v>
      </c>
      <c r="BJ596" s="85"/>
      <c r="BK596" s="85"/>
      <c r="BL596" s="85" t="s">
        <v>807</v>
      </c>
      <c r="BM596" s="85" t="s">
        <v>130</v>
      </c>
      <c r="BN596" s="85" t="s">
        <v>132</v>
      </c>
      <c r="BO596" s="85">
        <v>0</v>
      </c>
      <c r="BP596" s="85" t="s">
        <v>132</v>
      </c>
      <c r="BQ596" s="85" t="s">
        <v>132</v>
      </c>
      <c r="BR596" s="85" t="s">
        <v>807</v>
      </c>
      <c r="BS596" s="85" t="s">
        <v>807</v>
      </c>
      <c r="BT596" s="90">
        <v>44600</v>
      </c>
      <c r="BU596" s="85" t="s">
        <v>1677</v>
      </c>
      <c r="BV596" s="85" t="s">
        <v>130</v>
      </c>
      <c r="BW596" s="91" t="s">
        <v>1678</v>
      </c>
      <c r="BX596" s="85"/>
      <c r="BY596" s="85" t="s">
        <v>132</v>
      </c>
      <c r="BZ596" s="85" t="s">
        <v>807</v>
      </c>
      <c r="CA596" s="85" t="s">
        <v>807</v>
      </c>
      <c r="CB596" s="85"/>
      <c r="CC596" s="85"/>
      <c r="CD596" s="85" t="s">
        <v>131</v>
      </c>
      <c r="CE596" s="88" t="s">
        <v>1681</v>
      </c>
      <c r="CF596" s="80" t="str">
        <f t="shared" si="397"/>
        <v>HTA</v>
      </c>
      <c r="CG596" s="109">
        <v>80</v>
      </c>
      <c r="CH596" s="95">
        <v>162</v>
      </c>
      <c r="CI596" s="50">
        <f t="shared" si="375"/>
        <v>30.48315805517451</v>
      </c>
      <c r="CJ596" s="18" t="str">
        <f t="shared" si="376"/>
        <v>OBESIDAD</v>
      </c>
      <c r="CK596" s="95">
        <f>Hoja1!L598</f>
        <v>15</v>
      </c>
      <c r="CL596" s="10" t="s">
        <v>1113</v>
      </c>
      <c r="CM596" s="97">
        <v>44600</v>
      </c>
      <c r="CN596" s="92"/>
      <c r="CO596" s="75">
        <v>1</v>
      </c>
      <c r="CP596" s="97">
        <v>44600</v>
      </c>
      <c r="CQ596" s="75">
        <v>2</v>
      </c>
      <c r="CR596" s="65" t="s">
        <v>1222</v>
      </c>
      <c r="CS596" s="75">
        <v>0</v>
      </c>
      <c r="CT596" s="92" t="s">
        <v>131</v>
      </c>
      <c r="CU596" s="93" t="s">
        <v>807</v>
      </c>
      <c r="CV596" s="92"/>
      <c r="CW596" s="102">
        <v>128</v>
      </c>
      <c r="CX596" s="102">
        <v>81</v>
      </c>
      <c r="CY596" s="93" t="s">
        <v>807</v>
      </c>
      <c r="CZ596" s="92" t="s">
        <v>132</v>
      </c>
      <c r="DA596" s="75" t="s">
        <v>807</v>
      </c>
      <c r="DB596" s="92">
        <v>0</v>
      </c>
      <c r="DC596" s="75" t="str">
        <f t="shared" si="377"/>
        <v/>
      </c>
      <c r="DD596" s="16" t="str">
        <f t="shared" si="378"/>
        <v/>
      </c>
      <c r="DE596" s="16" t="str">
        <f t="shared" si="379"/>
        <v/>
      </c>
      <c r="DF596" s="16" t="str">
        <f t="shared" si="393"/>
        <v/>
      </c>
      <c r="DG596" s="16" t="str">
        <f t="shared" si="391"/>
        <v xml:space="preserve"> +  +  + </v>
      </c>
      <c r="DH596" s="16" t="str">
        <f t="shared" si="398"/>
        <v>HTA</v>
      </c>
      <c r="DI596" s="98"/>
      <c r="DJ596" s="75" t="str">
        <f t="shared" si="380"/>
        <v>NO</v>
      </c>
      <c r="DL596" s="98"/>
      <c r="DM596" s="98"/>
      <c r="DN596" s="75" t="str">
        <f t="shared" si="381"/>
        <v>NO</v>
      </c>
      <c r="DO596" s="98"/>
      <c r="DP596" s="75" t="str">
        <f t="shared" si="382"/>
        <v>NO</v>
      </c>
      <c r="DQ596" s="98"/>
      <c r="DR596" s="75" t="str">
        <f t="shared" si="383"/>
        <v>NO</v>
      </c>
      <c r="DS596" s="98"/>
      <c r="DT596" s="75" t="str">
        <f t="shared" si="384"/>
        <v>NO</v>
      </c>
      <c r="DU596" s="98"/>
      <c r="DV596" s="75" t="str">
        <f t="shared" si="385"/>
        <v>NO</v>
      </c>
      <c r="DW596" s="98"/>
      <c r="DX596" s="75" t="str">
        <f t="shared" si="386"/>
        <v>NO</v>
      </c>
      <c r="DY596" s="98">
        <v>44524</v>
      </c>
      <c r="DZ596" s="75" t="str">
        <f t="shared" si="387"/>
        <v>SI</v>
      </c>
      <c r="EA596" s="98"/>
      <c r="EB596" s="75" t="str">
        <f t="shared" si="388"/>
        <v>NO</v>
      </c>
      <c r="EC596" s="98" t="s">
        <v>807</v>
      </c>
      <c r="ED596" s="92" t="s">
        <v>1530</v>
      </c>
      <c r="EE596" s="92"/>
      <c r="EF596" s="98" t="s">
        <v>807</v>
      </c>
      <c r="EG596" s="94"/>
      <c r="EH596" s="92" t="s">
        <v>1793</v>
      </c>
      <c r="EI596" s="99" t="s">
        <v>807</v>
      </c>
      <c r="EJ596" s="99"/>
      <c r="EK596" s="111">
        <v>44524</v>
      </c>
      <c r="EL596" s="92">
        <v>0.5</v>
      </c>
      <c r="EM596" s="112">
        <v>44524</v>
      </c>
      <c r="EN596" s="102">
        <v>85</v>
      </c>
      <c r="EO596" s="111">
        <v>44524</v>
      </c>
      <c r="EP596" s="92">
        <v>259</v>
      </c>
      <c r="EQ596" s="111">
        <v>44524</v>
      </c>
      <c r="ER596" s="99">
        <v>175.4</v>
      </c>
      <c r="ES596" s="111">
        <v>44524</v>
      </c>
      <c r="ET596" s="192">
        <v>54</v>
      </c>
      <c r="EU596" s="111">
        <v>44524</v>
      </c>
      <c r="EV596" s="92">
        <v>148</v>
      </c>
      <c r="EW596" s="101" t="s">
        <v>1940</v>
      </c>
      <c r="EX596" s="92"/>
      <c r="EY596" s="103" t="s">
        <v>1836</v>
      </c>
      <c r="EZ596" s="92">
        <v>98</v>
      </c>
      <c r="FA596" s="102"/>
      <c r="FB596" s="102"/>
      <c r="FC596" s="92"/>
      <c r="FD596" s="92"/>
      <c r="FE596" s="112">
        <v>44524</v>
      </c>
      <c r="FF596" s="125">
        <v>11</v>
      </c>
      <c r="FG596" s="111">
        <v>44524</v>
      </c>
      <c r="FH596" s="125">
        <v>98</v>
      </c>
      <c r="FI596" s="92"/>
      <c r="FJ596" s="94"/>
      <c r="FK596" s="92"/>
      <c r="FL596" s="97">
        <v>44600</v>
      </c>
      <c r="FM596" s="98" t="s">
        <v>1530</v>
      </c>
      <c r="FN596" s="97">
        <v>44965</v>
      </c>
      <c r="FO596" s="107"/>
      <c r="FP596" s="92" t="s">
        <v>132</v>
      </c>
      <c r="FQ596" s="92" t="s">
        <v>132</v>
      </c>
      <c r="FR596" s="92" t="s">
        <v>132</v>
      </c>
      <c r="FS596" s="107" t="s">
        <v>807</v>
      </c>
      <c r="FT596" s="92" t="s">
        <v>132</v>
      </c>
      <c r="FU596" s="92"/>
      <c r="GM596" s="102"/>
    </row>
    <row r="597" spans="1:195" s="75" customFormat="1" x14ac:dyDescent="0.25">
      <c r="A597" s="85">
        <v>2022</v>
      </c>
      <c r="B597" s="76">
        <v>44926</v>
      </c>
      <c r="C597" s="85" t="s">
        <v>121</v>
      </c>
      <c r="D597" s="85" t="s">
        <v>122</v>
      </c>
      <c r="E597" s="85" t="s">
        <v>1474</v>
      </c>
      <c r="F597" s="77">
        <f t="shared" si="392"/>
        <v>596</v>
      </c>
      <c r="G597" s="85" t="s">
        <v>1586</v>
      </c>
      <c r="H597" s="85">
        <v>86</v>
      </c>
      <c r="I597" s="85" t="s">
        <v>797</v>
      </c>
      <c r="J597" s="217" t="s">
        <v>798</v>
      </c>
      <c r="K597" s="77" t="str">
        <f>VLOOKUP(J597,[1]CodMpios!$B$1075:$E$1087,4,FALSE)</f>
        <v>86885 - Villagarzón</v>
      </c>
      <c r="L597" s="77" t="str">
        <f>VLOOKUP($J597,[1]Coord_Mpios_X_Y!$B$102:$K$114,9,FALSE)</f>
        <v>0,911149514668</v>
      </c>
      <c r="M597" s="77" t="str">
        <f>VLOOKUP($J597,[1]Coord_Mpios_X_Y!$B$102:$K$114,10,FALSE)</f>
        <v>-76,744954472991</v>
      </c>
      <c r="N597" s="86" t="s">
        <v>1784</v>
      </c>
      <c r="O597" s="86" t="s">
        <v>1776</v>
      </c>
      <c r="P597" s="218"/>
      <c r="Q597" s="85" t="s">
        <v>126</v>
      </c>
      <c r="R597" s="108">
        <v>69050109</v>
      </c>
      <c r="S597" s="62" t="str">
        <f t="shared" si="374"/>
        <v>CC69050109</v>
      </c>
      <c r="T597" s="91" t="s">
        <v>229</v>
      </c>
      <c r="U597" s="85" t="s">
        <v>1351</v>
      </c>
      <c r="V597" s="91" t="s">
        <v>781</v>
      </c>
      <c r="W597" s="85" t="s">
        <v>1352</v>
      </c>
      <c r="X597" s="87">
        <v>26144</v>
      </c>
      <c r="Y597" s="89">
        <f t="shared" si="389"/>
        <v>71</v>
      </c>
      <c r="Z597" s="63">
        <f>VLOOKUP($Y597,[1]Edades!$A$3:$H$153,4,FALSE)</f>
        <v>6</v>
      </c>
      <c r="AA597" s="63" t="str">
        <f>VLOOKUP($Y597,[1]Edades!$A$3:$H$153,6,FALSE)</f>
        <v>6 - Persona mayor</v>
      </c>
      <c r="AB597" s="63">
        <f>VLOOKUP($Y597,[1]Edades!$A$3:$H$153,7,FALSE)</f>
        <v>15</v>
      </c>
      <c r="AC597" s="63" t="str">
        <f>VLOOKUP($Y597,[1]Edades!$A$3:$H$153,8,FALSE)</f>
        <v>70-74</v>
      </c>
      <c r="AD597" s="91" t="s">
        <v>1590</v>
      </c>
      <c r="AE597" s="85">
        <v>2</v>
      </c>
      <c r="AF597" s="85" t="s">
        <v>807</v>
      </c>
      <c r="AG597" s="86" t="s">
        <v>1777</v>
      </c>
      <c r="AH597" s="85" t="s">
        <v>807</v>
      </c>
      <c r="AI597" s="85" t="s">
        <v>807</v>
      </c>
      <c r="AJ597" s="85" t="s">
        <v>807</v>
      </c>
      <c r="AK597" s="86" t="s">
        <v>1784</v>
      </c>
      <c r="AL597" s="86" t="s">
        <v>1602</v>
      </c>
      <c r="AM597" s="85" t="s">
        <v>1786</v>
      </c>
      <c r="AN597" s="85" t="s">
        <v>131</v>
      </c>
      <c r="AO597" s="85" t="s">
        <v>131</v>
      </c>
      <c r="AP597" s="85" t="s">
        <v>131</v>
      </c>
      <c r="AQ597" s="75" t="s">
        <v>1841</v>
      </c>
      <c r="AR597" s="53" t="str">
        <f t="shared" si="390"/>
        <v>86885 - Villagarzón</v>
      </c>
      <c r="AS597" s="85" t="s">
        <v>1618</v>
      </c>
      <c r="AT597" s="85">
        <v>3142778513</v>
      </c>
      <c r="AU597" s="85" t="s">
        <v>1219</v>
      </c>
      <c r="AV597" s="85"/>
      <c r="AW597" s="85"/>
      <c r="AX597" s="85"/>
      <c r="AY597" s="85"/>
      <c r="AZ597" s="85"/>
      <c r="BA597" s="85">
        <v>86</v>
      </c>
      <c r="BB597" s="85" t="s">
        <v>1778</v>
      </c>
      <c r="BC597" s="85">
        <v>86885</v>
      </c>
      <c r="BD597" s="85" t="s">
        <v>1618</v>
      </c>
      <c r="BE597" s="89">
        <v>860010017201</v>
      </c>
      <c r="BF597" s="49" t="s">
        <v>1083</v>
      </c>
      <c r="BG597" s="85" t="s">
        <v>1779</v>
      </c>
      <c r="BH597" s="85" t="s">
        <v>1780</v>
      </c>
      <c r="BI597" s="85">
        <v>4201616</v>
      </c>
      <c r="BJ597" s="85"/>
      <c r="BK597" s="85"/>
      <c r="BL597" s="85" t="s">
        <v>807</v>
      </c>
      <c r="BM597" s="85" t="s">
        <v>130</v>
      </c>
      <c r="BN597" s="85" t="s">
        <v>132</v>
      </c>
      <c r="BO597" s="85">
        <v>0</v>
      </c>
      <c r="BP597" s="85" t="s">
        <v>132</v>
      </c>
      <c r="BQ597" s="85" t="s">
        <v>132</v>
      </c>
      <c r="BR597" s="85" t="s">
        <v>807</v>
      </c>
      <c r="BS597" s="85" t="s">
        <v>807</v>
      </c>
      <c r="BT597" s="87">
        <v>44643</v>
      </c>
      <c r="BU597" s="85" t="s">
        <v>1677</v>
      </c>
      <c r="BV597" s="85" t="s">
        <v>130</v>
      </c>
      <c r="BW597" s="91" t="s">
        <v>131</v>
      </c>
      <c r="BX597" s="85"/>
      <c r="BY597" s="85" t="s">
        <v>131</v>
      </c>
      <c r="BZ597" s="85" t="s">
        <v>807</v>
      </c>
      <c r="CA597" s="85" t="s">
        <v>807</v>
      </c>
      <c r="CB597" s="85"/>
      <c r="CC597" s="85"/>
      <c r="CD597" s="85" t="s">
        <v>131</v>
      </c>
      <c r="CE597" s="88" t="s">
        <v>1681</v>
      </c>
      <c r="CF597" s="80" t="str">
        <f t="shared" si="397"/>
        <v>DM</v>
      </c>
      <c r="CG597" s="109">
        <v>56</v>
      </c>
      <c r="CH597" s="95">
        <v>150</v>
      </c>
      <c r="CI597" s="50">
        <f t="shared" si="375"/>
        <v>24.888888888888889</v>
      </c>
      <c r="CJ597" s="18" t="str">
        <f t="shared" si="376"/>
        <v>NORMAL</v>
      </c>
      <c r="CK597" s="95">
        <f>Hoja1!L599</f>
        <v>19</v>
      </c>
      <c r="CL597" s="10" t="s">
        <v>1113</v>
      </c>
      <c r="CM597" s="98">
        <v>44602</v>
      </c>
      <c r="CN597" s="92"/>
      <c r="CO597" s="92">
        <v>2</v>
      </c>
      <c r="CP597" s="65" t="s">
        <v>1222</v>
      </c>
      <c r="CQ597" s="75">
        <v>1</v>
      </c>
      <c r="CR597" s="65" t="s">
        <v>1221</v>
      </c>
      <c r="CS597" s="75">
        <v>1</v>
      </c>
      <c r="CT597" s="110" t="s">
        <v>1707</v>
      </c>
      <c r="CU597" s="93" t="s">
        <v>807</v>
      </c>
      <c r="CV597" s="92"/>
      <c r="CW597" s="102">
        <v>110</v>
      </c>
      <c r="CX597" s="102">
        <v>70</v>
      </c>
      <c r="CY597" s="93" t="s">
        <v>807</v>
      </c>
      <c r="CZ597" s="92" t="s">
        <v>130</v>
      </c>
      <c r="DA597" s="75" t="s">
        <v>807</v>
      </c>
      <c r="DB597" s="92">
        <v>0</v>
      </c>
      <c r="DC597" s="75" t="str">
        <f t="shared" si="377"/>
        <v/>
      </c>
      <c r="DD597" s="16" t="str">
        <f t="shared" si="378"/>
        <v/>
      </c>
      <c r="DE597" s="16" t="str">
        <f t="shared" si="379"/>
        <v/>
      </c>
      <c r="DF597" s="16" t="str">
        <f t="shared" si="393"/>
        <v/>
      </c>
      <c r="DG597" s="16" t="str">
        <f t="shared" si="391"/>
        <v xml:space="preserve"> +  +  + </v>
      </c>
      <c r="DH597" s="16" t="str">
        <f t="shared" si="398"/>
        <v>DM</v>
      </c>
      <c r="DI597" s="98"/>
      <c r="DJ597" s="75" t="str">
        <f t="shared" si="380"/>
        <v>NO</v>
      </c>
      <c r="DL597" s="98"/>
      <c r="DM597" s="98"/>
      <c r="DN597" s="75" t="str">
        <f t="shared" si="381"/>
        <v>NO</v>
      </c>
      <c r="DO597" s="98"/>
      <c r="DP597" s="75" t="str">
        <f t="shared" si="382"/>
        <v>NO</v>
      </c>
      <c r="DQ597" s="98"/>
      <c r="DR597" s="75" t="str">
        <f t="shared" si="383"/>
        <v>NO</v>
      </c>
      <c r="DS597" s="98"/>
      <c r="DT597" s="75" t="str">
        <f t="shared" si="384"/>
        <v>NO</v>
      </c>
      <c r="DU597" s="98"/>
      <c r="DV597" s="75" t="str">
        <f t="shared" si="385"/>
        <v>NO</v>
      </c>
      <c r="DW597" s="98"/>
      <c r="DX597" s="75" t="str">
        <f t="shared" si="386"/>
        <v>NO</v>
      </c>
      <c r="DY597" s="98">
        <v>44620</v>
      </c>
      <c r="DZ597" s="75" t="str">
        <f t="shared" si="387"/>
        <v>SI</v>
      </c>
      <c r="EA597" s="98"/>
      <c r="EB597" s="75" t="str">
        <f t="shared" si="388"/>
        <v>NO</v>
      </c>
      <c r="EC597" s="98" t="s">
        <v>807</v>
      </c>
      <c r="ED597" s="92" t="s">
        <v>1530</v>
      </c>
      <c r="EE597" s="92"/>
      <c r="EF597" s="98" t="s">
        <v>807</v>
      </c>
      <c r="EG597" s="94"/>
      <c r="EH597" s="99" t="s">
        <v>131</v>
      </c>
      <c r="EI597" s="99" t="s">
        <v>807</v>
      </c>
      <c r="EJ597" s="99"/>
      <c r="EK597" s="106">
        <v>44620</v>
      </c>
      <c r="EL597" s="92">
        <v>0.4</v>
      </c>
      <c r="EM597" s="100">
        <v>44620</v>
      </c>
      <c r="EN597" s="102">
        <v>88</v>
      </c>
      <c r="EO597" s="106">
        <v>44620</v>
      </c>
      <c r="EP597" s="92">
        <v>135</v>
      </c>
      <c r="EQ597" s="106">
        <v>44620</v>
      </c>
      <c r="ER597" s="99">
        <v>72.2</v>
      </c>
      <c r="ES597" s="106">
        <v>44620</v>
      </c>
      <c r="ET597" s="192">
        <v>43</v>
      </c>
      <c r="EU597" s="106">
        <v>44620</v>
      </c>
      <c r="EV597" s="92">
        <v>99</v>
      </c>
      <c r="EW597" s="106">
        <v>44620</v>
      </c>
      <c r="EX597" s="92"/>
      <c r="EY597" s="100">
        <v>44620</v>
      </c>
      <c r="EZ597" s="92">
        <v>4.2</v>
      </c>
      <c r="FA597" s="102"/>
      <c r="FB597" s="102"/>
      <c r="FC597" s="92"/>
      <c r="FD597" s="92"/>
      <c r="FE597" s="100">
        <v>44620</v>
      </c>
      <c r="FF597" s="105">
        <v>27</v>
      </c>
      <c r="FG597" s="106">
        <v>44620</v>
      </c>
      <c r="FH597" s="105">
        <v>35</v>
      </c>
      <c r="FI597" s="92"/>
      <c r="FJ597" s="94"/>
      <c r="FK597" s="92"/>
      <c r="FL597" s="98">
        <v>44643</v>
      </c>
      <c r="FM597" s="98" t="s">
        <v>1530</v>
      </c>
      <c r="FN597" s="98">
        <v>44827</v>
      </c>
      <c r="FO597" s="107" t="s">
        <v>807</v>
      </c>
      <c r="FP597" s="92" t="s">
        <v>132</v>
      </c>
      <c r="FQ597" s="92" t="s">
        <v>132</v>
      </c>
      <c r="FR597" s="92" t="s">
        <v>132</v>
      </c>
      <c r="FS597" s="107" t="s">
        <v>807</v>
      </c>
      <c r="FT597" s="92" t="s">
        <v>132</v>
      </c>
      <c r="FU597" s="92"/>
      <c r="GM597" s="102"/>
    </row>
    <row r="598" spans="1:195" s="75" customFormat="1" x14ac:dyDescent="0.25">
      <c r="A598" s="85">
        <v>2022</v>
      </c>
      <c r="B598" s="76">
        <v>44926</v>
      </c>
      <c r="C598" s="85" t="s">
        <v>121</v>
      </c>
      <c r="D598" s="85" t="s">
        <v>122</v>
      </c>
      <c r="E598" s="85" t="s">
        <v>123</v>
      </c>
      <c r="F598" s="77">
        <f t="shared" si="392"/>
        <v>597</v>
      </c>
      <c r="G598" s="85" t="s">
        <v>1586</v>
      </c>
      <c r="H598" s="85">
        <v>86</v>
      </c>
      <c r="I598" s="85" t="s">
        <v>797</v>
      </c>
      <c r="J598" s="217" t="s">
        <v>911</v>
      </c>
      <c r="K598" s="77" t="str">
        <f>VLOOKUP(J598,[1]CodMpios!$B$1075:$E$1087,4,FALSE)</f>
        <v>86568 - Puerto Asís</v>
      </c>
      <c r="L598" s="77" t="str">
        <f>VLOOKUP($J598,[1]Coord_Mpios_X_Y!$B$102:$K$114,9,FALSE)</f>
        <v>0,478611463602</v>
      </c>
      <c r="M598" s="77" t="str">
        <f>VLOOKUP($J598,[1]Coord_Mpios_X_Y!$B$102:$K$114,10,FALSE)</f>
        <v>-76,328200149562</v>
      </c>
      <c r="N598" s="86" t="s">
        <v>1775</v>
      </c>
      <c r="O598" s="86" t="s">
        <v>1776</v>
      </c>
      <c r="P598" s="218"/>
      <c r="Q598" s="85" t="s">
        <v>126</v>
      </c>
      <c r="R598" s="108">
        <v>18109251</v>
      </c>
      <c r="S598" s="62" t="str">
        <f t="shared" si="374"/>
        <v>CC18109251</v>
      </c>
      <c r="T598" s="91" t="s">
        <v>1187</v>
      </c>
      <c r="U598" s="85" t="s">
        <v>154</v>
      </c>
      <c r="V598" s="91" t="s">
        <v>1396</v>
      </c>
      <c r="W598" s="85" t="s">
        <v>204</v>
      </c>
      <c r="X598" s="87">
        <v>22265</v>
      </c>
      <c r="Y598" s="89">
        <f t="shared" si="389"/>
        <v>60</v>
      </c>
      <c r="Z598" s="63">
        <f>VLOOKUP($Y598,[1]Edades!$A$3:$H$153,4,FALSE)</f>
        <v>6</v>
      </c>
      <c r="AA598" s="63" t="str">
        <f>VLOOKUP($Y598,[1]Edades!$A$3:$H$153,6,FALSE)</f>
        <v>6 - Persona mayor</v>
      </c>
      <c r="AB598" s="63">
        <f>VLOOKUP($Y598,[1]Edades!$A$3:$H$153,7,FALSE)</f>
        <v>13</v>
      </c>
      <c r="AC598" s="63" t="str">
        <f>VLOOKUP($Y598,[1]Edades!$A$3:$H$153,8,FALSE)</f>
        <v>60-64</v>
      </c>
      <c r="AD598" s="91" t="s">
        <v>1589</v>
      </c>
      <c r="AE598" s="85">
        <v>1</v>
      </c>
      <c r="AF598" s="85" t="s">
        <v>807</v>
      </c>
      <c r="AG598" s="86" t="s">
        <v>1777</v>
      </c>
      <c r="AH598" s="85" t="s">
        <v>807</v>
      </c>
      <c r="AI598" s="85" t="s">
        <v>807</v>
      </c>
      <c r="AJ598" s="85" t="s">
        <v>807</v>
      </c>
      <c r="AK598" s="86" t="s">
        <v>1775</v>
      </c>
      <c r="AL598" s="86" t="s">
        <v>1601</v>
      </c>
      <c r="AM598" s="85" t="s">
        <v>1786</v>
      </c>
      <c r="AN598" s="85" t="s">
        <v>131</v>
      </c>
      <c r="AO598" s="85" t="s">
        <v>131</v>
      </c>
      <c r="AP598" s="85" t="s">
        <v>131</v>
      </c>
      <c r="AQ598" s="75" t="s">
        <v>1841</v>
      </c>
      <c r="AR598" s="53" t="str">
        <f t="shared" si="390"/>
        <v>86568 - Puerto Asís</v>
      </c>
      <c r="AS598" s="85" t="s">
        <v>1655</v>
      </c>
      <c r="AT598" s="85">
        <v>3102066636</v>
      </c>
      <c r="AU598" s="85" t="s">
        <v>1219</v>
      </c>
      <c r="AV598" s="85"/>
      <c r="AW598" s="85"/>
      <c r="AX598" s="85"/>
      <c r="AY598" s="85"/>
      <c r="AZ598" s="85"/>
      <c r="BA598" s="85">
        <v>86</v>
      </c>
      <c r="BB598" s="85" t="s">
        <v>1778</v>
      </c>
      <c r="BC598" s="85">
        <v>86568</v>
      </c>
      <c r="BD598" s="85" t="s">
        <v>1655</v>
      </c>
      <c r="BE598" s="89">
        <v>860010017201</v>
      </c>
      <c r="BF598" s="49" t="s">
        <v>1081</v>
      </c>
      <c r="BG598" s="85" t="s">
        <v>1779</v>
      </c>
      <c r="BH598" s="85" t="s">
        <v>1780</v>
      </c>
      <c r="BI598" s="85">
        <v>4201616</v>
      </c>
      <c r="BJ598" s="85"/>
      <c r="BK598" s="85"/>
      <c r="BL598" s="85" t="s">
        <v>807</v>
      </c>
      <c r="BM598" s="85" t="s">
        <v>130</v>
      </c>
      <c r="BN598" s="85" t="s">
        <v>132</v>
      </c>
      <c r="BO598" s="85">
        <v>0</v>
      </c>
      <c r="BP598" s="85" t="s">
        <v>132</v>
      </c>
      <c r="BQ598" s="85" t="s">
        <v>132</v>
      </c>
      <c r="BR598" s="85" t="s">
        <v>807</v>
      </c>
      <c r="BS598" s="85" t="s">
        <v>807</v>
      </c>
      <c r="BT598" s="90"/>
      <c r="BU598" s="85" t="s">
        <v>1677</v>
      </c>
      <c r="BV598" s="85" t="s">
        <v>130</v>
      </c>
      <c r="BW598" s="91" t="s">
        <v>1959</v>
      </c>
      <c r="BX598" s="85"/>
      <c r="BY598" s="85" t="s">
        <v>132</v>
      </c>
      <c r="BZ598" s="85" t="s">
        <v>807</v>
      </c>
      <c r="CA598" s="85" t="s">
        <v>807</v>
      </c>
      <c r="CB598" s="85"/>
      <c r="CC598" s="85"/>
      <c r="CD598" s="85" t="s">
        <v>131</v>
      </c>
      <c r="CE598" s="88" t="s">
        <v>1681</v>
      </c>
      <c r="CF598" s="80" t="str">
        <f t="shared" si="397"/>
        <v>HTA</v>
      </c>
      <c r="CG598" s="109">
        <v>66</v>
      </c>
      <c r="CH598" s="95">
        <v>167</v>
      </c>
      <c r="CI598" s="50">
        <f t="shared" si="375"/>
        <v>23.665244361576249</v>
      </c>
      <c r="CJ598" s="18" t="str">
        <f t="shared" si="376"/>
        <v>NORMAL</v>
      </c>
      <c r="CK598" s="95" t="e">
        <f>Hoja1!L600</f>
        <v>#DIV/0!</v>
      </c>
      <c r="CL598" s="10" t="s">
        <v>807</v>
      </c>
      <c r="CM598" s="114">
        <v>44607</v>
      </c>
      <c r="CN598" s="92"/>
      <c r="CO598" s="75">
        <v>1</v>
      </c>
      <c r="CP598" s="98">
        <v>44607</v>
      </c>
      <c r="CQ598" s="75">
        <v>2</v>
      </c>
      <c r="CR598" s="65" t="s">
        <v>1222</v>
      </c>
      <c r="CS598" s="75">
        <v>0</v>
      </c>
      <c r="CT598" s="110" t="s">
        <v>131</v>
      </c>
      <c r="CU598" s="93" t="s">
        <v>807</v>
      </c>
      <c r="CV598" s="92"/>
      <c r="CW598" s="102">
        <v>140</v>
      </c>
      <c r="CX598" s="102">
        <v>80</v>
      </c>
      <c r="CY598" s="93" t="s">
        <v>807</v>
      </c>
      <c r="CZ598" s="92" t="s">
        <v>130</v>
      </c>
      <c r="DA598" s="75" t="s">
        <v>807</v>
      </c>
      <c r="DB598" s="92">
        <v>0</v>
      </c>
      <c r="DC598" s="75" t="str">
        <f t="shared" si="377"/>
        <v/>
      </c>
      <c r="DD598" s="16" t="str">
        <f t="shared" si="378"/>
        <v/>
      </c>
      <c r="DE598" s="16" t="str">
        <f t="shared" si="379"/>
        <v/>
      </c>
      <c r="DF598" s="16" t="str">
        <f t="shared" si="393"/>
        <v/>
      </c>
      <c r="DG598" s="16" t="str">
        <f t="shared" si="391"/>
        <v xml:space="preserve"> +  +  + </v>
      </c>
      <c r="DH598" s="16" t="str">
        <f t="shared" si="398"/>
        <v>HTA</v>
      </c>
      <c r="DI598" s="98"/>
      <c r="DJ598" s="75" t="str">
        <f t="shared" si="380"/>
        <v>NO</v>
      </c>
      <c r="DL598" s="98"/>
      <c r="DM598" s="98">
        <v>44607</v>
      </c>
      <c r="DN598" s="75" t="str">
        <f t="shared" si="381"/>
        <v>SI</v>
      </c>
      <c r="DO598" s="98"/>
      <c r="DP598" s="75" t="str">
        <f t="shared" si="382"/>
        <v>NO</v>
      </c>
      <c r="DQ598" s="98"/>
      <c r="DR598" s="75" t="str">
        <f t="shared" si="383"/>
        <v>NO</v>
      </c>
      <c r="DS598" s="98"/>
      <c r="DT598" s="75" t="str">
        <f t="shared" si="384"/>
        <v>NO</v>
      </c>
      <c r="DU598" s="98"/>
      <c r="DV598" s="75" t="str">
        <f t="shared" si="385"/>
        <v>NO</v>
      </c>
      <c r="DW598" s="98"/>
      <c r="DX598" s="75" t="str">
        <f t="shared" si="386"/>
        <v>NO</v>
      </c>
      <c r="DY598" s="98"/>
      <c r="DZ598" s="75" t="str">
        <f t="shared" si="387"/>
        <v>NO</v>
      </c>
      <c r="EA598" s="98"/>
      <c r="EB598" s="75" t="str">
        <f t="shared" si="388"/>
        <v>NO</v>
      </c>
      <c r="EC598" s="98" t="s">
        <v>807</v>
      </c>
      <c r="ED598" s="92" t="s">
        <v>1530</v>
      </c>
      <c r="EE598" s="92"/>
      <c r="EF598" s="98" t="s">
        <v>807</v>
      </c>
      <c r="EG598" s="94"/>
      <c r="EH598" s="99"/>
      <c r="EI598" s="99" t="s">
        <v>807</v>
      </c>
      <c r="EJ598" s="99"/>
      <c r="EK598" s="101"/>
      <c r="EL598" s="92"/>
      <c r="EM598" s="112"/>
      <c r="EN598" s="102"/>
      <c r="EO598" s="101"/>
      <c r="EP598" s="92"/>
      <c r="EQ598" s="111"/>
      <c r="ER598" s="99">
        <v>0</v>
      </c>
      <c r="ES598" s="101"/>
      <c r="ET598" s="192"/>
      <c r="EU598" s="101"/>
      <c r="EV598" s="92"/>
      <c r="EW598" s="101"/>
      <c r="EX598" s="92"/>
      <c r="EY598" s="103"/>
      <c r="EZ598" s="92"/>
      <c r="FA598" s="198"/>
      <c r="FB598" s="198"/>
      <c r="FC598" s="92"/>
      <c r="FD598" s="92"/>
      <c r="FE598" s="103"/>
      <c r="FF598" s="105"/>
      <c r="FG598" s="101"/>
      <c r="FH598" s="105"/>
      <c r="FI598" s="92"/>
      <c r="FJ598" s="94"/>
      <c r="FK598" s="92"/>
      <c r="FL598" s="97"/>
      <c r="FM598" s="98" t="s">
        <v>1530</v>
      </c>
      <c r="FN598" s="114"/>
      <c r="FO598" s="107" t="s">
        <v>807</v>
      </c>
      <c r="FP598" s="92" t="s">
        <v>132</v>
      </c>
      <c r="FQ598" s="92" t="s">
        <v>132</v>
      </c>
      <c r="FR598" s="92" t="s">
        <v>132</v>
      </c>
      <c r="FS598" s="107" t="s">
        <v>807</v>
      </c>
      <c r="FT598" s="92" t="s">
        <v>132</v>
      </c>
      <c r="FU598" s="92"/>
      <c r="GM598" s="198"/>
    </row>
    <row r="599" spans="1:195" s="75" customFormat="1" x14ac:dyDescent="0.25">
      <c r="A599" s="85">
        <v>2022</v>
      </c>
      <c r="B599" s="76">
        <v>44926</v>
      </c>
      <c r="C599" s="85" t="s">
        <v>121</v>
      </c>
      <c r="D599" s="85" t="s">
        <v>122</v>
      </c>
      <c r="E599" s="85" t="s">
        <v>1474</v>
      </c>
      <c r="F599" s="77">
        <f t="shared" si="392"/>
        <v>598</v>
      </c>
      <c r="G599" s="85" t="s">
        <v>1586</v>
      </c>
      <c r="H599" s="85">
        <v>86</v>
      </c>
      <c r="I599" s="85" t="s">
        <v>797</v>
      </c>
      <c r="J599" s="217" t="s">
        <v>798</v>
      </c>
      <c r="K599" s="77" t="str">
        <f>VLOOKUP(J599,[1]CodMpios!$B$1075:$E$1087,4,FALSE)</f>
        <v>86885 - Villagarzón</v>
      </c>
      <c r="L599" s="77" t="str">
        <f>VLOOKUP($J599,[1]Coord_Mpios_X_Y!$B$102:$K$114,9,FALSE)</f>
        <v>0,911149514668</v>
      </c>
      <c r="M599" s="77" t="str">
        <f>VLOOKUP($J599,[1]Coord_Mpios_X_Y!$B$102:$K$114,10,FALSE)</f>
        <v>-76,744954472991</v>
      </c>
      <c r="N599" s="86" t="s">
        <v>1775</v>
      </c>
      <c r="O599" s="86" t="s">
        <v>1776</v>
      </c>
      <c r="P599" s="218"/>
      <c r="Q599" s="85" t="s">
        <v>126</v>
      </c>
      <c r="R599" s="85">
        <v>59816922</v>
      </c>
      <c r="S599" s="62" t="str">
        <f t="shared" si="374"/>
        <v>CC59816922</v>
      </c>
      <c r="T599" s="91" t="s">
        <v>407</v>
      </c>
      <c r="U599" s="85" t="s">
        <v>139</v>
      </c>
      <c r="V599" s="91" t="s">
        <v>447</v>
      </c>
      <c r="W599" s="85" t="s">
        <v>372</v>
      </c>
      <c r="X599" s="87">
        <v>26394</v>
      </c>
      <c r="Y599" s="89">
        <f t="shared" si="389"/>
        <v>72</v>
      </c>
      <c r="Z599" s="63">
        <f>VLOOKUP($Y599,[1]Edades!$A$3:$H$153,4,FALSE)</f>
        <v>6</v>
      </c>
      <c r="AA599" s="63" t="str">
        <f>VLOOKUP($Y599,[1]Edades!$A$3:$H$153,6,FALSE)</f>
        <v>6 - Persona mayor</v>
      </c>
      <c r="AB599" s="63">
        <f>VLOOKUP($Y599,[1]Edades!$A$3:$H$153,7,FALSE)</f>
        <v>15</v>
      </c>
      <c r="AC599" s="63" t="str">
        <f>VLOOKUP($Y599,[1]Edades!$A$3:$H$153,8,FALSE)</f>
        <v>70-74</v>
      </c>
      <c r="AD599" s="91" t="s">
        <v>1590</v>
      </c>
      <c r="AE599" s="85">
        <v>2</v>
      </c>
      <c r="AF599" s="85" t="s">
        <v>807</v>
      </c>
      <c r="AG599" s="86" t="s">
        <v>212</v>
      </c>
      <c r="AH599" s="86" t="s">
        <v>130</v>
      </c>
      <c r="AI599" s="85" t="s">
        <v>807</v>
      </c>
      <c r="AJ599" s="85" t="s">
        <v>807</v>
      </c>
      <c r="AK599" s="86" t="s">
        <v>1775</v>
      </c>
      <c r="AL599" s="85" t="s">
        <v>807</v>
      </c>
      <c r="AM599" s="85" t="s">
        <v>1786</v>
      </c>
      <c r="AN599" s="85" t="s">
        <v>131</v>
      </c>
      <c r="AO599" s="85" t="s">
        <v>131</v>
      </c>
      <c r="AP599" s="85" t="s">
        <v>131</v>
      </c>
      <c r="AQ599" s="75" t="s">
        <v>1841</v>
      </c>
      <c r="AR599" s="53" t="str">
        <f t="shared" si="390"/>
        <v>86885 - Villagarzón</v>
      </c>
      <c r="AS599" s="85" t="s">
        <v>1618</v>
      </c>
      <c r="AT599" s="85">
        <v>3183799945</v>
      </c>
      <c r="AU599" s="85" t="s">
        <v>1219</v>
      </c>
      <c r="AV599" s="85"/>
      <c r="AW599" s="85"/>
      <c r="AX599" s="85"/>
      <c r="AY599" s="85"/>
      <c r="AZ599" s="85"/>
      <c r="BA599" s="85">
        <v>86</v>
      </c>
      <c r="BB599" s="85" t="s">
        <v>1778</v>
      </c>
      <c r="BC599" s="85">
        <v>86885</v>
      </c>
      <c r="BD599" s="85" t="s">
        <v>1618</v>
      </c>
      <c r="BE599" s="89">
        <v>860010017201</v>
      </c>
      <c r="BF599" s="49" t="s">
        <v>1083</v>
      </c>
      <c r="BG599" s="85" t="s">
        <v>1779</v>
      </c>
      <c r="BH599" s="85" t="s">
        <v>1780</v>
      </c>
      <c r="BI599" s="85">
        <v>4201616</v>
      </c>
      <c r="BJ599" s="85"/>
      <c r="BK599" s="85"/>
      <c r="BL599" s="85" t="s">
        <v>807</v>
      </c>
      <c r="BM599" s="85" t="s">
        <v>130</v>
      </c>
      <c r="BN599" s="85" t="s">
        <v>132</v>
      </c>
      <c r="BO599" s="85">
        <v>0</v>
      </c>
      <c r="BP599" s="85" t="s">
        <v>132</v>
      </c>
      <c r="BQ599" s="85" t="s">
        <v>132</v>
      </c>
      <c r="BR599" s="85" t="s">
        <v>807</v>
      </c>
      <c r="BS599" s="85" t="s">
        <v>807</v>
      </c>
      <c r="BT599" s="87">
        <v>44608</v>
      </c>
      <c r="BU599" s="85" t="s">
        <v>1677</v>
      </c>
      <c r="BV599" s="85" t="s">
        <v>130</v>
      </c>
      <c r="BW599" s="91" t="s">
        <v>131</v>
      </c>
      <c r="BX599" s="85"/>
      <c r="BY599" s="85" t="s">
        <v>131</v>
      </c>
      <c r="BZ599" s="85" t="s">
        <v>807</v>
      </c>
      <c r="CA599" s="85" t="s">
        <v>807</v>
      </c>
      <c r="CB599" s="85"/>
      <c r="CC599" s="85"/>
      <c r="CD599" s="85" t="s">
        <v>131</v>
      </c>
      <c r="CE599" s="88" t="s">
        <v>1681</v>
      </c>
      <c r="CF599" s="80" t="str">
        <f t="shared" si="397"/>
        <v>DM</v>
      </c>
      <c r="CG599" s="109">
        <v>70</v>
      </c>
      <c r="CH599" s="95">
        <v>165</v>
      </c>
      <c r="CI599" s="50">
        <f t="shared" si="375"/>
        <v>25.711662075298442</v>
      </c>
      <c r="CJ599" s="18" t="str">
        <f t="shared" si="376"/>
        <v>SOBREPESO</v>
      </c>
      <c r="CK599" s="95" t="e">
        <f>Hoja1!L601</f>
        <v>#DIV/0!</v>
      </c>
      <c r="CL599" s="10" t="s">
        <v>807</v>
      </c>
      <c r="CM599" s="98">
        <v>44608</v>
      </c>
      <c r="CN599" s="92"/>
      <c r="CO599" s="92">
        <v>2</v>
      </c>
      <c r="CP599" s="65" t="s">
        <v>1222</v>
      </c>
      <c r="CQ599" s="75">
        <v>1</v>
      </c>
      <c r="CR599" s="65" t="s">
        <v>1221</v>
      </c>
      <c r="CS599" s="75">
        <v>1</v>
      </c>
      <c r="CT599" s="110" t="s">
        <v>1707</v>
      </c>
      <c r="CU599" s="93" t="s">
        <v>807</v>
      </c>
      <c r="CV599" s="92"/>
      <c r="CW599" s="102">
        <v>120</v>
      </c>
      <c r="CX599" s="102">
        <v>80</v>
      </c>
      <c r="CY599" s="93" t="s">
        <v>807</v>
      </c>
      <c r="CZ599" s="92" t="s">
        <v>132</v>
      </c>
      <c r="DA599" s="75" t="s">
        <v>807</v>
      </c>
      <c r="DB599" s="92">
        <v>0</v>
      </c>
      <c r="DC599" s="75" t="str">
        <f t="shared" si="377"/>
        <v/>
      </c>
      <c r="DD599" s="16" t="str">
        <f t="shared" si="378"/>
        <v/>
      </c>
      <c r="DE599" s="16" t="str">
        <f t="shared" si="379"/>
        <v/>
      </c>
      <c r="DF599" s="16" t="str">
        <f t="shared" si="393"/>
        <v/>
      </c>
      <c r="DG599" s="16" t="str">
        <f t="shared" si="391"/>
        <v xml:space="preserve"> +  +  + </v>
      </c>
      <c r="DH599" s="16" t="str">
        <f t="shared" si="398"/>
        <v>DM</v>
      </c>
      <c r="DI599" s="98"/>
      <c r="DJ599" s="75" t="str">
        <f t="shared" si="380"/>
        <v>NO</v>
      </c>
      <c r="DL599" s="98"/>
      <c r="DM599" s="98"/>
      <c r="DN599" s="75" t="str">
        <f t="shared" si="381"/>
        <v>NO</v>
      </c>
      <c r="DO599" s="98"/>
      <c r="DP599" s="75" t="str">
        <f t="shared" si="382"/>
        <v>NO</v>
      </c>
      <c r="DQ599" s="98"/>
      <c r="DR599" s="75" t="str">
        <f t="shared" si="383"/>
        <v>NO</v>
      </c>
      <c r="DS599" s="98"/>
      <c r="DT599" s="75" t="str">
        <f t="shared" si="384"/>
        <v>NO</v>
      </c>
      <c r="DU599" s="98"/>
      <c r="DV599" s="75" t="str">
        <f t="shared" si="385"/>
        <v>NO</v>
      </c>
      <c r="DW599" s="98"/>
      <c r="DX599" s="75" t="str">
        <f t="shared" si="386"/>
        <v>NO</v>
      </c>
      <c r="DY599" s="98"/>
      <c r="DZ599" s="75" t="str">
        <f t="shared" si="387"/>
        <v>NO</v>
      </c>
      <c r="EA599" s="98"/>
      <c r="EB599" s="75" t="str">
        <f t="shared" si="388"/>
        <v>NO</v>
      </c>
      <c r="EC599" s="98" t="s">
        <v>807</v>
      </c>
      <c r="ED599" s="92" t="s">
        <v>1530</v>
      </c>
      <c r="EE599" s="92"/>
      <c r="EF599" s="98" t="s">
        <v>807</v>
      </c>
      <c r="EG599" s="94"/>
      <c r="EH599" s="99" t="s">
        <v>131</v>
      </c>
      <c r="EI599" s="99" t="s">
        <v>807</v>
      </c>
      <c r="EJ599" s="99"/>
      <c r="EK599" s="101"/>
      <c r="EL599" s="92"/>
      <c r="EM599" s="103"/>
      <c r="EN599" s="102"/>
      <c r="EO599" s="101"/>
      <c r="EP599" s="92"/>
      <c r="EQ599" s="101"/>
      <c r="ER599" s="99">
        <v>0</v>
      </c>
      <c r="ES599" s="101"/>
      <c r="ET599" s="192"/>
      <c r="EU599" s="101"/>
      <c r="EV599" s="92"/>
      <c r="EW599" s="101"/>
      <c r="EX599" s="92"/>
      <c r="EY599" s="103"/>
      <c r="EZ599" s="92"/>
      <c r="FA599" s="102"/>
      <c r="FB599" s="102"/>
      <c r="FC599" s="92"/>
      <c r="FD599" s="92"/>
      <c r="FE599" s="103"/>
      <c r="FF599" s="105"/>
      <c r="FG599" s="101"/>
      <c r="FH599" s="105"/>
      <c r="FI599" s="92"/>
      <c r="FJ599" s="94"/>
      <c r="FK599" s="92"/>
      <c r="FL599" s="98">
        <v>44608</v>
      </c>
      <c r="FM599" s="98" t="s">
        <v>1530</v>
      </c>
      <c r="FN599" s="98">
        <v>44697</v>
      </c>
      <c r="FO599" s="107" t="s">
        <v>807</v>
      </c>
      <c r="FP599" s="92" t="s">
        <v>132</v>
      </c>
      <c r="FQ599" s="92" t="s">
        <v>132</v>
      </c>
      <c r="FR599" s="92" t="s">
        <v>132</v>
      </c>
      <c r="FS599" s="107" t="s">
        <v>807</v>
      </c>
      <c r="FT599" s="92" t="s">
        <v>132</v>
      </c>
      <c r="FU599" s="92"/>
      <c r="GM599" s="102"/>
    </row>
    <row r="600" spans="1:195" s="75" customFormat="1" x14ac:dyDescent="0.25">
      <c r="A600" s="85">
        <v>2022</v>
      </c>
      <c r="B600" s="76">
        <v>44926</v>
      </c>
      <c r="C600" s="85" t="s">
        <v>121</v>
      </c>
      <c r="D600" s="85" t="s">
        <v>122</v>
      </c>
      <c r="E600" s="85" t="s">
        <v>1475</v>
      </c>
      <c r="F600" s="77">
        <f t="shared" si="392"/>
        <v>599</v>
      </c>
      <c r="G600" s="85" t="s">
        <v>1586</v>
      </c>
      <c r="H600" s="85">
        <v>86</v>
      </c>
      <c r="I600" s="85" t="s">
        <v>797</v>
      </c>
      <c r="J600" s="217" t="s">
        <v>798</v>
      </c>
      <c r="K600" s="77" t="str">
        <f>VLOOKUP(J600,[1]CodMpios!$B$1075:$E$1087,4,FALSE)</f>
        <v>86885 - Villagarzón</v>
      </c>
      <c r="L600" s="77" t="str">
        <f>VLOOKUP($J600,[1]Coord_Mpios_X_Y!$B$102:$K$114,9,FALSE)</f>
        <v>0,911149514668</v>
      </c>
      <c r="M600" s="77" t="str">
        <f>VLOOKUP($J600,[1]Coord_Mpios_X_Y!$B$102:$K$114,10,FALSE)</f>
        <v>-76,744954472991</v>
      </c>
      <c r="N600" s="86" t="s">
        <v>1784</v>
      </c>
      <c r="O600" s="86" t="s">
        <v>1776</v>
      </c>
      <c r="P600" s="218"/>
      <c r="Q600" s="85" t="s">
        <v>126</v>
      </c>
      <c r="R600" s="85">
        <v>59819397</v>
      </c>
      <c r="S600" s="62" t="str">
        <f t="shared" si="374"/>
        <v>CC59819397</v>
      </c>
      <c r="T600" s="91" t="s">
        <v>527</v>
      </c>
      <c r="U600" s="85" t="s">
        <v>267</v>
      </c>
      <c r="V600" s="91" t="s">
        <v>1353</v>
      </c>
      <c r="W600" s="85" t="s">
        <v>155</v>
      </c>
      <c r="X600" s="87">
        <v>25057</v>
      </c>
      <c r="Y600" s="89">
        <f t="shared" si="389"/>
        <v>68</v>
      </c>
      <c r="Z600" s="63">
        <f>VLOOKUP($Y600,[1]Edades!$A$3:$H$153,4,FALSE)</f>
        <v>6</v>
      </c>
      <c r="AA600" s="63" t="str">
        <f>VLOOKUP($Y600,[1]Edades!$A$3:$H$153,6,FALSE)</f>
        <v>6 - Persona mayor</v>
      </c>
      <c r="AB600" s="63">
        <f>VLOOKUP($Y600,[1]Edades!$A$3:$H$153,7,FALSE)</f>
        <v>14</v>
      </c>
      <c r="AC600" s="63" t="str">
        <f>VLOOKUP($Y600,[1]Edades!$A$3:$H$153,8,FALSE)</f>
        <v>65-69</v>
      </c>
      <c r="AD600" s="91" t="s">
        <v>1590</v>
      </c>
      <c r="AE600" s="85">
        <v>2</v>
      </c>
      <c r="AF600" s="85" t="s">
        <v>807</v>
      </c>
      <c r="AG600" s="86" t="s">
        <v>1777</v>
      </c>
      <c r="AH600" s="85" t="s">
        <v>807</v>
      </c>
      <c r="AI600" s="85" t="s">
        <v>1595</v>
      </c>
      <c r="AJ600" s="85" t="s">
        <v>807</v>
      </c>
      <c r="AK600" s="86" t="s">
        <v>1784</v>
      </c>
      <c r="AL600" s="86" t="s">
        <v>1601</v>
      </c>
      <c r="AM600" s="85" t="s">
        <v>1786</v>
      </c>
      <c r="AN600" s="85" t="s">
        <v>131</v>
      </c>
      <c r="AO600" s="85" t="s">
        <v>131</v>
      </c>
      <c r="AP600" s="85" t="s">
        <v>131</v>
      </c>
      <c r="AQ600" s="75" t="s">
        <v>1841</v>
      </c>
      <c r="AR600" s="53" t="str">
        <f t="shared" si="390"/>
        <v>86885 - Villagarzón</v>
      </c>
      <c r="AS600" s="85" t="s">
        <v>1663</v>
      </c>
      <c r="AT600" s="85">
        <v>3173081925</v>
      </c>
      <c r="AU600" s="85" t="s">
        <v>1219</v>
      </c>
      <c r="AV600" s="85"/>
      <c r="AW600" s="85"/>
      <c r="AX600" s="85"/>
      <c r="AY600" s="85"/>
      <c r="AZ600" s="85"/>
      <c r="BA600" s="85">
        <v>86</v>
      </c>
      <c r="BB600" s="85" t="s">
        <v>1778</v>
      </c>
      <c r="BC600" s="85">
        <v>86885</v>
      </c>
      <c r="BD600" s="85" t="s">
        <v>1586</v>
      </c>
      <c r="BE600" s="89">
        <v>860010017201</v>
      </c>
      <c r="BF600" s="49" t="s">
        <v>1083</v>
      </c>
      <c r="BG600" s="85" t="s">
        <v>1779</v>
      </c>
      <c r="BH600" s="85" t="s">
        <v>1780</v>
      </c>
      <c r="BI600" s="85">
        <v>4201616</v>
      </c>
      <c r="BJ600" s="85"/>
      <c r="BK600" s="85"/>
      <c r="BL600" s="85" t="s">
        <v>807</v>
      </c>
      <c r="BM600" s="85" t="s">
        <v>132</v>
      </c>
      <c r="BN600" s="85" t="s">
        <v>132</v>
      </c>
      <c r="BO600" s="85">
        <v>0</v>
      </c>
      <c r="BP600" s="85" t="s">
        <v>132</v>
      </c>
      <c r="BQ600" s="85" t="s">
        <v>132</v>
      </c>
      <c r="BR600" s="127" t="s">
        <v>2241</v>
      </c>
      <c r="BS600" s="85" t="s">
        <v>132</v>
      </c>
      <c r="BT600" s="87">
        <v>44882</v>
      </c>
      <c r="BU600" s="85" t="s">
        <v>1677</v>
      </c>
      <c r="BV600" s="85" t="s">
        <v>130</v>
      </c>
      <c r="BW600" s="91" t="s">
        <v>1678</v>
      </c>
      <c r="BX600" s="85" t="s">
        <v>132</v>
      </c>
      <c r="BY600" s="85" t="s">
        <v>132</v>
      </c>
      <c r="BZ600" s="85" t="s">
        <v>130</v>
      </c>
      <c r="CA600" s="85" t="s">
        <v>132</v>
      </c>
      <c r="CB600" s="85" t="s">
        <v>132</v>
      </c>
      <c r="CC600" s="85" t="s">
        <v>130</v>
      </c>
      <c r="CD600" s="85" t="s">
        <v>131</v>
      </c>
      <c r="CE600" s="85" t="s">
        <v>1681</v>
      </c>
      <c r="CF600" s="85" t="s">
        <v>132</v>
      </c>
      <c r="CG600" s="109">
        <v>63</v>
      </c>
      <c r="CH600" s="95">
        <v>158</v>
      </c>
      <c r="CI600" s="50">
        <f t="shared" si="375"/>
        <v>25.236340330075304</v>
      </c>
      <c r="CJ600" s="18" t="str">
        <f t="shared" si="376"/>
        <v>SOBREPESO</v>
      </c>
      <c r="CK600" s="95" t="e">
        <f>Hoja1!L602</f>
        <v>#DIV/0!</v>
      </c>
      <c r="CL600" s="10" t="s">
        <v>807</v>
      </c>
      <c r="CM600" s="98">
        <v>44613</v>
      </c>
      <c r="CN600" s="92"/>
      <c r="CO600" s="75">
        <v>1</v>
      </c>
      <c r="CP600" s="119">
        <f>CM600</f>
        <v>44613</v>
      </c>
      <c r="CQ600" s="75">
        <v>1</v>
      </c>
      <c r="CR600" s="94" t="s">
        <v>1221</v>
      </c>
      <c r="CS600" s="75">
        <v>1</v>
      </c>
      <c r="CT600" s="110" t="s">
        <v>1707</v>
      </c>
      <c r="CU600" s="92" t="s">
        <v>130</v>
      </c>
      <c r="CV600" s="92" t="s">
        <v>1221</v>
      </c>
      <c r="CW600" s="102">
        <v>190</v>
      </c>
      <c r="CX600" s="102">
        <v>100</v>
      </c>
      <c r="CY600" s="93" t="s">
        <v>807</v>
      </c>
      <c r="CZ600" s="92" t="s">
        <v>132</v>
      </c>
      <c r="DA600" s="92" t="s">
        <v>132</v>
      </c>
      <c r="DB600" s="92">
        <v>0</v>
      </c>
      <c r="DC600" s="75" t="str">
        <f t="shared" si="377"/>
        <v/>
      </c>
      <c r="DD600" s="16" t="str">
        <f t="shared" si="378"/>
        <v>PRESION ALTA</v>
      </c>
      <c r="DE600" s="16" t="str">
        <f t="shared" si="379"/>
        <v/>
      </c>
      <c r="DF600" s="16" t="str">
        <f t="shared" si="393"/>
        <v/>
      </c>
      <c r="DG600" s="16" t="str">
        <f t="shared" si="391"/>
        <v xml:space="preserve"> + PRESION ALTA +  + </v>
      </c>
      <c r="DH600" s="16" t="str">
        <f>VLOOKUP(DG600,Hoja3!$A$19:$B$41,2,FALSE)</f>
        <v>PRESION ALTA</v>
      </c>
      <c r="DI600" s="98"/>
      <c r="DJ600" s="75" t="str">
        <f t="shared" si="380"/>
        <v>NO</v>
      </c>
      <c r="DL600" s="98"/>
      <c r="DM600" s="98"/>
      <c r="DN600" s="75" t="str">
        <f t="shared" si="381"/>
        <v>NO</v>
      </c>
      <c r="DO600" s="98"/>
      <c r="DP600" s="75" t="str">
        <f t="shared" si="382"/>
        <v>NO</v>
      </c>
      <c r="DQ600" s="98"/>
      <c r="DR600" s="75" t="str">
        <f t="shared" si="383"/>
        <v>NO</v>
      </c>
      <c r="DS600" s="98"/>
      <c r="DT600" s="75" t="str">
        <f t="shared" si="384"/>
        <v>NO</v>
      </c>
      <c r="DU600" s="98"/>
      <c r="DV600" s="75" t="str">
        <f t="shared" si="385"/>
        <v>NO</v>
      </c>
      <c r="DW600" s="98"/>
      <c r="DX600" s="75" t="str">
        <f t="shared" si="386"/>
        <v>NO</v>
      </c>
      <c r="DY600" s="98"/>
      <c r="DZ600" s="75" t="str">
        <f t="shared" si="387"/>
        <v>NO</v>
      </c>
      <c r="EA600" s="98"/>
      <c r="EB600" s="75" t="str">
        <f t="shared" si="388"/>
        <v>NO</v>
      </c>
      <c r="EC600" s="98" t="s">
        <v>132</v>
      </c>
      <c r="ED600" s="92" t="s">
        <v>1530</v>
      </c>
      <c r="EE600" s="92" t="s">
        <v>807</v>
      </c>
      <c r="EF600" s="92" t="s">
        <v>1114</v>
      </c>
      <c r="EG600" s="94"/>
      <c r="EH600" s="99" t="s">
        <v>131</v>
      </c>
      <c r="EI600" s="92" t="s">
        <v>807</v>
      </c>
      <c r="EJ600" s="92"/>
      <c r="EK600" s="101"/>
      <c r="EL600" s="92"/>
      <c r="EM600" s="103"/>
      <c r="EN600" s="102"/>
      <c r="EO600" s="101"/>
      <c r="EP600" s="92"/>
      <c r="EQ600" s="101"/>
      <c r="ER600" s="99">
        <v>0</v>
      </c>
      <c r="ES600" s="101"/>
      <c r="ET600" s="192"/>
      <c r="EU600" s="101"/>
      <c r="EV600" s="92"/>
      <c r="EW600" s="101"/>
      <c r="EX600" s="92"/>
      <c r="EY600" s="103"/>
      <c r="EZ600" s="92"/>
      <c r="FA600" s="102"/>
      <c r="FB600" s="102"/>
      <c r="FC600" s="92"/>
      <c r="FD600" s="92"/>
      <c r="FE600" s="103"/>
      <c r="FF600" s="105"/>
      <c r="FG600" s="101"/>
      <c r="FH600" s="105"/>
      <c r="FI600" s="92"/>
      <c r="FJ600" s="94"/>
      <c r="FK600" s="92">
        <v>100</v>
      </c>
      <c r="FL600" s="98">
        <v>44882</v>
      </c>
      <c r="FM600" s="98" t="s">
        <v>1530</v>
      </c>
      <c r="FN600" s="98"/>
      <c r="FO600" s="107"/>
      <c r="FP600" s="92" t="s">
        <v>132</v>
      </c>
      <c r="FQ600" s="92" t="s">
        <v>132</v>
      </c>
      <c r="FR600" s="92" t="s">
        <v>132</v>
      </c>
      <c r="FS600" s="107" t="s">
        <v>807</v>
      </c>
      <c r="FT600" s="92" t="s">
        <v>132</v>
      </c>
      <c r="FU600" s="92"/>
      <c r="GM600" s="102"/>
    </row>
    <row r="601" spans="1:195" s="75" customFormat="1" x14ac:dyDescent="0.25">
      <c r="A601" s="85">
        <v>2022</v>
      </c>
      <c r="B601" s="76">
        <v>44926</v>
      </c>
      <c r="C601" s="85" t="s">
        <v>121</v>
      </c>
      <c r="D601" s="85" t="s">
        <v>122</v>
      </c>
      <c r="E601" s="85" t="s">
        <v>123</v>
      </c>
      <c r="F601" s="77">
        <f t="shared" si="392"/>
        <v>600</v>
      </c>
      <c r="G601" s="85" t="s">
        <v>1586</v>
      </c>
      <c r="H601" s="85">
        <v>86</v>
      </c>
      <c r="I601" s="85" t="s">
        <v>797</v>
      </c>
      <c r="J601" s="217" t="s">
        <v>798</v>
      </c>
      <c r="K601" s="77" t="str">
        <f>VLOOKUP(J601,[1]CodMpios!$B$1075:$E$1087,4,FALSE)</f>
        <v>86885 - Villagarzón</v>
      </c>
      <c r="L601" s="77" t="str">
        <f>VLOOKUP($J601,[1]Coord_Mpios_X_Y!$B$102:$K$114,9,FALSE)</f>
        <v>0,911149514668</v>
      </c>
      <c r="M601" s="77" t="str">
        <f>VLOOKUP($J601,[1]Coord_Mpios_X_Y!$B$102:$K$114,10,FALSE)</f>
        <v>-76,744954472991</v>
      </c>
      <c r="N601" s="86" t="s">
        <v>1775</v>
      </c>
      <c r="O601" s="86" t="s">
        <v>1776</v>
      </c>
      <c r="P601" s="218"/>
      <c r="Q601" s="85" t="s">
        <v>126</v>
      </c>
      <c r="R601" s="85">
        <v>27469606</v>
      </c>
      <c r="S601" s="62" t="str">
        <f t="shared" si="374"/>
        <v>CC27469606</v>
      </c>
      <c r="T601" s="85" t="s">
        <v>229</v>
      </c>
      <c r="U601" s="85" t="s">
        <v>1465</v>
      </c>
      <c r="V601" s="85" t="s">
        <v>129</v>
      </c>
      <c r="W601" s="158" t="s">
        <v>884</v>
      </c>
      <c r="X601" s="87">
        <v>22025</v>
      </c>
      <c r="Y601" s="89">
        <f t="shared" si="389"/>
        <v>60</v>
      </c>
      <c r="Z601" s="63">
        <f>VLOOKUP($Y601,[1]Edades!$A$3:$H$153,4,FALSE)</f>
        <v>6</v>
      </c>
      <c r="AA601" s="63" t="str">
        <f>VLOOKUP($Y601,[1]Edades!$A$3:$H$153,6,FALSE)</f>
        <v>6 - Persona mayor</v>
      </c>
      <c r="AB601" s="63">
        <f>VLOOKUP($Y601,[1]Edades!$A$3:$H$153,7,FALSE)</f>
        <v>13</v>
      </c>
      <c r="AC601" s="63" t="str">
        <f>VLOOKUP($Y601,[1]Edades!$A$3:$H$153,8,FALSE)</f>
        <v>60-64</v>
      </c>
      <c r="AD601" s="91" t="s">
        <v>1590</v>
      </c>
      <c r="AE601" s="85">
        <v>2</v>
      </c>
      <c r="AF601" s="85" t="s">
        <v>807</v>
      </c>
      <c r="AG601" s="86" t="s">
        <v>1777</v>
      </c>
      <c r="AH601" s="85" t="s">
        <v>807</v>
      </c>
      <c r="AI601" s="85" t="s">
        <v>807</v>
      </c>
      <c r="AJ601" s="85" t="s">
        <v>807</v>
      </c>
      <c r="AK601" s="86" t="s">
        <v>1775</v>
      </c>
      <c r="AL601" s="86" t="s">
        <v>1600</v>
      </c>
      <c r="AM601" s="85" t="s">
        <v>1786</v>
      </c>
      <c r="AN601" s="85" t="s">
        <v>131</v>
      </c>
      <c r="AO601" s="85" t="s">
        <v>131</v>
      </c>
      <c r="AP601" s="85" t="s">
        <v>131</v>
      </c>
      <c r="AQ601" s="75" t="s">
        <v>1841</v>
      </c>
      <c r="AR601" s="53" t="str">
        <f t="shared" si="390"/>
        <v>86885 - Villagarzón</v>
      </c>
      <c r="AS601" s="85" t="s">
        <v>1618</v>
      </c>
      <c r="AT601" s="85">
        <v>3173081925</v>
      </c>
      <c r="AU601" s="85" t="s">
        <v>1219</v>
      </c>
      <c r="AV601" s="85"/>
      <c r="AW601" s="85"/>
      <c r="AX601" s="85"/>
      <c r="AY601" s="85"/>
      <c r="AZ601" s="85"/>
      <c r="BA601" s="85">
        <v>86</v>
      </c>
      <c r="BB601" s="85" t="s">
        <v>1778</v>
      </c>
      <c r="BC601" s="85">
        <v>86885</v>
      </c>
      <c r="BD601" s="85" t="s">
        <v>1618</v>
      </c>
      <c r="BE601" s="89">
        <v>860010017201</v>
      </c>
      <c r="BF601" s="49" t="s">
        <v>1083</v>
      </c>
      <c r="BG601" s="85" t="s">
        <v>1779</v>
      </c>
      <c r="BH601" s="85" t="s">
        <v>1780</v>
      </c>
      <c r="BI601" s="85">
        <v>4201616</v>
      </c>
      <c r="BJ601" s="85"/>
      <c r="BK601" s="85"/>
      <c r="BL601" s="85" t="s">
        <v>807</v>
      </c>
      <c r="BM601" s="85" t="s">
        <v>130</v>
      </c>
      <c r="BN601" s="85" t="s">
        <v>132</v>
      </c>
      <c r="BO601" s="85">
        <v>0</v>
      </c>
      <c r="BP601" s="85" t="s">
        <v>132</v>
      </c>
      <c r="BQ601" s="85" t="s">
        <v>132</v>
      </c>
      <c r="BR601" s="85" t="s">
        <v>807</v>
      </c>
      <c r="BS601" s="85" t="s">
        <v>807</v>
      </c>
      <c r="BT601" s="87">
        <v>44621</v>
      </c>
      <c r="BU601" s="85" t="s">
        <v>1677</v>
      </c>
      <c r="BV601" s="85" t="s">
        <v>130</v>
      </c>
      <c r="BW601" s="91" t="s">
        <v>1678</v>
      </c>
      <c r="BX601" s="85"/>
      <c r="BY601" s="85" t="s">
        <v>132</v>
      </c>
      <c r="BZ601" s="85" t="s">
        <v>807</v>
      </c>
      <c r="CA601" s="85" t="s">
        <v>807</v>
      </c>
      <c r="CB601" s="85"/>
      <c r="CC601" s="85"/>
      <c r="CD601" s="85" t="s">
        <v>131</v>
      </c>
      <c r="CE601" s="88" t="s">
        <v>1681</v>
      </c>
      <c r="CF601" s="80" t="str">
        <f t="shared" ref="CF601:CF633" si="399">E601</f>
        <v>HTA</v>
      </c>
      <c r="CG601" s="92">
        <v>70</v>
      </c>
      <c r="CH601" s="92">
        <v>150</v>
      </c>
      <c r="CI601" s="50">
        <f t="shared" si="375"/>
        <v>31.111111111111111</v>
      </c>
      <c r="CJ601" s="18" t="str">
        <f t="shared" si="376"/>
        <v>OBESIDAD</v>
      </c>
      <c r="CK601" s="95">
        <f>Hoja1!L603</f>
        <v>20</v>
      </c>
      <c r="CL601" s="10" t="s">
        <v>1114</v>
      </c>
      <c r="CM601" s="98">
        <v>44621</v>
      </c>
      <c r="CN601" s="92"/>
      <c r="CO601" s="75">
        <v>1</v>
      </c>
      <c r="CP601" s="98">
        <v>43983</v>
      </c>
      <c r="CQ601" s="75">
        <v>2</v>
      </c>
      <c r="CR601" s="65" t="s">
        <v>1222</v>
      </c>
      <c r="CS601" s="75">
        <v>0</v>
      </c>
      <c r="CT601" s="110" t="s">
        <v>131</v>
      </c>
      <c r="CU601" s="93" t="s">
        <v>807</v>
      </c>
      <c r="CV601" s="92"/>
      <c r="CW601" s="92">
        <v>140</v>
      </c>
      <c r="CX601" s="92">
        <v>90</v>
      </c>
      <c r="CY601" s="93" t="s">
        <v>807</v>
      </c>
      <c r="CZ601" s="92" t="s">
        <v>130</v>
      </c>
      <c r="DA601" s="75" t="s">
        <v>807</v>
      </c>
      <c r="DB601" s="92">
        <v>0</v>
      </c>
      <c r="DC601" s="75" t="str">
        <f t="shared" si="377"/>
        <v/>
      </c>
      <c r="DD601" s="16" t="str">
        <f t="shared" si="378"/>
        <v>PRESION ALTA</v>
      </c>
      <c r="DE601" s="16" t="str">
        <f t="shared" si="379"/>
        <v/>
      </c>
      <c r="DF601" s="16" t="str">
        <f t="shared" si="393"/>
        <v/>
      </c>
      <c r="DG601" s="16" t="str">
        <f t="shared" si="391"/>
        <v xml:space="preserve"> + PRESION ALTA +  + </v>
      </c>
      <c r="DH601" s="16" t="str">
        <f>VLOOKUP(DG601,Hoja3!$A$19:$B$41,2,FALSE)</f>
        <v>PRESION ALTA</v>
      </c>
      <c r="DI601" s="98"/>
      <c r="DJ601" s="75" t="str">
        <f t="shared" si="380"/>
        <v>NO</v>
      </c>
      <c r="DL601" s="98"/>
      <c r="DM601" s="98"/>
      <c r="DN601" s="75" t="str">
        <f t="shared" si="381"/>
        <v>NO</v>
      </c>
      <c r="DO601" s="98"/>
      <c r="DP601" s="75" t="str">
        <f t="shared" si="382"/>
        <v>NO</v>
      </c>
      <c r="DQ601" s="98"/>
      <c r="DR601" s="75" t="str">
        <f t="shared" si="383"/>
        <v>NO</v>
      </c>
      <c r="DS601" s="98"/>
      <c r="DT601" s="75" t="str">
        <f t="shared" si="384"/>
        <v>NO</v>
      </c>
      <c r="DU601" s="98"/>
      <c r="DV601" s="75" t="str">
        <f t="shared" si="385"/>
        <v>NO</v>
      </c>
      <c r="DW601" s="98"/>
      <c r="DX601" s="75" t="str">
        <f t="shared" si="386"/>
        <v>NO</v>
      </c>
      <c r="DY601" s="98">
        <v>44603</v>
      </c>
      <c r="DZ601" s="75" t="str">
        <f t="shared" si="387"/>
        <v>SI</v>
      </c>
      <c r="EA601" s="98"/>
      <c r="EB601" s="75" t="str">
        <f t="shared" si="388"/>
        <v>NO</v>
      </c>
      <c r="EC601" s="98" t="s">
        <v>807</v>
      </c>
      <c r="ED601" s="92" t="s">
        <v>1530</v>
      </c>
      <c r="EE601" s="92"/>
      <c r="EF601" s="98" t="s">
        <v>807</v>
      </c>
      <c r="EG601" s="94"/>
      <c r="EH601" s="99" t="s">
        <v>131</v>
      </c>
      <c r="EI601" s="99" t="s">
        <v>807</v>
      </c>
      <c r="EJ601" s="99"/>
      <c r="EK601" s="106">
        <v>44603</v>
      </c>
      <c r="EL601" s="92">
        <v>0.99</v>
      </c>
      <c r="EM601" s="100">
        <v>44603</v>
      </c>
      <c r="EN601" s="99">
        <v>94</v>
      </c>
      <c r="EO601" s="106">
        <v>44603</v>
      </c>
      <c r="EP601" s="92">
        <v>167.4</v>
      </c>
      <c r="EQ601" s="106">
        <v>44603</v>
      </c>
      <c r="ER601" s="99">
        <v>84.600000000000009</v>
      </c>
      <c r="ES601" s="106">
        <v>44603</v>
      </c>
      <c r="ET601" s="192">
        <v>40</v>
      </c>
      <c r="EU601" s="106">
        <v>44603</v>
      </c>
      <c r="EV601" s="92">
        <v>214</v>
      </c>
      <c r="EW601" s="101"/>
      <c r="EX601" s="92"/>
      <c r="EY601" s="103"/>
      <c r="EZ601" s="92"/>
      <c r="FA601" s="99"/>
      <c r="FB601" s="99"/>
      <c r="FC601" s="92"/>
      <c r="FD601" s="92"/>
      <c r="FE601" s="100">
        <v>44603</v>
      </c>
      <c r="FF601" s="92">
        <v>4.25</v>
      </c>
      <c r="FG601" s="101"/>
      <c r="FH601" s="105"/>
      <c r="FI601" s="92"/>
      <c r="FJ601" s="94"/>
      <c r="FK601" s="92"/>
      <c r="FL601" s="98">
        <v>44621</v>
      </c>
      <c r="FM601" s="98" t="s">
        <v>1530</v>
      </c>
      <c r="FN601" s="98">
        <v>44713</v>
      </c>
      <c r="FO601" s="107" t="s">
        <v>807</v>
      </c>
      <c r="FP601" s="92" t="s">
        <v>132</v>
      </c>
      <c r="FQ601" s="92" t="s">
        <v>132</v>
      </c>
      <c r="FR601" s="92" t="s">
        <v>132</v>
      </c>
      <c r="FS601" s="107" t="s">
        <v>807</v>
      </c>
      <c r="FT601" s="92" t="s">
        <v>132</v>
      </c>
      <c r="FU601" s="92"/>
      <c r="GM601" s="99"/>
    </row>
    <row r="602" spans="1:195" s="75" customFormat="1" x14ac:dyDescent="0.25">
      <c r="A602" s="85">
        <v>2022</v>
      </c>
      <c r="B602" s="76">
        <v>44926</v>
      </c>
      <c r="C602" s="85" t="s">
        <v>121</v>
      </c>
      <c r="D602" s="85" t="s">
        <v>122</v>
      </c>
      <c r="E602" s="85" t="s">
        <v>123</v>
      </c>
      <c r="F602" s="77">
        <f t="shared" si="392"/>
        <v>601</v>
      </c>
      <c r="G602" s="85" t="s">
        <v>1586</v>
      </c>
      <c r="H602" s="85">
        <v>86</v>
      </c>
      <c r="I602" s="85" t="s">
        <v>797</v>
      </c>
      <c r="J602" s="217" t="s">
        <v>983</v>
      </c>
      <c r="K602" s="77" t="str">
        <f>VLOOKUP(J602,[1]CodMpios!$B$1075:$E$1087,4,FALSE)</f>
        <v>86749 - Sibundoy</v>
      </c>
      <c r="L602" s="77" t="str">
        <f>VLOOKUP($J602,[1]Coord_Mpios_X_Y!$B$102:$K$114,9,FALSE)</f>
        <v>1,228746922448</v>
      </c>
      <c r="M602" s="77" t="str">
        <f>VLOOKUP($J602,[1]Coord_Mpios_X_Y!$B$102:$K$114,10,FALSE)</f>
        <v>-76,913075853547</v>
      </c>
      <c r="N602" s="86" t="s">
        <v>1592</v>
      </c>
      <c r="O602" s="86" t="s">
        <v>1776</v>
      </c>
      <c r="P602" s="218"/>
      <c r="Q602" s="85" t="s">
        <v>126</v>
      </c>
      <c r="R602" s="108">
        <v>41100152</v>
      </c>
      <c r="S602" s="62" t="str">
        <f t="shared" si="374"/>
        <v>CC41100152</v>
      </c>
      <c r="T602" s="91" t="s">
        <v>1009</v>
      </c>
      <c r="U602" s="85" t="s">
        <v>1468</v>
      </c>
      <c r="V602" s="91" t="s">
        <v>168</v>
      </c>
      <c r="W602" s="85" t="s">
        <v>217</v>
      </c>
      <c r="X602" s="87">
        <v>17236</v>
      </c>
      <c r="Y602" s="89">
        <f t="shared" si="389"/>
        <v>47</v>
      </c>
      <c r="Z602" s="63">
        <f>VLOOKUP($Y602,[1]Edades!$A$3:$H$153,4,FALSE)</f>
        <v>5</v>
      </c>
      <c r="AA602" s="63" t="str">
        <f>VLOOKUP($Y602,[1]Edades!$A$3:$H$153,6,FALSE)</f>
        <v>5 - Adultez</v>
      </c>
      <c r="AB602" s="63">
        <f>VLOOKUP($Y602,[1]Edades!$A$3:$H$153,7,FALSE)</f>
        <v>10</v>
      </c>
      <c r="AC602" s="63" t="str">
        <f>VLOOKUP($Y602,[1]Edades!$A$3:$H$153,8,FALSE)</f>
        <v>45-49</v>
      </c>
      <c r="AD602" s="91" t="s">
        <v>1590</v>
      </c>
      <c r="AE602" s="85">
        <v>2</v>
      </c>
      <c r="AF602" s="85" t="s">
        <v>807</v>
      </c>
      <c r="AG602" s="86" t="s">
        <v>1777</v>
      </c>
      <c r="AH602" s="85" t="s">
        <v>807</v>
      </c>
      <c r="AI602" s="85" t="s">
        <v>807</v>
      </c>
      <c r="AJ602" s="85" t="s">
        <v>807</v>
      </c>
      <c r="AK602" s="86" t="s">
        <v>1592</v>
      </c>
      <c r="AL602" s="86" t="s">
        <v>1602</v>
      </c>
      <c r="AM602" s="85" t="s">
        <v>1786</v>
      </c>
      <c r="AN602" s="85" t="s">
        <v>131</v>
      </c>
      <c r="AO602" s="85" t="s">
        <v>131</v>
      </c>
      <c r="AP602" s="85" t="s">
        <v>131</v>
      </c>
      <c r="AQ602" s="75" t="s">
        <v>1841</v>
      </c>
      <c r="AR602" s="53" t="str">
        <f t="shared" si="390"/>
        <v>86749 - Sibundoy</v>
      </c>
      <c r="AS602" s="85" t="s">
        <v>1669</v>
      </c>
      <c r="AT602" s="85">
        <v>3206339494</v>
      </c>
      <c r="AU602" s="85" t="s">
        <v>1219</v>
      </c>
      <c r="AV602" s="85"/>
      <c r="AW602" s="85"/>
      <c r="AX602" s="85"/>
      <c r="AY602" s="85"/>
      <c r="AZ602" s="85"/>
      <c r="BA602" s="85">
        <v>86</v>
      </c>
      <c r="BB602" s="85" t="s">
        <v>1778</v>
      </c>
      <c r="BC602" s="85">
        <v>86749</v>
      </c>
      <c r="BD602" s="85" t="s">
        <v>1669</v>
      </c>
      <c r="BE602" s="89">
        <v>860010017201</v>
      </c>
      <c r="BF602" s="49" t="s">
        <v>1080</v>
      </c>
      <c r="BG602" s="85" t="s">
        <v>1779</v>
      </c>
      <c r="BH602" s="85" t="s">
        <v>1780</v>
      </c>
      <c r="BI602" s="85">
        <v>4201616</v>
      </c>
      <c r="BJ602" s="85"/>
      <c r="BK602" s="85"/>
      <c r="BL602" s="85" t="s">
        <v>807</v>
      </c>
      <c r="BM602" s="85" t="s">
        <v>130</v>
      </c>
      <c r="BN602" s="85" t="s">
        <v>132</v>
      </c>
      <c r="BO602" s="85">
        <v>0</v>
      </c>
      <c r="BP602" s="85" t="s">
        <v>132</v>
      </c>
      <c r="BQ602" s="85" t="s">
        <v>132</v>
      </c>
      <c r="BR602" s="85" t="s">
        <v>807</v>
      </c>
      <c r="BS602" s="85" t="s">
        <v>807</v>
      </c>
      <c r="BT602" s="90">
        <v>44621</v>
      </c>
      <c r="BU602" s="85" t="s">
        <v>1677</v>
      </c>
      <c r="BV602" s="85" t="s">
        <v>130</v>
      </c>
      <c r="BW602" s="91" t="s">
        <v>1678</v>
      </c>
      <c r="BX602" s="85"/>
      <c r="BY602" s="85" t="s">
        <v>132</v>
      </c>
      <c r="BZ602" s="85" t="s">
        <v>807</v>
      </c>
      <c r="CA602" s="85" t="s">
        <v>807</v>
      </c>
      <c r="CB602" s="85"/>
      <c r="CC602" s="85"/>
      <c r="CD602" s="85" t="s">
        <v>131</v>
      </c>
      <c r="CE602" s="88" t="s">
        <v>1681</v>
      </c>
      <c r="CF602" s="80" t="str">
        <f t="shared" si="399"/>
        <v>HTA</v>
      </c>
      <c r="CG602" s="109">
        <v>66</v>
      </c>
      <c r="CH602" s="95">
        <v>150</v>
      </c>
      <c r="CI602" s="50">
        <f t="shared" si="375"/>
        <v>29.333333333333332</v>
      </c>
      <c r="CJ602" s="18" t="str">
        <f t="shared" si="376"/>
        <v>SOBREPESO</v>
      </c>
      <c r="CK602" s="95">
        <f>Hoja1!L604</f>
        <v>11</v>
      </c>
      <c r="CL602" s="10" t="s">
        <v>1113</v>
      </c>
      <c r="CM602" s="97">
        <v>44621</v>
      </c>
      <c r="CN602" s="92"/>
      <c r="CO602" s="75">
        <v>1</v>
      </c>
      <c r="CP602" s="97">
        <v>44621</v>
      </c>
      <c r="CQ602" s="75">
        <v>2</v>
      </c>
      <c r="CR602" s="65" t="s">
        <v>1222</v>
      </c>
      <c r="CS602" s="75">
        <v>0</v>
      </c>
      <c r="CT602" s="92" t="s">
        <v>131</v>
      </c>
      <c r="CU602" s="93" t="s">
        <v>807</v>
      </c>
      <c r="CV602" s="92"/>
      <c r="CW602" s="102">
        <v>132</v>
      </c>
      <c r="CX602" s="102">
        <v>85</v>
      </c>
      <c r="CY602" s="93" t="s">
        <v>807</v>
      </c>
      <c r="CZ602" s="92" t="s">
        <v>132</v>
      </c>
      <c r="DA602" s="75" t="s">
        <v>807</v>
      </c>
      <c r="DB602" s="92">
        <v>0</v>
      </c>
      <c r="DC602" s="75" t="str">
        <f t="shared" si="377"/>
        <v/>
      </c>
      <c r="DD602" s="16" t="str">
        <f t="shared" si="378"/>
        <v/>
      </c>
      <c r="DE602" s="16" t="str">
        <f t="shared" si="379"/>
        <v/>
      </c>
      <c r="DF602" s="16" t="str">
        <f t="shared" si="393"/>
        <v>HDL ALTO</v>
      </c>
      <c r="DG602" s="16" t="str">
        <f t="shared" si="391"/>
        <v xml:space="preserve"> +  +  + HDL ALTO</v>
      </c>
      <c r="DH602" s="16" t="str">
        <f>VLOOKUP(DG602,Hoja3!$A$19:$B$41,2,FALSE)</f>
        <v>HDL ALTO</v>
      </c>
      <c r="DI602" s="98">
        <v>44672</v>
      </c>
      <c r="DJ602" s="75" t="str">
        <f t="shared" si="380"/>
        <v>SI</v>
      </c>
      <c r="DL602" s="98"/>
      <c r="DM602" s="98">
        <v>44656</v>
      </c>
      <c r="DN602" s="75" t="str">
        <f t="shared" si="381"/>
        <v>SI</v>
      </c>
      <c r="DO602" s="98"/>
      <c r="DP602" s="75" t="str">
        <f t="shared" si="382"/>
        <v>NO</v>
      </c>
      <c r="DQ602" s="98"/>
      <c r="DR602" s="75" t="str">
        <f t="shared" si="383"/>
        <v>NO</v>
      </c>
      <c r="DS602" s="98"/>
      <c r="DT602" s="75" t="str">
        <f t="shared" si="384"/>
        <v>NO</v>
      </c>
      <c r="DU602" s="98"/>
      <c r="DV602" s="75" t="str">
        <f t="shared" si="385"/>
        <v>NO</v>
      </c>
      <c r="DW602" s="98"/>
      <c r="DX602" s="75" t="str">
        <f t="shared" si="386"/>
        <v>NO</v>
      </c>
      <c r="DY602" s="98">
        <v>44595</v>
      </c>
      <c r="DZ602" s="75" t="str">
        <f t="shared" si="387"/>
        <v>SI</v>
      </c>
      <c r="EA602" s="98"/>
      <c r="EB602" s="75" t="str">
        <f t="shared" si="388"/>
        <v>NO</v>
      </c>
      <c r="EC602" s="98" t="s">
        <v>807</v>
      </c>
      <c r="ED602" s="92" t="s">
        <v>1530</v>
      </c>
      <c r="EE602" s="92"/>
      <c r="EF602" s="98" t="s">
        <v>807</v>
      </c>
      <c r="EG602" s="94"/>
      <c r="EH602" s="92" t="s">
        <v>1793</v>
      </c>
      <c r="EI602" s="99" t="s">
        <v>807</v>
      </c>
      <c r="EJ602" s="99"/>
      <c r="EK602" s="111">
        <v>44593</v>
      </c>
      <c r="EL602" s="92">
        <v>0.8</v>
      </c>
      <c r="EM602" s="112">
        <v>44593</v>
      </c>
      <c r="EN602" s="102">
        <v>87</v>
      </c>
      <c r="EO602" s="111">
        <v>44593</v>
      </c>
      <c r="EP602" s="92">
        <v>265</v>
      </c>
      <c r="EQ602" s="111">
        <v>44593</v>
      </c>
      <c r="ER602" s="99">
        <v>185.6</v>
      </c>
      <c r="ES602" s="111">
        <v>44593</v>
      </c>
      <c r="ET602" s="192">
        <v>56</v>
      </c>
      <c r="EU602" s="111">
        <v>44593</v>
      </c>
      <c r="EV602" s="92">
        <v>117</v>
      </c>
      <c r="EW602" s="101" t="s">
        <v>1940</v>
      </c>
      <c r="EX602" s="92"/>
      <c r="EY602" s="103" t="s">
        <v>1836</v>
      </c>
      <c r="EZ602" s="92">
        <v>98</v>
      </c>
      <c r="FA602" s="102"/>
      <c r="FB602" s="102"/>
      <c r="FC602" s="92"/>
      <c r="FD602" s="92"/>
      <c r="FE602" s="112">
        <v>44593</v>
      </c>
      <c r="FF602" s="125">
        <v>146</v>
      </c>
      <c r="FG602" s="111">
        <v>44593</v>
      </c>
      <c r="FH602" s="125">
        <v>120</v>
      </c>
      <c r="FI602" s="92"/>
      <c r="FJ602" s="94"/>
      <c r="FK602" s="92"/>
      <c r="FL602" s="97">
        <v>44621</v>
      </c>
      <c r="FM602" s="98" t="s">
        <v>1530</v>
      </c>
      <c r="FN602" s="97">
        <v>44986</v>
      </c>
      <c r="FO602" s="107"/>
      <c r="FP602" s="92" t="s">
        <v>132</v>
      </c>
      <c r="FQ602" s="92" t="s">
        <v>132</v>
      </c>
      <c r="FR602" s="92" t="s">
        <v>132</v>
      </c>
      <c r="FS602" s="107" t="s">
        <v>807</v>
      </c>
      <c r="FT602" s="92" t="s">
        <v>132</v>
      </c>
      <c r="FU602" s="92"/>
      <c r="GM602" s="102"/>
    </row>
    <row r="603" spans="1:195" s="75" customFormat="1" x14ac:dyDescent="0.25">
      <c r="A603" s="85">
        <v>2022</v>
      </c>
      <c r="B603" s="76">
        <v>44926</v>
      </c>
      <c r="C603" s="85" t="s">
        <v>121</v>
      </c>
      <c r="D603" s="85" t="s">
        <v>122</v>
      </c>
      <c r="E603" s="85" t="s">
        <v>123</v>
      </c>
      <c r="F603" s="77">
        <f t="shared" si="392"/>
        <v>602</v>
      </c>
      <c r="G603" s="85" t="s">
        <v>1586</v>
      </c>
      <c r="H603" s="85">
        <v>86</v>
      </c>
      <c r="I603" s="85" t="s">
        <v>797</v>
      </c>
      <c r="J603" s="217" t="s">
        <v>911</v>
      </c>
      <c r="K603" s="77" t="str">
        <f>VLOOKUP(J603,[1]CodMpios!$B$1075:$E$1087,4,FALSE)</f>
        <v>86568 - Puerto Asís</v>
      </c>
      <c r="L603" s="77" t="str">
        <f>VLOOKUP($J603,[1]Coord_Mpios_X_Y!$B$102:$K$114,9,FALSE)</f>
        <v>0,478611463602</v>
      </c>
      <c r="M603" s="77" t="str">
        <f>VLOOKUP($J603,[1]Coord_Mpios_X_Y!$B$102:$K$114,10,FALSE)</f>
        <v>-76,328200149562</v>
      </c>
      <c r="N603" s="86" t="s">
        <v>1775</v>
      </c>
      <c r="O603" s="86" t="s">
        <v>1776</v>
      </c>
      <c r="P603" s="218"/>
      <c r="Q603" s="85" t="s">
        <v>126</v>
      </c>
      <c r="R603" s="85">
        <v>97447277</v>
      </c>
      <c r="S603" s="62" t="str">
        <f t="shared" si="374"/>
        <v>CC97447277</v>
      </c>
      <c r="T603" s="91" t="s">
        <v>1033</v>
      </c>
      <c r="U603" s="85" t="s">
        <v>198</v>
      </c>
      <c r="V603" s="91" t="s">
        <v>917</v>
      </c>
      <c r="W603" s="85" t="s">
        <v>856</v>
      </c>
      <c r="X603" s="87">
        <v>29646</v>
      </c>
      <c r="Y603" s="89">
        <f t="shared" si="389"/>
        <v>81</v>
      </c>
      <c r="Z603" s="63">
        <f>VLOOKUP($Y603,[1]Edades!$A$3:$H$153,4,FALSE)</f>
        <v>6</v>
      </c>
      <c r="AA603" s="63" t="str">
        <f>VLOOKUP($Y603,[1]Edades!$A$3:$H$153,6,FALSE)</f>
        <v>6 - Persona mayor</v>
      </c>
      <c r="AB603" s="63">
        <f>VLOOKUP($Y603,[1]Edades!$A$3:$H$153,7,FALSE)</f>
        <v>17</v>
      </c>
      <c r="AC603" s="63" t="str">
        <f>VLOOKUP($Y603,[1]Edades!$A$3:$H$153,8,FALSE)</f>
        <v>80 Y MÁS</v>
      </c>
      <c r="AD603" s="91" t="s">
        <v>1589</v>
      </c>
      <c r="AE603" s="85">
        <v>1</v>
      </c>
      <c r="AF603" s="85" t="s">
        <v>807</v>
      </c>
      <c r="AG603" s="86" t="s">
        <v>1777</v>
      </c>
      <c r="AH603" s="85" t="s">
        <v>807</v>
      </c>
      <c r="AI603" s="85" t="s">
        <v>807</v>
      </c>
      <c r="AJ603" s="85" t="s">
        <v>807</v>
      </c>
      <c r="AK603" s="86" t="s">
        <v>1775</v>
      </c>
      <c r="AL603" s="85" t="s">
        <v>807</v>
      </c>
      <c r="AM603" s="85" t="s">
        <v>1786</v>
      </c>
      <c r="AN603" s="85" t="s">
        <v>131</v>
      </c>
      <c r="AO603" s="85" t="s">
        <v>131</v>
      </c>
      <c r="AP603" s="85" t="s">
        <v>131</v>
      </c>
      <c r="AQ603" s="75" t="s">
        <v>1841</v>
      </c>
      <c r="AR603" s="53" t="str">
        <f t="shared" si="390"/>
        <v>86568 - Puerto Asís</v>
      </c>
      <c r="AS603" s="85" t="s">
        <v>1655</v>
      </c>
      <c r="AT603" s="88">
        <v>3143359483</v>
      </c>
      <c r="AU603" s="85" t="s">
        <v>1219</v>
      </c>
      <c r="AV603" s="85"/>
      <c r="AW603" s="85"/>
      <c r="AX603" s="85"/>
      <c r="AY603" s="85"/>
      <c r="AZ603" s="85"/>
      <c r="BA603" s="85">
        <v>86</v>
      </c>
      <c r="BB603" s="85" t="s">
        <v>1778</v>
      </c>
      <c r="BC603" s="85">
        <v>86568</v>
      </c>
      <c r="BD603" s="85" t="s">
        <v>1655</v>
      </c>
      <c r="BE603" s="89">
        <v>860010017201</v>
      </c>
      <c r="BF603" s="49" t="s">
        <v>1081</v>
      </c>
      <c r="BG603" s="85" t="s">
        <v>1779</v>
      </c>
      <c r="BH603" s="85" t="s">
        <v>1780</v>
      </c>
      <c r="BI603" s="85">
        <v>4201616</v>
      </c>
      <c r="BJ603" s="85"/>
      <c r="BK603" s="85"/>
      <c r="BL603" s="85" t="s">
        <v>807</v>
      </c>
      <c r="BM603" s="85" t="s">
        <v>130</v>
      </c>
      <c r="BN603" s="85" t="s">
        <v>132</v>
      </c>
      <c r="BO603" s="85">
        <v>0</v>
      </c>
      <c r="BP603" s="85" t="s">
        <v>132</v>
      </c>
      <c r="BQ603" s="85" t="s">
        <v>132</v>
      </c>
      <c r="BR603" s="85" t="s">
        <v>807</v>
      </c>
      <c r="BS603" s="85" t="s">
        <v>807</v>
      </c>
      <c r="BT603" s="87">
        <v>44720</v>
      </c>
      <c r="BU603" s="85" t="s">
        <v>1677</v>
      </c>
      <c r="BV603" s="85" t="s">
        <v>130</v>
      </c>
      <c r="BW603" s="91" t="s">
        <v>1959</v>
      </c>
      <c r="BX603" s="85"/>
      <c r="BY603" s="85" t="s">
        <v>132</v>
      </c>
      <c r="BZ603" s="85" t="s">
        <v>807</v>
      </c>
      <c r="CA603" s="85" t="s">
        <v>807</v>
      </c>
      <c r="CB603" s="85"/>
      <c r="CC603" s="85"/>
      <c r="CD603" s="85" t="s">
        <v>131</v>
      </c>
      <c r="CE603" s="88" t="s">
        <v>1681</v>
      </c>
      <c r="CF603" s="80" t="str">
        <f t="shared" si="399"/>
        <v>HTA</v>
      </c>
      <c r="CG603" s="109">
        <v>85</v>
      </c>
      <c r="CH603" s="95">
        <v>170</v>
      </c>
      <c r="CI603" s="50">
        <f t="shared" si="375"/>
        <v>29.411764705882355</v>
      </c>
      <c r="CJ603" s="18" t="str">
        <f t="shared" si="376"/>
        <v>SOBREPESO</v>
      </c>
      <c r="CK603" s="95" t="e">
        <f>Hoja1!L605</f>
        <v>#NUM!</v>
      </c>
      <c r="CL603" s="10" t="s">
        <v>807</v>
      </c>
      <c r="CM603" s="114">
        <v>44621</v>
      </c>
      <c r="CN603" s="92"/>
      <c r="CO603" s="75">
        <v>1</v>
      </c>
      <c r="CP603" s="98">
        <v>44621</v>
      </c>
      <c r="CQ603" s="75">
        <v>2</v>
      </c>
      <c r="CR603" s="65" t="s">
        <v>1222</v>
      </c>
      <c r="CS603" s="75">
        <v>0</v>
      </c>
      <c r="CT603" s="110" t="s">
        <v>131</v>
      </c>
      <c r="CU603" s="93" t="s">
        <v>807</v>
      </c>
      <c r="CV603" s="92"/>
      <c r="CW603" s="102"/>
      <c r="CX603" s="102"/>
      <c r="CY603" s="93" t="s">
        <v>807</v>
      </c>
      <c r="CZ603" s="92" t="s">
        <v>132</v>
      </c>
      <c r="DA603" s="75" t="s">
        <v>807</v>
      </c>
      <c r="DB603" s="92">
        <v>0</v>
      </c>
      <c r="DC603" s="75" t="str">
        <f t="shared" si="377"/>
        <v/>
      </c>
      <c r="DD603" s="16" t="str">
        <f t="shared" si="378"/>
        <v/>
      </c>
      <c r="DE603" s="16" t="str">
        <f t="shared" si="379"/>
        <v/>
      </c>
      <c r="DF603" s="16" t="str">
        <f t="shared" si="393"/>
        <v/>
      </c>
      <c r="DG603" s="16" t="str">
        <f t="shared" si="391"/>
        <v xml:space="preserve"> +  +  + </v>
      </c>
      <c r="DH603" s="16" t="str">
        <f>E603</f>
        <v>HTA</v>
      </c>
      <c r="DI603" s="98"/>
      <c r="DJ603" s="75" t="str">
        <f t="shared" si="380"/>
        <v>NO</v>
      </c>
      <c r="DL603" s="98"/>
      <c r="DM603" s="98"/>
      <c r="DN603" s="75" t="str">
        <f t="shared" si="381"/>
        <v>NO</v>
      </c>
      <c r="DO603" s="98"/>
      <c r="DP603" s="75" t="str">
        <f t="shared" si="382"/>
        <v>NO</v>
      </c>
      <c r="DQ603" s="98"/>
      <c r="DR603" s="75" t="str">
        <f t="shared" si="383"/>
        <v>NO</v>
      </c>
      <c r="DS603" s="98"/>
      <c r="DT603" s="75" t="str">
        <f t="shared" si="384"/>
        <v>NO</v>
      </c>
      <c r="DU603" s="98"/>
      <c r="DV603" s="75" t="str">
        <f t="shared" si="385"/>
        <v>NO</v>
      </c>
      <c r="DW603" s="98"/>
      <c r="DX603" s="75" t="str">
        <f t="shared" si="386"/>
        <v>NO</v>
      </c>
      <c r="DY603" s="98"/>
      <c r="DZ603" s="75" t="str">
        <f t="shared" si="387"/>
        <v>NO</v>
      </c>
      <c r="EA603" s="98"/>
      <c r="EB603" s="75" t="str">
        <f t="shared" si="388"/>
        <v>NO</v>
      </c>
      <c r="EC603" s="98" t="s">
        <v>807</v>
      </c>
      <c r="ED603" s="92" t="s">
        <v>1530</v>
      </c>
      <c r="EE603" s="92"/>
      <c r="EF603" s="98" t="s">
        <v>807</v>
      </c>
      <c r="EG603" s="94"/>
      <c r="EH603" s="99"/>
      <c r="EI603" s="99" t="s">
        <v>807</v>
      </c>
      <c r="EJ603" s="99"/>
      <c r="EK603" s="101"/>
      <c r="EL603" s="92"/>
      <c r="EM603" s="112">
        <v>44683</v>
      </c>
      <c r="EN603" s="102">
        <v>87</v>
      </c>
      <c r="EO603" s="101"/>
      <c r="EP603" s="92"/>
      <c r="EQ603" s="111"/>
      <c r="ER603" s="99">
        <v>0</v>
      </c>
      <c r="ES603" s="101"/>
      <c r="ET603" s="192"/>
      <c r="EU603" s="101"/>
      <c r="EV603" s="92"/>
      <c r="EW603" s="101"/>
      <c r="EX603" s="92"/>
      <c r="EY603" s="103">
        <v>44683</v>
      </c>
      <c r="EZ603" s="92">
        <v>5.4</v>
      </c>
      <c r="FA603" s="102"/>
      <c r="FB603" s="102"/>
      <c r="FC603" s="92"/>
      <c r="FD603" s="92"/>
      <c r="FE603" s="103"/>
      <c r="FF603" s="105"/>
      <c r="FG603" s="101"/>
      <c r="FH603" s="105"/>
      <c r="FI603" s="92"/>
      <c r="FJ603" s="94"/>
      <c r="FK603" s="92"/>
      <c r="FL603" s="98">
        <v>44720</v>
      </c>
      <c r="FM603" s="98" t="s">
        <v>1530</v>
      </c>
      <c r="FN603" s="98">
        <v>44812</v>
      </c>
      <c r="FO603" s="107" t="s">
        <v>807</v>
      </c>
      <c r="FP603" s="92" t="s">
        <v>130</v>
      </c>
      <c r="FQ603" s="92" t="s">
        <v>130</v>
      </c>
      <c r="FR603" s="92" t="s">
        <v>132</v>
      </c>
      <c r="FS603" s="107" t="s">
        <v>807</v>
      </c>
      <c r="FT603" s="92" t="s">
        <v>132</v>
      </c>
      <c r="FU603" s="92"/>
      <c r="GM603" s="102"/>
    </row>
    <row r="604" spans="1:195" s="75" customFormat="1" x14ac:dyDescent="0.25">
      <c r="A604" s="85">
        <v>2022</v>
      </c>
      <c r="B604" s="76">
        <v>44926</v>
      </c>
      <c r="C604" s="85" t="s">
        <v>121</v>
      </c>
      <c r="D604" s="85" t="s">
        <v>122</v>
      </c>
      <c r="E604" s="85" t="s">
        <v>123</v>
      </c>
      <c r="F604" s="77">
        <f t="shared" si="392"/>
        <v>603</v>
      </c>
      <c r="G604" s="85" t="s">
        <v>1586</v>
      </c>
      <c r="H604" s="85">
        <v>86</v>
      </c>
      <c r="I604" s="85" t="s">
        <v>797</v>
      </c>
      <c r="J604" s="217" t="s">
        <v>983</v>
      </c>
      <c r="K604" s="77" t="str">
        <f>VLOOKUP(J604,[1]CodMpios!$B$1075:$E$1087,4,FALSE)</f>
        <v>86749 - Sibundoy</v>
      </c>
      <c r="L604" s="77" t="str">
        <f>VLOOKUP($J604,[1]Coord_Mpios_X_Y!$B$102:$K$114,9,FALSE)</f>
        <v>1,228746922448</v>
      </c>
      <c r="M604" s="77" t="str">
        <f>VLOOKUP($J604,[1]Coord_Mpios_X_Y!$B$102:$K$114,10,FALSE)</f>
        <v>-76,913075853547</v>
      </c>
      <c r="N604" s="86" t="s">
        <v>1784</v>
      </c>
      <c r="O604" s="86" t="s">
        <v>1776</v>
      </c>
      <c r="P604" s="218"/>
      <c r="Q604" s="85" t="s">
        <v>126</v>
      </c>
      <c r="R604" s="85">
        <v>18143125</v>
      </c>
      <c r="S604" s="62" t="str">
        <f t="shared" si="374"/>
        <v>CC18143125</v>
      </c>
      <c r="T604" s="91" t="s">
        <v>655</v>
      </c>
      <c r="U604" s="85" t="s">
        <v>598</v>
      </c>
      <c r="V604" s="91" t="s">
        <v>508</v>
      </c>
      <c r="W604" s="85" t="s">
        <v>997</v>
      </c>
      <c r="X604" s="87">
        <v>23832</v>
      </c>
      <c r="Y604" s="89">
        <f t="shared" si="389"/>
        <v>65</v>
      </c>
      <c r="Z604" s="63">
        <f>VLOOKUP($Y604,[1]Edades!$A$3:$H$153,4,FALSE)</f>
        <v>6</v>
      </c>
      <c r="AA604" s="63" t="str">
        <f>VLOOKUP($Y604,[1]Edades!$A$3:$H$153,6,FALSE)</f>
        <v>6 - Persona mayor</v>
      </c>
      <c r="AB604" s="63">
        <f>VLOOKUP($Y604,[1]Edades!$A$3:$H$153,7,FALSE)</f>
        <v>14</v>
      </c>
      <c r="AC604" s="63" t="str">
        <f>VLOOKUP($Y604,[1]Edades!$A$3:$H$153,8,FALSE)</f>
        <v>65-69</v>
      </c>
      <c r="AD604" s="91" t="s">
        <v>1589</v>
      </c>
      <c r="AE604" s="85">
        <v>1</v>
      </c>
      <c r="AF604" s="85" t="s">
        <v>807</v>
      </c>
      <c r="AG604" s="86" t="s">
        <v>1777</v>
      </c>
      <c r="AH604" s="85" t="s">
        <v>807</v>
      </c>
      <c r="AI604" s="85" t="s">
        <v>807</v>
      </c>
      <c r="AJ604" s="85" t="s">
        <v>807</v>
      </c>
      <c r="AK604" s="86" t="s">
        <v>1784</v>
      </c>
      <c r="AL604" s="86" t="s">
        <v>1600</v>
      </c>
      <c r="AM604" s="85" t="s">
        <v>1786</v>
      </c>
      <c r="AN604" s="85" t="s">
        <v>131</v>
      </c>
      <c r="AO604" s="85" t="s">
        <v>131</v>
      </c>
      <c r="AP604" s="85" t="s">
        <v>131</v>
      </c>
      <c r="AQ604" s="75" t="s">
        <v>1841</v>
      </c>
      <c r="AR604" s="53" t="str">
        <f t="shared" si="390"/>
        <v>86749 - Sibundoy</v>
      </c>
      <c r="AS604" s="85" t="s">
        <v>1669</v>
      </c>
      <c r="AT604" s="88">
        <v>3115537575</v>
      </c>
      <c r="AU604" s="85" t="s">
        <v>1219</v>
      </c>
      <c r="AV604" s="85"/>
      <c r="AW604" s="85"/>
      <c r="AX604" s="85"/>
      <c r="AY604" s="85"/>
      <c r="AZ604" s="85"/>
      <c r="BA604" s="85">
        <v>86</v>
      </c>
      <c r="BB604" s="85" t="s">
        <v>1778</v>
      </c>
      <c r="BC604" s="85">
        <v>86749</v>
      </c>
      <c r="BD604" s="85" t="s">
        <v>1669</v>
      </c>
      <c r="BE604" s="89">
        <v>860010017201</v>
      </c>
      <c r="BF604" s="49" t="s">
        <v>1080</v>
      </c>
      <c r="BG604" s="85" t="s">
        <v>1779</v>
      </c>
      <c r="BH604" s="85" t="s">
        <v>1780</v>
      </c>
      <c r="BI604" s="85">
        <v>4201616</v>
      </c>
      <c r="BJ604" s="85"/>
      <c r="BK604" s="85"/>
      <c r="BL604" s="85" t="s">
        <v>807</v>
      </c>
      <c r="BM604" s="85" t="s">
        <v>130</v>
      </c>
      <c r="BN604" s="85" t="s">
        <v>132</v>
      </c>
      <c r="BO604" s="85">
        <v>0</v>
      </c>
      <c r="BP604" s="85" t="s">
        <v>132</v>
      </c>
      <c r="BQ604" s="85" t="s">
        <v>132</v>
      </c>
      <c r="BR604" s="85" t="s">
        <v>807</v>
      </c>
      <c r="BS604" s="85" t="s">
        <v>807</v>
      </c>
      <c r="BT604" s="90">
        <v>44623</v>
      </c>
      <c r="BU604" s="85" t="s">
        <v>1677</v>
      </c>
      <c r="BV604" s="85" t="s">
        <v>130</v>
      </c>
      <c r="BW604" s="91" t="s">
        <v>1678</v>
      </c>
      <c r="BX604" s="85"/>
      <c r="BY604" s="85" t="s">
        <v>132</v>
      </c>
      <c r="BZ604" s="85" t="s">
        <v>807</v>
      </c>
      <c r="CA604" s="85" t="s">
        <v>807</v>
      </c>
      <c r="CB604" s="85"/>
      <c r="CC604" s="85"/>
      <c r="CD604" s="85" t="s">
        <v>131</v>
      </c>
      <c r="CE604" s="88" t="s">
        <v>1681</v>
      </c>
      <c r="CF604" s="80" t="str">
        <f t="shared" si="399"/>
        <v>HTA</v>
      </c>
      <c r="CG604" s="109">
        <v>77</v>
      </c>
      <c r="CH604" s="95">
        <v>165</v>
      </c>
      <c r="CI604" s="50">
        <f t="shared" si="375"/>
        <v>28.282828282828287</v>
      </c>
      <c r="CJ604" s="18" t="str">
        <f t="shared" si="376"/>
        <v>SOBREPESO</v>
      </c>
      <c r="CK604" s="95">
        <f>Hoja1!L606</f>
        <v>16</v>
      </c>
      <c r="CL604" s="10" t="s">
        <v>1113</v>
      </c>
      <c r="CM604" s="97">
        <v>44623</v>
      </c>
      <c r="CN604" s="92"/>
      <c r="CO604" s="75">
        <v>1</v>
      </c>
      <c r="CP604" s="97">
        <v>44623</v>
      </c>
      <c r="CQ604" s="75">
        <v>2</v>
      </c>
      <c r="CR604" s="65" t="s">
        <v>1222</v>
      </c>
      <c r="CS604" s="75">
        <v>0</v>
      </c>
      <c r="CT604" s="92" t="s">
        <v>131</v>
      </c>
      <c r="CU604" s="93" t="s">
        <v>807</v>
      </c>
      <c r="CV604" s="92"/>
      <c r="CW604" s="93">
        <v>140</v>
      </c>
      <c r="CX604" s="92">
        <v>90</v>
      </c>
      <c r="CY604" s="93" t="s">
        <v>807</v>
      </c>
      <c r="CZ604" s="92" t="s">
        <v>132</v>
      </c>
      <c r="DA604" s="75" t="s">
        <v>807</v>
      </c>
      <c r="DB604" s="92">
        <v>0</v>
      </c>
      <c r="DC604" s="75" t="str">
        <f t="shared" si="377"/>
        <v/>
      </c>
      <c r="DD604" s="16" t="str">
        <f t="shared" si="378"/>
        <v>PRESION ALTA</v>
      </c>
      <c r="DE604" s="16" t="str">
        <f t="shared" si="379"/>
        <v/>
      </c>
      <c r="DF604" s="16" t="str">
        <f t="shared" si="393"/>
        <v>HDL ALTO</v>
      </c>
      <c r="DG604" s="16" t="str">
        <f t="shared" si="391"/>
        <v xml:space="preserve"> + PRESION ALTA +  + HDL ALTO</v>
      </c>
      <c r="DH604" s="16" t="str">
        <f>VLOOKUP(DG604,Hoja3!$A$19:$B$41,2,FALSE)</f>
        <v>PRESION ALTA + HDL ALTO</v>
      </c>
      <c r="DI604" s="98"/>
      <c r="DJ604" s="75" t="str">
        <f t="shared" si="380"/>
        <v>NO</v>
      </c>
      <c r="DL604" s="98"/>
      <c r="DM604" s="98">
        <v>44677</v>
      </c>
      <c r="DN604" s="75" t="str">
        <f t="shared" si="381"/>
        <v>SI</v>
      </c>
      <c r="DO604" s="98"/>
      <c r="DP604" s="75" t="str">
        <f t="shared" si="382"/>
        <v>NO</v>
      </c>
      <c r="DQ604" s="98"/>
      <c r="DR604" s="75" t="str">
        <f t="shared" si="383"/>
        <v>NO</v>
      </c>
      <c r="DS604" s="98"/>
      <c r="DT604" s="75" t="str">
        <f t="shared" si="384"/>
        <v>NO</v>
      </c>
      <c r="DU604" s="98"/>
      <c r="DV604" s="75" t="str">
        <f t="shared" si="385"/>
        <v>NO</v>
      </c>
      <c r="DW604" s="98"/>
      <c r="DX604" s="75" t="str">
        <f t="shared" si="386"/>
        <v>NO</v>
      </c>
      <c r="DY604" s="98">
        <v>44607</v>
      </c>
      <c r="DZ604" s="75" t="str">
        <f t="shared" si="387"/>
        <v>SI</v>
      </c>
      <c r="EA604" s="98"/>
      <c r="EB604" s="75" t="str">
        <f t="shared" si="388"/>
        <v>NO</v>
      </c>
      <c r="EC604" s="98" t="s">
        <v>807</v>
      </c>
      <c r="ED604" s="92" t="s">
        <v>1530</v>
      </c>
      <c r="EE604" s="92"/>
      <c r="EF604" s="98" t="s">
        <v>807</v>
      </c>
      <c r="EG604" s="94"/>
      <c r="EH604" s="99" t="s">
        <v>131</v>
      </c>
      <c r="EI604" s="99" t="s">
        <v>807</v>
      </c>
      <c r="EJ604" s="99"/>
      <c r="EK604" s="101">
        <v>44601</v>
      </c>
      <c r="EL604" s="92">
        <v>0.6</v>
      </c>
      <c r="EM604" s="103">
        <v>44601</v>
      </c>
      <c r="EN604" s="102">
        <v>135</v>
      </c>
      <c r="EO604" s="101">
        <v>44601</v>
      </c>
      <c r="EP604" s="92">
        <v>241</v>
      </c>
      <c r="EQ604" s="101">
        <v>44601</v>
      </c>
      <c r="ER604" s="99">
        <v>155</v>
      </c>
      <c r="ES604" s="101">
        <v>44601</v>
      </c>
      <c r="ET604" s="192">
        <v>58</v>
      </c>
      <c r="EU604" s="101">
        <v>44601</v>
      </c>
      <c r="EV604" s="92">
        <v>140</v>
      </c>
      <c r="EW604" s="101" t="s">
        <v>1940</v>
      </c>
      <c r="EX604" s="92"/>
      <c r="EY604" s="103" t="s">
        <v>1836</v>
      </c>
      <c r="EZ604" s="92">
        <v>98</v>
      </c>
      <c r="FA604" s="102"/>
      <c r="FB604" s="102"/>
      <c r="FC604" s="92"/>
      <c r="FD604" s="92"/>
      <c r="FE604" s="103">
        <v>44601</v>
      </c>
      <c r="FF604" s="104" t="s">
        <v>2083</v>
      </c>
      <c r="FG604" s="101">
        <v>44601</v>
      </c>
      <c r="FH604" s="105">
        <v>115</v>
      </c>
      <c r="FI604" s="92"/>
      <c r="FJ604" s="94"/>
      <c r="FK604" s="92"/>
      <c r="FL604" s="97">
        <v>44623</v>
      </c>
      <c r="FM604" s="98" t="s">
        <v>1530</v>
      </c>
      <c r="FN604" s="97">
        <v>44988</v>
      </c>
      <c r="FO604" s="107"/>
      <c r="FP604" s="92" t="s">
        <v>132</v>
      </c>
      <c r="FQ604" s="92" t="s">
        <v>132</v>
      </c>
      <c r="FR604" s="92" t="s">
        <v>132</v>
      </c>
      <c r="FS604" s="107" t="s">
        <v>807</v>
      </c>
      <c r="FT604" s="92" t="s">
        <v>132</v>
      </c>
      <c r="FU604" s="92"/>
      <c r="GM604" s="102"/>
    </row>
    <row r="605" spans="1:195" s="75" customFormat="1" x14ac:dyDescent="0.25">
      <c r="A605" s="85">
        <v>2022</v>
      </c>
      <c r="B605" s="76">
        <v>44926</v>
      </c>
      <c r="C605" s="85" t="s">
        <v>121</v>
      </c>
      <c r="D605" s="85" t="s">
        <v>122</v>
      </c>
      <c r="E605" s="85" t="s">
        <v>123</v>
      </c>
      <c r="F605" s="77">
        <f t="shared" si="392"/>
        <v>604</v>
      </c>
      <c r="G605" s="85" t="s">
        <v>1586</v>
      </c>
      <c r="H605" s="85">
        <v>86</v>
      </c>
      <c r="I605" s="85" t="s">
        <v>797</v>
      </c>
      <c r="J605" s="217" t="s">
        <v>983</v>
      </c>
      <c r="K605" s="77" t="str">
        <f>VLOOKUP(J605,[1]CodMpios!$B$1075:$E$1087,4,FALSE)</f>
        <v>86749 - Sibundoy</v>
      </c>
      <c r="L605" s="77" t="str">
        <f>VLOOKUP($J605,[1]Coord_Mpios_X_Y!$B$102:$K$114,9,FALSE)</f>
        <v>1,228746922448</v>
      </c>
      <c r="M605" s="77" t="str">
        <f>VLOOKUP($J605,[1]Coord_Mpios_X_Y!$B$102:$K$114,10,FALSE)</f>
        <v>-76,913075853547</v>
      </c>
      <c r="N605" s="86" t="s">
        <v>1775</v>
      </c>
      <c r="O605" s="86" t="s">
        <v>1776</v>
      </c>
      <c r="P605" s="218"/>
      <c r="Q605" s="85" t="s">
        <v>126</v>
      </c>
      <c r="R605" s="85">
        <v>41180538</v>
      </c>
      <c r="S605" s="62" t="str">
        <f t="shared" si="374"/>
        <v>CC41180538</v>
      </c>
      <c r="T605" s="85" t="s">
        <v>677</v>
      </c>
      <c r="U605" s="85" t="s">
        <v>133</v>
      </c>
      <c r="V605" s="85" t="s">
        <v>134</v>
      </c>
      <c r="W605" s="85" t="s">
        <v>155</v>
      </c>
      <c r="X605" s="87">
        <v>23220</v>
      </c>
      <c r="Y605" s="89">
        <f t="shared" si="389"/>
        <v>63</v>
      </c>
      <c r="Z605" s="63">
        <f>VLOOKUP($Y605,[1]Edades!$A$3:$H$153,4,FALSE)</f>
        <v>6</v>
      </c>
      <c r="AA605" s="63" t="str">
        <f>VLOOKUP($Y605,[1]Edades!$A$3:$H$153,6,FALSE)</f>
        <v>6 - Persona mayor</v>
      </c>
      <c r="AB605" s="63">
        <f>VLOOKUP($Y605,[1]Edades!$A$3:$H$153,7,FALSE)</f>
        <v>13</v>
      </c>
      <c r="AC605" s="63" t="str">
        <f>VLOOKUP($Y605,[1]Edades!$A$3:$H$153,8,FALSE)</f>
        <v>60-64</v>
      </c>
      <c r="AD605" s="91" t="s">
        <v>1589</v>
      </c>
      <c r="AE605" s="85">
        <v>1</v>
      </c>
      <c r="AF605" s="85" t="s">
        <v>807</v>
      </c>
      <c r="AG605" s="86" t="s">
        <v>1777</v>
      </c>
      <c r="AH605" s="85" t="s">
        <v>807</v>
      </c>
      <c r="AI605" s="85" t="s">
        <v>807</v>
      </c>
      <c r="AJ605" s="85" t="s">
        <v>807</v>
      </c>
      <c r="AK605" s="86" t="s">
        <v>1775</v>
      </c>
      <c r="AL605" s="86" t="s">
        <v>1600</v>
      </c>
      <c r="AM605" s="85" t="s">
        <v>1786</v>
      </c>
      <c r="AN605" s="85" t="s">
        <v>131</v>
      </c>
      <c r="AO605" s="85" t="s">
        <v>131</v>
      </c>
      <c r="AP605" s="85" t="s">
        <v>131</v>
      </c>
      <c r="AQ605" s="75" t="s">
        <v>1841</v>
      </c>
      <c r="AR605" s="53" t="str">
        <f t="shared" si="390"/>
        <v>86749 - Sibundoy</v>
      </c>
      <c r="AS605" s="85" t="s">
        <v>1669</v>
      </c>
      <c r="AT605" s="85">
        <v>3118079067</v>
      </c>
      <c r="AU605" s="85" t="s">
        <v>1219</v>
      </c>
      <c r="AV605" s="85"/>
      <c r="AW605" s="85"/>
      <c r="AX605" s="85"/>
      <c r="AY605" s="85"/>
      <c r="AZ605" s="85"/>
      <c r="BA605" s="85">
        <v>86</v>
      </c>
      <c r="BB605" s="85" t="s">
        <v>1778</v>
      </c>
      <c r="BC605" s="85">
        <v>86749</v>
      </c>
      <c r="BD605" s="85" t="s">
        <v>1669</v>
      </c>
      <c r="BE605" s="89">
        <v>860010017201</v>
      </c>
      <c r="BF605" s="49" t="s">
        <v>1080</v>
      </c>
      <c r="BG605" s="85" t="s">
        <v>1779</v>
      </c>
      <c r="BH605" s="85" t="s">
        <v>1780</v>
      </c>
      <c r="BI605" s="85">
        <v>4201616</v>
      </c>
      <c r="BJ605" s="85"/>
      <c r="BK605" s="85"/>
      <c r="BL605" s="85" t="s">
        <v>807</v>
      </c>
      <c r="BM605" s="85" t="s">
        <v>130</v>
      </c>
      <c r="BN605" s="85" t="s">
        <v>132</v>
      </c>
      <c r="BO605" s="85">
        <v>0</v>
      </c>
      <c r="BP605" s="85" t="s">
        <v>132</v>
      </c>
      <c r="BQ605" s="85" t="s">
        <v>132</v>
      </c>
      <c r="BR605" s="85" t="s">
        <v>807</v>
      </c>
      <c r="BS605" s="85" t="s">
        <v>807</v>
      </c>
      <c r="BT605" s="90">
        <v>44623</v>
      </c>
      <c r="BU605" s="85" t="s">
        <v>1677</v>
      </c>
      <c r="BV605" s="85" t="s">
        <v>130</v>
      </c>
      <c r="BW605" s="91" t="s">
        <v>1678</v>
      </c>
      <c r="BX605" s="85"/>
      <c r="BY605" s="88" t="s">
        <v>130</v>
      </c>
      <c r="BZ605" s="85" t="s">
        <v>807</v>
      </c>
      <c r="CA605" s="85" t="s">
        <v>807</v>
      </c>
      <c r="CB605" s="85"/>
      <c r="CC605" s="85"/>
      <c r="CD605" s="85" t="s">
        <v>131</v>
      </c>
      <c r="CE605" s="88" t="s">
        <v>1681</v>
      </c>
      <c r="CF605" s="80" t="str">
        <f t="shared" si="399"/>
        <v>HTA</v>
      </c>
      <c r="CG605" s="93">
        <v>58</v>
      </c>
      <c r="CH605" s="93">
        <v>150</v>
      </c>
      <c r="CI605" s="50">
        <f t="shared" si="375"/>
        <v>25.777777777777779</v>
      </c>
      <c r="CJ605" s="18" t="str">
        <f t="shared" si="376"/>
        <v>SOBREPESO</v>
      </c>
      <c r="CK605" s="95">
        <f>Hoja1!L607</f>
        <v>19</v>
      </c>
      <c r="CL605" s="10" t="s">
        <v>1113</v>
      </c>
      <c r="CM605" s="97">
        <v>44623</v>
      </c>
      <c r="CN605" s="92"/>
      <c r="CO605" s="75">
        <v>1</v>
      </c>
      <c r="CP605" s="97">
        <v>44623</v>
      </c>
      <c r="CQ605" s="75">
        <v>2</v>
      </c>
      <c r="CR605" s="65" t="s">
        <v>1222</v>
      </c>
      <c r="CS605" s="75">
        <v>0</v>
      </c>
      <c r="CT605" s="92" t="s">
        <v>131</v>
      </c>
      <c r="CU605" s="93" t="s">
        <v>807</v>
      </c>
      <c r="CV605" s="92"/>
      <c r="CW605" s="93">
        <v>130</v>
      </c>
      <c r="CX605" s="92">
        <v>70</v>
      </c>
      <c r="CY605" s="93" t="s">
        <v>807</v>
      </c>
      <c r="CZ605" s="92" t="s">
        <v>132</v>
      </c>
      <c r="DA605" s="75" t="s">
        <v>807</v>
      </c>
      <c r="DB605" s="92">
        <v>0</v>
      </c>
      <c r="DC605" s="75" t="str">
        <f t="shared" si="377"/>
        <v/>
      </c>
      <c r="DD605" s="16" t="str">
        <f t="shared" si="378"/>
        <v/>
      </c>
      <c r="DE605" s="16" t="str">
        <f t="shared" si="379"/>
        <v/>
      </c>
      <c r="DF605" s="16" t="str">
        <f t="shared" si="393"/>
        <v>HDL ALTO</v>
      </c>
      <c r="DG605" s="16" t="str">
        <f t="shared" si="391"/>
        <v xml:space="preserve"> +  +  + HDL ALTO</v>
      </c>
      <c r="DH605" s="16" t="str">
        <f>VLOOKUP(DG605,Hoja3!$A$19:$B$41,2,FALSE)</f>
        <v>HDL ALTO</v>
      </c>
      <c r="DI605" s="98"/>
      <c r="DJ605" s="75" t="str">
        <f t="shared" si="380"/>
        <v>NO</v>
      </c>
      <c r="DL605" s="98"/>
      <c r="DM605" s="98"/>
      <c r="DN605" s="75" t="str">
        <f t="shared" si="381"/>
        <v>NO</v>
      </c>
      <c r="DO605" s="98"/>
      <c r="DP605" s="75" t="str">
        <f t="shared" si="382"/>
        <v>NO</v>
      </c>
      <c r="DQ605" s="98"/>
      <c r="DR605" s="75" t="str">
        <f t="shared" si="383"/>
        <v>NO</v>
      </c>
      <c r="DS605" s="98"/>
      <c r="DT605" s="75" t="str">
        <f t="shared" si="384"/>
        <v>NO</v>
      </c>
      <c r="DU605" s="98"/>
      <c r="DV605" s="75" t="str">
        <f t="shared" si="385"/>
        <v>NO</v>
      </c>
      <c r="DW605" s="98"/>
      <c r="DX605" s="75" t="str">
        <f t="shared" si="386"/>
        <v>NO</v>
      </c>
      <c r="DY605" s="98">
        <v>44607</v>
      </c>
      <c r="DZ605" s="75" t="str">
        <f t="shared" si="387"/>
        <v>SI</v>
      </c>
      <c r="EA605" s="98"/>
      <c r="EB605" s="75" t="str">
        <f t="shared" si="388"/>
        <v>NO</v>
      </c>
      <c r="EC605" s="98" t="s">
        <v>807</v>
      </c>
      <c r="ED605" s="92" t="s">
        <v>1530</v>
      </c>
      <c r="EE605" s="92"/>
      <c r="EF605" s="98" t="s">
        <v>807</v>
      </c>
      <c r="EG605" s="94"/>
      <c r="EH605" s="99" t="s">
        <v>131</v>
      </c>
      <c r="EI605" s="99" t="s">
        <v>807</v>
      </c>
      <c r="EJ605" s="99"/>
      <c r="EK605" s="122">
        <v>44601</v>
      </c>
      <c r="EL605" s="92">
        <v>0.8</v>
      </c>
      <c r="EM605" s="123">
        <v>44601</v>
      </c>
      <c r="EN605" s="102">
        <v>91</v>
      </c>
      <c r="EO605" s="122">
        <v>44601</v>
      </c>
      <c r="EP605" s="92">
        <v>267</v>
      </c>
      <c r="EQ605" s="122">
        <v>44601</v>
      </c>
      <c r="ER605" s="99">
        <v>178.4</v>
      </c>
      <c r="ES605" s="122">
        <v>44601</v>
      </c>
      <c r="ET605" s="192">
        <v>46</v>
      </c>
      <c r="EU605" s="122">
        <v>44601</v>
      </c>
      <c r="EV605" s="92">
        <v>213</v>
      </c>
      <c r="EW605" s="101" t="s">
        <v>1940</v>
      </c>
      <c r="EX605" s="92"/>
      <c r="EY605" s="123">
        <v>44601</v>
      </c>
      <c r="EZ605" s="92">
        <v>98</v>
      </c>
      <c r="FA605" s="102"/>
      <c r="FB605" s="102"/>
      <c r="FC605" s="92"/>
      <c r="FD605" s="92"/>
      <c r="FE605" s="123">
        <v>44601</v>
      </c>
      <c r="FF605" s="104" t="s">
        <v>2084</v>
      </c>
      <c r="FG605" s="122">
        <v>44601</v>
      </c>
      <c r="FH605" s="105">
        <v>45</v>
      </c>
      <c r="FI605" s="92"/>
      <c r="FJ605" s="94"/>
      <c r="FK605" s="92"/>
      <c r="FL605" s="97">
        <v>44623</v>
      </c>
      <c r="FM605" s="98" t="s">
        <v>1530</v>
      </c>
      <c r="FN605" s="97">
        <v>44988</v>
      </c>
      <c r="FO605" s="107"/>
      <c r="FP605" s="92" t="s">
        <v>132</v>
      </c>
      <c r="FQ605" s="92" t="s">
        <v>132</v>
      </c>
      <c r="FR605" s="92" t="s">
        <v>132</v>
      </c>
      <c r="FS605" s="107" t="s">
        <v>807</v>
      </c>
      <c r="FT605" s="92" t="s">
        <v>132</v>
      </c>
      <c r="FU605" s="92"/>
      <c r="GM605" s="102"/>
    </row>
    <row r="606" spans="1:195" s="75" customFormat="1" x14ac:dyDescent="0.25">
      <c r="A606" s="85">
        <v>2022</v>
      </c>
      <c r="B606" s="76">
        <v>44926</v>
      </c>
      <c r="C606" s="85" t="s">
        <v>121</v>
      </c>
      <c r="D606" s="85" t="s">
        <v>122</v>
      </c>
      <c r="E606" s="85" t="s">
        <v>123</v>
      </c>
      <c r="F606" s="77">
        <f t="shared" si="392"/>
        <v>605</v>
      </c>
      <c r="G606" s="85" t="s">
        <v>1586</v>
      </c>
      <c r="H606" s="85">
        <v>86</v>
      </c>
      <c r="I606" s="85" t="s">
        <v>797</v>
      </c>
      <c r="J606" s="217" t="s">
        <v>983</v>
      </c>
      <c r="K606" s="77" t="str">
        <f>VLOOKUP(J606,[1]CodMpios!$B$1075:$E$1087,4,FALSE)</f>
        <v>86749 - Sibundoy</v>
      </c>
      <c r="L606" s="77" t="str">
        <f>VLOOKUP($J606,[1]Coord_Mpios_X_Y!$B$102:$K$114,9,FALSE)</f>
        <v>1,228746922448</v>
      </c>
      <c r="M606" s="77" t="str">
        <f>VLOOKUP($J606,[1]Coord_Mpios_X_Y!$B$102:$K$114,10,FALSE)</f>
        <v>-76,913075853547</v>
      </c>
      <c r="N606" s="86" t="s">
        <v>1775</v>
      </c>
      <c r="O606" s="86" t="s">
        <v>1776</v>
      </c>
      <c r="P606" s="218"/>
      <c r="Q606" s="85" t="s">
        <v>126</v>
      </c>
      <c r="R606" s="108">
        <v>97470177</v>
      </c>
      <c r="S606" s="62" t="str">
        <f t="shared" si="374"/>
        <v>CC97470177</v>
      </c>
      <c r="T606" s="91" t="s">
        <v>423</v>
      </c>
      <c r="U606" s="85" t="s">
        <v>142</v>
      </c>
      <c r="V606" s="91" t="s">
        <v>892</v>
      </c>
      <c r="W606" s="85" t="s">
        <v>1015</v>
      </c>
      <c r="X606" s="87">
        <v>21775</v>
      </c>
      <c r="Y606" s="89">
        <f t="shared" si="389"/>
        <v>59</v>
      </c>
      <c r="Z606" s="63">
        <f>VLOOKUP($Y606,[1]Edades!$A$3:$H$153,4,FALSE)</f>
        <v>5</v>
      </c>
      <c r="AA606" s="63" t="str">
        <f>VLOOKUP($Y606,[1]Edades!$A$3:$H$153,6,FALSE)</f>
        <v>5 - Adultez</v>
      </c>
      <c r="AB606" s="63">
        <f>VLOOKUP($Y606,[1]Edades!$A$3:$H$153,7,FALSE)</f>
        <v>12</v>
      </c>
      <c r="AC606" s="63" t="str">
        <f>VLOOKUP($Y606,[1]Edades!$A$3:$H$153,8,FALSE)</f>
        <v>55-59</v>
      </c>
      <c r="AD606" s="91" t="s">
        <v>1589</v>
      </c>
      <c r="AE606" s="85">
        <v>1</v>
      </c>
      <c r="AF606" s="85" t="s">
        <v>807</v>
      </c>
      <c r="AG606" s="86" t="s">
        <v>1777</v>
      </c>
      <c r="AH606" s="85" t="s">
        <v>807</v>
      </c>
      <c r="AI606" s="85" t="s">
        <v>807</v>
      </c>
      <c r="AJ606" s="85" t="s">
        <v>807</v>
      </c>
      <c r="AK606" s="86" t="s">
        <v>1775</v>
      </c>
      <c r="AL606" s="86" t="s">
        <v>1602</v>
      </c>
      <c r="AM606" s="85" t="s">
        <v>1786</v>
      </c>
      <c r="AN606" s="85" t="s">
        <v>131</v>
      </c>
      <c r="AO606" s="85" t="s">
        <v>131</v>
      </c>
      <c r="AP606" s="85" t="s">
        <v>131</v>
      </c>
      <c r="AQ606" s="75" t="s">
        <v>1841</v>
      </c>
      <c r="AR606" s="53" t="str">
        <f t="shared" si="390"/>
        <v>86749 - Sibundoy</v>
      </c>
      <c r="AS606" s="85" t="s">
        <v>1669</v>
      </c>
      <c r="AT606" s="85">
        <v>3118092218</v>
      </c>
      <c r="AU606" s="85" t="s">
        <v>1218</v>
      </c>
      <c r="AV606" s="85"/>
      <c r="AW606" s="85"/>
      <c r="AX606" s="85"/>
      <c r="AY606" s="85"/>
      <c r="AZ606" s="85"/>
      <c r="BA606" s="85">
        <v>86</v>
      </c>
      <c r="BB606" s="85" t="s">
        <v>1778</v>
      </c>
      <c r="BC606" s="85">
        <v>86749</v>
      </c>
      <c r="BD606" s="85" t="s">
        <v>1669</v>
      </c>
      <c r="BE606" s="89">
        <v>860010017201</v>
      </c>
      <c r="BF606" s="49" t="s">
        <v>1080</v>
      </c>
      <c r="BG606" s="85" t="s">
        <v>1779</v>
      </c>
      <c r="BH606" s="85" t="s">
        <v>1780</v>
      </c>
      <c r="BI606" s="85">
        <v>4201616</v>
      </c>
      <c r="BJ606" s="85"/>
      <c r="BK606" s="85"/>
      <c r="BL606" s="85" t="s">
        <v>807</v>
      </c>
      <c r="BM606" s="85" t="s">
        <v>130</v>
      </c>
      <c r="BN606" s="85" t="s">
        <v>132</v>
      </c>
      <c r="BO606" s="85">
        <v>0</v>
      </c>
      <c r="BP606" s="85" t="s">
        <v>132</v>
      </c>
      <c r="BQ606" s="85" t="s">
        <v>132</v>
      </c>
      <c r="BR606" s="85" t="s">
        <v>807</v>
      </c>
      <c r="BS606" s="85" t="s">
        <v>807</v>
      </c>
      <c r="BT606" s="90">
        <v>44629</v>
      </c>
      <c r="BU606" s="85" t="s">
        <v>1677</v>
      </c>
      <c r="BV606" s="85" t="s">
        <v>130</v>
      </c>
      <c r="BW606" s="91" t="s">
        <v>1678</v>
      </c>
      <c r="BX606" s="85"/>
      <c r="BY606" s="85" t="s">
        <v>132</v>
      </c>
      <c r="BZ606" s="85" t="s">
        <v>807</v>
      </c>
      <c r="CA606" s="85" t="s">
        <v>807</v>
      </c>
      <c r="CB606" s="85"/>
      <c r="CC606" s="85"/>
      <c r="CD606" s="85" t="s">
        <v>131</v>
      </c>
      <c r="CE606" s="88" t="s">
        <v>1681</v>
      </c>
      <c r="CF606" s="80" t="str">
        <f t="shared" si="399"/>
        <v>HTA</v>
      </c>
      <c r="CG606" s="109">
        <v>95</v>
      </c>
      <c r="CH606" s="95">
        <v>174</v>
      </c>
      <c r="CI606" s="50">
        <f t="shared" si="375"/>
        <v>31.37798916633637</v>
      </c>
      <c r="CJ606" s="18" t="str">
        <f t="shared" si="376"/>
        <v>OBESIDAD</v>
      </c>
      <c r="CK606" s="95">
        <f>Hoja1!L608</f>
        <v>16</v>
      </c>
      <c r="CL606" s="10" t="s">
        <v>1113</v>
      </c>
      <c r="CM606" s="97">
        <v>44629</v>
      </c>
      <c r="CN606" s="92"/>
      <c r="CO606" s="75">
        <v>1</v>
      </c>
      <c r="CP606" s="97">
        <v>44629</v>
      </c>
      <c r="CQ606" s="75">
        <v>2</v>
      </c>
      <c r="CR606" s="65" t="s">
        <v>1222</v>
      </c>
      <c r="CS606" s="75">
        <v>0</v>
      </c>
      <c r="CT606" s="92" t="s">
        <v>131</v>
      </c>
      <c r="CU606" s="93" t="s">
        <v>807</v>
      </c>
      <c r="CV606" s="92"/>
      <c r="CW606" s="102">
        <v>130</v>
      </c>
      <c r="CX606" s="102">
        <v>80</v>
      </c>
      <c r="CY606" s="93" t="s">
        <v>807</v>
      </c>
      <c r="CZ606" s="92" t="s">
        <v>130</v>
      </c>
      <c r="DA606" s="75" t="s">
        <v>807</v>
      </c>
      <c r="DB606" s="92">
        <v>0</v>
      </c>
      <c r="DC606" s="75" t="str">
        <f t="shared" si="377"/>
        <v/>
      </c>
      <c r="DD606" s="16" t="str">
        <f t="shared" si="378"/>
        <v/>
      </c>
      <c r="DE606" s="16" t="str">
        <f t="shared" si="379"/>
        <v/>
      </c>
      <c r="DF606" s="16" t="str">
        <f t="shared" si="393"/>
        <v/>
      </c>
      <c r="DG606" s="16" t="str">
        <f t="shared" si="391"/>
        <v xml:space="preserve"> +  +  + </v>
      </c>
      <c r="DH606" s="16" t="str">
        <f t="shared" ref="DH606:DH607" si="400">E606</f>
        <v>HTA</v>
      </c>
      <c r="DI606" s="98"/>
      <c r="DJ606" s="75" t="str">
        <f t="shared" si="380"/>
        <v>NO</v>
      </c>
      <c r="DL606" s="98"/>
      <c r="DM606" s="98">
        <v>44645</v>
      </c>
      <c r="DN606" s="75" t="str">
        <f t="shared" si="381"/>
        <v>SI</v>
      </c>
      <c r="DO606" s="98"/>
      <c r="DP606" s="75" t="str">
        <f t="shared" si="382"/>
        <v>NO</v>
      </c>
      <c r="DQ606" s="98"/>
      <c r="DR606" s="75" t="str">
        <f t="shared" si="383"/>
        <v>NO</v>
      </c>
      <c r="DS606" s="98"/>
      <c r="DT606" s="75" t="str">
        <f t="shared" si="384"/>
        <v>NO</v>
      </c>
      <c r="DU606" s="98"/>
      <c r="DV606" s="75" t="str">
        <f t="shared" si="385"/>
        <v>NO</v>
      </c>
      <c r="DW606" s="98"/>
      <c r="DX606" s="75" t="str">
        <f t="shared" si="386"/>
        <v>NO</v>
      </c>
      <c r="DY606" s="98">
        <v>44579</v>
      </c>
      <c r="DZ606" s="75" t="str">
        <f t="shared" si="387"/>
        <v>SI</v>
      </c>
      <c r="EA606" s="98"/>
      <c r="EB606" s="75" t="str">
        <f t="shared" si="388"/>
        <v>NO</v>
      </c>
      <c r="EC606" s="98" t="s">
        <v>807</v>
      </c>
      <c r="ED606" s="92" t="s">
        <v>1530</v>
      </c>
      <c r="EE606" s="92"/>
      <c r="EF606" s="98" t="s">
        <v>807</v>
      </c>
      <c r="EG606" s="94"/>
      <c r="EH606" s="99" t="s">
        <v>131</v>
      </c>
      <c r="EI606" s="99" t="s">
        <v>807</v>
      </c>
      <c r="EJ606" s="99"/>
      <c r="EK606" s="101">
        <v>44601</v>
      </c>
      <c r="EL606" s="92">
        <v>1</v>
      </c>
      <c r="EM606" s="103">
        <v>44601</v>
      </c>
      <c r="EN606" s="102">
        <v>109</v>
      </c>
      <c r="EO606" s="101">
        <v>44601</v>
      </c>
      <c r="EP606" s="92">
        <v>238</v>
      </c>
      <c r="EQ606" s="101">
        <v>44601</v>
      </c>
      <c r="ER606" s="99">
        <v>123.6</v>
      </c>
      <c r="ES606" s="101">
        <v>44601</v>
      </c>
      <c r="ET606" s="192">
        <v>43</v>
      </c>
      <c r="EU606" s="101">
        <v>44601</v>
      </c>
      <c r="EV606" s="92">
        <v>357</v>
      </c>
      <c r="EW606" s="101" t="s">
        <v>1940</v>
      </c>
      <c r="EX606" s="92"/>
      <c r="EY606" s="103" t="s">
        <v>1836</v>
      </c>
      <c r="EZ606" s="92">
        <v>98</v>
      </c>
      <c r="FA606" s="102"/>
      <c r="FB606" s="102"/>
      <c r="FC606" s="92"/>
      <c r="FD606" s="92"/>
      <c r="FE606" s="103">
        <v>44601</v>
      </c>
      <c r="FF606" s="105">
        <v>5</v>
      </c>
      <c r="FG606" s="101">
        <v>44601</v>
      </c>
      <c r="FH606" s="105">
        <v>155</v>
      </c>
      <c r="FI606" s="92"/>
      <c r="FJ606" s="94"/>
      <c r="FK606" s="92"/>
      <c r="FL606" s="97">
        <v>44629</v>
      </c>
      <c r="FM606" s="98" t="s">
        <v>1530</v>
      </c>
      <c r="FN606" s="97">
        <v>44994</v>
      </c>
      <c r="FO606" s="107"/>
      <c r="FP606" s="92" t="s">
        <v>132</v>
      </c>
      <c r="FQ606" s="92" t="s">
        <v>132</v>
      </c>
      <c r="FR606" s="92" t="s">
        <v>132</v>
      </c>
      <c r="FS606" s="107" t="s">
        <v>807</v>
      </c>
      <c r="FT606" s="92" t="s">
        <v>132</v>
      </c>
      <c r="FU606" s="92"/>
      <c r="GM606" s="102"/>
    </row>
    <row r="607" spans="1:195" s="75" customFormat="1" x14ac:dyDescent="0.25">
      <c r="A607" s="85">
        <v>2022</v>
      </c>
      <c r="B607" s="76">
        <v>44926</v>
      </c>
      <c r="C607" s="85" t="s">
        <v>121</v>
      </c>
      <c r="D607" s="85" t="s">
        <v>122</v>
      </c>
      <c r="E607" s="85" t="s">
        <v>123</v>
      </c>
      <c r="F607" s="77">
        <f t="shared" si="392"/>
        <v>606</v>
      </c>
      <c r="G607" s="85" t="s">
        <v>1586</v>
      </c>
      <c r="H607" s="85">
        <v>86</v>
      </c>
      <c r="I607" s="85" t="s">
        <v>797</v>
      </c>
      <c r="J607" s="217" t="s">
        <v>911</v>
      </c>
      <c r="K607" s="77" t="str">
        <f>VLOOKUP(J607,[1]CodMpios!$B$1075:$E$1087,4,FALSE)</f>
        <v>86568 - Puerto Asís</v>
      </c>
      <c r="L607" s="77" t="str">
        <f>VLOOKUP($J607,[1]Coord_Mpios_X_Y!$B$102:$K$114,9,FALSE)</f>
        <v>0,478611463602</v>
      </c>
      <c r="M607" s="77" t="str">
        <f>VLOOKUP($J607,[1]Coord_Mpios_X_Y!$B$102:$K$114,10,FALSE)</f>
        <v>-76,328200149562</v>
      </c>
      <c r="N607" s="86" t="s">
        <v>1775</v>
      </c>
      <c r="O607" s="86" t="s">
        <v>1776</v>
      </c>
      <c r="P607" s="218"/>
      <c r="Q607" s="85" t="s">
        <v>126</v>
      </c>
      <c r="R607" s="108">
        <v>25411790</v>
      </c>
      <c r="S607" s="62" t="str">
        <f t="shared" si="374"/>
        <v>CC25411790</v>
      </c>
      <c r="T607" s="85" t="s">
        <v>1061</v>
      </c>
      <c r="U607" s="85" t="s">
        <v>1470</v>
      </c>
      <c r="V607" s="91" t="s">
        <v>549</v>
      </c>
      <c r="W607" s="85" t="s">
        <v>236</v>
      </c>
      <c r="X607" s="87">
        <v>23268</v>
      </c>
      <c r="Y607" s="89">
        <f t="shared" si="389"/>
        <v>63</v>
      </c>
      <c r="Z607" s="63">
        <f>VLOOKUP($Y607,[1]Edades!$A$3:$H$153,4,FALSE)</f>
        <v>6</v>
      </c>
      <c r="AA607" s="63" t="str">
        <f>VLOOKUP($Y607,[1]Edades!$A$3:$H$153,6,FALSE)</f>
        <v>6 - Persona mayor</v>
      </c>
      <c r="AB607" s="63">
        <f>VLOOKUP($Y607,[1]Edades!$A$3:$H$153,7,FALSE)</f>
        <v>13</v>
      </c>
      <c r="AC607" s="63" t="str">
        <f>VLOOKUP($Y607,[1]Edades!$A$3:$H$153,8,FALSE)</f>
        <v>60-64</v>
      </c>
      <c r="AD607" s="91" t="s">
        <v>1590</v>
      </c>
      <c r="AE607" s="85">
        <v>2</v>
      </c>
      <c r="AF607" s="85" t="s">
        <v>807</v>
      </c>
      <c r="AG607" s="86" t="s">
        <v>1777</v>
      </c>
      <c r="AH607" s="85" t="s">
        <v>807</v>
      </c>
      <c r="AI607" s="85" t="s">
        <v>807</v>
      </c>
      <c r="AJ607" s="85" t="s">
        <v>807</v>
      </c>
      <c r="AK607" s="86" t="s">
        <v>1775</v>
      </c>
      <c r="AL607" s="85" t="s">
        <v>807</v>
      </c>
      <c r="AM607" s="85" t="s">
        <v>1786</v>
      </c>
      <c r="AN607" s="85" t="s">
        <v>131</v>
      </c>
      <c r="AO607" s="85" t="s">
        <v>131</v>
      </c>
      <c r="AP607" s="85" t="s">
        <v>131</v>
      </c>
      <c r="AQ607" s="75" t="s">
        <v>1841</v>
      </c>
      <c r="AR607" s="53" t="str">
        <f t="shared" si="390"/>
        <v>86568 - Puerto Asís</v>
      </c>
      <c r="AS607" s="85" t="s">
        <v>1655</v>
      </c>
      <c r="AT607" s="85">
        <v>3166781542</v>
      </c>
      <c r="AU607" s="85" t="s">
        <v>1219</v>
      </c>
      <c r="AV607" s="85"/>
      <c r="AW607" s="85"/>
      <c r="AX607" s="85"/>
      <c r="AY607" s="85"/>
      <c r="AZ607" s="85"/>
      <c r="BA607" s="85">
        <v>86</v>
      </c>
      <c r="BB607" s="85" t="s">
        <v>1778</v>
      </c>
      <c r="BC607" s="85">
        <v>86568</v>
      </c>
      <c r="BD607" s="85" t="s">
        <v>1655</v>
      </c>
      <c r="BE607" s="89">
        <v>860010017201</v>
      </c>
      <c r="BF607" s="49" t="s">
        <v>1081</v>
      </c>
      <c r="BG607" s="85" t="s">
        <v>1779</v>
      </c>
      <c r="BH607" s="85" t="s">
        <v>1780</v>
      </c>
      <c r="BI607" s="85">
        <v>4201616</v>
      </c>
      <c r="BJ607" s="85"/>
      <c r="BK607" s="85"/>
      <c r="BL607" s="85" t="s">
        <v>807</v>
      </c>
      <c r="BM607" s="85" t="s">
        <v>130</v>
      </c>
      <c r="BN607" s="85" t="s">
        <v>132</v>
      </c>
      <c r="BO607" s="85">
        <v>0</v>
      </c>
      <c r="BP607" s="85" t="s">
        <v>132</v>
      </c>
      <c r="BQ607" s="85" t="s">
        <v>132</v>
      </c>
      <c r="BR607" s="85" t="s">
        <v>1676</v>
      </c>
      <c r="BS607" s="85" t="s">
        <v>132</v>
      </c>
      <c r="BT607" s="142">
        <v>44684</v>
      </c>
      <c r="BU607" s="85" t="s">
        <v>1677</v>
      </c>
      <c r="BV607" s="85" t="s">
        <v>130</v>
      </c>
      <c r="BW607" s="91" t="s">
        <v>1682</v>
      </c>
      <c r="BX607" s="85" t="s">
        <v>1782</v>
      </c>
      <c r="BY607" s="85" t="s">
        <v>132</v>
      </c>
      <c r="BZ607" s="85" t="s">
        <v>130</v>
      </c>
      <c r="CA607" s="85" t="s">
        <v>130</v>
      </c>
      <c r="CB607" s="85"/>
      <c r="CC607" s="85"/>
      <c r="CD607" s="85" t="s">
        <v>1936</v>
      </c>
      <c r="CE607" s="88" t="s">
        <v>1681</v>
      </c>
      <c r="CF607" s="80" t="str">
        <f t="shared" si="399"/>
        <v>HTA</v>
      </c>
      <c r="CG607" s="109">
        <v>71</v>
      </c>
      <c r="CH607" s="98"/>
      <c r="CI607" s="50" t="e">
        <f t="shared" si="375"/>
        <v>#DIV/0!</v>
      </c>
      <c r="CJ607" s="18" t="str">
        <f t="shared" si="376"/>
        <v>SIN DATO</v>
      </c>
      <c r="CK607" s="95">
        <f>Hoja1!L609</f>
        <v>16</v>
      </c>
      <c r="CL607" s="10" t="s">
        <v>1113</v>
      </c>
      <c r="CM607" s="114">
        <v>44633</v>
      </c>
      <c r="CN607" s="92"/>
      <c r="CO607" s="75">
        <v>1</v>
      </c>
      <c r="CP607" s="98">
        <v>44633</v>
      </c>
      <c r="CQ607" s="75">
        <v>2</v>
      </c>
      <c r="CR607" s="65" t="s">
        <v>1222</v>
      </c>
      <c r="CS607" s="75">
        <v>0</v>
      </c>
      <c r="CT607" s="110" t="s">
        <v>131</v>
      </c>
      <c r="CU607" s="93" t="s">
        <v>807</v>
      </c>
      <c r="CV607" s="92"/>
      <c r="CW607" s="102">
        <v>110</v>
      </c>
      <c r="CX607" s="102">
        <v>65</v>
      </c>
      <c r="CY607" s="93" t="s">
        <v>131</v>
      </c>
      <c r="CZ607" s="92" t="s">
        <v>132</v>
      </c>
      <c r="DA607" s="75" t="s">
        <v>807</v>
      </c>
      <c r="DB607" s="92">
        <v>0</v>
      </c>
      <c r="DC607" s="75" t="str">
        <f t="shared" si="377"/>
        <v/>
      </c>
      <c r="DD607" s="16" t="str">
        <f t="shared" si="378"/>
        <v/>
      </c>
      <c r="DE607" s="16" t="str">
        <f t="shared" si="379"/>
        <v/>
      </c>
      <c r="DF607" s="16" t="str">
        <f t="shared" si="393"/>
        <v/>
      </c>
      <c r="DG607" s="16" t="str">
        <f t="shared" si="391"/>
        <v xml:space="preserve"> +  +  + </v>
      </c>
      <c r="DH607" s="16" t="str">
        <f t="shared" si="400"/>
        <v>HTA</v>
      </c>
      <c r="DI607" s="98"/>
      <c r="DJ607" s="75" t="str">
        <f t="shared" si="380"/>
        <v>NO</v>
      </c>
      <c r="DL607" s="98"/>
      <c r="DM607" s="98"/>
      <c r="DN607" s="75" t="str">
        <f t="shared" si="381"/>
        <v>NO</v>
      </c>
      <c r="DO607" s="98"/>
      <c r="DP607" s="75" t="str">
        <f t="shared" si="382"/>
        <v>NO</v>
      </c>
      <c r="DQ607" s="98"/>
      <c r="DR607" s="75" t="str">
        <f t="shared" si="383"/>
        <v>NO</v>
      </c>
      <c r="DS607" s="98"/>
      <c r="DT607" s="75" t="str">
        <f t="shared" si="384"/>
        <v>NO</v>
      </c>
      <c r="DU607" s="98"/>
      <c r="DV607" s="75" t="str">
        <f t="shared" si="385"/>
        <v>NO</v>
      </c>
      <c r="DW607" s="98"/>
      <c r="DX607" s="75" t="str">
        <f t="shared" si="386"/>
        <v>NO</v>
      </c>
      <c r="DY607" s="97">
        <v>44704</v>
      </c>
      <c r="DZ607" s="75" t="str">
        <f t="shared" si="387"/>
        <v>SI</v>
      </c>
      <c r="EA607" s="98"/>
      <c r="EB607" s="75" t="str">
        <f t="shared" si="388"/>
        <v>NO</v>
      </c>
      <c r="EC607" s="98" t="s">
        <v>807</v>
      </c>
      <c r="ED607" s="92" t="s">
        <v>1530</v>
      </c>
      <c r="EE607" s="92"/>
      <c r="EF607" s="98" t="s">
        <v>807</v>
      </c>
      <c r="EG607" s="94"/>
      <c r="EH607" s="99"/>
      <c r="EI607" s="99" t="s">
        <v>807</v>
      </c>
      <c r="EJ607" s="99"/>
      <c r="EK607" s="101">
        <v>44707</v>
      </c>
      <c r="EL607" s="92">
        <v>0.49</v>
      </c>
      <c r="EM607" s="112">
        <v>44707</v>
      </c>
      <c r="EN607" s="224">
        <v>90.1</v>
      </c>
      <c r="EO607" s="101">
        <v>44707</v>
      </c>
      <c r="EP607" s="92">
        <v>203</v>
      </c>
      <c r="EQ607" s="111">
        <v>44707</v>
      </c>
      <c r="ER607" s="99">
        <v>132.28</v>
      </c>
      <c r="ES607" s="101">
        <v>44707</v>
      </c>
      <c r="ET607" s="192">
        <v>52.8</v>
      </c>
      <c r="EU607" s="101">
        <v>44707</v>
      </c>
      <c r="EV607" s="92">
        <v>89.6</v>
      </c>
      <c r="EW607" s="101">
        <v>44707</v>
      </c>
      <c r="EX607" s="92"/>
      <c r="EY607" s="103"/>
      <c r="EZ607" s="92"/>
      <c r="FA607" s="198"/>
      <c r="FB607" s="198"/>
      <c r="FC607" s="92"/>
      <c r="FD607" s="92"/>
      <c r="FE607" s="103">
        <v>44707</v>
      </c>
      <c r="FF607" s="105">
        <v>5.7</v>
      </c>
      <c r="FG607" s="101">
        <v>44707</v>
      </c>
      <c r="FH607" s="105">
        <v>68.599999999999994</v>
      </c>
      <c r="FI607" s="92"/>
      <c r="FJ607" s="94"/>
      <c r="FK607" s="92"/>
      <c r="FL607" s="114">
        <v>44684</v>
      </c>
      <c r="FM607" s="98" t="s">
        <v>1530</v>
      </c>
      <c r="FN607" s="114">
        <v>44776</v>
      </c>
      <c r="FO607" s="107" t="s">
        <v>807</v>
      </c>
      <c r="FP607" s="92" t="s">
        <v>132</v>
      </c>
      <c r="FQ607" s="92" t="s">
        <v>132</v>
      </c>
      <c r="FR607" s="92" t="s">
        <v>132</v>
      </c>
      <c r="FS607" s="107" t="s">
        <v>807</v>
      </c>
      <c r="FT607" s="92" t="s">
        <v>132</v>
      </c>
      <c r="FU607" s="92"/>
      <c r="GM607" s="198"/>
    </row>
    <row r="608" spans="1:195" s="75" customFormat="1" x14ac:dyDescent="0.25">
      <c r="A608" s="85">
        <v>2022</v>
      </c>
      <c r="B608" s="76">
        <v>44926</v>
      </c>
      <c r="C608" s="85" t="s">
        <v>121</v>
      </c>
      <c r="D608" s="85" t="s">
        <v>122</v>
      </c>
      <c r="E608" s="85" t="s">
        <v>123</v>
      </c>
      <c r="F608" s="77">
        <f t="shared" si="392"/>
        <v>607</v>
      </c>
      <c r="G608" s="85" t="s">
        <v>1586</v>
      </c>
      <c r="H608" s="85">
        <v>86</v>
      </c>
      <c r="I608" s="85" t="s">
        <v>797</v>
      </c>
      <c r="J608" s="217" t="s">
        <v>983</v>
      </c>
      <c r="K608" s="77" t="str">
        <f>VLOOKUP(J608,[1]CodMpios!$B$1075:$E$1087,4,FALSE)</f>
        <v>86749 - Sibundoy</v>
      </c>
      <c r="L608" s="77" t="str">
        <f>VLOOKUP($J608,[1]Coord_Mpios_X_Y!$B$102:$K$114,9,FALSE)</f>
        <v>1,228746922448</v>
      </c>
      <c r="M608" s="77" t="str">
        <f>VLOOKUP($J608,[1]Coord_Mpios_X_Y!$B$102:$K$114,10,FALSE)</f>
        <v>-76,913075853547</v>
      </c>
      <c r="N608" s="86" t="s">
        <v>1784</v>
      </c>
      <c r="O608" s="86" t="s">
        <v>1776</v>
      </c>
      <c r="P608" s="218"/>
      <c r="Q608" s="85" t="s">
        <v>126</v>
      </c>
      <c r="R608" s="108">
        <v>2850337</v>
      </c>
      <c r="S608" s="62" t="str">
        <f t="shared" si="374"/>
        <v>CC2850337</v>
      </c>
      <c r="T608" s="91" t="s">
        <v>208</v>
      </c>
      <c r="U608" s="85" t="s">
        <v>347</v>
      </c>
      <c r="V608" s="91" t="s">
        <v>226</v>
      </c>
      <c r="W608" s="85" t="s">
        <v>225</v>
      </c>
      <c r="X608" s="87">
        <v>13439</v>
      </c>
      <c r="Y608" s="89">
        <f t="shared" si="389"/>
        <v>36</v>
      </c>
      <c r="Z608" s="63">
        <f>VLOOKUP($Y608,[1]Edades!$A$3:$H$153,4,FALSE)</f>
        <v>5</v>
      </c>
      <c r="AA608" s="63" t="str">
        <f>VLOOKUP($Y608,[1]Edades!$A$3:$H$153,6,FALSE)</f>
        <v>5 - Adultez</v>
      </c>
      <c r="AB608" s="63">
        <f>VLOOKUP($Y608,[1]Edades!$A$3:$H$153,7,FALSE)</f>
        <v>8</v>
      </c>
      <c r="AC608" s="63" t="str">
        <f>VLOOKUP($Y608,[1]Edades!$A$3:$H$153,8,FALSE)</f>
        <v>35-39</v>
      </c>
      <c r="AD608" s="91" t="s">
        <v>1589</v>
      </c>
      <c r="AE608" s="85">
        <v>1</v>
      </c>
      <c r="AF608" s="85" t="s">
        <v>807</v>
      </c>
      <c r="AG608" s="86" t="s">
        <v>1777</v>
      </c>
      <c r="AH608" s="85" t="s">
        <v>807</v>
      </c>
      <c r="AI608" s="85" t="s">
        <v>807</v>
      </c>
      <c r="AJ608" s="85" t="s">
        <v>807</v>
      </c>
      <c r="AK608" s="86" t="s">
        <v>1784</v>
      </c>
      <c r="AL608" s="85" t="s">
        <v>807</v>
      </c>
      <c r="AM608" s="85" t="s">
        <v>1786</v>
      </c>
      <c r="AN608" s="85" t="s">
        <v>131</v>
      </c>
      <c r="AO608" s="85" t="s">
        <v>131</v>
      </c>
      <c r="AP608" s="85" t="s">
        <v>131</v>
      </c>
      <c r="AQ608" s="75" t="s">
        <v>1841</v>
      </c>
      <c r="AR608" s="53" t="str">
        <f t="shared" si="390"/>
        <v>86749 - Sibundoy</v>
      </c>
      <c r="AS608" s="85" t="s">
        <v>1669</v>
      </c>
      <c r="AT608" s="88">
        <v>3202950899</v>
      </c>
      <c r="AU608" s="85" t="s">
        <v>1219</v>
      </c>
      <c r="AV608" s="85"/>
      <c r="AW608" s="85"/>
      <c r="AX608" s="85"/>
      <c r="AY608" s="85"/>
      <c r="AZ608" s="85"/>
      <c r="BA608" s="85">
        <v>86</v>
      </c>
      <c r="BB608" s="85" t="s">
        <v>1778</v>
      </c>
      <c r="BC608" s="85">
        <v>86749</v>
      </c>
      <c r="BD608" s="85" t="s">
        <v>1669</v>
      </c>
      <c r="BE608" s="89">
        <v>860010017201</v>
      </c>
      <c r="BF608" s="49" t="s">
        <v>1080</v>
      </c>
      <c r="BG608" s="85" t="s">
        <v>1779</v>
      </c>
      <c r="BH608" s="85" t="s">
        <v>1780</v>
      </c>
      <c r="BI608" s="85">
        <v>4201616</v>
      </c>
      <c r="BJ608" s="85"/>
      <c r="BK608" s="85"/>
      <c r="BL608" s="85" t="s">
        <v>807</v>
      </c>
      <c r="BM608" s="85" t="s">
        <v>130</v>
      </c>
      <c r="BN608" s="85" t="s">
        <v>132</v>
      </c>
      <c r="BO608" s="85">
        <v>0</v>
      </c>
      <c r="BP608" s="85" t="s">
        <v>132</v>
      </c>
      <c r="BQ608" s="85" t="s">
        <v>132</v>
      </c>
      <c r="BR608" s="85" t="s">
        <v>807</v>
      </c>
      <c r="BS608" s="85" t="s">
        <v>807</v>
      </c>
      <c r="BT608" s="90">
        <v>44635</v>
      </c>
      <c r="BU608" s="85" t="s">
        <v>1677</v>
      </c>
      <c r="BV608" s="85" t="s">
        <v>130</v>
      </c>
      <c r="BW608" s="91" t="s">
        <v>1678</v>
      </c>
      <c r="BX608" s="85"/>
      <c r="BY608" s="85" t="s">
        <v>132</v>
      </c>
      <c r="BZ608" s="85" t="s">
        <v>807</v>
      </c>
      <c r="CA608" s="85" t="s">
        <v>807</v>
      </c>
      <c r="CB608" s="85"/>
      <c r="CC608" s="85"/>
      <c r="CD608" s="85" t="s">
        <v>131</v>
      </c>
      <c r="CE608" s="88" t="s">
        <v>1681</v>
      </c>
      <c r="CF608" s="80" t="str">
        <f t="shared" si="399"/>
        <v>HTA</v>
      </c>
      <c r="CG608" s="92">
        <v>60</v>
      </c>
      <c r="CH608" s="95">
        <v>160</v>
      </c>
      <c r="CI608" s="50">
        <f t="shared" si="375"/>
        <v>23.437499999999996</v>
      </c>
      <c r="CJ608" s="18" t="str">
        <f t="shared" si="376"/>
        <v>NORMAL</v>
      </c>
      <c r="CK608" s="95">
        <f>Hoja1!L610</f>
        <v>2</v>
      </c>
      <c r="CL608" s="10" t="s">
        <v>1112</v>
      </c>
      <c r="CM608" s="97">
        <v>44635</v>
      </c>
      <c r="CN608" s="92"/>
      <c r="CO608" s="75">
        <v>1</v>
      </c>
      <c r="CP608" s="97">
        <v>43424</v>
      </c>
      <c r="CQ608" s="75">
        <v>2</v>
      </c>
      <c r="CR608" s="65" t="s">
        <v>1222</v>
      </c>
      <c r="CS608" s="75">
        <v>0</v>
      </c>
      <c r="CT608" s="92" t="s">
        <v>131</v>
      </c>
      <c r="CU608" s="93" t="s">
        <v>807</v>
      </c>
      <c r="CV608" s="92"/>
      <c r="CW608" s="93">
        <v>110</v>
      </c>
      <c r="CX608" s="102">
        <v>70</v>
      </c>
      <c r="CY608" s="93" t="s">
        <v>807</v>
      </c>
      <c r="CZ608" s="92" t="s">
        <v>130</v>
      </c>
      <c r="DA608" s="75" t="s">
        <v>807</v>
      </c>
      <c r="DB608" s="92">
        <v>0</v>
      </c>
      <c r="DC608" s="75" t="str">
        <f t="shared" si="377"/>
        <v/>
      </c>
      <c r="DD608" s="16" t="str">
        <f t="shared" si="378"/>
        <v/>
      </c>
      <c r="DE608" s="16" t="str">
        <f t="shared" si="379"/>
        <v/>
      </c>
      <c r="DF608" s="16" t="str">
        <f t="shared" si="393"/>
        <v>HDL ALTO</v>
      </c>
      <c r="DG608" s="16" t="str">
        <f t="shared" si="391"/>
        <v xml:space="preserve"> +  +  + HDL ALTO</v>
      </c>
      <c r="DH608" s="16" t="str">
        <f>VLOOKUP(DG608,Hoja3!$A$19:$B$41,2,FALSE)</f>
        <v>HDL ALTO</v>
      </c>
      <c r="DI608" s="98"/>
      <c r="DJ608" s="75" t="str">
        <f t="shared" si="380"/>
        <v>NO</v>
      </c>
      <c r="DL608" s="98"/>
      <c r="DM608" s="98"/>
      <c r="DN608" s="75" t="str">
        <f t="shared" si="381"/>
        <v>NO</v>
      </c>
      <c r="DO608" s="98"/>
      <c r="DP608" s="75" t="str">
        <f t="shared" si="382"/>
        <v>NO</v>
      </c>
      <c r="DQ608" s="98"/>
      <c r="DR608" s="75" t="str">
        <f t="shared" si="383"/>
        <v>NO</v>
      </c>
      <c r="DS608" s="98">
        <v>42993</v>
      </c>
      <c r="DT608" s="75" t="str">
        <f t="shared" si="384"/>
        <v>SI</v>
      </c>
      <c r="DU608" s="98"/>
      <c r="DV608" s="75" t="str">
        <f t="shared" si="385"/>
        <v>NO</v>
      </c>
      <c r="DW608" s="98"/>
      <c r="DX608" s="75" t="str">
        <f t="shared" si="386"/>
        <v>NO</v>
      </c>
      <c r="DY608" s="98">
        <v>44608</v>
      </c>
      <c r="DZ608" s="75" t="str">
        <f t="shared" si="387"/>
        <v>SI</v>
      </c>
      <c r="EA608" s="98"/>
      <c r="EB608" s="75" t="str">
        <f t="shared" si="388"/>
        <v>NO</v>
      </c>
      <c r="EC608" s="98" t="s">
        <v>807</v>
      </c>
      <c r="ED608" s="92" t="s">
        <v>1530</v>
      </c>
      <c r="EE608" s="92"/>
      <c r="EF608" s="98" t="s">
        <v>807</v>
      </c>
      <c r="EG608" s="94"/>
      <c r="EH608" s="92" t="s">
        <v>1793</v>
      </c>
      <c r="EI608" s="99" t="s">
        <v>807</v>
      </c>
      <c r="EJ608" s="99"/>
      <c r="EK608" s="101">
        <v>44608</v>
      </c>
      <c r="EL608" s="92">
        <v>1.6</v>
      </c>
      <c r="EM608" s="103">
        <v>44608</v>
      </c>
      <c r="EN608" s="102">
        <v>94</v>
      </c>
      <c r="EO608" s="101">
        <v>44608</v>
      </c>
      <c r="EP608" s="92">
        <v>290</v>
      </c>
      <c r="EQ608" s="101">
        <v>44608</v>
      </c>
      <c r="ER608" s="99">
        <v>209.4</v>
      </c>
      <c r="ES608" s="101">
        <v>44608</v>
      </c>
      <c r="ET608" s="192">
        <v>66</v>
      </c>
      <c r="EU608" s="101">
        <v>44608</v>
      </c>
      <c r="EV608" s="92">
        <v>73</v>
      </c>
      <c r="EW608" s="101">
        <v>44608</v>
      </c>
      <c r="EX608" s="92"/>
      <c r="EY608" s="103" t="s">
        <v>1836</v>
      </c>
      <c r="EZ608" s="92">
        <v>98</v>
      </c>
      <c r="FA608" s="102"/>
      <c r="FB608" s="102"/>
      <c r="FC608" s="92"/>
      <c r="FD608" s="92"/>
      <c r="FE608" s="103">
        <v>44608</v>
      </c>
      <c r="FF608" s="104" t="s">
        <v>2085</v>
      </c>
      <c r="FG608" s="101">
        <v>44608</v>
      </c>
      <c r="FH608" s="105">
        <v>30</v>
      </c>
      <c r="FI608" s="92"/>
      <c r="FJ608" s="94"/>
      <c r="FK608" s="92"/>
      <c r="FL608" s="97">
        <v>44635</v>
      </c>
      <c r="FM608" s="98" t="s">
        <v>1530</v>
      </c>
      <c r="FN608" s="97">
        <v>45000</v>
      </c>
      <c r="FO608" s="107"/>
      <c r="FP608" s="92" t="s">
        <v>132</v>
      </c>
      <c r="FQ608" s="92" t="s">
        <v>132</v>
      </c>
      <c r="FR608" s="92" t="s">
        <v>132</v>
      </c>
      <c r="FS608" s="107" t="s">
        <v>807</v>
      </c>
      <c r="FT608" s="92" t="s">
        <v>132</v>
      </c>
      <c r="FU608" s="92"/>
      <c r="GM608" s="102"/>
    </row>
    <row r="609" spans="1:195" s="75" customFormat="1" x14ac:dyDescent="0.25">
      <c r="A609" s="85">
        <v>2022</v>
      </c>
      <c r="B609" s="76">
        <v>44926</v>
      </c>
      <c r="C609" s="85" t="s">
        <v>121</v>
      </c>
      <c r="D609" s="85" t="s">
        <v>122</v>
      </c>
      <c r="E609" s="85" t="s">
        <v>1474</v>
      </c>
      <c r="F609" s="77">
        <f t="shared" si="392"/>
        <v>608</v>
      </c>
      <c r="G609" s="85" t="s">
        <v>1586</v>
      </c>
      <c r="H609" s="85">
        <v>86</v>
      </c>
      <c r="I609" s="85" t="s">
        <v>797</v>
      </c>
      <c r="J609" s="217" t="s">
        <v>800</v>
      </c>
      <c r="K609" s="77" t="str">
        <f>VLOOKUP(J609,[1]CodMpios!$B$1075:$E$1087,4,FALSE)</f>
        <v>86001 - Mocoa</v>
      </c>
      <c r="L609" s="77" t="str">
        <f>VLOOKUP($J609,[1]Coord_Mpios_X_Y!$B$102:$K$114,9,FALSE)</f>
        <v>1,228574994655</v>
      </c>
      <c r="M609" s="77" t="str">
        <f>VLOOKUP($J609,[1]Coord_Mpios_X_Y!$B$102:$K$114,10,FALSE)</f>
        <v>-76,684362183288</v>
      </c>
      <c r="N609" s="86" t="s">
        <v>1784</v>
      </c>
      <c r="O609" s="86" t="s">
        <v>1776</v>
      </c>
      <c r="P609" s="218"/>
      <c r="Q609" s="85" t="s">
        <v>126</v>
      </c>
      <c r="R609" s="85">
        <v>18100691</v>
      </c>
      <c r="S609" s="62" t="str">
        <f t="shared" si="374"/>
        <v>CC18100691</v>
      </c>
      <c r="T609" s="85" t="s">
        <v>861</v>
      </c>
      <c r="U609" s="85" t="s">
        <v>1466</v>
      </c>
      <c r="V609" s="85" t="s">
        <v>179</v>
      </c>
      <c r="W609" s="158" t="s">
        <v>265</v>
      </c>
      <c r="X609" s="87">
        <v>21209</v>
      </c>
      <c r="Y609" s="89">
        <f t="shared" si="389"/>
        <v>58</v>
      </c>
      <c r="Z609" s="63">
        <f>VLOOKUP($Y609,[1]Edades!$A$3:$H$153,4,FALSE)</f>
        <v>5</v>
      </c>
      <c r="AA609" s="63" t="str">
        <f>VLOOKUP($Y609,[1]Edades!$A$3:$H$153,6,FALSE)</f>
        <v>5 - Adultez</v>
      </c>
      <c r="AB609" s="63">
        <f>VLOOKUP($Y609,[1]Edades!$A$3:$H$153,7,FALSE)</f>
        <v>12</v>
      </c>
      <c r="AC609" s="63" t="str">
        <f>VLOOKUP($Y609,[1]Edades!$A$3:$H$153,8,FALSE)</f>
        <v>55-59</v>
      </c>
      <c r="AD609" s="91" t="s">
        <v>1589</v>
      </c>
      <c r="AE609" s="85">
        <v>1</v>
      </c>
      <c r="AF609" s="85" t="s">
        <v>807</v>
      </c>
      <c r="AG609" s="86" t="s">
        <v>1777</v>
      </c>
      <c r="AH609" s="85" t="s">
        <v>807</v>
      </c>
      <c r="AI609" s="85" t="s">
        <v>807</v>
      </c>
      <c r="AJ609" s="85" t="s">
        <v>807</v>
      </c>
      <c r="AK609" s="86" t="s">
        <v>1784</v>
      </c>
      <c r="AL609" s="86" t="s">
        <v>1600</v>
      </c>
      <c r="AM609" s="85" t="s">
        <v>1786</v>
      </c>
      <c r="AN609" s="85" t="s">
        <v>131</v>
      </c>
      <c r="AO609" s="85" t="s">
        <v>131</v>
      </c>
      <c r="AP609" s="85" t="s">
        <v>131</v>
      </c>
      <c r="AQ609" s="75" t="s">
        <v>1841</v>
      </c>
      <c r="AR609" s="53" t="str">
        <f t="shared" si="390"/>
        <v>86001 - Mocoa</v>
      </c>
      <c r="AS609" s="85" t="s">
        <v>1586</v>
      </c>
      <c r="AT609" s="85">
        <v>3107988097</v>
      </c>
      <c r="AU609" s="85" t="s">
        <v>1219</v>
      </c>
      <c r="AV609" s="85"/>
      <c r="AW609" s="85"/>
      <c r="AX609" s="85"/>
      <c r="AY609" s="85"/>
      <c r="AZ609" s="85"/>
      <c r="BA609" s="85">
        <v>86</v>
      </c>
      <c r="BB609" s="85" t="s">
        <v>1778</v>
      </c>
      <c r="BC609" s="85">
        <v>86001</v>
      </c>
      <c r="BD609" s="85" t="s">
        <v>1586</v>
      </c>
      <c r="BE609" s="89">
        <v>860010017201</v>
      </c>
      <c r="BF609" s="49" t="s">
        <v>1079</v>
      </c>
      <c r="BG609" s="85" t="s">
        <v>1779</v>
      </c>
      <c r="BH609" s="85" t="s">
        <v>1780</v>
      </c>
      <c r="BI609" s="85">
        <v>4201616</v>
      </c>
      <c r="BJ609" s="85"/>
      <c r="BK609" s="85"/>
      <c r="BL609" s="85" t="s">
        <v>807</v>
      </c>
      <c r="BM609" s="88" t="s">
        <v>132</v>
      </c>
      <c r="BN609" s="85" t="s">
        <v>132</v>
      </c>
      <c r="BO609" s="85">
        <v>0</v>
      </c>
      <c r="BP609" s="85" t="s">
        <v>132</v>
      </c>
      <c r="BQ609" s="85" t="s">
        <v>132</v>
      </c>
      <c r="BR609" s="85" t="s">
        <v>807</v>
      </c>
      <c r="BS609" s="85" t="s">
        <v>807</v>
      </c>
      <c r="BT609" s="87">
        <v>44846</v>
      </c>
      <c r="BU609" s="85" t="s">
        <v>1677</v>
      </c>
      <c r="BV609" s="85" t="s">
        <v>130</v>
      </c>
      <c r="BW609" s="91" t="s">
        <v>131</v>
      </c>
      <c r="BX609" s="85"/>
      <c r="BY609" s="85" t="s">
        <v>131</v>
      </c>
      <c r="BZ609" s="85" t="s">
        <v>807</v>
      </c>
      <c r="CA609" s="85" t="s">
        <v>807</v>
      </c>
      <c r="CB609" s="85"/>
      <c r="CC609" s="85"/>
      <c r="CD609" s="85" t="s">
        <v>131</v>
      </c>
      <c r="CE609" s="88" t="s">
        <v>1681</v>
      </c>
      <c r="CF609" s="80" t="str">
        <f t="shared" si="399"/>
        <v>DM</v>
      </c>
      <c r="CG609" s="92">
        <v>75</v>
      </c>
      <c r="CH609" s="92">
        <v>175</v>
      </c>
      <c r="CI609" s="50">
        <f t="shared" si="375"/>
        <v>24.489795918367346</v>
      </c>
      <c r="CJ609" s="18" t="str">
        <f t="shared" si="376"/>
        <v>NORMAL</v>
      </c>
      <c r="CK609" s="95">
        <f>Hoja1!L611</f>
        <v>27</v>
      </c>
      <c r="CL609" s="10" t="s">
        <v>1115</v>
      </c>
      <c r="CM609" s="98">
        <v>44636</v>
      </c>
      <c r="CN609" s="92"/>
      <c r="CO609" s="92">
        <v>2</v>
      </c>
      <c r="CP609" s="65" t="s">
        <v>1222</v>
      </c>
      <c r="CQ609" s="75">
        <v>1</v>
      </c>
      <c r="CR609" s="65" t="s">
        <v>1221</v>
      </c>
      <c r="CS609" s="75">
        <v>1</v>
      </c>
      <c r="CT609" s="110" t="s">
        <v>1707</v>
      </c>
      <c r="CU609" s="93" t="s">
        <v>807</v>
      </c>
      <c r="CV609" s="92"/>
      <c r="CW609" s="92">
        <v>100</v>
      </c>
      <c r="CX609" s="92">
        <v>70</v>
      </c>
      <c r="CY609" s="93" t="s">
        <v>807</v>
      </c>
      <c r="CZ609" s="92" t="s">
        <v>130</v>
      </c>
      <c r="DA609" s="75" t="s">
        <v>807</v>
      </c>
      <c r="DB609" s="92">
        <v>0</v>
      </c>
      <c r="DC609" s="75" t="str">
        <f t="shared" si="377"/>
        <v/>
      </c>
      <c r="DD609" s="16" t="str">
        <f t="shared" si="378"/>
        <v/>
      </c>
      <c r="DE609" s="16" t="str">
        <f t="shared" si="379"/>
        <v/>
      </c>
      <c r="DF609" s="16" t="str">
        <f t="shared" si="393"/>
        <v/>
      </c>
      <c r="DG609" s="16" t="str">
        <f t="shared" si="391"/>
        <v xml:space="preserve"> +  +  + </v>
      </c>
      <c r="DH609" s="16" t="str">
        <f t="shared" ref="DH609:DH610" si="401">E609</f>
        <v>DM</v>
      </c>
      <c r="DI609" s="98"/>
      <c r="DJ609" s="75" t="str">
        <f t="shared" si="380"/>
        <v>NO</v>
      </c>
      <c r="DL609" s="98"/>
      <c r="DM609" s="97">
        <v>44638</v>
      </c>
      <c r="DN609" s="75" t="str">
        <f t="shared" si="381"/>
        <v>SI</v>
      </c>
      <c r="DO609" s="98"/>
      <c r="DP609" s="75" t="str">
        <f t="shared" si="382"/>
        <v>NO</v>
      </c>
      <c r="DQ609" s="98"/>
      <c r="DR609" s="75" t="str">
        <f t="shared" si="383"/>
        <v>NO</v>
      </c>
      <c r="DS609" s="98"/>
      <c r="DT609" s="75" t="str">
        <f t="shared" si="384"/>
        <v>NO</v>
      </c>
      <c r="DU609" s="98"/>
      <c r="DV609" s="75" t="str">
        <f t="shared" si="385"/>
        <v>NO</v>
      </c>
      <c r="DW609" s="98"/>
      <c r="DX609" s="75" t="str">
        <f t="shared" si="386"/>
        <v>NO</v>
      </c>
      <c r="DY609" s="98">
        <v>44669</v>
      </c>
      <c r="DZ609" s="75" t="str">
        <f t="shared" si="387"/>
        <v>SI</v>
      </c>
      <c r="EA609" s="98"/>
      <c r="EB609" s="75" t="str">
        <f t="shared" si="388"/>
        <v>NO</v>
      </c>
      <c r="EC609" s="98" t="s">
        <v>807</v>
      </c>
      <c r="ED609" s="92" t="s">
        <v>1530</v>
      </c>
      <c r="EE609" s="92"/>
      <c r="EF609" s="98" t="s">
        <v>807</v>
      </c>
      <c r="EG609" s="94"/>
      <c r="EH609" s="99" t="s">
        <v>131</v>
      </c>
      <c r="EI609" s="99" t="s">
        <v>807</v>
      </c>
      <c r="EJ609" s="99"/>
      <c r="EK609" s="106">
        <v>44649</v>
      </c>
      <c r="EL609" s="92">
        <v>0.7</v>
      </c>
      <c r="EM609" s="100">
        <v>44649</v>
      </c>
      <c r="EN609" s="99">
        <v>88</v>
      </c>
      <c r="EO609" s="106">
        <v>44617</v>
      </c>
      <c r="EP609" s="92">
        <v>164</v>
      </c>
      <c r="EQ609" s="106">
        <v>44617</v>
      </c>
      <c r="ER609" s="99">
        <v>125</v>
      </c>
      <c r="ES609" s="106">
        <v>44617</v>
      </c>
      <c r="ET609" s="192">
        <v>15</v>
      </c>
      <c r="EU609" s="106">
        <v>44617</v>
      </c>
      <c r="EV609" s="92">
        <v>120</v>
      </c>
      <c r="EW609" s="106">
        <v>44649</v>
      </c>
      <c r="EX609" s="92"/>
      <c r="EY609" s="100">
        <v>44649</v>
      </c>
      <c r="EZ609" s="92">
        <v>7</v>
      </c>
      <c r="FA609" s="99"/>
      <c r="FB609" s="99"/>
      <c r="FC609" s="92"/>
      <c r="FD609" s="92"/>
      <c r="FE609" s="100">
        <v>44649</v>
      </c>
      <c r="FF609" s="92">
        <v>27</v>
      </c>
      <c r="FG609" s="106">
        <v>44649</v>
      </c>
      <c r="FH609" s="105">
        <v>75</v>
      </c>
      <c r="FI609" s="92"/>
      <c r="FJ609" s="94"/>
      <c r="FK609" s="92"/>
      <c r="FL609" s="98">
        <v>44846</v>
      </c>
      <c r="FM609" s="98" t="s">
        <v>1530</v>
      </c>
      <c r="FN609" s="98">
        <v>44938</v>
      </c>
      <c r="FO609" s="107"/>
      <c r="FP609" s="92" t="s">
        <v>132</v>
      </c>
      <c r="FQ609" s="92" t="s">
        <v>132</v>
      </c>
      <c r="FR609" s="92" t="s">
        <v>132</v>
      </c>
      <c r="FS609" s="107" t="s">
        <v>807</v>
      </c>
      <c r="FT609" s="92" t="s">
        <v>132</v>
      </c>
      <c r="FU609" s="92"/>
      <c r="GM609" s="99"/>
    </row>
    <row r="610" spans="1:195" s="75" customFormat="1" x14ac:dyDescent="0.25">
      <c r="A610" s="85">
        <v>2022</v>
      </c>
      <c r="B610" s="76">
        <v>44926</v>
      </c>
      <c r="C610" s="85" t="s">
        <v>121</v>
      </c>
      <c r="D610" s="85" t="s">
        <v>122</v>
      </c>
      <c r="E610" s="85" t="s">
        <v>1474</v>
      </c>
      <c r="F610" s="77">
        <f t="shared" si="392"/>
        <v>609</v>
      </c>
      <c r="G610" s="85" t="s">
        <v>1586</v>
      </c>
      <c r="H610" s="85">
        <v>86</v>
      </c>
      <c r="I610" s="85" t="s">
        <v>797</v>
      </c>
      <c r="J610" s="217" t="s">
        <v>798</v>
      </c>
      <c r="K610" s="77" t="str">
        <f>VLOOKUP(J610,[1]CodMpios!$B$1075:$E$1087,4,FALSE)</f>
        <v>86885 - Villagarzón</v>
      </c>
      <c r="L610" s="77" t="str">
        <f>VLOOKUP($J610,[1]Coord_Mpios_X_Y!$B$102:$K$114,9,FALSE)</f>
        <v>0,911149514668</v>
      </c>
      <c r="M610" s="77" t="str">
        <f>VLOOKUP($J610,[1]Coord_Mpios_X_Y!$B$102:$K$114,10,FALSE)</f>
        <v>-76,744954472991</v>
      </c>
      <c r="N610" s="86" t="s">
        <v>1592</v>
      </c>
      <c r="O610" s="86" t="s">
        <v>1776</v>
      </c>
      <c r="P610" s="218"/>
      <c r="Q610" s="85" t="s">
        <v>126</v>
      </c>
      <c r="R610" s="85">
        <v>5349318</v>
      </c>
      <c r="S610" s="62" t="str">
        <f t="shared" si="374"/>
        <v>CC5349318</v>
      </c>
      <c r="T610" s="85" t="s">
        <v>153</v>
      </c>
      <c r="U610" s="85" t="s">
        <v>150</v>
      </c>
      <c r="V610" s="85" t="s">
        <v>284</v>
      </c>
      <c r="W610" s="158" t="s">
        <v>277</v>
      </c>
      <c r="X610" s="87">
        <v>18893</v>
      </c>
      <c r="Y610" s="89">
        <f t="shared" si="389"/>
        <v>51</v>
      </c>
      <c r="Z610" s="63">
        <f>VLOOKUP($Y610,[1]Edades!$A$3:$H$153,4,FALSE)</f>
        <v>5</v>
      </c>
      <c r="AA610" s="63" t="str">
        <f>VLOOKUP($Y610,[1]Edades!$A$3:$H$153,6,FALSE)</f>
        <v>5 - Adultez</v>
      </c>
      <c r="AB610" s="63">
        <f>VLOOKUP($Y610,[1]Edades!$A$3:$H$153,7,FALSE)</f>
        <v>11</v>
      </c>
      <c r="AC610" s="63" t="str">
        <f>VLOOKUP($Y610,[1]Edades!$A$3:$H$153,8,FALSE)</f>
        <v>50-54</v>
      </c>
      <c r="AD610" s="91" t="s">
        <v>1589</v>
      </c>
      <c r="AE610" s="85">
        <v>1</v>
      </c>
      <c r="AF610" s="85" t="s">
        <v>807</v>
      </c>
      <c r="AG610" s="86" t="s">
        <v>1777</v>
      </c>
      <c r="AH610" s="85" t="s">
        <v>807</v>
      </c>
      <c r="AI610" s="85" t="s">
        <v>807</v>
      </c>
      <c r="AJ610" s="85" t="s">
        <v>807</v>
      </c>
      <c r="AK610" s="86" t="s">
        <v>1592</v>
      </c>
      <c r="AL610" s="86" t="s">
        <v>1602</v>
      </c>
      <c r="AM610" s="85" t="s">
        <v>1786</v>
      </c>
      <c r="AN610" s="85" t="s">
        <v>131</v>
      </c>
      <c r="AO610" s="85" t="s">
        <v>131</v>
      </c>
      <c r="AP610" s="85" t="s">
        <v>131</v>
      </c>
      <c r="AQ610" s="75" t="s">
        <v>1841</v>
      </c>
      <c r="AR610" s="53" t="str">
        <f t="shared" si="390"/>
        <v>86885 - Villagarzón</v>
      </c>
      <c r="AS610" s="85" t="s">
        <v>1618</v>
      </c>
      <c r="AT610" s="85">
        <v>3142380176</v>
      </c>
      <c r="AU610" s="85" t="s">
        <v>1219</v>
      </c>
      <c r="AV610" s="85"/>
      <c r="AW610" s="85"/>
      <c r="AX610" s="85"/>
      <c r="AY610" s="85"/>
      <c r="AZ610" s="85"/>
      <c r="BA610" s="85">
        <v>86</v>
      </c>
      <c r="BB610" s="85" t="s">
        <v>1778</v>
      </c>
      <c r="BC610" s="85">
        <v>86885</v>
      </c>
      <c r="BD610" s="85" t="s">
        <v>1618</v>
      </c>
      <c r="BE610" s="89">
        <v>860010017201</v>
      </c>
      <c r="BF610" s="49" t="s">
        <v>1083</v>
      </c>
      <c r="BG610" s="85" t="s">
        <v>1779</v>
      </c>
      <c r="BH610" s="85" t="s">
        <v>1780</v>
      </c>
      <c r="BI610" s="85">
        <v>4201616</v>
      </c>
      <c r="BJ610" s="85"/>
      <c r="BK610" s="85"/>
      <c r="BL610" s="85" t="s">
        <v>807</v>
      </c>
      <c r="BM610" s="88" t="s">
        <v>132</v>
      </c>
      <c r="BN610" s="85" t="s">
        <v>132</v>
      </c>
      <c r="BO610" s="85">
        <v>0</v>
      </c>
      <c r="BP610" s="85" t="s">
        <v>132</v>
      </c>
      <c r="BQ610" s="85" t="s">
        <v>132</v>
      </c>
      <c r="BR610" s="85" t="s">
        <v>807</v>
      </c>
      <c r="BS610" s="85" t="s">
        <v>807</v>
      </c>
      <c r="BT610" s="87">
        <v>44756</v>
      </c>
      <c r="BU610" s="85" t="s">
        <v>1677</v>
      </c>
      <c r="BV610" s="85" t="s">
        <v>130</v>
      </c>
      <c r="BW610" s="91" t="s">
        <v>131</v>
      </c>
      <c r="BX610" s="85"/>
      <c r="BY610" s="85" t="s">
        <v>131</v>
      </c>
      <c r="BZ610" s="85" t="s">
        <v>807</v>
      </c>
      <c r="CA610" s="85" t="s">
        <v>807</v>
      </c>
      <c r="CB610" s="85"/>
      <c r="CC610" s="85"/>
      <c r="CD610" s="85" t="s">
        <v>131</v>
      </c>
      <c r="CE610" s="88" t="s">
        <v>1681</v>
      </c>
      <c r="CF610" s="80" t="str">
        <f t="shared" si="399"/>
        <v>DM</v>
      </c>
      <c r="CG610" s="92">
        <v>87</v>
      </c>
      <c r="CH610" s="92">
        <v>165</v>
      </c>
      <c r="CI610" s="50">
        <f t="shared" si="375"/>
        <v>31.955922865013779</v>
      </c>
      <c r="CJ610" s="18" t="str">
        <f t="shared" si="376"/>
        <v>OBESIDAD</v>
      </c>
      <c r="CK610" s="95">
        <f>Hoja1!L612</f>
        <v>8</v>
      </c>
      <c r="CL610" s="10" t="s">
        <v>1112</v>
      </c>
      <c r="CM610" s="98">
        <v>44642</v>
      </c>
      <c r="CN610" s="92"/>
      <c r="CO610" s="92">
        <v>2</v>
      </c>
      <c r="CP610" s="65" t="s">
        <v>1222</v>
      </c>
      <c r="CQ610" s="75">
        <v>1</v>
      </c>
      <c r="CR610" s="98">
        <v>44642</v>
      </c>
      <c r="CS610" s="75">
        <v>1</v>
      </c>
      <c r="CT610" s="110" t="s">
        <v>1707</v>
      </c>
      <c r="CU610" s="93" t="s">
        <v>807</v>
      </c>
      <c r="CV610" s="92"/>
      <c r="CW610" s="92">
        <v>125</v>
      </c>
      <c r="CX610" s="92">
        <v>80</v>
      </c>
      <c r="CY610" s="93" t="s">
        <v>807</v>
      </c>
      <c r="CZ610" s="92" t="s">
        <v>130</v>
      </c>
      <c r="DA610" s="75" t="s">
        <v>807</v>
      </c>
      <c r="DB610" s="92">
        <v>0</v>
      </c>
      <c r="DC610" s="75" t="str">
        <f t="shared" si="377"/>
        <v/>
      </c>
      <c r="DD610" s="16" t="str">
        <f t="shared" si="378"/>
        <v/>
      </c>
      <c r="DE610" s="16" t="str">
        <f t="shared" si="379"/>
        <v/>
      </c>
      <c r="DF610" s="16" t="str">
        <f t="shared" si="393"/>
        <v/>
      </c>
      <c r="DG610" s="16" t="str">
        <f t="shared" si="391"/>
        <v xml:space="preserve"> +  +  + </v>
      </c>
      <c r="DH610" s="16" t="str">
        <f t="shared" si="401"/>
        <v>DM</v>
      </c>
      <c r="DI610" s="98"/>
      <c r="DJ610" s="75" t="str">
        <f t="shared" si="380"/>
        <v>NO</v>
      </c>
      <c r="DL610" s="98"/>
      <c r="DM610" s="98">
        <v>44792</v>
      </c>
      <c r="DN610" s="75" t="str">
        <f t="shared" si="381"/>
        <v>SI</v>
      </c>
      <c r="DO610" s="98"/>
      <c r="DP610" s="75" t="str">
        <f t="shared" si="382"/>
        <v>NO</v>
      </c>
      <c r="DQ610" s="98"/>
      <c r="DR610" s="75" t="str">
        <f t="shared" si="383"/>
        <v>NO</v>
      </c>
      <c r="DS610" s="98"/>
      <c r="DT610" s="75" t="str">
        <f t="shared" si="384"/>
        <v>NO</v>
      </c>
      <c r="DU610" s="98"/>
      <c r="DV610" s="75" t="str">
        <f t="shared" si="385"/>
        <v>NO</v>
      </c>
      <c r="DW610" s="98"/>
      <c r="DX610" s="75" t="str">
        <f t="shared" si="386"/>
        <v>NO</v>
      </c>
      <c r="DY610" s="98">
        <v>44776</v>
      </c>
      <c r="DZ610" s="75" t="str">
        <f t="shared" si="387"/>
        <v>SI</v>
      </c>
      <c r="EA610" s="98"/>
      <c r="EB610" s="75" t="str">
        <f t="shared" si="388"/>
        <v>NO</v>
      </c>
      <c r="EC610" s="98" t="s">
        <v>807</v>
      </c>
      <c r="ED610" s="92" t="s">
        <v>1530</v>
      </c>
      <c r="EE610" s="92"/>
      <c r="EF610" s="98" t="s">
        <v>807</v>
      </c>
      <c r="EG610" s="94"/>
      <c r="EH610" s="99" t="s">
        <v>1711</v>
      </c>
      <c r="EI610" s="99" t="s">
        <v>807</v>
      </c>
      <c r="EJ610" s="99"/>
      <c r="EK610" s="101">
        <v>44754</v>
      </c>
      <c r="EL610" s="94">
        <v>1.4</v>
      </c>
      <c r="EM610" s="100">
        <v>44630</v>
      </c>
      <c r="EN610" s="99">
        <v>153</v>
      </c>
      <c r="EO610" s="101">
        <v>44754</v>
      </c>
      <c r="EP610" s="92">
        <v>127</v>
      </c>
      <c r="EQ610" s="101">
        <v>44754</v>
      </c>
      <c r="ER610" s="99">
        <v>45</v>
      </c>
      <c r="ES610" s="101">
        <v>44754</v>
      </c>
      <c r="ET610" s="192">
        <v>36</v>
      </c>
      <c r="EU610" s="101">
        <v>44754</v>
      </c>
      <c r="EV610" s="92">
        <v>230</v>
      </c>
      <c r="EW610" s="101">
        <v>44742</v>
      </c>
      <c r="EX610" s="92"/>
      <c r="EY610" s="103">
        <v>44754</v>
      </c>
      <c r="EZ610" s="192">
        <v>7.9</v>
      </c>
      <c r="FA610" s="99"/>
      <c r="FB610" s="99"/>
      <c r="FC610" s="92"/>
      <c r="FD610" s="92"/>
      <c r="FE610" s="103">
        <v>44742</v>
      </c>
      <c r="FF610" s="204">
        <v>9.3000000000000007</v>
      </c>
      <c r="FG610" s="101">
        <v>44742</v>
      </c>
      <c r="FH610" s="105">
        <v>80.7</v>
      </c>
      <c r="FI610" s="92"/>
      <c r="FJ610" s="94"/>
      <c r="FK610" s="92"/>
      <c r="FL610" s="98">
        <v>44756</v>
      </c>
      <c r="FM610" s="98" t="s">
        <v>1530</v>
      </c>
      <c r="FN610" s="98">
        <v>44848</v>
      </c>
      <c r="FO610" s="107" t="s">
        <v>807</v>
      </c>
      <c r="FP610" s="92" t="s">
        <v>132</v>
      </c>
      <c r="FQ610" s="92" t="s">
        <v>132</v>
      </c>
      <c r="FR610" s="92" t="s">
        <v>132</v>
      </c>
      <c r="FS610" s="107" t="s">
        <v>807</v>
      </c>
      <c r="FT610" s="92" t="s">
        <v>132</v>
      </c>
      <c r="FU610" s="92"/>
      <c r="GM610" s="99"/>
    </row>
    <row r="611" spans="1:195" s="75" customFormat="1" x14ac:dyDescent="0.25">
      <c r="A611" s="85">
        <v>2022</v>
      </c>
      <c r="B611" s="76">
        <v>44926</v>
      </c>
      <c r="C611" s="85" t="s">
        <v>121</v>
      </c>
      <c r="D611" s="85" t="s">
        <v>122</v>
      </c>
      <c r="E611" s="85" t="s">
        <v>123</v>
      </c>
      <c r="F611" s="77">
        <f t="shared" si="392"/>
        <v>610</v>
      </c>
      <c r="G611" s="85" t="s">
        <v>1586</v>
      </c>
      <c r="H611" s="85">
        <v>86</v>
      </c>
      <c r="I611" s="85" t="s">
        <v>797</v>
      </c>
      <c r="J611" s="217" t="s">
        <v>911</v>
      </c>
      <c r="K611" s="77" t="str">
        <f>VLOOKUP(J611,[1]CodMpios!$B$1075:$E$1087,4,FALSE)</f>
        <v>86568 - Puerto Asís</v>
      </c>
      <c r="L611" s="77" t="str">
        <f>VLOOKUP($J611,[1]Coord_Mpios_X_Y!$B$102:$K$114,9,FALSE)</f>
        <v>0,478611463602</v>
      </c>
      <c r="M611" s="77" t="str">
        <f>VLOOKUP($J611,[1]Coord_Mpios_X_Y!$B$102:$K$114,10,FALSE)</f>
        <v>-76,328200149562</v>
      </c>
      <c r="N611" s="86" t="s">
        <v>1775</v>
      </c>
      <c r="O611" s="86" t="s">
        <v>1776</v>
      </c>
      <c r="P611" s="218"/>
      <c r="Q611" s="85" t="s">
        <v>126</v>
      </c>
      <c r="R611" s="85">
        <v>69035009</v>
      </c>
      <c r="S611" s="62" t="str">
        <f t="shared" si="374"/>
        <v>CC69035009</v>
      </c>
      <c r="T611" s="91" t="s">
        <v>1471</v>
      </c>
      <c r="U611" s="85" t="s">
        <v>530</v>
      </c>
      <c r="V611" s="85" t="s">
        <v>605</v>
      </c>
      <c r="W611" s="91" t="s">
        <v>312</v>
      </c>
      <c r="X611" s="87">
        <v>20404</v>
      </c>
      <c r="Y611" s="89">
        <f t="shared" si="389"/>
        <v>55</v>
      </c>
      <c r="Z611" s="63">
        <f>VLOOKUP($Y611,[1]Edades!$A$3:$H$153,4,FALSE)</f>
        <v>5</v>
      </c>
      <c r="AA611" s="63" t="str">
        <f>VLOOKUP($Y611,[1]Edades!$A$3:$H$153,6,FALSE)</f>
        <v>5 - Adultez</v>
      </c>
      <c r="AB611" s="63">
        <f>VLOOKUP($Y611,[1]Edades!$A$3:$H$153,7,FALSE)</f>
        <v>12</v>
      </c>
      <c r="AC611" s="63" t="str">
        <f>VLOOKUP($Y611,[1]Edades!$A$3:$H$153,8,FALSE)</f>
        <v>55-59</v>
      </c>
      <c r="AD611" s="91" t="s">
        <v>1590</v>
      </c>
      <c r="AE611" s="85">
        <v>2</v>
      </c>
      <c r="AF611" s="85" t="s">
        <v>807</v>
      </c>
      <c r="AG611" s="86" t="s">
        <v>1777</v>
      </c>
      <c r="AH611" s="85" t="s">
        <v>807</v>
      </c>
      <c r="AI611" s="85" t="s">
        <v>807</v>
      </c>
      <c r="AJ611" s="85" t="s">
        <v>807</v>
      </c>
      <c r="AK611" s="86" t="s">
        <v>1775</v>
      </c>
      <c r="AL611" s="86" t="s">
        <v>1600</v>
      </c>
      <c r="AM611" s="85" t="s">
        <v>1786</v>
      </c>
      <c r="AN611" s="85" t="s">
        <v>131</v>
      </c>
      <c r="AO611" s="85" t="s">
        <v>131</v>
      </c>
      <c r="AP611" s="85" t="s">
        <v>131</v>
      </c>
      <c r="AQ611" s="75" t="s">
        <v>1841</v>
      </c>
      <c r="AR611" s="53" t="str">
        <f t="shared" si="390"/>
        <v>86568 - Puerto Asís</v>
      </c>
      <c r="AS611" s="85" t="s">
        <v>1655</v>
      </c>
      <c r="AT611" s="85">
        <v>3114588123</v>
      </c>
      <c r="AU611" s="85" t="s">
        <v>1219</v>
      </c>
      <c r="AV611" s="85"/>
      <c r="AW611" s="85"/>
      <c r="AX611" s="85"/>
      <c r="AY611" s="85"/>
      <c r="AZ611" s="85"/>
      <c r="BA611" s="85">
        <v>86</v>
      </c>
      <c r="BB611" s="85" t="s">
        <v>1778</v>
      </c>
      <c r="BC611" s="85">
        <v>86568</v>
      </c>
      <c r="BD611" s="85" t="s">
        <v>1655</v>
      </c>
      <c r="BE611" s="89">
        <v>860010017201</v>
      </c>
      <c r="BF611" s="49" t="s">
        <v>1081</v>
      </c>
      <c r="BG611" s="85" t="s">
        <v>1779</v>
      </c>
      <c r="BH611" s="85" t="s">
        <v>1780</v>
      </c>
      <c r="BI611" s="85">
        <v>4201616</v>
      </c>
      <c r="BJ611" s="85"/>
      <c r="BK611" s="85"/>
      <c r="BL611" s="85" t="s">
        <v>807</v>
      </c>
      <c r="BM611" s="85" t="s">
        <v>130</v>
      </c>
      <c r="BN611" s="85" t="s">
        <v>132</v>
      </c>
      <c r="BO611" s="85">
        <v>0</v>
      </c>
      <c r="BP611" s="85" t="s">
        <v>132</v>
      </c>
      <c r="BQ611" s="85" t="s">
        <v>132</v>
      </c>
      <c r="BR611" s="85" t="s">
        <v>807</v>
      </c>
      <c r="BS611" s="85" t="s">
        <v>807</v>
      </c>
      <c r="BT611" s="142">
        <v>44837</v>
      </c>
      <c r="BU611" s="85" t="s">
        <v>1677</v>
      </c>
      <c r="BV611" s="85" t="s">
        <v>130</v>
      </c>
      <c r="BW611" s="91" t="s">
        <v>1678</v>
      </c>
      <c r="BX611" s="85"/>
      <c r="BY611" s="85" t="s">
        <v>132</v>
      </c>
      <c r="BZ611" s="85" t="s">
        <v>807</v>
      </c>
      <c r="CA611" s="85" t="s">
        <v>807</v>
      </c>
      <c r="CB611" s="85"/>
      <c r="CC611" s="85"/>
      <c r="CD611" s="85" t="s">
        <v>131</v>
      </c>
      <c r="CE611" s="88" t="s">
        <v>1681</v>
      </c>
      <c r="CF611" s="80" t="str">
        <f t="shared" si="399"/>
        <v>HTA</v>
      </c>
      <c r="CG611" s="109">
        <v>59</v>
      </c>
      <c r="CH611" s="95">
        <v>150</v>
      </c>
      <c r="CI611" s="50">
        <f t="shared" si="375"/>
        <v>26.222222222222221</v>
      </c>
      <c r="CJ611" s="18" t="str">
        <f t="shared" si="376"/>
        <v>SOBREPESO</v>
      </c>
      <c r="CK611" s="95">
        <f>Hoja1!L613</f>
        <v>20</v>
      </c>
      <c r="CL611" s="10" t="s">
        <v>1114</v>
      </c>
      <c r="CM611" s="114">
        <v>44643</v>
      </c>
      <c r="CN611" s="92"/>
      <c r="CO611" s="75">
        <v>1</v>
      </c>
      <c r="CP611" s="98">
        <v>44643</v>
      </c>
      <c r="CQ611" s="75">
        <v>2</v>
      </c>
      <c r="CR611" s="65" t="s">
        <v>1222</v>
      </c>
      <c r="CS611" s="75">
        <v>0</v>
      </c>
      <c r="CT611" s="110" t="s">
        <v>131</v>
      </c>
      <c r="CU611" s="93" t="s">
        <v>807</v>
      </c>
      <c r="CV611" s="92"/>
      <c r="CW611" s="102">
        <v>160</v>
      </c>
      <c r="CX611" s="102">
        <v>80</v>
      </c>
      <c r="CY611" s="93" t="s">
        <v>807</v>
      </c>
      <c r="CZ611" s="92" t="s">
        <v>132</v>
      </c>
      <c r="DA611" s="75" t="s">
        <v>807</v>
      </c>
      <c r="DB611" s="92">
        <v>0</v>
      </c>
      <c r="DC611" s="75" t="str">
        <f t="shared" si="377"/>
        <v/>
      </c>
      <c r="DD611" s="16" t="str">
        <f t="shared" si="378"/>
        <v/>
      </c>
      <c r="DE611" s="16" t="str">
        <f t="shared" si="379"/>
        <v/>
      </c>
      <c r="DF611" s="16" t="str">
        <f t="shared" si="393"/>
        <v/>
      </c>
      <c r="DG611" s="16" t="str">
        <f t="shared" si="391"/>
        <v xml:space="preserve"> +  +  + </v>
      </c>
      <c r="DH611" s="16" t="str">
        <f>E611</f>
        <v>HTA</v>
      </c>
      <c r="DI611" s="98"/>
      <c r="DJ611" s="75" t="str">
        <f t="shared" si="380"/>
        <v>NO</v>
      </c>
      <c r="DL611" s="98"/>
      <c r="DM611" s="98">
        <v>44698</v>
      </c>
      <c r="DN611" s="75" t="str">
        <f t="shared" si="381"/>
        <v>SI</v>
      </c>
      <c r="DO611" s="98"/>
      <c r="DP611" s="75" t="str">
        <f t="shared" si="382"/>
        <v>NO</v>
      </c>
      <c r="DQ611" s="98"/>
      <c r="DR611" s="75" t="str">
        <f t="shared" si="383"/>
        <v>NO</v>
      </c>
      <c r="DS611" s="98">
        <v>44739</v>
      </c>
      <c r="DT611" s="75" t="str">
        <f t="shared" si="384"/>
        <v>SI</v>
      </c>
      <c r="DU611" s="98"/>
      <c r="DV611" s="75" t="str">
        <f t="shared" si="385"/>
        <v>NO</v>
      </c>
      <c r="DW611" s="98"/>
      <c r="DX611" s="75" t="str">
        <f t="shared" si="386"/>
        <v>NO</v>
      </c>
      <c r="DY611" s="98">
        <v>44651</v>
      </c>
      <c r="DZ611" s="75" t="str">
        <f t="shared" si="387"/>
        <v>SI</v>
      </c>
      <c r="EA611" s="98"/>
      <c r="EB611" s="75" t="str">
        <f t="shared" si="388"/>
        <v>NO</v>
      </c>
      <c r="EC611" s="98" t="s">
        <v>807</v>
      </c>
      <c r="ED611" s="92" t="s">
        <v>1530</v>
      </c>
      <c r="EE611" s="92"/>
      <c r="EF611" s="98" t="s">
        <v>807</v>
      </c>
      <c r="EG611" s="94"/>
      <c r="EH611" s="99"/>
      <c r="EI611" s="99" t="s">
        <v>807</v>
      </c>
      <c r="EJ611" s="99"/>
      <c r="EK611" s="111">
        <v>44634</v>
      </c>
      <c r="EL611" s="92">
        <v>0.75</v>
      </c>
      <c r="EM611" s="112">
        <v>44634</v>
      </c>
      <c r="EN611" s="102">
        <v>118</v>
      </c>
      <c r="EO611" s="111">
        <v>44634</v>
      </c>
      <c r="EP611" s="92">
        <v>188</v>
      </c>
      <c r="EQ611" s="111">
        <v>44634</v>
      </c>
      <c r="ER611" s="99">
        <v>136.6</v>
      </c>
      <c r="ES611" s="111">
        <v>44634</v>
      </c>
      <c r="ET611" s="192">
        <v>42</v>
      </c>
      <c r="EU611" s="111">
        <v>44642</v>
      </c>
      <c r="EV611" s="92">
        <v>47</v>
      </c>
      <c r="EW611" s="101"/>
      <c r="EX611" s="92"/>
      <c r="EY611" s="103"/>
      <c r="EZ611" s="92"/>
      <c r="FA611" s="102"/>
      <c r="FB611" s="102"/>
      <c r="FC611" s="92"/>
      <c r="FD611" s="92"/>
      <c r="FE611" s="103"/>
      <c r="FF611" s="105"/>
      <c r="FG611" s="111"/>
      <c r="FH611" s="125"/>
      <c r="FI611" s="92"/>
      <c r="FJ611" s="94"/>
      <c r="FK611" s="92"/>
      <c r="FL611" s="114">
        <v>44837</v>
      </c>
      <c r="FM611" s="98" t="s">
        <v>1530</v>
      </c>
      <c r="FN611" s="114">
        <v>44929</v>
      </c>
      <c r="FO611" s="107"/>
      <c r="FP611" s="92" t="s">
        <v>132</v>
      </c>
      <c r="FQ611" s="92" t="s">
        <v>132</v>
      </c>
      <c r="FR611" s="92" t="s">
        <v>132</v>
      </c>
      <c r="FS611" s="107" t="s">
        <v>807</v>
      </c>
      <c r="FT611" s="92" t="s">
        <v>132</v>
      </c>
      <c r="FU611" s="92"/>
      <c r="GM611" s="102"/>
    </row>
    <row r="612" spans="1:195" s="75" customFormat="1" x14ac:dyDescent="0.25">
      <c r="A612" s="85">
        <v>2022</v>
      </c>
      <c r="B612" s="76">
        <v>44926</v>
      </c>
      <c r="C612" s="85" t="s">
        <v>121</v>
      </c>
      <c r="D612" s="85" t="s">
        <v>122</v>
      </c>
      <c r="E612" s="85" t="s">
        <v>123</v>
      </c>
      <c r="F612" s="77">
        <f t="shared" si="392"/>
        <v>611</v>
      </c>
      <c r="G612" s="85" t="s">
        <v>1586</v>
      </c>
      <c r="H612" s="85">
        <v>86</v>
      </c>
      <c r="I612" s="85" t="s">
        <v>797</v>
      </c>
      <c r="J612" s="217" t="s">
        <v>994</v>
      </c>
      <c r="K612" s="77" t="str">
        <f>VLOOKUP(J612,[1]CodMpios!$B$1075:$E$1087,4,FALSE)</f>
        <v>86219 - Colon</v>
      </c>
      <c r="L612" s="77" t="str">
        <f>VLOOKUP($J612,[1]Coord_Mpios_X_Y!$B$102:$K$114,9,FALSE)</f>
        <v>1,223217818289</v>
      </c>
      <c r="M612" s="77" t="str">
        <f>VLOOKUP($J612,[1]Coord_Mpios_X_Y!$B$102:$K$114,10,FALSE)</f>
        <v>-76,966729621599</v>
      </c>
      <c r="N612" s="86" t="s">
        <v>1775</v>
      </c>
      <c r="O612" s="86" t="s">
        <v>1776</v>
      </c>
      <c r="P612" s="218"/>
      <c r="Q612" s="85" t="s">
        <v>126</v>
      </c>
      <c r="R612" s="108">
        <v>27353988</v>
      </c>
      <c r="S612" s="62" t="str">
        <f t="shared" si="374"/>
        <v>CC27353988</v>
      </c>
      <c r="T612" s="91" t="s">
        <v>1469</v>
      </c>
      <c r="U612" s="85" t="s">
        <v>279</v>
      </c>
      <c r="V612" s="91" t="s">
        <v>199</v>
      </c>
      <c r="W612" s="85" t="s">
        <v>210</v>
      </c>
      <c r="X612" s="87">
        <v>20253</v>
      </c>
      <c r="Y612" s="89">
        <f t="shared" si="389"/>
        <v>55</v>
      </c>
      <c r="Z612" s="63">
        <f>VLOOKUP($Y612,[1]Edades!$A$3:$H$153,4,FALSE)</f>
        <v>5</v>
      </c>
      <c r="AA612" s="63" t="str">
        <f>VLOOKUP($Y612,[1]Edades!$A$3:$H$153,6,FALSE)</f>
        <v>5 - Adultez</v>
      </c>
      <c r="AB612" s="63">
        <f>VLOOKUP($Y612,[1]Edades!$A$3:$H$153,7,FALSE)</f>
        <v>12</v>
      </c>
      <c r="AC612" s="63" t="str">
        <f>VLOOKUP($Y612,[1]Edades!$A$3:$H$153,8,FALSE)</f>
        <v>55-59</v>
      </c>
      <c r="AD612" s="91" t="s">
        <v>1590</v>
      </c>
      <c r="AE612" s="85">
        <v>2</v>
      </c>
      <c r="AF612" s="85" t="s">
        <v>807</v>
      </c>
      <c r="AG612" s="86" t="s">
        <v>1777</v>
      </c>
      <c r="AH612" s="85" t="s">
        <v>807</v>
      </c>
      <c r="AI612" s="85" t="s">
        <v>807</v>
      </c>
      <c r="AJ612" s="85" t="s">
        <v>807</v>
      </c>
      <c r="AK612" s="86" t="s">
        <v>1775</v>
      </c>
      <c r="AL612" s="86" t="s">
        <v>1602</v>
      </c>
      <c r="AM612" s="85" t="s">
        <v>1786</v>
      </c>
      <c r="AN612" s="85" t="s">
        <v>131</v>
      </c>
      <c r="AO612" s="85" t="s">
        <v>131</v>
      </c>
      <c r="AP612" s="85" t="s">
        <v>131</v>
      </c>
      <c r="AQ612" s="75" t="s">
        <v>1841</v>
      </c>
      <c r="AR612" s="53" t="str">
        <f t="shared" si="390"/>
        <v>86219 - Colon</v>
      </c>
      <c r="AS612" s="85" t="s">
        <v>1670</v>
      </c>
      <c r="AT612" s="85">
        <v>3217775869</v>
      </c>
      <c r="AU612" s="85" t="s">
        <v>1219</v>
      </c>
      <c r="AV612" s="85"/>
      <c r="AW612" s="85"/>
      <c r="AX612" s="85"/>
      <c r="AY612" s="85"/>
      <c r="AZ612" s="85"/>
      <c r="BA612" s="85">
        <v>86</v>
      </c>
      <c r="BB612" s="85" t="s">
        <v>1778</v>
      </c>
      <c r="BC612" s="85">
        <v>86219</v>
      </c>
      <c r="BD612" s="85" t="s">
        <v>1670</v>
      </c>
      <c r="BE612" s="89">
        <v>860010017201</v>
      </c>
      <c r="BF612" t="s">
        <v>1079</v>
      </c>
      <c r="BG612" s="85" t="s">
        <v>1779</v>
      </c>
      <c r="BH612" s="85" t="s">
        <v>1780</v>
      </c>
      <c r="BI612" s="85">
        <v>4201616</v>
      </c>
      <c r="BJ612" s="85"/>
      <c r="BK612" s="85"/>
      <c r="BL612" s="85" t="s">
        <v>807</v>
      </c>
      <c r="BM612" s="85" t="s">
        <v>130</v>
      </c>
      <c r="BN612" s="85" t="s">
        <v>132</v>
      </c>
      <c r="BO612" s="85">
        <v>0</v>
      </c>
      <c r="BP612" s="85" t="s">
        <v>132</v>
      </c>
      <c r="BQ612" s="85" t="s">
        <v>132</v>
      </c>
      <c r="BR612" s="85" t="s">
        <v>807</v>
      </c>
      <c r="BS612" s="85" t="s">
        <v>807</v>
      </c>
      <c r="BT612" s="90">
        <v>44649</v>
      </c>
      <c r="BU612" s="85" t="s">
        <v>1677</v>
      </c>
      <c r="BV612" s="85" t="s">
        <v>130</v>
      </c>
      <c r="BW612" s="91" t="s">
        <v>1678</v>
      </c>
      <c r="BX612" s="85"/>
      <c r="BY612" s="85" t="s">
        <v>132</v>
      </c>
      <c r="BZ612" s="85" t="s">
        <v>807</v>
      </c>
      <c r="CA612" s="85" t="s">
        <v>807</v>
      </c>
      <c r="CB612" s="85"/>
      <c r="CC612" s="85"/>
      <c r="CD612" s="85" t="s">
        <v>131</v>
      </c>
      <c r="CE612" s="88" t="s">
        <v>1681</v>
      </c>
      <c r="CF612" s="80" t="str">
        <f t="shared" si="399"/>
        <v>HTA</v>
      </c>
      <c r="CG612" s="109">
        <v>66</v>
      </c>
      <c r="CH612" s="95">
        <v>160</v>
      </c>
      <c r="CI612" s="50">
        <f t="shared" si="375"/>
        <v>25.781249999999996</v>
      </c>
      <c r="CJ612" s="18" t="str">
        <f t="shared" si="376"/>
        <v>SOBREPESO</v>
      </c>
      <c r="CK612" s="95">
        <f>Hoja1!L614</f>
        <v>14</v>
      </c>
      <c r="CL612" s="10" t="s">
        <v>1113</v>
      </c>
      <c r="CM612" s="97">
        <v>44649</v>
      </c>
      <c r="CN612" s="92"/>
      <c r="CO612" s="75">
        <v>1</v>
      </c>
      <c r="CP612" s="97">
        <v>44649</v>
      </c>
      <c r="CQ612" s="75">
        <v>2</v>
      </c>
      <c r="CR612" s="65" t="s">
        <v>1222</v>
      </c>
      <c r="CS612" s="75">
        <v>0</v>
      </c>
      <c r="CT612" s="92" t="s">
        <v>131</v>
      </c>
      <c r="CU612" s="93" t="s">
        <v>807</v>
      </c>
      <c r="CV612" s="92"/>
      <c r="CW612" s="102">
        <v>140</v>
      </c>
      <c r="CX612" s="102">
        <v>80</v>
      </c>
      <c r="CY612" s="93" t="s">
        <v>807</v>
      </c>
      <c r="CZ612" s="92" t="s">
        <v>132</v>
      </c>
      <c r="DA612" s="75" t="s">
        <v>807</v>
      </c>
      <c r="DB612" s="92">
        <v>0</v>
      </c>
      <c r="DC612" s="75" t="str">
        <f t="shared" si="377"/>
        <v/>
      </c>
      <c r="DD612" s="16" t="str">
        <f t="shared" si="378"/>
        <v/>
      </c>
      <c r="DE612" s="16" t="str">
        <f t="shared" si="379"/>
        <v/>
      </c>
      <c r="DF612" s="16" t="str">
        <f t="shared" si="393"/>
        <v/>
      </c>
      <c r="DG612" s="16" t="str">
        <f t="shared" si="391"/>
        <v xml:space="preserve"> +  +  + </v>
      </c>
      <c r="DH612" s="16" t="str">
        <f t="shared" ref="DH612:DH614" si="402">E612</f>
        <v>HTA</v>
      </c>
      <c r="DI612" s="98"/>
      <c r="DJ612" s="75" t="str">
        <f t="shared" si="380"/>
        <v>NO</v>
      </c>
      <c r="DL612" s="98"/>
      <c r="DM612" s="98"/>
      <c r="DN612" s="75" t="str">
        <f t="shared" si="381"/>
        <v>NO</v>
      </c>
      <c r="DO612" s="98"/>
      <c r="DP612" s="75" t="str">
        <f t="shared" si="382"/>
        <v>NO</v>
      </c>
      <c r="DQ612" s="98"/>
      <c r="DR612" s="75" t="str">
        <f t="shared" si="383"/>
        <v>NO</v>
      </c>
      <c r="DS612" s="98"/>
      <c r="DT612" s="75" t="str">
        <f t="shared" si="384"/>
        <v>NO</v>
      </c>
      <c r="DU612" s="98"/>
      <c r="DV612" s="75" t="str">
        <f t="shared" si="385"/>
        <v>NO</v>
      </c>
      <c r="DW612" s="98"/>
      <c r="DX612" s="75" t="str">
        <f t="shared" si="386"/>
        <v>NO</v>
      </c>
      <c r="DY612" s="98">
        <v>44629</v>
      </c>
      <c r="DZ612" s="75" t="str">
        <f t="shared" si="387"/>
        <v>SI</v>
      </c>
      <c r="EA612" s="98"/>
      <c r="EB612" s="75" t="str">
        <f t="shared" si="388"/>
        <v>NO</v>
      </c>
      <c r="EC612" s="98" t="s">
        <v>807</v>
      </c>
      <c r="ED612" s="92" t="s">
        <v>1530</v>
      </c>
      <c r="EE612" s="92"/>
      <c r="EF612" s="98" t="s">
        <v>807</v>
      </c>
      <c r="EG612" s="94"/>
      <c r="EH612" s="92" t="s">
        <v>1793</v>
      </c>
      <c r="EI612" s="99" t="s">
        <v>807</v>
      </c>
      <c r="EJ612" s="99"/>
      <c r="EK612" s="111">
        <v>44611</v>
      </c>
      <c r="EL612" s="92">
        <v>0.6</v>
      </c>
      <c r="EM612" s="112">
        <v>44611</v>
      </c>
      <c r="EN612" s="102">
        <v>85</v>
      </c>
      <c r="EO612" s="111">
        <v>44611</v>
      </c>
      <c r="EP612" s="92">
        <v>223</v>
      </c>
      <c r="EQ612" s="111">
        <v>44611</v>
      </c>
      <c r="ER612" s="99">
        <v>143</v>
      </c>
      <c r="ES612" s="111">
        <v>44611</v>
      </c>
      <c r="ET612" s="192">
        <v>60</v>
      </c>
      <c r="EU612" s="111">
        <v>44611</v>
      </c>
      <c r="EV612" s="92">
        <v>100</v>
      </c>
      <c r="EW612" s="101" t="s">
        <v>1940</v>
      </c>
      <c r="EX612" s="92"/>
      <c r="EY612" s="103" t="s">
        <v>1836</v>
      </c>
      <c r="EZ612" s="92">
        <v>98</v>
      </c>
      <c r="FA612" s="102"/>
      <c r="FB612" s="102"/>
      <c r="FC612" s="92"/>
      <c r="FD612" s="92"/>
      <c r="FE612" s="112">
        <v>44611</v>
      </c>
      <c r="FF612" s="125">
        <v>0.5</v>
      </c>
      <c r="FG612" s="111">
        <v>44611</v>
      </c>
      <c r="FH612" s="125">
        <v>70</v>
      </c>
      <c r="FI612" s="92"/>
      <c r="FJ612" s="94"/>
      <c r="FK612" s="92"/>
      <c r="FL612" s="97">
        <v>44649</v>
      </c>
      <c r="FM612" s="98" t="s">
        <v>1530</v>
      </c>
      <c r="FN612" s="97">
        <v>45014</v>
      </c>
      <c r="FO612" s="107"/>
      <c r="FP612" s="92" t="s">
        <v>132</v>
      </c>
      <c r="FQ612" s="92" t="s">
        <v>132</v>
      </c>
      <c r="FR612" s="92" t="s">
        <v>132</v>
      </c>
      <c r="FS612" s="107" t="s">
        <v>807</v>
      </c>
      <c r="FT612" s="92" t="s">
        <v>132</v>
      </c>
      <c r="FU612" s="92"/>
      <c r="GM612" s="102"/>
    </row>
    <row r="613" spans="1:195" s="75" customFormat="1" x14ac:dyDescent="0.25">
      <c r="A613" s="85">
        <v>2022</v>
      </c>
      <c r="B613" s="76">
        <v>44926</v>
      </c>
      <c r="C613" s="85" t="s">
        <v>121</v>
      </c>
      <c r="D613" s="85" t="s">
        <v>122</v>
      </c>
      <c r="E613" s="85" t="s">
        <v>123</v>
      </c>
      <c r="F613" s="77">
        <f t="shared" si="392"/>
        <v>612</v>
      </c>
      <c r="G613" s="85" t="s">
        <v>1586</v>
      </c>
      <c r="H613" s="85">
        <v>86</v>
      </c>
      <c r="I613" s="85" t="s">
        <v>797</v>
      </c>
      <c r="J613" s="217" t="s">
        <v>911</v>
      </c>
      <c r="K613" s="77" t="str">
        <f>VLOOKUP(J613,[1]CodMpios!$B$1075:$E$1087,4,FALSE)</f>
        <v>86568 - Puerto Asís</v>
      </c>
      <c r="L613" s="77" t="str">
        <f>VLOOKUP($J613,[1]Coord_Mpios_X_Y!$B$102:$K$114,9,FALSE)</f>
        <v>0,478611463602</v>
      </c>
      <c r="M613" s="77" t="str">
        <f>VLOOKUP($J613,[1]Coord_Mpios_X_Y!$B$102:$K$114,10,FALSE)</f>
        <v>-76,328200149562</v>
      </c>
      <c r="N613" s="86" t="s">
        <v>1775</v>
      </c>
      <c r="O613" s="86" t="s">
        <v>1776</v>
      </c>
      <c r="P613" s="218"/>
      <c r="Q613" s="85" t="s">
        <v>126</v>
      </c>
      <c r="R613" s="108">
        <v>29991160</v>
      </c>
      <c r="S613" s="62" t="str">
        <f t="shared" si="374"/>
        <v>CC29991160</v>
      </c>
      <c r="T613" s="91" t="s">
        <v>189</v>
      </c>
      <c r="U613" s="85" t="s">
        <v>333</v>
      </c>
      <c r="V613" s="91" t="s">
        <v>752</v>
      </c>
      <c r="W613" s="85" t="s">
        <v>966</v>
      </c>
      <c r="X613" s="87">
        <v>19031</v>
      </c>
      <c r="Y613" s="89">
        <f t="shared" si="389"/>
        <v>52</v>
      </c>
      <c r="Z613" s="63">
        <f>VLOOKUP($Y613,[1]Edades!$A$3:$H$153,4,FALSE)</f>
        <v>5</v>
      </c>
      <c r="AA613" s="63" t="str">
        <f>VLOOKUP($Y613,[1]Edades!$A$3:$H$153,6,FALSE)</f>
        <v>5 - Adultez</v>
      </c>
      <c r="AB613" s="63">
        <f>VLOOKUP($Y613,[1]Edades!$A$3:$H$153,7,FALSE)</f>
        <v>11</v>
      </c>
      <c r="AC613" s="63" t="str">
        <f>VLOOKUP($Y613,[1]Edades!$A$3:$H$153,8,FALSE)</f>
        <v>50-54</v>
      </c>
      <c r="AD613" s="91" t="s">
        <v>1590</v>
      </c>
      <c r="AE613" s="85">
        <v>2</v>
      </c>
      <c r="AF613" s="85" t="s">
        <v>807</v>
      </c>
      <c r="AG613" s="86" t="s">
        <v>1777</v>
      </c>
      <c r="AH613" s="85" t="s">
        <v>807</v>
      </c>
      <c r="AI613" s="85" t="s">
        <v>807</v>
      </c>
      <c r="AJ613" s="85" t="s">
        <v>807</v>
      </c>
      <c r="AK613" s="86" t="s">
        <v>1775</v>
      </c>
      <c r="AL613" s="85" t="s">
        <v>807</v>
      </c>
      <c r="AM613" s="85" t="s">
        <v>1786</v>
      </c>
      <c r="AN613" s="85" t="s">
        <v>131</v>
      </c>
      <c r="AO613" s="85" t="s">
        <v>131</v>
      </c>
      <c r="AP613" s="85" t="s">
        <v>131</v>
      </c>
      <c r="AQ613" s="75" t="s">
        <v>1841</v>
      </c>
      <c r="AR613" s="53" t="str">
        <f t="shared" si="390"/>
        <v>86568 - Puerto Asís</v>
      </c>
      <c r="AS613" s="85" t="s">
        <v>1655</v>
      </c>
      <c r="AT613" s="85">
        <v>3144254926</v>
      </c>
      <c r="AU613" s="85" t="s">
        <v>1219</v>
      </c>
      <c r="AV613" s="85"/>
      <c r="AW613" s="85"/>
      <c r="AX613" s="85"/>
      <c r="AY613" s="85"/>
      <c r="AZ613" s="85"/>
      <c r="BA613" s="85">
        <v>86</v>
      </c>
      <c r="BB613" s="85" t="s">
        <v>1778</v>
      </c>
      <c r="BC613" s="85">
        <v>86568</v>
      </c>
      <c r="BD613" s="85" t="s">
        <v>1655</v>
      </c>
      <c r="BE613" s="89">
        <v>860010017201</v>
      </c>
      <c r="BF613" s="49" t="s">
        <v>1081</v>
      </c>
      <c r="BG613" s="85" t="s">
        <v>1779</v>
      </c>
      <c r="BH613" s="85" t="s">
        <v>1780</v>
      </c>
      <c r="BI613" s="85">
        <v>4201616</v>
      </c>
      <c r="BJ613" s="85"/>
      <c r="BK613" s="85"/>
      <c r="BL613" s="85" t="s">
        <v>807</v>
      </c>
      <c r="BM613" s="85" t="s">
        <v>130</v>
      </c>
      <c r="BN613" s="85" t="s">
        <v>132</v>
      </c>
      <c r="BO613" s="85">
        <v>0</v>
      </c>
      <c r="BP613" s="85" t="s">
        <v>132</v>
      </c>
      <c r="BQ613" s="85" t="s">
        <v>132</v>
      </c>
      <c r="BR613" s="85" t="s">
        <v>807</v>
      </c>
      <c r="BS613" s="85" t="s">
        <v>807</v>
      </c>
      <c r="BT613" s="142">
        <v>44690</v>
      </c>
      <c r="BU613" s="85" t="s">
        <v>1677</v>
      </c>
      <c r="BV613" s="85" t="s">
        <v>130</v>
      </c>
      <c r="BW613" s="91" t="s">
        <v>1892</v>
      </c>
      <c r="BX613" s="85"/>
      <c r="BY613" s="88" t="s">
        <v>130</v>
      </c>
      <c r="BZ613" s="127" t="s">
        <v>132</v>
      </c>
      <c r="CA613" s="85" t="s">
        <v>807</v>
      </c>
      <c r="CB613" s="85"/>
      <c r="CC613" s="85"/>
      <c r="CD613" s="85" t="s">
        <v>131</v>
      </c>
      <c r="CE613" s="88" t="s">
        <v>1681</v>
      </c>
      <c r="CF613" s="80" t="str">
        <f t="shared" si="399"/>
        <v>HTA</v>
      </c>
      <c r="CG613" s="109">
        <v>90</v>
      </c>
      <c r="CH613" s="95">
        <v>165</v>
      </c>
      <c r="CI613" s="50">
        <f t="shared" si="375"/>
        <v>33.057851239669425</v>
      </c>
      <c r="CJ613" s="18" t="str">
        <f t="shared" si="376"/>
        <v>OBESIDAD</v>
      </c>
      <c r="CK613" s="95">
        <f>Hoja1!L615</f>
        <v>16</v>
      </c>
      <c r="CL613" s="10" t="s">
        <v>1113</v>
      </c>
      <c r="CM613" s="114">
        <v>44650</v>
      </c>
      <c r="CN613" s="92"/>
      <c r="CO613" s="75">
        <v>1</v>
      </c>
      <c r="CP613" s="98">
        <v>44650</v>
      </c>
      <c r="CQ613" s="75">
        <v>2</v>
      </c>
      <c r="CR613" s="65" t="s">
        <v>1222</v>
      </c>
      <c r="CS613" s="75">
        <v>0</v>
      </c>
      <c r="CT613" s="110" t="s">
        <v>131</v>
      </c>
      <c r="CU613" s="93" t="s">
        <v>807</v>
      </c>
      <c r="CV613" s="92"/>
      <c r="CW613" s="102">
        <v>120</v>
      </c>
      <c r="CX613" s="102">
        <v>70</v>
      </c>
      <c r="CY613" s="93" t="s">
        <v>807</v>
      </c>
      <c r="CZ613" s="92" t="s">
        <v>132</v>
      </c>
      <c r="DA613" s="75" t="s">
        <v>807</v>
      </c>
      <c r="DB613" s="92">
        <v>0</v>
      </c>
      <c r="DC613" s="75" t="str">
        <f t="shared" si="377"/>
        <v/>
      </c>
      <c r="DD613" s="16" t="str">
        <f t="shared" si="378"/>
        <v/>
      </c>
      <c r="DE613" s="16" t="str">
        <f t="shared" si="379"/>
        <v/>
      </c>
      <c r="DF613" s="16" t="str">
        <f t="shared" si="393"/>
        <v/>
      </c>
      <c r="DG613" s="16" t="str">
        <f t="shared" si="391"/>
        <v xml:space="preserve"> +  +  + </v>
      </c>
      <c r="DH613" s="16" t="str">
        <f t="shared" si="402"/>
        <v>HTA</v>
      </c>
      <c r="DI613" s="98"/>
      <c r="DJ613" s="75" t="str">
        <f t="shared" si="380"/>
        <v>NO</v>
      </c>
      <c r="DL613" s="98"/>
      <c r="DM613" s="98"/>
      <c r="DN613" s="75" t="str">
        <f t="shared" si="381"/>
        <v>NO</v>
      </c>
      <c r="DO613" s="98"/>
      <c r="DP613" s="75" t="str">
        <f t="shared" si="382"/>
        <v>NO</v>
      </c>
      <c r="DQ613" s="98"/>
      <c r="DR613" s="75" t="str">
        <f t="shared" si="383"/>
        <v>NO</v>
      </c>
      <c r="DS613" s="98"/>
      <c r="DT613" s="75" t="str">
        <f t="shared" si="384"/>
        <v>NO</v>
      </c>
      <c r="DU613" s="98"/>
      <c r="DV613" s="75" t="str">
        <f t="shared" si="385"/>
        <v>NO</v>
      </c>
      <c r="DW613" s="98"/>
      <c r="DX613" s="75" t="str">
        <f t="shared" si="386"/>
        <v>NO</v>
      </c>
      <c r="DY613" s="98">
        <v>44683</v>
      </c>
      <c r="DZ613" s="75" t="str">
        <f t="shared" si="387"/>
        <v>SI</v>
      </c>
      <c r="EA613" s="98"/>
      <c r="EB613" s="75" t="str">
        <f t="shared" si="388"/>
        <v>NO</v>
      </c>
      <c r="EC613" s="98" t="s">
        <v>807</v>
      </c>
      <c r="ED613" s="92" t="s">
        <v>1530</v>
      </c>
      <c r="EE613" s="92"/>
      <c r="EF613" s="98" t="s">
        <v>807</v>
      </c>
      <c r="EG613" s="94"/>
      <c r="EH613" s="99"/>
      <c r="EI613" s="99" t="s">
        <v>807</v>
      </c>
      <c r="EJ613" s="99"/>
      <c r="EK613" s="111">
        <v>44677</v>
      </c>
      <c r="EL613" s="92">
        <v>0.55000000000000004</v>
      </c>
      <c r="EM613" s="112">
        <v>44677</v>
      </c>
      <c r="EN613" s="102">
        <v>84</v>
      </c>
      <c r="EO613" s="111">
        <v>44677</v>
      </c>
      <c r="EP613" s="92">
        <v>281</v>
      </c>
      <c r="EQ613" s="111">
        <v>44677</v>
      </c>
      <c r="ER613" s="99">
        <v>198.2</v>
      </c>
      <c r="ES613" s="111">
        <v>44677</v>
      </c>
      <c r="ET613" s="192">
        <v>46</v>
      </c>
      <c r="EU613" s="111">
        <v>44677</v>
      </c>
      <c r="EV613" s="92">
        <v>184</v>
      </c>
      <c r="EW613" s="111">
        <v>44677</v>
      </c>
      <c r="EX613" s="92"/>
      <c r="EY613" s="103"/>
      <c r="EZ613" s="92"/>
      <c r="FA613" s="102"/>
      <c r="FB613" s="102"/>
      <c r="FC613" s="92"/>
      <c r="FD613" s="92"/>
      <c r="FE613" s="112">
        <v>44677</v>
      </c>
      <c r="FF613" s="125">
        <v>5.3</v>
      </c>
      <c r="FG613" s="111">
        <v>44677</v>
      </c>
      <c r="FH613" s="125">
        <v>55.2</v>
      </c>
      <c r="FI613" s="92"/>
      <c r="FJ613" s="94"/>
      <c r="FK613" s="92"/>
      <c r="FL613" s="114">
        <v>44690</v>
      </c>
      <c r="FM613" s="98" t="s">
        <v>1530</v>
      </c>
      <c r="FN613" s="114">
        <v>44782</v>
      </c>
      <c r="FO613" s="107" t="s">
        <v>807</v>
      </c>
      <c r="FP613" s="92" t="s">
        <v>132</v>
      </c>
      <c r="FQ613" s="92" t="s">
        <v>132</v>
      </c>
      <c r="FR613" s="92" t="s">
        <v>132</v>
      </c>
      <c r="FS613" s="107" t="s">
        <v>807</v>
      </c>
      <c r="FT613" s="92" t="s">
        <v>132</v>
      </c>
      <c r="FU613" s="92"/>
      <c r="GM613" s="102"/>
    </row>
    <row r="614" spans="1:195" s="75" customFormat="1" x14ac:dyDescent="0.25">
      <c r="A614" s="85">
        <v>2022</v>
      </c>
      <c r="B614" s="76">
        <v>44926</v>
      </c>
      <c r="C614" s="85" t="s">
        <v>121</v>
      </c>
      <c r="D614" s="85" t="s">
        <v>122</v>
      </c>
      <c r="E614" s="85" t="s">
        <v>1474</v>
      </c>
      <c r="F614" s="77">
        <f t="shared" si="392"/>
        <v>613</v>
      </c>
      <c r="G614" s="85" t="s">
        <v>1586</v>
      </c>
      <c r="H614" s="85">
        <v>86</v>
      </c>
      <c r="I614" s="85" t="s">
        <v>797</v>
      </c>
      <c r="J614" s="217" t="s">
        <v>983</v>
      </c>
      <c r="K614" s="77" t="str">
        <f>VLOOKUP(J614,[1]CodMpios!$B$1075:$E$1087,4,FALSE)</f>
        <v>86749 - Sibundoy</v>
      </c>
      <c r="L614" s="77" t="str">
        <f>VLOOKUP($J614,[1]Coord_Mpios_X_Y!$B$102:$K$114,9,FALSE)</f>
        <v>1,228746922448</v>
      </c>
      <c r="M614" s="77" t="str">
        <f>VLOOKUP($J614,[1]Coord_Mpios_X_Y!$B$102:$K$114,10,FALSE)</f>
        <v>-76,913075853547</v>
      </c>
      <c r="N614" s="86" t="s">
        <v>1784</v>
      </c>
      <c r="O614" s="86" t="s">
        <v>1776</v>
      </c>
      <c r="P614" s="218"/>
      <c r="Q614" s="85" t="s">
        <v>126</v>
      </c>
      <c r="R614" s="108">
        <v>13073308</v>
      </c>
      <c r="S614" s="62" t="str">
        <f t="shared" si="374"/>
        <v>CC13073308</v>
      </c>
      <c r="T614" s="91" t="s">
        <v>1178</v>
      </c>
      <c r="U614" s="85" t="s">
        <v>635</v>
      </c>
      <c r="V614" s="91" t="s">
        <v>414</v>
      </c>
      <c r="W614" s="85" t="s">
        <v>1397</v>
      </c>
      <c r="X614" s="87">
        <v>25700</v>
      </c>
      <c r="Y614" s="89">
        <f t="shared" si="389"/>
        <v>70</v>
      </c>
      <c r="Z614" s="63">
        <f>VLOOKUP($Y614,[1]Edades!$A$3:$H$153,4,FALSE)</f>
        <v>6</v>
      </c>
      <c r="AA614" s="63" t="str">
        <f>VLOOKUP($Y614,[1]Edades!$A$3:$H$153,6,FALSE)</f>
        <v>6 - Persona mayor</v>
      </c>
      <c r="AB614" s="63">
        <f>VLOOKUP($Y614,[1]Edades!$A$3:$H$153,7,FALSE)</f>
        <v>15</v>
      </c>
      <c r="AC614" s="63" t="str">
        <f>VLOOKUP($Y614,[1]Edades!$A$3:$H$153,8,FALSE)</f>
        <v>70-74</v>
      </c>
      <c r="AD614" s="91" t="s">
        <v>1589</v>
      </c>
      <c r="AE614" s="85">
        <v>1</v>
      </c>
      <c r="AF614" s="85" t="s">
        <v>807</v>
      </c>
      <c r="AG614" s="86" t="s">
        <v>1777</v>
      </c>
      <c r="AH614" s="85" t="s">
        <v>807</v>
      </c>
      <c r="AI614" s="85" t="s">
        <v>807</v>
      </c>
      <c r="AJ614" s="85" t="s">
        <v>807</v>
      </c>
      <c r="AK614" s="86" t="s">
        <v>1784</v>
      </c>
      <c r="AL614" s="85" t="s">
        <v>807</v>
      </c>
      <c r="AM614" s="85" t="s">
        <v>1786</v>
      </c>
      <c r="AN614" s="85" t="s">
        <v>131</v>
      </c>
      <c r="AO614" s="85" t="s">
        <v>131</v>
      </c>
      <c r="AP614" s="85" t="s">
        <v>131</v>
      </c>
      <c r="AQ614" s="75" t="s">
        <v>1841</v>
      </c>
      <c r="AR614" s="53" t="str">
        <f t="shared" si="390"/>
        <v>86749 - Sibundoy</v>
      </c>
      <c r="AS614" s="85" t="s">
        <v>1669</v>
      </c>
      <c r="AT614" s="85">
        <v>3184628697</v>
      </c>
      <c r="AU614" s="85" t="s">
        <v>1219</v>
      </c>
      <c r="AV614" s="85"/>
      <c r="AW614" s="85"/>
      <c r="AX614" s="85"/>
      <c r="AY614" s="85"/>
      <c r="AZ614" s="85"/>
      <c r="BA614" s="85">
        <v>86</v>
      </c>
      <c r="BB614" s="85" t="s">
        <v>1778</v>
      </c>
      <c r="BC614" s="85">
        <v>86749</v>
      </c>
      <c r="BD614" s="85" t="s">
        <v>1669</v>
      </c>
      <c r="BE614" s="89">
        <v>860010017201</v>
      </c>
      <c r="BF614" s="49" t="s">
        <v>1080</v>
      </c>
      <c r="BG614" s="85" t="s">
        <v>1779</v>
      </c>
      <c r="BH614" s="85" t="s">
        <v>1780</v>
      </c>
      <c r="BI614" s="85">
        <v>4201616</v>
      </c>
      <c r="BJ614" s="85"/>
      <c r="BK614" s="85"/>
      <c r="BL614" s="85" t="s">
        <v>807</v>
      </c>
      <c r="BM614" s="85" t="s">
        <v>130</v>
      </c>
      <c r="BN614" s="85" t="s">
        <v>132</v>
      </c>
      <c r="BO614" s="85">
        <v>0</v>
      </c>
      <c r="BP614" s="85" t="s">
        <v>132</v>
      </c>
      <c r="BQ614" s="85" t="s">
        <v>132</v>
      </c>
      <c r="BR614" s="85" t="s">
        <v>1676</v>
      </c>
      <c r="BS614" s="85" t="s">
        <v>132</v>
      </c>
      <c r="BT614" s="90">
        <v>44827</v>
      </c>
      <c r="BU614" s="85" t="s">
        <v>1677</v>
      </c>
      <c r="BV614" s="85" t="s">
        <v>130</v>
      </c>
      <c r="BW614" s="91" t="s">
        <v>131</v>
      </c>
      <c r="BX614" s="85"/>
      <c r="BY614" s="85" t="s">
        <v>131</v>
      </c>
      <c r="BZ614" s="85" t="s">
        <v>131</v>
      </c>
      <c r="CA614" s="85" t="s">
        <v>132</v>
      </c>
      <c r="CB614" s="121" t="s">
        <v>2086</v>
      </c>
      <c r="CC614" s="85"/>
      <c r="CD614" s="85" t="s">
        <v>131</v>
      </c>
      <c r="CE614" s="88" t="s">
        <v>1681</v>
      </c>
      <c r="CF614" s="80" t="str">
        <f t="shared" si="399"/>
        <v>DM</v>
      </c>
      <c r="CG614" s="109">
        <v>75</v>
      </c>
      <c r="CH614" s="95">
        <v>175</v>
      </c>
      <c r="CI614" s="50">
        <f t="shared" si="375"/>
        <v>24.489795918367346</v>
      </c>
      <c r="CJ614" s="18" t="str">
        <f t="shared" si="376"/>
        <v>NORMAL</v>
      </c>
      <c r="CK614" s="95">
        <f>Hoja1!L616</f>
        <v>21</v>
      </c>
      <c r="CL614" s="10" t="s">
        <v>1114</v>
      </c>
      <c r="CM614" s="97">
        <v>44652</v>
      </c>
      <c r="CN614" s="92"/>
      <c r="CO614" s="92">
        <v>2</v>
      </c>
      <c r="CP614" s="65" t="s">
        <v>1222</v>
      </c>
      <c r="CQ614" s="75">
        <v>1</v>
      </c>
      <c r="CR614" s="97">
        <v>44652</v>
      </c>
      <c r="CS614" s="75">
        <v>1</v>
      </c>
      <c r="CT614" s="92" t="s">
        <v>1709</v>
      </c>
      <c r="CU614" s="93" t="s">
        <v>807</v>
      </c>
      <c r="CV614" s="92"/>
      <c r="CW614" s="102">
        <v>110</v>
      </c>
      <c r="CX614" s="102">
        <v>79</v>
      </c>
      <c r="CY614" s="93" t="s">
        <v>807</v>
      </c>
      <c r="CZ614" s="92" t="s">
        <v>130</v>
      </c>
      <c r="DA614" s="75" t="s">
        <v>807</v>
      </c>
      <c r="DB614" s="92">
        <v>0</v>
      </c>
      <c r="DC614" s="75" t="str">
        <f t="shared" si="377"/>
        <v/>
      </c>
      <c r="DD614" s="16" t="str">
        <f t="shared" si="378"/>
        <v/>
      </c>
      <c r="DE614" s="16" t="str">
        <f t="shared" si="379"/>
        <v/>
      </c>
      <c r="DF614" s="16" t="str">
        <f t="shared" si="393"/>
        <v/>
      </c>
      <c r="DG614" s="16" t="str">
        <f t="shared" si="391"/>
        <v xml:space="preserve"> +  +  + </v>
      </c>
      <c r="DH614" s="16" t="str">
        <f t="shared" si="402"/>
        <v>DM</v>
      </c>
      <c r="DI614" s="98"/>
      <c r="DJ614" s="75" t="str">
        <f t="shared" si="380"/>
        <v>NO</v>
      </c>
      <c r="DL614" s="98"/>
      <c r="DM614" s="98">
        <v>44671</v>
      </c>
      <c r="DN614" s="75" t="str">
        <f t="shared" si="381"/>
        <v>SI</v>
      </c>
      <c r="DO614" s="98"/>
      <c r="DP614" s="75" t="str">
        <f t="shared" si="382"/>
        <v>NO</v>
      </c>
      <c r="DQ614" s="98"/>
      <c r="DR614" s="75" t="str">
        <f t="shared" si="383"/>
        <v>NO</v>
      </c>
      <c r="DS614" s="98"/>
      <c r="DT614" s="75" t="str">
        <f t="shared" si="384"/>
        <v>NO</v>
      </c>
      <c r="DU614" s="98"/>
      <c r="DV614" s="75" t="str">
        <f t="shared" si="385"/>
        <v>NO</v>
      </c>
      <c r="DW614" s="98"/>
      <c r="DX614" s="75" t="str">
        <f t="shared" si="386"/>
        <v>NO</v>
      </c>
      <c r="DY614" s="98">
        <v>44652</v>
      </c>
      <c r="DZ614" s="75" t="str">
        <f t="shared" si="387"/>
        <v>SI</v>
      </c>
      <c r="EA614" s="98"/>
      <c r="EB614" s="75" t="str">
        <f t="shared" si="388"/>
        <v>NO</v>
      </c>
      <c r="EC614" s="98" t="s">
        <v>807</v>
      </c>
      <c r="ED614" s="92" t="s">
        <v>1530</v>
      </c>
      <c r="EE614" s="92"/>
      <c r="EF614" s="98" t="s">
        <v>807</v>
      </c>
      <c r="EG614" s="94"/>
      <c r="EH614" s="99" t="s">
        <v>131</v>
      </c>
      <c r="EI614" s="99" t="s">
        <v>807</v>
      </c>
      <c r="EJ614" s="99"/>
      <c r="EK614" s="101">
        <v>44624</v>
      </c>
      <c r="EL614" s="92">
        <v>0.9</v>
      </c>
      <c r="EM614" s="103">
        <v>44624</v>
      </c>
      <c r="EN614" s="102">
        <v>223</v>
      </c>
      <c r="EO614" s="101">
        <v>44624</v>
      </c>
      <c r="EP614" s="92">
        <v>258</v>
      </c>
      <c r="EQ614" s="101">
        <v>44624</v>
      </c>
      <c r="ER614" s="99">
        <v>181.6</v>
      </c>
      <c r="ES614" s="101">
        <v>44624</v>
      </c>
      <c r="ET614" s="192">
        <v>52</v>
      </c>
      <c r="EU614" s="101">
        <v>44624</v>
      </c>
      <c r="EV614" s="92">
        <v>122</v>
      </c>
      <c r="EW614" s="101" t="s">
        <v>1940</v>
      </c>
      <c r="EX614" s="92"/>
      <c r="EY614" s="103">
        <v>44624</v>
      </c>
      <c r="EZ614" s="92">
        <v>10.3</v>
      </c>
      <c r="FA614" s="102"/>
      <c r="FB614" s="102"/>
      <c r="FC614" s="92"/>
      <c r="FD614" s="92"/>
      <c r="FE614" s="103">
        <v>44624</v>
      </c>
      <c r="FF614" s="105">
        <v>23</v>
      </c>
      <c r="FG614" s="101">
        <v>44624</v>
      </c>
      <c r="FH614" s="105">
        <v>75</v>
      </c>
      <c r="FI614" s="92"/>
      <c r="FJ614" s="94"/>
      <c r="FK614" s="92"/>
      <c r="FL614" s="97">
        <v>44827</v>
      </c>
      <c r="FM614" s="98" t="s">
        <v>1530</v>
      </c>
      <c r="FN614" s="97">
        <v>44918</v>
      </c>
      <c r="FO614" s="107" t="s">
        <v>807</v>
      </c>
      <c r="FP614" s="92" t="s">
        <v>132</v>
      </c>
      <c r="FQ614" s="92" t="s">
        <v>132</v>
      </c>
      <c r="FR614" s="92" t="s">
        <v>132</v>
      </c>
      <c r="FS614" s="107" t="s">
        <v>807</v>
      </c>
      <c r="FT614" s="92" t="s">
        <v>132</v>
      </c>
      <c r="FU614" s="92"/>
      <c r="GM614" s="102"/>
    </row>
    <row r="615" spans="1:195" s="75" customFormat="1" x14ac:dyDescent="0.25">
      <c r="A615" s="85">
        <v>2022</v>
      </c>
      <c r="B615" s="76">
        <v>44926</v>
      </c>
      <c r="C615" s="85" t="s">
        <v>121</v>
      </c>
      <c r="D615" s="85" t="s">
        <v>122</v>
      </c>
      <c r="E615" s="85" t="s">
        <v>123</v>
      </c>
      <c r="F615" s="77">
        <f t="shared" si="392"/>
        <v>614</v>
      </c>
      <c r="G615" s="85" t="s">
        <v>1586</v>
      </c>
      <c r="H615" s="85">
        <v>86</v>
      </c>
      <c r="I615" s="85" t="s">
        <v>797</v>
      </c>
      <c r="J615" s="217" t="s">
        <v>983</v>
      </c>
      <c r="K615" s="77" t="str">
        <f>VLOOKUP(J615,[1]CodMpios!$B$1075:$E$1087,4,FALSE)</f>
        <v>86749 - Sibundoy</v>
      </c>
      <c r="L615" s="77" t="str">
        <f>VLOOKUP($J615,[1]Coord_Mpios_X_Y!$B$102:$K$114,9,FALSE)</f>
        <v>1,228746922448</v>
      </c>
      <c r="M615" s="77" t="str">
        <f>VLOOKUP($J615,[1]Coord_Mpios_X_Y!$B$102:$K$114,10,FALSE)</f>
        <v>-76,913075853547</v>
      </c>
      <c r="N615" s="86" t="s">
        <v>1784</v>
      </c>
      <c r="O615" s="86" t="s">
        <v>1776</v>
      </c>
      <c r="P615" s="218"/>
      <c r="Q615" s="85" t="s">
        <v>126</v>
      </c>
      <c r="R615" s="85">
        <v>97480178</v>
      </c>
      <c r="S615" s="62" t="str">
        <f t="shared" si="374"/>
        <v>CC97480178</v>
      </c>
      <c r="T615" s="91" t="s">
        <v>996</v>
      </c>
      <c r="U615" s="85" t="s">
        <v>133</v>
      </c>
      <c r="V615" s="91" t="s">
        <v>246</v>
      </c>
      <c r="W615" s="91" t="s">
        <v>246</v>
      </c>
      <c r="X615" s="87">
        <v>23398</v>
      </c>
      <c r="Y615" s="89">
        <f t="shared" si="389"/>
        <v>64</v>
      </c>
      <c r="Z615" s="63">
        <f>VLOOKUP($Y615,[1]Edades!$A$3:$H$153,4,FALSE)</f>
        <v>6</v>
      </c>
      <c r="AA615" s="63" t="str">
        <f>VLOOKUP($Y615,[1]Edades!$A$3:$H$153,6,FALSE)</f>
        <v>6 - Persona mayor</v>
      </c>
      <c r="AB615" s="63">
        <f>VLOOKUP($Y615,[1]Edades!$A$3:$H$153,7,FALSE)</f>
        <v>13</v>
      </c>
      <c r="AC615" s="63" t="str">
        <f>VLOOKUP($Y615,[1]Edades!$A$3:$H$153,8,FALSE)</f>
        <v>60-64</v>
      </c>
      <c r="AD615" s="91" t="s">
        <v>1589</v>
      </c>
      <c r="AE615" s="85">
        <v>1</v>
      </c>
      <c r="AF615" s="85" t="s">
        <v>807</v>
      </c>
      <c r="AG615" s="86" t="s">
        <v>212</v>
      </c>
      <c r="AH615" s="86" t="s">
        <v>130</v>
      </c>
      <c r="AI615" s="85" t="s">
        <v>807</v>
      </c>
      <c r="AJ615" s="85" t="s">
        <v>807</v>
      </c>
      <c r="AK615" s="86" t="s">
        <v>1784</v>
      </c>
      <c r="AL615" s="85" t="s">
        <v>807</v>
      </c>
      <c r="AM615" s="85" t="s">
        <v>1786</v>
      </c>
      <c r="AN615" s="85" t="s">
        <v>131</v>
      </c>
      <c r="AO615" s="85" t="s">
        <v>131</v>
      </c>
      <c r="AP615" s="85" t="s">
        <v>131</v>
      </c>
      <c r="AQ615" s="75" t="s">
        <v>1841</v>
      </c>
      <c r="AR615" s="53" t="str">
        <f t="shared" si="390"/>
        <v>86749 - Sibundoy</v>
      </c>
      <c r="AS615" s="85" t="s">
        <v>1669</v>
      </c>
      <c r="AT615" s="88">
        <v>3122445768</v>
      </c>
      <c r="AU615" s="85" t="s">
        <v>1219</v>
      </c>
      <c r="AV615" s="85"/>
      <c r="AW615" s="85"/>
      <c r="AX615" s="85"/>
      <c r="AY615" s="85"/>
      <c r="AZ615" s="85"/>
      <c r="BA615" s="85">
        <v>86</v>
      </c>
      <c r="BB615" s="85" t="s">
        <v>1778</v>
      </c>
      <c r="BC615" s="85">
        <v>86749</v>
      </c>
      <c r="BD615" s="85" t="s">
        <v>1669</v>
      </c>
      <c r="BE615" s="89">
        <v>860010017201</v>
      </c>
      <c r="BF615" s="49" t="s">
        <v>1080</v>
      </c>
      <c r="BG615" s="85" t="s">
        <v>1779</v>
      </c>
      <c r="BH615" s="85" t="s">
        <v>1780</v>
      </c>
      <c r="BI615" s="85">
        <v>4201616</v>
      </c>
      <c r="BJ615" s="85"/>
      <c r="BK615" s="85"/>
      <c r="BL615" s="85" t="s">
        <v>807</v>
      </c>
      <c r="BM615" s="85" t="s">
        <v>130</v>
      </c>
      <c r="BN615" s="85" t="s">
        <v>132</v>
      </c>
      <c r="BO615" s="85">
        <v>0</v>
      </c>
      <c r="BP615" s="85" t="s">
        <v>132</v>
      </c>
      <c r="BQ615" s="85" t="s">
        <v>132</v>
      </c>
      <c r="BR615" s="85" t="s">
        <v>807</v>
      </c>
      <c r="BS615" s="85" t="s">
        <v>807</v>
      </c>
      <c r="BT615" s="90">
        <v>44652</v>
      </c>
      <c r="BU615" s="85" t="s">
        <v>1677</v>
      </c>
      <c r="BV615" s="85" t="s">
        <v>130</v>
      </c>
      <c r="BW615" s="91" t="s">
        <v>1808</v>
      </c>
      <c r="BX615" s="85"/>
      <c r="BY615" s="85" t="s">
        <v>132</v>
      </c>
      <c r="BZ615" s="85" t="s">
        <v>807</v>
      </c>
      <c r="CA615" s="85" t="s">
        <v>807</v>
      </c>
      <c r="CB615" s="85"/>
      <c r="CC615" s="85"/>
      <c r="CD615" s="85" t="s">
        <v>131</v>
      </c>
      <c r="CE615" s="88" t="s">
        <v>1681</v>
      </c>
      <c r="CF615" s="80" t="str">
        <f t="shared" si="399"/>
        <v>HTA</v>
      </c>
      <c r="CG615" s="109">
        <v>79</v>
      </c>
      <c r="CH615" s="95">
        <v>173</v>
      </c>
      <c r="CI615" s="50">
        <f t="shared" si="375"/>
        <v>26.395803401383272</v>
      </c>
      <c r="CJ615" s="18" t="str">
        <f t="shared" si="376"/>
        <v>SOBREPESO</v>
      </c>
      <c r="CK615" s="95">
        <f>Hoja1!L617</f>
        <v>7</v>
      </c>
      <c r="CL615" s="10" t="s">
        <v>1112</v>
      </c>
      <c r="CM615" s="97">
        <v>44652</v>
      </c>
      <c r="CN615" s="92"/>
      <c r="CO615" s="75">
        <v>1</v>
      </c>
      <c r="CP615" s="97">
        <v>44652</v>
      </c>
      <c r="CQ615" s="75">
        <v>2</v>
      </c>
      <c r="CR615" s="65" t="s">
        <v>1222</v>
      </c>
      <c r="CS615" s="75">
        <v>0</v>
      </c>
      <c r="CT615" s="92" t="s">
        <v>131</v>
      </c>
      <c r="CU615" s="93" t="s">
        <v>807</v>
      </c>
      <c r="CV615" s="92"/>
      <c r="CW615" s="93">
        <v>140</v>
      </c>
      <c r="CX615" s="92">
        <v>95</v>
      </c>
      <c r="CY615" s="93" t="s">
        <v>807</v>
      </c>
      <c r="CZ615" s="92" t="s">
        <v>130</v>
      </c>
      <c r="DA615" s="75" t="s">
        <v>807</v>
      </c>
      <c r="DB615" s="92">
        <v>0</v>
      </c>
      <c r="DC615" s="75" t="str">
        <f t="shared" si="377"/>
        <v/>
      </c>
      <c r="DD615" s="16" t="str">
        <f t="shared" si="378"/>
        <v>PRESION ALTA</v>
      </c>
      <c r="DE615" s="16" t="str">
        <f t="shared" si="379"/>
        <v/>
      </c>
      <c r="DF615" s="16" t="str">
        <f t="shared" si="393"/>
        <v>HDL ALTO</v>
      </c>
      <c r="DG615" s="16" t="str">
        <f t="shared" si="391"/>
        <v xml:space="preserve"> + PRESION ALTA +  + HDL ALTO</v>
      </c>
      <c r="DH615" s="16" t="str">
        <f>VLOOKUP(DG615,Hoja3!$A$19:$B$41,2,FALSE)</f>
        <v>PRESION ALTA + HDL ALTO</v>
      </c>
      <c r="DI615" s="98"/>
      <c r="DJ615" s="75" t="str">
        <f t="shared" si="380"/>
        <v>NO</v>
      </c>
      <c r="DL615" s="98"/>
      <c r="DM615" s="98">
        <v>44663</v>
      </c>
      <c r="DN615" s="75" t="str">
        <f t="shared" si="381"/>
        <v>SI</v>
      </c>
      <c r="DO615" s="98"/>
      <c r="DP615" s="75" t="str">
        <f t="shared" si="382"/>
        <v>NO</v>
      </c>
      <c r="DQ615" s="98"/>
      <c r="DR615" s="75" t="str">
        <f t="shared" si="383"/>
        <v>NO</v>
      </c>
      <c r="DS615" s="98"/>
      <c r="DT615" s="75" t="str">
        <f t="shared" si="384"/>
        <v>NO</v>
      </c>
      <c r="DU615" s="98"/>
      <c r="DV615" s="75" t="str">
        <f t="shared" si="385"/>
        <v>NO</v>
      </c>
      <c r="DW615" s="98"/>
      <c r="DX615" s="75" t="str">
        <f t="shared" si="386"/>
        <v>NO</v>
      </c>
      <c r="DY615" s="98">
        <v>44648</v>
      </c>
      <c r="DZ615" s="75" t="str">
        <f t="shared" si="387"/>
        <v>SI</v>
      </c>
      <c r="EA615" s="98"/>
      <c r="EB615" s="75" t="str">
        <f t="shared" si="388"/>
        <v>NO</v>
      </c>
      <c r="EC615" s="98" t="s">
        <v>807</v>
      </c>
      <c r="ED615" s="92" t="s">
        <v>1530</v>
      </c>
      <c r="EE615" s="92"/>
      <c r="EF615" s="98" t="s">
        <v>807</v>
      </c>
      <c r="EG615" s="94"/>
      <c r="EH615" s="99" t="s">
        <v>131</v>
      </c>
      <c r="EI615" s="99" t="s">
        <v>807</v>
      </c>
      <c r="EJ615" s="99"/>
      <c r="EK615" s="101">
        <v>44642</v>
      </c>
      <c r="EL615" s="92">
        <v>1.2</v>
      </c>
      <c r="EM615" s="103">
        <v>44642</v>
      </c>
      <c r="EN615" s="102">
        <v>82</v>
      </c>
      <c r="EO615" s="101">
        <v>44642</v>
      </c>
      <c r="EP615" s="92">
        <v>147</v>
      </c>
      <c r="EQ615" s="101">
        <v>44642</v>
      </c>
      <c r="ER615" s="99">
        <v>64.2</v>
      </c>
      <c r="ES615" s="101">
        <v>44642</v>
      </c>
      <c r="ET615" s="192">
        <v>65</v>
      </c>
      <c r="EU615" s="101">
        <v>44642</v>
      </c>
      <c r="EV615" s="92">
        <v>89</v>
      </c>
      <c r="EW615" s="101" t="s">
        <v>1940</v>
      </c>
      <c r="EX615" s="92"/>
      <c r="EY615" s="103" t="s">
        <v>1836</v>
      </c>
      <c r="EZ615" s="92">
        <v>98</v>
      </c>
      <c r="FA615" s="102"/>
      <c r="FB615" s="102"/>
      <c r="FC615" s="92"/>
      <c r="FD615" s="92"/>
      <c r="FE615" s="103">
        <v>44642</v>
      </c>
      <c r="FF615" s="104" t="s">
        <v>2087</v>
      </c>
      <c r="FG615" s="101">
        <v>44642</v>
      </c>
      <c r="FH615" s="105">
        <v>175</v>
      </c>
      <c r="FI615" s="92"/>
      <c r="FJ615" s="94"/>
      <c r="FK615" s="92"/>
      <c r="FL615" s="97">
        <v>44652</v>
      </c>
      <c r="FM615" s="98" t="s">
        <v>1530</v>
      </c>
      <c r="FN615" s="97">
        <v>45017</v>
      </c>
      <c r="FO615" s="107"/>
      <c r="FP615" s="92" t="s">
        <v>132</v>
      </c>
      <c r="FQ615" s="92" t="s">
        <v>132</v>
      </c>
      <c r="FR615" s="92" t="s">
        <v>132</v>
      </c>
      <c r="FS615" s="107" t="s">
        <v>807</v>
      </c>
      <c r="FT615" s="92" t="s">
        <v>132</v>
      </c>
      <c r="FU615" s="92"/>
      <c r="GM615" s="102"/>
    </row>
    <row r="616" spans="1:195" s="75" customFormat="1" x14ac:dyDescent="0.25">
      <c r="A616" s="85">
        <v>2022</v>
      </c>
      <c r="B616" s="76">
        <v>44926</v>
      </c>
      <c r="C616" s="85" t="s">
        <v>121</v>
      </c>
      <c r="D616" s="85" t="s">
        <v>122</v>
      </c>
      <c r="E616" s="85" t="s">
        <v>123</v>
      </c>
      <c r="F616" s="77">
        <f t="shared" si="392"/>
        <v>615</v>
      </c>
      <c r="G616" s="85" t="s">
        <v>1586</v>
      </c>
      <c r="H616" s="85">
        <v>86</v>
      </c>
      <c r="I616" s="85" t="s">
        <v>797</v>
      </c>
      <c r="J616" s="217" t="s">
        <v>983</v>
      </c>
      <c r="K616" s="77" t="str">
        <f>VLOOKUP(J616,[1]CodMpios!$B$1075:$E$1087,4,FALSE)</f>
        <v>86749 - Sibundoy</v>
      </c>
      <c r="L616" s="77" t="str">
        <f>VLOOKUP($J616,[1]Coord_Mpios_X_Y!$B$102:$K$114,9,FALSE)</f>
        <v>1,228746922448</v>
      </c>
      <c r="M616" s="77" t="str">
        <f>VLOOKUP($J616,[1]Coord_Mpios_X_Y!$B$102:$K$114,10,FALSE)</f>
        <v>-76,913075853547</v>
      </c>
      <c r="N616" s="86" t="s">
        <v>1784</v>
      </c>
      <c r="O616" s="86" t="s">
        <v>1776</v>
      </c>
      <c r="P616" s="218"/>
      <c r="Q616" s="85" t="s">
        <v>126</v>
      </c>
      <c r="R616" s="108">
        <v>5223798</v>
      </c>
      <c r="S616" s="62" t="str">
        <f t="shared" si="374"/>
        <v>CC5223798</v>
      </c>
      <c r="T616" s="91" t="s">
        <v>1025</v>
      </c>
      <c r="U616" s="85"/>
      <c r="V616" s="85" t="s">
        <v>446</v>
      </c>
      <c r="W616" s="85"/>
      <c r="X616" s="87">
        <v>21957</v>
      </c>
      <c r="Y616" s="89">
        <f t="shared" si="389"/>
        <v>60</v>
      </c>
      <c r="Z616" s="63">
        <f>VLOOKUP($Y616,[1]Edades!$A$3:$H$153,4,FALSE)</f>
        <v>6</v>
      </c>
      <c r="AA616" s="63" t="str">
        <f>VLOOKUP($Y616,[1]Edades!$A$3:$H$153,6,FALSE)</f>
        <v>6 - Persona mayor</v>
      </c>
      <c r="AB616" s="63">
        <f>VLOOKUP($Y616,[1]Edades!$A$3:$H$153,7,FALSE)</f>
        <v>13</v>
      </c>
      <c r="AC616" s="63" t="str">
        <f>VLOOKUP($Y616,[1]Edades!$A$3:$H$153,8,FALSE)</f>
        <v>60-64</v>
      </c>
      <c r="AD616" s="91" t="s">
        <v>1589</v>
      </c>
      <c r="AE616" s="85">
        <v>1</v>
      </c>
      <c r="AF616" s="85" t="s">
        <v>807</v>
      </c>
      <c r="AG616" s="86" t="s">
        <v>1777</v>
      </c>
      <c r="AH616" s="85" t="s">
        <v>807</v>
      </c>
      <c r="AI616" s="85" t="s">
        <v>807</v>
      </c>
      <c r="AJ616" s="85" t="s">
        <v>807</v>
      </c>
      <c r="AK616" s="86" t="s">
        <v>1784</v>
      </c>
      <c r="AL616" s="86" t="s">
        <v>1602</v>
      </c>
      <c r="AM616" s="85" t="s">
        <v>1786</v>
      </c>
      <c r="AN616" s="85" t="s">
        <v>131</v>
      </c>
      <c r="AO616" s="85" t="s">
        <v>131</v>
      </c>
      <c r="AP616" s="85" t="s">
        <v>131</v>
      </c>
      <c r="AQ616" s="75" t="s">
        <v>1841</v>
      </c>
      <c r="AR616" s="53" t="str">
        <f t="shared" si="390"/>
        <v>86749 - Sibundoy</v>
      </c>
      <c r="AS616" s="85" t="s">
        <v>1669</v>
      </c>
      <c r="AT616" s="85">
        <v>3138665723</v>
      </c>
      <c r="AU616" s="85" t="s">
        <v>1219</v>
      </c>
      <c r="AV616" s="85"/>
      <c r="AW616" s="85"/>
      <c r="AX616" s="85"/>
      <c r="AY616" s="85"/>
      <c r="AZ616" s="85"/>
      <c r="BA616" s="85">
        <v>86</v>
      </c>
      <c r="BB616" s="85" t="s">
        <v>1778</v>
      </c>
      <c r="BC616" s="85">
        <v>86749</v>
      </c>
      <c r="BD616" s="85" t="s">
        <v>1669</v>
      </c>
      <c r="BE616" s="89">
        <v>860010017201</v>
      </c>
      <c r="BF616" s="49" t="s">
        <v>1080</v>
      </c>
      <c r="BG616" s="85" t="s">
        <v>1779</v>
      </c>
      <c r="BH616" s="85" t="s">
        <v>1780</v>
      </c>
      <c r="BI616" s="85">
        <v>4201616</v>
      </c>
      <c r="BJ616" s="85"/>
      <c r="BK616" s="85"/>
      <c r="BL616" s="85" t="s">
        <v>807</v>
      </c>
      <c r="BM616" s="85" t="s">
        <v>130</v>
      </c>
      <c r="BN616" s="85" t="s">
        <v>132</v>
      </c>
      <c r="BO616" s="85">
        <v>0</v>
      </c>
      <c r="BP616" s="85" t="s">
        <v>132</v>
      </c>
      <c r="BQ616" s="85" t="s">
        <v>132</v>
      </c>
      <c r="BR616" s="85" t="s">
        <v>807</v>
      </c>
      <c r="BS616" s="85" t="s">
        <v>807</v>
      </c>
      <c r="BT616" s="90">
        <v>44655</v>
      </c>
      <c r="BU616" s="85" t="s">
        <v>1677</v>
      </c>
      <c r="BV616" s="85" t="s">
        <v>130</v>
      </c>
      <c r="BW616" s="91" t="s">
        <v>1678</v>
      </c>
      <c r="BX616" s="85"/>
      <c r="BY616" s="85" t="s">
        <v>132</v>
      </c>
      <c r="BZ616" s="85" t="s">
        <v>807</v>
      </c>
      <c r="CA616" s="85" t="s">
        <v>807</v>
      </c>
      <c r="CB616" s="85"/>
      <c r="CC616" s="85"/>
      <c r="CD616" s="85" t="s">
        <v>131</v>
      </c>
      <c r="CE616" s="88" t="s">
        <v>1681</v>
      </c>
      <c r="CF616" s="80" t="str">
        <f t="shared" si="399"/>
        <v>HTA</v>
      </c>
      <c r="CG616" s="109">
        <v>69</v>
      </c>
      <c r="CH616" s="95">
        <v>165</v>
      </c>
      <c r="CI616" s="50">
        <f t="shared" si="375"/>
        <v>25.344352617079892</v>
      </c>
      <c r="CJ616" s="18" t="str">
        <f t="shared" si="376"/>
        <v>SOBREPESO</v>
      </c>
      <c r="CK616" s="95">
        <f>Hoja1!L618</f>
        <v>15</v>
      </c>
      <c r="CL616" s="10" t="s">
        <v>1113</v>
      </c>
      <c r="CM616" s="97">
        <v>44655</v>
      </c>
      <c r="CN616" s="92"/>
      <c r="CO616" s="75">
        <v>1</v>
      </c>
      <c r="CP616" s="97">
        <v>44655</v>
      </c>
      <c r="CQ616" s="75">
        <v>2</v>
      </c>
      <c r="CR616" s="65" t="s">
        <v>1222</v>
      </c>
      <c r="CS616" s="75">
        <v>0</v>
      </c>
      <c r="CT616" s="92" t="s">
        <v>131</v>
      </c>
      <c r="CU616" s="93" t="s">
        <v>807</v>
      </c>
      <c r="CV616" s="92"/>
      <c r="CW616" s="102">
        <v>150</v>
      </c>
      <c r="CX616" s="102">
        <v>70</v>
      </c>
      <c r="CY616" s="93" t="s">
        <v>807</v>
      </c>
      <c r="CZ616" s="92" t="s">
        <v>132</v>
      </c>
      <c r="DA616" s="75" t="s">
        <v>807</v>
      </c>
      <c r="DB616" s="92">
        <v>0</v>
      </c>
      <c r="DC616" s="75" t="str">
        <f t="shared" si="377"/>
        <v/>
      </c>
      <c r="DD616" s="16" t="str">
        <f t="shared" si="378"/>
        <v/>
      </c>
      <c r="DE616" s="16" t="str">
        <f t="shared" si="379"/>
        <v/>
      </c>
      <c r="DF616" s="16" t="str">
        <f t="shared" si="393"/>
        <v/>
      </c>
      <c r="DG616" s="16" t="str">
        <f t="shared" si="391"/>
        <v xml:space="preserve"> +  +  + </v>
      </c>
      <c r="DH616" s="16" t="str">
        <f>E616</f>
        <v>HTA</v>
      </c>
      <c r="DI616" s="98"/>
      <c r="DJ616" s="75" t="str">
        <f t="shared" si="380"/>
        <v>NO</v>
      </c>
      <c r="DL616" s="98"/>
      <c r="DM616" s="98">
        <v>44659</v>
      </c>
      <c r="DN616" s="75" t="str">
        <f t="shared" si="381"/>
        <v>SI</v>
      </c>
      <c r="DO616" s="98"/>
      <c r="DP616" s="75" t="str">
        <f t="shared" si="382"/>
        <v>NO</v>
      </c>
      <c r="DQ616" s="98"/>
      <c r="DR616" s="75" t="str">
        <f t="shared" si="383"/>
        <v>NO</v>
      </c>
      <c r="DS616" s="98"/>
      <c r="DT616" s="75" t="str">
        <f t="shared" si="384"/>
        <v>NO</v>
      </c>
      <c r="DU616" s="98"/>
      <c r="DV616" s="75" t="str">
        <f t="shared" si="385"/>
        <v>NO</v>
      </c>
      <c r="DW616" s="98"/>
      <c r="DX616" s="75" t="str">
        <f t="shared" si="386"/>
        <v>NO</v>
      </c>
      <c r="DY616" s="98">
        <v>44644</v>
      </c>
      <c r="DZ616" s="75" t="str">
        <f t="shared" si="387"/>
        <v>SI</v>
      </c>
      <c r="EA616" s="98"/>
      <c r="EB616" s="75" t="str">
        <f t="shared" si="388"/>
        <v>NO</v>
      </c>
      <c r="EC616" s="98" t="s">
        <v>807</v>
      </c>
      <c r="ED616" s="92" t="s">
        <v>1530</v>
      </c>
      <c r="EE616" s="92"/>
      <c r="EF616" s="98" t="s">
        <v>807</v>
      </c>
      <c r="EG616" s="94"/>
      <c r="EH616" s="92" t="s">
        <v>1793</v>
      </c>
      <c r="EI616" s="99" t="s">
        <v>807</v>
      </c>
      <c r="EJ616" s="99"/>
      <c r="EK616" s="101">
        <v>44635</v>
      </c>
      <c r="EL616" s="92">
        <v>1.2</v>
      </c>
      <c r="EM616" s="103">
        <v>44635</v>
      </c>
      <c r="EN616" s="102">
        <v>103</v>
      </c>
      <c r="EO616" s="101">
        <v>44635</v>
      </c>
      <c r="EP616" s="92">
        <v>253</v>
      </c>
      <c r="EQ616" s="101">
        <v>44635</v>
      </c>
      <c r="ER616" s="99">
        <v>170</v>
      </c>
      <c r="ES616" s="101">
        <v>44635</v>
      </c>
      <c r="ET616" s="192">
        <v>58</v>
      </c>
      <c r="EU616" s="101">
        <v>44635</v>
      </c>
      <c r="EV616" s="92">
        <v>125</v>
      </c>
      <c r="EW616" s="101" t="s">
        <v>1940</v>
      </c>
      <c r="EX616" s="92"/>
      <c r="EY616" s="103" t="s">
        <v>1836</v>
      </c>
      <c r="EZ616" s="92">
        <v>98</v>
      </c>
      <c r="FA616" s="102"/>
      <c r="FB616" s="102"/>
      <c r="FC616" s="92"/>
      <c r="FD616" s="92"/>
      <c r="FE616" s="103">
        <v>44635</v>
      </c>
      <c r="FF616" s="105">
        <v>20</v>
      </c>
      <c r="FG616" s="101">
        <v>44635</v>
      </c>
      <c r="FH616" s="105">
        <v>165</v>
      </c>
      <c r="FI616" s="92"/>
      <c r="FJ616" s="94"/>
      <c r="FK616" s="92"/>
      <c r="FL616" s="97">
        <v>44655</v>
      </c>
      <c r="FM616" s="98" t="s">
        <v>1530</v>
      </c>
      <c r="FN616" s="97">
        <v>45020</v>
      </c>
      <c r="FO616" s="107"/>
      <c r="FP616" s="92" t="s">
        <v>132</v>
      </c>
      <c r="FQ616" s="92" t="s">
        <v>132</v>
      </c>
      <c r="FR616" s="92" t="s">
        <v>132</v>
      </c>
      <c r="FS616" s="107" t="s">
        <v>807</v>
      </c>
      <c r="FT616" s="92" t="s">
        <v>132</v>
      </c>
      <c r="FU616" s="92"/>
      <c r="GM616" s="102"/>
    </row>
    <row r="617" spans="1:195" s="75" customFormat="1" x14ac:dyDescent="0.25">
      <c r="A617" s="85">
        <v>2022</v>
      </c>
      <c r="B617" s="76">
        <v>44926</v>
      </c>
      <c r="C617" s="85" t="s">
        <v>121</v>
      </c>
      <c r="D617" s="85" t="s">
        <v>122</v>
      </c>
      <c r="E617" s="85" t="s">
        <v>123</v>
      </c>
      <c r="F617" s="77">
        <f t="shared" si="392"/>
        <v>616</v>
      </c>
      <c r="G617" s="85" t="s">
        <v>1586</v>
      </c>
      <c r="H617" s="85">
        <v>86</v>
      </c>
      <c r="I617" s="85" t="s">
        <v>797</v>
      </c>
      <c r="J617" s="217" t="s">
        <v>911</v>
      </c>
      <c r="K617" s="77" t="str">
        <f>VLOOKUP(J617,[1]CodMpios!$B$1075:$E$1087,4,FALSE)</f>
        <v>86568 - Puerto Asís</v>
      </c>
      <c r="L617" s="77" t="str">
        <f>VLOOKUP($J617,[1]Coord_Mpios_X_Y!$B$102:$K$114,9,FALSE)</f>
        <v>0,478611463602</v>
      </c>
      <c r="M617" s="77" t="str">
        <f>VLOOKUP($J617,[1]Coord_Mpios_X_Y!$B$102:$K$114,10,FALSE)</f>
        <v>-76,328200149562</v>
      </c>
      <c r="N617" s="86" t="s">
        <v>1775</v>
      </c>
      <c r="O617" s="86" t="s">
        <v>1776</v>
      </c>
      <c r="P617" s="218"/>
      <c r="Q617" s="85" t="s">
        <v>126</v>
      </c>
      <c r="R617" s="85">
        <v>18106910</v>
      </c>
      <c r="S617" s="62" t="str">
        <f t="shared" si="374"/>
        <v>CC18106910</v>
      </c>
      <c r="T617" s="91" t="s">
        <v>296</v>
      </c>
      <c r="U617" s="85" t="s">
        <v>530</v>
      </c>
      <c r="V617" s="91" t="s">
        <v>309</v>
      </c>
      <c r="W617" s="85" t="s">
        <v>1472</v>
      </c>
      <c r="X617" s="87">
        <v>18566</v>
      </c>
      <c r="Y617" s="89">
        <f t="shared" si="389"/>
        <v>50</v>
      </c>
      <c r="Z617" s="63">
        <f>VLOOKUP($Y617,[1]Edades!$A$3:$H$153,4,FALSE)</f>
        <v>5</v>
      </c>
      <c r="AA617" s="63" t="str">
        <f>VLOOKUP($Y617,[1]Edades!$A$3:$H$153,6,FALSE)</f>
        <v>5 - Adultez</v>
      </c>
      <c r="AB617" s="63">
        <f>VLOOKUP($Y617,[1]Edades!$A$3:$H$153,7,FALSE)</f>
        <v>11</v>
      </c>
      <c r="AC617" s="63" t="str">
        <f>VLOOKUP($Y617,[1]Edades!$A$3:$H$153,8,FALSE)</f>
        <v>50-54</v>
      </c>
      <c r="AD617" s="91" t="s">
        <v>1589</v>
      </c>
      <c r="AE617" s="85">
        <v>1</v>
      </c>
      <c r="AF617" s="85" t="s">
        <v>807</v>
      </c>
      <c r="AG617" s="86" t="s">
        <v>1777</v>
      </c>
      <c r="AH617" s="85" t="s">
        <v>807</v>
      </c>
      <c r="AI617" s="85" t="s">
        <v>807</v>
      </c>
      <c r="AJ617" s="85" t="s">
        <v>807</v>
      </c>
      <c r="AK617" s="86" t="s">
        <v>1775</v>
      </c>
      <c r="AL617" s="86" t="s">
        <v>1601</v>
      </c>
      <c r="AM617" s="85" t="s">
        <v>1786</v>
      </c>
      <c r="AN617" s="85" t="s">
        <v>131</v>
      </c>
      <c r="AO617" s="85" t="s">
        <v>131</v>
      </c>
      <c r="AP617" s="85" t="s">
        <v>131</v>
      </c>
      <c r="AQ617" s="75" t="s">
        <v>1841</v>
      </c>
      <c r="AR617" s="53" t="str">
        <f t="shared" si="390"/>
        <v>86568 - Puerto Asís</v>
      </c>
      <c r="AS617" s="85" t="s">
        <v>1655</v>
      </c>
      <c r="AT617" s="88">
        <v>3212006418</v>
      </c>
      <c r="AU617" s="85" t="s">
        <v>1219</v>
      </c>
      <c r="AV617" s="85"/>
      <c r="AW617" s="85"/>
      <c r="AX617" s="85"/>
      <c r="AY617" s="85"/>
      <c r="AZ617" s="85"/>
      <c r="BA617" s="85">
        <v>86</v>
      </c>
      <c r="BB617" s="85" t="s">
        <v>1778</v>
      </c>
      <c r="BC617" s="85">
        <v>86568</v>
      </c>
      <c r="BD617" s="85" t="s">
        <v>1655</v>
      </c>
      <c r="BE617" s="89">
        <v>860010017201</v>
      </c>
      <c r="BF617" s="49" t="s">
        <v>1081</v>
      </c>
      <c r="BG617" s="85" t="s">
        <v>1779</v>
      </c>
      <c r="BH617" s="85" t="s">
        <v>1780</v>
      </c>
      <c r="BI617" s="85">
        <v>4201616</v>
      </c>
      <c r="BJ617" s="85"/>
      <c r="BK617" s="85"/>
      <c r="BL617" s="85" t="s">
        <v>807</v>
      </c>
      <c r="BM617" s="85" t="s">
        <v>130</v>
      </c>
      <c r="BN617" s="85" t="s">
        <v>132</v>
      </c>
      <c r="BO617" s="85">
        <v>0</v>
      </c>
      <c r="BP617" s="85" t="s">
        <v>132</v>
      </c>
      <c r="BQ617" s="85" t="s">
        <v>132</v>
      </c>
      <c r="BR617" s="85" t="s">
        <v>807</v>
      </c>
      <c r="BS617" s="85" t="s">
        <v>807</v>
      </c>
      <c r="BT617" s="142">
        <v>44678</v>
      </c>
      <c r="BU617" s="85" t="s">
        <v>1677</v>
      </c>
      <c r="BV617" s="85" t="s">
        <v>130</v>
      </c>
      <c r="BW617" s="91" t="s">
        <v>1892</v>
      </c>
      <c r="BX617" s="85"/>
      <c r="BY617" s="88" t="s">
        <v>130</v>
      </c>
      <c r="BZ617" s="127" t="s">
        <v>132</v>
      </c>
      <c r="CA617" s="85" t="s">
        <v>807</v>
      </c>
      <c r="CB617" s="85"/>
      <c r="CC617" s="85"/>
      <c r="CD617" s="85" t="s">
        <v>131</v>
      </c>
      <c r="CE617" s="88" t="s">
        <v>1681</v>
      </c>
      <c r="CF617" s="80" t="str">
        <f t="shared" si="399"/>
        <v>HTA</v>
      </c>
      <c r="CG617" s="109">
        <v>89</v>
      </c>
      <c r="CH617" s="95">
        <v>165</v>
      </c>
      <c r="CI617" s="50">
        <f t="shared" si="375"/>
        <v>32.690541781450875</v>
      </c>
      <c r="CJ617" s="18" t="str">
        <f t="shared" si="376"/>
        <v>OBESIDAD</v>
      </c>
      <c r="CK617" s="95" t="e">
        <f>Hoja1!L619</f>
        <v>#DIV/0!</v>
      </c>
      <c r="CL617" s="10" t="s">
        <v>807</v>
      </c>
      <c r="CM617" s="114">
        <v>44657</v>
      </c>
      <c r="CN617" s="92"/>
      <c r="CO617" s="75">
        <v>1</v>
      </c>
      <c r="CP617" s="114">
        <v>44657</v>
      </c>
      <c r="CQ617" s="75">
        <v>2</v>
      </c>
      <c r="CR617" s="65" t="s">
        <v>1222</v>
      </c>
      <c r="CS617" s="75">
        <v>0</v>
      </c>
      <c r="CT617" s="110" t="s">
        <v>131</v>
      </c>
      <c r="CU617" s="93" t="s">
        <v>807</v>
      </c>
      <c r="CV617" s="92"/>
      <c r="CW617" s="102">
        <v>120</v>
      </c>
      <c r="CX617" s="102">
        <v>70</v>
      </c>
      <c r="CY617" s="93" t="s">
        <v>807</v>
      </c>
      <c r="CZ617" s="92" t="s">
        <v>132</v>
      </c>
      <c r="DA617" s="75" t="s">
        <v>807</v>
      </c>
      <c r="DB617" s="92">
        <v>0</v>
      </c>
      <c r="DC617" s="75" t="str">
        <f t="shared" si="377"/>
        <v/>
      </c>
      <c r="DD617" s="16" t="str">
        <f t="shared" si="378"/>
        <v/>
      </c>
      <c r="DE617" s="16" t="str">
        <f t="shared" si="379"/>
        <v/>
      </c>
      <c r="DF617" s="16" t="str">
        <f t="shared" si="393"/>
        <v/>
      </c>
      <c r="DG617" s="16" t="str">
        <f t="shared" si="391"/>
        <v xml:space="preserve"> +  +  + </v>
      </c>
      <c r="DH617" s="16" t="str">
        <f>E617</f>
        <v>HTA</v>
      </c>
      <c r="DI617" s="98"/>
      <c r="DJ617" s="75" t="str">
        <f t="shared" si="380"/>
        <v>NO</v>
      </c>
      <c r="DL617" s="98"/>
      <c r="DM617" s="98"/>
      <c r="DN617" s="75" t="str">
        <f t="shared" si="381"/>
        <v>NO</v>
      </c>
      <c r="DO617" s="98"/>
      <c r="DP617" s="75" t="str">
        <f t="shared" si="382"/>
        <v>NO</v>
      </c>
      <c r="DQ617" s="98"/>
      <c r="DR617" s="75" t="str">
        <f t="shared" si="383"/>
        <v>NO</v>
      </c>
      <c r="DS617" s="98"/>
      <c r="DT617" s="75" t="str">
        <f t="shared" si="384"/>
        <v>NO</v>
      </c>
      <c r="DU617" s="98"/>
      <c r="DV617" s="75" t="str">
        <f t="shared" si="385"/>
        <v>NO</v>
      </c>
      <c r="DW617" s="98"/>
      <c r="DX617" s="75" t="str">
        <f t="shared" si="386"/>
        <v>NO</v>
      </c>
      <c r="DY617" s="98"/>
      <c r="DZ617" s="75" t="str">
        <f t="shared" si="387"/>
        <v>NO</v>
      </c>
      <c r="EA617" s="98"/>
      <c r="EB617" s="75" t="str">
        <f t="shared" si="388"/>
        <v>NO</v>
      </c>
      <c r="EC617" s="98" t="s">
        <v>807</v>
      </c>
      <c r="ED617" s="92" t="s">
        <v>1530</v>
      </c>
      <c r="EE617" s="92"/>
      <c r="EF617" s="98" t="s">
        <v>807</v>
      </c>
      <c r="EG617" s="94"/>
      <c r="EH617" s="99"/>
      <c r="EI617" s="99" t="s">
        <v>807</v>
      </c>
      <c r="EJ617" s="99"/>
      <c r="EK617" s="101"/>
      <c r="EL617" s="92"/>
      <c r="EM617" s="112"/>
      <c r="EN617" s="102"/>
      <c r="EO617" s="101"/>
      <c r="EP617" s="92"/>
      <c r="EQ617" s="111"/>
      <c r="ER617" s="99">
        <v>0</v>
      </c>
      <c r="ES617" s="101"/>
      <c r="ET617" s="192"/>
      <c r="EU617" s="101"/>
      <c r="EV617" s="92"/>
      <c r="EW617" s="101"/>
      <c r="EX617" s="92"/>
      <c r="EY617" s="103"/>
      <c r="EZ617" s="92"/>
      <c r="FA617" s="198"/>
      <c r="FB617" s="198"/>
      <c r="FC617" s="92"/>
      <c r="FD617" s="92"/>
      <c r="FE617" s="103"/>
      <c r="FF617" s="105"/>
      <c r="FG617" s="101"/>
      <c r="FH617" s="105"/>
      <c r="FI617" s="92"/>
      <c r="FJ617" s="94"/>
      <c r="FK617" s="92"/>
      <c r="FL617" s="114">
        <v>44678</v>
      </c>
      <c r="FM617" s="98" t="s">
        <v>1530</v>
      </c>
      <c r="FN617" s="97">
        <v>44769</v>
      </c>
      <c r="FO617" s="107" t="s">
        <v>807</v>
      </c>
      <c r="FP617" s="92" t="s">
        <v>132</v>
      </c>
      <c r="FQ617" s="92" t="s">
        <v>132</v>
      </c>
      <c r="FR617" s="92" t="s">
        <v>132</v>
      </c>
      <c r="FS617" s="107" t="s">
        <v>807</v>
      </c>
      <c r="FT617" s="92" t="s">
        <v>132</v>
      </c>
      <c r="FU617" s="92"/>
      <c r="GM617" s="198"/>
    </row>
    <row r="618" spans="1:195" s="75" customFormat="1" x14ac:dyDescent="0.25">
      <c r="A618" s="85">
        <v>2022</v>
      </c>
      <c r="B618" s="76">
        <v>44926</v>
      </c>
      <c r="C618" s="85" t="s">
        <v>121</v>
      </c>
      <c r="D618" s="85" t="s">
        <v>122</v>
      </c>
      <c r="E618" s="85" t="s">
        <v>123</v>
      </c>
      <c r="F618" s="77">
        <f t="shared" si="392"/>
        <v>617</v>
      </c>
      <c r="G618" s="85" t="s">
        <v>1586</v>
      </c>
      <c r="H618" s="85">
        <v>86</v>
      </c>
      <c r="I618" s="85" t="s">
        <v>797</v>
      </c>
      <c r="J618" s="217" t="s">
        <v>911</v>
      </c>
      <c r="K618" s="77" t="str">
        <f>VLOOKUP(J618,[1]CodMpios!$B$1075:$E$1087,4,FALSE)</f>
        <v>86568 - Puerto Asís</v>
      </c>
      <c r="L618" s="77" t="str">
        <f>VLOOKUP($J618,[1]Coord_Mpios_X_Y!$B$102:$K$114,9,FALSE)</f>
        <v>0,478611463602</v>
      </c>
      <c r="M618" s="77" t="str">
        <f>VLOOKUP($J618,[1]Coord_Mpios_X_Y!$B$102:$K$114,10,FALSE)</f>
        <v>-76,328200149562</v>
      </c>
      <c r="N618" s="86" t="s">
        <v>1775</v>
      </c>
      <c r="O618" s="86" t="s">
        <v>1776</v>
      </c>
      <c r="P618" s="218"/>
      <c r="Q618" s="85" t="s">
        <v>126</v>
      </c>
      <c r="R618" s="108">
        <v>41937781</v>
      </c>
      <c r="S618" s="62" t="str">
        <f t="shared" si="374"/>
        <v>CC41937781</v>
      </c>
      <c r="T618" s="91" t="s">
        <v>291</v>
      </c>
      <c r="U618" s="85" t="s">
        <v>476</v>
      </c>
      <c r="V618" s="91" t="s">
        <v>446</v>
      </c>
      <c r="W618" s="85" t="s">
        <v>222</v>
      </c>
      <c r="X618" s="87">
        <v>28070</v>
      </c>
      <c r="Y618" s="89">
        <f t="shared" si="389"/>
        <v>76</v>
      </c>
      <c r="Z618" s="63">
        <f>VLOOKUP($Y618,[1]Edades!$A$3:$H$153,4,FALSE)</f>
        <v>6</v>
      </c>
      <c r="AA618" s="63" t="str">
        <f>VLOOKUP($Y618,[1]Edades!$A$3:$H$153,6,FALSE)</f>
        <v>6 - Persona mayor</v>
      </c>
      <c r="AB618" s="63">
        <f>VLOOKUP($Y618,[1]Edades!$A$3:$H$153,7,FALSE)</f>
        <v>16</v>
      </c>
      <c r="AC618" s="63" t="str">
        <f>VLOOKUP($Y618,[1]Edades!$A$3:$H$153,8,FALSE)</f>
        <v>75-79</v>
      </c>
      <c r="AD618" s="91" t="s">
        <v>1590</v>
      </c>
      <c r="AE618" s="85">
        <v>2</v>
      </c>
      <c r="AF618" s="85" t="s">
        <v>807</v>
      </c>
      <c r="AG618" s="117" t="s">
        <v>1777</v>
      </c>
      <c r="AH618" s="117" t="s">
        <v>132</v>
      </c>
      <c r="AI618" s="85" t="s">
        <v>1595</v>
      </c>
      <c r="AJ618" s="85" t="s">
        <v>1591</v>
      </c>
      <c r="AK618" s="117" t="s">
        <v>1775</v>
      </c>
      <c r="AL618" s="86" t="s">
        <v>1602</v>
      </c>
      <c r="AM618" s="85" t="s">
        <v>1786</v>
      </c>
      <c r="AN618" s="85" t="s">
        <v>131</v>
      </c>
      <c r="AO618" s="85" t="s">
        <v>131</v>
      </c>
      <c r="AP618" s="85" t="s">
        <v>131</v>
      </c>
      <c r="AQ618" s="75" t="s">
        <v>1841</v>
      </c>
      <c r="AR618" s="53" t="str">
        <f t="shared" si="390"/>
        <v>86568 - Puerto Asís</v>
      </c>
      <c r="AS618" s="85" t="s">
        <v>1655</v>
      </c>
      <c r="AT618" s="85">
        <v>3143909099</v>
      </c>
      <c r="AU618" s="85" t="s">
        <v>1219</v>
      </c>
      <c r="AV618" s="85"/>
      <c r="AW618" s="85"/>
      <c r="AX618" s="85"/>
      <c r="AY618" s="85"/>
      <c r="AZ618" s="85"/>
      <c r="BA618" s="85">
        <v>86</v>
      </c>
      <c r="BB618" s="85" t="s">
        <v>1778</v>
      </c>
      <c r="BC618" s="85">
        <v>86568</v>
      </c>
      <c r="BD618" s="85" t="s">
        <v>1655</v>
      </c>
      <c r="BE618" s="89">
        <v>860010017201</v>
      </c>
      <c r="BF618" s="49" t="s">
        <v>1081</v>
      </c>
      <c r="BG618" s="85" t="s">
        <v>1779</v>
      </c>
      <c r="BH618" s="85" t="s">
        <v>1780</v>
      </c>
      <c r="BI618" s="85">
        <v>4201616</v>
      </c>
      <c r="BJ618" s="85"/>
      <c r="BK618" s="85"/>
      <c r="BL618" s="85" t="s">
        <v>807</v>
      </c>
      <c r="BM618" s="85" t="s">
        <v>130</v>
      </c>
      <c r="BN618" s="85" t="s">
        <v>132</v>
      </c>
      <c r="BO618" s="85">
        <v>0</v>
      </c>
      <c r="BP618" s="85" t="s">
        <v>132</v>
      </c>
      <c r="BQ618" s="85" t="s">
        <v>132</v>
      </c>
      <c r="BR618" s="85" t="s">
        <v>807</v>
      </c>
      <c r="BS618" s="85" t="s">
        <v>807</v>
      </c>
      <c r="BT618" s="142">
        <v>44734</v>
      </c>
      <c r="BU618" s="85" t="s">
        <v>1677</v>
      </c>
      <c r="BV618" s="85" t="s">
        <v>130</v>
      </c>
      <c r="BW618" s="91" t="s">
        <v>1892</v>
      </c>
      <c r="BX618" s="85"/>
      <c r="BY618" s="88" t="s">
        <v>130</v>
      </c>
      <c r="BZ618" s="127" t="s">
        <v>132</v>
      </c>
      <c r="CA618" s="85" t="s">
        <v>807</v>
      </c>
      <c r="CB618" s="85"/>
      <c r="CC618" s="85"/>
      <c r="CD618" s="85" t="s">
        <v>131</v>
      </c>
      <c r="CE618" s="88" t="s">
        <v>1681</v>
      </c>
      <c r="CF618" s="80" t="str">
        <f t="shared" si="399"/>
        <v>HTA</v>
      </c>
      <c r="CG618" s="109">
        <v>58</v>
      </c>
      <c r="CH618" s="95">
        <v>147</v>
      </c>
      <c r="CI618" s="50">
        <f t="shared" si="375"/>
        <v>26.840668240085151</v>
      </c>
      <c r="CJ618" s="18" t="str">
        <f t="shared" si="376"/>
        <v>SOBREPESO</v>
      </c>
      <c r="CK618" s="95">
        <f>Hoja1!L620</f>
        <v>35</v>
      </c>
      <c r="CL618" s="10" t="s">
        <v>1115</v>
      </c>
      <c r="CM618" s="114">
        <v>44674</v>
      </c>
      <c r="CN618" s="92"/>
      <c r="CO618" s="75">
        <v>1</v>
      </c>
      <c r="CP618" s="98">
        <v>44674</v>
      </c>
      <c r="CQ618" s="75">
        <v>2</v>
      </c>
      <c r="CR618" s="65" t="s">
        <v>1222</v>
      </c>
      <c r="CS618" s="75">
        <v>0</v>
      </c>
      <c r="CT618" s="110" t="s">
        <v>131</v>
      </c>
      <c r="CU618" s="93" t="s">
        <v>807</v>
      </c>
      <c r="CV618" s="92"/>
      <c r="CW618" s="102">
        <v>140</v>
      </c>
      <c r="CX618" s="102">
        <v>90</v>
      </c>
      <c r="CY618" s="93" t="s">
        <v>807</v>
      </c>
      <c r="CZ618" s="92" t="s">
        <v>132</v>
      </c>
      <c r="DA618" s="75" t="s">
        <v>807</v>
      </c>
      <c r="DB618" s="92">
        <v>0</v>
      </c>
      <c r="DC618" s="75" t="str">
        <f t="shared" si="377"/>
        <v/>
      </c>
      <c r="DD618" s="16" t="str">
        <f t="shared" si="378"/>
        <v>PRESION ALTA</v>
      </c>
      <c r="DE618" s="16" t="str">
        <f t="shared" si="379"/>
        <v/>
      </c>
      <c r="DF618" s="16" t="str">
        <f t="shared" si="393"/>
        <v>HDL ALTO</v>
      </c>
      <c r="DG618" s="16" t="str">
        <f t="shared" si="391"/>
        <v xml:space="preserve"> + PRESION ALTA +  + HDL ALTO</v>
      </c>
      <c r="DH618" s="16" t="str">
        <f>VLOOKUP(DG618,Hoja3!$A$19:$B$41,2,FALSE)</f>
        <v>PRESION ALTA + HDL ALTO</v>
      </c>
      <c r="DI618" s="98"/>
      <c r="DJ618" s="75" t="str">
        <f t="shared" si="380"/>
        <v>NO</v>
      </c>
      <c r="DL618" s="98"/>
      <c r="DM618" s="98"/>
      <c r="DN618" s="75" t="str">
        <f t="shared" si="381"/>
        <v>NO</v>
      </c>
      <c r="DO618" s="98"/>
      <c r="DP618" s="75" t="str">
        <f t="shared" si="382"/>
        <v>NO</v>
      </c>
      <c r="DQ618" s="98"/>
      <c r="DR618" s="75" t="str">
        <f t="shared" si="383"/>
        <v>NO</v>
      </c>
      <c r="DS618" s="98"/>
      <c r="DT618" s="75" t="str">
        <f t="shared" si="384"/>
        <v>NO</v>
      </c>
      <c r="DU618" s="98"/>
      <c r="DV618" s="75" t="str">
        <f t="shared" si="385"/>
        <v>NO</v>
      </c>
      <c r="DW618" s="98"/>
      <c r="DX618" s="75" t="str">
        <f t="shared" si="386"/>
        <v>NO</v>
      </c>
      <c r="DY618" s="98"/>
      <c r="DZ618" s="75" t="str">
        <f t="shared" si="387"/>
        <v>NO</v>
      </c>
      <c r="EA618" s="98"/>
      <c r="EB618" s="75" t="str">
        <f t="shared" si="388"/>
        <v>NO</v>
      </c>
      <c r="EC618" s="98" t="s">
        <v>807</v>
      </c>
      <c r="ED618" s="92" t="s">
        <v>1530</v>
      </c>
      <c r="EE618" s="92"/>
      <c r="EF618" s="98" t="s">
        <v>807</v>
      </c>
      <c r="EG618" s="94"/>
      <c r="EH618" s="99"/>
      <c r="EI618" s="99" t="s">
        <v>807</v>
      </c>
      <c r="EJ618" s="99"/>
      <c r="EK618" s="101">
        <v>44721</v>
      </c>
      <c r="EL618" s="92" t="s">
        <v>1527</v>
      </c>
      <c r="EM618" s="112">
        <v>44721</v>
      </c>
      <c r="EN618" s="102">
        <v>80</v>
      </c>
      <c r="EO618" s="111">
        <v>44721</v>
      </c>
      <c r="EP618" s="92">
        <v>166</v>
      </c>
      <c r="EQ618" s="111">
        <v>44721</v>
      </c>
      <c r="ER618" s="99">
        <v>97.2</v>
      </c>
      <c r="ES618" s="101">
        <v>44721</v>
      </c>
      <c r="ET618" s="192">
        <v>48</v>
      </c>
      <c r="EU618" s="101">
        <v>44721</v>
      </c>
      <c r="EV618" s="92">
        <v>104</v>
      </c>
      <c r="EW618" s="101"/>
      <c r="EX618" s="92"/>
      <c r="EY618" s="103"/>
      <c r="EZ618" s="92"/>
      <c r="FA618" s="102"/>
      <c r="FB618" s="102"/>
      <c r="FC618" s="92"/>
      <c r="FD618" s="92"/>
      <c r="FE618" s="103">
        <v>44721</v>
      </c>
      <c r="FF618" s="105" t="s">
        <v>2088</v>
      </c>
      <c r="FG618" s="101">
        <v>44721</v>
      </c>
      <c r="FH618" s="105">
        <v>46</v>
      </c>
      <c r="FI618" s="92"/>
      <c r="FJ618" s="94"/>
      <c r="FK618" s="92"/>
      <c r="FL618" s="114">
        <v>44916</v>
      </c>
      <c r="FM618" s="98" t="s">
        <v>1530</v>
      </c>
      <c r="FN618" s="114">
        <v>45006</v>
      </c>
      <c r="FO618" s="107"/>
      <c r="FP618" s="92" t="s">
        <v>132</v>
      </c>
      <c r="FQ618" s="92" t="s">
        <v>132</v>
      </c>
      <c r="FR618" s="92" t="s">
        <v>132</v>
      </c>
      <c r="FS618" s="107" t="s">
        <v>807</v>
      </c>
      <c r="FT618" s="92" t="s">
        <v>132</v>
      </c>
      <c r="FU618" s="92"/>
      <c r="GM618" s="102"/>
    </row>
    <row r="619" spans="1:195" s="75" customFormat="1" x14ac:dyDescent="0.25">
      <c r="A619" s="85">
        <v>2022</v>
      </c>
      <c r="B619" s="76">
        <v>44926</v>
      </c>
      <c r="C619" s="85" t="s">
        <v>121</v>
      </c>
      <c r="D619" s="85" t="s">
        <v>122</v>
      </c>
      <c r="E619" s="85" t="s">
        <v>1475</v>
      </c>
      <c r="F619" s="77">
        <f t="shared" si="392"/>
        <v>618</v>
      </c>
      <c r="G619" s="85" t="s">
        <v>1586</v>
      </c>
      <c r="H619" s="85">
        <v>86</v>
      </c>
      <c r="I619" s="85" t="s">
        <v>797</v>
      </c>
      <c r="J619" s="217" t="s">
        <v>911</v>
      </c>
      <c r="K619" s="77" t="str">
        <f>VLOOKUP(J619,[1]CodMpios!$B$1075:$E$1087,4,FALSE)</f>
        <v>86568 - Puerto Asís</v>
      </c>
      <c r="L619" s="77" t="str">
        <f>VLOOKUP($J619,[1]Coord_Mpios_X_Y!$B$102:$K$114,9,FALSE)</f>
        <v>0,478611463602</v>
      </c>
      <c r="M619" s="77" t="str">
        <f>VLOOKUP($J619,[1]Coord_Mpios_X_Y!$B$102:$K$114,10,FALSE)</f>
        <v>-76,328200149562</v>
      </c>
      <c r="N619" s="86" t="s">
        <v>1775</v>
      </c>
      <c r="O619" s="86" t="s">
        <v>1776</v>
      </c>
      <c r="P619" s="218"/>
      <c r="Q619" s="85" t="s">
        <v>126</v>
      </c>
      <c r="R619" s="85">
        <v>16369031</v>
      </c>
      <c r="S619" s="62" t="str">
        <f t="shared" si="374"/>
        <v>CC16369031</v>
      </c>
      <c r="T619" s="85" t="s">
        <v>423</v>
      </c>
      <c r="U619" s="85" t="s">
        <v>287</v>
      </c>
      <c r="V619" s="91" t="s">
        <v>1473</v>
      </c>
      <c r="W619" s="85" t="s">
        <v>528</v>
      </c>
      <c r="X619" s="87">
        <v>25286</v>
      </c>
      <c r="Y619" s="89">
        <f t="shared" si="389"/>
        <v>69</v>
      </c>
      <c r="Z619" s="63">
        <f>VLOOKUP($Y619,[1]Edades!$A$3:$H$153,4,FALSE)</f>
        <v>6</v>
      </c>
      <c r="AA619" s="63" t="str">
        <f>VLOOKUP($Y619,[1]Edades!$A$3:$H$153,6,FALSE)</f>
        <v>6 - Persona mayor</v>
      </c>
      <c r="AB619" s="63">
        <f>VLOOKUP($Y619,[1]Edades!$A$3:$H$153,7,FALSE)</f>
        <v>14</v>
      </c>
      <c r="AC619" s="63" t="str">
        <f>VLOOKUP($Y619,[1]Edades!$A$3:$H$153,8,FALSE)</f>
        <v>65-69</v>
      </c>
      <c r="AD619" s="91" t="s">
        <v>1589</v>
      </c>
      <c r="AE619" s="85">
        <v>1</v>
      </c>
      <c r="AF619" s="85" t="s">
        <v>807</v>
      </c>
      <c r="AG619" s="86" t="s">
        <v>1777</v>
      </c>
      <c r="AH619" s="85" t="s">
        <v>807</v>
      </c>
      <c r="AI619" s="85" t="s">
        <v>807</v>
      </c>
      <c r="AJ619" s="85" t="s">
        <v>807</v>
      </c>
      <c r="AK619" s="86" t="s">
        <v>1775</v>
      </c>
      <c r="AL619" s="86" t="s">
        <v>1602</v>
      </c>
      <c r="AM619" s="85" t="s">
        <v>1786</v>
      </c>
      <c r="AN619" s="85" t="s">
        <v>131</v>
      </c>
      <c r="AO619" s="85" t="s">
        <v>131</v>
      </c>
      <c r="AP619" s="85" t="s">
        <v>131</v>
      </c>
      <c r="AQ619" s="75" t="s">
        <v>1841</v>
      </c>
      <c r="AR619" s="53" t="str">
        <f t="shared" si="390"/>
        <v>86568 - Puerto Asís</v>
      </c>
      <c r="AS619" s="85" t="s">
        <v>1655</v>
      </c>
      <c r="AT619" s="85">
        <v>3132250592</v>
      </c>
      <c r="AU619" s="85" t="s">
        <v>1219</v>
      </c>
      <c r="AV619" s="85"/>
      <c r="AW619" s="85"/>
      <c r="AX619" s="85"/>
      <c r="AY619" s="85"/>
      <c r="AZ619" s="85"/>
      <c r="BA619" s="85">
        <v>86</v>
      </c>
      <c r="BB619" s="85" t="s">
        <v>1778</v>
      </c>
      <c r="BC619" s="85">
        <v>86568</v>
      </c>
      <c r="BD619" s="85" t="s">
        <v>1655</v>
      </c>
      <c r="BE619" s="89">
        <v>860010017201</v>
      </c>
      <c r="BF619" s="49" t="s">
        <v>1081</v>
      </c>
      <c r="BG619" s="85" t="s">
        <v>1779</v>
      </c>
      <c r="BH619" s="85" t="s">
        <v>1780</v>
      </c>
      <c r="BI619" s="85">
        <v>4201616</v>
      </c>
      <c r="BJ619" s="85"/>
      <c r="BK619" s="85"/>
      <c r="BL619" s="85" t="s">
        <v>807</v>
      </c>
      <c r="BM619" s="85" t="s">
        <v>130</v>
      </c>
      <c r="BN619" s="85" t="s">
        <v>132</v>
      </c>
      <c r="BO619" s="85">
        <v>0</v>
      </c>
      <c r="BP619" s="85" t="s">
        <v>132</v>
      </c>
      <c r="BQ619" s="85" t="s">
        <v>132</v>
      </c>
      <c r="BR619" s="85" t="s">
        <v>807</v>
      </c>
      <c r="BS619" s="85" t="s">
        <v>807</v>
      </c>
      <c r="BT619" s="142">
        <v>44678</v>
      </c>
      <c r="BU619" s="85" t="s">
        <v>1677</v>
      </c>
      <c r="BV619" s="85" t="s">
        <v>130</v>
      </c>
      <c r="BW619" s="91" t="s">
        <v>1530</v>
      </c>
      <c r="BX619" s="85"/>
      <c r="BY619" s="85" t="s">
        <v>132</v>
      </c>
      <c r="BZ619" s="85" t="s">
        <v>807</v>
      </c>
      <c r="CA619" s="85" t="s">
        <v>807</v>
      </c>
      <c r="CB619" s="85"/>
      <c r="CC619" s="85"/>
      <c r="CD619" s="85" t="s">
        <v>131</v>
      </c>
      <c r="CE619" s="88" t="s">
        <v>1681</v>
      </c>
      <c r="CF619" s="80" t="str">
        <f t="shared" si="399"/>
        <v>HTA + DM</v>
      </c>
      <c r="CG619" s="109">
        <v>103</v>
      </c>
      <c r="CH619" s="95">
        <v>170</v>
      </c>
      <c r="CI619" s="50">
        <f t="shared" si="375"/>
        <v>35.640138408304502</v>
      </c>
      <c r="CJ619" s="18" t="str">
        <f t="shared" si="376"/>
        <v>OBESIDAD</v>
      </c>
      <c r="CK619" s="95">
        <f>Hoja1!L621</f>
        <v>22</v>
      </c>
      <c r="CL619" s="10" t="s">
        <v>1114</v>
      </c>
      <c r="CM619" s="114">
        <v>44678</v>
      </c>
      <c r="CN619" s="92"/>
      <c r="CO619" s="75">
        <v>1</v>
      </c>
      <c r="CP619" s="98">
        <v>44678</v>
      </c>
      <c r="CQ619" s="75">
        <v>1</v>
      </c>
      <c r="CR619" s="114">
        <v>44678</v>
      </c>
      <c r="CS619" s="75">
        <v>1</v>
      </c>
      <c r="CT619" s="110" t="s">
        <v>1707</v>
      </c>
      <c r="CU619" s="93" t="s">
        <v>807</v>
      </c>
      <c r="CV619" s="92"/>
      <c r="CW619" s="102">
        <v>170</v>
      </c>
      <c r="CX619" s="102">
        <v>100</v>
      </c>
      <c r="CY619" s="93" t="s">
        <v>807</v>
      </c>
      <c r="CZ619" s="92" t="s">
        <v>132</v>
      </c>
      <c r="DA619" s="75" t="s">
        <v>807</v>
      </c>
      <c r="DB619" s="92">
        <v>0</v>
      </c>
      <c r="DC619" s="75" t="str">
        <f t="shared" si="377"/>
        <v/>
      </c>
      <c r="DD619" s="16" t="str">
        <f t="shared" si="378"/>
        <v>PRESION ALTA</v>
      </c>
      <c r="DE619" s="16" t="str">
        <f t="shared" si="379"/>
        <v/>
      </c>
      <c r="DF619" s="16" t="str">
        <f t="shared" si="393"/>
        <v/>
      </c>
      <c r="DG619" s="16" t="str">
        <f t="shared" si="391"/>
        <v xml:space="preserve"> + PRESION ALTA +  + </v>
      </c>
      <c r="DH619" s="16" t="str">
        <f>VLOOKUP(DG619,Hoja3!$A$19:$B$41,2,FALSE)</f>
        <v>PRESION ALTA</v>
      </c>
      <c r="DI619" s="98"/>
      <c r="DJ619" s="75" t="str">
        <f t="shared" si="380"/>
        <v>NO</v>
      </c>
      <c r="DL619" s="98"/>
      <c r="DM619" s="98">
        <v>44698</v>
      </c>
      <c r="DN619" s="75" t="str">
        <f t="shared" si="381"/>
        <v>SI</v>
      </c>
      <c r="DO619" s="98"/>
      <c r="DP619" s="75" t="str">
        <f t="shared" si="382"/>
        <v>NO</v>
      </c>
      <c r="DQ619" s="98"/>
      <c r="DR619" s="75" t="str">
        <f t="shared" si="383"/>
        <v>NO</v>
      </c>
      <c r="DS619" s="98"/>
      <c r="DT619" s="75" t="str">
        <f t="shared" si="384"/>
        <v>NO</v>
      </c>
      <c r="DU619" s="98"/>
      <c r="DV619" s="75" t="str">
        <f t="shared" si="385"/>
        <v>NO</v>
      </c>
      <c r="DW619" s="98"/>
      <c r="DX619" s="75" t="str">
        <f t="shared" si="386"/>
        <v>NO</v>
      </c>
      <c r="DY619" s="98"/>
      <c r="DZ619" s="75" t="str">
        <f t="shared" si="387"/>
        <v>NO</v>
      </c>
      <c r="EA619" s="98"/>
      <c r="EB619" s="75" t="str">
        <f t="shared" si="388"/>
        <v>NO</v>
      </c>
      <c r="EC619" s="98" t="s">
        <v>807</v>
      </c>
      <c r="ED619" s="92" t="s">
        <v>1530</v>
      </c>
      <c r="EE619" s="92"/>
      <c r="EF619" s="98" t="s">
        <v>807</v>
      </c>
      <c r="EG619" s="94"/>
      <c r="EH619" s="99"/>
      <c r="EI619" s="99" t="s">
        <v>807</v>
      </c>
      <c r="EJ619" s="99"/>
      <c r="EK619" s="111">
        <v>44686</v>
      </c>
      <c r="EL619" s="92">
        <v>0.98</v>
      </c>
      <c r="EM619" s="112">
        <v>44686</v>
      </c>
      <c r="EN619" s="102">
        <v>303</v>
      </c>
      <c r="EO619" s="111">
        <v>44686</v>
      </c>
      <c r="EP619" s="92">
        <v>141</v>
      </c>
      <c r="EQ619" s="111">
        <v>44686</v>
      </c>
      <c r="ER619" s="99">
        <v>69.2</v>
      </c>
      <c r="ES619" s="111">
        <v>44686</v>
      </c>
      <c r="ET619" s="192">
        <v>45</v>
      </c>
      <c r="EU619" s="111">
        <v>44686</v>
      </c>
      <c r="EV619" s="92">
        <v>134</v>
      </c>
      <c r="EW619" s="101"/>
      <c r="EX619" s="92"/>
      <c r="EY619" s="103"/>
      <c r="EZ619" s="92"/>
      <c r="FA619" s="102"/>
      <c r="FB619" s="102"/>
      <c r="FC619" s="92"/>
      <c r="FD619" s="92"/>
      <c r="FE619" s="103"/>
      <c r="FF619" s="105"/>
      <c r="FG619" s="111"/>
      <c r="FH619" s="125"/>
      <c r="FI619" s="92"/>
      <c r="FJ619" s="94"/>
      <c r="FK619" s="92"/>
      <c r="FL619" s="114">
        <v>44678</v>
      </c>
      <c r="FM619" s="98" t="s">
        <v>1530</v>
      </c>
      <c r="FN619" s="114">
        <v>44769</v>
      </c>
      <c r="FO619" s="107" t="s">
        <v>807</v>
      </c>
      <c r="FP619" s="92" t="s">
        <v>132</v>
      </c>
      <c r="FQ619" s="92" t="s">
        <v>132</v>
      </c>
      <c r="FR619" s="92" t="s">
        <v>132</v>
      </c>
      <c r="FS619" s="107" t="s">
        <v>807</v>
      </c>
      <c r="FT619" s="92" t="s">
        <v>132</v>
      </c>
      <c r="FU619" s="92"/>
      <c r="GM619" s="102"/>
    </row>
    <row r="620" spans="1:195" s="75" customFormat="1" x14ac:dyDescent="0.25">
      <c r="A620" s="85">
        <v>2022</v>
      </c>
      <c r="B620" s="76">
        <v>44926</v>
      </c>
      <c r="C620" s="85" t="s">
        <v>121</v>
      </c>
      <c r="D620" s="85" t="s">
        <v>122</v>
      </c>
      <c r="E620" s="85" t="s">
        <v>123</v>
      </c>
      <c r="F620" s="77">
        <f t="shared" si="392"/>
        <v>619</v>
      </c>
      <c r="G620" s="85" t="s">
        <v>1586</v>
      </c>
      <c r="H620" s="85">
        <v>86</v>
      </c>
      <c r="I620" s="85" t="s">
        <v>797</v>
      </c>
      <c r="J620" s="217" t="s">
        <v>911</v>
      </c>
      <c r="K620" s="77" t="str">
        <f>VLOOKUP(J620,[1]CodMpios!$B$1075:$E$1087,4,FALSE)</f>
        <v>86568 - Puerto Asís</v>
      </c>
      <c r="L620" s="77" t="str">
        <f>VLOOKUP($J620,[1]Coord_Mpios_X_Y!$B$102:$K$114,9,FALSE)</f>
        <v>0,478611463602</v>
      </c>
      <c r="M620" s="77" t="str">
        <f>VLOOKUP($J620,[1]Coord_Mpios_X_Y!$B$102:$K$114,10,FALSE)</f>
        <v>-76,328200149562</v>
      </c>
      <c r="N620" s="86" t="s">
        <v>1775</v>
      </c>
      <c r="O620" s="86" t="s">
        <v>1776</v>
      </c>
      <c r="P620" s="218"/>
      <c r="Q620" s="85" t="s">
        <v>126</v>
      </c>
      <c r="R620" s="85">
        <v>39840995</v>
      </c>
      <c r="S620" s="62" t="str">
        <f t="shared" si="374"/>
        <v>CC39840995</v>
      </c>
      <c r="T620" s="91" t="s">
        <v>160</v>
      </c>
      <c r="U620" s="85" t="s">
        <v>1507</v>
      </c>
      <c r="V620" s="91" t="s">
        <v>852</v>
      </c>
      <c r="W620" s="85" t="s">
        <v>815</v>
      </c>
      <c r="X620" s="87">
        <v>25166</v>
      </c>
      <c r="Y620" s="89">
        <f t="shared" si="389"/>
        <v>68</v>
      </c>
      <c r="Z620" s="63">
        <f>VLOOKUP($Y620,[1]Edades!$A$3:$H$153,4,FALSE)</f>
        <v>6</v>
      </c>
      <c r="AA620" s="63" t="str">
        <f>VLOOKUP($Y620,[1]Edades!$A$3:$H$153,6,FALSE)</f>
        <v>6 - Persona mayor</v>
      </c>
      <c r="AB620" s="63">
        <f>VLOOKUP($Y620,[1]Edades!$A$3:$H$153,7,FALSE)</f>
        <v>14</v>
      </c>
      <c r="AC620" s="63" t="str">
        <f>VLOOKUP($Y620,[1]Edades!$A$3:$H$153,8,FALSE)</f>
        <v>65-69</v>
      </c>
      <c r="AD620" s="91" t="s">
        <v>1590</v>
      </c>
      <c r="AE620" s="85">
        <v>2</v>
      </c>
      <c r="AF620" s="85" t="s">
        <v>807</v>
      </c>
      <c r="AG620" s="86" t="s">
        <v>212</v>
      </c>
      <c r="AH620" s="86" t="s">
        <v>130</v>
      </c>
      <c r="AI620" s="85" t="s">
        <v>807</v>
      </c>
      <c r="AJ620" s="85" t="s">
        <v>807</v>
      </c>
      <c r="AK620" s="86" t="s">
        <v>1775</v>
      </c>
      <c r="AL620" s="86" t="s">
        <v>1601</v>
      </c>
      <c r="AM620" s="85" t="s">
        <v>1786</v>
      </c>
      <c r="AN620" s="85" t="s">
        <v>131</v>
      </c>
      <c r="AO620" s="85" t="s">
        <v>131</v>
      </c>
      <c r="AP620" s="85" t="s">
        <v>131</v>
      </c>
      <c r="AQ620" s="86" t="s">
        <v>1821</v>
      </c>
      <c r="AR620" s="53" t="str">
        <f t="shared" si="390"/>
        <v>86568 - Puerto Asís</v>
      </c>
      <c r="AS620" s="85" t="s">
        <v>1655</v>
      </c>
      <c r="AT620" s="85">
        <v>3138547785</v>
      </c>
      <c r="AU620" s="85" t="s">
        <v>1219</v>
      </c>
      <c r="AV620" s="85"/>
      <c r="AW620" s="85"/>
      <c r="AX620" s="85"/>
      <c r="AY620" s="85"/>
      <c r="AZ620" s="85"/>
      <c r="BA620" s="85">
        <v>86</v>
      </c>
      <c r="BB620" s="85" t="s">
        <v>1778</v>
      </c>
      <c r="BC620" s="85">
        <v>86568</v>
      </c>
      <c r="BD620" s="85" t="s">
        <v>1655</v>
      </c>
      <c r="BE620" s="89">
        <v>860010017201</v>
      </c>
      <c r="BF620" s="49" t="s">
        <v>1081</v>
      </c>
      <c r="BG620" s="85" t="s">
        <v>1779</v>
      </c>
      <c r="BH620" s="85" t="s">
        <v>1780</v>
      </c>
      <c r="BI620" s="85">
        <v>4201616</v>
      </c>
      <c r="BJ620" s="85"/>
      <c r="BK620" s="85"/>
      <c r="BL620" s="85" t="s">
        <v>807</v>
      </c>
      <c r="BM620" s="85" t="s">
        <v>130</v>
      </c>
      <c r="BN620" s="85" t="s">
        <v>132</v>
      </c>
      <c r="BO620" s="85">
        <v>0</v>
      </c>
      <c r="BP620" s="85" t="s">
        <v>132</v>
      </c>
      <c r="BQ620" s="85" t="s">
        <v>132</v>
      </c>
      <c r="BR620" s="85" t="s">
        <v>807</v>
      </c>
      <c r="BS620" s="85" t="s">
        <v>807</v>
      </c>
      <c r="BT620" s="90">
        <v>44680</v>
      </c>
      <c r="BU620" s="85" t="s">
        <v>1677</v>
      </c>
      <c r="BV620" s="85" t="s">
        <v>130</v>
      </c>
      <c r="BW620" s="91" t="s">
        <v>1678</v>
      </c>
      <c r="BX620" s="85"/>
      <c r="BY620" s="88" t="s">
        <v>130</v>
      </c>
      <c r="BZ620" s="85" t="s">
        <v>807</v>
      </c>
      <c r="CA620" s="85" t="s">
        <v>807</v>
      </c>
      <c r="CB620" s="85"/>
      <c r="CC620" s="85"/>
      <c r="CD620" s="85" t="s">
        <v>131</v>
      </c>
      <c r="CE620" s="88" t="s">
        <v>1681</v>
      </c>
      <c r="CF620" s="80" t="str">
        <f t="shared" si="399"/>
        <v>HTA</v>
      </c>
      <c r="CG620" s="109">
        <v>96</v>
      </c>
      <c r="CH620" s="95">
        <v>170</v>
      </c>
      <c r="CI620" s="50">
        <f t="shared" si="375"/>
        <v>33.21799307958478</v>
      </c>
      <c r="CJ620" s="18" t="str">
        <f t="shared" si="376"/>
        <v>OBESIDAD</v>
      </c>
      <c r="CK620" s="95" t="e">
        <f>Hoja1!L622</f>
        <v>#DIV/0!</v>
      </c>
      <c r="CL620" s="10" t="s">
        <v>807</v>
      </c>
      <c r="CM620" s="114">
        <v>44680</v>
      </c>
      <c r="CN620" s="92"/>
      <c r="CO620" s="75">
        <v>1</v>
      </c>
      <c r="CP620" s="114">
        <v>44680</v>
      </c>
      <c r="CQ620" s="75">
        <v>2</v>
      </c>
      <c r="CR620" s="65" t="s">
        <v>1222</v>
      </c>
      <c r="CS620" s="75">
        <v>0</v>
      </c>
      <c r="CT620" s="110" t="s">
        <v>131</v>
      </c>
      <c r="CU620" s="93" t="s">
        <v>807</v>
      </c>
      <c r="CV620" s="92"/>
      <c r="CW620" s="102">
        <v>135</v>
      </c>
      <c r="CX620" s="102">
        <v>80</v>
      </c>
      <c r="CY620" s="93" t="s">
        <v>807</v>
      </c>
      <c r="CZ620" s="92" t="s">
        <v>132</v>
      </c>
      <c r="DA620" s="75" t="s">
        <v>807</v>
      </c>
      <c r="DB620" s="92">
        <v>0</v>
      </c>
      <c r="DC620" s="75" t="str">
        <f t="shared" si="377"/>
        <v/>
      </c>
      <c r="DD620" s="16" t="str">
        <f t="shared" si="378"/>
        <v/>
      </c>
      <c r="DE620" s="16" t="str">
        <f t="shared" si="379"/>
        <v/>
      </c>
      <c r="DF620" s="16" t="str">
        <f t="shared" si="393"/>
        <v/>
      </c>
      <c r="DG620" s="16" t="str">
        <f t="shared" si="391"/>
        <v xml:space="preserve"> +  +  + </v>
      </c>
      <c r="DH620" s="16" t="str">
        <f>E620</f>
        <v>HTA</v>
      </c>
      <c r="DI620" s="98"/>
      <c r="DJ620" s="75" t="str">
        <f t="shared" si="380"/>
        <v>NO</v>
      </c>
      <c r="DL620" s="98"/>
      <c r="DM620" s="98"/>
      <c r="DN620" s="75" t="str">
        <f t="shared" si="381"/>
        <v>NO</v>
      </c>
      <c r="DO620" s="98"/>
      <c r="DP620" s="75" t="str">
        <f t="shared" si="382"/>
        <v>NO</v>
      </c>
      <c r="DQ620" s="98"/>
      <c r="DR620" s="75" t="str">
        <f t="shared" si="383"/>
        <v>NO</v>
      </c>
      <c r="DS620" s="98"/>
      <c r="DT620" s="75" t="str">
        <f t="shared" si="384"/>
        <v>NO</v>
      </c>
      <c r="DU620" s="98"/>
      <c r="DV620" s="75" t="str">
        <f t="shared" si="385"/>
        <v>NO</v>
      </c>
      <c r="DW620" s="98"/>
      <c r="DX620" s="75" t="str">
        <f t="shared" si="386"/>
        <v>NO</v>
      </c>
      <c r="DY620" s="98"/>
      <c r="DZ620" s="75" t="str">
        <f t="shared" si="387"/>
        <v>NO</v>
      </c>
      <c r="EA620" s="98"/>
      <c r="EB620" s="75" t="str">
        <f t="shared" si="388"/>
        <v>NO</v>
      </c>
      <c r="EC620" s="98" t="s">
        <v>807</v>
      </c>
      <c r="ED620" s="92" t="s">
        <v>1530</v>
      </c>
      <c r="EE620" s="92"/>
      <c r="EF620" s="98" t="s">
        <v>807</v>
      </c>
      <c r="EG620" s="94"/>
      <c r="EH620" s="99"/>
      <c r="EI620" s="99" t="s">
        <v>807</v>
      </c>
      <c r="EJ620" s="99"/>
      <c r="EK620" s="101"/>
      <c r="EL620" s="92"/>
      <c r="EM620" s="112"/>
      <c r="EN620" s="102"/>
      <c r="EO620" s="101"/>
      <c r="EP620" s="92"/>
      <c r="EQ620" s="111"/>
      <c r="ER620" s="99">
        <v>0</v>
      </c>
      <c r="ES620" s="101"/>
      <c r="ET620" s="192"/>
      <c r="EU620" s="101"/>
      <c r="EV620" s="92"/>
      <c r="EW620" s="101"/>
      <c r="EX620" s="92"/>
      <c r="EY620" s="103"/>
      <c r="EZ620" s="92"/>
      <c r="FA620" s="198"/>
      <c r="FB620" s="198"/>
      <c r="FC620" s="92"/>
      <c r="FD620" s="92"/>
      <c r="FE620" s="103"/>
      <c r="FF620" s="105"/>
      <c r="FG620" s="101"/>
      <c r="FH620" s="105"/>
      <c r="FI620" s="92"/>
      <c r="FJ620" s="94"/>
      <c r="FK620" s="92"/>
      <c r="FL620" s="97">
        <v>44680</v>
      </c>
      <c r="FM620" s="98" t="s">
        <v>1530</v>
      </c>
      <c r="FN620" s="97">
        <v>44771</v>
      </c>
      <c r="FO620" s="107" t="s">
        <v>807</v>
      </c>
      <c r="FP620" s="92" t="s">
        <v>132</v>
      </c>
      <c r="FQ620" s="92" t="s">
        <v>132</v>
      </c>
      <c r="FR620" s="92" t="s">
        <v>132</v>
      </c>
      <c r="FS620" s="107" t="s">
        <v>807</v>
      </c>
      <c r="FT620" s="92" t="s">
        <v>132</v>
      </c>
      <c r="FU620" s="92"/>
      <c r="GM620" s="198"/>
    </row>
    <row r="621" spans="1:195" s="75" customFormat="1" x14ac:dyDescent="0.25">
      <c r="A621" s="85">
        <v>2022</v>
      </c>
      <c r="B621" s="76">
        <v>44926</v>
      </c>
      <c r="C621" s="85" t="s">
        <v>121</v>
      </c>
      <c r="D621" s="85" t="s">
        <v>122</v>
      </c>
      <c r="E621" s="85" t="s">
        <v>1475</v>
      </c>
      <c r="F621" s="77">
        <f t="shared" si="392"/>
        <v>620</v>
      </c>
      <c r="G621" s="85" t="s">
        <v>1586</v>
      </c>
      <c r="H621" s="85">
        <v>86</v>
      </c>
      <c r="I621" s="85" t="s">
        <v>797</v>
      </c>
      <c r="J621" s="217" t="s">
        <v>800</v>
      </c>
      <c r="K621" s="77" t="str">
        <f>VLOOKUP(J621,[1]CodMpios!$B$1075:$E$1087,4,FALSE)</f>
        <v>86001 - Mocoa</v>
      </c>
      <c r="L621" s="77" t="str">
        <f>VLOOKUP($J621,[1]Coord_Mpios_X_Y!$B$102:$K$114,9,FALSE)</f>
        <v>1,228574994655</v>
      </c>
      <c r="M621" s="77" t="str">
        <f>VLOOKUP($J621,[1]Coord_Mpios_X_Y!$B$102:$K$114,10,FALSE)</f>
        <v>-76,684362183288</v>
      </c>
      <c r="N621" s="86" t="s">
        <v>1775</v>
      </c>
      <c r="O621" s="86" t="s">
        <v>1776</v>
      </c>
      <c r="P621" s="218"/>
      <c r="Q621" s="85" t="s">
        <v>126</v>
      </c>
      <c r="R621" s="85">
        <v>18101699</v>
      </c>
      <c r="S621" s="62" t="str">
        <f t="shared" si="374"/>
        <v>CC18101699</v>
      </c>
      <c r="T621" s="85" t="s">
        <v>636</v>
      </c>
      <c r="U621" s="85" t="s">
        <v>1498</v>
      </c>
      <c r="V621" s="85" t="s">
        <v>259</v>
      </c>
      <c r="W621" s="158" t="s">
        <v>953</v>
      </c>
      <c r="X621" s="87">
        <v>23956</v>
      </c>
      <c r="Y621" s="89">
        <f t="shared" si="389"/>
        <v>65</v>
      </c>
      <c r="Z621" s="63">
        <f>VLOOKUP($Y621,[1]Edades!$A$3:$H$153,4,FALSE)</f>
        <v>6</v>
      </c>
      <c r="AA621" s="63" t="str">
        <f>VLOOKUP($Y621,[1]Edades!$A$3:$H$153,6,FALSE)</f>
        <v>6 - Persona mayor</v>
      </c>
      <c r="AB621" s="63">
        <f>VLOOKUP($Y621,[1]Edades!$A$3:$H$153,7,FALSE)</f>
        <v>14</v>
      </c>
      <c r="AC621" s="63" t="str">
        <f>VLOOKUP($Y621,[1]Edades!$A$3:$H$153,8,FALSE)</f>
        <v>65-69</v>
      </c>
      <c r="AD621" s="91" t="s">
        <v>1589</v>
      </c>
      <c r="AE621" s="85">
        <v>1</v>
      </c>
      <c r="AF621" s="85" t="s">
        <v>807</v>
      </c>
      <c r="AG621" s="86" t="s">
        <v>1777</v>
      </c>
      <c r="AH621" s="85" t="s">
        <v>807</v>
      </c>
      <c r="AI621" s="85" t="s">
        <v>807</v>
      </c>
      <c r="AJ621" s="85" t="s">
        <v>807</v>
      </c>
      <c r="AK621" s="86" t="s">
        <v>1775</v>
      </c>
      <c r="AL621" s="86" t="s">
        <v>1602</v>
      </c>
      <c r="AM621" s="85" t="s">
        <v>1786</v>
      </c>
      <c r="AN621" s="85" t="s">
        <v>131</v>
      </c>
      <c r="AO621" s="85" t="s">
        <v>131</v>
      </c>
      <c r="AP621" s="85" t="s">
        <v>131</v>
      </c>
      <c r="AQ621" s="75" t="s">
        <v>1841</v>
      </c>
      <c r="AR621" s="53" t="str">
        <f t="shared" si="390"/>
        <v>86001 - Mocoa</v>
      </c>
      <c r="AS621" s="85" t="s">
        <v>1586</v>
      </c>
      <c r="AT621" s="85">
        <v>3214914442</v>
      </c>
      <c r="AU621" s="85" t="s">
        <v>1219</v>
      </c>
      <c r="AV621" s="85"/>
      <c r="AW621" s="85"/>
      <c r="AX621" s="85"/>
      <c r="AY621" s="85"/>
      <c r="AZ621" s="85"/>
      <c r="BA621" s="85">
        <v>86</v>
      </c>
      <c r="BB621" s="85" t="s">
        <v>1778</v>
      </c>
      <c r="BC621" s="85">
        <v>86001</v>
      </c>
      <c r="BD621" s="85" t="s">
        <v>1586</v>
      </c>
      <c r="BE621" s="89">
        <v>860010017201</v>
      </c>
      <c r="BF621" s="49" t="s">
        <v>1079</v>
      </c>
      <c r="BG621" s="85" t="s">
        <v>1779</v>
      </c>
      <c r="BH621" s="85" t="s">
        <v>1780</v>
      </c>
      <c r="BI621" s="85">
        <v>4201616</v>
      </c>
      <c r="BJ621" s="85"/>
      <c r="BK621" s="85"/>
      <c r="BL621" s="85" t="s">
        <v>807</v>
      </c>
      <c r="BM621" s="88" t="s">
        <v>132</v>
      </c>
      <c r="BN621" s="85" t="s">
        <v>132</v>
      </c>
      <c r="BO621" s="85">
        <v>0</v>
      </c>
      <c r="BP621" s="85" t="s">
        <v>132</v>
      </c>
      <c r="BQ621" s="85" t="s">
        <v>132</v>
      </c>
      <c r="BR621" s="85" t="s">
        <v>807</v>
      </c>
      <c r="BS621" s="85" t="s">
        <v>807</v>
      </c>
      <c r="BT621" s="87">
        <v>44701</v>
      </c>
      <c r="BU621" s="85" t="s">
        <v>1677</v>
      </c>
      <c r="BV621" s="85" t="s">
        <v>130</v>
      </c>
      <c r="BW621" s="91" t="s">
        <v>1792</v>
      </c>
      <c r="BX621" s="85"/>
      <c r="BY621" s="85" t="s">
        <v>132</v>
      </c>
      <c r="BZ621" s="85" t="s">
        <v>807</v>
      </c>
      <c r="CA621" s="85" t="s">
        <v>807</v>
      </c>
      <c r="CB621" s="85"/>
      <c r="CC621" s="85"/>
      <c r="CD621" s="85" t="s">
        <v>131</v>
      </c>
      <c r="CE621" s="88" t="s">
        <v>1681</v>
      </c>
      <c r="CF621" s="80" t="str">
        <f t="shared" si="399"/>
        <v>HTA + DM</v>
      </c>
      <c r="CG621" s="92">
        <v>87</v>
      </c>
      <c r="CH621" s="92">
        <v>165</v>
      </c>
      <c r="CI621" s="50">
        <f t="shared" si="375"/>
        <v>31.955922865013779</v>
      </c>
      <c r="CJ621" s="18" t="str">
        <f t="shared" si="376"/>
        <v>OBESIDAD</v>
      </c>
      <c r="CK621" s="95">
        <f>Hoja1!L623</f>
        <v>15</v>
      </c>
      <c r="CL621" s="10" t="s">
        <v>1113</v>
      </c>
      <c r="CM621" s="98">
        <v>44685</v>
      </c>
      <c r="CN621" s="92"/>
      <c r="CO621" s="75">
        <v>1</v>
      </c>
      <c r="CP621" s="98">
        <v>40909</v>
      </c>
      <c r="CQ621" s="75">
        <v>1</v>
      </c>
      <c r="CR621" s="98">
        <v>40909</v>
      </c>
      <c r="CS621" s="75">
        <v>1</v>
      </c>
      <c r="CT621" s="110" t="s">
        <v>1707</v>
      </c>
      <c r="CU621" s="93" t="s">
        <v>807</v>
      </c>
      <c r="CV621" s="92"/>
      <c r="CW621" s="92">
        <v>140</v>
      </c>
      <c r="CX621" s="92">
        <v>80</v>
      </c>
      <c r="CY621" s="93" t="s">
        <v>807</v>
      </c>
      <c r="CZ621" s="92" t="s">
        <v>130</v>
      </c>
      <c r="DA621" s="75" t="s">
        <v>807</v>
      </c>
      <c r="DB621" s="92">
        <v>0</v>
      </c>
      <c r="DC621" s="75" t="str">
        <f t="shared" si="377"/>
        <v/>
      </c>
      <c r="DD621" s="16" t="str">
        <f t="shared" si="378"/>
        <v/>
      </c>
      <c r="DE621" s="16" t="str">
        <f t="shared" si="379"/>
        <v/>
      </c>
      <c r="DF621" s="16" t="str">
        <f t="shared" si="393"/>
        <v/>
      </c>
      <c r="DG621" s="16" t="str">
        <f t="shared" si="391"/>
        <v xml:space="preserve"> +  +  + </v>
      </c>
      <c r="DH621" s="16" t="str">
        <f>E621</f>
        <v>HTA + DM</v>
      </c>
      <c r="DI621" s="98"/>
      <c r="DJ621" s="75" t="str">
        <f t="shared" si="380"/>
        <v>NO</v>
      </c>
      <c r="DL621" s="98"/>
      <c r="DM621" s="98"/>
      <c r="DN621" s="75" t="str">
        <f t="shared" si="381"/>
        <v>NO</v>
      </c>
      <c r="DO621" s="98"/>
      <c r="DP621" s="75" t="str">
        <f t="shared" si="382"/>
        <v>NO</v>
      </c>
      <c r="DQ621" s="98"/>
      <c r="DR621" s="75" t="str">
        <f t="shared" si="383"/>
        <v>NO</v>
      </c>
      <c r="DS621" s="98"/>
      <c r="DT621" s="75" t="str">
        <f t="shared" si="384"/>
        <v>NO</v>
      </c>
      <c r="DU621" s="98"/>
      <c r="DV621" s="75" t="str">
        <f t="shared" si="385"/>
        <v>NO</v>
      </c>
      <c r="DW621" s="98"/>
      <c r="DX621" s="75" t="str">
        <f t="shared" si="386"/>
        <v>NO</v>
      </c>
      <c r="DY621" s="98">
        <v>44693</v>
      </c>
      <c r="DZ621" s="75" t="str">
        <f t="shared" si="387"/>
        <v>SI</v>
      </c>
      <c r="EA621" s="98"/>
      <c r="EB621" s="75" t="str">
        <f t="shared" si="388"/>
        <v>NO</v>
      </c>
      <c r="EC621" s="98" t="s">
        <v>807</v>
      </c>
      <c r="ED621" s="92" t="s">
        <v>1530</v>
      </c>
      <c r="EE621" s="92"/>
      <c r="EF621" s="98" t="s">
        <v>807</v>
      </c>
      <c r="EG621" s="94"/>
      <c r="EH621" s="99" t="s">
        <v>131</v>
      </c>
      <c r="EI621" s="99" t="s">
        <v>807</v>
      </c>
      <c r="EJ621" s="99"/>
      <c r="EK621" s="106">
        <v>44693</v>
      </c>
      <c r="EL621" s="92">
        <v>1.05</v>
      </c>
      <c r="EM621" s="100">
        <v>44693</v>
      </c>
      <c r="EN621" s="99">
        <v>224</v>
      </c>
      <c r="EO621" s="106">
        <v>44693</v>
      </c>
      <c r="EP621" s="92">
        <v>198.3</v>
      </c>
      <c r="EQ621" s="106">
        <v>44693</v>
      </c>
      <c r="ER621" s="99">
        <v>115.08000000000001</v>
      </c>
      <c r="ES621" s="106">
        <v>44693</v>
      </c>
      <c r="ET621" s="192">
        <v>62</v>
      </c>
      <c r="EU621" s="106">
        <v>44693</v>
      </c>
      <c r="EV621" s="92">
        <v>106.1</v>
      </c>
      <c r="EW621" s="101"/>
      <c r="EX621" s="92"/>
      <c r="EY621" s="100">
        <v>44693</v>
      </c>
      <c r="EZ621" s="192">
        <v>11.7</v>
      </c>
      <c r="FA621" s="99"/>
      <c r="FB621" s="99"/>
      <c r="FC621" s="92"/>
      <c r="FD621" s="92"/>
      <c r="FE621" s="100">
        <v>44693</v>
      </c>
      <c r="FF621" s="92">
        <v>11.2</v>
      </c>
      <c r="FG621" s="101"/>
      <c r="FH621" s="105"/>
      <c r="FI621" s="92"/>
      <c r="FJ621" s="94"/>
      <c r="FK621" s="92"/>
      <c r="FL621" s="98">
        <v>44701</v>
      </c>
      <c r="FM621" s="98" t="s">
        <v>1530</v>
      </c>
      <c r="FN621" s="98">
        <v>44732</v>
      </c>
      <c r="FO621" s="107" t="s">
        <v>807</v>
      </c>
      <c r="FP621" s="92" t="s">
        <v>132</v>
      </c>
      <c r="FQ621" s="92" t="s">
        <v>132</v>
      </c>
      <c r="FR621" s="92" t="s">
        <v>132</v>
      </c>
      <c r="FS621" s="107" t="s">
        <v>807</v>
      </c>
      <c r="FT621" s="92" t="s">
        <v>132</v>
      </c>
      <c r="FU621" s="92"/>
      <c r="GM621" s="99"/>
    </row>
    <row r="622" spans="1:195" s="75" customFormat="1" x14ac:dyDescent="0.25">
      <c r="A622" s="85">
        <v>2022</v>
      </c>
      <c r="B622" s="76">
        <v>44926</v>
      </c>
      <c r="C622" s="85" t="s">
        <v>121</v>
      </c>
      <c r="D622" s="85" t="s">
        <v>122</v>
      </c>
      <c r="E622" s="85" t="s">
        <v>123</v>
      </c>
      <c r="F622" s="77">
        <f t="shared" si="392"/>
        <v>621</v>
      </c>
      <c r="G622" s="85" t="s">
        <v>1586</v>
      </c>
      <c r="H622" s="85">
        <v>86</v>
      </c>
      <c r="I622" s="85" t="s">
        <v>797</v>
      </c>
      <c r="J622" s="217" t="s">
        <v>911</v>
      </c>
      <c r="K622" s="77" t="str">
        <f>VLOOKUP(J622,[1]CodMpios!$B$1075:$E$1087,4,FALSE)</f>
        <v>86568 - Puerto Asís</v>
      </c>
      <c r="L622" s="77" t="str">
        <f>VLOOKUP($J622,[1]Coord_Mpios_X_Y!$B$102:$K$114,9,FALSE)</f>
        <v>0,478611463602</v>
      </c>
      <c r="M622" s="77" t="str">
        <f>VLOOKUP($J622,[1]Coord_Mpios_X_Y!$B$102:$K$114,10,FALSE)</f>
        <v>-76,328200149562</v>
      </c>
      <c r="N622" s="86" t="s">
        <v>1775</v>
      </c>
      <c r="O622" s="86" t="s">
        <v>1776</v>
      </c>
      <c r="P622" s="218"/>
      <c r="Q622" s="85" t="s">
        <v>126</v>
      </c>
      <c r="R622" s="85">
        <v>18126357</v>
      </c>
      <c r="S622" s="62" t="str">
        <f t="shared" si="374"/>
        <v>CC18126357</v>
      </c>
      <c r="T622" s="91" t="s">
        <v>205</v>
      </c>
      <c r="U622" s="85" t="s">
        <v>1500</v>
      </c>
      <c r="V622" s="91" t="s">
        <v>1501</v>
      </c>
      <c r="W622" s="85" t="s">
        <v>557</v>
      </c>
      <c r="X622" s="87">
        <v>27070</v>
      </c>
      <c r="Y622" s="89">
        <f t="shared" si="389"/>
        <v>74</v>
      </c>
      <c r="Z622" s="63">
        <f>VLOOKUP($Y622,[1]Edades!$A$3:$H$153,4,FALSE)</f>
        <v>6</v>
      </c>
      <c r="AA622" s="63" t="str">
        <f>VLOOKUP($Y622,[1]Edades!$A$3:$H$153,6,FALSE)</f>
        <v>6 - Persona mayor</v>
      </c>
      <c r="AB622" s="63">
        <f>VLOOKUP($Y622,[1]Edades!$A$3:$H$153,7,FALSE)</f>
        <v>15</v>
      </c>
      <c r="AC622" s="63" t="str">
        <f>VLOOKUP($Y622,[1]Edades!$A$3:$H$153,8,FALSE)</f>
        <v>70-74</v>
      </c>
      <c r="AD622" s="91" t="s">
        <v>1589</v>
      </c>
      <c r="AE622" s="85">
        <v>1</v>
      </c>
      <c r="AF622" s="85" t="s">
        <v>807</v>
      </c>
      <c r="AG622" s="86" t="s">
        <v>1777</v>
      </c>
      <c r="AH622" s="85" t="s">
        <v>807</v>
      </c>
      <c r="AI622" s="85" t="s">
        <v>807</v>
      </c>
      <c r="AJ622" s="85" t="s">
        <v>807</v>
      </c>
      <c r="AK622" s="86" t="s">
        <v>1775</v>
      </c>
      <c r="AL622" s="85" t="s">
        <v>807</v>
      </c>
      <c r="AM622" s="85" t="s">
        <v>1786</v>
      </c>
      <c r="AN622" s="85" t="s">
        <v>131</v>
      </c>
      <c r="AO622" s="85" t="s">
        <v>131</v>
      </c>
      <c r="AP622" s="85" t="s">
        <v>131</v>
      </c>
      <c r="AQ622" s="75" t="s">
        <v>1841</v>
      </c>
      <c r="AR622" s="53" t="str">
        <f t="shared" si="390"/>
        <v>86568 - Puerto Asís</v>
      </c>
      <c r="AS622" s="85" t="s">
        <v>1655</v>
      </c>
      <c r="AT622" s="85">
        <v>3232892560</v>
      </c>
      <c r="AU622" s="85" t="s">
        <v>1219</v>
      </c>
      <c r="AV622" s="85"/>
      <c r="AW622" s="85"/>
      <c r="AX622" s="85"/>
      <c r="AY622" s="85"/>
      <c r="AZ622" s="85"/>
      <c r="BA622" s="85">
        <v>86</v>
      </c>
      <c r="BB622" s="85" t="s">
        <v>1778</v>
      </c>
      <c r="BC622" s="85">
        <v>86568</v>
      </c>
      <c r="BD622" s="85" t="s">
        <v>1655</v>
      </c>
      <c r="BE622" s="89">
        <v>860010017201</v>
      </c>
      <c r="BF622" s="49" t="s">
        <v>1081</v>
      </c>
      <c r="BG622" s="85" t="s">
        <v>1779</v>
      </c>
      <c r="BH622" s="85" t="s">
        <v>1780</v>
      </c>
      <c r="BI622" s="85">
        <v>4201616</v>
      </c>
      <c r="BJ622" s="85"/>
      <c r="BK622" s="85"/>
      <c r="BL622" s="85" t="s">
        <v>807</v>
      </c>
      <c r="BM622" s="85" t="s">
        <v>130</v>
      </c>
      <c r="BN622" s="85" t="s">
        <v>132</v>
      </c>
      <c r="BO622" s="85">
        <v>0</v>
      </c>
      <c r="BP622" s="85" t="s">
        <v>132</v>
      </c>
      <c r="BQ622" s="85" t="s">
        <v>132</v>
      </c>
      <c r="BR622" s="85" t="s">
        <v>807</v>
      </c>
      <c r="BS622" s="85" t="s">
        <v>807</v>
      </c>
      <c r="BT622" s="142">
        <v>44685</v>
      </c>
      <c r="BU622" s="85" t="s">
        <v>1677</v>
      </c>
      <c r="BV622" s="85" t="s">
        <v>130</v>
      </c>
      <c r="BW622" s="91" t="s">
        <v>1892</v>
      </c>
      <c r="BX622" s="85"/>
      <c r="BY622" s="88" t="s">
        <v>130</v>
      </c>
      <c r="BZ622" s="127" t="s">
        <v>132</v>
      </c>
      <c r="CA622" s="85" t="s">
        <v>807</v>
      </c>
      <c r="CB622" s="85"/>
      <c r="CC622" s="85"/>
      <c r="CD622" s="85" t="s">
        <v>131</v>
      </c>
      <c r="CE622" s="88" t="s">
        <v>1681</v>
      </c>
      <c r="CF622" s="80" t="str">
        <f t="shared" si="399"/>
        <v>HTA</v>
      </c>
      <c r="CG622" s="109">
        <v>90</v>
      </c>
      <c r="CH622" s="95">
        <v>170</v>
      </c>
      <c r="CI622" s="50">
        <f t="shared" si="375"/>
        <v>31.141868512110729</v>
      </c>
      <c r="CJ622" s="18" t="str">
        <f t="shared" si="376"/>
        <v>OBESIDAD</v>
      </c>
      <c r="CK622" s="95" t="e">
        <f>Hoja1!L624</f>
        <v>#DIV/0!</v>
      </c>
      <c r="CL622" s="10" t="s">
        <v>807</v>
      </c>
      <c r="CM622" s="114">
        <v>44685</v>
      </c>
      <c r="CN622" s="92"/>
      <c r="CO622" s="75">
        <v>1</v>
      </c>
      <c r="CP622" s="98">
        <v>44685</v>
      </c>
      <c r="CQ622" s="75">
        <v>2</v>
      </c>
      <c r="CR622" s="65" t="s">
        <v>1222</v>
      </c>
      <c r="CS622" s="75">
        <v>0</v>
      </c>
      <c r="CT622" s="110" t="s">
        <v>131</v>
      </c>
      <c r="CU622" s="93" t="s">
        <v>807</v>
      </c>
      <c r="CV622" s="92"/>
      <c r="CW622" s="102">
        <v>170</v>
      </c>
      <c r="CX622" s="102">
        <v>95</v>
      </c>
      <c r="CY622" s="93" t="s">
        <v>807</v>
      </c>
      <c r="CZ622" s="92" t="s">
        <v>132</v>
      </c>
      <c r="DA622" s="75" t="s">
        <v>807</v>
      </c>
      <c r="DB622" s="92">
        <v>0</v>
      </c>
      <c r="DC622" s="75" t="str">
        <f t="shared" si="377"/>
        <v/>
      </c>
      <c r="DD622" s="16" t="str">
        <f t="shared" si="378"/>
        <v>PRESION ALTA</v>
      </c>
      <c r="DE622" s="16" t="str">
        <f t="shared" si="379"/>
        <v/>
      </c>
      <c r="DF622" s="16" t="str">
        <f t="shared" si="393"/>
        <v/>
      </c>
      <c r="DG622" s="16" t="str">
        <f t="shared" si="391"/>
        <v xml:space="preserve"> + PRESION ALTA +  + </v>
      </c>
      <c r="DH622" s="16" t="str">
        <f>VLOOKUP(DG622,Hoja3!$A$19:$B$41,2,FALSE)</f>
        <v>PRESION ALTA</v>
      </c>
      <c r="DI622" s="98"/>
      <c r="DJ622" s="75" t="str">
        <f t="shared" si="380"/>
        <v>NO</v>
      </c>
      <c r="DL622" s="98"/>
      <c r="DM622" s="98"/>
      <c r="DN622" s="75" t="str">
        <f t="shared" si="381"/>
        <v>NO</v>
      </c>
      <c r="DO622" s="98"/>
      <c r="DP622" s="75" t="str">
        <f t="shared" si="382"/>
        <v>NO</v>
      </c>
      <c r="DQ622" s="98"/>
      <c r="DR622" s="75" t="str">
        <f t="shared" si="383"/>
        <v>NO</v>
      </c>
      <c r="DS622" s="98"/>
      <c r="DT622" s="75" t="str">
        <f t="shared" si="384"/>
        <v>NO</v>
      </c>
      <c r="DU622" s="98"/>
      <c r="DV622" s="75" t="str">
        <f t="shared" si="385"/>
        <v>NO</v>
      </c>
      <c r="DW622" s="98"/>
      <c r="DX622" s="75" t="str">
        <f t="shared" si="386"/>
        <v>NO</v>
      </c>
      <c r="DY622" s="98"/>
      <c r="DZ622" s="75" t="str">
        <f t="shared" si="387"/>
        <v>NO</v>
      </c>
      <c r="EA622" s="98"/>
      <c r="EB622" s="75" t="str">
        <f t="shared" si="388"/>
        <v>NO</v>
      </c>
      <c r="EC622" s="98" t="s">
        <v>807</v>
      </c>
      <c r="ED622" s="92" t="s">
        <v>1530</v>
      </c>
      <c r="EE622" s="92"/>
      <c r="EF622" s="98" t="s">
        <v>807</v>
      </c>
      <c r="EG622" s="94"/>
      <c r="EH622" s="99"/>
      <c r="EI622" s="99" t="s">
        <v>807</v>
      </c>
      <c r="EJ622" s="99"/>
      <c r="EK622" s="101"/>
      <c r="EL622" s="92"/>
      <c r="EM622" s="112"/>
      <c r="EN622" s="102"/>
      <c r="EO622" s="101"/>
      <c r="EP622" s="92"/>
      <c r="EQ622" s="111"/>
      <c r="ER622" s="99">
        <v>0</v>
      </c>
      <c r="ES622" s="101"/>
      <c r="ET622" s="192"/>
      <c r="EU622" s="101"/>
      <c r="EV622" s="92"/>
      <c r="EW622" s="101"/>
      <c r="EX622" s="92"/>
      <c r="EY622" s="103"/>
      <c r="EZ622" s="92"/>
      <c r="FA622" s="198"/>
      <c r="FB622" s="198"/>
      <c r="FC622" s="92"/>
      <c r="FD622" s="92"/>
      <c r="FE622" s="103"/>
      <c r="FF622" s="105"/>
      <c r="FG622" s="101"/>
      <c r="FH622" s="105"/>
      <c r="FI622" s="92"/>
      <c r="FJ622" s="94"/>
      <c r="FK622" s="92"/>
      <c r="FL622" s="114">
        <v>44685</v>
      </c>
      <c r="FM622" s="98" t="s">
        <v>1530</v>
      </c>
      <c r="FN622" s="114">
        <v>44777</v>
      </c>
      <c r="FO622" s="107" t="s">
        <v>807</v>
      </c>
      <c r="FP622" s="92" t="s">
        <v>132</v>
      </c>
      <c r="FQ622" s="92" t="s">
        <v>132</v>
      </c>
      <c r="FR622" s="92" t="s">
        <v>132</v>
      </c>
      <c r="FS622" s="107" t="s">
        <v>807</v>
      </c>
      <c r="FT622" s="92" t="s">
        <v>132</v>
      </c>
      <c r="FU622" s="92"/>
      <c r="GM622" s="198"/>
    </row>
    <row r="623" spans="1:195" s="75" customFormat="1" x14ac:dyDescent="0.25">
      <c r="A623" s="85">
        <v>2022</v>
      </c>
      <c r="B623" s="76">
        <v>44926</v>
      </c>
      <c r="C623" s="85" t="s">
        <v>121</v>
      </c>
      <c r="D623" s="85" t="s">
        <v>122</v>
      </c>
      <c r="E623" s="85" t="s">
        <v>123</v>
      </c>
      <c r="F623" s="77">
        <f t="shared" si="392"/>
        <v>622</v>
      </c>
      <c r="G623" s="85" t="s">
        <v>1586</v>
      </c>
      <c r="H623" s="85">
        <v>86</v>
      </c>
      <c r="I623" s="85" t="s">
        <v>797</v>
      </c>
      <c r="J623" s="217" t="s">
        <v>800</v>
      </c>
      <c r="K623" s="77" t="str">
        <f>VLOOKUP(J623,[1]CodMpios!$B$1075:$E$1087,4,FALSE)</f>
        <v>86001 - Mocoa</v>
      </c>
      <c r="L623" s="77" t="str">
        <f>VLOOKUP($J623,[1]Coord_Mpios_X_Y!$B$102:$K$114,9,FALSE)</f>
        <v>1,228574994655</v>
      </c>
      <c r="M623" s="77" t="str">
        <f>VLOOKUP($J623,[1]Coord_Mpios_X_Y!$B$102:$K$114,10,FALSE)</f>
        <v>-76,684362183288</v>
      </c>
      <c r="N623" s="86" t="s">
        <v>1775</v>
      </c>
      <c r="O623" s="86" t="s">
        <v>1776</v>
      </c>
      <c r="P623" s="218"/>
      <c r="Q623" s="85" t="s">
        <v>126</v>
      </c>
      <c r="R623" s="85">
        <v>27353393</v>
      </c>
      <c r="S623" s="62" t="str">
        <f t="shared" si="374"/>
        <v>CC27353393</v>
      </c>
      <c r="T623" s="85" t="s">
        <v>380</v>
      </c>
      <c r="U623" s="85" t="s">
        <v>167</v>
      </c>
      <c r="V623" s="85" t="s">
        <v>312</v>
      </c>
      <c r="W623" s="158" t="s">
        <v>854</v>
      </c>
      <c r="X623" s="87">
        <v>18859</v>
      </c>
      <c r="Y623" s="89">
        <f t="shared" si="389"/>
        <v>51</v>
      </c>
      <c r="Z623" s="63">
        <f>VLOOKUP($Y623,[1]Edades!$A$3:$H$153,4,FALSE)</f>
        <v>5</v>
      </c>
      <c r="AA623" s="63" t="str">
        <f>VLOOKUP($Y623,[1]Edades!$A$3:$H$153,6,FALSE)</f>
        <v>5 - Adultez</v>
      </c>
      <c r="AB623" s="63">
        <f>VLOOKUP($Y623,[1]Edades!$A$3:$H$153,7,FALSE)</f>
        <v>11</v>
      </c>
      <c r="AC623" s="63" t="str">
        <f>VLOOKUP($Y623,[1]Edades!$A$3:$H$153,8,FALSE)</f>
        <v>50-54</v>
      </c>
      <c r="AD623" s="91" t="s">
        <v>1590</v>
      </c>
      <c r="AE623" s="85">
        <v>2</v>
      </c>
      <c r="AF623" s="85" t="s">
        <v>807</v>
      </c>
      <c r="AG623" s="86" t="s">
        <v>1777</v>
      </c>
      <c r="AH623" s="85" t="s">
        <v>807</v>
      </c>
      <c r="AI623" s="85" t="s">
        <v>807</v>
      </c>
      <c r="AJ623" s="85" t="s">
        <v>807</v>
      </c>
      <c r="AK623" s="86" t="s">
        <v>1775</v>
      </c>
      <c r="AL623" s="86" t="s">
        <v>1602</v>
      </c>
      <c r="AM623" s="85" t="s">
        <v>1786</v>
      </c>
      <c r="AN623" s="85" t="s">
        <v>131</v>
      </c>
      <c r="AO623" s="85" t="s">
        <v>131</v>
      </c>
      <c r="AP623" s="85" t="s">
        <v>131</v>
      </c>
      <c r="AQ623" s="75" t="s">
        <v>1841</v>
      </c>
      <c r="AR623" s="53" t="str">
        <f t="shared" si="390"/>
        <v>86001 - Mocoa</v>
      </c>
      <c r="AS623" s="85" t="s">
        <v>1586</v>
      </c>
      <c r="AT623" s="85">
        <v>3115910265</v>
      </c>
      <c r="AU623" s="85" t="s">
        <v>1219</v>
      </c>
      <c r="AV623" s="85"/>
      <c r="AW623" s="85"/>
      <c r="AX623" s="85"/>
      <c r="AY623" s="85"/>
      <c r="AZ623" s="85"/>
      <c r="BA623" s="85">
        <v>86</v>
      </c>
      <c r="BB623" s="85" t="s">
        <v>1778</v>
      </c>
      <c r="BC623" s="85">
        <v>86001</v>
      </c>
      <c r="BD623" s="85" t="s">
        <v>1586</v>
      </c>
      <c r="BE623" s="89">
        <v>860010017201</v>
      </c>
      <c r="BF623" s="49" t="s">
        <v>1079</v>
      </c>
      <c r="BG623" s="85" t="s">
        <v>1779</v>
      </c>
      <c r="BH623" s="85" t="s">
        <v>1780</v>
      </c>
      <c r="BI623" s="85">
        <v>4201616</v>
      </c>
      <c r="BJ623" s="85"/>
      <c r="BK623" s="85"/>
      <c r="BL623" s="85" t="s">
        <v>807</v>
      </c>
      <c r="BM623" s="85" t="s">
        <v>130</v>
      </c>
      <c r="BN623" s="85" t="s">
        <v>132</v>
      </c>
      <c r="BO623" s="85">
        <v>0</v>
      </c>
      <c r="BP623" s="85" t="s">
        <v>132</v>
      </c>
      <c r="BQ623" s="85" t="s">
        <v>132</v>
      </c>
      <c r="BR623" s="85" t="s">
        <v>807</v>
      </c>
      <c r="BS623" s="85" t="s">
        <v>807</v>
      </c>
      <c r="BT623" s="87">
        <v>44720</v>
      </c>
      <c r="BU623" s="85" t="s">
        <v>1677</v>
      </c>
      <c r="BV623" s="85" t="s">
        <v>130</v>
      </c>
      <c r="BW623" s="91" t="s">
        <v>1808</v>
      </c>
      <c r="BX623" s="85"/>
      <c r="BY623" s="88" t="s">
        <v>130</v>
      </c>
      <c r="BZ623" s="85" t="s">
        <v>807</v>
      </c>
      <c r="CA623" s="85" t="s">
        <v>807</v>
      </c>
      <c r="CB623" s="85"/>
      <c r="CC623" s="85"/>
      <c r="CD623" s="85" t="s">
        <v>131</v>
      </c>
      <c r="CE623" s="88" t="s">
        <v>1681</v>
      </c>
      <c r="CF623" s="80" t="str">
        <f t="shared" si="399"/>
        <v>HTA</v>
      </c>
      <c r="CG623" s="92">
        <v>72</v>
      </c>
      <c r="CH623" s="92">
        <v>158</v>
      </c>
      <c r="CI623" s="50">
        <f t="shared" si="375"/>
        <v>28.841531805800347</v>
      </c>
      <c r="CJ623" s="18" t="str">
        <f t="shared" si="376"/>
        <v>SOBREPESO</v>
      </c>
      <c r="CK623" s="95">
        <f>Hoja1!L625</f>
        <v>11</v>
      </c>
      <c r="CL623" s="10" t="s">
        <v>1113</v>
      </c>
      <c r="CM623" s="98">
        <v>44685</v>
      </c>
      <c r="CN623" s="92"/>
      <c r="CO623" s="75">
        <v>1</v>
      </c>
      <c r="CP623" s="98">
        <v>44685</v>
      </c>
      <c r="CQ623" s="75">
        <v>2</v>
      </c>
      <c r="CR623" s="65" t="s">
        <v>1222</v>
      </c>
      <c r="CS623" s="75">
        <v>0</v>
      </c>
      <c r="CT623" s="110" t="s">
        <v>131</v>
      </c>
      <c r="CU623" s="93" t="s">
        <v>807</v>
      </c>
      <c r="CV623" s="92"/>
      <c r="CW623" s="92">
        <v>150</v>
      </c>
      <c r="CX623" s="92">
        <v>80</v>
      </c>
      <c r="CY623" s="93" t="s">
        <v>807</v>
      </c>
      <c r="CZ623" s="92" t="s">
        <v>132</v>
      </c>
      <c r="DA623" s="75" t="s">
        <v>807</v>
      </c>
      <c r="DB623" s="92">
        <v>0</v>
      </c>
      <c r="DC623" s="75" t="str">
        <f t="shared" si="377"/>
        <v/>
      </c>
      <c r="DD623" s="16" t="str">
        <f t="shared" si="378"/>
        <v/>
      </c>
      <c r="DE623" s="16" t="str">
        <f t="shared" si="379"/>
        <v/>
      </c>
      <c r="DF623" s="16" t="str">
        <f t="shared" si="393"/>
        <v/>
      </c>
      <c r="DG623" s="16" t="str">
        <f t="shared" si="391"/>
        <v xml:space="preserve"> +  +  + </v>
      </c>
      <c r="DH623" s="16" t="str">
        <f>E623</f>
        <v>HTA</v>
      </c>
      <c r="DI623" s="98"/>
      <c r="DJ623" s="75" t="str">
        <f t="shared" si="380"/>
        <v>NO</v>
      </c>
      <c r="DL623" s="98"/>
      <c r="DM623" s="98"/>
      <c r="DN623" s="75" t="str">
        <f t="shared" si="381"/>
        <v>NO</v>
      </c>
      <c r="DO623" s="98"/>
      <c r="DP623" s="75" t="str">
        <f t="shared" si="382"/>
        <v>NO</v>
      </c>
      <c r="DQ623" s="98"/>
      <c r="DR623" s="75" t="str">
        <f t="shared" si="383"/>
        <v>NO</v>
      </c>
      <c r="DS623" s="98"/>
      <c r="DT623" s="75" t="str">
        <f t="shared" si="384"/>
        <v>NO</v>
      </c>
      <c r="DU623" s="98"/>
      <c r="DV623" s="75" t="str">
        <f t="shared" si="385"/>
        <v>NO</v>
      </c>
      <c r="DW623" s="98"/>
      <c r="DX623" s="75" t="str">
        <f t="shared" si="386"/>
        <v>NO</v>
      </c>
      <c r="DY623" s="98">
        <v>44657</v>
      </c>
      <c r="DZ623" s="75" t="str">
        <f t="shared" si="387"/>
        <v>SI</v>
      </c>
      <c r="EA623" s="98"/>
      <c r="EB623" s="75" t="str">
        <f t="shared" si="388"/>
        <v>NO</v>
      </c>
      <c r="EC623" s="98" t="s">
        <v>807</v>
      </c>
      <c r="ED623" s="92" t="s">
        <v>1530</v>
      </c>
      <c r="EE623" s="92"/>
      <c r="EF623" s="98" t="s">
        <v>807</v>
      </c>
      <c r="EG623" s="94"/>
      <c r="EH623" s="99" t="s">
        <v>131</v>
      </c>
      <c r="EI623" s="99" t="s">
        <v>807</v>
      </c>
      <c r="EJ623" s="99"/>
      <c r="EK623" s="106">
        <v>44657</v>
      </c>
      <c r="EL623" s="92">
        <v>0.82</v>
      </c>
      <c r="EM623" s="100">
        <v>44657</v>
      </c>
      <c r="EN623" s="99">
        <v>103</v>
      </c>
      <c r="EO623" s="106">
        <v>44657</v>
      </c>
      <c r="EP623" s="92">
        <v>163.6</v>
      </c>
      <c r="EQ623" s="106">
        <v>44657</v>
      </c>
      <c r="ER623" s="99">
        <v>91.08</v>
      </c>
      <c r="ES623" s="106">
        <v>44657</v>
      </c>
      <c r="ET623" s="192">
        <v>47.6</v>
      </c>
      <c r="EU623" s="106">
        <v>44657</v>
      </c>
      <c r="EV623" s="92">
        <v>124.6</v>
      </c>
      <c r="EW623" s="101"/>
      <c r="EX623" s="92"/>
      <c r="EY623" s="103"/>
      <c r="EZ623" s="92"/>
      <c r="FA623" s="99"/>
      <c r="FB623" s="99"/>
      <c r="FC623" s="92"/>
      <c r="FD623" s="92"/>
      <c r="FE623" s="100">
        <v>44657</v>
      </c>
      <c r="FF623" s="92">
        <v>3.33</v>
      </c>
      <c r="FG623" s="101"/>
      <c r="FH623" s="105"/>
      <c r="FI623" s="92"/>
      <c r="FJ623" s="94"/>
      <c r="FK623" s="92"/>
      <c r="FL623" s="98">
        <v>44720</v>
      </c>
      <c r="FM623" s="98" t="s">
        <v>1530</v>
      </c>
      <c r="FN623" s="98">
        <v>44812</v>
      </c>
      <c r="FO623" s="107" t="s">
        <v>807</v>
      </c>
      <c r="FP623" s="92" t="s">
        <v>132</v>
      </c>
      <c r="FQ623" s="92" t="s">
        <v>132</v>
      </c>
      <c r="FR623" s="92" t="s">
        <v>132</v>
      </c>
      <c r="FS623" s="107" t="s">
        <v>807</v>
      </c>
      <c r="FT623" s="92" t="s">
        <v>132</v>
      </c>
      <c r="FU623" s="92"/>
      <c r="GM623" s="99"/>
    </row>
    <row r="624" spans="1:195" s="75" customFormat="1" x14ac:dyDescent="0.25">
      <c r="A624" s="85">
        <v>2022</v>
      </c>
      <c r="B624" s="76">
        <v>44926</v>
      </c>
      <c r="C624" s="85" t="s">
        <v>121</v>
      </c>
      <c r="D624" s="85" t="s">
        <v>122</v>
      </c>
      <c r="E624" s="85" t="s">
        <v>123</v>
      </c>
      <c r="F624" s="77">
        <f t="shared" si="392"/>
        <v>623</v>
      </c>
      <c r="G624" s="85" t="s">
        <v>1586</v>
      </c>
      <c r="H624" s="85">
        <v>86</v>
      </c>
      <c r="I624" s="85" t="s">
        <v>797</v>
      </c>
      <c r="J624" s="217" t="s">
        <v>911</v>
      </c>
      <c r="K624" s="77" t="str">
        <f>VLOOKUP(J624,[1]CodMpios!$B$1075:$E$1087,4,FALSE)</f>
        <v>86568 - Puerto Asís</v>
      </c>
      <c r="L624" s="77" t="str">
        <f>VLOOKUP($J624,[1]Coord_Mpios_X_Y!$B$102:$K$114,9,FALSE)</f>
        <v>0,478611463602</v>
      </c>
      <c r="M624" s="77" t="str">
        <f>VLOOKUP($J624,[1]Coord_Mpios_X_Y!$B$102:$K$114,10,FALSE)</f>
        <v>-76,328200149562</v>
      </c>
      <c r="N624" s="86" t="s">
        <v>1775</v>
      </c>
      <c r="O624" s="86" t="s">
        <v>1776</v>
      </c>
      <c r="P624" s="218"/>
      <c r="Q624" s="85" t="s">
        <v>126</v>
      </c>
      <c r="R624" s="85">
        <v>18126443</v>
      </c>
      <c r="S624" s="62" t="str">
        <f t="shared" si="374"/>
        <v>CC18126443</v>
      </c>
      <c r="T624" s="85" t="s">
        <v>1502</v>
      </c>
      <c r="U624" s="85" t="s">
        <v>530</v>
      </c>
      <c r="V624" s="91" t="s">
        <v>500</v>
      </c>
      <c r="W624" s="85" t="s">
        <v>1459</v>
      </c>
      <c r="X624" s="87">
        <v>27132</v>
      </c>
      <c r="Y624" s="89">
        <f t="shared" si="389"/>
        <v>74</v>
      </c>
      <c r="Z624" s="63">
        <f>VLOOKUP($Y624,[1]Edades!$A$3:$H$153,4,FALSE)</f>
        <v>6</v>
      </c>
      <c r="AA624" s="63" t="str">
        <f>VLOOKUP($Y624,[1]Edades!$A$3:$H$153,6,FALSE)</f>
        <v>6 - Persona mayor</v>
      </c>
      <c r="AB624" s="63">
        <f>VLOOKUP($Y624,[1]Edades!$A$3:$H$153,7,FALSE)</f>
        <v>15</v>
      </c>
      <c r="AC624" s="63" t="str">
        <f>VLOOKUP($Y624,[1]Edades!$A$3:$H$153,8,FALSE)</f>
        <v>70-74</v>
      </c>
      <c r="AD624" s="91" t="s">
        <v>1589</v>
      </c>
      <c r="AE624" s="85">
        <v>1</v>
      </c>
      <c r="AF624" s="85" t="s">
        <v>807</v>
      </c>
      <c r="AG624" s="86" t="s">
        <v>1777</v>
      </c>
      <c r="AH624" s="85" t="s">
        <v>807</v>
      </c>
      <c r="AI624" s="85" t="s">
        <v>807</v>
      </c>
      <c r="AJ624" s="85" t="s">
        <v>807</v>
      </c>
      <c r="AK624" s="86" t="s">
        <v>1775</v>
      </c>
      <c r="AL624" s="86" t="s">
        <v>1602</v>
      </c>
      <c r="AM624" s="85" t="s">
        <v>1786</v>
      </c>
      <c r="AN624" s="85" t="s">
        <v>131</v>
      </c>
      <c r="AO624" s="85" t="s">
        <v>131</v>
      </c>
      <c r="AP624" s="85" t="s">
        <v>131</v>
      </c>
      <c r="AQ624" s="75" t="s">
        <v>1841</v>
      </c>
      <c r="AR624" s="53" t="str">
        <f t="shared" si="390"/>
        <v>86568 - Puerto Asís</v>
      </c>
      <c r="AS624" s="85" t="s">
        <v>1655</v>
      </c>
      <c r="AT624" s="85">
        <v>3143574397</v>
      </c>
      <c r="AU624" s="85" t="s">
        <v>1219</v>
      </c>
      <c r="AV624" s="85"/>
      <c r="AW624" s="85"/>
      <c r="AX624" s="85"/>
      <c r="AY624" s="85"/>
      <c r="AZ624" s="85"/>
      <c r="BA624" s="85">
        <v>86</v>
      </c>
      <c r="BB624" s="85" t="s">
        <v>1778</v>
      </c>
      <c r="BC624" s="85">
        <v>86568</v>
      </c>
      <c r="BD624" s="85" t="s">
        <v>1655</v>
      </c>
      <c r="BE624" s="89">
        <v>860010017201</v>
      </c>
      <c r="BF624" s="49" t="s">
        <v>1081</v>
      </c>
      <c r="BG624" s="85" t="s">
        <v>1779</v>
      </c>
      <c r="BH624" s="85" t="s">
        <v>1780</v>
      </c>
      <c r="BI624" s="85">
        <v>4201616</v>
      </c>
      <c r="BJ624" s="85"/>
      <c r="BK624" s="85"/>
      <c r="BL624" s="85" t="s">
        <v>807</v>
      </c>
      <c r="BM624" s="85" t="s">
        <v>130</v>
      </c>
      <c r="BN624" s="85" t="s">
        <v>132</v>
      </c>
      <c r="BO624" s="85">
        <v>0</v>
      </c>
      <c r="BP624" s="85" t="s">
        <v>132</v>
      </c>
      <c r="BQ624" s="85" t="s">
        <v>132</v>
      </c>
      <c r="BR624" s="85" t="s">
        <v>807</v>
      </c>
      <c r="BS624" s="85" t="s">
        <v>807</v>
      </c>
      <c r="BT624" s="142">
        <v>44852</v>
      </c>
      <c r="BU624" s="85" t="s">
        <v>1677</v>
      </c>
      <c r="BV624" s="85" t="s">
        <v>130</v>
      </c>
      <c r="BW624" s="91" t="s">
        <v>1678</v>
      </c>
      <c r="BX624" s="85"/>
      <c r="BY624" s="85" t="s">
        <v>132</v>
      </c>
      <c r="BZ624" s="85" t="s">
        <v>807</v>
      </c>
      <c r="CA624" s="85" t="s">
        <v>807</v>
      </c>
      <c r="CB624" s="85"/>
      <c r="CC624" s="85"/>
      <c r="CD624" s="85" t="s">
        <v>131</v>
      </c>
      <c r="CE624" s="88" t="s">
        <v>1681</v>
      </c>
      <c r="CF624" s="80" t="str">
        <f t="shared" si="399"/>
        <v>HTA</v>
      </c>
      <c r="CG624" s="109">
        <v>77</v>
      </c>
      <c r="CH624" s="95">
        <v>172</v>
      </c>
      <c r="CI624" s="50">
        <f t="shared" si="375"/>
        <v>26.027582477014604</v>
      </c>
      <c r="CJ624" s="18" t="str">
        <f t="shared" si="376"/>
        <v>SOBREPESO</v>
      </c>
      <c r="CK624" s="95">
        <f>Hoja1!L626</f>
        <v>26</v>
      </c>
      <c r="CL624" s="10" t="s">
        <v>1115</v>
      </c>
      <c r="CM624" s="114">
        <v>44686</v>
      </c>
      <c r="CN624" s="92"/>
      <c r="CO624" s="75">
        <v>1</v>
      </c>
      <c r="CP624" s="114">
        <v>44686</v>
      </c>
      <c r="CQ624" s="75">
        <v>2</v>
      </c>
      <c r="CR624" s="65" t="s">
        <v>1222</v>
      </c>
      <c r="CS624" s="75">
        <v>0</v>
      </c>
      <c r="CT624" s="110" t="s">
        <v>131</v>
      </c>
      <c r="CU624" s="93" t="s">
        <v>807</v>
      </c>
      <c r="CV624" s="92"/>
      <c r="CW624" s="102">
        <v>140</v>
      </c>
      <c r="CX624" s="102">
        <v>85</v>
      </c>
      <c r="CY624" s="93" t="s">
        <v>807</v>
      </c>
      <c r="CZ624" s="92" t="s">
        <v>132</v>
      </c>
      <c r="DA624" s="75" t="s">
        <v>807</v>
      </c>
      <c r="DB624" s="92">
        <v>0</v>
      </c>
      <c r="DC624" s="75" t="str">
        <f t="shared" si="377"/>
        <v/>
      </c>
      <c r="DD624" s="16" t="str">
        <f t="shared" si="378"/>
        <v/>
      </c>
      <c r="DE624" s="16" t="str">
        <f t="shared" si="379"/>
        <v/>
      </c>
      <c r="DF624" s="16" t="str">
        <f t="shared" si="393"/>
        <v>HDL ALTO</v>
      </c>
      <c r="DG624" s="16" t="str">
        <f t="shared" si="391"/>
        <v xml:space="preserve"> +  +  + HDL ALTO</v>
      </c>
      <c r="DH624" s="16" t="str">
        <f>VLOOKUP(DG624,Hoja3!$A$19:$B$41,2,FALSE)</f>
        <v>HDL ALTO</v>
      </c>
      <c r="DI624" s="98"/>
      <c r="DJ624" s="75" t="str">
        <f t="shared" si="380"/>
        <v>NO</v>
      </c>
      <c r="DL624" s="98"/>
      <c r="DM624" s="98">
        <v>44778</v>
      </c>
      <c r="DN624" s="75" t="str">
        <f t="shared" si="381"/>
        <v>SI</v>
      </c>
      <c r="DO624" s="98"/>
      <c r="DP624" s="75" t="str">
        <f t="shared" si="382"/>
        <v>NO</v>
      </c>
      <c r="DQ624" s="98"/>
      <c r="DR624" s="75" t="str">
        <f t="shared" si="383"/>
        <v>NO</v>
      </c>
      <c r="DS624" s="98"/>
      <c r="DT624" s="75" t="str">
        <f t="shared" si="384"/>
        <v>NO</v>
      </c>
      <c r="DU624" s="98"/>
      <c r="DV624" s="75" t="str">
        <f t="shared" si="385"/>
        <v>NO</v>
      </c>
      <c r="DW624" s="98"/>
      <c r="DX624" s="75" t="str">
        <f t="shared" si="386"/>
        <v>NO</v>
      </c>
      <c r="DY624" s="98"/>
      <c r="DZ624" s="75" t="str">
        <f t="shared" si="387"/>
        <v>NO</v>
      </c>
      <c r="EA624" s="98"/>
      <c r="EB624" s="75" t="str">
        <f t="shared" si="388"/>
        <v>NO</v>
      </c>
      <c r="EC624" s="98" t="s">
        <v>807</v>
      </c>
      <c r="ED624" s="92" t="s">
        <v>1530</v>
      </c>
      <c r="EE624" s="92"/>
      <c r="EF624" s="98" t="s">
        <v>807</v>
      </c>
      <c r="EG624" s="94"/>
      <c r="EH624" s="99"/>
      <c r="EI624" s="99" t="s">
        <v>807</v>
      </c>
      <c r="EJ624" s="99"/>
      <c r="EK624" s="111">
        <v>44714</v>
      </c>
      <c r="EL624" s="92" t="s">
        <v>1522</v>
      </c>
      <c r="EM624" s="112">
        <v>44714</v>
      </c>
      <c r="EN624" s="224">
        <v>95.2</v>
      </c>
      <c r="EO624" s="111">
        <v>44714</v>
      </c>
      <c r="EP624" s="92">
        <v>193</v>
      </c>
      <c r="EQ624" s="111">
        <v>44714</v>
      </c>
      <c r="ER624" s="99"/>
      <c r="ES624" s="111">
        <v>44714</v>
      </c>
      <c r="ET624" s="192">
        <v>36.4</v>
      </c>
      <c r="EU624" s="111">
        <v>44714</v>
      </c>
      <c r="EV624" s="92">
        <v>258</v>
      </c>
      <c r="EW624" s="101"/>
      <c r="EX624" s="92"/>
      <c r="EY624" s="103"/>
      <c r="EZ624" s="92"/>
      <c r="FA624" s="198"/>
      <c r="FB624" s="198"/>
      <c r="FC624" s="92"/>
      <c r="FD624" s="92"/>
      <c r="FE624" s="112">
        <v>44714</v>
      </c>
      <c r="FF624" s="105" t="s">
        <v>2089</v>
      </c>
      <c r="FG624" s="111">
        <v>44714</v>
      </c>
      <c r="FH624" s="105">
        <v>144</v>
      </c>
      <c r="FI624" s="92"/>
      <c r="FJ624" s="94"/>
      <c r="FK624" s="92"/>
      <c r="FL624" s="114">
        <v>44852</v>
      </c>
      <c r="FM624" s="98" t="s">
        <v>1530</v>
      </c>
      <c r="FN624" s="114">
        <v>44944</v>
      </c>
      <c r="FO624" s="107"/>
      <c r="FP624" s="92" t="s">
        <v>132</v>
      </c>
      <c r="FQ624" s="92" t="s">
        <v>132</v>
      </c>
      <c r="FR624" s="92" t="s">
        <v>132</v>
      </c>
      <c r="FS624" s="107" t="s">
        <v>807</v>
      </c>
      <c r="FT624" s="92" t="s">
        <v>132</v>
      </c>
      <c r="FU624" s="92"/>
      <c r="GM624" s="198"/>
    </row>
    <row r="625" spans="1:195" s="75" customFormat="1" x14ac:dyDescent="0.25">
      <c r="A625" s="85">
        <v>2022</v>
      </c>
      <c r="B625" s="76">
        <v>44926</v>
      </c>
      <c r="C625" s="85" t="s">
        <v>121</v>
      </c>
      <c r="D625" s="85" t="s">
        <v>122</v>
      </c>
      <c r="E625" s="85" t="s">
        <v>123</v>
      </c>
      <c r="F625" s="77">
        <f t="shared" si="392"/>
        <v>624</v>
      </c>
      <c r="G625" s="85" t="s">
        <v>1586</v>
      </c>
      <c r="H625" s="85">
        <v>86</v>
      </c>
      <c r="I625" s="85" t="s">
        <v>797</v>
      </c>
      <c r="J625" s="217" t="s">
        <v>800</v>
      </c>
      <c r="K625" s="77" t="str">
        <f>VLOOKUP(J625,[1]CodMpios!$B$1075:$E$1087,4,FALSE)</f>
        <v>86001 - Mocoa</v>
      </c>
      <c r="L625" s="77" t="str">
        <f>VLOOKUP($J625,[1]Coord_Mpios_X_Y!$B$102:$K$114,9,FALSE)</f>
        <v>1,228574994655</v>
      </c>
      <c r="M625" s="77" t="str">
        <f>VLOOKUP($J625,[1]Coord_Mpios_X_Y!$B$102:$K$114,10,FALSE)</f>
        <v>-76,684362183288</v>
      </c>
      <c r="N625" s="86" t="s">
        <v>1775</v>
      </c>
      <c r="O625" s="86" t="s">
        <v>1776</v>
      </c>
      <c r="P625" s="218"/>
      <c r="Q625" s="85" t="s">
        <v>126</v>
      </c>
      <c r="R625" s="85">
        <v>41181153</v>
      </c>
      <c r="S625" s="62" t="str">
        <f t="shared" si="374"/>
        <v>CC41181153</v>
      </c>
      <c r="T625" s="85" t="s">
        <v>189</v>
      </c>
      <c r="U625" s="85" t="s">
        <v>361</v>
      </c>
      <c r="V625" s="85" t="s">
        <v>143</v>
      </c>
      <c r="W625" s="158" t="s">
        <v>854</v>
      </c>
      <c r="X625" s="87">
        <v>24722</v>
      </c>
      <c r="Y625" s="89">
        <f t="shared" si="389"/>
        <v>67</v>
      </c>
      <c r="Z625" s="63">
        <f>VLOOKUP($Y625,[1]Edades!$A$3:$H$153,4,FALSE)</f>
        <v>6</v>
      </c>
      <c r="AA625" s="63" t="str">
        <f>VLOOKUP($Y625,[1]Edades!$A$3:$H$153,6,FALSE)</f>
        <v>6 - Persona mayor</v>
      </c>
      <c r="AB625" s="63">
        <f>VLOOKUP($Y625,[1]Edades!$A$3:$H$153,7,FALSE)</f>
        <v>14</v>
      </c>
      <c r="AC625" s="63" t="str">
        <f>VLOOKUP($Y625,[1]Edades!$A$3:$H$153,8,FALSE)</f>
        <v>65-69</v>
      </c>
      <c r="AD625" s="91" t="s">
        <v>1589</v>
      </c>
      <c r="AE625" s="85">
        <v>1</v>
      </c>
      <c r="AF625" s="85" t="s">
        <v>807</v>
      </c>
      <c r="AG625" s="86" t="s">
        <v>1777</v>
      </c>
      <c r="AH625" s="85" t="s">
        <v>807</v>
      </c>
      <c r="AI625" s="85" t="s">
        <v>807</v>
      </c>
      <c r="AJ625" s="85" t="s">
        <v>807</v>
      </c>
      <c r="AK625" s="86" t="s">
        <v>1775</v>
      </c>
      <c r="AL625" s="86" t="s">
        <v>1600</v>
      </c>
      <c r="AM625" s="85" t="s">
        <v>1786</v>
      </c>
      <c r="AN625" s="85" t="s">
        <v>131</v>
      </c>
      <c r="AO625" s="85" t="s">
        <v>131</v>
      </c>
      <c r="AP625" s="85" t="s">
        <v>131</v>
      </c>
      <c r="AQ625" s="75" t="s">
        <v>1841</v>
      </c>
      <c r="AR625" s="53" t="str">
        <f t="shared" si="390"/>
        <v>86001 - Mocoa</v>
      </c>
      <c r="AS625" s="85" t="s">
        <v>1586</v>
      </c>
      <c r="AT625" s="85">
        <v>3128321639</v>
      </c>
      <c r="AU625" s="85" t="s">
        <v>1219</v>
      </c>
      <c r="AV625" s="85"/>
      <c r="AW625" s="85"/>
      <c r="AX625" s="85"/>
      <c r="AY625" s="85"/>
      <c r="AZ625" s="85"/>
      <c r="BA625" s="85">
        <v>86</v>
      </c>
      <c r="BB625" s="85" t="s">
        <v>1778</v>
      </c>
      <c r="BC625" s="85">
        <v>86001</v>
      </c>
      <c r="BD625" s="85" t="s">
        <v>1586</v>
      </c>
      <c r="BE625" s="89">
        <v>860010017201</v>
      </c>
      <c r="BF625" s="49" t="s">
        <v>1079</v>
      </c>
      <c r="BG625" s="85" t="s">
        <v>1779</v>
      </c>
      <c r="BH625" s="85" t="s">
        <v>1780</v>
      </c>
      <c r="BI625" s="85">
        <v>4201616</v>
      </c>
      <c r="BJ625" s="85"/>
      <c r="BK625" s="85"/>
      <c r="BL625" s="85" t="s">
        <v>807</v>
      </c>
      <c r="BM625" s="88" t="s">
        <v>132</v>
      </c>
      <c r="BN625" s="85" t="s">
        <v>132</v>
      </c>
      <c r="BO625" s="85">
        <v>0</v>
      </c>
      <c r="BP625" s="85" t="s">
        <v>132</v>
      </c>
      <c r="BQ625" s="85" t="s">
        <v>132</v>
      </c>
      <c r="BR625" s="85" t="s">
        <v>807</v>
      </c>
      <c r="BS625" s="85" t="s">
        <v>807</v>
      </c>
      <c r="BT625" s="87">
        <v>44687</v>
      </c>
      <c r="BU625" s="85" t="s">
        <v>1677</v>
      </c>
      <c r="BV625" s="85" t="s">
        <v>130</v>
      </c>
      <c r="BW625" s="91" t="s">
        <v>1678</v>
      </c>
      <c r="BX625" s="85"/>
      <c r="BY625" s="88" t="s">
        <v>130</v>
      </c>
      <c r="BZ625" s="85" t="s">
        <v>807</v>
      </c>
      <c r="CA625" s="85" t="s">
        <v>807</v>
      </c>
      <c r="CB625" s="85"/>
      <c r="CC625" s="85"/>
      <c r="CD625" s="85" t="s">
        <v>131</v>
      </c>
      <c r="CE625" s="88" t="s">
        <v>1681</v>
      </c>
      <c r="CF625" s="80" t="str">
        <f t="shared" si="399"/>
        <v>HTA</v>
      </c>
      <c r="CG625" s="92">
        <v>55</v>
      </c>
      <c r="CH625" s="92">
        <v>152</v>
      </c>
      <c r="CI625" s="50">
        <f t="shared" si="375"/>
        <v>23.80540166204986</v>
      </c>
      <c r="CJ625" s="18" t="str">
        <f t="shared" si="376"/>
        <v>NORMAL</v>
      </c>
      <c r="CK625" s="95" t="e">
        <f>Hoja1!L627</f>
        <v>#DIV/0!</v>
      </c>
      <c r="CL625" s="10" t="s">
        <v>807</v>
      </c>
      <c r="CM625" s="98">
        <v>44687</v>
      </c>
      <c r="CN625" s="92"/>
      <c r="CO625" s="75">
        <v>1</v>
      </c>
      <c r="CP625" s="98">
        <v>44687</v>
      </c>
      <c r="CQ625" s="75">
        <v>2</v>
      </c>
      <c r="CR625" s="65" t="s">
        <v>1222</v>
      </c>
      <c r="CS625" s="75">
        <v>0</v>
      </c>
      <c r="CT625" s="110" t="s">
        <v>131</v>
      </c>
      <c r="CU625" s="93" t="s">
        <v>807</v>
      </c>
      <c r="CV625" s="92"/>
      <c r="CW625" s="92">
        <v>140</v>
      </c>
      <c r="CX625" s="92">
        <v>90</v>
      </c>
      <c r="CY625" s="93" t="s">
        <v>807</v>
      </c>
      <c r="CZ625" s="92" t="s">
        <v>132</v>
      </c>
      <c r="DA625" s="75" t="s">
        <v>807</v>
      </c>
      <c r="DB625" s="92">
        <v>0</v>
      </c>
      <c r="DC625" s="75" t="str">
        <f t="shared" si="377"/>
        <v/>
      </c>
      <c r="DD625" s="16" t="str">
        <f t="shared" si="378"/>
        <v>PRESION ALTA</v>
      </c>
      <c r="DE625" s="16" t="str">
        <f t="shared" si="379"/>
        <v/>
      </c>
      <c r="DF625" s="16" t="str">
        <f t="shared" si="393"/>
        <v/>
      </c>
      <c r="DG625" s="16" t="str">
        <f t="shared" si="391"/>
        <v xml:space="preserve"> + PRESION ALTA +  + </v>
      </c>
      <c r="DH625" s="16" t="str">
        <f>VLOOKUP(DG625,Hoja3!$A$19:$B$41,2,FALSE)</f>
        <v>PRESION ALTA</v>
      </c>
      <c r="DI625" s="98"/>
      <c r="DJ625" s="75" t="str">
        <f t="shared" si="380"/>
        <v>NO</v>
      </c>
      <c r="DL625" s="98"/>
      <c r="DM625" s="98"/>
      <c r="DN625" s="75" t="str">
        <f t="shared" si="381"/>
        <v>NO</v>
      </c>
      <c r="DO625" s="98"/>
      <c r="DP625" s="75" t="str">
        <f t="shared" si="382"/>
        <v>NO</v>
      </c>
      <c r="DQ625" s="98"/>
      <c r="DR625" s="75" t="str">
        <f t="shared" si="383"/>
        <v>NO</v>
      </c>
      <c r="DS625" s="98"/>
      <c r="DT625" s="75" t="str">
        <f t="shared" si="384"/>
        <v>NO</v>
      </c>
      <c r="DU625" s="98"/>
      <c r="DV625" s="75" t="str">
        <f t="shared" si="385"/>
        <v>NO</v>
      </c>
      <c r="DW625" s="98"/>
      <c r="DX625" s="75" t="str">
        <f t="shared" si="386"/>
        <v>NO</v>
      </c>
      <c r="DY625" s="98"/>
      <c r="DZ625" s="75" t="str">
        <f t="shared" si="387"/>
        <v>NO</v>
      </c>
      <c r="EA625" s="98"/>
      <c r="EB625" s="75" t="str">
        <f t="shared" si="388"/>
        <v>NO</v>
      </c>
      <c r="EC625" s="98" t="s">
        <v>807</v>
      </c>
      <c r="ED625" s="92" t="s">
        <v>1530</v>
      </c>
      <c r="EE625" s="92"/>
      <c r="EF625" s="98" t="s">
        <v>807</v>
      </c>
      <c r="EG625" s="94"/>
      <c r="EH625" s="99" t="s">
        <v>131</v>
      </c>
      <c r="EI625" s="99" t="s">
        <v>807</v>
      </c>
      <c r="EJ625" s="99"/>
      <c r="EK625" s="101"/>
      <c r="EL625" s="92"/>
      <c r="EM625" s="103"/>
      <c r="EN625" s="102"/>
      <c r="EO625" s="101"/>
      <c r="EP625" s="92"/>
      <c r="EQ625" s="101"/>
      <c r="ER625" s="99">
        <v>0</v>
      </c>
      <c r="ES625" s="101"/>
      <c r="ET625" s="192"/>
      <c r="EU625" s="101"/>
      <c r="EV625" s="92"/>
      <c r="EW625" s="101"/>
      <c r="EX625" s="92"/>
      <c r="EY625" s="103"/>
      <c r="EZ625" s="92"/>
      <c r="FA625" s="92"/>
      <c r="FB625" s="92"/>
      <c r="FC625" s="92"/>
      <c r="FD625" s="92"/>
      <c r="FE625" s="103"/>
      <c r="FF625" s="105"/>
      <c r="FG625" s="101"/>
      <c r="FH625" s="105"/>
      <c r="FI625" s="92"/>
      <c r="FJ625" s="94"/>
      <c r="FK625" s="92"/>
      <c r="FL625" s="98">
        <v>44687</v>
      </c>
      <c r="FM625" s="98" t="s">
        <v>1530</v>
      </c>
      <c r="FN625" s="98">
        <v>44718</v>
      </c>
      <c r="FO625" s="107" t="s">
        <v>807</v>
      </c>
      <c r="FP625" s="92" t="s">
        <v>132</v>
      </c>
      <c r="FQ625" s="92" t="s">
        <v>132</v>
      </c>
      <c r="FR625" s="92" t="s">
        <v>132</v>
      </c>
      <c r="FS625" s="107" t="s">
        <v>807</v>
      </c>
      <c r="FT625" s="92" t="s">
        <v>132</v>
      </c>
      <c r="FU625" s="92"/>
      <c r="GM625" s="92"/>
    </row>
    <row r="626" spans="1:195" s="75" customFormat="1" x14ac:dyDescent="0.25">
      <c r="A626" s="85">
        <v>2022</v>
      </c>
      <c r="B626" s="76">
        <v>44926</v>
      </c>
      <c r="C626" s="85" t="s">
        <v>121</v>
      </c>
      <c r="D626" s="85" t="s">
        <v>122</v>
      </c>
      <c r="E626" s="85" t="s">
        <v>123</v>
      </c>
      <c r="F626" s="77">
        <f t="shared" si="392"/>
        <v>625</v>
      </c>
      <c r="G626" s="85" t="s">
        <v>1586</v>
      </c>
      <c r="H626" s="85">
        <v>86</v>
      </c>
      <c r="I626" s="85" t="s">
        <v>797</v>
      </c>
      <c r="J626" s="217" t="s">
        <v>911</v>
      </c>
      <c r="K626" s="77" t="str">
        <f>VLOOKUP(J626,[1]CodMpios!$B$1075:$E$1087,4,FALSE)</f>
        <v>86568 - Puerto Asís</v>
      </c>
      <c r="L626" s="77" t="str">
        <f>VLOOKUP($J626,[1]Coord_Mpios_X_Y!$B$102:$K$114,9,FALSE)</f>
        <v>0,478611463602</v>
      </c>
      <c r="M626" s="77" t="str">
        <f>VLOOKUP($J626,[1]Coord_Mpios_X_Y!$B$102:$K$114,10,FALSE)</f>
        <v>-76,328200149562</v>
      </c>
      <c r="N626" s="86" t="s">
        <v>1775</v>
      </c>
      <c r="O626" s="86" t="s">
        <v>1776</v>
      </c>
      <c r="P626" s="218"/>
      <c r="Q626" s="85" t="s">
        <v>126</v>
      </c>
      <c r="R626" s="85">
        <v>87248068</v>
      </c>
      <c r="S626" s="62" t="str">
        <f t="shared" si="374"/>
        <v>CC87248068</v>
      </c>
      <c r="T626" s="91" t="s">
        <v>469</v>
      </c>
      <c r="U626" s="85" t="s">
        <v>530</v>
      </c>
      <c r="V626" s="85" t="s">
        <v>202</v>
      </c>
      <c r="W626" s="91" t="s">
        <v>334</v>
      </c>
      <c r="X626" s="87">
        <v>28966</v>
      </c>
      <c r="Y626" s="89">
        <f t="shared" si="389"/>
        <v>79</v>
      </c>
      <c r="Z626" s="63">
        <f>VLOOKUP($Y626,[1]Edades!$A$3:$H$153,4,FALSE)</f>
        <v>6</v>
      </c>
      <c r="AA626" s="63" t="str">
        <f>VLOOKUP($Y626,[1]Edades!$A$3:$H$153,6,FALSE)</f>
        <v>6 - Persona mayor</v>
      </c>
      <c r="AB626" s="63">
        <f>VLOOKUP($Y626,[1]Edades!$A$3:$H$153,7,FALSE)</f>
        <v>16</v>
      </c>
      <c r="AC626" s="63" t="str">
        <f>VLOOKUP($Y626,[1]Edades!$A$3:$H$153,8,FALSE)</f>
        <v>75-79</v>
      </c>
      <c r="AD626" s="91" t="s">
        <v>1589</v>
      </c>
      <c r="AE626" s="85">
        <v>1</v>
      </c>
      <c r="AF626" s="85" t="s">
        <v>807</v>
      </c>
      <c r="AG626" s="86" t="s">
        <v>1777</v>
      </c>
      <c r="AH626" s="85" t="s">
        <v>807</v>
      </c>
      <c r="AI626" s="85" t="s">
        <v>807</v>
      </c>
      <c r="AJ626" s="85" t="s">
        <v>807</v>
      </c>
      <c r="AK626" s="86" t="s">
        <v>1775</v>
      </c>
      <c r="AL626" s="86" t="s">
        <v>1600</v>
      </c>
      <c r="AM626" s="85" t="s">
        <v>1786</v>
      </c>
      <c r="AN626" s="85" t="s">
        <v>131</v>
      </c>
      <c r="AO626" s="85" t="s">
        <v>131</v>
      </c>
      <c r="AP626" s="85" t="s">
        <v>131</v>
      </c>
      <c r="AQ626" s="75" t="s">
        <v>1841</v>
      </c>
      <c r="AR626" s="53" t="str">
        <f t="shared" si="390"/>
        <v>86568 - Puerto Asís</v>
      </c>
      <c r="AS626" s="85" t="s">
        <v>1655</v>
      </c>
      <c r="AT626" s="85">
        <v>3125678001</v>
      </c>
      <c r="AU626" s="85" t="s">
        <v>1219</v>
      </c>
      <c r="AV626" s="85"/>
      <c r="AW626" s="85"/>
      <c r="AX626" s="85"/>
      <c r="AY626" s="85"/>
      <c r="AZ626" s="85"/>
      <c r="BA626" s="85">
        <v>86</v>
      </c>
      <c r="BB626" s="85" t="s">
        <v>1778</v>
      </c>
      <c r="BC626" s="85">
        <v>86568</v>
      </c>
      <c r="BD626" s="85" t="s">
        <v>1655</v>
      </c>
      <c r="BE626" s="89">
        <v>860010017201</v>
      </c>
      <c r="BF626" s="49" t="s">
        <v>1081</v>
      </c>
      <c r="BG626" s="85" t="s">
        <v>1779</v>
      </c>
      <c r="BH626" s="85" t="s">
        <v>1780</v>
      </c>
      <c r="BI626" s="85">
        <v>4201616</v>
      </c>
      <c r="BJ626" s="85"/>
      <c r="BK626" s="85"/>
      <c r="BL626" s="85" t="s">
        <v>807</v>
      </c>
      <c r="BM626" s="85" t="s">
        <v>130</v>
      </c>
      <c r="BN626" s="85" t="s">
        <v>132</v>
      </c>
      <c r="BO626" s="85">
        <v>0</v>
      </c>
      <c r="BP626" s="85" t="s">
        <v>132</v>
      </c>
      <c r="BQ626" s="85" t="s">
        <v>132</v>
      </c>
      <c r="BR626" s="85" t="s">
        <v>807</v>
      </c>
      <c r="BS626" s="85" t="s">
        <v>807</v>
      </c>
      <c r="BT626" s="90">
        <v>44688</v>
      </c>
      <c r="BU626" s="85" t="s">
        <v>1677</v>
      </c>
      <c r="BV626" s="85" t="s">
        <v>130</v>
      </c>
      <c r="BW626" s="91" t="s">
        <v>1678</v>
      </c>
      <c r="BX626" s="85"/>
      <c r="BY626" s="88" t="s">
        <v>130</v>
      </c>
      <c r="BZ626" s="85" t="s">
        <v>807</v>
      </c>
      <c r="CA626" s="85" t="s">
        <v>807</v>
      </c>
      <c r="CB626" s="85"/>
      <c r="CC626" s="85"/>
      <c r="CD626" s="85" t="s">
        <v>131</v>
      </c>
      <c r="CE626" s="88" t="s">
        <v>1681</v>
      </c>
      <c r="CF626" s="80" t="str">
        <f t="shared" si="399"/>
        <v>HTA</v>
      </c>
      <c r="CG626" s="109">
        <v>67</v>
      </c>
      <c r="CH626" s="95">
        <v>174</v>
      </c>
      <c r="CI626" s="50">
        <f t="shared" si="375"/>
        <v>22.129739727837229</v>
      </c>
      <c r="CJ626" s="18" t="str">
        <f t="shared" si="376"/>
        <v>NORMAL</v>
      </c>
      <c r="CK626" s="95" t="e">
        <f>Hoja1!L628</f>
        <v>#DIV/0!</v>
      </c>
      <c r="CL626" s="10" t="s">
        <v>807</v>
      </c>
      <c r="CM626" s="114">
        <v>44688</v>
      </c>
      <c r="CN626" s="92"/>
      <c r="CO626" s="75">
        <v>1</v>
      </c>
      <c r="CP626" s="114">
        <v>44688</v>
      </c>
      <c r="CQ626" s="75">
        <v>2</v>
      </c>
      <c r="CR626" s="65" t="s">
        <v>1222</v>
      </c>
      <c r="CS626" s="75">
        <v>0</v>
      </c>
      <c r="CT626" s="110" t="s">
        <v>131</v>
      </c>
      <c r="CU626" s="93" t="s">
        <v>807</v>
      </c>
      <c r="CV626" s="92"/>
      <c r="CW626" s="102">
        <v>140</v>
      </c>
      <c r="CX626" s="102">
        <v>100</v>
      </c>
      <c r="CY626" s="93" t="s">
        <v>807</v>
      </c>
      <c r="CZ626" s="92" t="s">
        <v>132</v>
      </c>
      <c r="DA626" s="75" t="s">
        <v>807</v>
      </c>
      <c r="DB626" s="92">
        <v>0</v>
      </c>
      <c r="DC626" s="75" t="str">
        <f t="shared" si="377"/>
        <v/>
      </c>
      <c r="DD626" s="16" t="str">
        <f t="shared" si="378"/>
        <v>PRESION ALTA</v>
      </c>
      <c r="DE626" s="16" t="str">
        <f t="shared" si="379"/>
        <v/>
      </c>
      <c r="DF626" s="16" t="str">
        <f t="shared" si="393"/>
        <v/>
      </c>
      <c r="DG626" s="16" t="str">
        <f t="shared" si="391"/>
        <v xml:space="preserve"> + PRESION ALTA +  + </v>
      </c>
      <c r="DH626" s="16" t="str">
        <f>VLOOKUP(DG626,Hoja3!$A$19:$B$41,2,FALSE)</f>
        <v>PRESION ALTA</v>
      </c>
      <c r="DI626" s="98"/>
      <c r="DJ626" s="75" t="str">
        <f t="shared" si="380"/>
        <v>NO</v>
      </c>
      <c r="DL626" s="98"/>
      <c r="DM626" s="98"/>
      <c r="DN626" s="75" t="str">
        <f t="shared" si="381"/>
        <v>NO</v>
      </c>
      <c r="DO626" s="98"/>
      <c r="DP626" s="75" t="str">
        <f t="shared" si="382"/>
        <v>NO</v>
      </c>
      <c r="DQ626" s="98"/>
      <c r="DR626" s="75" t="str">
        <f t="shared" si="383"/>
        <v>NO</v>
      </c>
      <c r="DS626" s="98"/>
      <c r="DT626" s="75" t="str">
        <f t="shared" si="384"/>
        <v>NO</v>
      </c>
      <c r="DU626" s="98"/>
      <c r="DV626" s="75" t="str">
        <f t="shared" si="385"/>
        <v>NO</v>
      </c>
      <c r="DW626" s="98"/>
      <c r="DX626" s="75" t="str">
        <f t="shared" si="386"/>
        <v>NO</v>
      </c>
      <c r="DY626" s="98"/>
      <c r="DZ626" s="75" t="str">
        <f t="shared" si="387"/>
        <v>NO</v>
      </c>
      <c r="EA626" s="98"/>
      <c r="EB626" s="75" t="str">
        <f t="shared" si="388"/>
        <v>NO</v>
      </c>
      <c r="EC626" s="98" t="s">
        <v>807</v>
      </c>
      <c r="ED626" s="92" t="s">
        <v>1530</v>
      </c>
      <c r="EE626" s="92"/>
      <c r="EF626" s="98" t="s">
        <v>807</v>
      </c>
      <c r="EG626" s="94"/>
      <c r="EH626" s="99"/>
      <c r="EI626" s="99" t="s">
        <v>807</v>
      </c>
      <c r="EJ626" s="99"/>
      <c r="EK626" s="101"/>
      <c r="EL626" s="92"/>
      <c r="EM626" s="112"/>
      <c r="EN626" s="102"/>
      <c r="EO626" s="101"/>
      <c r="EP626" s="92"/>
      <c r="EQ626" s="111"/>
      <c r="ER626" s="99">
        <v>0</v>
      </c>
      <c r="ES626" s="101"/>
      <c r="ET626" s="192"/>
      <c r="EU626" s="101"/>
      <c r="EV626" s="92"/>
      <c r="EW626" s="101"/>
      <c r="EX626" s="92"/>
      <c r="EY626" s="103"/>
      <c r="EZ626" s="92"/>
      <c r="FA626" s="198"/>
      <c r="FB626" s="198"/>
      <c r="FC626" s="92"/>
      <c r="FD626" s="92"/>
      <c r="FE626" s="103"/>
      <c r="FF626" s="105"/>
      <c r="FG626" s="101"/>
      <c r="FH626" s="105"/>
      <c r="FI626" s="92"/>
      <c r="FJ626" s="94"/>
      <c r="FK626" s="92"/>
      <c r="FL626" s="97">
        <v>44688</v>
      </c>
      <c r="FM626" s="98" t="s">
        <v>1530</v>
      </c>
      <c r="FN626" s="97">
        <v>44780</v>
      </c>
      <c r="FO626" s="107" t="s">
        <v>807</v>
      </c>
      <c r="FP626" s="92" t="s">
        <v>132</v>
      </c>
      <c r="FQ626" s="92" t="s">
        <v>132</v>
      </c>
      <c r="FR626" s="92" t="s">
        <v>132</v>
      </c>
      <c r="FS626" s="107" t="s">
        <v>807</v>
      </c>
      <c r="FT626" s="92" t="s">
        <v>132</v>
      </c>
      <c r="FU626" s="92"/>
      <c r="GM626" s="198"/>
    </row>
    <row r="627" spans="1:195" s="75" customFormat="1" x14ac:dyDescent="0.25">
      <c r="A627" s="85">
        <v>2022</v>
      </c>
      <c r="B627" s="76">
        <v>44926</v>
      </c>
      <c r="C627" s="85" t="s">
        <v>121</v>
      </c>
      <c r="D627" s="85" t="s">
        <v>122</v>
      </c>
      <c r="E627" s="85" t="s">
        <v>123</v>
      </c>
      <c r="F627" s="77">
        <f t="shared" si="392"/>
        <v>626</v>
      </c>
      <c r="G627" s="85" t="s">
        <v>1586</v>
      </c>
      <c r="H627" s="85">
        <v>86</v>
      </c>
      <c r="I627" s="85" t="s">
        <v>797</v>
      </c>
      <c r="J627" s="217" t="s">
        <v>911</v>
      </c>
      <c r="K627" s="77" t="str">
        <f>VLOOKUP(J627,[1]CodMpios!$B$1075:$E$1087,4,FALSE)</f>
        <v>86568 - Puerto Asís</v>
      </c>
      <c r="L627" s="77" t="str">
        <f>VLOOKUP($J627,[1]Coord_Mpios_X_Y!$B$102:$K$114,9,FALSE)</f>
        <v>0,478611463602</v>
      </c>
      <c r="M627" s="77" t="str">
        <f>VLOOKUP($J627,[1]Coord_Mpios_X_Y!$B$102:$K$114,10,FALSE)</f>
        <v>-76,328200149562</v>
      </c>
      <c r="N627" s="86" t="s">
        <v>1775</v>
      </c>
      <c r="O627" s="86" t="s">
        <v>1776</v>
      </c>
      <c r="P627" s="218"/>
      <c r="Q627" s="85" t="s">
        <v>126</v>
      </c>
      <c r="R627" s="85">
        <v>13746699</v>
      </c>
      <c r="S627" s="62" t="str">
        <f t="shared" si="374"/>
        <v>CC13746699</v>
      </c>
      <c r="T627" s="91" t="s">
        <v>688</v>
      </c>
      <c r="U627" s="85" t="s">
        <v>323</v>
      </c>
      <c r="V627" s="91" t="s">
        <v>1496</v>
      </c>
      <c r="W627" s="85" t="s">
        <v>1497</v>
      </c>
      <c r="X627" s="87">
        <v>29483</v>
      </c>
      <c r="Y627" s="89">
        <f t="shared" si="389"/>
        <v>80</v>
      </c>
      <c r="Z627" s="63">
        <f>VLOOKUP($Y627,[1]Edades!$A$3:$H$153,4,FALSE)</f>
        <v>6</v>
      </c>
      <c r="AA627" s="63" t="str">
        <f>VLOOKUP($Y627,[1]Edades!$A$3:$H$153,6,FALSE)</f>
        <v>6 - Persona mayor</v>
      </c>
      <c r="AB627" s="63">
        <f>VLOOKUP($Y627,[1]Edades!$A$3:$H$153,7,FALSE)</f>
        <v>17</v>
      </c>
      <c r="AC627" s="63" t="str">
        <f>VLOOKUP($Y627,[1]Edades!$A$3:$H$153,8,FALSE)</f>
        <v>80 Y MÁS</v>
      </c>
      <c r="AD627" s="91" t="s">
        <v>1589</v>
      </c>
      <c r="AE627" s="85">
        <v>1</v>
      </c>
      <c r="AF627" s="85" t="s">
        <v>807</v>
      </c>
      <c r="AG627" s="86" t="s">
        <v>212</v>
      </c>
      <c r="AH627" s="86" t="s">
        <v>130</v>
      </c>
      <c r="AI627" s="85" t="s">
        <v>807</v>
      </c>
      <c r="AJ627" s="85" t="s">
        <v>807</v>
      </c>
      <c r="AK627" s="86" t="s">
        <v>1775</v>
      </c>
      <c r="AL627" s="85" t="s">
        <v>807</v>
      </c>
      <c r="AM627" s="85" t="s">
        <v>1786</v>
      </c>
      <c r="AN627" s="85" t="s">
        <v>131</v>
      </c>
      <c r="AO627" s="85" t="s">
        <v>131</v>
      </c>
      <c r="AP627" s="85" t="s">
        <v>131</v>
      </c>
      <c r="AQ627" s="75" t="s">
        <v>1841</v>
      </c>
      <c r="AR627" s="53" t="str">
        <f t="shared" si="390"/>
        <v>86568 - Puerto Asís</v>
      </c>
      <c r="AS627" s="85" t="s">
        <v>1655</v>
      </c>
      <c r="AT627" s="85">
        <v>3124168670</v>
      </c>
      <c r="AU627" s="85" t="s">
        <v>1219</v>
      </c>
      <c r="AV627" s="85"/>
      <c r="AW627" s="85"/>
      <c r="AX627" s="85"/>
      <c r="AY627" s="85"/>
      <c r="AZ627" s="85"/>
      <c r="BA627" s="85">
        <v>86</v>
      </c>
      <c r="BB627" s="85" t="s">
        <v>1778</v>
      </c>
      <c r="BC627" s="85">
        <v>86568</v>
      </c>
      <c r="BD627" s="85" t="s">
        <v>1655</v>
      </c>
      <c r="BE627" s="89">
        <v>860010017201</v>
      </c>
      <c r="BF627" s="49" t="s">
        <v>1081</v>
      </c>
      <c r="BG627" s="85" t="s">
        <v>1779</v>
      </c>
      <c r="BH627" s="85" t="s">
        <v>1780</v>
      </c>
      <c r="BI627" s="85">
        <v>4201616</v>
      </c>
      <c r="BJ627" s="85"/>
      <c r="BK627" s="85"/>
      <c r="BL627" s="85" t="s">
        <v>807</v>
      </c>
      <c r="BM627" s="85" t="s">
        <v>130</v>
      </c>
      <c r="BN627" s="85" t="s">
        <v>132</v>
      </c>
      <c r="BO627" s="85">
        <v>0</v>
      </c>
      <c r="BP627" s="85" t="s">
        <v>132</v>
      </c>
      <c r="BQ627" s="85" t="s">
        <v>132</v>
      </c>
      <c r="BR627" s="85" t="s">
        <v>807</v>
      </c>
      <c r="BS627" s="85" t="s">
        <v>807</v>
      </c>
      <c r="BT627" s="90">
        <v>44858</v>
      </c>
      <c r="BU627" s="85" t="s">
        <v>1677</v>
      </c>
      <c r="BV627" s="85" t="s">
        <v>130</v>
      </c>
      <c r="BW627" s="91" t="s">
        <v>1678</v>
      </c>
      <c r="BX627" s="85"/>
      <c r="BY627" s="85" t="s">
        <v>132</v>
      </c>
      <c r="BZ627" s="85" t="s">
        <v>807</v>
      </c>
      <c r="CA627" s="85" t="s">
        <v>807</v>
      </c>
      <c r="CB627" s="85"/>
      <c r="CC627" s="85"/>
      <c r="CD627" s="85" t="s">
        <v>131</v>
      </c>
      <c r="CE627" s="88" t="s">
        <v>1681</v>
      </c>
      <c r="CF627" s="80" t="str">
        <f t="shared" si="399"/>
        <v>HTA</v>
      </c>
      <c r="CG627" s="109">
        <v>82</v>
      </c>
      <c r="CH627" s="95">
        <v>166</v>
      </c>
      <c r="CI627" s="50">
        <f t="shared" si="375"/>
        <v>29.757584555087824</v>
      </c>
      <c r="CJ627" s="18" t="str">
        <f t="shared" si="376"/>
        <v>SOBREPESO</v>
      </c>
      <c r="CK627" s="95">
        <f>Hoja1!L629</f>
        <v>32</v>
      </c>
      <c r="CL627" s="10" t="s">
        <v>1115</v>
      </c>
      <c r="CM627" s="114">
        <v>44693</v>
      </c>
      <c r="CN627" s="92"/>
      <c r="CO627" s="75">
        <v>1</v>
      </c>
      <c r="CP627" s="98">
        <v>44693</v>
      </c>
      <c r="CQ627" s="75">
        <v>2</v>
      </c>
      <c r="CR627" s="65" t="s">
        <v>1222</v>
      </c>
      <c r="CS627" s="75">
        <v>0</v>
      </c>
      <c r="CT627" s="110" t="s">
        <v>131</v>
      </c>
      <c r="CU627" s="93" t="s">
        <v>807</v>
      </c>
      <c r="CV627" s="92"/>
      <c r="CW627" s="102">
        <v>140</v>
      </c>
      <c r="CX627" s="102">
        <v>90</v>
      </c>
      <c r="CY627" s="93" t="s">
        <v>807</v>
      </c>
      <c r="CZ627" s="92" t="s">
        <v>132</v>
      </c>
      <c r="DA627" s="75" t="s">
        <v>807</v>
      </c>
      <c r="DB627" s="92">
        <v>0</v>
      </c>
      <c r="DC627" s="75" t="str">
        <f t="shared" si="377"/>
        <v/>
      </c>
      <c r="DD627" s="16" t="str">
        <f t="shared" si="378"/>
        <v>PRESION ALTA</v>
      </c>
      <c r="DE627" s="16" t="str">
        <f t="shared" si="379"/>
        <v/>
      </c>
      <c r="DF627" s="16" t="str">
        <f t="shared" si="393"/>
        <v/>
      </c>
      <c r="DG627" s="16" t="str">
        <f t="shared" si="391"/>
        <v xml:space="preserve"> + PRESION ALTA +  + </v>
      </c>
      <c r="DH627" s="16" t="str">
        <f>VLOOKUP(DG627,Hoja3!$A$19:$B$41,2,FALSE)</f>
        <v>PRESION ALTA</v>
      </c>
      <c r="DI627" s="98"/>
      <c r="DJ627" s="75" t="str">
        <f t="shared" si="380"/>
        <v>NO</v>
      </c>
      <c r="DL627" s="98"/>
      <c r="DM627" s="98">
        <v>44770</v>
      </c>
      <c r="DN627" s="75" t="str">
        <f t="shared" si="381"/>
        <v>SI</v>
      </c>
      <c r="DO627" s="98"/>
      <c r="DP627" s="75" t="str">
        <f t="shared" si="382"/>
        <v>NO</v>
      </c>
      <c r="DQ627" s="98"/>
      <c r="DR627" s="75" t="str">
        <f t="shared" si="383"/>
        <v>NO</v>
      </c>
      <c r="DS627" s="98"/>
      <c r="DT627" s="75" t="str">
        <f t="shared" si="384"/>
        <v>NO</v>
      </c>
      <c r="DU627" s="98"/>
      <c r="DV627" s="75" t="str">
        <f t="shared" si="385"/>
        <v>NO</v>
      </c>
      <c r="DW627" s="98"/>
      <c r="DX627" s="75" t="str">
        <f t="shared" si="386"/>
        <v>NO</v>
      </c>
      <c r="DY627" s="98">
        <v>44686</v>
      </c>
      <c r="DZ627" s="75" t="str">
        <f t="shared" si="387"/>
        <v>SI</v>
      </c>
      <c r="EA627" s="98"/>
      <c r="EB627" s="75" t="str">
        <f t="shared" si="388"/>
        <v>NO</v>
      </c>
      <c r="EC627" s="98" t="s">
        <v>807</v>
      </c>
      <c r="ED627" s="92" t="s">
        <v>1530</v>
      </c>
      <c r="EE627" s="92"/>
      <c r="EF627" s="98" t="s">
        <v>807</v>
      </c>
      <c r="EG627" s="94"/>
      <c r="EH627" s="99"/>
      <c r="EI627" s="99" t="s">
        <v>807</v>
      </c>
      <c r="EJ627" s="99"/>
      <c r="EK627" s="111">
        <v>44681</v>
      </c>
      <c r="EL627" s="92">
        <v>0.8</v>
      </c>
      <c r="EM627" s="112">
        <v>44856</v>
      </c>
      <c r="EN627" s="102">
        <v>108</v>
      </c>
      <c r="EO627" s="111">
        <v>44856</v>
      </c>
      <c r="EP627" s="92">
        <v>270</v>
      </c>
      <c r="EQ627" s="111">
        <v>44681</v>
      </c>
      <c r="ER627" s="99">
        <v>98.199999999999989</v>
      </c>
      <c r="ES627" s="111">
        <v>44681</v>
      </c>
      <c r="ET627" s="192">
        <v>45</v>
      </c>
      <c r="EU627" s="111">
        <v>44856</v>
      </c>
      <c r="EV627" s="92">
        <v>634</v>
      </c>
      <c r="EW627" s="111">
        <v>44856</v>
      </c>
      <c r="EX627" s="92"/>
      <c r="EY627" s="112">
        <v>44856</v>
      </c>
      <c r="EZ627" s="92">
        <v>5.6</v>
      </c>
      <c r="FA627" s="102"/>
      <c r="FB627" s="102"/>
      <c r="FC627" s="92"/>
      <c r="FD627" s="92"/>
      <c r="FE627" s="112">
        <v>44856</v>
      </c>
      <c r="FF627" s="105">
        <v>22.3</v>
      </c>
      <c r="FG627" s="111">
        <v>44856</v>
      </c>
      <c r="FH627" s="125">
        <v>116</v>
      </c>
      <c r="FI627" s="92"/>
      <c r="FJ627" s="94"/>
      <c r="FK627" s="92"/>
      <c r="FL627" s="97">
        <v>44858</v>
      </c>
      <c r="FM627" s="98" t="s">
        <v>1530</v>
      </c>
      <c r="FN627" s="97">
        <v>44950</v>
      </c>
      <c r="FO627" s="107"/>
      <c r="FP627" s="92" t="s">
        <v>132</v>
      </c>
      <c r="FQ627" s="92" t="s">
        <v>132</v>
      </c>
      <c r="FR627" s="92" t="s">
        <v>132</v>
      </c>
      <c r="FS627" s="107" t="s">
        <v>807</v>
      </c>
      <c r="FT627" s="92" t="s">
        <v>132</v>
      </c>
      <c r="FU627" s="92"/>
      <c r="GM627" s="102"/>
    </row>
    <row r="628" spans="1:195" s="75" customFormat="1" x14ac:dyDescent="0.25">
      <c r="A628" s="85">
        <v>2022</v>
      </c>
      <c r="B628" s="76">
        <v>44926</v>
      </c>
      <c r="C628" s="85" t="s">
        <v>121</v>
      </c>
      <c r="D628" s="85" t="s">
        <v>122</v>
      </c>
      <c r="E628" s="85" t="s">
        <v>1475</v>
      </c>
      <c r="F628" s="77">
        <f t="shared" si="392"/>
        <v>627</v>
      </c>
      <c r="G628" s="85" t="s">
        <v>1586</v>
      </c>
      <c r="H628" s="85">
        <v>86</v>
      </c>
      <c r="I628" s="85" t="s">
        <v>797</v>
      </c>
      <c r="J628" s="217" t="s">
        <v>800</v>
      </c>
      <c r="K628" s="77" t="str">
        <f>VLOOKUP(J628,[1]CodMpios!$B$1075:$E$1087,4,FALSE)</f>
        <v>86001 - Mocoa</v>
      </c>
      <c r="L628" s="77" t="str">
        <f>VLOOKUP($J628,[1]Coord_Mpios_X_Y!$B$102:$K$114,9,FALSE)</f>
        <v>1,228574994655</v>
      </c>
      <c r="M628" s="77" t="str">
        <f>VLOOKUP($J628,[1]Coord_Mpios_X_Y!$B$102:$K$114,10,FALSE)</f>
        <v>-76,684362183288</v>
      </c>
      <c r="N628" s="86" t="s">
        <v>1784</v>
      </c>
      <c r="O628" s="86" t="s">
        <v>1776</v>
      </c>
      <c r="P628" s="218"/>
      <c r="Q628" s="85" t="s">
        <v>126</v>
      </c>
      <c r="R628" s="85">
        <v>52015239</v>
      </c>
      <c r="S628" s="62" t="str">
        <f t="shared" si="374"/>
        <v>CC52015239</v>
      </c>
      <c r="T628" s="85" t="s">
        <v>1513</v>
      </c>
      <c r="U628" s="85" t="s">
        <v>1514</v>
      </c>
      <c r="V628" s="85" t="s">
        <v>1515</v>
      </c>
      <c r="W628" s="158" t="s">
        <v>1516</v>
      </c>
      <c r="X628" s="87">
        <v>25852</v>
      </c>
      <c r="Y628" s="89">
        <f t="shared" si="389"/>
        <v>70</v>
      </c>
      <c r="Z628" s="63">
        <f>VLOOKUP($Y628,[1]Edades!$A$3:$H$153,4,FALSE)</f>
        <v>6</v>
      </c>
      <c r="AA628" s="63" t="str">
        <f>VLOOKUP($Y628,[1]Edades!$A$3:$H$153,6,FALSE)</f>
        <v>6 - Persona mayor</v>
      </c>
      <c r="AB628" s="63">
        <f>VLOOKUP($Y628,[1]Edades!$A$3:$H$153,7,FALSE)</f>
        <v>15</v>
      </c>
      <c r="AC628" s="63" t="str">
        <f>VLOOKUP($Y628,[1]Edades!$A$3:$H$153,8,FALSE)</f>
        <v>70-74</v>
      </c>
      <c r="AD628" s="91" t="s">
        <v>1590</v>
      </c>
      <c r="AE628" s="85">
        <v>2</v>
      </c>
      <c r="AF628" s="85" t="s">
        <v>807</v>
      </c>
      <c r="AG628" s="86" t="s">
        <v>1777</v>
      </c>
      <c r="AH628" s="85" t="s">
        <v>807</v>
      </c>
      <c r="AI628" s="85" t="s">
        <v>807</v>
      </c>
      <c r="AJ628" s="85" t="s">
        <v>807</v>
      </c>
      <c r="AK628" s="86" t="s">
        <v>1784</v>
      </c>
      <c r="AL628" s="86" t="s">
        <v>1602</v>
      </c>
      <c r="AM628" s="85" t="s">
        <v>1786</v>
      </c>
      <c r="AN628" s="85" t="s">
        <v>131</v>
      </c>
      <c r="AO628" s="85" t="s">
        <v>131</v>
      </c>
      <c r="AP628" s="85" t="s">
        <v>131</v>
      </c>
      <c r="AQ628" s="75" t="s">
        <v>1841</v>
      </c>
      <c r="AR628" s="53" t="str">
        <f t="shared" si="390"/>
        <v>86001 - Mocoa</v>
      </c>
      <c r="AS628" s="85" t="s">
        <v>1586</v>
      </c>
      <c r="AT628" s="85">
        <v>3133541138</v>
      </c>
      <c r="AU628" s="85" t="s">
        <v>1219</v>
      </c>
      <c r="AV628" s="85"/>
      <c r="AW628" s="85"/>
      <c r="AX628" s="85"/>
      <c r="AY628" s="85"/>
      <c r="AZ628" s="85"/>
      <c r="BA628" s="85">
        <v>86</v>
      </c>
      <c r="BB628" s="85" t="s">
        <v>1778</v>
      </c>
      <c r="BC628" s="85">
        <v>86001</v>
      </c>
      <c r="BD628" s="85" t="s">
        <v>1586</v>
      </c>
      <c r="BE628" s="89">
        <v>860010017201</v>
      </c>
      <c r="BF628" s="49" t="s">
        <v>1079</v>
      </c>
      <c r="BG628" s="85" t="s">
        <v>1779</v>
      </c>
      <c r="BH628" s="85" t="s">
        <v>1780</v>
      </c>
      <c r="BI628" s="85">
        <v>4201616</v>
      </c>
      <c r="BJ628" s="85"/>
      <c r="BK628" s="85"/>
      <c r="BL628" s="85" t="s">
        <v>807</v>
      </c>
      <c r="BM628" s="85" t="s">
        <v>130</v>
      </c>
      <c r="BN628" s="85" t="s">
        <v>132</v>
      </c>
      <c r="BO628" s="85">
        <v>0</v>
      </c>
      <c r="BP628" s="85" t="s">
        <v>132</v>
      </c>
      <c r="BQ628" s="85" t="s">
        <v>132</v>
      </c>
      <c r="BR628" s="85" t="s">
        <v>807</v>
      </c>
      <c r="BS628" s="85" t="s">
        <v>807</v>
      </c>
      <c r="BT628" s="87">
        <v>44694</v>
      </c>
      <c r="BU628" s="85" t="s">
        <v>1677</v>
      </c>
      <c r="BV628" s="85" t="s">
        <v>130</v>
      </c>
      <c r="BW628" s="91" t="s">
        <v>1808</v>
      </c>
      <c r="BX628" s="85"/>
      <c r="BY628" s="85" t="s">
        <v>132</v>
      </c>
      <c r="BZ628" s="85" t="s">
        <v>807</v>
      </c>
      <c r="CA628" s="85" t="s">
        <v>807</v>
      </c>
      <c r="CB628" s="85"/>
      <c r="CC628" s="85"/>
      <c r="CD628" s="85" t="s">
        <v>131</v>
      </c>
      <c r="CE628" s="88" t="s">
        <v>1681</v>
      </c>
      <c r="CF628" s="80" t="str">
        <f t="shared" si="399"/>
        <v>HTA + DM</v>
      </c>
      <c r="CG628" s="92">
        <v>66</v>
      </c>
      <c r="CH628" s="92">
        <v>154</v>
      </c>
      <c r="CI628" s="50">
        <f t="shared" si="375"/>
        <v>27.829313543599259</v>
      </c>
      <c r="CJ628" s="18" t="str">
        <f t="shared" si="376"/>
        <v>SOBREPESO</v>
      </c>
      <c r="CK628" s="95">
        <f>Hoja1!L630</f>
        <v>23</v>
      </c>
      <c r="CL628" s="10" t="s">
        <v>1114</v>
      </c>
      <c r="CM628" s="98">
        <v>44694</v>
      </c>
      <c r="CN628" s="92"/>
      <c r="CO628" s="75">
        <v>1</v>
      </c>
      <c r="CP628" s="98">
        <v>44692</v>
      </c>
      <c r="CQ628" s="75">
        <v>1</v>
      </c>
      <c r="CR628" s="98">
        <v>44692</v>
      </c>
      <c r="CS628" s="75">
        <v>1</v>
      </c>
      <c r="CT628" s="110" t="s">
        <v>1707</v>
      </c>
      <c r="CU628" s="93" t="s">
        <v>807</v>
      </c>
      <c r="CV628" s="92"/>
      <c r="CW628" s="92">
        <v>130</v>
      </c>
      <c r="CX628" s="92">
        <v>90</v>
      </c>
      <c r="CY628" s="93" t="s">
        <v>807</v>
      </c>
      <c r="CZ628" s="92" t="s">
        <v>132</v>
      </c>
      <c r="DA628" s="75" t="s">
        <v>807</v>
      </c>
      <c r="DB628" s="92">
        <v>0</v>
      </c>
      <c r="DC628" s="75" t="str">
        <f t="shared" si="377"/>
        <v/>
      </c>
      <c r="DD628" s="16" t="str">
        <f t="shared" si="378"/>
        <v/>
      </c>
      <c r="DE628" s="16" t="str">
        <f t="shared" si="379"/>
        <v/>
      </c>
      <c r="DF628" s="16" t="str">
        <f t="shared" si="393"/>
        <v/>
      </c>
      <c r="DG628" s="16" t="str">
        <f t="shared" si="391"/>
        <v xml:space="preserve"> +  +  + </v>
      </c>
      <c r="DH628" s="16" t="str">
        <f t="shared" ref="DH628:DH630" si="403">E628</f>
        <v>HTA + DM</v>
      </c>
      <c r="DI628" s="98"/>
      <c r="DJ628" s="75" t="str">
        <f t="shared" si="380"/>
        <v>NO</v>
      </c>
      <c r="DL628" s="98"/>
      <c r="DM628" s="98"/>
      <c r="DN628" s="75" t="str">
        <f t="shared" si="381"/>
        <v>NO</v>
      </c>
      <c r="DO628" s="98"/>
      <c r="DP628" s="75" t="str">
        <f t="shared" si="382"/>
        <v>NO</v>
      </c>
      <c r="DQ628" s="98"/>
      <c r="DR628" s="75" t="str">
        <f t="shared" si="383"/>
        <v>NO</v>
      </c>
      <c r="DS628" s="98"/>
      <c r="DT628" s="75" t="str">
        <f t="shared" si="384"/>
        <v>NO</v>
      </c>
      <c r="DU628" s="98"/>
      <c r="DV628" s="75" t="str">
        <f t="shared" si="385"/>
        <v>NO</v>
      </c>
      <c r="DW628" s="98"/>
      <c r="DX628" s="75" t="str">
        <f t="shared" si="386"/>
        <v>NO</v>
      </c>
      <c r="DY628" s="98">
        <v>44684</v>
      </c>
      <c r="DZ628" s="75" t="str">
        <f t="shared" si="387"/>
        <v>SI</v>
      </c>
      <c r="EA628" s="98"/>
      <c r="EB628" s="75" t="str">
        <f t="shared" si="388"/>
        <v>NO</v>
      </c>
      <c r="EC628" s="98" t="s">
        <v>807</v>
      </c>
      <c r="ED628" s="92" t="s">
        <v>1530</v>
      </c>
      <c r="EE628" s="92"/>
      <c r="EF628" s="98" t="s">
        <v>807</v>
      </c>
      <c r="EG628" s="94"/>
      <c r="EH628" s="99" t="s">
        <v>131</v>
      </c>
      <c r="EI628" s="99" t="s">
        <v>807</v>
      </c>
      <c r="EJ628" s="99"/>
      <c r="EK628" s="106">
        <v>44686</v>
      </c>
      <c r="EL628" s="92">
        <v>1.02</v>
      </c>
      <c r="EM628" s="100">
        <v>44686</v>
      </c>
      <c r="EN628" s="99">
        <v>127</v>
      </c>
      <c r="EO628" s="106">
        <v>44686</v>
      </c>
      <c r="EP628" s="92">
        <v>187</v>
      </c>
      <c r="EQ628" s="106">
        <v>44686</v>
      </c>
      <c r="ER628" s="99">
        <v>95</v>
      </c>
      <c r="ES628" s="106">
        <v>44686</v>
      </c>
      <c r="ET628" s="192">
        <v>58</v>
      </c>
      <c r="EU628" s="106">
        <v>44686</v>
      </c>
      <c r="EV628" s="92">
        <v>170</v>
      </c>
      <c r="EW628" s="106">
        <v>44686</v>
      </c>
      <c r="EX628" s="92"/>
      <c r="EY628" s="100"/>
      <c r="EZ628" s="192"/>
      <c r="FA628" s="99"/>
      <c r="FB628" s="99"/>
      <c r="FC628" s="92"/>
      <c r="FD628" s="92"/>
      <c r="FE628" s="100">
        <v>44686</v>
      </c>
      <c r="FF628" s="92">
        <v>16.2</v>
      </c>
      <c r="FG628" s="106">
        <v>44686</v>
      </c>
      <c r="FH628" s="105">
        <v>90.9</v>
      </c>
      <c r="FI628" s="92"/>
      <c r="FJ628" s="94"/>
      <c r="FK628" s="92"/>
      <c r="FL628" s="98">
        <v>44694</v>
      </c>
      <c r="FM628" s="98" t="s">
        <v>1530</v>
      </c>
      <c r="FN628" s="98">
        <v>44725</v>
      </c>
      <c r="FO628" s="107" t="s">
        <v>807</v>
      </c>
      <c r="FP628" s="92" t="s">
        <v>132</v>
      </c>
      <c r="FQ628" s="92" t="s">
        <v>132</v>
      </c>
      <c r="FR628" s="92" t="s">
        <v>132</v>
      </c>
      <c r="FS628" s="107" t="s">
        <v>807</v>
      </c>
      <c r="FT628" s="92" t="s">
        <v>132</v>
      </c>
      <c r="FU628" s="92"/>
      <c r="GM628" s="99"/>
    </row>
    <row r="629" spans="1:195" s="75" customFormat="1" x14ac:dyDescent="0.25">
      <c r="A629" s="85">
        <v>2022</v>
      </c>
      <c r="B629" s="76">
        <v>44926</v>
      </c>
      <c r="C629" s="85" t="s">
        <v>121</v>
      </c>
      <c r="D629" s="85" t="s">
        <v>122</v>
      </c>
      <c r="E629" s="85" t="s">
        <v>123</v>
      </c>
      <c r="F629" s="77">
        <f t="shared" si="392"/>
        <v>628</v>
      </c>
      <c r="G629" s="85" t="s">
        <v>1586</v>
      </c>
      <c r="H629" s="85">
        <v>86</v>
      </c>
      <c r="I629" s="85" t="s">
        <v>797</v>
      </c>
      <c r="J629" s="217" t="s">
        <v>980</v>
      </c>
      <c r="K629" s="77" t="str">
        <f>VLOOKUP(J629,[1]CodMpios!$B$1075:$E$1087,4,FALSE)</f>
        <v>86755 - San Francisco</v>
      </c>
      <c r="L629" s="77" t="str">
        <f>VLOOKUP($J629,[1]Coord_Mpios_X_Y!$B$102:$K$114,9,FALSE)</f>
        <v>1,136071096046</v>
      </c>
      <c r="M629" s="77" t="str">
        <f>VLOOKUP($J629,[1]Coord_Mpios_X_Y!$B$102:$K$114,10,FALSE)</f>
        <v>-76,847266605795</v>
      </c>
      <c r="N629" s="86" t="s">
        <v>1775</v>
      </c>
      <c r="O629" s="86" t="s">
        <v>1776</v>
      </c>
      <c r="P629" s="218"/>
      <c r="Q629" s="85" t="s">
        <v>126</v>
      </c>
      <c r="R629" s="108">
        <v>27469991</v>
      </c>
      <c r="S629" s="62" t="str">
        <f t="shared" si="374"/>
        <v>CC27469991</v>
      </c>
      <c r="T629" s="91" t="s">
        <v>370</v>
      </c>
      <c r="U629" s="85"/>
      <c r="V629" s="91" t="s">
        <v>466</v>
      </c>
      <c r="W629" s="85" t="s">
        <v>1012</v>
      </c>
      <c r="X629" s="87">
        <v>24992</v>
      </c>
      <c r="Y629" s="89">
        <f t="shared" si="389"/>
        <v>68</v>
      </c>
      <c r="Z629" s="63">
        <f>VLOOKUP($Y629,[1]Edades!$A$3:$H$153,4,FALSE)</f>
        <v>6</v>
      </c>
      <c r="AA629" s="63" t="str">
        <f>VLOOKUP($Y629,[1]Edades!$A$3:$H$153,6,FALSE)</f>
        <v>6 - Persona mayor</v>
      </c>
      <c r="AB629" s="63">
        <f>VLOOKUP($Y629,[1]Edades!$A$3:$H$153,7,FALSE)</f>
        <v>14</v>
      </c>
      <c r="AC629" s="63" t="str">
        <f>VLOOKUP($Y629,[1]Edades!$A$3:$H$153,8,FALSE)</f>
        <v>65-69</v>
      </c>
      <c r="AD629" s="91" t="s">
        <v>1590</v>
      </c>
      <c r="AE629" s="85">
        <v>2</v>
      </c>
      <c r="AF629" s="85" t="s">
        <v>807</v>
      </c>
      <c r="AG629" s="86" t="s">
        <v>1777</v>
      </c>
      <c r="AH629" s="85" t="s">
        <v>807</v>
      </c>
      <c r="AI629" s="85" t="s">
        <v>807</v>
      </c>
      <c r="AJ629" s="85" t="s">
        <v>807</v>
      </c>
      <c r="AK629" s="86" t="s">
        <v>1775</v>
      </c>
      <c r="AL629" s="86" t="s">
        <v>1600</v>
      </c>
      <c r="AM629" s="85" t="s">
        <v>1786</v>
      </c>
      <c r="AN629" s="85" t="s">
        <v>131</v>
      </c>
      <c r="AO629" s="85" t="s">
        <v>131</v>
      </c>
      <c r="AP629" s="85" t="s">
        <v>131</v>
      </c>
      <c r="AQ629" s="75" t="s">
        <v>1841</v>
      </c>
      <c r="AR629" s="53" t="str">
        <f t="shared" si="390"/>
        <v>86755 - San Francisco</v>
      </c>
      <c r="AS629" s="85" t="s">
        <v>1938</v>
      </c>
      <c r="AT629" s="85">
        <v>3144440014</v>
      </c>
      <c r="AU629" s="85" t="s">
        <v>1219</v>
      </c>
      <c r="AV629" s="85"/>
      <c r="AW629" s="85"/>
      <c r="AX629" s="85"/>
      <c r="AY629" s="85"/>
      <c r="AZ629" s="85"/>
      <c r="BA629" s="85">
        <v>86</v>
      </c>
      <c r="BB629" s="85" t="s">
        <v>1778</v>
      </c>
      <c r="BC629" s="85">
        <v>86755</v>
      </c>
      <c r="BD629" s="85" t="s">
        <v>1938</v>
      </c>
      <c r="BE629" s="89">
        <v>860010017201</v>
      </c>
      <c r="BF629" t="s">
        <v>1079</v>
      </c>
      <c r="BG629" s="85" t="s">
        <v>1779</v>
      </c>
      <c r="BH629" s="85" t="s">
        <v>1780</v>
      </c>
      <c r="BI629" s="85">
        <v>4201616</v>
      </c>
      <c r="BJ629" s="85"/>
      <c r="BK629" s="85"/>
      <c r="BL629" s="85" t="s">
        <v>807</v>
      </c>
      <c r="BM629" s="85" t="s">
        <v>130</v>
      </c>
      <c r="BN629" s="85" t="s">
        <v>132</v>
      </c>
      <c r="BO629" s="85">
        <v>0</v>
      </c>
      <c r="BP629" s="85" t="s">
        <v>132</v>
      </c>
      <c r="BQ629" s="85" t="s">
        <v>132</v>
      </c>
      <c r="BR629" s="85" t="s">
        <v>807</v>
      </c>
      <c r="BS629" s="85" t="s">
        <v>807</v>
      </c>
      <c r="BT629" s="90">
        <v>44702</v>
      </c>
      <c r="BU629" s="85" t="s">
        <v>1677</v>
      </c>
      <c r="BV629" s="85" t="s">
        <v>130</v>
      </c>
      <c r="BW629" s="91" t="s">
        <v>1678</v>
      </c>
      <c r="BX629" s="85"/>
      <c r="BY629" s="88" t="s">
        <v>130</v>
      </c>
      <c r="BZ629" s="85" t="s">
        <v>807</v>
      </c>
      <c r="CA629" s="85" t="s">
        <v>807</v>
      </c>
      <c r="CB629" s="85"/>
      <c r="CC629" s="85"/>
      <c r="CD629" s="85" t="s">
        <v>131</v>
      </c>
      <c r="CE629" s="88" t="s">
        <v>1681</v>
      </c>
      <c r="CF629" s="80" t="str">
        <f t="shared" si="399"/>
        <v>HTA</v>
      </c>
      <c r="CG629" s="109">
        <v>65</v>
      </c>
      <c r="CH629" s="95">
        <v>153</v>
      </c>
      <c r="CI629" s="50">
        <f t="shared" si="375"/>
        <v>27.767098124652911</v>
      </c>
      <c r="CJ629" s="18" t="str">
        <f t="shared" si="376"/>
        <v>SOBREPESO</v>
      </c>
      <c r="CK629" s="95">
        <f>Hoja1!L631</f>
        <v>29</v>
      </c>
      <c r="CL629" s="10" t="s">
        <v>1115</v>
      </c>
      <c r="CM629" s="97">
        <v>44702</v>
      </c>
      <c r="CN629" s="92"/>
      <c r="CO629" s="75">
        <v>1</v>
      </c>
      <c r="CP629" s="97">
        <v>43705</v>
      </c>
      <c r="CQ629" s="75">
        <v>2</v>
      </c>
      <c r="CR629" s="65" t="s">
        <v>1222</v>
      </c>
      <c r="CS629" s="75">
        <v>0</v>
      </c>
      <c r="CT629" s="92" t="s">
        <v>131</v>
      </c>
      <c r="CU629" s="93" t="s">
        <v>807</v>
      </c>
      <c r="CV629" s="92"/>
      <c r="CW629" s="102">
        <v>120</v>
      </c>
      <c r="CX629" s="102">
        <v>60</v>
      </c>
      <c r="CY629" s="93" t="s">
        <v>807</v>
      </c>
      <c r="CZ629" s="92" t="s">
        <v>132</v>
      </c>
      <c r="DA629" s="75" t="s">
        <v>807</v>
      </c>
      <c r="DB629" s="92">
        <v>0</v>
      </c>
      <c r="DC629" s="75" t="str">
        <f t="shared" si="377"/>
        <v/>
      </c>
      <c r="DD629" s="16" t="str">
        <f t="shared" si="378"/>
        <v/>
      </c>
      <c r="DE629" s="16" t="str">
        <f t="shared" si="379"/>
        <v/>
      </c>
      <c r="DF629" s="16" t="str">
        <f t="shared" si="393"/>
        <v/>
      </c>
      <c r="DG629" s="16" t="str">
        <f t="shared" si="391"/>
        <v xml:space="preserve"> +  +  + </v>
      </c>
      <c r="DH629" s="16" t="str">
        <f t="shared" si="403"/>
        <v>HTA</v>
      </c>
      <c r="DI629" s="98"/>
      <c r="DJ629" s="75" t="str">
        <f t="shared" si="380"/>
        <v>NO</v>
      </c>
      <c r="DL629" s="98"/>
      <c r="DM629" s="98"/>
      <c r="DN629" s="75" t="str">
        <f t="shared" si="381"/>
        <v>NO</v>
      </c>
      <c r="DO629" s="98"/>
      <c r="DP629" s="75" t="str">
        <f t="shared" si="382"/>
        <v>NO</v>
      </c>
      <c r="DQ629" s="98"/>
      <c r="DR629" s="75" t="str">
        <f t="shared" si="383"/>
        <v>NO</v>
      </c>
      <c r="DS629" s="98"/>
      <c r="DT629" s="75" t="str">
        <f t="shared" si="384"/>
        <v>NO</v>
      </c>
      <c r="DU629" s="98"/>
      <c r="DV629" s="75" t="str">
        <f t="shared" si="385"/>
        <v>NO</v>
      </c>
      <c r="DW629" s="98">
        <v>43403</v>
      </c>
      <c r="DX629" s="75" t="str">
        <f t="shared" si="386"/>
        <v>SI</v>
      </c>
      <c r="DY629" s="98">
        <v>44695</v>
      </c>
      <c r="DZ629" s="75" t="str">
        <f t="shared" si="387"/>
        <v>SI</v>
      </c>
      <c r="EA629" s="98"/>
      <c r="EB629" s="75" t="str">
        <f t="shared" si="388"/>
        <v>NO</v>
      </c>
      <c r="EC629" s="98" t="s">
        <v>807</v>
      </c>
      <c r="ED629" s="92" t="s">
        <v>1530</v>
      </c>
      <c r="EE629" s="92"/>
      <c r="EF629" s="98" t="s">
        <v>807</v>
      </c>
      <c r="EG629" s="94"/>
      <c r="EH629" s="99" t="s">
        <v>131</v>
      </c>
      <c r="EI629" s="99" t="s">
        <v>807</v>
      </c>
      <c r="EJ629" s="99"/>
      <c r="EK629" s="101">
        <v>44664</v>
      </c>
      <c r="EL629" s="92">
        <v>0.8</v>
      </c>
      <c r="EM629" s="103">
        <v>44664</v>
      </c>
      <c r="EN629" s="102">
        <v>71</v>
      </c>
      <c r="EO629" s="101">
        <v>44664</v>
      </c>
      <c r="EP629" s="92">
        <v>259</v>
      </c>
      <c r="EQ629" s="101">
        <v>44664</v>
      </c>
      <c r="ER629" s="99">
        <v>182.6</v>
      </c>
      <c r="ES629" s="101">
        <v>44664</v>
      </c>
      <c r="ET629" s="192">
        <v>50</v>
      </c>
      <c r="EU629" s="101">
        <v>44664</v>
      </c>
      <c r="EV629" s="92">
        <v>132</v>
      </c>
      <c r="EW629" s="101">
        <v>43691</v>
      </c>
      <c r="EX629" s="92"/>
      <c r="EY629" s="103" t="s">
        <v>1836</v>
      </c>
      <c r="EZ629" s="92">
        <v>98</v>
      </c>
      <c r="FA629" s="102"/>
      <c r="FB629" s="102"/>
      <c r="FC629" s="92"/>
      <c r="FD629" s="92"/>
      <c r="FE629" s="103">
        <v>44664</v>
      </c>
      <c r="FF629" s="105">
        <v>16.100000000000001</v>
      </c>
      <c r="FG629" s="101">
        <v>44664</v>
      </c>
      <c r="FH629" s="105">
        <v>95</v>
      </c>
      <c r="FI629" s="92"/>
      <c r="FJ629" s="94"/>
      <c r="FK629" s="92"/>
      <c r="FL629" s="97">
        <v>44702</v>
      </c>
      <c r="FM629" s="98" t="s">
        <v>1530</v>
      </c>
      <c r="FN629" s="97">
        <v>45067</v>
      </c>
      <c r="FO629" s="107"/>
      <c r="FP629" s="92" t="s">
        <v>132</v>
      </c>
      <c r="FQ629" s="92" t="s">
        <v>132</v>
      </c>
      <c r="FR629" s="92" t="s">
        <v>132</v>
      </c>
      <c r="FS629" s="107" t="s">
        <v>807</v>
      </c>
      <c r="FT629" s="92" t="s">
        <v>132</v>
      </c>
      <c r="FU629" s="92"/>
      <c r="GM629" s="102"/>
    </row>
    <row r="630" spans="1:195" s="75" customFormat="1" x14ac:dyDescent="0.25">
      <c r="A630" s="85">
        <v>2022</v>
      </c>
      <c r="B630" s="76">
        <v>44926</v>
      </c>
      <c r="C630" s="85" t="s">
        <v>121</v>
      </c>
      <c r="D630" s="85" t="s">
        <v>122</v>
      </c>
      <c r="E630" s="85" t="s">
        <v>123</v>
      </c>
      <c r="F630" s="77">
        <f t="shared" si="392"/>
        <v>629</v>
      </c>
      <c r="G630" s="85" t="s">
        <v>1586</v>
      </c>
      <c r="H630" s="85">
        <v>86</v>
      </c>
      <c r="I630" s="85" t="s">
        <v>797</v>
      </c>
      <c r="J630" s="217" t="s">
        <v>983</v>
      </c>
      <c r="K630" s="77" t="str">
        <f>VLOOKUP(J630,[1]CodMpios!$B$1075:$E$1087,4,FALSE)</f>
        <v>86749 - Sibundoy</v>
      </c>
      <c r="L630" s="77" t="str">
        <f>VLOOKUP($J630,[1]Coord_Mpios_X_Y!$B$102:$K$114,9,FALSE)</f>
        <v>1,228746922448</v>
      </c>
      <c r="M630" s="77" t="str">
        <f>VLOOKUP($J630,[1]Coord_Mpios_X_Y!$B$102:$K$114,10,FALSE)</f>
        <v>-76,913075853547</v>
      </c>
      <c r="N630" s="86" t="s">
        <v>1775</v>
      </c>
      <c r="O630" s="86" t="s">
        <v>1776</v>
      </c>
      <c r="P630" s="218"/>
      <c r="Q630" s="85" t="s">
        <v>126</v>
      </c>
      <c r="R630" s="108">
        <v>41180429</v>
      </c>
      <c r="S630" s="62" t="str">
        <f t="shared" si="374"/>
        <v>CC41180429</v>
      </c>
      <c r="T630" s="91" t="s">
        <v>548</v>
      </c>
      <c r="U630" s="85" t="s">
        <v>1023</v>
      </c>
      <c r="V630" s="91" t="s">
        <v>158</v>
      </c>
      <c r="W630" s="85" t="s">
        <v>199</v>
      </c>
      <c r="X630" s="87">
        <v>22906</v>
      </c>
      <c r="Y630" s="89">
        <f t="shared" si="389"/>
        <v>62</v>
      </c>
      <c r="Z630" s="63">
        <f>VLOOKUP($Y630,[1]Edades!$A$3:$H$153,4,FALSE)</f>
        <v>6</v>
      </c>
      <c r="AA630" s="63" t="str">
        <f>VLOOKUP($Y630,[1]Edades!$A$3:$H$153,6,FALSE)</f>
        <v>6 - Persona mayor</v>
      </c>
      <c r="AB630" s="63">
        <f>VLOOKUP($Y630,[1]Edades!$A$3:$H$153,7,FALSE)</f>
        <v>13</v>
      </c>
      <c r="AC630" s="63" t="str">
        <f>VLOOKUP($Y630,[1]Edades!$A$3:$H$153,8,FALSE)</f>
        <v>60-64</v>
      </c>
      <c r="AD630" s="91" t="s">
        <v>1590</v>
      </c>
      <c r="AE630" s="85">
        <v>2</v>
      </c>
      <c r="AF630" s="85" t="s">
        <v>807</v>
      </c>
      <c r="AG630" s="86" t="s">
        <v>1777</v>
      </c>
      <c r="AH630" s="85" t="s">
        <v>807</v>
      </c>
      <c r="AI630" s="85" t="s">
        <v>807</v>
      </c>
      <c r="AJ630" s="85" t="s">
        <v>807</v>
      </c>
      <c r="AK630" s="86" t="s">
        <v>1775</v>
      </c>
      <c r="AL630" s="86" t="s">
        <v>1602</v>
      </c>
      <c r="AM630" s="85" t="s">
        <v>1786</v>
      </c>
      <c r="AN630" s="85" t="s">
        <v>131</v>
      </c>
      <c r="AO630" s="85" t="s">
        <v>131</v>
      </c>
      <c r="AP630" s="85" t="s">
        <v>131</v>
      </c>
      <c r="AQ630" s="75" t="s">
        <v>1841</v>
      </c>
      <c r="AR630" s="53" t="str">
        <f t="shared" si="390"/>
        <v>86749 - Sibundoy</v>
      </c>
      <c r="AS630" s="85" t="s">
        <v>1669</v>
      </c>
      <c r="AT630" s="85">
        <v>3146625374</v>
      </c>
      <c r="AU630" s="85" t="s">
        <v>1219</v>
      </c>
      <c r="AV630" s="85"/>
      <c r="AW630" s="85"/>
      <c r="AX630" s="85"/>
      <c r="AY630" s="85"/>
      <c r="AZ630" s="85"/>
      <c r="BA630" s="85">
        <v>86</v>
      </c>
      <c r="BB630" s="85" t="s">
        <v>1778</v>
      </c>
      <c r="BC630" s="85">
        <v>86749</v>
      </c>
      <c r="BD630" s="85" t="s">
        <v>1669</v>
      </c>
      <c r="BE630" s="89">
        <v>860010017201</v>
      </c>
      <c r="BF630" s="49" t="s">
        <v>1080</v>
      </c>
      <c r="BG630" s="85" t="s">
        <v>1779</v>
      </c>
      <c r="BH630" s="85" t="s">
        <v>1780</v>
      </c>
      <c r="BI630" s="85">
        <v>4201616</v>
      </c>
      <c r="BJ630" s="85"/>
      <c r="BK630" s="85"/>
      <c r="BL630" s="85" t="s">
        <v>807</v>
      </c>
      <c r="BM630" s="85" t="s">
        <v>130</v>
      </c>
      <c r="BN630" s="85" t="s">
        <v>132</v>
      </c>
      <c r="BO630" s="85">
        <v>0</v>
      </c>
      <c r="BP630" s="85" t="s">
        <v>132</v>
      </c>
      <c r="BQ630" s="85" t="s">
        <v>132</v>
      </c>
      <c r="BR630" s="85" t="s">
        <v>807</v>
      </c>
      <c r="BS630" s="85" t="s">
        <v>807</v>
      </c>
      <c r="BT630" s="90">
        <v>44702</v>
      </c>
      <c r="BU630" s="85" t="s">
        <v>1677</v>
      </c>
      <c r="BV630" s="85" t="s">
        <v>130</v>
      </c>
      <c r="BW630" s="91" t="s">
        <v>1678</v>
      </c>
      <c r="BX630" s="85"/>
      <c r="BY630" s="85" t="s">
        <v>132</v>
      </c>
      <c r="BZ630" s="85" t="s">
        <v>807</v>
      </c>
      <c r="CA630" s="85" t="s">
        <v>807</v>
      </c>
      <c r="CB630" s="85"/>
      <c r="CC630" s="85"/>
      <c r="CD630" s="85" t="s">
        <v>131</v>
      </c>
      <c r="CE630" s="88" t="s">
        <v>1681</v>
      </c>
      <c r="CF630" s="80" t="str">
        <f t="shared" si="399"/>
        <v>HTA</v>
      </c>
      <c r="CG630" s="109">
        <v>69</v>
      </c>
      <c r="CH630" s="95">
        <v>154</v>
      </c>
      <c r="CI630" s="50">
        <f t="shared" si="375"/>
        <v>29.094282341035587</v>
      </c>
      <c r="CJ630" s="18" t="str">
        <f t="shared" si="376"/>
        <v>SOBREPESO</v>
      </c>
      <c r="CK630" s="95">
        <f>Hoja1!L632</f>
        <v>16</v>
      </c>
      <c r="CL630" s="10" t="s">
        <v>1113</v>
      </c>
      <c r="CM630" s="97">
        <v>44702</v>
      </c>
      <c r="CN630" s="92"/>
      <c r="CO630" s="75">
        <v>1</v>
      </c>
      <c r="CP630" s="97">
        <v>43796</v>
      </c>
      <c r="CQ630" s="75">
        <v>2</v>
      </c>
      <c r="CR630" s="65" t="s">
        <v>1222</v>
      </c>
      <c r="CS630" s="75">
        <v>0</v>
      </c>
      <c r="CT630" s="92" t="s">
        <v>131</v>
      </c>
      <c r="CU630" s="93" t="s">
        <v>807</v>
      </c>
      <c r="CV630" s="92"/>
      <c r="CW630" s="102">
        <v>120</v>
      </c>
      <c r="CX630" s="102">
        <v>60</v>
      </c>
      <c r="CY630" s="93" t="s">
        <v>807</v>
      </c>
      <c r="CZ630" s="92" t="s">
        <v>130</v>
      </c>
      <c r="DA630" s="75" t="s">
        <v>807</v>
      </c>
      <c r="DB630" s="92">
        <v>0</v>
      </c>
      <c r="DC630" s="75" t="str">
        <f t="shared" si="377"/>
        <v/>
      </c>
      <c r="DD630" s="16" t="str">
        <f t="shared" si="378"/>
        <v/>
      </c>
      <c r="DE630" s="16" t="str">
        <f t="shared" si="379"/>
        <v/>
      </c>
      <c r="DF630" s="16" t="str">
        <f t="shared" si="393"/>
        <v/>
      </c>
      <c r="DG630" s="16" t="str">
        <f t="shared" si="391"/>
        <v xml:space="preserve"> +  +  + </v>
      </c>
      <c r="DH630" s="16" t="str">
        <f t="shared" si="403"/>
        <v>HTA</v>
      </c>
      <c r="DI630" s="98">
        <v>44693</v>
      </c>
      <c r="DJ630" s="75" t="str">
        <f t="shared" si="380"/>
        <v>SI</v>
      </c>
      <c r="DL630" s="98"/>
      <c r="DM630" s="98">
        <v>44676</v>
      </c>
      <c r="DN630" s="75" t="str">
        <f t="shared" si="381"/>
        <v>SI</v>
      </c>
      <c r="DO630" s="98"/>
      <c r="DP630" s="75" t="str">
        <f t="shared" si="382"/>
        <v>NO</v>
      </c>
      <c r="DQ630" s="98"/>
      <c r="DR630" s="75" t="str">
        <f t="shared" si="383"/>
        <v>NO</v>
      </c>
      <c r="DS630" s="98">
        <v>43713</v>
      </c>
      <c r="DT630" s="75" t="str">
        <f t="shared" si="384"/>
        <v>SI</v>
      </c>
      <c r="DU630" s="98"/>
      <c r="DV630" s="75" t="str">
        <f t="shared" si="385"/>
        <v>NO</v>
      </c>
      <c r="DW630" s="98"/>
      <c r="DX630" s="75" t="str">
        <f t="shared" si="386"/>
        <v>NO</v>
      </c>
      <c r="DY630" s="98">
        <v>44693</v>
      </c>
      <c r="DZ630" s="75" t="str">
        <f t="shared" si="387"/>
        <v>SI</v>
      </c>
      <c r="EA630" s="98"/>
      <c r="EB630" s="75" t="str">
        <f t="shared" si="388"/>
        <v>NO</v>
      </c>
      <c r="EC630" s="98" t="s">
        <v>807</v>
      </c>
      <c r="ED630" s="92" t="s">
        <v>1530</v>
      </c>
      <c r="EE630" s="92"/>
      <c r="EF630" s="98" t="s">
        <v>807</v>
      </c>
      <c r="EG630" s="94"/>
      <c r="EH630" s="99" t="s">
        <v>131</v>
      </c>
      <c r="EI630" s="99" t="s">
        <v>807</v>
      </c>
      <c r="EJ630" s="99"/>
      <c r="EK630" s="101">
        <v>44669</v>
      </c>
      <c r="EL630" s="92">
        <v>0.9</v>
      </c>
      <c r="EM630" s="103">
        <v>44669</v>
      </c>
      <c r="EN630" s="102">
        <v>74</v>
      </c>
      <c r="EO630" s="101">
        <v>44669</v>
      </c>
      <c r="EP630" s="92">
        <v>211</v>
      </c>
      <c r="EQ630" s="101">
        <v>44669</v>
      </c>
      <c r="ER630" s="99">
        <v>133</v>
      </c>
      <c r="ES630" s="101">
        <v>44669</v>
      </c>
      <c r="ET630" s="192">
        <v>58</v>
      </c>
      <c r="EU630" s="101">
        <v>44669</v>
      </c>
      <c r="EV630" s="92">
        <v>100</v>
      </c>
      <c r="EW630" s="101" t="s">
        <v>1836</v>
      </c>
      <c r="EX630" s="92"/>
      <c r="EY630" s="103" t="s">
        <v>1836</v>
      </c>
      <c r="EZ630" s="92">
        <v>98</v>
      </c>
      <c r="FA630" s="102"/>
      <c r="FB630" s="102"/>
      <c r="FC630" s="92"/>
      <c r="FD630" s="92"/>
      <c r="FE630" s="103">
        <v>44669</v>
      </c>
      <c r="FF630" s="105">
        <v>12.8</v>
      </c>
      <c r="FG630" s="101">
        <v>44669</v>
      </c>
      <c r="FH630" s="105">
        <v>170</v>
      </c>
      <c r="FI630" s="92"/>
      <c r="FJ630" s="94"/>
      <c r="FK630" s="92"/>
      <c r="FL630" s="97">
        <v>44702</v>
      </c>
      <c r="FM630" s="98" t="s">
        <v>1530</v>
      </c>
      <c r="FN630" s="97">
        <v>45067</v>
      </c>
      <c r="FO630" s="107"/>
      <c r="FP630" s="92" t="s">
        <v>132</v>
      </c>
      <c r="FQ630" s="92" t="s">
        <v>132</v>
      </c>
      <c r="FR630" s="92" t="s">
        <v>132</v>
      </c>
      <c r="FS630" s="107" t="s">
        <v>807</v>
      </c>
      <c r="FT630" s="92" t="s">
        <v>132</v>
      </c>
      <c r="FU630" s="92"/>
      <c r="GM630" s="102"/>
    </row>
    <row r="631" spans="1:195" s="75" customFormat="1" x14ac:dyDescent="0.25">
      <c r="A631" s="85">
        <v>2022</v>
      </c>
      <c r="B631" s="76">
        <v>44926</v>
      </c>
      <c r="C631" s="85" t="s">
        <v>121</v>
      </c>
      <c r="D631" s="85" t="s">
        <v>122</v>
      </c>
      <c r="E631" s="85" t="s">
        <v>123</v>
      </c>
      <c r="F631" s="77">
        <f t="shared" si="392"/>
        <v>630</v>
      </c>
      <c r="G631" s="85" t="s">
        <v>1586</v>
      </c>
      <c r="H631" s="85">
        <v>86</v>
      </c>
      <c r="I631" s="85" t="s">
        <v>797</v>
      </c>
      <c r="J631" s="217" t="s">
        <v>983</v>
      </c>
      <c r="K631" s="77" t="str">
        <f>VLOOKUP(J631,[1]CodMpios!$B$1075:$E$1087,4,FALSE)</f>
        <v>86749 - Sibundoy</v>
      </c>
      <c r="L631" s="77" t="str">
        <f>VLOOKUP($J631,[1]Coord_Mpios_X_Y!$B$102:$K$114,9,FALSE)</f>
        <v>1,228746922448</v>
      </c>
      <c r="M631" s="77" t="str">
        <f>VLOOKUP($J631,[1]Coord_Mpios_X_Y!$B$102:$K$114,10,FALSE)</f>
        <v>-76,913075853547</v>
      </c>
      <c r="N631" s="86" t="s">
        <v>1775</v>
      </c>
      <c r="O631" s="86" t="s">
        <v>1776</v>
      </c>
      <c r="P631" s="218"/>
      <c r="Q631" s="85" t="s">
        <v>126</v>
      </c>
      <c r="R631" s="108">
        <v>41180880</v>
      </c>
      <c r="S631" s="62" t="str">
        <f t="shared" si="374"/>
        <v>CC41180880</v>
      </c>
      <c r="T631" s="91" t="s">
        <v>430</v>
      </c>
      <c r="U631" s="85" t="s">
        <v>1024</v>
      </c>
      <c r="V631" s="91" t="s">
        <v>174</v>
      </c>
      <c r="W631" s="85" t="s">
        <v>524</v>
      </c>
      <c r="X631" s="87">
        <v>24487</v>
      </c>
      <c r="Y631" s="89">
        <f t="shared" si="389"/>
        <v>67</v>
      </c>
      <c r="Z631" s="63">
        <f>VLOOKUP($Y631,[1]Edades!$A$3:$H$153,4,FALSE)</f>
        <v>6</v>
      </c>
      <c r="AA631" s="63" t="str">
        <f>VLOOKUP($Y631,[1]Edades!$A$3:$H$153,6,FALSE)</f>
        <v>6 - Persona mayor</v>
      </c>
      <c r="AB631" s="63">
        <f>VLOOKUP($Y631,[1]Edades!$A$3:$H$153,7,FALSE)</f>
        <v>14</v>
      </c>
      <c r="AC631" s="63" t="str">
        <f>VLOOKUP($Y631,[1]Edades!$A$3:$H$153,8,FALSE)</f>
        <v>65-69</v>
      </c>
      <c r="AD631" s="91" t="s">
        <v>1590</v>
      </c>
      <c r="AE631" s="85">
        <v>2</v>
      </c>
      <c r="AF631" s="85" t="s">
        <v>807</v>
      </c>
      <c r="AG631" s="86" t="s">
        <v>212</v>
      </c>
      <c r="AH631" s="86" t="s">
        <v>130</v>
      </c>
      <c r="AI631" s="85" t="s">
        <v>807</v>
      </c>
      <c r="AJ631" s="85" t="s">
        <v>807</v>
      </c>
      <c r="AK631" s="86" t="s">
        <v>1775</v>
      </c>
      <c r="AL631" s="86" t="s">
        <v>1601</v>
      </c>
      <c r="AM631" s="85" t="s">
        <v>1786</v>
      </c>
      <c r="AN631" s="85" t="s">
        <v>131</v>
      </c>
      <c r="AO631" s="85" t="s">
        <v>131</v>
      </c>
      <c r="AP631" s="85" t="s">
        <v>131</v>
      </c>
      <c r="AQ631" s="75" t="s">
        <v>1841</v>
      </c>
      <c r="AR631" s="53" t="str">
        <f t="shared" si="390"/>
        <v>86749 - Sibundoy</v>
      </c>
      <c r="AS631" s="85" t="s">
        <v>1669</v>
      </c>
      <c r="AT631" s="85">
        <v>3134535403</v>
      </c>
      <c r="AU631" s="85" t="s">
        <v>1219</v>
      </c>
      <c r="AV631" s="85"/>
      <c r="AW631" s="85"/>
      <c r="AX631" s="85"/>
      <c r="AY631" s="85"/>
      <c r="AZ631" s="85"/>
      <c r="BA631" s="85">
        <v>86</v>
      </c>
      <c r="BB631" s="85" t="s">
        <v>1778</v>
      </c>
      <c r="BC631" s="85">
        <v>86749</v>
      </c>
      <c r="BD631" s="85" t="s">
        <v>1669</v>
      </c>
      <c r="BE631" s="89">
        <v>860010017201</v>
      </c>
      <c r="BF631" s="49" t="s">
        <v>1080</v>
      </c>
      <c r="BG631" s="85" t="s">
        <v>1779</v>
      </c>
      <c r="BH631" s="85" t="s">
        <v>1780</v>
      </c>
      <c r="BI631" s="85">
        <v>4201616</v>
      </c>
      <c r="BJ631" s="85"/>
      <c r="BK631" s="85"/>
      <c r="BL631" s="85" t="s">
        <v>807</v>
      </c>
      <c r="BM631" s="85" t="s">
        <v>130</v>
      </c>
      <c r="BN631" s="85" t="s">
        <v>132</v>
      </c>
      <c r="BO631" s="85">
        <v>0</v>
      </c>
      <c r="BP631" s="85" t="s">
        <v>132</v>
      </c>
      <c r="BQ631" s="85" t="s">
        <v>132</v>
      </c>
      <c r="BR631" s="85" t="s">
        <v>807</v>
      </c>
      <c r="BS631" s="85" t="s">
        <v>807</v>
      </c>
      <c r="BT631" s="90">
        <v>44702</v>
      </c>
      <c r="BU631" s="85" t="s">
        <v>1677</v>
      </c>
      <c r="BV631" s="85" t="s">
        <v>130</v>
      </c>
      <c r="BW631" s="91" t="s">
        <v>1678</v>
      </c>
      <c r="BX631" s="85"/>
      <c r="BY631" s="85" t="s">
        <v>132</v>
      </c>
      <c r="BZ631" s="85" t="s">
        <v>807</v>
      </c>
      <c r="CA631" s="85" t="s">
        <v>807</v>
      </c>
      <c r="CB631" s="85"/>
      <c r="CC631" s="85"/>
      <c r="CD631" s="85" t="s">
        <v>131</v>
      </c>
      <c r="CE631" s="88" t="s">
        <v>1681</v>
      </c>
      <c r="CF631" s="80" t="str">
        <f t="shared" si="399"/>
        <v>HTA</v>
      </c>
      <c r="CG631" s="109">
        <v>66</v>
      </c>
      <c r="CH631" s="95">
        <v>155</v>
      </c>
      <c r="CI631" s="50">
        <f t="shared" si="375"/>
        <v>27.471383975026011</v>
      </c>
      <c r="CJ631" s="18" t="str">
        <f t="shared" si="376"/>
        <v>SOBREPESO</v>
      </c>
      <c r="CK631" s="95">
        <f>Hoja1!L633</f>
        <v>21</v>
      </c>
      <c r="CL631" s="10" t="s">
        <v>1114</v>
      </c>
      <c r="CM631" s="97">
        <v>44702</v>
      </c>
      <c r="CN631" s="92"/>
      <c r="CO631" s="75">
        <v>1</v>
      </c>
      <c r="CP631" s="97">
        <v>43860</v>
      </c>
      <c r="CQ631" s="75">
        <v>2</v>
      </c>
      <c r="CR631" s="65" t="s">
        <v>1222</v>
      </c>
      <c r="CS631" s="75">
        <v>0</v>
      </c>
      <c r="CT631" s="92" t="s">
        <v>131</v>
      </c>
      <c r="CU631" s="93" t="s">
        <v>807</v>
      </c>
      <c r="CV631" s="92"/>
      <c r="CW631" s="102">
        <v>130</v>
      </c>
      <c r="CX631" s="102">
        <v>70</v>
      </c>
      <c r="CY631" s="93" t="s">
        <v>807</v>
      </c>
      <c r="CZ631" s="92" t="s">
        <v>130</v>
      </c>
      <c r="DA631" s="75" t="s">
        <v>807</v>
      </c>
      <c r="DB631" s="92">
        <v>0</v>
      </c>
      <c r="DC631" s="75" t="str">
        <f t="shared" si="377"/>
        <v/>
      </c>
      <c r="DD631" s="16" t="str">
        <f t="shared" si="378"/>
        <v/>
      </c>
      <c r="DE631" s="16" t="str">
        <f t="shared" si="379"/>
        <v/>
      </c>
      <c r="DF631" s="16" t="str">
        <f t="shared" si="393"/>
        <v>HDL ALTO</v>
      </c>
      <c r="DG631" s="16" t="str">
        <f t="shared" si="391"/>
        <v xml:space="preserve"> +  +  + HDL ALTO</v>
      </c>
      <c r="DH631" s="16" t="str">
        <f>VLOOKUP(DG631,Hoja3!$A$19:$B$41,2,FALSE)</f>
        <v>HDL ALTO</v>
      </c>
      <c r="DI631" s="98"/>
      <c r="DJ631" s="75" t="str">
        <f t="shared" si="380"/>
        <v>NO</v>
      </c>
      <c r="DL631" s="98"/>
      <c r="DM631" s="98"/>
      <c r="DN631" s="75" t="str">
        <f t="shared" si="381"/>
        <v>NO</v>
      </c>
      <c r="DO631" s="98"/>
      <c r="DP631" s="75" t="str">
        <f t="shared" si="382"/>
        <v>NO</v>
      </c>
      <c r="DQ631" s="98"/>
      <c r="DR631" s="75" t="str">
        <f t="shared" si="383"/>
        <v>NO</v>
      </c>
      <c r="DS631" s="98"/>
      <c r="DT631" s="75" t="str">
        <f t="shared" si="384"/>
        <v>NO</v>
      </c>
      <c r="DU631" s="98"/>
      <c r="DV631" s="75" t="str">
        <f t="shared" si="385"/>
        <v>NO</v>
      </c>
      <c r="DW631" s="98"/>
      <c r="DX631" s="75" t="str">
        <f t="shared" si="386"/>
        <v>NO</v>
      </c>
      <c r="DY631" s="98">
        <v>44694</v>
      </c>
      <c r="DZ631" s="75" t="str">
        <f t="shared" si="387"/>
        <v>SI</v>
      </c>
      <c r="EA631" s="98"/>
      <c r="EB631" s="75" t="str">
        <f t="shared" si="388"/>
        <v>NO</v>
      </c>
      <c r="EC631" s="98" t="s">
        <v>807</v>
      </c>
      <c r="ED631" s="92" t="s">
        <v>1530</v>
      </c>
      <c r="EE631" s="92"/>
      <c r="EF631" s="98" t="s">
        <v>807</v>
      </c>
      <c r="EG631" s="94"/>
      <c r="EH631" s="99" t="s">
        <v>131</v>
      </c>
      <c r="EI631" s="99" t="s">
        <v>807</v>
      </c>
      <c r="EJ631" s="99"/>
      <c r="EK631" s="101">
        <v>44688</v>
      </c>
      <c r="EL631" s="92">
        <v>1.1000000000000001</v>
      </c>
      <c r="EM631" s="103">
        <v>44688</v>
      </c>
      <c r="EN631" s="102">
        <v>77</v>
      </c>
      <c r="EO631" s="101">
        <v>44688</v>
      </c>
      <c r="EP631" s="92">
        <v>203</v>
      </c>
      <c r="EQ631" s="101">
        <v>44688</v>
      </c>
      <c r="ER631" s="99">
        <v>121.6</v>
      </c>
      <c r="ES631" s="101">
        <v>44688</v>
      </c>
      <c r="ET631" s="192">
        <v>60</v>
      </c>
      <c r="EU631" s="101">
        <v>44688</v>
      </c>
      <c r="EV631" s="92">
        <v>107</v>
      </c>
      <c r="EW631" s="101" t="s">
        <v>1940</v>
      </c>
      <c r="EX631" s="92"/>
      <c r="EY631" s="103" t="s">
        <v>1836</v>
      </c>
      <c r="EZ631" s="92">
        <v>98</v>
      </c>
      <c r="FA631" s="102"/>
      <c r="FB631" s="102"/>
      <c r="FC631" s="92"/>
      <c r="FD631" s="92"/>
      <c r="FE631" s="103">
        <v>44688</v>
      </c>
      <c r="FF631" s="105">
        <v>102</v>
      </c>
      <c r="FG631" s="101">
        <v>44688</v>
      </c>
      <c r="FH631" s="105">
        <v>115</v>
      </c>
      <c r="FI631" s="92"/>
      <c r="FJ631" s="94"/>
      <c r="FK631" s="92"/>
      <c r="FL631" s="97">
        <v>44702</v>
      </c>
      <c r="FM631" s="98" t="s">
        <v>1530</v>
      </c>
      <c r="FN631" s="97">
        <v>45067</v>
      </c>
      <c r="FO631" s="107"/>
      <c r="FP631" s="92" t="s">
        <v>132</v>
      </c>
      <c r="FQ631" s="92" t="s">
        <v>132</v>
      </c>
      <c r="FR631" s="92" t="s">
        <v>132</v>
      </c>
      <c r="FS631" s="107" t="s">
        <v>807</v>
      </c>
      <c r="FT631" s="92" t="s">
        <v>132</v>
      </c>
      <c r="FU631" s="92"/>
      <c r="GM631" s="102"/>
    </row>
    <row r="632" spans="1:195" s="75" customFormat="1" x14ac:dyDescent="0.25">
      <c r="A632" s="85">
        <v>2022</v>
      </c>
      <c r="B632" s="76">
        <v>44926</v>
      </c>
      <c r="C632" s="85" t="s">
        <v>121</v>
      </c>
      <c r="D632" s="85" t="s">
        <v>122</v>
      </c>
      <c r="E632" s="85" t="s">
        <v>123</v>
      </c>
      <c r="F632" s="77">
        <f t="shared" si="392"/>
        <v>631</v>
      </c>
      <c r="G632" s="85" t="s">
        <v>1586</v>
      </c>
      <c r="H632" s="85">
        <v>86</v>
      </c>
      <c r="I632" s="85" t="s">
        <v>797</v>
      </c>
      <c r="J632" s="217" t="s">
        <v>911</v>
      </c>
      <c r="K632" s="77" t="str">
        <f>VLOOKUP(J632,[1]CodMpios!$B$1075:$E$1087,4,FALSE)</f>
        <v>86568 - Puerto Asís</v>
      </c>
      <c r="L632" s="77" t="str">
        <f>VLOOKUP($J632,[1]Coord_Mpios_X_Y!$B$102:$K$114,9,FALSE)</f>
        <v>0,478611463602</v>
      </c>
      <c r="M632" s="77" t="str">
        <f>VLOOKUP($J632,[1]Coord_Mpios_X_Y!$B$102:$K$114,10,FALSE)</f>
        <v>-76,328200149562</v>
      </c>
      <c r="N632" s="86" t="s">
        <v>1592</v>
      </c>
      <c r="O632" s="86" t="s">
        <v>1776</v>
      </c>
      <c r="P632" s="218"/>
      <c r="Q632" s="85" t="s">
        <v>126</v>
      </c>
      <c r="R632" s="108">
        <v>19173481</v>
      </c>
      <c r="S632" s="62" t="str">
        <f t="shared" si="374"/>
        <v>CC19173481</v>
      </c>
      <c r="T632" s="85" t="s">
        <v>1493</v>
      </c>
      <c r="U632" s="85" t="s">
        <v>623</v>
      </c>
      <c r="V632" s="91" t="s">
        <v>1494</v>
      </c>
      <c r="W632" s="85" t="s">
        <v>528</v>
      </c>
      <c r="X632" s="87">
        <v>19093</v>
      </c>
      <c r="Y632" s="89">
        <f t="shared" si="389"/>
        <v>52</v>
      </c>
      <c r="Z632" s="63">
        <f>VLOOKUP($Y632,[1]Edades!$A$3:$H$153,4,FALSE)</f>
        <v>5</v>
      </c>
      <c r="AA632" s="63" t="str">
        <f>VLOOKUP($Y632,[1]Edades!$A$3:$H$153,6,FALSE)</f>
        <v>5 - Adultez</v>
      </c>
      <c r="AB632" s="63">
        <f>VLOOKUP($Y632,[1]Edades!$A$3:$H$153,7,FALSE)</f>
        <v>11</v>
      </c>
      <c r="AC632" s="63" t="str">
        <f>VLOOKUP($Y632,[1]Edades!$A$3:$H$153,8,FALSE)</f>
        <v>50-54</v>
      </c>
      <c r="AD632" s="91" t="s">
        <v>1589</v>
      </c>
      <c r="AE632" s="85">
        <v>1</v>
      </c>
      <c r="AF632" s="85" t="s">
        <v>807</v>
      </c>
      <c r="AG632" s="86" t="s">
        <v>1777</v>
      </c>
      <c r="AH632" s="85" t="s">
        <v>807</v>
      </c>
      <c r="AI632" s="85" t="s">
        <v>807</v>
      </c>
      <c r="AJ632" s="85" t="s">
        <v>807</v>
      </c>
      <c r="AK632" s="86" t="s">
        <v>1592</v>
      </c>
      <c r="AL632" s="86" t="s">
        <v>1601</v>
      </c>
      <c r="AM632" s="85" t="s">
        <v>1786</v>
      </c>
      <c r="AN632" s="85" t="s">
        <v>131</v>
      </c>
      <c r="AO632" s="85" t="s">
        <v>131</v>
      </c>
      <c r="AP632" s="85" t="s">
        <v>131</v>
      </c>
      <c r="AQ632" s="75" t="s">
        <v>1841</v>
      </c>
      <c r="AR632" s="53" t="str">
        <f t="shared" si="390"/>
        <v>86568 - Puerto Asís</v>
      </c>
      <c r="AS632" s="85" t="s">
        <v>1655</v>
      </c>
      <c r="AT632" s="85">
        <v>3962107578</v>
      </c>
      <c r="AU632" s="85" t="s">
        <v>1219</v>
      </c>
      <c r="AV632" s="85"/>
      <c r="AW632" s="85"/>
      <c r="AX632" s="85"/>
      <c r="AY632" s="85"/>
      <c r="AZ632" s="85"/>
      <c r="BA632" s="85">
        <v>86</v>
      </c>
      <c r="BB632" s="85" t="s">
        <v>1778</v>
      </c>
      <c r="BC632" s="85">
        <v>86568</v>
      </c>
      <c r="BD632" s="85" t="s">
        <v>1655</v>
      </c>
      <c r="BE632" s="89">
        <v>860010017201</v>
      </c>
      <c r="BF632" s="49" t="s">
        <v>1081</v>
      </c>
      <c r="BG632" s="85" t="s">
        <v>1779</v>
      </c>
      <c r="BH632" s="85" t="s">
        <v>1780</v>
      </c>
      <c r="BI632" s="85">
        <v>4201616</v>
      </c>
      <c r="BJ632" s="85"/>
      <c r="BK632" s="85"/>
      <c r="BL632" s="85" t="s">
        <v>807</v>
      </c>
      <c r="BM632" s="85" t="s">
        <v>130</v>
      </c>
      <c r="BN632" s="85" t="s">
        <v>132</v>
      </c>
      <c r="BO632" s="85">
        <v>0</v>
      </c>
      <c r="BP632" s="85" t="s">
        <v>132</v>
      </c>
      <c r="BQ632" s="85" t="s">
        <v>132</v>
      </c>
      <c r="BR632" s="85" t="s">
        <v>807</v>
      </c>
      <c r="BS632" s="85" t="s">
        <v>807</v>
      </c>
      <c r="BT632" s="90">
        <v>44704</v>
      </c>
      <c r="BU632" s="85" t="s">
        <v>1677</v>
      </c>
      <c r="BV632" s="85" t="s">
        <v>130</v>
      </c>
      <c r="BW632" s="91" t="s">
        <v>1812</v>
      </c>
      <c r="BX632" s="85"/>
      <c r="BY632" s="85" t="s">
        <v>132</v>
      </c>
      <c r="BZ632" s="85" t="s">
        <v>807</v>
      </c>
      <c r="CA632" s="85" t="s">
        <v>807</v>
      </c>
      <c r="CB632" s="85"/>
      <c r="CC632" s="85"/>
      <c r="CD632" s="85" t="s">
        <v>131</v>
      </c>
      <c r="CE632" s="88" t="s">
        <v>1681</v>
      </c>
      <c r="CF632" s="80" t="str">
        <f t="shared" si="399"/>
        <v>HTA</v>
      </c>
      <c r="CG632" s="109">
        <v>68</v>
      </c>
      <c r="CH632" s="95">
        <v>167</v>
      </c>
      <c r="CI632" s="50">
        <f t="shared" si="375"/>
        <v>24.382372978593711</v>
      </c>
      <c r="CJ632" s="18" t="str">
        <f t="shared" si="376"/>
        <v>NORMAL</v>
      </c>
      <c r="CK632" s="95" t="e">
        <f>Hoja1!L634</f>
        <v>#DIV/0!</v>
      </c>
      <c r="CL632" s="10" t="s">
        <v>807</v>
      </c>
      <c r="CM632" s="114">
        <v>44704</v>
      </c>
      <c r="CN632" s="92"/>
      <c r="CO632" s="75">
        <v>1</v>
      </c>
      <c r="CP632" s="119">
        <f>CM632</f>
        <v>44704</v>
      </c>
      <c r="CQ632" s="75">
        <v>2</v>
      </c>
      <c r="CR632" s="65" t="s">
        <v>1222</v>
      </c>
      <c r="CS632" s="75">
        <v>0</v>
      </c>
      <c r="CT632" s="110" t="s">
        <v>131</v>
      </c>
      <c r="CU632" s="93" t="s">
        <v>807</v>
      </c>
      <c r="CV632" s="92"/>
      <c r="CW632" s="102">
        <v>160</v>
      </c>
      <c r="CX632" s="102">
        <v>80</v>
      </c>
      <c r="CY632" s="93" t="s">
        <v>807</v>
      </c>
      <c r="CZ632" s="92" t="s">
        <v>132</v>
      </c>
      <c r="DA632" s="75" t="s">
        <v>807</v>
      </c>
      <c r="DB632" s="92">
        <v>0</v>
      </c>
      <c r="DC632" s="75" t="str">
        <f t="shared" si="377"/>
        <v/>
      </c>
      <c r="DD632" s="16" t="str">
        <f t="shared" si="378"/>
        <v/>
      </c>
      <c r="DE632" s="16" t="str">
        <f t="shared" si="379"/>
        <v/>
      </c>
      <c r="DF632" s="16" t="str">
        <f t="shared" si="393"/>
        <v/>
      </c>
      <c r="DG632" s="16" t="str">
        <f t="shared" si="391"/>
        <v xml:space="preserve"> +  +  + </v>
      </c>
      <c r="DH632" s="16" t="str">
        <f t="shared" ref="DH632:DH633" si="404">E632</f>
        <v>HTA</v>
      </c>
      <c r="DI632" s="98"/>
      <c r="DJ632" s="75" t="str">
        <f t="shared" si="380"/>
        <v>NO</v>
      </c>
      <c r="DL632" s="98"/>
      <c r="DM632" s="98"/>
      <c r="DN632" s="75" t="str">
        <f t="shared" si="381"/>
        <v>NO</v>
      </c>
      <c r="DO632" s="98"/>
      <c r="DP632" s="75" t="str">
        <f t="shared" si="382"/>
        <v>NO</v>
      </c>
      <c r="DQ632" s="98"/>
      <c r="DR632" s="75" t="str">
        <f t="shared" si="383"/>
        <v>NO</v>
      </c>
      <c r="DS632" s="98"/>
      <c r="DT632" s="75" t="str">
        <f t="shared" si="384"/>
        <v>NO</v>
      </c>
      <c r="DU632" s="98"/>
      <c r="DV632" s="75" t="str">
        <f t="shared" si="385"/>
        <v>NO</v>
      </c>
      <c r="DW632" s="98"/>
      <c r="DX632" s="75" t="str">
        <f t="shared" si="386"/>
        <v>NO</v>
      </c>
      <c r="DY632" s="98"/>
      <c r="DZ632" s="75" t="str">
        <f t="shared" si="387"/>
        <v>NO</v>
      </c>
      <c r="EA632" s="98"/>
      <c r="EB632" s="75" t="str">
        <f t="shared" si="388"/>
        <v>NO</v>
      </c>
      <c r="EC632" s="98" t="s">
        <v>807</v>
      </c>
      <c r="ED632" s="92" t="s">
        <v>1530</v>
      </c>
      <c r="EE632" s="92"/>
      <c r="EF632" s="98" t="s">
        <v>807</v>
      </c>
      <c r="EG632" s="94"/>
      <c r="EH632" s="99"/>
      <c r="EI632" s="99" t="s">
        <v>807</v>
      </c>
      <c r="EJ632" s="99"/>
      <c r="EK632" s="101"/>
      <c r="EL632" s="92"/>
      <c r="EM632" s="112"/>
      <c r="EN632" s="102"/>
      <c r="EO632" s="101"/>
      <c r="EP632" s="92"/>
      <c r="EQ632" s="111"/>
      <c r="ER632" s="99">
        <v>0</v>
      </c>
      <c r="ES632" s="101"/>
      <c r="ET632" s="192"/>
      <c r="EU632" s="101"/>
      <c r="EV632" s="92"/>
      <c r="EW632" s="101"/>
      <c r="EX632" s="92"/>
      <c r="EY632" s="103"/>
      <c r="EZ632" s="92"/>
      <c r="FA632" s="198"/>
      <c r="FB632" s="198"/>
      <c r="FC632" s="92"/>
      <c r="FD632" s="92"/>
      <c r="FE632" s="103"/>
      <c r="FF632" s="105"/>
      <c r="FG632" s="101"/>
      <c r="FH632" s="105"/>
      <c r="FI632" s="92"/>
      <c r="FJ632" s="94"/>
      <c r="FK632" s="92"/>
      <c r="FL632" s="97">
        <v>44704</v>
      </c>
      <c r="FM632" s="98" t="s">
        <v>1530</v>
      </c>
      <c r="FN632" s="97">
        <v>44796</v>
      </c>
      <c r="FO632" s="107" t="s">
        <v>807</v>
      </c>
      <c r="FP632" s="92" t="s">
        <v>132</v>
      </c>
      <c r="FQ632" s="92" t="s">
        <v>132</v>
      </c>
      <c r="FR632" s="92" t="s">
        <v>132</v>
      </c>
      <c r="FS632" s="107" t="s">
        <v>807</v>
      </c>
      <c r="FT632" s="92" t="s">
        <v>132</v>
      </c>
      <c r="FU632" s="92"/>
      <c r="GM632" s="198"/>
    </row>
    <row r="633" spans="1:195" s="75" customFormat="1" x14ac:dyDescent="0.25">
      <c r="A633" s="85">
        <v>2022</v>
      </c>
      <c r="B633" s="76">
        <v>44926</v>
      </c>
      <c r="C633" s="85" t="s">
        <v>121</v>
      </c>
      <c r="D633" s="85" t="s">
        <v>122</v>
      </c>
      <c r="E633" s="85" t="s">
        <v>123</v>
      </c>
      <c r="F633" s="77">
        <f t="shared" si="392"/>
        <v>632</v>
      </c>
      <c r="G633" s="85" t="s">
        <v>1586</v>
      </c>
      <c r="H633" s="85">
        <v>86</v>
      </c>
      <c r="I633" s="85" t="s">
        <v>797</v>
      </c>
      <c r="J633" s="217" t="s">
        <v>800</v>
      </c>
      <c r="K633" s="77" t="str">
        <f>VLOOKUP(J633,[1]CodMpios!$B$1075:$E$1087,4,FALSE)</f>
        <v>86001 - Mocoa</v>
      </c>
      <c r="L633" s="77" t="str">
        <f>VLOOKUP($J633,[1]Coord_Mpios_X_Y!$B$102:$K$114,9,FALSE)</f>
        <v>1,228574994655</v>
      </c>
      <c r="M633" s="77" t="str">
        <f>VLOOKUP($J633,[1]Coord_Mpios_X_Y!$B$102:$K$114,10,FALSE)</f>
        <v>-76,684362183288</v>
      </c>
      <c r="N633" s="86" t="s">
        <v>1775</v>
      </c>
      <c r="O633" s="86" t="s">
        <v>1776</v>
      </c>
      <c r="P633" s="218"/>
      <c r="Q633" s="85" t="s">
        <v>126</v>
      </c>
      <c r="R633" s="85">
        <v>18102094</v>
      </c>
      <c r="S633" s="62" t="str">
        <f t="shared" si="374"/>
        <v>CC18102094</v>
      </c>
      <c r="T633" s="85" t="s">
        <v>736</v>
      </c>
      <c r="U633" s="85" t="s">
        <v>530</v>
      </c>
      <c r="V633" s="85" t="s">
        <v>348</v>
      </c>
      <c r="W633" s="158" t="s">
        <v>414</v>
      </c>
      <c r="X633" s="87">
        <v>24697</v>
      </c>
      <c r="Y633" s="89">
        <f t="shared" si="389"/>
        <v>67</v>
      </c>
      <c r="Z633" s="63">
        <f>VLOOKUP($Y633,[1]Edades!$A$3:$H$153,4,FALSE)</f>
        <v>6</v>
      </c>
      <c r="AA633" s="63" t="str">
        <f>VLOOKUP($Y633,[1]Edades!$A$3:$H$153,6,FALSE)</f>
        <v>6 - Persona mayor</v>
      </c>
      <c r="AB633" s="63">
        <f>VLOOKUP($Y633,[1]Edades!$A$3:$H$153,7,FALSE)</f>
        <v>14</v>
      </c>
      <c r="AC633" s="63" t="str">
        <f>VLOOKUP($Y633,[1]Edades!$A$3:$H$153,8,FALSE)</f>
        <v>65-69</v>
      </c>
      <c r="AD633" s="91" t="s">
        <v>1589</v>
      </c>
      <c r="AE633" s="85">
        <v>1</v>
      </c>
      <c r="AF633" s="85" t="s">
        <v>807</v>
      </c>
      <c r="AG633" s="86" t="s">
        <v>1777</v>
      </c>
      <c r="AH633" s="85" t="s">
        <v>807</v>
      </c>
      <c r="AI633" s="85" t="s">
        <v>807</v>
      </c>
      <c r="AJ633" s="85" t="s">
        <v>807</v>
      </c>
      <c r="AK633" s="86" t="s">
        <v>1775</v>
      </c>
      <c r="AL633" s="85" t="s">
        <v>807</v>
      </c>
      <c r="AM633" s="85" t="s">
        <v>1786</v>
      </c>
      <c r="AN633" s="85" t="s">
        <v>131</v>
      </c>
      <c r="AO633" s="85" t="s">
        <v>131</v>
      </c>
      <c r="AP633" s="85" t="s">
        <v>131</v>
      </c>
      <c r="AQ633" s="75" t="s">
        <v>1841</v>
      </c>
      <c r="AR633" s="53" t="str">
        <f t="shared" si="390"/>
        <v>86001 - Mocoa</v>
      </c>
      <c r="AS633" s="85" t="s">
        <v>1586</v>
      </c>
      <c r="AT633" s="85">
        <v>3203746236</v>
      </c>
      <c r="AU633" s="85" t="s">
        <v>1219</v>
      </c>
      <c r="AV633" s="85"/>
      <c r="AW633" s="85"/>
      <c r="AX633" s="85"/>
      <c r="AY633" s="85"/>
      <c r="AZ633" s="85"/>
      <c r="BA633" s="85">
        <v>86</v>
      </c>
      <c r="BB633" s="85" t="s">
        <v>1778</v>
      </c>
      <c r="BC633" s="85">
        <v>86001</v>
      </c>
      <c r="BD633" s="85" t="s">
        <v>1586</v>
      </c>
      <c r="BE633" s="89">
        <v>860010017201</v>
      </c>
      <c r="BF633" s="49" t="s">
        <v>1079</v>
      </c>
      <c r="BG633" s="85" t="s">
        <v>1779</v>
      </c>
      <c r="BH633" s="85" t="s">
        <v>1780</v>
      </c>
      <c r="BI633" s="85">
        <v>4201616</v>
      </c>
      <c r="BJ633" s="85"/>
      <c r="BK633" s="85"/>
      <c r="BL633" s="85" t="s">
        <v>807</v>
      </c>
      <c r="BM633" s="88" t="s">
        <v>132</v>
      </c>
      <c r="BN633" s="85" t="s">
        <v>132</v>
      </c>
      <c r="BO633" s="85">
        <v>0</v>
      </c>
      <c r="BP633" s="85" t="s">
        <v>132</v>
      </c>
      <c r="BQ633" s="85" t="s">
        <v>132</v>
      </c>
      <c r="BR633" s="85" t="s">
        <v>807</v>
      </c>
      <c r="BS633" s="85" t="s">
        <v>132</v>
      </c>
      <c r="BT633" s="87">
        <v>44860</v>
      </c>
      <c r="BU633" s="85" t="s">
        <v>1677</v>
      </c>
      <c r="BV633" s="85" t="s">
        <v>130</v>
      </c>
      <c r="BW633" s="91" t="s">
        <v>1850</v>
      </c>
      <c r="BX633" s="85" t="s">
        <v>1691</v>
      </c>
      <c r="BY633" s="85" t="s">
        <v>132</v>
      </c>
      <c r="BZ633" s="85" t="s">
        <v>130</v>
      </c>
      <c r="CA633" s="85" t="s">
        <v>132</v>
      </c>
      <c r="CB633" s="85"/>
      <c r="CC633" s="85"/>
      <c r="CD633" s="85" t="s">
        <v>131</v>
      </c>
      <c r="CE633" s="88" t="s">
        <v>1681</v>
      </c>
      <c r="CF633" s="80" t="str">
        <f t="shared" si="399"/>
        <v>HTA</v>
      </c>
      <c r="CG633" s="92">
        <v>77</v>
      </c>
      <c r="CH633" s="92">
        <v>176</v>
      </c>
      <c r="CI633" s="50">
        <f t="shared" si="375"/>
        <v>24.857954545454547</v>
      </c>
      <c r="CJ633" s="18" t="str">
        <f t="shared" si="376"/>
        <v>NORMAL</v>
      </c>
      <c r="CK633" s="95">
        <f>Hoja1!L635</f>
        <v>13</v>
      </c>
      <c r="CL633" s="10" t="s">
        <v>1113</v>
      </c>
      <c r="CM633" s="98">
        <v>44714</v>
      </c>
      <c r="CN633" s="92"/>
      <c r="CO633" s="75">
        <v>1</v>
      </c>
      <c r="CP633" s="98">
        <v>44588</v>
      </c>
      <c r="CQ633" s="75">
        <v>2</v>
      </c>
      <c r="CR633" s="65" t="s">
        <v>1222</v>
      </c>
      <c r="CS633" s="75">
        <v>0</v>
      </c>
      <c r="CT633" s="110" t="s">
        <v>131</v>
      </c>
      <c r="CU633" s="93" t="s">
        <v>807</v>
      </c>
      <c r="CV633" s="92"/>
      <c r="CW633" s="92">
        <v>120</v>
      </c>
      <c r="CX633" s="92">
        <v>70</v>
      </c>
      <c r="CY633" s="93" t="s">
        <v>131</v>
      </c>
      <c r="CZ633" s="92" t="s">
        <v>130</v>
      </c>
      <c r="DA633" s="75" t="s">
        <v>807</v>
      </c>
      <c r="DB633" s="92">
        <v>0</v>
      </c>
      <c r="DC633" s="75" t="str">
        <f t="shared" si="377"/>
        <v/>
      </c>
      <c r="DD633" s="16" t="str">
        <f t="shared" si="378"/>
        <v/>
      </c>
      <c r="DE633" s="16" t="str">
        <f t="shared" si="379"/>
        <v/>
      </c>
      <c r="DF633" s="16" t="str">
        <f t="shared" si="393"/>
        <v/>
      </c>
      <c r="DG633" s="16" t="str">
        <f t="shared" si="391"/>
        <v xml:space="preserve"> +  +  + </v>
      </c>
      <c r="DH633" s="16" t="str">
        <f t="shared" si="404"/>
        <v>HTA</v>
      </c>
      <c r="DI633" s="98"/>
      <c r="DJ633" s="75" t="str">
        <f t="shared" si="380"/>
        <v>NO</v>
      </c>
      <c r="DL633" s="98"/>
      <c r="DM633" s="98"/>
      <c r="DN633" s="75" t="str">
        <f t="shared" si="381"/>
        <v>NO</v>
      </c>
      <c r="DO633" s="98"/>
      <c r="DP633" s="75" t="str">
        <f t="shared" si="382"/>
        <v>NO</v>
      </c>
      <c r="DQ633" s="98"/>
      <c r="DR633" s="75" t="str">
        <f t="shared" si="383"/>
        <v>NO</v>
      </c>
      <c r="DS633" s="98"/>
      <c r="DT633" s="75" t="str">
        <f t="shared" si="384"/>
        <v>NO</v>
      </c>
      <c r="DU633" s="98"/>
      <c r="DV633" s="75" t="str">
        <f t="shared" si="385"/>
        <v>NO</v>
      </c>
      <c r="DW633" s="98"/>
      <c r="DX633" s="75" t="str">
        <f t="shared" si="386"/>
        <v>NO</v>
      </c>
      <c r="DY633" s="98"/>
      <c r="DZ633" s="75" t="str">
        <f t="shared" si="387"/>
        <v>NO</v>
      </c>
      <c r="EA633" s="98"/>
      <c r="EB633" s="75" t="str">
        <f t="shared" si="388"/>
        <v>NO</v>
      </c>
      <c r="EC633" s="98" t="s">
        <v>807</v>
      </c>
      <c r="ED633" s="92" t="s">
        <v>1530</v>
      </c>
      <c r="EE633" s="92"/>
      <c r="EF633" s="98" t="s">
        <v>807</v>
      </c>
      <c r="EG633" s="94"/>
      <c r="EH633" s="99" t="s">
        <v>131</v>
      </c>
      <c r="EI633" s="99" t="s">
        <v>807</v>
      </c>
      <c r="EJ633" s="99"/>
      <c r="EK633" s="106">
        <v>44674</v>
      </c>
      <c r="EL633" s="92">
        <v>1.23</v>
      </c>
      <c r="EM633" s="100">
        <v>44674</v>
      </c>
      <c r="EN633" s="99">
        <v>111</v>
      </c>
      <c r="EO633" s="106">
        <v>44674</v>
      </c>
      <c r="EP633" s="92">
        <v>232.2</v>
      </c>
      <c r="EQ633" s="106">
        <v>44674</v>
      </c>
      <c r="ER633" s="99">
        <v>121.38999999999999</v>
      </c>
      <c r="ES633" s="106">
        <v>44674</v>
      </c>
      <c r="ET633" s="192">
        <v>58.05</v>
      </c>
      <c r="EU633" s="106">
        <v>44674</v>
      </c>
      <c r="EV633" s="92">
        <v>263.8</v>
      </c>
      <c r="EW633" s="101"/>
      <c r="EX633" s="92"/>
      <c r="EY633" s="103"/>
      <c r="EZ633" s="92"/>
      <c r="FA633" s="99"/>
      <c r="FB633" s="99"/>
      <c r="FC633" s="92"/>
      <c r="FD633" s="92"/>
      <c r="FE633" s="103"/>
      <c r="FF633" s="105"/>
      <c r="FG633" s="101"/>
      <c r="FH633" s="105"/>
      <c r="FI633" s="92"/>
      <c r="FJ633" s="94"/>
      <c r="FK633" s="92"/>
      <c r="FL633" s="98">
        <v>44860</v>
      </c>
      <c r="FM633" s="98" t="s">
        <v>1530</v>
      </c>
      <c r="FN633" s="98">
        <v>44952</v>
      </c>
      <c r="FO633" s="107"/>
      <c r="FP633" s="92" t="s">
        <v>132</v>
      </c>
      <c r="FQ633" s="92" t="s">
        <v>132</v>
      </c>
      <c r="FR633" s="92" t="s">
        <v>132</v>
      </c>
      <c r="FS633" s="107" t="s">
        <v>807</v>
      </c>
      <c r="FT633" s="92" t="s">
        <v>132</v>
      </c>
      <c r="FU633" s="92"/>
      <c r="GM633" s="99"/>
    </row>
    <row r="634" spans="1:195" s="75" customFormat="1" x14ac:dyDescent="0.25">
      <c r="A634" s="85">
        <v>2022</v>
      </c>
      <c r="B634" s="76">
        <v>44926</v>
      </c>
      <c r="C634" s="85" t="s">
        <v>121</v>
      </c>
      <c r="D634" s="85" t="s">
        <v>122</v>
      </c>
      <c r="E634" s="85" t="s">
        <v>123</v>
      </c>
      <c r="F634" s="77">
        <f t="shared" si="392"/>
        <v>633</v>
      </c>
      <c r="G634" s="85" t="s">
        <v>1586</v>
      </c>
      <c r="H634" s="85">
        <v>86</v>
      </c>
      <c r="I634" s="85" t="s">
        <v>797</v>
      </c>
      <c r="J634" s="217" t="s">
        <v>800</v>
      </c>
      <c r="K634" s="77" t="str">
        <f>VLOOKUP(J634,[1]CodMpios!$B$1075:$E$1087,4,FALSE)</f>
        <v>86001 - Mocoa</v>
      </c>
      <c r="L634" s="77" t="str">
        <f>VLOOKUP($J634,[1]Coord_Mpios_X_Y!$B$102:$K$114,9,FALSE)</f>
        <v>1,228574994655</v>
      </c>
      <c r="M634" s="77" t="str">
        <f>VLOOKUP($J634,[1]Coord_Mpios_X_Y!$B$102:$K$114,10,FALSE)</f>
        <v>-76,684362183288</v>
      </c>
      <c r="N634" s="86" t="s">
        <v>1784</v>
      </c>
      <c r="O634" s="86" t="s">
        <v>1776</v>
      </c>
      <c r="P634" s="218"/>
      <c r="Q634" s="85" t="s">
        <v>126</v>
      </c>
      <c r="R634" s="85">
        <v>4775015</v>
      </c>
      <c r="S634" s="62" t="str">
        <f t="shared" si="374"/>
        <v>CC4775015</v>
      </c>
      <c r="T634" s="85" t="s">
        <v>425</v>
      </c>
      <c r="U634" s="85" t="s">
        <v>180</v>
      </c>
      <c r="V634" s="85" t="s">
        <v>812</v>
      </c>
      <c r="W634" s="158" t="s">
        <v>1495</v>
      </c>
      <c r="X634" s="87">
        <v>20931</v>
      </c>
      <c r="Y634" s="89">
        <f t="shared" si="389"/>
        <v>57</v>
      </c>
      <c r="Z634" s="63">
        <f>VLOOKUP($Y634,[1]Edades!$A$3:$H$153,4,FALSE)</f>
        <v>5</v>
      </c>
      <c r="AA634" s="63" t="str">
        <f>VLOOKUP($Y634,[1]Edades!$A$3:$H$153,6,FALSE)</f>
        <v>5 - Adultez</v>
      </c>
      <c r="AB634" s="63">
        <f>VLOOKUP($Y634,[1]Edades!$A$3:$H$153,7,FALSE)</f>
        <v>12</v>
      </c>
      <c r="AC634" s="63" t="str">
        <f>VLOOKUP($Y634,[1]Edades!$A$3:$H$153,8,FALSE)</f>
        <v>55-59</v>
      </c>
      <c r="AD634" s="91" t="s">
        <v>1589</v>
      </c>
      <c r="AE634" s="85">
        <v>1</v>
      </c>
      <c r="AF634" s="85" t="s">
        <v>807</v>
      </c>
      <c r="AG634" s="86" t="s">
        <v>212</v>
      </c>
      <c r="AH634" s="86" t="s">
        <v>130</v>
      </c>
      <c r="AI634" s="85" t="s">
        <v>1595</v>
      </c>
      <c r="AJ634" s="85" t="s">
        <v>807</v>
      </c>
      <c r="AK634" s="86" t="s">
        <v>1784</v>
      </c>
      <c r="AL634" s="86" t="s">
        <v>1600</v>
      </c>
      <c r="AM634" s="85" t="s">
        <v>1786</v>
      </c>
      <c r="AN634" s="85" t="s">
        <v>131</v>
      </c>
      <c r="AO634" s="85" t="s">
        <v>131</v>
      </c>
      <c r="AP634" s="85" t="s">
        <v>131</v>
      </c>
      <c r="AQ634" s="75" t="s">
        <v>1841</v>
      </c>
      <c r="AR634" s="53" t="str">
        <f t="shared" si="390"/>
        <v>86001 - Mocoa</v>
      </c>
      <c r="AS634" s="85" t="s">
        <v>643</v>
      </c>
      <c r="AT634" s="85">
        <v>3212928696</v>
      </c>
      <c r="AU634" s="85" t="s">
        <v>1219</v>
      </c>
      <c r="AV634" s="85"/>
      <c r="AW634" s="85"/>
      <c r="AX634" s="85"/>
      <c r="AY634" s="85"/>
      <c r="AZ634" s="85"/>
      <c r="BA634" s="85">
        <v>86</v>
      </c>
      <c r="BB634" s="85" t="s">
        <v>1778</v>
      </c>
      <c r="BC634" s="85">
        <v>86001</v>
      </c>
      <c r="BD634" s="85" t="s">
        <v>1586</v>
      </c>
      <c r="BE634" s="89">
        <v>860010017201</v>
      </c>
      <c r="BF634" s="49" t="s">
        <v>1079</v>
      </c>
      <c r="BG634" s="85" t="s">
        <v>1779</v>
      </c>
      <c r="BH634" s="85" t="s">
        <v>1780</v>
      </c>
      <c r="BI634" s="85">
        <v>4201616</v>
      </c>
      <c r="BJ634" s="85"/>
      <c r="BK634" s="85"/>
      <c r="BL634" s="85" t="s">
        <v>807</v>
      </c>
      <c r="BM634" s="85" t="s">
        <v>132</v>
      </c>
      <c r="BN634" s="85" t="s">
        <v>132</v>
      </c>
      <c r="BO634" s="85">
        <v>0</v>
      </c>
      <c r="BP634" s="85" t="s">
        <v>132</v>
      </c>
      <c r="BQ634" s="85" t="s">
        <v>132</v>
      </c>
      <c r="BR634" s="85" t="s">
        <v>1676</v>
      </c>
      <c r="BS634" s="85" t="s">
        <v>132</v>
      </c>
      <c r="BT634" s="87">
        <v>44890</v>
      </c>
      <c r="BU634" s="85" t="s">
        <v>1677</v>
      </c>
      <c r="BV634" s="85" t="s">
        <v>130</v>
      </c>
      <c r="BW634" s="91" t="s">
        <v>1959</v>
      </c>
      <c r="BX634" s="85" t="s">
        <v>132</v>
      </c>
      <c r="BY634" s="85" t="s">
        <v>132</v>
      </c>
      <c r="BZ634" s="85" t="s">
        <v>132</v>
      </c>
      <c r="CA634" s="85" t="s">
        <v>130</v>
      </c>
      <c r="CB634" s="85" t="s">
        <v>132</v>
      </c>
      <c r="CC634" s="85" t="s">
        <v>132</v>
      </c>
      <c r="CD634" s="85" t="s">
        <v>131</v>
      </c>
      <c r="CE634" s="85" t="s">
        <v>1681</v>
      </c>
      <c r="CF634" s="85" t="s">
        <v>132</v>
      </c>
      <c r="CG634" s="92">
        <v>102</v>
      </c>
      <c r="CH634" s="92">
        <v>166</v>
      </c>
      <c r="CI634" s="50">
        <f t="shared" si="375"/>
        <v>37.015532007548266</v>
      </c>
      <c r="CJ634" s="18" t="str">
        <f t="shared" si="376"/>
        <v>OBESIDAD</v>
      </c>
      <c r="CK634" s="95">
        <f>Hoja1!L636</f>
        <v>4</v>
      </c>
      <c r="CL634" s="10" t="s">
        <v>1112</v>
      </c>
      <c r="CM634" s="98">
        <v>44715</v>
      </c>
      <c r="CN634" s="92"/>
      <c r="CO634" s="75">
        <v>1</v>
      </c>
      <c r="CP634" s="98">
        <v>44621</v>
      </c>
      <c r="CQ634" s="75">
        <v>2</v>
      </c>
      <c r="CR634" s="65" t="s">
        <v>1222</v>
      </c>
      <c r="CS634" s="75">
        <v>0</v>
      </c>
      <c r="CT634" s="110" t="s">
        <v>131</v>
      </c>
      <c r="CU634" s="92" t="s">
        <v>130</v>
      </c>
      <c r="CV634" s="92" t="s">
        <v>1221</v>
      </c>
      <c r="CW634" s="92">
        <v>130</v>
      </c>
      <c r="CX634" s="92">
        <v>79</v>
      </c>
      <c r="CY634" s="93" t="s">
        <v>131</v>
      </c>
      <c r="CZ634" s="92" t="s">
        <v>132</v>
      </c>
      <c r="DA634" s="92" t="s">
        <v>132</v>
      </c>
      <c r="DB634" s="92">
        <v>0</v>
      </c>
      <c r="DC634" s="75" t="str">
        <f t="shared" si="377"/>
        <v/>
      </c>
      <c r="DD634" s="16" t="str">
        <f t="shared" si="378"/>
        <v/>
      </c>
      <c r="DE634" s="16" t="str">
        <f t="shared" si="379"/>
        <v/>
      </c>
      <c r="DF634" s="16" t="str">
        <f t="shared" si="393"/>
        <v/>
      </c>
      <c r="DG634" s="16" t="str">
        <f t="shared" si="391"/>
        <v xml:space="preserve"> +  +  + </v>
      </c>
      <c r="DH634" s="16" t="str">
        <f>E634</f>
        <v>HTA</v>
      </c>
      <c r="DI634" s="98"/>
      <c r="DJ634" s="75" t="str">
        <f t="shared" si="380"/>
        <v>NO</v>
      </c>
      <c r="DL634" s="98"/>
      <c r="DM634" s="98">
        <v>44726</v>
      </c>
      <c r="DN634" s="75" t="str">
        <f t="shared" si="381"/>
        <v>SI</v>
      </c>
      <c r="DO634" s="98"/>
      <c r="DP634" s="75" t="str">
        <f t="shared" si="382"/>
        <v>NO</v>
      </c>
      <c r="DQ634" s="98"/>
      <c r="DR634" s="75" t="str">
        <f t="shared" si="383"/>
        <v>NO</v>
      </c>
      <c r="DS634" s="98"/>
      <c r="DT634" s="75" t="str">
        <f t="shared" si="384"/>
        <v>NO</v>
      </c>
      <c r="DU634" s="98"/>
      <c r="DV634" s="75" t="str">
        <f t="shared" si="385"/>
        <v>NO</v>
      </c>
      <c r="DW634" s="98"/>
      <c r="DX634" s="75" t="str">
        <f t="shared" si="386"/>
        <v>NO</v>
      </c>
      <c r="DY634" s="98">
        <v>44662</v>
      </c>
      <c r="DZ634" s="75" t="str">
        <f t="shared" si="387"/>
        <v>SI</v>
      </c>
      <c r="EA634" s="98"/>
      <c r="EB634" s="75" t="str">
        <f t="shared" si="388"/>
        <v>NO</v>
      </c>
      <c r="EC634" s="98" t="s">
        <v>132</v>
      </c>
      <c r="ED634" s="92" t="s">
        <v>1530</v>
      </c>
      <c r="EE634" s="92" t="s">
        <v>807</v>
      </c>
      <c r="EF634" s="92" t="s">
        <v>1845</v>
      </c>
      <c r="EG634" s="94"/>
      <c r="EH634" s="92">
        <v>1</v>
      </c>
      <c r="EI634" s="92">
        <v>2</v>
      </c>
      <c r="EJ634" s="92"/>
      <c r="EK634" s="106">
        <v>44725</v>
      </c>
      <c r="EL634" s="92">
        <v>1.36</v>
      </c>
      <c r="EM634" s="100">
        <v>44725</v>
      </c>
      <c r="EN634" s="99">
        <v>101</v>
      </c>
      <c r="EO634" s="106">
        <v>44725</v>
      </c>
      <c r="EP634" s="92">
        <v>122</v>
      </c>
      <c r="EQ634" s="106">
        <v>44725</v>
      </c>
      <c r="ER634" s="99">
        <v>31</v>
      </c>
      <c r="ES634" s="106">
        <v>44725</v>
      </c>
      <c r="ET634" s="192">
        <v>53</v>
      </c>
      <c r="EU634" s="106">
        <v>44725</v>
      </c>
      <c r="EV634" s="92">
        <v>190</v>
      </c>
      <c r="EW634" s="106"/>
      <c r="EX634" s="92"/>
      <c r="EY634" s="103"/>
      <c r="EZ634" s="92"/>
      <c r="FA634" s="99"/>
      <c r="FB634" s="99"/>
      <c r="FC634" s="92"/>
      <c r="FD634" s="92"/>
      <c r="FE634" s="100"/>
      <c r="FF634" s="92"/>
      <c r="FG634" s="106">
        <v>44725</v>
      </c>
      <c r="FH634" s="92">
        <v>92</v>
      </c>
      <c r="FI634" s="98">
        <v>44662</v>
      </c>
      <c r="FJ634" s="94" t="s">
        <v>1712</v>
      </c>
      <c r="FK634" s="92">
        <v>102</v>
      </c>
      <c r="FL634" s="98">
        <v>44890</v>
      </c>
      <c r="FM634" s="98" t="s">
        <v>1530</v>
      </c>
      <c r="FN634" s="98">
        <v>44982</v>
      </c>
      <c r="FO634" s="107"/>
      <c r="FP634" s="92" t="s">
        <v>132</v>
      </c>
      <c r="FQ634" s="92" t="s">
        <v>132</v>
      </c>
      <c r="FR634" s="92" t="s">
        <v>132</v>
      </c>
      <c r="FS634" s="107" t="s">
        <v>807</v>
      </c>
      <c r="FT634" s="92" t="s">
        <v>132</v>
      </c>
      <c r="FU634" s="92"/>
      <c r="GM634" s="99"/>
    </row>
    <row r="635" spans="1:195" s="75" customFormat="1" x14ac:dyDescent="0.25">
      <c r="A635" s="85">
        <v>2022</v>
      </c>
      <c r="B635" s="76">
        <v>44926</v>
      </c>
      <c r="C635" s="85" t="s">
        <v>121</v>
      </c>
      <c r="D635" s="85" t="s">
        <v>122</v>
      </c>
      <c r="E635" s="85" t="s">
        <v>123</v>
      </c>
      <c r="F635" s="77">
        <f t="shared" si="392"/>
        <v>634</v>
      </c>
      <c r="G635" s="85" t="s">
        <v>1586</v>
      </c>
      <c r="H635" s="85">
        <v>86</v>
      </c>
      <c r="I635" s="85" t="s">
        <v>797</v>
      </c>
      <c r="J635" s="217" t="s">
        <v>911</v>
      </c>
      <c r="K635" s="77" t="str">
        <f>VLOOKUP(J635,[1]CodMpios!$B$1075:$E$1087,4,FALSE)</f>
        <v>86568 - Puerto Asís</v>
      </c>
      <c r="L635" s="77" t="str">
        <f>VLOOKUP($J635,[1]Coord_Mpios_X_Y!$B$102:$K$114,9,FALSE)</f>
        <v>0,478611463602</v>
      </c>
      <c r="M635" s="77" t="str">
        <f>VLOOKUP($J635,[1]Coord_Mpios_X_Y!$B$102:$K$114,10,FALSE)</f>
        <v>-76,328200149562</v>
      </c>
      <c r="N635" s="86" t="s">
        <v>1592</v>
      </c>
      <c r="O635" s="86" t="s">
        <v>1776</v>
      </c>
      <c r="P635" s="218"/>
      <c r="Q635" s="85" t="s">
        <v>126</v>
      </c>
      <c r="R635" s="85">
        <v>18108583</v>
      </c>
      <c r="S635" s="62" t="str">
        <f t="shared" si="374"/>
        <v>CC18108583</v>
      </c>
      <c r="T635" s="91" t="s">
        <v>248</v>
      </c>
      <c r="U635" s="85"/>
      <c r="V635" s="85" t="s">
        <v>650</v>
      </c>
      <c r="W635" s="91" t="s">
        <v>149</v>
      </c>
      <c r="X635" s="87">
        <v>20606</v>
      </c>
      <c r="Y635" s="89">
        <f t="shared" si="389"/>
        <v>56</v>
      </c>
      <c r="Z635" s="63">
        <f>VLOOKUP($Y635,[1]Edades!$A$3:$H$153,4,FALSE)</f>
        <v>5</v>
      </c>
      <c r="AA635" s="63" t="str">
        <f>VLOOKUP($Y635,[1]Edades!$A$3:$H$153,6,FALSE)</f>
        <v>5 - Adultez</v>
      </c>
      <c r="AB635" s="63">
        <f>VLOOKUP($Y635,[1]Edades!$A$3:$H$153,7,FALSE)</f>
        <v>12</v>
      </c>
      <c r="AC635" s="63" t="str">
        <f>VLOOKUP($Y635,[1]Edades!$A$3:$H$153,8,FALSE)</f>
        <v>55-59</v>
      </c>
      <c r="AD635" s="91" t="s">
        <v>1589</v>
      </c>
      <c r="AE635" s="85">
        <v>1</v>
      </c>
      <c r="AF635" s="85" t="s">
        <v>807</v>
      </c>
      <c r="AG635" s="86" t="s">
        <v>1777</v>
      </c>
      <c r="AH635" s="85" t="s">
        <v>807</v>
      </c>
      <c r="AI635" s="85" t="s">
        <v>807</v>
      </c>
      <c r="AJ635" s="85" t="s">
        <v>807</v>
      </c>
      <c r="AK635" s="86" t="s">
        <v>1592</v>
      </c>
      <c r="AL635" s="86" t="s">
        <v>1600</v>
      </c>
      <c r="AM635" s="85" t="s">
        <v>1786</v>
      </c>
      <c r="AN635" s="85" t="s">
        <v>131</v>
      </c>
      <c r="AO635" s="85" t="s">
        <v>131</v>
      </c>
      <c r="AP635" s="85" t="s">
        <v>131</v>
      </c>
      <c r="AQ635" s="75" t="s">
        <v>1841</v>
      </c>
      <c r="AR635" s="53" t="str">
        <f t="shared" si="390"/>
        <v>86568 - Puerto Asís</v>
      </c>
      <c r="AS635" s="85" t="s">
        <v>1655</v>
      </c>
      <c r="AT635" s="85">
        <v>3102919014</v>
      </c>
      <c r="AU635" s="85" t="s">
        <v>1219</v>
      </c>
      <c r="AV635" s="85"/>
      <c r="AW635" s="85"/>
      <c r="AX635" s="85"/>
      <c r="AY635" s="85"/>
      <c r="AZ635" s="85"/>
      <c r="BA635" s="85">
        <v>86</v>
      </c>
      <c r="BB635" s="85" t="s">
        <v>1778</v>
      </c>
      <c r="BC635" s="85">
        <v>86568</v>
      </c>
      <c r="BD635" s="85" t="s">
        <v>1655</v>
      </c>
      <c r="BE635" s="89">
        <v>860010017201</v>
      </c>
      <c r="BF635" s="49" t="s">
        <v>1081</v>
      </c>
      <c r="BG635" s="85" t="s">
        <v>1779</v>
      </c>
      <c r="BH635" s="85" t="s">
        <v>1780</v>
      </c>
      <c r="BI635" s="85">
        <v>4201616</v>
      </c>
      <c r="BJ635" s="85"/>
      <c r="BK635" s="85"/>
      <c r="BL635" s="85" t="s">
        <v>807</v>
      </c>
      <c r="BM635" s="85" t="s">
        <v>130</v>
      </c>
      <c r="BN635" s="85" t="s">
        <v>132</v>
      </c>
      <c r="BO635" s="85">
        <v>0</v>
      </c>
      <c r="BP635" s="85" t="s">
        <v>132</v>
      </c>
      <c r="BQ635" s="85" t="s">
        <v>132</v>
      </c>
      <c r="BR635" s="85" t="s">
        <v>1676</v>
      </c>
      <c r="BS635" s="85" t="s">
        <v>132</v>
      </c>
      <c r="BT635" s="90">
        <v>44715</v>
      </c>
      <c r="BU635" s="85" t="s">
        <v>1677</v>
      </c>
      <c r="BV635" s="85" t="s">
        <v>130</v>
      </c>
      <c r="BW635" s="91" t="s">
        <v>1679</v>
      </c>
      <c r="BX635" s="85"/>
      <c r="BY635" s="85" t="s">
        <v>132</v>
      </c>
      <c r="BZ635" s="85" t="s">
        <v>132</v>
      </c>
      <c r="CA635" s="85" t="s">
        <v>132</v>
      </c>
      <c r="CB635" s="85"/>
      <c r="CC635" s="85"/>
      <c r="CD635" s="85" t="s">
        <v>131</v>
      </c>
      <c r="CE635" s="88" t="s">
        <v>1681</v>
      </c>
      <c r="CF635" s="80" t="str">
        <f t="shared" ref="CF635:CF640" si="405">E635</f>
        <v>HTA</v>
      </c>
      <c r="CG635" s="109">
        <v>78</v>
      </c>
      <c r="CH635" s="95">
        <v>176</v>
      </c>
      <c r="CI635" s="50">
        <f t="shared" si="375"/>
        <v>25.180785123966942</v>
      </c>
      <c r="CJ635" s="18" t="str">
        <f t="shared" si="376"/>
        <v>SOBREPESO</v>
      </c>
      <c r="CK635" s="95" t="e">
        <f>Hoja1!L637</f>
        <v>#DIV/0!</v>
      </c>
      <c r="CL635" s="10" t="s">
        <v>807</v>
      </c>
      <c r="CM635" s="114">
        <v>44715</v>
      </c>
      <c r="CN635" s="92"/>
      <c r="CO635" s="75">
        <v>1</v>
      </c>
      <c r="CP635" s="114">
        <v>44715</v>
      </c>
      <c r="CQ635" s="75">
        <v>2</v>
      </c>
      <c r="CR635" s="65" t="s">
        <v>1222</v>
      </c>
      <c r="CS635" s="75">
        <v>0</v>
      </c>
      <c r="CT635" s="110" t="s">
        <v>131</v>
      </c>
      <c r="CU635" s="93" t="s">
        <v>807</v>
      </c>
      <c r="CV635" s="92"/>
      <c r="CW635" s="102">
        <v>140</v>
      </c>
      <c r="CX635" s="102">
        <v>90</v>
      </c>
      <c r="CY635" s="93" t="s">
        <v>807</v>
      </c>
      <c r="CZ635" s="92" t="s">
        <v>130</v>
      </c>
      <c r="DA635" s="75" t="s">
        <v>807</v>
      </c>
      <c r="DB635" s="92">
        <v>0</v>
      </c>
      <c r="DC635" s="75" t="str">
        <f t="shared" si="377"/>
        <v/>
      </c>
      <c r="DD635" s="16" t="str">
        <f t="shared" si="378"/>
        <v>PRESION ALTA</v>
      </c>
      <c r="DE635" s="16" t="str">
        <f t="shared" si="379"/>
        <v/>
      </c>
      <c r="DF635" s="16" t="str">
        <f t="shared" si="393"/>
        <v/>
      </c>
      <c r="DG635" s="16" t="str">
        <f t="shared" si="391"/>
        <v xml:space="preserve"> + PRESION ALTA +  + </v>
      </c>
      <c r="DH635" s="16" t="str">
        <f>VLOOKUP(DG635,Hoja3!$A$19:$B$41,2,FALSE)</f>
        <v>PRESION ALTA</v>
      </c>
      <c r="DI635" s="98"/>
      <c r="DJ635" s="75" t="str">
        <f t="shared" si="380"/>
        <v>NO</v>
      </c>
      <c r="DL635" s="98"/>
      <c r="DM635" s="98"/>
      <c r="DN635" s="75" t="str">
        <f t="shared" si="381"/>
        <v>NO</v>
      </c>
      <c r="DO635" s="98"/>
      <c r="DP635" s="75" t="str">
        <f t="shared" si="382"/>
        <v>NO</v>
      </c>
      <c r="DQ635" s="98"/>
      <c r="DR635" s="75" t="str">
        <f t="shared" si="383"/>
        <v>NO</v>
      </c>
      <c r="DS635" s="98"/>
      <c r="DT635" s="75" t="str">
        <f t="shared" si="384"/>
        <v>NO</v>
      </c>
      <c r="DU635" s="98"/>
      <c r="DV635" s="75" t="str">
        <f t="shared" si="385"/>
        <v>NO</v>
      </c>
      <c r="DW635" s="98"/>
      <c r="DX635" s="75" t="str">
        <f t="shared" si="386"/>
        <v>NO</v>
      </c>
      <c r="DY635" s="98"/>
      <c r="DZ635" s="75" t="str">
        <f t="shared" si="387"/>
        <v>NO</v>
      </c>
      <c r="EA635" s="98"/>
      <c r="EB635" s="75" t="str">
        <f t="shared" si="388"/>
        <v>NO</v>
      </c>
      <c r="EC635" s="98" t="s">
        <v>807</v>
      </c>
      <c r="ED635" s="92" t="s">
        <v>1530</v>
      </c>
      <c r="EE635" s="92"/>
      <c r="EF635" s="98" t="s">
        <v>807</v>
      </c>
      <c r="EG635" s="94"/>
      <c r="EH635" s="99"/>
      <c r="EI635" s="99" t="s">
        <v>807</v>
      </c>
      <c r="EJ635" s="99"/>
      <c r="EK635" s="101"/>
      <c r="EL635" s="92"/>
      <c r="EM635" s="112"/>
      <c r="EN635" s="102"/>
      <c r="EO635" s="101"/>
      <c r="EP635" s="92"/>
      <c r="EQ635" s="111"/>
      <c r="ER635" s="99">
        <v>0</v>
      </c>
      <c r="ES635" s="101"/>
      <c r="ET635" s="192"/>
      <c r="EU635" s="101"/>
      <c r="EV635" s="92"/>
      <c r="EW635" s="101"/>
      <c r="EX635" s="92"/>
      <c r="EY635" s="103"/>
      <c r="EZ635" s="92"/>
      <c r="FA635" s="198"/>
      <c r="FB635" s="198"/>
      <c r="FC635" s="92"/>
      <c r="FD635" s="92"/>
      <c r="FE635" s="103"/>
      <c r="FF635" s="105"/>
      <c r="FG635" s="101"/>
      <c r="FH635" s="105"/>
      <c r="FI635" s="92"/>
      <c r="FJ635" s="94"/>
      <c r="FK635" s="92"/>
      <c r="FL635" s="97">
        <v>44715</v>
      </c>
      <c r="FM635" s="98" t="s">
        <v>1530</v>
      </c>
      <c r="FN635" s="97">
        <v>44807</v>
      </c>
      <c r="FO635" s="107" t="s">
        <v>807</v>
      </c>
      <c r="FP635" s="92" t="s">
        <v>132</v>
      </c>
      <c r="FQ635" s="92" t="s">
        <v>132</v>
      </c>
      <c r="FR635" s="92" t="s">
        <v>132</v>
      </c>
      <c r="FS635" s="107" t="s">
        <v>807</v>
      </c>
      <c r="FT635" s="92" t="s">
        <v>132</v>
      </c>
      <c r="FU635" s="92"/>
      <c r="GM635" s="198"/>
    </row>
    <row r="636" spans="1:195" s="75" customFormat="1" x14ac:dyDescent="0.25">
      <c r="A636" s="85">
        <v>2022</v>
      </c>
      <c r="B636" s="76">
        <v>44926</v>
      </c>
      <c r="C636" s="85" t="s">
        <v>121</v>
      </c>
      <c r="D636" s="85" t="s">
        <v>122</v>
      </c>
      <c r="E636" s="85" t="s">
        <v>123</v>
      </c>
      <c r="F636" s="77">
        <f t="shared" si="392"/>
        <v>635</v>
      </c>
      <c r="G636" s="85" t="s">
        <v>1586</v>
      </c>
      <c r="H636" s="85">
        <v>86</v>
      </c>
      <c r="I636" s="85" t="s">
        <v>797</v>
      </c>
      <c r="J636" s="217" t="s">
        <v>800</v>
      </c>
      <c r="K636" s="77" t="str">
        <f>VLOOKUP(J636,[1]CodMpios!$B$1075:$E$1087,4,FALSE)</f>
        <v>86001 - Mocoa</v>
      </c>
      <c r="L636" s="77" t="str">
        <f>VLOOKUP($J636,[1]Coord_Mpios_X_Y!$B$102:$K$114,9,FALSE)</f>
        <v>1,228574994655</v>
      </c>
      <c r="M636" s="77" t="str">
        <f>VLOOKUP($J636,[1]Coord_Mpios_X_Y!$B$102:$K$114,10,FALSE)</f>
        <v>-76,684362183288</v>
      </c>
      <c r="N636" s="86" t="s">
        <v>1775</v>
      </c>
      <c r="O636" s="86" t="s">
        <v>1776</v>
      </c>
      <c r="P636" s="218"/>
      <c r="Q636" s="85" t="s">
        <v>126</v>
      </c>
      <c r="R636" s="85">
        <v>27356125</v>
      </c>
      <c r="S636" s="62" t="str">
        <f t="shared" si="374"/>
        <v>CC27356125</v>
      </c>
      <c r="T636" s="85" t="s">
        <v>1505</v>
      </c>
      <c r="U636" s="85" t="s">
        <v>530</v>
      </c>
      <c r="V636" s="85" t="s">
        <v>1506</v>
      </c>
      <c r="W636" s="158" t="s">
        <v>1244</v>
      </c>
      <c r="X636" s="87">
        <v>24411</v>
      </c>
      <c r="Y636" s="89">
        <f t="shared" si="389"/>
        <v>66</v>
      </c>
      <c r="Z636" s="63">
        <f>VLOOKUP($Y636,[1]Edades!$A$3:$H$153,4,FALSE)</f>
        <v>6</v>
      </c>
      <c r="AA636" s="63" t="str">
        <f>VLOOKUP($Y636,[1]Edades!$A$3:$H$153,6,FALSE)</f>
        <v>6 - Persona mayor</v>
      </c>
      <c r="AB636" s="63">
        <f>VLOOKUP($Y636,[1]Edades!$A$3:$H$153,7,FALSE)</f>
        <v>14</v>
      </c>
      <c r="AC636" s="63" t="str">
        <f>VLOOKUP($Y636,[1]Edades!$A$3:$H$153,8,FALSE)</f>
        <v>65-69</v>
      </c>
      <c r="AD636" s="91" t="s">
        <v>1590</v>
      </c>
      <c r="AE636" s="85">
        <v>2</v>
      </c>
      <c r="AF636" s="85" t="s">
        <v>807</v>
      </c>
      <c r="AG636" s="86" t="s">
        <v>363</v>
      </c>
      <c r="AH636" s="86" t="s">
        <v>130</v>
      </c>
      <c r="AI636" s="85" t="s">
        <v>807</v>
      </c>
      <c r="AJ636" s="85" t="s">
        <v>807</v>
      </c>
      <c r="AK636" s="86" t="s">
        <v>1775</v>
      </c>
      <c r="AL636" s="85" t="s">
        <v>807</v>
      </c>
      <c r="AM636" s="85" t="s">
        <v>1786</v>
      </c>
      <c r="AN636" s="85" t="s">
        <v>131</v>
      </c>
      <c r="AO636" s="85" t="s">
        <v>131</v>
      </c>
      <c r="AP636" s="85" t="s">
        <v>131</v>
      </c>
      <c r="AQ636" s="75" t="s">
        <v>1841</v>
      </c>
      <c r="AR636" s="53" t="str">
        <f t="shared" si="390"/>
        <v>86001 - Mocoa</v>
      </c>
      <c r="AS636" s="85" t="s">
        <v>1586</v>
      </c>
      <c r="AT636" s="85">
        <v>3228437756</v>
      </c>
      <c r="AU636" s="85" t="s">
        <v>1219</v>
      </c>
      <c r="AV636" s="85"/>
      <c r="AW636" s="85"/>
      <c r="AX636" s="85"/>
      <c r="AY636" s="85"/>
      <c r="AZ636" s="85"/>
      <c r="BA636" s="85">
        <v>86</v>
      </c>
      <c r="BB636" s="85" t="s">
        <v>1778</v>
      </c>
      <c r="BC636" s="85">
        <v>86001</v>
      </c>
      <c r="BD636" s="85" t="s">
        <v>1586</v>
      </c>
      <c r="BE636" s="89">
        <v>860010017201</v>
      </c>
      <c r="BF636" s="49" t="s">
        <v>1079</v>
      </c>
      <c r="BG636" s="85" t="s">
        <v>1779</v>
      </c>
      <c r="BH636" s="85" t="s">
        <v>1780</v>
      </c>
      <c r="BI636" s="85">
        <v>4201616</v>
      </c>
      <c r="BJ636" s="85"/>
      <c r="BK636" s="85"/>
      <c r="BL636" s="85" t="s">
        <v>807</v>
      </c>
      <c r="BM636" s="85" t="s">
        <v>130</v>
      </c>
      <c r="BN636" s="85" t="s">
        <v>132</v>
      </c>
      <c r="BO636" s="85">
        <v>0</v>
      </c>
      <c r="BP636" s="85" t="s">
        <v>132</v>
      </c>
      <c r="BQ636" s="85" t="s">
        <v>132</v>
      </c>
      <c r="BR636" s="85" t="s">
        <v>807</v>
      </c>
      <c r="BS636" s="85" t="s">
        <v>807</v>
      </c>
      <c r="BT636" s="87">
        <v>44715</v>
      </c>
      <c r="BU636" s="85" t="s">
        <v>1677</v>
      </c>
      <c r="BV636" s="85" t="s">
        <v>130</v>
      </c>
      <c r="BW636" s="91" t="s">
        <v>1808</v>
      </c>
      <c r="BX636" s="85"/>
      <c r="BY636" s="88" t="s">
        <v>130</v>
      </c>
      <c r="BZ636" s="85" t="s">
        <v>807</v>
      </c>
      <c r="CA636" s="85" t="s">
        <v>807</v>
      </c>
      <c r="CB636" s="85"/>
      <c r="CC636" s="85"/>
      <c r="CD636" s="85" t="s">
        <v>131</v>
      </c>
      <c r="CE636" s="88" t="s">
        <v>1681</v>
      </c>
      <c r="CF636" s="80" t="str">
        <f t="shared" si="405"/>
        <v>HTA</v>
      </c>
      <c r="CG636" s="92">
        <v>68</v>
      </c>
      <c r="CH636" s="92">
        <v>154</v>
      </c>
      <c r="CI636" s="50">
        <f t="shared" si="375"/>
        <v>28.67262607522348</v>
      </c>
      <c r="CJ636" s="18" t="str">
        <f t="shared" si="376"/>
        <v>SOBREPESO</v>
      </c>
      <c r="CK636" s="95">
        <f>Hoja1!L638</f>
        <v>39</v>
      </c>
      <c r="CL636" s="10" t="s">
        <v>1115</v>
      </c>
      <c r="CM636" s="98">
        <v>44715</v>
      </c>
      <c r="CN636" s="92"/>
      <c r="CO636" s="75">
        <v>1</v>
      </c>
      <c r="CP636" s="98">
        <v>44715</v>
      </c>
      <c r="CQ636" s="75">
        <v>2</v>
      </c>
      <c r="CR636" s="65" t="s">
        <v>1222</v>
      </c>
      <c r="CS636" s="75">
        <v>0</v>
      </c>
      <c r="CT636" s="110" t="s">
        <v>131</v>
      </c>
      <c r="CU636" s="93" t="s">
        <v>807</v>
      </c>
      <c r="CV636" s="92"/>
      <c r="CW636" s="92">
        <v>220</v>
      </c>
      <c r="CX636" s="92">
        <v>120</v>
      </c>
      <c r="CY636" s="93" t="s">
        <v>807</v>
      </c>
      <c r="CZ636" s="92" t="s">
        <v>132</v>
      </c>
      <c r="DA636" s="75" t="s">
        <v>807</v>
      </c>
      <c r="DB636" s="92">
        <v>0</v>
      </c>
      <c r="DC636" s="75" t="str">
        <f t="shared" si="377"/>
        <v/>
      </c>
      <c r="DD636" s="16" t="str">
        <f t="shared" si="378"/>
        <v>PRESION ALTA</v>
      </c>
      <c r="DE636" s="16" t="str">
        <f t="shared" si="379"/>
        <v/>
      </c>
      <c r="DF636" s="16" t="str">
        <f t="shared" si="393"/>
        <v/>
      </c>
      <c r="DG636" s="16" t="str">
        <f t="shared" si="391"/>
        <v xml:space="preserve"> + PRESION ALTA +  + </v>
      </c>
      <c r="DH636" s="16" t="str">
        <f>VLOOKUP(DG636,Hoja3!$A$19:$B$41,2,FALSE)</f>
        <v>PRESION ALTA</v>
      </c>
      <c r="DI636" s="98"/>
      <c r="DJ636" s="75" t="str">
        <f t="shared" si="380"/>
        <v>NO</v>
      </c>
      <c r="DL636" s="98"/>
      <c r="DM636" s="98"/>
      <c r="DN636" s="75" t="str">
        <f t="shared" si="381"/>
        <v>NO</v>
      </c>
      <c r="DO636" s="98"/>
      <c r="DP636" s="75" t="str">
        <f t="shared" si="382"/>
        <v>NO</v>
      </c>
      <c r="DQ636" s="98"/>
      <c r="DR636" s="75" t="str">
        <f t="shared" si="383"/>
        <v>NO</v>
      </c>
      <c r="DS636" s="98"/>
      <c r="DT636" s="75" t="str">
        <f t="shared" si="384"/>
        <v>NO</v>
      </c>
      <c r="DU636" s="98"/>
      <c r="DV636" s="75" t="str">
        <f t="shared" si="385"/>
        <v>NO</v>
      </c>
      <c r="DW636" s="98"/>
      <c r="DX636" s="75" t="str">
        <f t="shared" si="386"/>
        <v>NO</v>
      </c>
      <c r="DY636" s="98">
        <v>44692</v>
      </c>
      <c r="DZ636" s="75" t="str">
        <f t="shared" si="387"/>
        <v>SI</v>
      </c>
      <c r="EA636" s="98"/>
      <c r="EB636" s="75" t="str">
        <f t="shared" si="388"/>
        <v>NO</v>
      </c>
      <c r="EC636" s="98" t="s">
        <v>807</v>
      </c>
      <c r="ED636" s="92" t="s">
        <v>1530</v>
      </c>
      <c r="EE636" s="92"/>
      <c r="EF636" s="98" t="s">
        <v>807</v>
      </c>
      <c r="EG636" s="94"/>
      <c r="EH636" s="92"/>
      <c r="EI636" s="99" t="s">
        <v>807</v>
      </c>
      <c r="EJ636" s="99"/>
      <c r="EK636" s="106"/>
      <c r="EL636" s="92"/>
      <c r="EM636" s="100"/>
      <c r="EN636" s="99"/>
      <c r="EO636" s="106">
        <v>44674</v>
      </c>
      <c r="EP636" s="92">
        <v>232.2</v>
      </c>
      <c r="EQ636" s="106"/>
      <c r="ER636" s="99">
        <v>121.38999999999999</v>
      </c>
      <c r="ES636" s="106">
        <v>44674</v>
      </c>
      <c r="ET636" s="192">
        <v>58.05</v>
      </c>
      <c r="EU636" s="106">
        <v>44674</v>
      </c>
      <c r="EV636" s="92">
        <v>263.8</v>
      </c>
      <c r="EW636" s="106"/>
      <c r="EX636" s="92"/>
      <c r="EY636" s="103"/>
      <c r="EZ636" s="92"/>
      <c r="FA636" s="99"/>
      <c r="FB636" s="99"/>
      <c r="FC636" s="92"/>
      <c r="FD636" s="92"/>
      <c r="FE636" s="100"/>
      <c r="FF636" s="92"/>
      <c r="FG636" s="106"/>
      <c r="FH636" s="92"/>
      <c r="FI636" s="92"/>
      <c r="FJ636" s="94"/>
      <c r="FK636" s="92"/>
      <c r="FL636" s="98">
        <v>44715</v>
      </c>
      <c r="FM636" s="98" t="s">
        <v>1530</v>
      </c>
      <c r="FN636" s="98">
        <v>44807</v>
      </c>
      <c r="FO636" s="107" t="s">
        <v>807</v>
      </c>
      <c r="FP636" s="92" t="s">
        <v>132</v>
      </c>
      <c r="FQ636" s="92" t="s">
        <v>132</v>
      </c>
      <c r="FR636" s="92" t="s">
        <v>132</v>
      </c>
      <c r="FS636" s="107" t="s">
        <v>807</v>
      </c>
      <c r="FT636" s="92" t="s">
        <v>132</v>
      </c>
      <c r="FU636" s="92"/>
      <c r="GM636" s="99"/>
    </row>
    <row r="637" spans="1:195" s="75" customFormat="1" x14ac:dyDescent="0.25">
      <c r="A637" s="85">
        <v>2022</v>
      </c>
      <c r="B637" s="76">
        <v>44926</v>
      </c>
      <c r="C637" s="85" t="s">
        <v>121</v>
      </c>
      <c r="D637" s="85" t="s">
        <v>122</v>
      </c>
      <c r="E637" s="85" t="s">
        <v>123</v>
      </c>
      <c r="F637" s="77">
        <f t="shared" si="392"/>
        <v>636</v>
      </c>
      <c r="G637" s="85" t="s">
        <v>1586</v>
      </c>
      <c r="H637" s="85">
        <v>86</v>
      </c>
      <c r="I637" s="85" t="s">
        <v>797</v>
      </c>
      <c r="J637" s="217" t="s">
        <v>800</v>
      </c>
      <c r="K637" s="77" t="str">
        <f>VLOOKUP(J637,[1]CodMpios!$B$1075:$E$1087,4,FALSE)</f>
        <v>86001 - Mocoa</v>
      </c>
      <c r="L637" s="77" t="str">
        <f>VLOOKUP($J637,[1]Coord_Mpios_X_Y!$B$102:$K$114,9,FALSE)</f>
        <v>1,228574994655</v>
      </c>
      <c r="M637" s="77" t="str">
        <f>VLOOKUP($J637,[1]Coord_Mpios_X_Y!$B$102:$K$114,10,FALSE)</f>
        <v>-76,684362183288</v>
      </c>
      <c r="N637" s="86" t="s">
        <v>1784</v>
      </c>
      <c r="O637" s="86" t="s">
        <v>1776</v>
      </c>
      <c r="P637" s="218"/>
      <c r="Q637" s="85" t="s">
        <v>126</v>
      </c>
      <c r="R637" s="85">
        <v>69007329</v>
      </c>
      <c r="S637" s="62" t="str">
        <f t="shared" si="374"/>
        <v>CC69007329</v>
      </c>
      <c r="T637" s="85" t="s">
        <v>1517</v>
      </c>
      <c r="U637" s="85" t="s">
        <v>1518</v>
      </c>
      <c r="V637" s="85" t="s">
        <v>149</v>
      </c>
      <c r="W637" s="158" t="s">
        <v>1519</v>
      </c>
      <c r="X637" s="87">
        <v>27794</v>
      </c>
      <c r="Y637" s="89">
        <f t="shared" si="389"/>
        <v>76</v>
      </c>
      <c r="Z637" s="63">
        <f>VLOOKUP($Y637,[1]Edades!$A$3:$H$153,4,FALSE)</f>
        <v>6</v>
      </c>
      <c r="AA637" s="63" t="str">
        <f>VLOOKUP($Y637,[1]Edades!$A$3:$H$153,6,FALSE)</f>
        <v>6 - Persona mayor</v>
      </c>
      <c r="AB637" s="63">
        <f>VLOOKUP($Y637,[1]Edades!$A$3:$H$153,7,FALSE)</f>
        <v>16</v>
      </c>
      <c r="AC637" s="63" t="str">
        <f>VLOOKUP($Y637,[1]Edades!$A$3:$H$153,8,FALSE)</f>
        <v>75-79</v>
      </c>
      <c r="AD637" s="91" t="s">
        <v>1590</v>
      </c>
      <c r="AE637" s="85">
        <v>2</v>
      </c>
      <c r="AF637" s="85" t="s">
        <v>807</v>
      </c>
      <c r="AG637" s="86" t="s">
        <v>1777</v>
      </c>
      <c r="AH637" s="85" t="s">
        <v>807</v>
      </c>
      <c r="AI637" s="85" t="s">
        <v>807</v>
      </c>
      <c r="AJ637" s="85" t="s">
        <v>807</v>
      </c>
      <c r="AK637" s="86" t="s">
        <v>1784</v>
      </c>
      <c r="AL637" s="85" t="s">
        <v>807</v>
      </c>
      <c r="AM637" s="85" t="s">
        <v>1786</v>
      </c>
      <c r="AN637" s="85" t="s">
        <v>131</v>
      </c>
      <c r="AO637" s="85" t="s">
        <v>131</v>
      </c>
      <c r="AP637" s="85" t="s">
        <v>131</v>
      </c>
      <c r="AQ637" s="75" t="s">
        <v>1841</v>
      </c>
      <c r="AR637" s="53" t="str">
        <f t="shared" si="390"/>
        <v>86001 - Mocoa</v>
      </c>
      <c r="AS637" s="85" t="s">
        <v>1586</v>
      </c>
      <c r="AT637" s="85">
        <v>3124410006</v>
      </c>
      <c r="AU637" s="85" t="s">
        <v>1219</v>
      </c>
      <c r="AV637" s="85"/>
      <c r="AW637" s="85"/>
      <c r="AX637" s="85"/>
      <c r="AY637" s="85"/>
      <c r="AZ637" s="85"/>
      <c r="BA637" s="85">
        <v>86</v>
      </c>
      <c r="BB637" s="85" t="s">
        <v>1778</v>
      </c>
      <c r="BC637" s="85">
        <v>86001</v>
      </c>
      <c r="BD637" s="85" t="s">
        <v>1586</v>
      </c>
      <c r="BE637" s="89">
        <v>860010017201</v>
      </c>
      <c r="BF637" s="49" t="s">
        <v>1079</v>
      </c>
      <c r="BG637" s="85" t="s">
        <v>1779</v>
      </c>
      <c r="BH637" s="85" t="s">
        <v>1780</v>
      </c>
      <c r="BI637" s="85">
        <v>4201616</v>
      </c>
      <c r="BJ637" s="85"/>
      <c r="BK637" s="85"/>
      <c r="BL637" s="85" t="s">
        <v>807</v>
      </c>
      <c r="BM637" s="85" t="s">
        <v>130</v>
      </c>
      <c r="BN637" s="85" t="s">
        <v>132</v>
      </c>
      <c r="BO637" s="85">
        <v>0</v>
      </c>
      <c r="BP637" s="85" t="s">
        <v>132</v>
      </c>
      <c r="BQ637" s="85" t="s">
        <v>132</v>
      </c>
      <c r="BR637" s="85" t="s">
        <v>807</v>
      </c>
      <c r="BS637" s="85" t="s">
        <v>807</v>
      </c>
      <c r="BT637" s="87">
        <v>44846</v>
      </c>
      <c r="BU637" s="85" t="s">
        <v>1677</v>
      </c>
      <c r="BV637" s="85" t="s">
        <v>130</v>
      </c>
      <c r="BW637" s="91" t="s">
        <v>1808</v>
      </c>
      <c r="BX637" s="85"/>
      <c r="BY637" s="88" t="s">
        <v>130</v>
      </c>
      <c r="BZ637" s="85" t="s">
        <v>807</v>
      </c>
      <c r="CA637" s="85" t="s">
        <v>807</v>
      </c>
      <c r="CB637" s="85"/>
      <c r="CC637" s="85"/>
      <c r="CD637" s="85" t="s">
        <v>131</v>
      </c>
      <c r="CE637" s="88" t="s">
        <v>1681</v>
      </c>
      <c r="CF637" s="80" t="str">
        <f t="shared" si="405"/>
        <v>HTA</v>
      </c>
      <c r="CG637" s="92">
        <v>56</v>
      </c>
      <c r="CH637" s="92">
        <v>160</v>
      </c>
      <c r="CI637" s="50">
        <f t="shared" si="375"/>
        <v>21.874999999999996</v>
      </c>
      <c r="CJ637" s="18" t="str">
        <f t="shared" si="376"/>
        <v>NORMAL</v>
      </c>
      <c r="CK637" s="95">
        <f>Hoja1!L639</f>
        <v>30</v>
      </c>
      <c r="CL637" s="10" t="s">
        <v>1115</v>
      </c>
      <c r="CM637" s="98">
        <v>44715</v>
      </c>
      <c r="CN637" s="92"/>
      <c r="CO637" s="75">
        <v>1</v>
      </c>
      <c r="CP637" s="98">
        <v>44715</v>
      </c>
      <c r="CQ637" s="75">
        <v>2</v>
      </c>
      <c r="CR637" s="65" t="s">
        <v>1222</v>
      </c>
      <c r="CS637" s="75">
        <v>0</v>
      </c>
      <c r="CT637" s="110" t="s">
        <v>131</v>
      </c>
      <c r="CU637" s="93" t="s">
        <v>807</v>
      </c>
      <c r="CV637" s="92"/>
      <c r="CW637" s="92">
        <v>120</v>
      </c>
      <c r="CX637" s="92">
        <v>80</v>
      </c>
      <c r="CY637" s="93" t="s">
        <v>807</v>
      </c>
      <c r="CZ637" s="92" t="s">
        <v>132</v>
      </c>
      <c r="DA637" s="75" t="s">
        <v>807</v>
      </c>
      <c r="DB637" s="92">
        <v>0</v>
      </c>
      <c r="DC637" s="75" t="str">
        <f t="shared" si="377"/>
        <v/>
      </c>
      <c r="DD637" s="16" t="str">
        <f t="shared" si="378"/>
        <v/>
      </c>
      <c r="DE637" s="16" t="str">
        <f t="shared" si="379"/>
        <v/>
      </c>
      <c r="DF637" s="16" t="str">
        <f t="shared" si="393"/>
        <v/>
      </c>
      <c r="DG637" s="16" t="str">
        <f t="shared" si="391"/>
        <v xml:space="preserve"> +  +  + </v>
      </c>
      <c r="DH637" s="16" t="str">
        <f>E637</f>
        <v>HTA</v>
      </c>
      <c r="DI637" s="98"/>
      <c r="DJ637" s="75" t="str">
        <f t="shared" si="380"/>
        <v>NO</v>
      </c>
      <c r="DL637" s="98"/>
      <c r="DM637" s="98"/>
      <c r="DN637" s="75" t="str">
        <f t="shared" si="381"/>
        <v>NO</v>
      </c>
      <c r="DO637" s="98"/>
      <c r="DP637" s="75" t="str">
        <f t="shared" si="382"/>
        <v>NO</v>
      </c>
      <c r="DQ637" s="98"/>
      <c r="DR637" s="75" t="str">
        <f t="shared" si="383"/>
        <v>NO</v>
      </c>
      <c r="DS637" s="98"/>
      <c r="DT637" s="75" t="str">
        <f t="shared" si="384"/>
        <v>NO</v>
      </c>
      <c r="DU637" s="98"/>
      <c r="DV637" s="75" t="str">
        <f t="shared" si="385"/>
        <v>NO</v>
      </c>
      <c r="DW637" s="98"/>
      <c r="DX637" s="75" t="str">
        <f t="shared" si="386"/>
        <v>NO</v>
      </c>
      <c r="DY637" s="98">
        <v>44750</v>
      </c>
      <c r="DZ637" s="75" t="str">
        <f t="shared" si="387"/>
        <v>SI</v>
      </c>
      <c r="EA637" s="98"/>
      <c r="EB637" s="75" t="str">
        <f t="shared" si="388"/>
        <v>NO</v>
      </c>
      <c r="EC637" s="98" t="s">
        <v>807</v>
      </c>
      <c r="ED637" s="92" t="s">
        <v>1530</v>
      </c>
      <c r="EE637" s="92"/>
      <c r="EF637" s="98" t="s">
        <v>807</v>
      </c>
      <c r="EG637" s="94"/>
      <c r="EH637" s="92" t="s">
        <v>1793</v>
      </c>
      <c r="EI637" s="99" t="s">
        <v>807</v>
      </c>
      <c r="EJ637" s="99"/>
      <c r="EK637" s="194">
        <v>44712</v>
      </c>
      <c r="EL637" s="92">
        <v>1.23</v>
      </c>
      <c r="EM637" s="195">
        <v>44712</v>
      </c>
      <c r="EN637" s="99">
        <v>108</v>
      </c>
      <c r="EO637" s="194">
        <v>44712</v>
      </c>
      <c r="EP637" s="92">
        <v>228</v>
      </c>
      <c r="EQ637" s="194">
        <v>44712</v>
      </c>
      <c r="ER637" s="99">
        <v>127.6</v>
      </c>
      <c r="ES637" s="194">
        <v>44712</v>
      </c>
      <c r="ET637" s="192">
        <v>66</v>
      </c>
      <c r="EU637" s="194">
        <v>44712</v>
      </c>
      <c r="EV637" s="92">
        <v>172</v>
      </c>
      <c r="EW637" s="139"/>
      <c r="EX637" s="92"/>
      <c r="EY637" s="103"/>
      <c r="EZ637" s="92"/>
      <c r="FA637" s="99"/>
      <c r="FB637" s="99"/>
      <c r="FC637" s="92"/>
      <c r="FD637" s="92"/>
      <c r="FE637" s="195">
        <v>44750</v>
      </c>
      <c r="FF637" s="141">
        <v>11.9</v>
      </c>
      <c r="FG637" s="194">
        <v>44750</v>
      </c>
      <c r="FH637" s="141">
        <v>88</v>
      </c>
      <c r="FI637" s="92"/>
      <c r="FJ637" s="94"/>
      <c r="FK637" s="92"/>
      <c r="FL637" s="98">
        <v>44846</v>
      </c>
      <c r="FM637" s="98" t="s">
        <v>1530</v>
      </c>
      <c r="FN637" s="98">
        <v>44938</v>
      </c>
      <c r="FO637" s="107"/>
      <c r="FP637" s="92" t="s">
        <v>132</v>
      </c>
      <c r="FQ637" s="92" t="s">
        <v>132</v>
      </c>
      <c r="FR637" s="92" t="s">
        <v>132</v>
      </c>
      <c r="FS637" s="107" t="s">
        <v>807</v>
      </c>
      <c r="FT637" s="92" t="s">
        <v>132</v>
      </c>
      <c r="FU637" s="92"/>
      <c r="GM637" s="99"/>
    </row>
    <row r="638" spans="1:195" s="75" customFormat="1" x14ac:dyDescent="0.25">
      <c r="A638" s="85">
        <v>2022</v>
      </c>
      <c r="B638" s="76">
        <v>44926</v>
      </c>
      <c r="C638" s="85" t="s">
        <v>121</v>
      </c>
      <c r="D638" s="85" t="s">
        <v>122</v>
      </c>
      <c r="E638" s="85" t="s">
        <v>1474</v>
      </c>
      <c r="F638" s="77">
        <f t="shared" si="392"/>
        <v>637</v>
      </c>
      <c r="G638" s="85" t="s">
        <v>1586</v>
      </c>
      <c r="H638" s="85">
        <v>86</v>
      </c>
      <c r="I638" s="85" t="s">
        <v>797</v>
      </c>
      <c r="J638" s="217" t="s">
        <v>911</v>
      </c>
      <c r="K638" s="77" t="str">
        <f>VLOOKUP(J638,[1]CodMpios!$B$1075:$E$1087,4,FALSE)</f>
        <v>86568 - Puerto Asís</v>
      </c>
      <c r="L638" s="77" t="str">
        <f>VLOOKUP($J638,[1]Coord_Mpios_X_Y!$B$102:$K$114,9,FALSE)</f>
        <v>0,478611463602</v>
      </c>
      <c r="M638" s="77" t="str">
        <f>VLOOKUP($J638,[1]Coord_Mpios_X_Y!$B$102:$K$114,10,FALSE)</f>
        <v>-76,328200149562</v>
      </c>
      <c r="N638" s="86" t="s">
        <v>1784</v>
      </c>
      <c r="O638" s="86" t="s">
        <v>1776</v>
      </c>
      <c r="P638" s="218"/>
      <c r="Q638" s="85" t="s">
        <v>126</v>
      </c>
      <c r="R638" s="85">
        <v>40767499</v>
      </c>
      <c r="S638" s="62" t="str">
        <f t="shared" si="374"/>
        <v>CC40767499</v>
      </c>
      <c r="T638" s="91" t="s">
        <v>672</v>
      </c>
      <c r="U638" s="85" t="s">
        <v>577</v>
      </c>
      <c r="V638" s="85" t="s">
        <v>558</v>
      </c>
      <c r="W638" s="91" t="s">
        <v>202</v>
      </c>
      <c r="X638" s="87">
        <v>24478</v>
      </c>
      <c r="Y638" s="89">
        <f t="shared" si="389"/>
        <v>67</v>
      </c>
      <c r="Z638" s="63">
        <f>VLOOKUP($Y638,[1]Edades!$A$3:$H$153,4,FALSE)</f>
        <v>6</v>
      </c>
      <c r="AA638" s="63" t="str">
        <f>VLOOKUP($Y638,[1]Edades!$A$3:$H$153,6,FALSE)</f>
        <v>6 - Persona mayor</v>
      </c>
      <c r="AB638" s="63">
        <f>VLOOKUP($Y638,[1]Edades!$A$3:$H$153,7,FALSE)</f>
        <v>14</v>
      </c>
      <c r="AC638" s="63" t="str">
        <f>VLOOKUP($Y638,[1]Edades!$A$3:$H$153,8,FALSE)</f>
        <v>65-69</v>
      </c>
      <c r="AD638" s="91" t="s">
        <v>1589</v>
      </c>
      <c r="AE638" s="85">
        <v>1</v>
      </c>
      <c r="AF638" s="85" t="s">
        <v>807</v>
      </c>
      <c r="AG638" s="86" t="s">
        <v>1777</v>
      </c>
      <c r="AH638" s="85" t="s">
        <v>807</v>
      </c>
      <c r="AI638" s="85" t="s">
        <v>807</v>
      </c>
      <c r="AJ638" s="85" t="s">
        <v>807</v>
      </c>
      <c r="AK638" s="86" t="s">
        <v>1784</v>
      </c>
      <c r="AL638" s="85" t="s">
        <v>807</v>
      </c>
      <c r="AM638" s="85" t="s">
        <v>1786</v>
      </c>
      <c r="AN638" s="85" t="s">
        <v>131</v>
      </c>
      <c r="AO638" s="85" t="s">
        <v>131</v>
      </c>
      <c r="AP638" s="85" t="s">
        <v>131</v>
      </c>
      <c r="AQ638" s="75" t="s">
        <v>1841</v>
      </c>
      <c r="AR638" s="53" t="str">
        <f t="shared" si="390"/>
        <v>86568 - Puerto Asís</v>
      </c>
      <c r="AS638" s="85" t="s">
        <v>1655</v>
      </c>
      <c r="AT638" s="85">
        <v>3125953505</v>
      </c>
      <c r="AU638" s="85" t="s">
        <v>1219</v>
      </c>
      <c r="AV638" s="85"/>
      <c r="AW638" s="85"/>
      <c r="AX638" s="85"/>
      <c r="AY638" s="85"/>
      <c r="AZ638" s="85"/>
      <c r="BA638" s="85">
        <v>86</v>
      </c>
      <c r="BB638" s="85" t="s">
        <v>1778</v>
      </c>
      <c r="BC638" s="85">
        <v>86568</v>
      </c>
      <c r="BD638" s="85" t="s">
        <v>1655</v>
      </c>
      <c r="BE638" s="89">
        <v>860010017201</v>
      </c>
      <c r="BF638" s="49" t="s">
        <v>1081</v>
      </c>
      <c r="BG638" s="85" t="s">
        <v>1779</v>
      </c>
      <c r="BH638" s="85" t="s">
        <v>1780</v>
      </c>
      <c r="BI638" s="85">
        <v>4201616</v>
      </c>
      <c r="BJ638" s="85"/>
      <c r="BK638" s="85"/>
      <c r="BL638" s="85" t="s">
        <v>807</v>
      </c>
      <c r="BM638" s="85" t="s">
        <v>130</v>
      </c>
      <c r="BN638" s="85" t="s">
        <v>132</v>
      </c>
      <c r="BO638" s="85">
        <v>0</v>
      </c>
      <c r="BP638" s="85" t="s">
        <v>132</v>
      </c>
      <c r="BQ638" s="85" t="s">
        <v>132</v>
      </c>
      <c r="BR638" s="85" t="s">
        <v>807</v>
      </c>
      <c r="BS638" s="85" t="s">
        <v>807</v>
      </c>
      <c r="BT638" s="142">
        <v>44720</v>
      </c>
      <c r="BU638" s="85" t="s">
        <v>1677</v>
      </c>
      <c r="BV638" s="85" t="s">
        <v>130</v>
      </c>
      <c r="BW638" s="91" t="s">
        <v>131</v>
      </c>
      <c r="BX638" s="85"/>
      <c r="BY638" s="85" t="s">
        <v>131</v>
      </c>
      <c r="BZ638" s="85" t="s">
        <v>807</v>
      </c>
      <c r="CA638" s="85" t="s">
        <v>807</v>
      </c>
      <c r="CB638" s="85"/>
      <c r="CC638" s="85"/>
      <c r="CD638" s="85" t="s">
        <v>131</v>
      </c>
      <c r="CE638" s="88" t="s">
        <v>1681</v>
      </c>
      <c r="CF638" s="80" t="str">
        <f t="shared" si="405"/>
        <v>DM</v>
      </c>
      <c r="CG638" s="109">
        <v>73</v>
      </c>
      <c r="CH638" s="95">
        <v>153</v>
      </c>
      <c r="CI638" s="50">
        <f t="shared" si="375"/>
        <v>31.184587124610193</v>
      </c>
      <c r="CJ638" s="18" t="str">
        <f t="shared" si="376"/>
        <v>OBESIDAD</v>
      </c>
      <c r="CK638" s="95" t="e">
        <f>Hoja1!L640</f>
        <v>#DIV/0!</v>
      </c>
      <c r="CL638" s="10" t="s">
        <v>807</v>
      </c>
      <c r="CM638" s="114">
        <v>44720</v>
      </c>
      <c r="CN638" s="92"/>
      <c r="CO638" s="92">
        <v>2</v>
      </c>
      <c r="CP638" s="65" t="s">
        <v>1222</v>
      </c>
      <c r="CQ638" s="75">
        <v>1</v>
      </c>
      <c r="CR638" s="114">
        <v>44720</v>
      </c>
      <c r="CS638" s="75">
        <v>1</v>
      </c>
      <c r="CT638" s="110" t="s">
        <v>1707</v>
      </c>
      <c r="CU638" s="93" t="s">
        <v>807</v>
      </c>
      <c r="CV638" s="92"/>
      <c r="CW638" s="102">
        <v>110</v>
      </c>
      <c r="CX638" s="102">
        <v>70</v>
      </c>
      <c r="CY638" s="93" t="s">
        <v>807</v>
      </c>
      <c r="CZ638" s="92" t="s">
        <v>130</v>
      </c>
      <c r="DA638" s="75" t="s">
        <v>807</v>
      </c>
      <c r="DB638" s="92">
        <v>0</v>
      </c>
      <c r="DC638" s="75" t="str">
        <f t="shared" si="377"/>
        <v/>
      </c>
      <c r="DD638" s="16" t="str">
        <f t="shared" si="378"/>
        <v/>
      </c>
      <c r="DE638" s="16" t="str">
        <f t="shared" si="379"/>
        <v/>
      </c>
      <c r="DF638" s="16" t="str">
        <f t="shared" si="393"/>
        <v/>
      </c>
      <c r="DG638" s="16" t="str">
        <f t="shared" si="391"/>
        <v xml:space="preserve"> +  +  + </v>
      </c>
      <c r="DH638" s="16" t="str">
        <f>E638</f>
        <v>DM</v>
      </c>
      <c r="DI638" s="98"/>
      <c r="DJ638" s="75" t="str">
        <f t="shared" si="380"/>
        <v>NO</v>
      </c>
      <c r="DL638" s="98"/>
      <c r="DM638" s="98"/>
      <c r="DN638" s="75" t="str">
        <f t="shared" si="381"/>
        <v>NO</v>
      </c>
      <c r="DO638" s="98"/>
      <c r="DP638" s="75" t="str">
        <f t="shared" si="382"/>
        <v>NO</v>
      </c>
      <c r="DQ638" s="98"/>
      <c r="DR638" s="75" t="str">
        <f t="shared" si="383"/>
        <v>NO</v>
      </c>
      <c r="DS638" s="98"/>
      <c r="DT638" s="75" t="str">
        <f t="shared" si="384"/>
        <v>NO</v>
      </c>
      <c r="DU638" s="98"/>
      <c r="DV638" s="75" t="str">
        <f t="shared" si="385"/>
        <v>NO</v>
      </c>
      <c r="DW638" s="98"/>
      <c r="DX638" s="75" t="str">
        <f t="shared" si="386"/>
        <v>NO</v>
      </c>
      <c r="DY638" s="98"/>
      <c r="DZ638" s="75" t="str">
        <f t="shared" si="387"/>
        <v>NO</v>
      </c>
      <c r="EA638" s="98"/>
      <c r="EB638" s="75" t="str">
        <f t="shared" si="388"/>
        <v>NO</v>
      </c>
      <c r="EC638" s="98" t="s">
        <v>807</v>
      </c>
      <c r="ED638" s="92" t="s">
        <v>1530</v>
      </c>
      <c r="EE638" s="92"/>
      <c r="EF638" s="98" t="s">
        <v>807</v>
      </c>
      <c r="EG638" s="94"/>
      <c r="EH638" s="99"/>
      <c r="EI638" s="99" t="s">
        <v>807</v>
      </c>
      <c r="EJ638" s="99"/>
      <c r="EK638" s="101"/>
      <c r="EL638" s="92"/>
      <c r="EM638" s="112">
        <v>44708</v>
      </c>
      <c r="EN638" s="224">
        <v>193</v>
      </c>
      <c r="EO638" s="101"/>
      <c r="EP638" s="92"/>
      <c r="EQ638" s="111"/>
      <c r="ER638" s="99">
        <v>0</v>
      </c>
      <c r="ES638" s="101"/>
      <c r="ET638" s="192"/>
      <c r="EU638" s="101"/>
      <c r="EV638" s="92"/>
      <c r="EW638" s="101"/>
      <c r="EX638" s="92"/>
      <c r="EY638" s="103">
        <v>44708</v>
      </c>
      <c r="EZ638" s="92">
        <v>8.5</v>
      </c>
      <c r="FA638" s="198"/>
      <c r="FB638" s="198"/>
      <c r="FC638" s="92"/>
      <c r="FD638" s="92"/>
      <c r="FE638" s="103"/>
      <c r="FF638" s="105"/>
      <c r="FG638" s="101"/>
      <c r="FH638" s="105"/>
      <c r="FI638" s="92"/>
      <c r="FJ638" s="94"/>
      <c r="FK638" s="92"/>
      <c r="FL638" s="114">
        <v>44720</v>
      </c>
      <c r="FM638" s="98" t="s">
        <v>1530</v>
      </c>
      <c r="FN638" s="97">
        <v>44812</v>
      </c>
      <c r="FO638" s="107" t="s">
        <v>807</v>
      </c>
      <c r="FP638" s="92" t="s">
        <v>132</v>
      </c>
      <c r="FQ638" s="92" t="s">
        <v>132</v>
      </c>
      <c r="FR638" s="92" t="s">
        <v>132</v>
      </c>
      <c r="FS638" s="107" t="s">
        <v>807</v>
      </c>
      <c r="FT638" s="92" t="s">
        <v>132</v>
      </c>
      <c r="FU638" s="92"/>
      <c r="GM638" s="198"/>
    </row>
    <row r="639" spans="1:195" s="75" customFormat="1" x14ac:dyDescent="0.25">
      <c r="A639" s="85">
        <v>2022</v>
      </c>
      <c r="B639" s="76">
        <v>44926</v>
      </c>
      <c r="C639" s="85" t="s">
        <v>121</v>
      </c>
      <c r="D639" s="85" t="s">
        <v>122</v>
      </c>
      <c r="E639" s="85" t="s">
        <v>123</v>
      </c>
      <c r="F639" s="77">
        <f t="shared" si="392"/>
        <v>638</v>
      </c>
      <c r="G639" s="85" t="s">
        <v>1586</v>
      </c>
      <c r="H639" s="85">
        <v>86</v>
      </c>
      <c r="I639" s="85" t="s">
        <v>797</v>
      </c>
      <c r="J639" s="217" t="s">
        <v>800</v>
      </c>
      <c r="K639" s="77" t="str">
        <f>VLOOKUP(J639,[1]CodMpios!$B$1075:$E$1087,4,FALSE)</f>
        <v>86001 - Mocoa</v>
      </c>
      <c r="L639" s="77" t="str">
        <f>VLOOKUP($J639,[1]Coord_Mpios_X_Y!$B$102:$K$114,9,FALSE)</f>
        <v>1,228574994655</v>
      </c>
      <c r="M639" s="77" t="str">
        <f>VLOOKUP($J639,[1]Coord_Mpios_X_Y!$B$102:$K$114,10,FALSE)</f>
        <v>-76,684362183288</v>
      </c>
      <c r="N639" s="86" t="s">
        <v>1784</v>
      </c>
      <c r="O639" s="86" t="s">
        <v>1776</v>
      </c>
      <c r="P639" s="218"/>
      <c r="Q639" s="85" t="s">
        <v>126</v>
      </c>
      <c r="R639" s="85">
        <v>18101969</v>
      </c>
      <c r="S639" s="62" t="str">
        <f t="shared" si="374"/>
        <v>CC18101969</v>
      </c>
      <c r="T639" s="85" t="s">
        <v>385</v>
      </c>
      <c r="U639" s="85" t="s">
        <v>530</v>
      </c>
      <c r="V639" s="85" t="s">
        <v>284</v>
      </c>
      <c r="W639" s="158" t="s">
        <v>1499</v>
      </c>
      <c r="X639" s="87">
        <v>24431</v>
      </c>
      <c r="Y639" s="89">
        <f t="shared" si="389"/>
        <v>66</v>
      </c>
      <c r="Z639" s="63">
        <f>VLOOKUP($Y639,[1]Edades!$A$3:$H$153,4,FALSE)</f>
        <v>6</v>
      </c>
      <c r="AA639" s="63" t="str">
        <f>VLOOKUP($Y639,[1]Edades!$A$3:$H$153,6,FALSE)</f>
        <v>6 - Persona mayor</v>
      </c>
      <c r="AB639" s="63">
        <f>VLOOKUP($Y639,[1]Edades!$A$3:$H$153,7,FALSE)</f>
        <v>14</v>
      </c>
      <c r="AC639" s="63" t="str">
        <f>VLOOKUP($Y639,[1]Edades!$A$3:$H$153,8,FALSE)</f>
        <v>65-69</v>
      </c>
      <c r="AD639" s="91" t="s">
        <v>1590</v>
      </c>
      <c r="AE639" s="85">
        <v>2</v>
      </c>
      <c r="AF639" s="85" t="s">
        <v>807</v>
      </c>
      <c r="AG639" s="86" t="s">
        <v>212</v>
      </c>
      <c r="AH639" s="86" t="s">
        <v>130</v>
      </c>
      <c r="AI639" s="85" t="s">
        <v>807</v>
      </c>
      <c r="AJ639" s="85" t="s">
        <v>807</v>
      </c>
      <c r="AK639" s="86" t="s">
        <v>1784</v>
      </c>
      <c r="AL639" s="86" t="s">
        <v>1600</v>
      </c>
      <c r="AM639" s="85" t="s">
        <v>1786</v>
      </c>
      <c r="AN639" s="85" t="s">
        <v>131</v>
      </c>
      <c r="AO639" s="85" t="s">
        <v>131</v>
      </c>
      <c r="AP639" s="85" t="s">
        <v>131</v>
      </c>
      <c r="AQ639" s="75" t="s">
        <v>1841</v>
      </c>
      <c r="AR639" s="53" t="str">
        <f t="shared" si="390"/>
        <v>86001 - Mocoa</v>
      </c>
      <c r="AS639" s="85" t="s">
        <v>1586</v>
      </c>
      <c r="AT639" s="85">
        <v>3219748970</v>
      </c>
      <c r="AU639" s="85" t="s">
        <v>1218</v>
      </c>
      <c r="AV639" s="85"/>
      <c r="AW639" s="85"/>
      <c r="AX639" s="85"/>
      <c r="AY639" s="85"/>
      <c r="AZ639" s="85"/>
      <c r="BA639" s="85">
        <v>86</v>
      </c>
      <c r="BB639" s="85" t="s">
        <v>1778</v>
      </c>
      <c r="BC639" s="85">
        <v>86001</v>
      </c>
      <c r="BD639" s="85" t="s">
        <v>1586</v>
      </c>
      <c r="BE639" s="89">
        <v>860010017201</v>
      </c>
      <c r="BF639" s="49" t="s">
        <v>1079</v>
      </c>
      <c r="BG639" s="85" t="s">
        <v>1779</v>
      </c>
      <c r="BH639" s="85" t="s">
        <v>1780</v>
      </c>
      <c r="BI639" s="85">
        <v>4201616</v>
      </c>
      <c r="BJ639" s="85"/>
      <c r="BK639" s="85"/>
      <c r="BL639" s="85" t="s">
        <v>807</v>
      </c>
      <c r="BM639" s="85" t="s">
        <v>130</v>
      </c>
      <c r="BN639" s="85" t="s">
        <v>132</v>
      </c>
      <c r="BO639" s="85">
        <v>0</v>
      </c>
      <c r="BP639" s="85" t="s">
        <v>132</v>
      </c>
      <c r="BQ639" s="85" t="s">
        <v>132</v>
      </c>
      <c r="BR639" s="85" t="s">
        <v>807</v>
      </c>
      <c r="BS639" s="85" t="s">
        <v>807</v>
      </c>
      <c r="BT639" s="87">
        <v>44721</v>
      </c>
      <c r="BU639" s="85" t="s">
        <v>1677</v>
      </c>
      <c r="BV639" s="85" t="s">
        <v>130</v>
      </c>
      <c r="BW639" s="91" t="s">
        <v>1678</v>
      </c>
      <c r="BX639" s="85"/>
      <c r="BY639" s="88" t="s">
        <v>130</v>
      </c>
      <c r="BZ639" s="85" t="s">
        <v>807</v>
      </c>
      <c r="CA639" s="85" t="s">
        <v>807</v>
      </c>
      <c r="CB639" s="85"/>
      <c r="CC639" s="85"/>
      <c r="CD639" s="85" t="s">
        <v>131</v>
      </c>
      <c r="CE639" s="88" t="s">
        <v>1681</v>
      </c>
      <c r="CF639" s="80" t="str">
        <f t="shared" si="405"/>
        <v>HTA</v>
      </c>
      <c r="CG639" s="92">
        <v>66</v>
      </c>
      <c r="CH639" s="92">
        <v>160</v>
      </c>
      <c r="CI639" s="50">
        <f t="shared" si="375"/>
        <v>25.781249999999996</v>
      </c>
      <c r="CJ639" s="18" t="str">
        <f t="shared" si="376"/>
        <v>SOBREPESO</v>
      </c>
      <c r="CK639" s="95">
        <f>Hoja1!L641</f>
        <v>23</v>
      </c>
      <c r="CL639" s="10" t="s">
        <v>1114</v>
      </c>
      <c r="CM639" s="98">
        <v>44721</v>
      </c>
      <c r="CN639" s="92"/>
      <c r="CO639" s="75">
        <v>1</v>
      </c>
      <c r="CP639" s="98">
        <v>44721</v>
      </c>
      <c r="CQ639" s="75">
        <v>2</v>
      </c>
      <c r="CR639" s="65" t="s">
        <v>1222</v>
      </c>
      <c r="CS639" s="75">
        <v>0</v>
      </c>
      <c r="CT639" s="110" t="s">
        <v>131</v>
      </c>
      <c r="CU639" s="93" t="s">
        <v>807</v>
      </c>
      <c r="CV639" s="92"/>
      <c r="CW639" s="92">
        <v>140</v>
      </c>
      <c r="CX639" s="92">
        <v>90</v>
      </c>
      <c r="CY639" s="93" t="s">
        <v>807</v>
      </c>
      <c r="CZ639" s="92" t="s">
        <v>132</v>
      </c>
      <c r="DA639" s="75" t="s">
        <v>807</v>
      </c>
      <c r="DB639" s="92">
        <v>0</v>
      </c>
      <c r="DC639" s="75" t="str">
        <f t="shared" si="377"/>
        <v/>
      </c>
      <c r="DD639" s="16" t="str">
        <f t="shared" si="378"/>
        <v>PRESION ALTA</v>
      </c>
      <c r="DE639" s="16" t="str">
        <f t="shared" si="379"/>
        <v/>
      </c>
      <c r="DF639" s="16" t="str">
        <f t="shared" si="393"/>
        <v/>
      </c>
      <c r="DG639" s="16" t="str">
        <f t="shared" si="391"/>
        <v xml:space="preserve"> + PRESION ALTA +  + </v>
      </c>
      <c r="DH639" s="16" t="str">
        <f>VLOOKUP(DG639,Hoja3!$A$19:$B$41,2,FALSE)</f>
        <v>PRESION ALTA</v>
      </c>
      <c r="DI639" s="98"/>
      <c r="DJ639" s="75" t="str">
        <f t="shared" si="380"/>
        <v>NO</v>
      </c>
      <c r="DL639" s="98"/>
      <c r="DM639" s="98"/>
      <c r="DN639" s="75" t="str">
        <f t="shared" si="381"/>
        <v>NO</v>
      </c>
      <c r="DO639" s="98"/>
      <c r="DP639" s="75" t="str">
        <f t="shared" si="382"/>
        <v>NO</v>
      </c>
      <c r="DQ639" s="98"/>
      <c r="DR639" s="75" t="str">
        <f t="shared" si="383"/>
        <v>NO</v>
      </c>
      <c r="DS639" s="98"/>
      <c r="DT639" s="75" t="str">
        <f t="shared" si="384"/>
        <v>NO</v>
      </c>
      <c r="DU639" s="98"/>
      <c r="DV639" s="75" t="str">
        <f t="shared" si="385"/>
        <v>NO</v>
      </c>
      <c r="DW639" s="98"/>
      <c r="DX639" s="75" t="str">
        <f t="shared" si="386"/>
        <v>NO</v>
      </c>
      <c r="DY639" s="98"/>
      <c r="DZ639" s="75" t="str">
        <f t="shared" si="387"/>
        <v>NO</v>
      </c>
      <c r="EA639" s="98"/>
      <c r="EB639" s="75" t="str">
        <f t="shared" si="388"/>
        <v>NO</v>
      </c>
      <c r="EC639" s="98" t="s">
        <v>807</v>
      </c>
      <c r="ED639" s="92" t="s">
        <v>1530</v>
      </c>
      <c r="EE639" s="92"/>
      <c r="EF639" s="98" t="s">
        <v>807</v>
      </c>
      <c r="EG639" s="94"/>
      <c r="EH639" s="92"/>
      <c r="EI639" s="99" t="s">
        <v>807</v>
      </c>
      <c r="EJ639" s="99"/>
      <c r="EK639" s="101"/>
      <c r="EL639" s="92"/>
      <c r="EM639" s="100">
        <v>44673</v>
      </c>
      <c r="EN639" s="99">
        <v>81</v>
      </c>
      <c r="EO639" s="106">
        <v>44673</v>
      </c>
      <c r="EP639" s="92">
        <v>177.8</v>
      </c>
      <c r="EQ639" s="106">
        <v>44673</v>
      </c>
      <c r="ER639" s="99">
        <v>70.220000000000027</v>
      </c>
      <c r="ES639" s="106">
        <v>44673</v>
      </c>
      <c r="ET639" s="192">
        <v>49.8</v>
      </c>
      <c r="EU639" s="106">
        <v>44673</v>
      </c>
      <c r="EV639" s="92">
        <v>288.89999999999998</v>
      </c>
      <c r="EW639" s="101"/>
      <c r="EX639" s="92"/>
      <c r="EY639" s="103"/>
      <c r="EZ639" s="92"/>
      <c r="FA639" s="99"/>
      <c r="FB639" s="99"/>
      <c r="FC639" s="92"/>
      <c r="FD639" s="92"/>
      <c r="FE639" s="103"/>
      <c r="FF639" s="105"/>
      <c r="FG639" s="101"/>
      <c r="FH639" s="105"/>
      <c r="FI639" s="92"/>
      <c r="FJ639" s="94"/>
      <c r="FK639" s="92"/>
      <c r="FL639" s="98">
        <v>44721</v>
      </c>
      <c r="FM639" s="98" t="s">
        <v>1530</v>
      </c>
      <c r="FN639" s="98">
        <v>44751</v>
      </c>
      <c r="FO639" s="107" t="s">
        <v>807</v>
      </c>
      <c r="FP639" s="92" t="s">
        <v>132</v>
      </c>
      <c r="FQ639" s="92" t="s">
        <v>132</v>
      </c>
      <c r="FR639" s="92" t="s">
        <v>132</v>
      </c>
      <c r="FS639" s="107" t="s">
        <v>807</v>
      </c>
      <c r="FT639" s="92" t="s">
        <v>132</v>
      </c>
      <c r="FU639" s="92"/>
      <c r="GM639" s="99"/>
    </row>
    <row r="640" spans="1:195" s="75" customFormat="1" x14ac:dyDescent="0.25">
      <c r="A640" s="85">
        <v>2022</v>
      </c>
      <c r="B640" s="76">
        <v>44926</v>
      </c>
      <c r="C640" s="85" t="s">
        <v>121</v>
      </c>
      <c r="D640" s="85" t="s">
        <v>122</v>
      </c>
      <c r="E640" s="85" t="s">
        <v>123</v>
      </c>
      <c r="F640" s="77">
        <f t="shared" si="392"/>
        <v>639</v>
      </c>
      <c r="G640" s="85" t="s">
        <v>1586</v>
      </c>
      <c r="H640" s="85">
        <v>86</v>
      </c>
      <c r="I640" s="85" t="s">
        <v>797</v>
      </c>
      <c r="J640" s="217" t="s">
        <v>800</v>
      </c>
      <c r="K640" s="77" t="str">
        <f>VLOOKUP(J640,[1]CodMpios!$B$1075:$E$1087,4,FALSE)</f>
        <v>86001 - Mocoa</v>
      </c>
      <c r="L640" s="77" t="str">
        <f>VLOOKUP($J640,[1]Coord_Mpios_X_Y!$B$102:$K$114,9,FALSE)</f>
        <v>1,228574994655</v>
      </c>
      <c r="M640" s="77" t="str">
        <f>VLOOKUP($J640,[1]Coord_Mpios_X_Y!$B$102:$K$114,10,FALSE)</f>
        <v>-76,684362183288</v>
      </c>
      <c r="N640" s="86" t="s">
        <v>1784</v>
      </c>
      <c r="O640" s="86" t="s">
        <v>1776</v>
      </c>
      <c r="P640" s="218"/>
      <c r="Q640" s="85" t="s">
        <v>126</v>
      </c>
      <c r="R640" s="85">
        <v>41180197</v>
      </c>
      <c r="S640" s="62" t="str">
        <f t="shared" si="374"/>
        <v>CC41180197</v>
      </c>
      <c r="T640" s="85" t="s">
        <v>167</v>
      </c>
      <c r="U640" s="85"/>
      <c r="V640" s="85" t="s">
        <v>521</v>
      </c>
      <c r="W640" s="158" t="s">
        <v>1510</v>
      </c>
      <c r="X640" s="87">
        <v>12331</v>
      </c>
      <c r="Y640" s="89">
        <f t="shared" si="389"/>
        <v>33</v>
      </c>
      <c r="Z640" s="63">
        <f>VLOOKUP($Y640,[1]Edades!$A$3:$H$153,4,FALSE)</f>
        <v>5</v>
      </c>
      <c r="AA640" s="63" t="str">
        <f>VLOOKUP($Y640,[1]Edades!$A$3:$H$153,6,FALSE)</f>
        <v>5 - Adultez</v>
      </c>
      <c r="AB640" s="63">
        <f>VLOOKUP($Y640,[1]Edades!$A$3:$H$153,7,FALSE)</f>
        <v>7</v>
      </c>
      <c r="AC640" s="63" t="str">
        <f>VLOOKUP($Y640,[1]Edades!$A$3:$H$153,8,FALSE)</f>
        <v>30-34</v>
      </c>
      <c r="AD640" s="91" t="s">
        <v>1590</v>
      </c>
      <c r="AE640" s="85">
        <v>2</v>
      </c>
      <c r="AF640" s="85" t="s">
        <v>807</v>
      </c>
      <c r="AG640" s="86" t="s">
        <v>1777</v>
      </c>
      <c r="AH640" s="85" t="s">
        <v>807</v>
      </c>
      <c r="AI640" s="85" t="s">
        <v>807</v>
      </c>
      <c r="AJ640" s="85" t="s">
        <v>807</v>
      </c>
      <c r="AK640" s="86" t="s">
        <v>1784</v>
      </c>
      <c r="AL640" s="86" t="s">
        <v>1601</v>
      </c>
      <c r="AM640" s="85" t="s">
        <v>1786</v>
      </c>
      <c r="AN640" s="85" t="s">
        <v>131</v>
      </c>
      <c r="AO640" s="85" t="s">
        <v>131</v>
      </c>
      <c r="AP640" s="85" t="s">
        <v>131</v>
      </c>
      <c r="AQ640" s="75" t="s">
        <v>1841</v>
      </c>
      <c r="AR640" s="53" t="str">
        <f t="shared" si="390"/>
        <v>86001 - Mocoa</v>
      </c>
      <c r="AS640" s="85" t="s">
        <v>1586</v>
      </c>
      <c r="AT640" s="85">
        <v>3108638678</v>
      </c>
      <c r="AU640" s="85" t="s">
        <v>1218</v>
      </c>
      <c r="AV640" s="85"/>
      <c r="AW640" s="85"/>
      <c r="AX640" s="85"/>
      <c r="AY640" s="85"/>
      <c r="AZ640" s="85"/>
      <c r="BA640" s="85">
        <v>86</v>
      </c>
      <c r="BB640" s="85" t="s">
        <v>1778</v>
      </c>
      <c r="BC640" s="85">
        <v>86001</v>
      </c>
      <c r="BD640" s="85" t="s">
        <v>1586</v>
      </c>
      <c r="BE640" s="89">
        <v>860010017201</v>
      </c>
      <c r="BF640" s="49" t="s">
        <v>1079</v>
      </c>
      <c r="BG640" s="85" t="s">
        <v>1779</v>
      </c>
      <c r="BH640" s="85" t="s">
        <v>1780</v>
      </c>
      <c r="BI640" s="85">
        <v>4201616</v>
      </c>
      <c r="BJ640" s="85"/>
      <c r="BK640" s="85"/>
      <c r="BL640" s="85" t="s">
        <v>807</v>
      </c>
      <c r="BM640" s="85" t="s">
        <v>130</v>
      </c>
      <c r="BN640" s="85" t="s">
        <v>132</v>
      </c>
      <c r="BO640" s="85">
        <v>0</v>
      </c>
      <c r="BP640" s="85" t="s">
        <v>132</v>
      </c>
      <c r="BQ640" s="85" t="s">
        <v>132</v>
      </c>
      <c r="BR640" s="85" t="s">
        <v>807</v>
      </c>
      <c r="BS640" s="85" t="s">
        <v>807</v>
      </c>
      <c r="BT640" s="87">
        <v>44722</v>
      </c>
      <c r="BU640" s="85" t="s">
        <v>1677</v>
      </c>
      <c r="BV640" s="85" t="s">
        <v>130</v>
      </c>
      <c r="BW640" s="91" t="s">
        <v>1808</v>
      </c>
      <c r="BX640" s="85"/>
      <c r="BY640" s="88" t="s">
        <v>130</v>
      </c>
      <c r="BZ640" s="85" t="s">
        <v>807</v>
      </c>
      <c r="CA640" s="85" t="s">
        <v>807</v>
      </c>
      <c r="CB640" s="85"/>
      <c r="CC640" s="85"/>
      <c r="CD640" s="85" t="s">
        <v>131</v>
      </c>
      <c r="CE640" s="88" t="s">
        <v>1681</v>
      </c>
      <c r="CF640" s="80" t="str">
        <f t="shared" si="405"/>
        <v>HTA</v>
      </c>
      <c r="CG640" s="92">
        <v>56</v>
      </c>
      <c r="CH640" s="92">
        <v>156</v>
      </c>
      <c r="CI640" s="50">
        <f t="shared" si="375"/>
        <v>23.011176857330703</v>
      </c>
      <c r="CJ640" s="18" t="str">
        <f t="shared" si="376"/>
        <v>NORMAL</v>
      </c>
      <c r="CK640" s="95" t="e">
        <f>Hoja1!L642</f>
        <v>#DIV/0!</v>
      </c>
      <c r="CL640" s="10" t="s">
        <v>807</v>
      </c>
      <c r="CM640" s="98">
        <v>44722</v>
      </c>
      <c r="CN640" s="92"/>
      <c r="CO640" s="75">
        <v>1</v>
      </c>
      <c r="CP640" s="98">
        <v>39083</v>
      </c>
      <c r="CQ640" s="75">
        <v>2</v>
      </c>
      <c r="CR640" s="65" t="s">
        <v>1222</v>
      </c>
      <c r="CS640" s="75">
        <v>0</v>
      </c>
      <c r="CT640" s="110" t="s">
        <v>131</v>
      </c>
      <c r="CU640" s="93" t="s">
        <v>807</v>
      </c>
      <c r="CV640" s="92"/>
      <c r="CW640" s="92">
        <v>140</v>
      </c>
      <c r="CX640" s="92">
        <v>70</v>
      </c>
      <c r="CY640" s="93" t="s">
        <v>807</v>
      </c>
      <c r="CZ640" s="92" t="s">
        <v>132</v>
      </c>
      <c r="DA640" s="75" t="s">
        <v>807</v>
      </c>
      <c r="DB640" s="92">
        <v>0</v>
      </c>
      <c r="DC640" s="75" t="str">
        <f t="shared" si="377"/>
        <v/>
      </c>
      <c r="DD640" s="16" t="str">
        <f t="shared" si="378"/>
        <v/>
      </c>
      <c r="DE640" s="16" t="str">
        <f t="shared" si="379"/>
        <v/>
      </c>
      <c r="DF640" s="16" t="str">
        <f t="shared" si="393"/>
        <v/>
      </c>
      <c r="DG640" s="16" t="str">
        <f t="shared" si="391"/>
        <v xml:space="preserve"> +  +  + </v>
      </c>
      <c r="DH640" s="16" t="str">
        <f>E640</f>
        <v>HTA</v>
      </c>
      <c r="DI640" s="98"/>
      <c r="DJ640" s="75" t="str">
        <f t="shared" si="380"/>
        <v>NO</v>
      </c>
      <c r="DL640" s="98"/>
      <c r="DM640" s="98"/>
      <c r="DN640" s="75" t="str">
        <f t="shared" si="381"/>
        <v>NO</v>
      </c>
      <c r="DO640" s="98"/>
      <c r="DP640" s="75" t="str">
        <f t="shared" si="382"/>
        <v>NO</v>
      </c>
      <c r="DQ640" s="98"/>
      <c r="DR640" s="75" t="str">
        <f t="shared" si="383"/>
        <v>NO</v>
      </c>
      <c r="DS640" s="98"/>
      <c r="DT640" s="75" t="str">
        <f t="shared" si="384"/>
        <v>NO</v>
      </c>
      <c r="DU640" s="98"/>
      <c r="DV640" s="75" t="str">
        <f t="shared" si="385"/>
        <v>NO</v>
      </c>
      <c r="DW640" s="98"/>
      <c r="DX640" s="75" t="str">
        <f t="shared" si="386"/>
        <v>NO</v>
      </c>
      <c r="DY640" s="98"/>
      <c r="DZ640" s="75" t="str">
        <f t="shared" si="387"/>
        <v>NO</v>
      </c>
      <c r="EA640" s="98"/>
      <c r="EB640" s="75" t="str">
        <f t="shared" si="388"/>
        <v>NO</v>
      </c>
      <c r="EC640" s="98" t="s">
        <v>807</v>
      </c>
      <c r="ED640" s="92" t="s">
        <v>1530</v>
      </c>
      <c r="EE640" s="92"/>
      <c r="EF640" s="98" t="s">
        <v>807</v>
      </c>
      <c r="EG640" s="94"/>
      <c r="EH640" s="92"/>
      <c r="EI640" s="99" t="s">
        <v>807</v>
      </c>
      <c r="EJ640" s="99"/>
      <c r="EK640" s="106"/>
      <c r="EL640" s="92"/>
      <c r="EM640" s="100"/>
      <c r="EN640" s="99"/>
      <c r="EO640" s="106"/>
      <c r="EP640" s="92"/>
      <c r="EQ640" s="106"/>
      <c r="ER640" s="99">
        <v>0</v>
      </c>
      <c r="ES640" s="106"/>
      <c r="ET640" s="192"/>
      <c r="EU640" s="106"/>
      <c r="EV640" s="92"/>
      <c r="EW640" s="106"/>
      <c r="EX640" s="92"/>
      <c r="EY640" s="100"/>
      <c r="EZ640" s="192"/>
      <c r="FA640" s="99"/>
      <c r="FB640" s="99"/>
      <c r="FC640" s="92"/>
      <c r="FD640" s="92"/>
      <c r="FE640" s="100"/>
      <c r="FF640" s="92"/>
      <c r="FG640" s="106"/>
      <c r="FH640" s="92"/>
      <c r="FI640" s="92"/>
      <c r="FJ640" s="94"/>
      <c r="FK640" s="92"/>
      <c r="FL640" s="98">
        <v>44722</v>
      </c>
      <c r="FM640" s="98" t="s">
        <v>1530</v>
      </c>
      <c r="FN640" s="98">
        <v>44752</v>
      </c>
      <c r="FO640" s="107" t="s">
        <v>807</v>
      </c>
      <c r="FP640" s="92" t="s">
        <v>132</v>
      </c>
      <c r="FQ640" s="92" t="s">
        <v>132</v>
      </c>
      <c r="FR640" s="92" t="s">
        <v>132</v>
      </c>
      <c r="FS640" s="107" t="s">
        <v>807</v>
      </c>
      <c r="FT640" s="92" t="s">
        <v>132</v>
      </c>
      <c r="FU640" s="92"/>
      <c r="GM640" s="99"/>
    </row>
    <row r="641" spans="1:195" s="75" customFormat="1" x14ac:dyDescent="0.25">
      <c r="A641" s="85">
        <v>2022</v>
      </c>
      <c r="B641" s="76">
        <v>44926</v>
      </c>
      <c r="C641" s="85" t="s">
        <v>121</v>
      </c>
      <c r="D641" s="85" t="s">
        <v>122</v>
      </c>
      <c r="E641" s="85" t="s">
        <v>1474</v>
      </c>
      <c r="F641" s="77">
        <f t="shared" si="392"/>
        <v>640</v>
      </c>
      <c r="G641" s="85" t="s">
        <v>1586</v>
      </c>
      <c r="H641" s="85">
        <v>86</v>
      </c>
      <c r="I641" s="85" t="s">
        <v>797</v>
      </c>
      <c r="J641" s="217" t="s">
        <v>911</v>
      </c>
      <c r="K641" s="77" t="str">
        <f>VLOOKUP(J641,[1]CodMpios!$B$1075:$E$1087,4,FALSE)</f>
        <v>86568 - Puerto Asís</v>
      </c>
      <c r="L641" s="77" t="str">
        <f>VLOOKUP($J641,[1]Coord_Mpios_X_Y!$B$102:$K$114,9,FALSE)</f>
        <v>0,478611463602</v>
      </c>
      <c r="M641" s="77" t="str">
        <f>VLOOKUP($J641,[1]Coord_Mpios_X_Y!$B$102:$K$114,10,FALSE)</f>
        <v>-76,328200149562</v>
      </c>
      <c r="N641" s="86" t="s">
        <v>1775</v>
      </c>
      <c r="O641" s="86" t="s">
        <v>1776</v>
      </c>
      <c r="P641" s="218"/>
      <c r="Q641" s="85" t="s">
        <v>126</v>
      </c>
      <c r="R641" s="85">
        <v>69006212</v>
      </c>
      <c r="S641" s="62" t="str">
        <f t="shared" si="374"/>
        <v>CC69006212</v>
      </c>
      <c r="T641" s="91" t="s">
        <v>139</v>
      </c>
      <c r="U641" s="85" t="s">
        <v>267</v>
      </c>
      <c r="V641" s="91" t="s">
        <v>277</v>
      </c>
      <c r="W641" s="85" t="s">
        <v>184</v>
      </c>
      <c r="X641" s="87">
        <v>26995</v>
      </c>
      <c r="Y641" s="89">
        <f t="shared" si="389"/>
        <v>73</v>
      </c>
      <c r="Z641" s="63">
        <f>VLOOKUP($Y641,[1]Edades!$A$3:$H$153,4,FALSE)</f>
        <v>6</v>
      </c>
      <c r="AA641" s="63" t="str">
        <f>VLOOKUP($Y641,[1]Edades!$A$3:$H$153,6,FALSE)</f>
        <v>6 - Persona mayor</v>
      </c>
      <c r="AB641" s="63">
        <f>VLOOKUP($Y641,[1]Edades!$A$3:$H$153,7,FALSE)</f>
        <v>15</v>
      </c>
      <c r="AC641" s="63" t="str">
        <f>VLOOKUP($Y641,[1]Edades!$A$3:$H$153,8,FALSE)</f>
        <v>70-74</v>
      </c>
      <c r="AD641" s="91" t="s">
        <v>1590</v>
      </c>
      <c r="AE641" s="85">
        <v>2</v>
      </c>
      <c r="AF641" s="85" t="s">
        <v>807</v>
      </c>
      <c r="AG641" s="128" t="s">
        <v>132</v>
      </c>
      <c r="AH641" s="128" t="s">
        <v>132</v>
      </c>
      <c r="AI641" s="127" t="s">
        <v>1595</v>
      </c>
      <c r="AJ641" s="127" t="s">
        <v>1591</v>
      </c>
      <c r="AK641" s="127" t="s">
        <v>1775</v>
      </c>
      <c r="AL641" s="128" t="s">
        <v>1600</v>
      </c>
      <c r="AM641" s="85" t="s">
        <v>1786</v>
      </c>
      <c r="AN641" s="85" t="s">
        <v>131</v>
      </c>
      <c r="AO641" s="85" t="s">
        <v>131</v>
      </c>
      <c r="AP641" s="85" t="s">
        <v>131</v>
      </c>
      <c r="AQ641" s="128" t="s">
        <v>1841</v>
      </c>
      <c r="AR641" s="53" t="str">
        <f t="shared" si="390"/>
        <v>86568 - Puerto Asís</v>
      </c>
      <c r="AS641" s="85" t="s">
        <v>1655</v>
      </c>
      <c r="AT641" s="85">
        <v>3204351109</v>
      </c>
      <c r="AU641" s="85" t="s">
        <v>1219</v>
      </c>
      <c r="AV641" s="85"/>
      <c r="AW641" s="85"/>
      <c r="AX641" s="85"/>
      <c r="AY641" s="85"/>
      <c r="AZ641" s="85"/>
      <c r="BA641" s="85">
        <v>86</v>
      </c>
      <c r="BB641" s="85" t="s">
        <v>1778</v>
      </c>
      <c r="BC641" s="85">
        <v>86568</v>
      </c>
      <c r="BD641" s="85" t="s">
        <v>1655</v>
      </c>
      <c r="BE641" s="89">
        <v>860010017201</v>
      </c>
      <c r="BF641" s="49" t="s">
        <v>1081</v>
      </c>
      <c r="BG641" s="85" t="s">
        <v>1779</v>
      </c>
      <c r="BH641" s="85" t="s">
        <v>1780</v>
      </c>
      <c r="BI641" s="85">
        <v>4201616</v>
      </c>
      <c r="BJ641" s="85"/>
      <c r="BK641" s="85"/>
      <c r="BL641" s="85" t="s">
        <v>807</v>
      </c>
      <c r="BM641" s="127" t="s">
        <v>130</v>
      </c>
      <c r="BN641" s="127" t="s">
        <v>132</v>
      </c>
      <c r="BO641" s="85">
        <v>0</v>
      </c>
      <c r="BP641" s="127" t="s">
        <v>132</v>
      </c>
      <c r="BQ641" s="127" t="s">
        <v>132</v>
      </c>
      <c r="BR641" s="85" t="s">
        <v>1676</v>
      </c>
      <c r="BS641" s="127" t="s">
        <v>132</v>
      </c>
      <c r="BT641" s="111">
        <v>44900</v>
      </c>
      <c r="BU641" s="127" t="s">
        <v>1677</v>
      </c>
      <c r="BV641" s="127" t="s">
        <v>130</v>
      </c>
      <c r="BW641" s="133" t="s">
        <v>131</v>
      </c>
      <c r="BX641" s="127" t="s">
        <v>132</v>
      </c>
      <c r="BY641" s="127" t="s">
        <v>131</v>
      </c>
      <c r="BZ641" s="127" t="s">
        <v>132</v>
      </c>
      <c r="CA641" s="127" t="s">
        <v>132</v>
      </c>
      <c r="CB641" s="85" t="s">
        <v>1530</v>
      </c>
      <c r="CC641" s="127" t="s">
        <v>132</v>
      </c>
      <c r="CD641" s="127" t="s">
        <v>131</v>
      </c>
      <c r="CE641" s="127" t="s">
        <v>1681</v>
      </c>
      <c r="CF641" s="127" t="s">
        <v>132</v>
      </c>
      <c r="CG641" s="130">
        <v>61</v>
      </c>
      <c r="CH641" s="131">
        <v>150</v>
      </c>
      <c r="CI641" s="50">
        <f t="shared" si="375"/>
        <v>27.111111111111111</v>
      </c>
      <c r="CJ641" s="18" t="str">
        <f t="shared" si="376"/>
        <v>SOBREPESO</v>
      </c>
      <c r="CK641" s="95">
        <f>Hoja1!L643</f>
        <v>21</v>
      </c>
      <c r="CL641" s="10" t="s">
        <v>1114</v>
      </c>
      <c r="CM641" s="146">
        <v>44722</v>
      </c>
      <c r="CN641" s="127"/>
      <c r="CO641" s="135">
        <v>2</v>
      </c>
      <c r="CP641" s="65" t="s">
        <v>1222</v>
      </c>
      <c r="CQ641" s="75">
        <v>1</v>
      </c>
      <c r="CR641" s="144">
        <v>44722</v>
      </c>
      <c r="CS641" s="75">
        <v>1</v>
      </c>
      <c r="CT641" s="110" t="s">
        <v>1707</v>
      </c>
      <c r="CU641" s="127" t="s">
        <v>132</v>
      </c>
      <c r="CV641" s="127"/>
      <c r="CW641" s="133">
        <v>110</v>
      </c>
      <c r="CX641" s="133">
        <v>70</v>
      </c>
      <c r="CY641" s="125" t="s">
        <v>807</v>
      </c>
      <c r="CZ641" s="127" t="s">
        <v>130</v>
      </c>
      <c r="DA641" s="75" t="s">
        <v>807</v>
      </c>
      <c r="DB641" s="92">
        <v>0</v>
      </c>
      <c r="DC641" s="75" t="str">
        <f t="shared" si="377"/>
        <v/>
      </c>
      <c r="DD641" s="16" t="str">
        <f t="shared" si="378"/>
        <v/>
      </c>
      <c r="DE641" s="16" t="str">
        <f t="shared" si="379"/>
        <v/>
      </c>
      <c r="DF641" s="16" t="str">
        <f t="shared" si="393"/>
        <v>HDL ALTO</v>
      </c>
      <c r="DG641" s="16" t="str">
        <f t="shared" si="391"/>
        <v xml:space="preserve"> +  +  + HDL ALTO</v>
      </c>
      <c r="DH641" s="16" t="str">
        <f>VLOOKUP(DG641,Hoja3!$A$19:$B$41,2,FALSE)</f>
        <v>HDL ALTO</v>
      </c>
      <c r="DI641" s="127"/>
      <c r="DJ641" s="75" t="str">
        <f t="shared" si="380"/>
        <v>NO</v>
      </c>
      <c r="DL641" s="127"/>
      <c r="DM641" s="134"/>
      <c r="DN641" s="75" t="str">
        <f t="shared" si="381"/>
        <v>NO</v>
      </c>
      <c r="DO641" s="134"/>
      <c r="DP641" s="75" t="str">
        <f t="shared" si="382"/>
        <v>NO</v>
      </c>
      <c r="DQ641" s="134"/>
      <c r="DR641" s="75" t="str">
        <f t="shared" si="383"/>
        <v>NO</v>
      </c>
      <c r="DS641" s="134"/>
      <c r="DT641" s="75" t="str">
        <f t="shared" si="384"/>
        <v>NO</v>
      </c>
      <c r="DU641" s="134"/>
      <c r="DV641" s="75" t="str">
        <f t="shared" si="385"/>
        <v>NO</v>
      </c>
      <c r="DW641" s="134"/>
      <c r="DX641" s="75" t="str">
        <f t="shared" si="386"/>
        <v>NO</v>
      </c>
      <c r="DY641" s="145"/>
      <c r="DZ641" s="75" t="str">
        <f t="shared" si="387"/>
        <v>NO</v>
      </c>
      <c r="EA641" s="134"/>
      <c r="EB641" s="75" t="str">
        <f t="shared" si="388"/>
        <v>NO</v>
      </c>
      <c r="EC641" s="134" t="s">
        <v>132</v>
      </c>
      <c r="ED641" s="127" t="s">
        <v>1530</v>
      </c>
      <c r="EE641" s="127" t="s">
        <v>131</v>
      </c>
      <c r="EF641" s="127" t="s">
        <v>1114</v>
      </c>
      <c r="EG641" s="127">
        <v>123</v>
      </c>
      <c r="EH641" s="127" t="s">
        <v>131</v>
      </c>
      <c r="EI641" s="127">
        <v>1</v>
      </c>
      <c r="EJ641" s="127"/>
      <c r="EK641" s="145">
        <v>44728</v>
      </c>
      <c r="EL641" s="135" t="s">
        <v>2090</v>
      </c>
      <c r="EM641" s="152"/>
      <c r="EN641" s="205"/>
      <c r="EO641" s="134">
        <v>44728</v>
      </c>
      <c r="EP641" s="135">
        <v>142</v>
      </c>
      <c r="EQ641" s="134">
        <v>44728</v>
      </c>
      <c r="ER641" s="99">
        <v>72.2</v>
      </c>
      <c r="ES641" s="134">
        <v>44728</v>
      </c>
      <c r="ET641" s="225">
        <v>45</v>
      </c>
      <c r="EU641" s="134">
        <v>44728</v>
      </c>
      <c r="EV641" s="135">
        <v>124</v>
      </c>
      <c r="EW641" s="134">
        <v>44728</v>
      </c>
      <c r="EX641" s="127">
        <v>24</v>
      </c>
      <c r="EY641" s="134">
        <v>44911</v>
      </c>
      <c r="EZ641" s="135">
        <v>6.2</v>
      </c>
      <c r="FA641" s="205"/>
      <c r="FB641" s="205"/>
      <c r="FC641" s="135"/>
      <c r="FD641" s="135"/>
      <c r="FE641" s="134">
        <v>44728</v>
      </c>
      <c r="FF641" s="135" t="s">
        <v>1951</v>
      </c>
      <c r="FG641" s="134">
        <v>44728</v>
      </c>
      <c r="FH641" s="135">
        <v>42</v>
      </c>
      <c r="FI641" s="145">
        <v>44728</v>
      </c>
      <c r="FJ641" s="132" t="s">
        <v>1712</v>
      </c>
      <c r="FK641" s="127">
        <v>98</v>
      </c>
      <c r="FL641" s="111">
        <v>44922</v>
      </c>
      <c r="FM641" s="134" t="s">
        <v>1530</v>
      </c>
      <c r="FN641" s="111">
        <v>45012</v>
      </c>
      <c r="FO641" s="138"/>
      <c r="FP641" s="127" t="s">
        <v>132</v>
      </c>
      <c r="FQ641" s="127" t="s">
        <v>132</v>
      </c>
      <c r="FR641" s="127" t="s">
        <v>132</v>
      </c>
      <c r="FS641" s="138" t="s">
        <v>132</v>
      </c>
      <c r="FT641" s="127" t="s">
        <v>132</v>
      </c>
      <c r="FU641" s="127"/>
      <c r="GM641" s="205"/>
    </row>
    <row r="642" spans="1:195" s="75" customFormat="1" x14ac:dyDescent="0.25">
      <c r="A642" s="85">
        <v>2022</v>
      </c>
      <c r="B642" s="76">
        <v>44926</v>
      </c>
      <c r="C642" s="85" t="s">
        <v>121</v>
      </c>
      <c r="D642" s="85" t="s">
        <v>122</v>
      </c>
      <c r="E642" s="85" t="s">
        <v>123</v>
      </c>
      <c r="F642" s="77">
        <f t="shared" si="392"/>
        <v>641</v>
      </c>
      <c r="G642" s="85" t="s">
        <v>1586</v>
      </c>
      <c r="H642" s="85">
        <v>86</v>
      </c>
      <c r="I642" s="85" t="s">
        <v>797</v>
      </c>
      <c r="J642" s="217" t="s">
        <v>911</v>
      </c>
      <c r="K642" s="77" t="str">
        <f>VLOOKUP(J642,[1]CodMpios!$B$1075:$E$1087,4,FALSE)</f>
        <v>86568 - Puerto Asís</v>
      </c>
      <c r="L642" s="77" t="str">
        <f>VLOOKUP($J642,[1]Coord_Mpios_X_Y!$B$102:$K$114,9,FALSE)</f>
        <v>0,478611463602</v>
      </c>
      <c r="M642" s="77" t="str">
        <f>VLOOKUP($J642,[1]Coord_Mpios_X_Y!$B$102:$K$114,10,FALSE)</f>
        <v>-76,328200149562</v>
      </c>
      <c r="N642" s="86" t="s">
        <v>1592</v>
      </c>
      <c r="O642" s="86" t="s">
        <v>1776</v>
      </c>
      <c r="P642" s="218"/>
      <c r="Q642" s="85" t="s">
        <v>126</v>
      </c>
      <c r="R642" s="108">
        <v>41100437</v>
      </c>
      <c r="S642" s="62" t="str">
        <f t="shared" ref="S642:S705" si="406">CONCATENATE(Q642,R642)</f>
        <v>CC41100437</v>
      </c>
      <c r="T642" s="91" t="s">
        <v>133</v>
      </c>
      <c r="U642" s="85" t="s">
        <v>274</v>
      </c>
      <c r="V642" s="91" t="s">
        <v>1508</v>
      </c>
      <c r="W642" s="85" t="s">
        <v>1509</v>
      </c>
      <c r="X642" s="87">
        <v>17814</v>
      </c>
      <c r="Y642" s="89">
        <f t="shared" si="389"/>
        <v>48</v>
      </c>
      <c r="Z642" s="63">
        <f>VLOOKUP($Y642,[1]Edades!$A$3:$H$153,4,FALSE)</f>
        <v>5</v>
      </c>
      <c r="AA642" s="63" t="str">
        <f>VLOOKUP($Y642,[1]Edades!$A$3:$H$153,6,FALSE)</f>
        <v>5 - Adultez</v>
      </c>
      <c r="AB642" s="63">
        <f>VLOOKUP($Y642,[1]Edades!$A$3:$H$153,7,FALSE)</f>
        <v>10</v>
      </c>
      <c r="AC642" s="63" t="str">
        <f>VLOOKUP($Y642,[1]Edades!$A$3:$H$153,8,FALSE)</f>
        <v>45-49</v>
      </c>
      <c r="AD642" s="91" t="s">
        <v>1590</v>
      </c>
      <c r="AE642" s="85">
        <v>2</v>
      </c>
      <c r="AF642" s="85" t="s">
        <v>807</v>
      </c>
      <c r="AG642" s="86" t="s">
        <v>1777</v>
      </c>
      <c r="AH642" s="85" t="s">
        <v>807</v>
      </c>
      <c r="AI642" s="85" t="s">
        <v>807</v>
      </c>
      <c r="AJ642" s="85" t="s">
        <v>807</v>
      </c>
      <c r="AK642" s="86" t="s">
        <v>1592</v>
      </c>
      <c r="AL642" s="86" t="s">
        <v>1601</v>
      </c>
      <c r="AM642" s="85" t="s">
        <v>1786</v>
      </c>
      <c r="AN642" s="85" t="s">
        <v>131</v>
      </c>
      <c r="AO642" s="85" t="s">
        <v>131</v>
      </c>
      <c r="AP642" s="85" t="s">
        <v>131</v>
      </c>
      <c r="AQ642" s="75" t="s">
        <v>1841</v>
      </c>
      <c r="AR642" s="53" t="str">
        <f t="shared" si="390"/>
        <v>86568 - Puerto Asís</v>
      </c>
      <c r="AS642" s="85" t="s">
        <v>1655</v>
      </c>
      <c r="AT642" s="85">
        <v>3102671847</v>
      </c>
      <c r="AU642" s="85" t="s">
        <v>1219</v>
      </c>
      <c r="AV642" s="85"/>
      <c r="AW642" s="85"/>
      <c r="AX642" s="85"/>
      <c r="AY642" s="85"/>
      <c r="AZ642" s="85"/>
      <c r="BA642" s="85">
        <v>86</v>
      </c>
      <c r="BB642" s="85" t="s">
        <v>1778</v>
      </c>
      <c r="BC642" s="85">
        <v>86568</v>
      </c>
      <c r="BD642" s="85" t="s">
        <v>1655</v>
      </c>
      <c r="BE642" s="89">
        <v>860010017201</v>
      </c>
      <c r="BF642" s="49" t="s">
        <v>1081</v>
      </c>
      <c r="BG642" s="85" t="s">
        <v>1779</v>
      </c>
      <c r="BH642" s="85" t="s">
        <v>1780</v>
      </c>
      <c r="BI642" s="85">
        <v>4201616</v>
      </c>
      <c r="BJ642" s="85"/>
      <c r="BK642" s="85"/>
      <c r="BL642" s="85" t="s">
        <v>807</v>
      </c>
      <c r="BM642" s="85" t="s">
        <v>130</v>
      </c>
      <c r="BN642" s="85" t="s">
        <v>132</v>
      </c>
      <c r="BO642" s="85">
        <v>0</v>
      </c>
      <c r="BP642" s="85" t="s">
        <v>132</v>
      </c>
      <c r="BQ642" s="85" t="s">
        <v>132</v>
      </c>
      <c r="BR642" s="85" t="s">
        <v>807</v>
      </c>
      <c r="BS642" s="85" t="s">
        <v>807</v>
      </c>
      <c r="BT642" s="90">
        <v>44726</v>
      </c>
      <c r="BU642" s="85" t="s">
        <v>1677</v>
      </c>
      <c r="BV642" s="85" t="s">
        <v>130</v>
      </c>
      <c r="BW642" s="91" t="s">
        <v>1678</v>
      </c>
      <c r="BX642" s="85"/>
      <c r="BY642" s="88" t="s">
        <v>130</v>
      </c>
      <c r="BZ642" s="85" t="s">
        <v>807</v>
      </c>
      <c r="CA642" s="85" t="s">
        <v>807</v>
      </c>
      <c r="CB642" s="85"/>
      <c r="CC642" s="85"/>
      <c r="CD642" s="85" t="s">
        <v>131</v>
      </c>
      <c r="CE642" s="88" t="s">
        <v>1681</v>
      </c>
      <c r="CF642" s="80" t="str">
        <f>E642</f>
        <v>HTA</v>
      </c>
      <c r="CG642" s="109">
        <v>72</v>
      </c>
      <c r="CH642" s="95">
        <v>156</v>
      </c>
      <c r="CI642" s="50">
        <f t="shared" ref="CI642:CI705" si="407">(CG642/((CH642/100)*(CH642/100)))</f>
        <v>29.585798816568044</v>
      </c>
      <c r="CJ642" s="18" t="str">
        <f t="shared" ref="CJ642:CJ705" si="408">IFERROR(IF(CI642&lt;=18.5,"BAJO PESO",IF(AND(CI642&gt;18.5,CI642&lt;25),"NORMAL",IF(AND(CI642&gt;=25,CI642&lt;=30),"SOBREPESO","OBESIDAD"))),"SIN DATO")</f>
        <v>SOBREPESO</v>
      </c>
      <c r="CK642" s="95" t="e">
        <f>Hoja1!L644</f>
        <v>#DIV/0!</v>
      </c>
      <c r="CL642" s="10" t="s">
        <v>807</v>
      </c>
      <c r="CM642" s="97">
        <v>44726</v>
      </c>
      <c r="CN642" s="92"/>
      <c r="CO642" s="75">
        <v>1</v>
      </c>
      <c r="CP642" s="98">
        <v>44726</v>
      </c>
      <c r="CQ642" s="75">
        <v>2</v>
      </c>
      <c r="CR642" s="65" t="s">
        <v>1222</v>
      </c>
      <c r="CS642" s="75">
        <v>0</v>
      </c>
      <c r="CT642" s="110" t="s">
        <v>131</v>
      </c>
      <c r="CU642" s="93" t="s">
        <v>807</v>
      </c>
      <c r="CV642" s="92"/>
      <c r="CW642" s="102">
        <v>135</v>
      </c>
      <c r="CX642" s="102">
        <v>85</v>
      </c>
      <c r="CY642" s="93" t="s">
        <v>807</v>
      </c>
      <c r="CZ642" s="92" t="s">
        <v>132</v>
      </c>
      <c r="DA642" s="75" t="s">
        <v>807</v>
      </c>
      <c r="DB642" s="92">
        <v>0</v>
      </c>
      <c r="DC642" s="75" t="str">
        <f t="shared" ref="DC642:DC705" si="409">IF(BN642="SI","TABAQUISMO",IF(BN642="NO","",""))</f>
        <v/>
      </c>
      <c r="DD642" s="16" t="str">
        <f t="shared" ref="DD642:DD705" si="410">IF(AND(CW642&gt;=140,CX642&gt;=90),"PRESION ALTA","")</f>
        <v/>
      </c>
      <c r="DE642" s="16" t="str">
        <f t="shared" ref="DE642:DE705" si="411">IF(FD642&gt;=200,"COLESTEROL ALTO","")</f>
        <v/>
      </c>
      <c r="DF642" s="16" t="str">
        <f t="shared" si="393"/>
        <v/>
      </c>
      <c r="DG642" s="16" t="str">
        <f t="shared" si="391"/>
        <v xml:space="preserve"> +  +  + </v>
      </c>
      <c r="DH642" s="16" t="str">
        <f>E642</f>
        <v>HTA</v>
      </c>
      <c r="DI642" s="98"/>
      <c r="DJ642" s="75" t="str">
        <f t="shared" ref="DJ642:DJ705" si="412">IF(DI642="","NO","SI")</f>
        <v>NO</v>
      </c>
      <c r="DL642" s="98"/>
      <c r="DM642" s="98"/>
      <c r="DN642" s="75" t="str">
        <f t="shared" ref="DN642:DN705" si="413">IF(DM642="","NO","SI")</f>
        <v>NO</v>
      </c>
      <c r="DO642" s="98"/>
      <c r="DP642" s="75" t="str">
        <f t="shared" ref="DP642:DP705" si="414">IF(DO642="","NO","SI")</f>
        <v>NO</v>
      </c>
      <c r="DQ642" s="98"/>
      <c r="DR642" s="75" t="str">
        <f t="shared" ref="DR642:DR705" si="415">IF(DQ642="","NO","SI")</f>
        <v>NO</v>
      </c>
      <c r="DS642" s="98"/>
      <c r="DT642" s="75" t="str">
        <f t="shared" ref="DT642:DT705" si="416">IF(DS642="","NO","SI")</f>
        <v>NO</v>
      </c>
      <c r="DU642" s="98"/>
      <c r="DV642" s="75" t="str">
        <f t="shared" ref="DV642:DV705" si="417">IF(DU642="","NO","SI")</f>
        <v>NO</v>
      </c>
      <c r="DW642" s="98"/>
      <c r="DX642" s="75" t="str">
        <f t="shared" ref="DX642:DX705" si="418">IF(DW642="","NO","SI")</f>
        <v>NO</v>
      </c>
      <c r="DY642" s="98"/>
      <c r="DZ642" s="75" t="str">
        <f t="shared" ref="DZ642:DZ705" si="419">IF(DY642="","NO","SI")</f>
        <v>NO</v>
      </c>
      <c r="EA642" s="98"/>
      <c r="EB642" s="75" t="str">
        <f t="shared" ref="EB642:EB705" si="420">IF(EA642="","NO","SI")</f>
        <v>NO</v>
      </c>
      <c r="EC642" s="98" t="s">
        <v>807</v>
      </c>
      <c r="ED642" s="92" t="s">
        <v>1530</v>
      </c>
      <c r="EE642" s="92"/>
      <c r="EF642" s="98" t="s">
        <v>807</v>
      </c>
      <c r="EG642" s="94"/>
      <c r="EH642" s="99"/>
      <c r="EI642" s="99" t="s">
        <v>807</v>
      </c>
      <c r="EJ642" s="99"/>
      <c r="EK642" s="101"/>
      <c r="EL642" s="92"/>
      <c r="EM642" s="103"/>
      <c r="EN642" s="102"/>
      <c r="EO642" s="101"/>
      <c r="EP642" s="92"/>
      <c r="EQ642" s="101"/>
      <c r="ER642" s="99">
        <v>0</v>
      </c>
      <c r="ES642" s="101"/>
      <c r="ET642" s="192"/>
      <c r="EU642" s="101"/>
      <c r="EV642" s="92"/>
      <c r="EW642" s="187"/>
      <c r="EX642" s="92"/>
      <c r="EY642" s="103"/>
      <c r="EZ642" s="92"/>
      <c r="FA642" s="102"/>
      <c r="FB642" s="102"/>
      <c r="FC642" s="92"/>
      <c r="FD642" s="92"/>
      <c r="FE642" s="103"/>
      <c r="FF642" s="105"/>
      <c r="FG642" s="101"/>
      <c r="FH642" s="104"/>
      <c r="FI642" s="92"/>
      <c r="FJ642" s="94"/>
      <c r="FK642" s="92"/>
      <c r="FL642" s="97">
        <v>44726</v>
      </c>
      <c r="FM642" s="98" t="s">
        <v>1530</v>
      </c>
      <c r="FN642" s="97">
        <v>44818</v>
      </c>
      <c r="FO642" s="107" t="s">
        <v>807</v>
      </c>
      <c r="FP642" s="92" t="s">
        <v>132</v>
      </c>
      <c r="FQ642" s="92" t="s">
        <v>132</v>
      </c>
      <c r="FR642" s="92" t="s">
        <v>132</v>
      </c>
      <c r="FS642" s="107" t="s">
        <v>807</v>
      </c>
      <c r="FT642" s="92" t="s">
        <v>132</v>
      </c>
      <c r="FU642" s="92"/>
      <c r="GM642" s="102"/>
    </row>
    <row r="643" spans="1:195" s="75" customFormat="1" x14ac:dyDescent="0.25">
      <c r="A643" s="85">
        <v>2022</v>
      </c>
      <c r="B643" s="76">
        <v>44926</v>
      </c>
      <c r="C643" s="85" t="s">
        <v>121</v>
      </c>
      <c r="D643" s="85" t="s">
        <v>122</v>
      </c>
      <c r="E643" s="85" t="s">
        <v>123</v>
      </c>
      <c r="F643" s="77">
        <f t="shared" si="392"/>
        <v>642</v>
      </c>
      <c r="G643" s="85" t="s">
        <v>1586</v>
      </c>
      <c r="H643" s="85">
        <v>86</v>
      </c>
      <c r="I643" s="85" t="s">
        <v>797</v>
      </c>
      <c r="J643" s="217" t="s">
        <v>800</v>
      </c>
      <c r="K643" s="77" t="str">
        <f>VLOOKUP(J643,[1]CodMpios!$B$1075:$E$1087,4,FALSE)</f>
        <v>86001 - Mocoa</v>
      </c>
      <c r="L643" s="77" t="str">
        <f>VLOOKUP($J643,[1]Coord_Mpios_X_Y!$B$102:$K$114,9,FALSE)</f>
        <v>1,228574994655</v>
      </c>
      <c r="M643" s="77" t="str">
        <f>VLOOKUP($J643,[1]Coord_Mpios_X_Y!$B$102:$K$114,10,FALSE)</f>
        <v>-76,684362183288</v>
      </c>
      <c r="N643" s="86" t="s">
        <v>1592</v>
      </c>
      <c r="O643" s="86" t="s">
        <v>1776</v>
      </c>
      <c r="P643" s="218"/>
      <c r="Q643" s="85" t="s">
        <v>126</v>
      </c>
      <c r="R643" s="85">
        <v>41594164</v>
      </c>
      <c r="S643" s="62" t="str">
        <f t="shared" si="406"/>
        <v>CC41594164</v>
      </c>
      <c r="T643" s="85" t="s">
        <v>436</v>
      </c>
      <c r="U643" s="85" t="s">
        <v>1511</v>
      </c>
      <c r="V643" s="85" t="s">
        <v>1512</v>
      </c>
      <c r="W643" s="158" t="s">
        <v>489</v>
      </c>
      <c r="X643" s="87">
        <v>19543</v>
      </c>
      <c r="Y643" s="89">
        <f t="shared" ref="Y643:Y706" si="421">YEAR(X643)-YEAR(31/12/2022)</f>
        <v>53</v>
      </c>
      <c r="Z643" s="63">
        <f>VLOOKUP($Y643,[1]Edades!$A$3:$H$153,4,FALSE)</f>
        <v>5</v>
      </c>
      <c r="AA643" s="63" t="str">
        <f>VLOOKUP($Y643,[1]Edades!$A$3:$H$153,6,FALSE)</f>
        <v>5 - Adultez</v>
      </c>
      <c r="AB643" s="63">
        <f>VLOOKUP($Y643,[1]Edades!$A$3:$H$153,7,FALSE)</f>
        <v>11</v>
      </c>
      <c r="AC643" s="63" t="str">
        <f>VLOOKUP($Y643,[1]Edades!$A$3:$H$153,8,FALSE)</f>
        <v>50-54</v>
      </c>
      <c r="AD643" s="91" t="s">
        <v>1590</v>
      </c>
      <c r="AE643" s="85">
        <v>2</v>
      </c>
      <c r="AF643" s="85" t="s">
        <v>807</v>
      </c>
      <c r="AG643" s="86" t="s">
        <v>1777</v>
      </c>
      <c r="AH643" s="85" t="s">
        <v>807</v>
      </c>
      <c r="AI643" s="85" t="s">
        <v>1596</v>
      </c>
      <c r="AJ643" s="85" t="s">
        <v>1591</v>
      </c>
      <c r="AK643" s="86" t="s">
        <v>1592</v>
      </c>
      <c r="AL643" s="86" t="s">
        <v>1600</v>
      </c>
      <c r="AM643" s="85" t="s">
        <v>1786</v>
      </c>
      <c r="AN643" s="85" t="s">
        <v>131</v>
      </c>
      <c r="AO643" s="85" t="s">
        <v>131</v>
      </c>
      <c r="AP643" s="85" t="s">
        <v>131</v>
      </c>
      <c r="AQ643" s="75" t="s">
        <v>1841</v>
      </c>
      <c r="AR643" s="53" t="str">
        <f t="shared" ref="AR643:AR706" si="422">K643</f>
        <v>86001 - Mocoa</v>
      </c>
      <c r="AS643" s="88" t="s">
        <v>1664</v>
      </c>
      <c r="AT643" s="85">
        <v>3112334464</v>
      </c>
      <c r="AU643" s="85" t="s">
        <v>1219</v>
      </c>
      <c r="AV643" s="85"/>
      <c r="AW643" s="85"/>
      <c r="AX643" s="85"/>
      <c r="AY643" s="85"/>
      <c r="AZ643" s="85"/>
      <c r="BA643" s="85">
        <v>86</v>
      </c>
      <c r="BB643" s="85" t="s">
        <v>1778</v>
      </c>
      <c r="BC643" s="85">
        <v>86001</v>
      </c>
      <c r="BD643" s="85" t="s">
        <v>1586</v>
      </c>
      <c r="BE643" s="89">
        <v>860010017201</v>
      </c>
      <c r="BF643" s="49" t="s">
        <v>1079</v>
      </c>
      <c r="BG643" s="85" t="s">
        <v>1779</v>
      </c>
      <c r="BH643" s="85" t="s">
        <v>1780</v>
      </c>
      <c r="BI643" s="85">
        <v>4201616</v>
      </c>
      <c r="BJ643" s="85"/>
      <c r="BK643" s="85"/>
      <c r="BL643" s="85" t="s">
        <v>807</v>
      </c>
      <c r="BM643" s="85" t="s">
        <v>130</v>
      </c>
      <c r="BN643" s="85" t="s">
        <v>132</v>
      </c>
      <c r="BO643" s="85">
        <v>0</v>
      </c>
      <c r="BP643" s="85" t="s">
        <v>132</v>
      </c>
      <c r="BQ643" s="85" t="s">
        <v>132</v>
      </c>
      <c r="BR643" s="85" t="s">
        <v>1676</v>
      </c>
      <c r="BS643" s="85" t="s">
        <v>132</v>
      </c>
      <c r="BT643" s="87">
        <v>44886</v>
      </c>
      <c r="BU643" s="85" t="s">
        <v>1677</v>
      </c>
      <c r="BV643" s="85" t="s">
        <v>130</v>
      </c>
      <c r="BW643" s="91" t="s">
        <v>1678</v>
      </c>
      <c r="BX643" s="85" t="s">
        <v>132</v>
      </c>
      <c r="BY643" s="85" t="s">
        <v>132</v>
      </c>
      <c r="BZ643" s="85" t="s">
        <v>130</v>
      </c>
      <c r="CA643" s="85" t="s">
        <v>132</v>
      </c>
      <c r="CB643" s="85" t="s">
        <v>132</v>
      </c>
      <c r="CC643" s="85" t="s">
        <v>132</v>
      </c>
      <c r="CD643" s="85" t="s">
        <v>132</v>
      </c>
      <c r="CE643" s="85" t="s">
        <v>1681</v>
      </c>
      <c r="CF643" s="85" t="s">
        <v>1842</v>
      </c>
      <c r="CG643" s="92">
        <v>75</v>
      </c>
      <c r="CH643" s="92">
        <v>160</v>
      </c>
      <c r="CI643" s="50">
        <f t="shared" si="407"/>
        <v>29.296874999999993</v>
      </c>
      <c r="CJ643" s="18" t="str">
        <f t="shared" si="408"/>
        <v>SOBREPESO</v>
      </c>
      <c r="CK643" s="95">
        <f>Hoja1!L645</f>
        <v>3</v>
      </c>
      <c r="CL643" s="10" t="s">
        <v>1112</v>
      </c>
      <c r="CM643" s="98">
        <v>44728</v>
      </c>
      <c r="CN643" s="92"/>
      <c r="CO643" s="75">
        <v>1</v>
      </c>
      <c r="CP643" s="98">
        <v>44610</v>
      </c>
      <c r="CQ643" s="75">
        <v>2</v>
      </c>
      <c r="CR643" s="65" t="s">
        <v>1222</v>
      </c>
      <c r="CS643" s="75">
        <v>0</v>
      </c>
      <c r="CT643" s="110" t="s">
        <v>131</v>
      </c>
      <c r="CU643" s="92" t="s">
        <v>132</v>
      </c>
      <c r="CV643" s="92"/>
      <c r="CW643" s="92">
        <v>120</v>
      </c>
      <c r="CX643" s="92">
        <v>70</v>
      </c>
      <c r="CY643" s="93" t="s">
        <v>131</v>
      </c>
      <c r="CZ643" s="92" t="s">
        <v>130</v>
      </c>
      <c r="DA643" s="92" t="s">
        <v>132</v>
      </c>
      <c r="DB643" s="92">
        <v>0</v>
      </c>
      <c r="DC643" s="75" t="str">
        <f t="shared" si="409"/>
        <v/>
      </c>
      <c r="DD643" s="16" t="str">
        <f t="shared" si="410"/>
        <v/>
      </c>
      <c r="DE643" s="16" t="str">
        <f t="shared" si="411"/>
        <v/>
      </c>
      <c r="DF643" s="16" t="str">
        <f t="shared" si="393"/>
        <v/>
      </c>
      <c r="DG643" s="16" t="str">
        <f t="shared" ref="DG643:DG706" si="423">CONCATENATE(DC643," + ",DD643," + ",DE643," + ",DF643)</f>
        <v xml:space="preserve"> +  +  + </v>
      </c>
      <c r="DH643" s="16" t="str">
        <f t="shared" ref="DH643:DH644" si="424">E643</f>
        <v>HTA</v>
      </c>
      <c r="DI643" s="98"/>
      <c r="DJ643" s="75" t="str">
        <f t="shared" si="412"/>
        <v>NO</v>
      </c>
      <c r="DL643" s="98"/>
      <c r="DM643" s="97">
        <v>44610</v>
      </c>
      <c r="DN643" s="75" t="str">
        <f t="shared" si="413"/>
        <v>SI</v>
      </c>
      <c r="DO643" s="98"/>
      <c r="DP643" s="75" t="str">
        <f t="shared" si="414"/>
        <v>NO</v>
      </c>
      <c r="DQ643" s="98"/>
      <c r="DR643" s="75" t="str">
        <f t="shared" si="415"/>
        <v>NO</v>
      </c>
      <c r="DS643" s="98"/>
      <c r="DT643" s="75" t="str">
        <f t="shared" si="416"/>
        <v>NO</v>
      </c>
      <c r="DU643" s="98"/>
      <c r="DV643" s="75" t="str">
        <f t="shared" si="417"/>
        <v>NO</v>
      </c>
      <c r="DW643" s="98"/>
      <c r="DX643" s="75" t="str">
        <f t="shared" si="418"/>
        <v>NO</v>
      </c>
      <c r="DY643" s="98">
        <v>44596</v>
      </c>
      <c r="DZ643" s="75" t="str">
        <f t="shared" si="419"/>
        <v>SI</v>
      </c>
      <c r="EA643" s="98"/>
      <c r="EB643" s="75" t="str">
        <f t="shared" si="420"/>
        <v>NO</v>
      </c>
      <c r="EC643" s="98" t="s">
        <v>132</v>
      </c>
      <c r="ED643" s="92" t="s">
        <v>1530</v>
      </c>
      <c r="EE643" s="92" t="s">
        <v>807</v>
      </c>
      <c r="EF643" s="92" t="s">
        <v>1814</v>
      </c>
      <c r="EG643" s="94"/>
      <c r="EH643" s="99" t="s">
        <v>131</v>
      </c>
      <c r="EI643" s="92">
        <v>2</v>
      </c>
      <c r="EJ643" s="92"/>
      <c r="EK643" s="106">
        <v>44596</v>
      </c>
      <c r="EL643" s="92">
        <v>0.84</v>
      </c>
      <c r="EM643" s="100">
        <v>44596</v>
      </c>
      <c r="EN643" s="99">
        <v>87</v>
      </c>
      <c r="EO643" s="106">
        <v>44596</v>
      </c>
      <c r="EP643" s="92">
        <v>200</v>
      </c>
      <c r="EQ643" s="106">
        <v>44596</v>
      </c>
      <c r="ER643" s="99">
        <v>59.599999999999994</v>
      </c>
      <c r="ES643" s="106">
        <v>44596</v>
      </c>
      <c r="ET643" s="192">
        <v>118</v>
      </c>
      <c r="EU643" s="106">
        <v>44596</v>
      </c>
      <c r="EV643" s="92">
        <v>112</v>
      </c>
      <c r="EW643" s="106">
        <v>44596</v>
      </c>
      <c r="EX643" s="92">
        <v>17.739999999999998</v>
      </c>
      <c r="EY643" s="103"/>
      <c r="EZ643" s="92"/>
      <c r="FA643" s="99"/>
      <c r="FB643" s="99"/>
      <c r="FC643" s="92"/>
      <c r="FD643" s="92"/>
      <c r="FE643" s="100">
        <v>44596</v>
      </c>
      <c r="FF643" s="105">
        <v>13.5</v>
      </c>
      <c r="FG643" s="106">
        <v>44596</v>
      </c>
      <c r="FH643" s="105">
        <v>76.099999999999994</v>
      </c>
      <c r="FI643" s="92"/>
      <c r="FJ643" s="94"/>
      <c r="FK643" s="92">
        <v>98</v>
      </c>
      <c r="FL643" s="98">
        <v>44886</v>
      </c>
      <c r="FM643" s="98" t="s">
        <v>1530</v>
      </c>
      <c r="FN643" s="98">
        <v>44978</v>
      </c>
      <c r="FO643" s="107"/>
      <c r="FP643" s="92" t="s">
        <v>132</v>
      </c>
      <c r="FQ643" s="92" t="s">
        <v>132</v>
      </c>
      <c r="FR643" s="92" t="s">
        <v>132</v>
      </c>
      <c r="FS643" s="107" t="s">
        <v>807</v>
      </c>
      <c r="FT643" s="92" t="s">
        <v>132</v>
      </c>
      <c r="FU643" s="92"/>
      <c r="GM643" s="99"/>
    </row>
    <row r="644" spans="1:195" s="75" customFormat="1" x14ac:dyDescent="0.25">
      <c r="A644" s="85">
        <v>2022</v>
      </c>
      <c r="B644" s="76">
        <v>44926</v>
      </c>
      <c r="C644" s="85" t="s">
        <v>121</v>
      </c>
      <c r="D644" s="85" t="s">
        <v>122</v>
      </c>
      <c r="E644" s="85" t="s">
        <v>123</v>
      </c>
      <c r="F644" s="77">
        <f t="shared" ref="F644:F707" si="425">F643+1</f>
        <v>643</v>
      </c>
      <c r="G644" s="85" t="s">
        <v>1586</v>
      </c>
      <c r="H644" s="85">
        <v>86</v>
      </c>
      <c r="I644" s="85" t="s">
        <v>797</v>
      </c>
      <c r="J644" s="217" t="s">
        <v>800</v>
      </c>
      <c r="K644" s="77" t="str">
        <f>VLOOKUP(J644,[1]CodMpios!$B$1075:$E$1087,4,FALSE)</f>
        <v>86001 - Mocoa</v>
      </c>
      <c r="L644" s="77" t="str">
        <f>VLOOKUP($J644,[1]Coord_Mpios_X_Y!$B$102:$K$114,9,FALSE)</f>
        <v>1,228574994655</v>
      </c>
      <c r="M644" s="77" t="str">
        <f>VLOOKUP($J644,[1]Coord_Mpios_X_Y!$B$102:$K$114,10,FALSE)</f>
        <v>-76,684362183288</v>
      </c>
      <c r="N644" s="86" t="s">
        <v>1775</v>
      </c>
      <c r="O644" s="86" t="s">
        <v>1776</v>
      </c>
      <c r="P644" s="218"/>
      <c r="Q644" s="85" t="s">
        <v>126</v>
      </c>
      <c r="R644" s="85">
        <v>27108223</v>
      </c>
      <c r="S644" s="62" t="str">
        <f t="shared" si="406"/>
        <v>CC27108223</v>
      </c>
      <c r="T644" s="85" t="s">
        <v>189</v>
      </c>
      <c r="U644" s="85" t="s">
        <v>456</v>
      </c>
      <c r="V644" s="85" t="s">
        <v>439</v>
      </c>
      <c r="W644" s="158" t="s">
        <v>143</v>
      </c>
      <c r="X644" s="87">
        <v>23131</v>
      </c>
      <c r="Y644" s="89">
        <f t="shared" si="421"/>
        <v>63</v>
      </c>
      <c r="Z644" s="63">
        <f>VLOOKUP($Y644,[1]Edades!$A$3:$H$153,4,FALSE)</f>
        <v>6</v>
      </c>
      <c r="AA644" s="63" t="str">
        <f>VLOOKUP($Y644,[1]Edades!$A$3:$H$153,6,FALSE)</f>
        <v>6 - Persona mayor</v>
      </c>
      <c r="AB644" s="63">
        <f>VLOOKUP($Y644,[1]Edades!$A$3:$H$153,7,FALSE)</f>
        <v>13</v>
      </c>
      <c r="AC644" s="63" t="str">
        <f>VLOOKUP($Y644,[1]Edades!$A$3:$H$153,8,FALSE)</f>
        <v>60-64</v>
      </c>
      <c r="AD644" s="91" t="s">
        <v>1590</v>
      </c>
      <c r="AE644" s="85">
        <v>2</v>
      </c>
      <c r="AF644" s="85" t="s">
        <v>807</v>
      </c>
      <c r="AG644" s="86" t="s">
        <v>1777</v>
      </c>
      <c r="AH644" s="85" t="s">
        <v>807</v>
      </c>
      <c r="AI644" s="85" t="s">
        <v>807</v>
      </c>
      <c r="AJ644" s="85" t="s">
        <v>807</v>
      </c>
      <c r="AK644" s="86" t="s">
        <v>1775</v>
      </c>
      <c r="AL644" s="86" t="s">
        <v>1600</v>
      </c>
      <c r="AM644" s="85" t="s">
        <v>1786</v>
      </c>
      <c r="AN644" s="85" t="s">
        <v>131</v>
      </c>
      <c r="AO644" s="85" t="s">
        <v>131</v>
      </c>
      <c r="AP644" s="85" t="s">
        <v>131</v>
      </c>
      <c r="AQ644" s="75" t="s">
        <v>1841</v>
      </c>
      <c r="AR644" s="53" t="str">
        <f t="shared" si="422"/>
        <v>86001 - Mocoa</v>
      </c>
      <c r="AS644" s="85" t="s">
        <v>1586</v>
      </c>
      <c r="AT644" s="85">
        <v>3213932765</v>
      </c>
      <c r="AU644" s="85" t="s">
        <v>1219</v>
      </c>
      <c r="AV644" s="85"/>
      <c r="AW644" s="85"/>
      <c r="AX644" s="85"/>
      <c r="AY644" s="85"/>
      <c r="AZ644" s="85"/>
      <c r="BA644" s="85">
        <v>86</v>
      </c>
      <c r="BB644" s="85" t="s">
        <v>1778</v>
      </c>
      <c r="BC644" s="85">
        <v>86001</v>
      </c>
      <c r="BD644" s="85" t="s">
        <v>1586</v>
      </c>
      <c r="BE644" s="89">
        <v>860010017201</v>
      </c>
      <c r="BF644" s="49" t="s">
        <v>1079</v>
      </c>
      <c r="BG644" s="85" t="s">
        <v>1779</v>
      </c>
      <c r="BH644" s="85" t="s">
        <v>1780</v>
      </c>
      <c r="BI644" s="85">
        <v>4201616</v>
      </c>
      <c r="BJ644" s="85"/>
      <c r="BK644" s="85"/>
      <c r="BL644" s="85" t="s">
        <v>807</v>
      </c>
      <c r="BM644" s="85" t="s">
        <v>130</v>
      </c>
      <c r="BN644" s="85" t="s">
        <v>132</v>
      </c>
      <c r="BO644" s="85">
        <v>0</v>
      </c>
      <c r="BP644" s="85" t="s">
        <v>132</v>
      </c>
      <c r="BQ644" s="85" t="s">
        <v>132</v>
      </c>
      <c r="BR644" s="85" t="s">
        <v>807</v>
      </c>
      <c r="BS644" s="85" t="s">
        <v>807</v>
      </c>
      <c r="BT644" s="87">
        <v>44848</v>
      </c>
      <c r="BU644" s="85" t="s">
        <v>1677</v>
      </c>
      <c r="BV644" s="85" t="s">
        <v>130</v>
      </c>
      <c r="BW644" s="91" t="s">
        <v>1808</v>
      </c>
      <c r="BX644" s="85"/>
      <c r="BY644" s="88" t="s">
        <v>130</v>
      </c>
      <c r="BZ644" s="85" t="s">
        <v>807</v>
      </c>
      <c r="CA644" s="85" t="s">
        <v>807</v>
      </c>
      <c r="CB644" s="85"/>
      <c r="CC644" s="85"/>
      <c r="CD644" s="85" t="s">
        <v>131</v>
      </c>
      <c r="CE644" s="88" t="s">
        <v>1681</v>
      </c>
      <c r="CF644" s="80" t="str">
        <f t="shared" ref="CF644:CF645" si="426">E644</f>
        <v>HTA</v>
      </c>
      <c r="CG644" s="92">
        <v>66</v>
      </c>
      <c r="CH644" s="92">
        <v>160</v>
      </c>
      <c r="CI644" s="50">
        <f t="shared" si="407"/>
        <v>25.781249999999996</v>
      </c>
      <c r="CJ644" s="18" t="str">
        <f t="shared" si="408"/>
        <v>SOBREPESO</v>
      </c>
      <c r="CK644" s="95" t="e">
        <f>Hoja1!L646</f>
        <v>#DIV/0!</v>
      </c>
      <c r="CL644" s="10" t="s">
        <v>807</v>
      </c>
      <c r="CM644" s="98">
        <v>44735</v>
      </c>
      <c r="CN644" s="92"/>
      <c r="CO644" s="75">
        <v>1</v>
      </c>
      <c r="CP644" s="98">
        <v>44461</v>
      </c>
      <c r="CQ644" s="75">
        <v>2</v>
      </c>
      <c r="CR644" s="65" t="s">
        <v>1222</v>
      </c>
      <c r="CS644" s="75">
        <v>0</v>
      </c>
      <c r="CT644" s="110" t="s">
        <v>131</v>
      </c>
      <c r="CU644" s="93" t="s">
        <v>807</v>
      </c>
      <c r="CV644" s="92"/>
      <c r="CW644" s="92">
        <v>120</v>
      </c>
      <c r="CX644" s="92">
        <v>70</v>
      </c>
      <c r="CY644" s="93" t="s">
        <v>807</v>
      </c>
      <c r="CZ644" s="92" t="s">
        <v>132</v>
      </c>
      <c r="DA644" s="75" t="s">
        <v>807</v>
      </c>
      <c r="DB644" s="92">
        <v>0</v>
      </c>
      <c r="DC644" s="75" t="str">
        <f t="shared" si="409"/>
        <v/>
      </c>
      <c r="DD644" s="16" t="str">
        <f t="shared" si="410"/>
        <v/>
      </c>
      <c r="DE644" s="16" t="str">
        <f t="shared" si="411"/>
        <v/>
      </c>
      <c r="DF644" s="16" t="str">
        <f t="shared" ref="DF644:DF707" si="427">IF(AND(AE644=2,FF644&gt;=50),"HDL ALTO",IF(AND(AE644=1,FF644&gt;=40),"HDL ALTO",""))</f>
        <v/>
      </c>
      <c r="DG644" s="16" t="str">
        <f t="shared" si="423"/>
        <v xml:space="preserve"> +  +  + </v>
      </c>
      <c r="DH644" s="16" t="str">
        <f t="shared" si="424"/>
        <v>HTA</v>
      </c>
      <c r="DI644" s="98"/>
      <c r="DJ644" s="75" t="str">
        <f t="shared" si="412"/>
        <v>NO</v>
      </c>
      <c r="DL644" s="98"/>
      <c r="DM644" s="97">
        <v>44848</v>
      </c>
      <c r="DN644" s="75" t="str">
        <f t="shared" si="413"/>
        <v>SI</v>
      </c>
      <c r="DO644" s="98"/>
      <c r="DP644" s="75" t="str">
        <f t="shared" si="414"/>
        <v>NO</v>
      </c>
      <c r="DQ644" s="98"/>
      <c r="DR644" s="75" t="str">
        <f t="shared" si="415"/>
        <v>NO</v>
      </c>
      <c r="DS644" s="98"/>
      <c r="DT644" s="75" t="str">
        <f t="shared" si="416"/>
        <v>NO</v>
      </c>
      <c r="DU644" s="98"/>
      <c r="DV644" s="75" t="str">
        <f t="shared" si="417"/>
        <v>NO</v>
      </c>
      <c r="DW644" s="98"/>
      <c r="DX644" s="75" t="str">
        <f t="shared" si="418"/>
        <v>NO</v>
      </c>
      <c r="DY644" s="98"/>
      <c r="DZ644" s="75" t="str">
        <f t="shared" si="419"/>
        <v>NO</v>
      </c>
      <c r="EA644" s="98"/>
      <c r="EB644" s="75" t="str">
        <f t="shared" si="420"/>
        <v>NO</v>
      </c>
      <c r="EC644" s="98" t="s">
        <v>807</v>
      </c>
      <c r="ED644" s="92" t="s">
        <v>1530</v>
      </c>
      <c r="EE644" s="92"/>
      <c r="EF644" s="98" t="s">
        <v>807</v>
      </c>
      <c r="EG644" s="94"/>
      <c r="EH644" s="92"/>
      <c r="EI644" s="99" t="s">
        <v>807</v>
      </c>
      <c r="EJ644" s="99"/>
      <c r="EK644" s="101">
        <v>44604</v>
      </c>
      <c r="EL644" s="92">
        <v>0.99</v>
      </c>
      <c r="EM644" s="103">
        <v>44604</v>
      </c>
      <c r="EN644" s="92">
        <v>91</v>
      </c>
      <c r="EO644" s="101"/>
      <c r="EP644" s="92"/>
      <c r="EQ644" s="101"/>
      <c r="ER644" s="99">
        <v>0</v>
      </c>
      <c r="ES644" s="101"/>
      <c r="ET644" s="192"/>
      <c r="EU644" s="101"/>
      <c r="EV644" s="92"/>
      <c r="EW644" s="101"/>
      <c r="EX644" s="92"/>
      <c r="EY644" s="103"/>
      <c r="EZ644" s="92"/>
      <c r="FA644" s="92"/>
      <c r="FB644" s="92"/>
      <c r="FC644" s="92"/>
      <c r="FD644" s="92"/>
      <c r="FE644" s="103">
        <v>44604</v>
      </c>
      <c r="FF644" s="105">
        <v>1.9</v>
      </c>
      <c r="FG644" s="101"/>
      <c r="FH644" s="105"/>
      <c r="FI644" s="92"/>
      <c r="FJ644" s="94"/>
      <c r="FK644" s="92"/>
      <c r="FL644" s="98">
        <v>44848</v>
      </c>
      <c r="FM644" s="98" t="s">
        <v>1530</v>
      </c>
      <c r="FN644" s="98">
        <v>44909</v>
      </c>
      <c r="FO644" s="107"/>
      <c r="FP644" s="92" t="s">
        <v>132</v>
      </c>
      <c r="FQ644" s="92" t="s">
        <v>132</v>
      </c>
      <c r="FR644" s="92" t="s">
        <v>132</v>
      </c>
      <c r="FS644" s="107" t="s">
        <v>807</v>
      </c>
      <c r="FT644" s="92" t="s">
        <v>132</v>
      </c>
      <c r="FU644" s="92"/>
      <c r="GM644" s="92"/>
    </row>
    <row r="645" spans="1:195" s="75" customFormat="1" x14ac:dyDescent="0.25">
      <c r="A645" s="85">
        <v>2022</v>
      </c>
      <c r="B645" s="76">
        <v>44926</v>
      </c>
      <c r="C645" s="85" t="s">
        <v>121</v>
      </c>
      <c r="D645" s="85" t="s">
        <v>122</v>
      </c>
      <c r="E645" s="85" t="s">
        <v>123</v>
      </c>
      <c r="F645" s="77">
        <f t="shared" si="425"/>
        <v>644</v>
      </c>
      <c r="G645" s="85" t="s">
        <v>1586</v>
      </c>
      <c r="H645" s="85">
        <v>86</v>
      </c>
      <c r="I645" s="85" t="s">
        <v>797</v>
      </c>
      <c r="J645" s="217" t="s">
        <v>800</v>
      </c>
      <c r="K645" s="77" t="str">
        <f>VLOOKUP(J645,[1]CodMpios!$B$1075:$E$1087,4,FALSE)</f>
        <v>86001 - Mocoa</v>
      </c>
      <c r="L645" s="77" t="str">
        <f>VLOOKUP($J645,[1]Coord_Mpios_X_Y!$B$102:$K$114,9,FALSE)</f>
        <v>1,228574994655</v>
      </c>
      <c r="M645" s="77" t="str">
        <f>VLOOKUP($J645,[1]Coord_Mpios_X_Y!$B$102:$K$114,10,FALSE)</f>
        <v>-76,684362183288</v>
      </c>
      <c r="N645" s="86" t="s">
        <v>1775</v>
      </c>
      <c r="O645" s="86" t="s">
        <v>1776</v>
      </c>
      <c r="P645" s="218"/>
      <c r="Q645" s="85" t="s">
        <v>126</v>
      </c>
      <c r="R645" s="85">
        <v>27355096</v>
      </c>
      <c r="S645" s="62" t="str">
        <f t="shared" si="406"/>
        <v>CC27355096</v>
      </c>
      <c r="T645" s="85" t="s">
        <v>133</v>
      </c>
      <c r="U645" s="85" t="s">
        <v>1503</v>
      </c>
      <c r="V645" s="85" t="s">
        <v>1504</v>
      </c>
      <c r="W645" s="158" t="s">
        <v>458</v>
      </c>
      <c r="X645" s="87">
        <v>22466</v>
      </c>
      <c r="Y645" s="89">
        <f t="shared" si="421"/>
        <v>61</v>
      </c>
      <c r="Z645" s="63">
        <f>VLOOKUP($Y645,[1]Edades!$A$3:$H$153,4,FALSE)</f>
        <v>6</v>
      </c>
      <c r="AA645" s="63" t="str">
        <f>VLOOKUP($Y645,[1]Edades!$A$3:$H$153,6,FALSE)</f>
        <v>6 - Persona mayor</v>
      </c>
      <c r="AB645" s="63">
        <f>VLOOKUP($Y645,[1]Edades!$A$3:$H$153,7,FALSE)</f>
        <v>13</v>
      </c>
      <c r="AC645" s="63" t="str">
        <f>VLOOKUP($Y645,[1]Edades!$A$3:$H$153,8,FALSE)</f>
        <v>60-64</v>
      </c>
      <c r="AD645" s="91" t="s">
        <v>1590</v>
      </c>
      <c r="AE645" s="85">
        <v>2</v>
      </c>
      <c r="AF645" s="85" t="s">
        <v>807</v>
      </c>
      <c r="AG645" s="86" t="s">
        <v>212</v>
      </c>
      <c r="AH645" s="86" t="s">
        <v>130</v>
      </c>
      <c r="AI645" s="85" t="s">
        <v>807</v>
      </c>
      <c r="AJ645" s="85" t="s">
        <v>807</v>
      </c>
      <c r="AK645" s="86" t="s">
        <v>1775</v>
      </c>
      <c r="AL645" s="86" t="s">
        <v>1601</v>
      </c>
      <c r="AM645" s="85" t="s">
        <v>1786</v>
      </c>
      <c r="AN645" s="85" t="s">
        <v>131</v>
      </c>
      <c r="AO645" s="85" t="s">
        <v>131</v>
      </c>
      <c r="AP645" s="85" t="s">
        <v>131</v>
      </c>
      <c r="AQ645" s="86" t="s">
        <v>1787</v>
      </c>
      <c r="AR645" s="53" t="str">
        <f t="shared" si="422"/>
        <v>86001 - Mocoa</v>
      </c>
      <c r="AS645" s="85" t="s">
        <v>1586</v>
      </c>
      <c r="AT645" s="85">
        <v>3102839808</v>
      </c>
      <c r="AU645" s="85" t="s">
        <v>1219</v>
      </c>
      <c r="AV645" s="85"/>
      <c r="AW645" s="85"/>
      <c r="AX645" s="85"/>
      <c r="AY645" s="85"/>
      <c r="AZ645" s="85"/>
      <c r="BA645" s="85">
        <v>86</v>
      </c>
      <c r="BB645" s="85" t="s">
        <v>1778</v>
      </c>
      <c r="BC645" s="85">
        <v>86001</v>
      </c>
      <c r="BD645" s="85" t="s">
        <v>1586</v>
      </c>
      <c r="BE645" s="89">
        <v>860010017201</v>
      </c>
      <c r="BF645" s="49" t="s">
        <v>1079</v>
      </c>
      <c r="BG645" s="85" t="s">
        <v>1779</v>
      </c>
      <c r="BH645" s="85" t="s">
        <v>1780</v>
      </c>
      <c r="BI645" s="85">
        <v>4201616</v>
      </c>
      <c r="BJ645" s="85"/>
      <c r="BK645" s="85"/>
      <c r="BL645" s="85" t="s">
        <v>807</v>
      </c>
      <c r="BM645" s="85" t="s">
        <v>130</v>
      </c>
      <c r="BN645" s="85" t="s">
        <v>132</v>
      </c>
      <c r="BO645" s="85">
        <v>0</v>
      </c>
      <c r="BP645" s="85" t="s">
        <v>132</v>
      </c>
      <c r="BQ645" s="85" t="s">
        <v>132</v>
      </c>
      <c r="BR645" s="85" t="s">
        <v>807</v>
      </c>
      <c r="BS645" s="85" t="s">
        <v>807</v>
      </c>
      <c r="BT645" s="87">
        <v>44736</v>
      </c>
      <c r="BU645" s="85" t="s">
        <v>1677</v>
      </c>
      <c r="BV645" s="85" t="s">
        <v>130</v>
      </c>
      <c r="BW645" s="91" t="s">
        <v>1678</v>
      </c>
      <c r="BX645" s="85"/>
      <c r="BY645" s="88" t="s">
        <v>130</v>
      </c>
      <c r="BZ645" s="85" t="s">
        <v>807</v>
      </c>
      <c r="CA645" s="85" t="s">
        <v>807</v>
      </c>
      <c r="CB645" s="85"/>
      <c r="CC645" s="85"/>
      <c r="CD645" s="85" t="s">
        <v>131</v>
      </c>
      <c r="CE645" s="88" t="s">
        <v>1681</v>
      </c>
      <c r="CF645" s="80" t="str">
        <f t="shared" si="426"/>
        <v>HTA</v>
      </c>
      <c r="CG645" s="92">
        <v>55</v>
      </c>
      <c r="CH645" s="92">
        <v>165</v>
      </c>
      <c r="CI645" s="50">
        <f t="shared" si="407"/>
        <v>20.202020202020204</v>
      </c>
      <c r="CJ645" s="18" t="str">
        <f t="shared" si="408"/>
        <v>NORMAL</v>
      </c>
      <c r="CK645" s="95" t="e">
        <f>Hoja1!L647</f>
        <v>#DIV/0!</v>
      </c>
      <c r="CL645" s="10" t="s">
        <v>807</v>
      </c>
      <c r="CM645" s="98">
        <v>44736</v>
      </c>
      <c r="CN645" s="92"/>
      <c r="CO645" s="75">
        <v>1</v>
      </c>
      <c r="CP645" s="98">
        <v>44736</v>
      </c>
      <c r="CQ645" s="75">
        <v>2</v>
      </c>
      <c r="CR645" s="65" t="s">
        <v>1222</v>
      </c>
      <c r="CS645" s="75">
        <v>0</v>
      </c>
      <c r="CT645" s="110" t="s">
        <v>131</v>
      </c>
      <c r="CU645" s="93" t="s">
        <v>807</v>
      </c>
      <c r="CV645" s="92"/>
      <c r="CW645" s="92">
        <v>140</v>
      </c>
      <c r="CX645" s="92">
        <v>90</v>
      </c>
      <c r="CY645" s="93" t="s">
        <v>807</v>
      </c>
      <c r="CZ645" s="92" t="s">
        <v>132</v>
      </c>
      <c r="DA645" s="75" t="s">
        <v>807</v>
      </c>
      <c r="DB645" s="92">
        <v>0</v>
      </c>
      <c r="DC645" s="75" t="str">
        <f t="shared" si="409"/>
        <v/>
      </c>
      <c r="DD645" s="16" t="str">
        <f t="shared" si="410"/>
        <v>PRESION ALTA</v>
      </c>
      <c r="DE645" s="16" t="str">
        <f t="shared" si="411"/>
        <v/>
      </c>
      <c r="DF645" s="16" t="str">
        <f t="shared" si="427"/>
        <v/>
      </c>
      <c r="DG645" s="16" t="str">
        <f t="shared" si="423"/>
        <v xml:space="preserve"> + PRESION ALTA +  + </v>
      </c>
      <c r="DH645" s="16" t="str">
        <f>VLOOKUP(DG645,Hoja3!$A$19:$B$41,2,FALSE)</f>
        <v>PRESION ALTA</v>
      </c>
      <c r="DI645" s="98"/>
      <c r="DJ645" s="75" t="str">
        <f t="shared" si="412"/>
        <v>NO</v>
      </c>
      <c r="DL645" s="98"/>
      <c r="DM645" s="98"/>
      <c r="DN645" s="75" t="str">
        <f t="shared" si="413"/>
        <v>NO</v>
      </c>
      <c r="DO645" s="98"/>
      <c r="DP645" s="75" t="str">
        <f t="shared" si="414"/>
        <v>NO</v>
      </c>
      <c r="DQ645" s="98"/>
      <c r="DR645" s="75" t="str">
        <f t="shared" si="415"/>
        <v>NO</v>
      </c>
      <c r="DS645" s="98"/>
      <c r="DT645" s="75" t="str">
        <f t="shared" si="416"/>
        <v>NO</v>
      </c>
      <c r="DU645" s="98"/>
      <c r="DV645" s="75" t="str">
        <f t="shared" si="417"/>
        <v>NO</v>
      </c>
      <c r="DW645" s="98"/>
      <c r="DX645" s="75" t="str">
        <f t="shared" si="418"/>
        <v>NO</v>
      </c>
      <c r="DY645" s="98"/>
      <c r="DZ645" s="75" t="str">
        <f t="shared" si="419"/>
        <v>NO</v>
      </c>
      <c r="EA645" s="98"/>
      <c r="EB645" s="75" t="str">
        <f t="shared" si="420"/>
        <v>NO</v>
      </c>
      <c r="EC645" s="98" t="s">
        <v>807</v>
      </c>
      <c r="ED645" s="92" t="s">
        <v>1530</v>
      </c>
      <c r="EE645" s="92"/>
      <c r="EF645" s="98" t="s">
        <v>807</v>
      </c>
      <c r="EG645" s="94"/>
      <c r="EH645" s="92"/>
      <c r="EI645" s="99" t="s">
        <v>807</v>
      </c>
      <c r="EJ645" s="99"/>
      <c r="EK645" s="101"/>
      <c r="EL645" s="92"/>
      <c r="EM645" s="103"/>
      <c r="EN645" s="102"/>
      <c r="EO645" s="101"/>
      <c r="EP645" s="92"/>
      <c r="EQ645" s="101"/>
      <c r="ER645" s="99">
        <v>0</v>
      </c>
      <c r="ES645" s="101"/>
      <c r="ET645" s="192"/>
      <c r="EU645" s="101"/>
      <c r="EV645" s="92"/>
      <c r="EW645" s="101"/>
      <c r="EX645" s="92"/>
      <c r="EY645" s="103"/>
      <c r="EZ645" s="92"/>
      <c r="FA645" s="92"/>
      <c r="FB645" s="92"/>
      <c r="FC645" s="92"/>
      <c r="FD645" s="92"/>
      <c r="FE645" s="103"/>
      <c r="FF645" s="105"/>
      <c r="FG645" s="101"/>
      <c r="FH645" s="105"/>
      <c r="FI645" s="92"/>
      <c r="FJ645" s="94"/>
      <c r="FK645" s="92"/>
      <c r="FL645" s="98">
        <v>44736</v>
      </c>
      <c r="FM645" s="98" t="s">
        <v>1530</v>
      </c>
      <c r="FN645" s="98"/>
      <c r="FO645" s="107" t="s">
        <v>807</v>
      </c>
      <c r="FP645" s="92" t="s">
        <v>132</v>
      </c>
      <c r="FQ645" s="92" t="s">
        <v>132</v>
      </c>
      <c r="FR645" s="92" t="s">
        <v>132</v>
      </c>
      <c r="FS645" s="107" t="s">
        <v>807</v>
      </c>
      <c r="FT645" s="92" t="s">
        <v>132</v>
      </c>
      <c r="FU645" s="92"/>
      <c r="GM645" s="92"/>
    </row>
    <row r="646" spans="1:195" s="75" customFormat="1" ht="26.25" x14ac:dyDescent="0.25">
      <c r="A646" s="85">
        <v>2022</v>
      </c>
      <c r="B646" s="76">
        <v>44926</v>
      </c>
      <c r="C646" s="85" t="s">
        <v>121</v>
      </c>
      <c r="D646" s="85" t="s">
        <v>122</v>
      </c>
      <c r="E646" s="85" t="s">
        <v>123</v>
      </c>
      <c r="F646" s="77">
        <f t="shared" si="425"/>
        <v>645</v>
      </c>
      <c r="G646" s="85" t="s">
        <v>1586</v>
      </c>
      <c r="H646" s="85">
        <v>86</v>
      </c>
      <c r="I646" s="85" t="s">
        <v>797</v>
      </c>
      <c r="J646" s="217" t="s">
        <v>800</v>
      </c>
      <c r="K646" s="77" t="str">
        <f>VLOOKUP(J646,[1]CodMpios!$B$1075:$E$1087,4,FALSE)</f>
        <v>86001 - Mocoa</v>
      </c>
      <c r="L646" s="77" t="str">
        <f>VLOOKUP($J646,[1]Coord_Mpios_X_Y!$B$102:$K$114,9,FALSE)</f>
        <v>1,228574994655</v>
      </c>
      <c r="M646" s="77" t="str">
        <f>VLOOKUP($J646,[1]Coord_Mpios_X_Y!$B$102:$K$114,10,FALSE)</f>
        <v>-76,684362183288</v>
      </c>
      <c r="N646" s="86" t="s">
        <v>1784</v>
      </c>
      <c r="O646" s="86" t="s">
        <v>1776</v>
      </c>
      <c r="P646" s="218"/>
      <c r="Q646" s="85" t="s">
        <v>126</v>
      </c>
      <c r="R646" s="108">
        <v>27240850</v>
      </c>
      <c r="S646" s="62" t="str">
        <f t="shared" si="406"/>
        <v>CC27240850</v>
      </c>
      <c r="T646" s="91" t="s">
        <v>274</v>
      </c>
      <c r="U646" s="85" t="s">
        <v>449</v>
      </c>
      <c r="V646" s="91" t="s">
        <v>334</v>
      </c>
      <c r="W646" s="85"/>
      <c r="X646" s="87">
        <v>13984</v>
      </c>
      <c r="Y646" s="89">
        <f t="shared" si="421"/>
        <v>38</v>
      </c>
      <c r="Z646" s="63">
        <f>VLOOKUP($Y646,[1]Edades!$A$3:$H$153,4,FALSE)</f>
        <v>5</v>
      </c>
      <c r="AA646" s="63" t="str">
        <f>VLOOKUP($Y646,[1]Edades!$A$3:$H$153,6,FALSE)</f>
        <v>5 - Adultez</v>
      </c>
      <c r="AB646" s="63">
        <f>VLOOKUP($Y646,[1]Edades!$A$3:$H$153,7,FALSE)</f>
        <v>8</v>
      </c>
      <c r="AC646" s="63" t="str">
        <f>VLOOKUP($Y646,[1]Edades!$A$3:$H$153,8,FALSE)</f>
        <v>35-39</v>
      </c>
      <c r="AD646" s="91" t="s">
        <v>1590</v>
      </c>
      <c r="AE646" s="85">
        <v>2</v>
      </c>
      <c r="AF646" s="85" t="s">
        <v>807</v>
      </c>
      <c r="AG646" s="127" t="s">
        <v>132</v>
      </c>
      <c r="AH646" s="127" t="s">
        <v>132</v>
      </c>
      <c r="AI646" s="85" t="s">
        <v>2236</v>
      </c>
      <c r="AJ646" s="85" t="s">
        <v>1832</v>
      </c>
      <c r="AK646" s="127" t="s">
        <v>1784</v>
      </c>
      <c r="AL646" s="127" t="s">
        <v>1601</v>
      </c>
      <c r="AM646" s="85" t="s">
        <v>1786</v>
      </c>
      <c r="AN646" s="85" t="s">
        <v>131</v>
      </c>
      <c r="AO646" s="85" t="s">
        <v>131</v>
      </c>
      <c r="AP646" s="85" t="s">
        <v>131</v>
      </c>
      <c r="AQ646" s="127" t="s">
        <v>1841</v>
      </c>
      <c r="AR646" s="53" t="str">
        <f t="shared" si="422"/>
        <v>86001 - Mocoa</v>
      </c>
      <c r="AS646" s="85" t="s">
        <v>1586</v>
      </c>
      <c r="AT646" s="85">
        <v>3125865835</v>
      </c>
      <c r="AU646" s="85" t="s">
        <v>1219</v>
      </c>
      <c r="AV646" s="85"/>
      <c r="AW646" s="85"/>
      <c r="AX646" s="85"/>
      <c r="AY646" s="85"/>
      <c r="AZ646" s="85"/>
      <c r="BA646" s="85">
        <v>86</v>
      </c>
      <c r="BB646" s="85" t="s">
        <v>1778</v>
      </c>
      <c r="BC646" s="85">
        <v>86001</v>
      </c>
      <c r="BD646" s="85" t="s">
        <v>1586</v>
      </c>
      <c r="BE646" s="89">
        <v>860010017201</v>
      </c>
      <c r="BF646" s="49" t="s">
        <v>1079</v>
      </c>
      <c r="BG646" s="85" t="s">
        <v>1779</v>
      </c>
      <c r="BH646" s="85" t="s">
        <v>1780</v>
      </c>
      <c r="BI646" s="85">
        <v>4201616</v>
      </c>
      <c r="BJ646" s="85"/>
      <c r="BK646" s="85"/>
      <c r="BL646" s="85" t="s">
        <v>807</v>
      </c>
      <c r="BM646" s="127" t="s">
        <v>130</v>
      </c>
      <c r="BN646" s="127" t="s">
        <v>132</v>
      </c>
      <c r="BO646" s="85">
        <v>0</v>
      </c>
      <c r="BP646" s="127" t="s">
        <v>132</v>
      </c>
      <c r="BQ646" s="127" t="s">
        <v>132</v>
      </c>
      <c r="BR646" s="85" t="s">
        <v>1676</v>
      </c>
      <c r="BS646" s="127" t="s">
        <v>132</v>
      </c>
      <c r="BT646" s="111">
        <v>44908</v>
      </c>
      <c r="BU646" s="127" t="s">
        <v>1677</v>
      </c>
      <c r="BV646" s="127" t="s">
        <v>130</v>
      </c>
      <c r="BW646" s="133" t="s">
        <v>1678</v>
      </c>
      <c r="BX646" s="127" t="s">
        <v>132</v>
      </c>
      <c r="BY646" s="125" t="s">
        <v>130</v>
      </c>
      <c r="BZ646" s="127" t="s">
        <v>132</v>
      </c>
      <c r="CA646" s="127" t="s">
        <v>132</v>
      </c>
      <c r="CB646" s="127" t="s">
        <v>132</v>
      </c>
      <c r="CC646" s="127" t="s">
        <v>132</v>
      </c>
      <c r="CD646" s="127" t="s">
        <v>131</v>
      </c>
      <c r="CE646" s="127" t="s">
        <v>1681</v>
      </c>
      <c r="CF646" s="127" t="s">
        <v>1858</v>
      </c>
      <c r="CG646" s="130">
        <v>58</v>
      </c>
      <c r="CH646" s="131">
        <v>150</v>
      </c>
      <c r="CI646" s="50">
        <f t="shared" si="407"/>
        <v>25.777777777777779</v>
      </c>
      <c r="CJ646" s="18" t="str">
        <f t="shared" si="408"/>
        <v>SOBREPESO</v>
      </c>
      <c r="CK646" s="95">
        <f>Hoja1!L648</f>
        <v>11</v>
      </c>
      <c r="CL646" s="10" t="s">
        <v>1113</v>
      </c>
      <c r="CM646" s="146">
        <v>44756</v>
      </c>
      <c r="CN646" s="127"/>
      <c r="CO646" s="75">
        <v>1</v>
      </c>
      <c r="CP646" s="144">
        <v>44756</v>
      </c>
      <c r="CQ646" s="75">
        <v>2</v>
      </c>
      <c r="CR646" s="65" t="s">
        <v>1222</v>
      </c>
      <c r="CS646" s="75">
        <v>0</v>
      </c>
      <c r="CT646" s="127" t="s">
        <v>131</v>
      </c>
      <c r="CU646" s="127" t="s">
        <v>132</v>
      </c>
      <c r="CV646" s="127"/>
      <c r="CW646" s="133">
        <v>110</v>
      </c>
      <c r="CX646" s="125">
        <v>70</v>
      </c>
      <c r="CY646" s="127" t="s">
        <v>131</v>
      </c>
      <c r="CZ646" s="127" t="s">
        <v>132</v>
      </c>
      <c r="DA646" s="127" t="s">
        <v>130</v>
      </c>
      <c r="DB646" s="92">
        <v>1</v>
      </c>
      <c r="DC646" s="75" t="str">
        <f t="shared" si="409"/>
        <v/>
      </c>
      <c r="DD646" s="16" t="str">
        <f t="shared" si="410"/>
        <v/>
      </c>
      <c r="DE646" s="16" t="str">
        <f t="shared" si="411"/>
        <v/>
      </c>
      <c r="DF646" s="16" t="str">
        <f t="shared" si="427"/>
        <v>HDL ALTO</v>
      </c>
      <c r="DG646" s="16" t="str">
        <f t="shared" si="423"/>
        <v xml:space="preserve"> +  +  + HDL ALTO</v>
      </c>
      <c r="DH646" s="16" t="str">
        <f>VLOOKUP(DG646,Hoja3!$A$19:$B$41,2,FALSE)</f>
        <v>HDL ALTO</v>
      </c>
      <c r="DI646" s="127"/>
      <c r="DJ646" s="75" t="str">
        <f t="shared" si="412"/>
        <v>NO</v>
      </c>
      <c r="DL646" s="127"/>
      <c r="DM646" s="149">
        <v>44889</v>
      </c>
      <c r="DN646" s="75" t="str">
        <f t="shared" si="413"/>
        <v>SI</v>
      </c>
      <c r="DO646" s="134"/>
      <c r="DP646" s="75" t="str">
        <f t="shared" si="414"/>
        <v>NO</v>
      </c>
      <c r="DQ646" s="98"/>
      <c r="DR646" s="75" t="str">
        <f t="shared" si="415"/>
        <v>NO</v>
      </c>
      <c r="DS646" s="134"/>
      <c r="DT646" s="75" t="str">
        <f t="shared" si="416"/>
        <v>NO</v>
      </c>
      <c r="DU646" s="134"/>
      <c r="DV646" s="75" t="str">
        <f t="shared" si="417"/>
        <v>NO</v>
      </c>
      <c r="DW646" s="134"/>
      <c r="DX646" s="75" t="str">
        <f t="shared" si="418"/>
        <v>NO</v>
      </c>
      <c r="DY646" s="149">
        <v>44830</v>
      </c>
      <c r="DZ646" s="75" t="str">
        <f t="shared" si="419"/>
        <v>SI</v>
      </c>
      <c r="EA646" s="134"/>
      <c r="EB646" s="75" t="str">
        <f t="shared" si="420"/>
        <v>NO</v>
      </c>
      <c r="EC646" s="134" t="s">
        <v>131</v>
      </c>
      <c r="ED646" s="127" t="s">
        <v>1530</v>
      </c>
      <c r="EE646" s="127" t="s">
        <v>807</v>
      </c>
      <c r="EF646" s="127" t="s">
        <v>1814</v>
      </c>
      <c r="EG646" s="147">
        <v>40</v>
      </c>
      <c r="EH646" s="127" t="s">
        <v>1793</v>
      </c>
      <c r="EI646" s="135">
        <v>3</v>
      </c>
      <c r="EJ646" s="135"/>
      <c r="EK646" s="145">
        <v>44810</v>
      </c>
      <c r="EL646" s="135">
        <v>1.23</v>
      </c>
      <c r="EM646" s="162">
        <v>44810</v>
      </c>
      <c r="EN646" s="133">
        <v>116</v>
      </c>
      <c r="EO646" s="134">
        <v>44810</v>
      </c>
      <c r="EP646" s="135">
        <v>199</v>
      </c>
      <c r="EQ646" s="134">
        <v>44810</v>
      </c>
      <c r="ER646" s="99">
        <v>114.2</v>
      </c>
      <c r="ES646" s="134">
        <v>44810</v>
      </c>
      <c r="ET646" s="225">
        <v>56.8</v>
      </c>
      <c r="EU646" s="134">
        <v>44810</v>
      </c>
      <c r="EV646" s="135">
        <v>140</v>
      </c>
      <c r="EW646" s="134">
        <v>44810</v>
      </c>
      <c r="EX646" s="127">
        <v>14</v>
      </c>
      <c r="EY646" s="127"/>
      <c r="EZ646" s="127"/>
      <c r="FA646" s="134">
        <v>44810</v>
      </c>
      <c r="FB646" s="127" t="s">
        <v>1799</v>
      </c>
      <c r="FC646" s="134">
        <v>44810</v>
      </c>
      <c r="FD646" s="138">
        <v>4.5</v>
      </c>
      <c r="FE646" s="134">
        <v>44810</v>
      </c>
      <c r="FF646" s="138" t="s">
        <v>2091</v>
      </c>
      <c r="FG646" s="134">
        <v>44810</v>
      </c>
      <c r="FH646" s="127">
        <v>35</v>
      </c>
      <c r="FI646" s="145">
        <v>44810</v>
      </c>
      <c r="FJ646" s="127" t="s">
        <v>1712</v>
      </c>
      <c r="FK646" s="127">
        <v>96</v>
      </c>
      <c r="FL646" s="111">
        <v>44908</v>
      </c>
      <c r="FM646" s="127" t="s">
        <v>1530</v>
      </c>
      <c r="FN646" s="111">
        <v>44998</v>
      </c>
      <c r="FO646" s="127"/>
      <c r="FP646" s="127" t="s">
        <v>132</v>
      </c>
      <c r="FQ646" s="127" t="s">
        <v>132</v>
      </c>
      <c r="FR646" s="127" t="s">
        <v>132</v>
      </c>
      <c r="FS646" s="127" t="s">
        <v>132</v>
      </c>
      <c r="FT646" s="127" t="s">
        <v>130</v>
      </c>
      <c r="FU646" s="127"/>
      <c r="GM646" s="127"/>
    </row>
    <row r="647" spans="1:195" s="75" customFormat="1" x14ac:dyDescent="0.25">
      <c r="A647" s="85">
        <v>2022</v>
      </c>
      <c r="B647" s="76">
        <v>44926</v>
      </c>
      <c r="C647" s="85" t="s">
        <v>121</v>
      </c>
      <c r="D647" s="85" t="s">
        <v>122</v>
      </c>
      <c r="E647" s="85" t="s">
        <v>123</v>
      </c>
      <c r="F647" s="77">
        <f t="shared" si="425"/>
        <v>646</v>
      </c>
      <c r="G647" s="85" t="s">
        <v>1586</v>
      </c>
      <c r="H647" s="85">
        <v>86</v>
      </c>
      <c r="I647" s="85" t="s">
        <v>797</v>
      </c>
      <c r="J647" s="217" t="s">
        <v>800</v>
      </c>
      <c r="K647" s="77" t="str">
        <f>VLOOKUP(J647,[1]CodMpios!$B$1075:$E$1087,4,FALSE)</f>
        <v>86001 - Mocoa</v>
      </c>
      <c r="L647" s="77" t="str">
        <f>VLOOKUP($J647,[1]Coord_Mpios_X_Y!$B$102:$K$114,9,FALSE)</f>
        <v>1,228574994655</v>
      </c>
      <c r="M647" s="77" t="str">
        <f>VLOOKUP($J647,[1]Coord_Mpios_X_Y!$B$102:$K$114,10,FALSE)</f>
        <v>-76,684362183288</v>
      </c>
      <c r="N647" s="86" t="s">
        <v>1775</v>
      </c>
      <c r="O647" s="86" t="s">
        <v>1776</v>
      </c>
      <c r="P647" s="218"/>
      <c r="Q647" s="85" t="s">
        <v>126</v>
      </c>
      <c r="R647" s="85">
        <v>27355872</v>
      </c>
      <c r="S647" s="62" t="str">
        <f t="shared" si="406"/>
        <v>CC27355872</v>
      </c>
      <c r="T647" s="85" t="s">
        <v>1559</v>
      </c>
      <c r="U647" s="85" t="s">
        <v>1560</v>
      </c>
      <c r="V647" s="85" t="s">
        <v>1561</v>
      </c>
      <c r="W647" s="158" t="s">
        <v>857</v>
      </c>
      <c r="X647" s="87">
        <v>23816</v>
      </c>
      <c r="Y647" s="89">
        <f t="shared" si="421"/>
        <v>65</v>
      </c>
      <c r="Z647" s="63">
        <f>VLOOKUP($Y647,[1]Edades!$A$3:$H$153,4,FALSE)</f>
        <v>6</v>
      </c>
      <c r="AA647" s="63" t="str">
        <f>VLOOKUP($Y647,[1]Edades!$A$3:$H$153,6,FALSE)</f>
        <v>6 - Persona mayor</v>
      </c>
      <c r="AB647" s="63">
        <f>VLOOKUP($Y647,[1]Edades!$A$3:$H$153,7,FALSE)</f>
        <v>14</v>
      </c>
      <c r="AC647" s="63" t="str">
        <f>VLOOKUP($Y647,[1]Edades!$A$3:$H$153,8,FALSE)</f>
        <v>65-69</v>
      </c>
      <c r="AD647" s="91" t="s">
        <v>1590</v>
      </c>
      <c r="AE647" s="85">
        <v>2</v>
      </c>
      <c r="AF647" s="85" t="s">
        <v>807</v>
      </c>
      <c r="AG647" s="86" t="s">
        <v>1777</v>
      </c>
      <c r="AH647" s="85" t="s">
        <v>807</v>
      </c>
      <c r="AI647" s="85" t="s">
        <v>807</v>
      </c>
      <c r="AJ647" s="85" t="s">
        <v>807</v>
      </c>
      <c r="AK647" s="86" t="s">
        <v>1775</v>
      </c>
      <c r="AL647" s="86" t="s">
        <v>1602</v>
      </c>
      <c r="AM647" s="85" t="s">
        <v>1786</v>
      </c>
      <c r="AN647" s="85" t="s">
        <v>131</v>
      </c>
      <c r="AO647" s="85" t="s">
        <v>131</v>
      </c>
      <c r="AP647" s="85" t="s">
        <v>131</v>
      </c>
      <c r="AQ647" s="75" t="s">
        <v>1841</v>
      </c>
      <c r="AR647" s="53" t="str">
        <f t="shared" si="422"/>
        <v>86001 - Mocoa</v>
      </c>
      <c r="AS647" s="85" t="s">
        <v>1586</v>
      </c>
      <c r="AT647" s="85">
        <v>3114758138</v>
      </c>
      <c r="AU647" s="85" t="s">
        <v>1219</v>
      </c>
      <c r="AV647" s="85"/>
      <c r="AW647" s="85"/>
      <c r="AX647" s="85"/>
      <c r="AY647" s="85"/>
      <c r="AZ647" s="85"/>
      <c r="BA647" s="85">
        <v>86</v>
      </c>
      <c r="BB647" s="85" t="s">
        <v>1778</v>
      </c>
      <c r="BC647" s="85">
        <v>86001</v>
      </c>
      <c r="BD647" s="85" t="s">
        <v>1586</v>
      </c>
      <c r="BE647" s="89">
        <v>860010017201</v>
      </c>
      <c r="BF647" s="49" t="s">
        <v>1079</v>
      </c>
      <c r="BG647" s="85" t="s">
        <v>1779</v>
      </c>
      <c r="BH647" s="85" t="s">
        <v>1780</v>
      </c>
      <c r="BI647" s="85">
        <v>4201616</v>
      </c>
      <c r="BJ647" s="85"/>
      <c r="BK647" s="85"/>
      <c r="BL647" s="85" t="s">
        <v>807</v>
      </c>
      <c r="BM647" s="85" t="s">
        <v>130</v>
      </c>
      <c r="BN647" s="85" t="s">
        <v>132</v>
      </c>
      <c r="BO647" s="85">
        <v>0</v>
      </c>
      <c r="BP647" s="85" t="s">
        <v>132</v>
      </c>
      <c r="BQ647" s="85" t="s">
        <v>132</v>
      </c>
      <c r="BR647" s="85" t="s">
        <v>807</v>
      </c>
      <c r="BS647" s="85" t="s">
        <v>807</v>
      </c>
      <c r="BT647" s="142">
        <v>44838</v>
      </c>
      <c r="BU647" s="85" t="s">
        <v>1677</v>
      </c>
      <c r="BV647" s="85" t="s">
        <v>130</v>
      </c>
      <c r="BW647" s="91" t="s">
        <v>131</v>
      </c>
      <c r="BX647" s="85"/>
      <c r="BY647" s="85" t="s">
        <v>131</v>
      </c>
      <c r="BZ647" s="85" t="s">
        <v>807</v>
      </c>
      <c r="CA647" s="85" t="s">
        <v>807</v>
      </c>
      <c r="CB647" s="85"/>
      <c r="CC647" s="85"/>
      <c r="CD647" s="85" t="s">
        <v>131</v>
      </c>
      <c r="CE647" s="88" t="s">
        <v>1681</v>
      </c>
      <c r="CF647" s="80" t="str">
        <f t="shared" ref="CF647:CF649" si="428">E647</f>
        <v>HTA</v>
      </c>
      <c r="CG647" s="92">
        <v>75</v>
      </c>
      <c r="CH647" s="92">
        <v>156</v>
      </c>
      <c r="CI647" s="50">
        <f t="shared" si="407"/>
        <v>30.818540433925047</v>
      </c>
      <c r="CJ647" s="18" t="str">
        <f t="shared" si="408"/>
        <v>OBESIDAD</v>
      </c>
      <c r="CK647" s="95">
        <f>Hoja1!L649</f>
        <v>16</v>
      </c>
      <c r="CL647" s="10" t="s">
        <v>1113</v>
      </c>
      <c r="CM647" s="98">
        <v>44771</v>
      </c>
      <c r="CN647" s="92"/>
      <c r="CO647" s="92">
        <v>1</v>
      </c>
      <c r="CP647" s="65" t="s">
        <v>1221</v>
      </c>
      <c r="CQ647" s="75">
        <v>2</v>
      </c>
      <c r="CR647" s="65" t="s">
        <v>1222</v>
      </c>
      <c r="CS647" s="75">
        <v>0</v>
      </c>
      <c r="CT647" s="110" t="s">
        <v>131</v>
      </c>
      <c r="CU647" s="93" t="s">
        <v>807</v>
      </c>
      <c r="CV647" s="92"/>
      <c r="CW647" s="92">
        <v>120</v>
      </c>
      <c r="CX647" s="92">
        <v>70</v>
      </c>
      <c r="CY647" s="93" t="s">
        <v>807</v>
      </c>
      <c r="CZ647" s="92" t="s">
        <v>130</v>
      </c>
      <c r="DA647" s="75" t="s">
        <v>807</v>
      </c>
      <c r="DB647" s="92">
        <v>0</v>
      </c>
      <c r="DC647" s="75" t="str">
        <f t="shared" si="409"/>
        <v/>
      </c>
      <c r="DD647" s="16" t="str">
        <f t="shared" si="410"/>
        <v/>
      </c>
      <c r="DE647" s="16" t="str">
        <f t="shared" si="411"/>
        <v/>
      </c>
      <c r="DF647" s="16" t="str">
        <f t="shared" si="427"/>
        <v/>
      </c>
      <c r="DG647" s="16" t="str">
        <f t="shared" si="423"/>
        <v xml:space="preserve"> +  +  + </v>
      </c>
      <c r="DH647" s="16" t="str">
        <f>E647</f>
        <v>HTA</v>
      </c>
      <c r="DI647" s="98"/>
      <c r="DJ647" s="75" t="str">
        <f t="shared" si="412"/>
        <v>NO</v>
      </c>
      <c r="DL647" s="98"/>
      <c r="DM647" s="98">
        <v>44806</v>
      </c>
      <c r="DN647" s="75" t="str">
        <f t="shared" si="413"/>
        <v>SI</v>
      </c>
      <c r="DO647" s="98"/>
      <c r="DP647" s="75" t="str">
        <f t="shared" si="414"/>
        <v>NO</v>
      </c>
      <c r="DQ647" s="98"/>
      <c r="DR647" s="75" t="str">
        <f t="shared" si="415"/>
        <v>NO</v>
      </c>
      <c r="DS647" s="98"/>
      <c r="DT647" s="75" t="str">
        <f t="shared" si="416"/>
        <v>NO</v>
      </c>
      <c r="DU647" s="98"/>
      <c r="DV647" s="75" t="str">
        <f t="shared" si="417"/>
        <v>NO</v>
      </c>
      <c r="DW647" s="98"/>
      <c r="DX647" s="75" t="str">
        <f t="shared" si="418"/>
        <v>NO</v>
      </c>
      <c r="DY647" s="98">
        <v>44782</v>
      </c>
      <c r="DZ647" s="75" t="str">
        <f t="shared" si="419"/>
        <v>SI</v>
      </c>
      <c r="EA647" s="98"/>
      <c r="EB647" s="75" t="str">
        <f t="shared" si="420"/>
        <v>NO</v>
      </c>
      <c r="EC647" s="98" t="s">
        <v>807</v>
      </c>
      <c r="ED647" s="92" t="s">
        <v>1530</v>
      </c>
      <c r="EE647" s="92"/>
      <c r="EF647" s="98" t="s">
        <v>807</v>
      </c>
      <c r="EG647" s="94"/>
      <c r="EH647" s="92" t="s">
        <v>1793</v>
      </c>
      <c r="EI647" s="99" t="s">
        <v>807</v>
      </c>
      <c r="EJ647" s="99"/>
      <c r="EK647" s="101">
        <v>44781</v>
      </c>
      <c r="EL647" s="92">
        <v>0.8</v>
      </c>
      <c r="EM647" s="103">
        <v>44781</v>
      </c>
      <c r="EN647" s="92">
        <v>105</v>
      </c>
      <c r="EO647" s="101">
        <v>44781</v>
      </c>
      <c r="EP647" s="92">
        <v>191</v>
      </c>
      <c r="EQ647" s="101">
        <v>44781</v>
      </c>
      <c r="ER647" s="99">
        <v>85.4</v>
      </c>
      <c r="ES647" s="101">
        <v>44781</v>
      </c>
      <c r="ET647" s="192">
        <v>60</v>
      </c>
      <c r="EU647" s="101">
        <v>44781</v>
      </c>
      <c r="EV647" s="92">
        <v>228</v>
      </c>
      <c r="EW647" s="101" t="e">
        <f>FF647*100/FH647</f>
        <v>#DIV/0!</v>
      </c>
      <c r="EX647" s="92"/>
      <c r="EY647" s="103"/>
      <c r="EZ647" s="92"/>
      <c r="FA647" s="92"/>
      <c r="FB647" s="92"/>
      <c r="FC647" s="92"/>
      <c r="FD647" s="92"/>
      <c r="FE647" s="103">
        <v>44781</v>
      </c>
      <c r="FF647" s="105">
        <v>5</v>
      </c>
      <c r="FG647" s="101"/>
      <c r="FH647" s="105"/>
      <c r="FI647" s="92"/>
      <c r="FJ647" s="94"/>
      <c r="FK647" s="92"/>
      <c r="FL647" s="114">
        <v>44838</v>
      </c>
      <c r="FM647" s="98" t="s">
        <v>1530</v>
      </c>
      <c r="FN647" s="98">
        <v>44930</v>
      </c>
      <c r="FO647" s="107"/>
      <c r="FP647" s="92" t="s">
        <v>132</v>
      </c>
      <c r="FQ647" s="92" t="s">
        <v>132</v>
      </c>
      <c r="FR647" s="92" t="s">
        <v>132</v>
      </c>
      <c r="FS647" s="107" t="s">
        <v>807</v>
      </c>
      <c r="FT647" s="92" t="s">
        <v>132</v>
      </c>
      <c r="FU647" s="92"/>
      <c r="GM647" s="92"/>
    </row>
    <row r="648" spans="1:195" s="75" customFormat="1" x14ac:dyDescent="0.25">
      <c r="A648" s="85">
        <v>2022</v>
      </c>
      <c r="B648" s="76">
        <v>44926</v>
      </c>
      <c r="C648" s="85" t="s">
        <v>121</v>
      </c>
      <c r="D648" s="85" t="s">
        <v>122</v>
      </c>
      <c r="E648" s="85" t="s">
        <v>123</v>
      </c>
      <c r="F648" s="77">
        <f t="shared" si="425"/>
        <v>647</v>
      </c>
      <c r="G648" s="85" t="s">
        <v>1586</v>
      </c>
      <c r="H648" s="85">
        <v>86</v>
      </c>
      <c r="I648" s="85" t="s">
        <v>797</v>
      </c>
      <c r="J648" s="217" t="s">
        <v>800</v>
      </c>
      <c r="K648" s="77" t="str">
        <f>VLOOKUP(J648,[1]CodMpios!$B$1075:$E$1087,4,FALSE)</f>
        <v>86001 - Mocoa</v>
      </c>
      <c r="L648" s="77" t="str">
        <f>VLOOKUP($J648,[1]Coord_Mpios_X_Y!$B$102:$K$114,9,FALSE)</f>
        <v>1,228574994655</v>
      </c>
      <c r="M648" s="77" t="str">
        <f>VLOOKUP($J648,[1]Coord_Mpios_X_Y!$B$102:$K$114,10,FALSE)</f>
        <v>-76,684362183288</v>
      </c>
      <c r="N648" s="86" t="s">
        <v>1775</v>
      </c>
      <c r="O648" s="86" t="s">
        <v>1776</v>
      </c>
      <c r="P648" s="218"/>
      <c r="Q648" s="85" t="s">
        <v>126</v>
      </c>
      <c r="R648" s="108">
        <v>5886944</v>
      </c>
      <c r="S648" s="62" t="str">
        <f t="shared" si="406"/>
        <v>CC5886944</v>
      </c>
      <c r="T648" s="91" t="s">
        <v>1562</v>
      </c>
      <c r="U648" s="85" t="s">
        <v>151</v>
      </c>
      <c r="V648" s="91" t="s">
        <v>1563</v>
      </c>
      <c r="W648" s="85"/>
      <c r="X648" s="87">
        <v>24083</v>
      </c>
      <c r="Y648" s="89">
        <f t="shared" si="421"/>
        <v>65</v>
      </c>
      <c r="Z648" s="63">
        <f>VLOOKUP($Y648,[1]Edades!$A$3:$H$153,4,FALSE)</f>
        <v>6</v>
      </c>
      <c r="AA648" s="63" t="str">
        <f>VLOOKUP($Y648,[1]Edades!$A$3:$H$153,6,FALSE)</f>
        <v>6 - Persona mayor</v>
      </c>
      <c r="AB648" s="63">
        <f>VLOOKUP($Y648,[1]Edades!$A$3:$H$153,7,FALSE)</f>
        <v>14</v>
      </c>
      <c r="AC648" s="63" t="str">
        <f>VLOOKUP($Y648,[1]Edades!$A$3:$H$153,8,FALSE)</f>
        <v>65-69</v>
      </c>
      <c r="AD648" s="91" t="s">
        <v>1589</v>
      </c>
      <c r="AE648" s="85">
        <v>1</v>
      </c>
      <c r="AF648" s="85" t="s">
        <v>807</v>
      </c>
      <c r="AG648" s="86" t="s">
        <v>1777</v>
      </c>
      <c r="AH648" s="85" t="s">
        <v>807</v>
      </c>
      <c r="AI648" s="85" t="s">
        <v>807</v>
      </c>
      <c r="AJ648" s="85" t="s">
        <v>807</v>
      </c>
      <c r="AK648" s="86" t="s">
        <v>1775</v>
      </c>
      <c r="AL648" s="85" t="s">
        <v>807</v>
      </c>
      <c r="AM648" s="85" t="s">
        <v>1786</v>
      </c>
      <c r="AN648" s="85" t="s">
        <v>131</v>
      </c>
      <c r="AO648" s="85" t="s">
        <v>131</v>
      </c>
      <c r="AP648" s="85" t="s">
        <v>131</v>
      </c>
      <c r="AQ648" s="75" t="s">
        <v>1841</v>
      </c>
      <c r="AR648" s="53" t="str">
        <f t="shared" si="422"/>
        <v>86001 - Mocoa</v>
      </c>
      <c r="AS648" s="85" t="s">
        <v>1586</v>
      </c>
      <c r="AT648" s="85">
        <v>3213486941</v>
      </c>
      <c r="AU648" s="85" t="s">
        <v>1219</v>
      </c>
      <c r="AV648" s="85"/>
      <c r="AW648" s="85"/>
      <c r="AX648" s="85"/>
      <c r="AY648" s="85"/>
      <c r="AZ648" s="85"/>
      <c r="BA648" s="85">
        <v>86</v>
      </c>
      <c r="BB648" s="85" t="s">
        <v>1778</v>
      </c>
      <c r="BC648" s="85">
        <v>86001</v>
      </c>
      <c r="BD648" s="85" t="s">
        <v>1586</v>
      </c>
      <c r="BE648" s="89">
        <v>860010017201</v>
      </c>
      <c r="BF648" s="49" t="s">
        <v>1079</v>
      </c>
      <c r="BG648" s="85" t="s">
        <v>1779</v>
      </c>
      <c r="BH648" s="85" t="s">
        <v>1780</v>
      </c>
      <c r="BI648" s="85">
        <v>4201616</v>
      </c>
      <c r="BJ648" s="85"/>
      <c r="BK648" s="85"/>
      <c r="BL648" s="85" t="s">
        <v>807</v>
      </c>
      <c r="BM648" s="85" t="s">
        <v>130</v>
      </c>
      <c r="BN648" s="85" t="s">
        <v>132</v>
      </c>
      <c r="BO648" s="85">
        <v>0</v>
      </c>
      <c r="BP648" s="85" t="s">
        <v>132</v>
      </c>
      <c r="BQ648" s="85" t="s">
        <v>132</v>
      </c>
      <c r="BR648" s="85" t="s">
        <v>807</v>
      </c>
      <c r="BS648" s="85" t="s">
        <v>807</v>
      </c>
      <c r="BT648" s="90">
        <v>44792</v>
      </c>
      <c r="BU648" s="85" t="s">
        <v>1677</v>
      </c>
      <c r="BV648" s="85" t="s">
        <v>130</v>
      </c>
      <c r="BW648" s="91" t="s">
        <v>1678</v>
      </c>
      <c r="BX648" s="85"/>
      <c r="BY648" s="85" t="s">
        <v>132</v>
      </c>
      <c r="BZ648" s="85" t="s">
        <v>807</v>
      </c>
      <c r="CA648" s="85" t="s">
        <v>807</v>
      </c>
      <c r="CB648" s="85"/>
      <c r="CC648" s="85"/>
      <c r="CD648" s="85" t="s">
        <v>131</v>
      </c>
      <c r="CE648" s="88" t="s">
        <v>1681</v>
      </c>
      <c r="CF648" s="80" t="str">
        <f t="shared" si="428"/>
        <v>HTA</v>
      </c>
      <c r="CG648" s="109">
        <v>105</v>
      </c>
      <c r="CH648" s="95">
        <v>164</v>
      </c>
      <c r="CI648" s="50">
        <f t="shared" si="407"/>
        <v>39.039262343842957</v>
      </c>
      <c r="CJ648" s="18" t="str">
        <f t="shared" si="408"/>
        <v>OBESIDAD</v>
      </c>
      <c r="CK648" s="95" t="e">
        <f>Hoja1!L650</f>
        <v>#DIV/0!</v>
      </c>
      <c r="CL648" s="10" t="s">
        <v>807</v>
      </c>
      <c r="CM648" s="114">
        <v>44792</v>
      </c>
      <c r="CN648" s="92"/>
      <c r="CO648" s="75">
        <v>1</v>
      </c>
      <c r="CP648" s="98">
        <v>44792</v>
      </c>
      <c r="CQ648" s="75">
        <v>2</v>
      </c>
      <c r="CR648" s="65" t="s">
        <v>1222</v>
      </c>
      <c r="CS648" s="75">
        <v>0</v>
      </c>
      <c r="CT648" s="110" t="s">
        <v>131</v>
      </c>
      <c r="CU648" s="93" t="s">
        <v>807</v>
      </c>
      <c r="CV648" s="92"/>
      <c r="CW648" s="102">
        <v>150</v>
      </c>
      <c r="CX648" s="102">
        <v>100</v>
      </c>
      <c r="CY648" s="93" t="s">
        <v>807</v>
      </c>
      <c r="CZ648" s="92" t="s">
        <v>132</v>
      </c>
      <c r="DA648" s="75" t="s">
        <v>807</v>
      </c>
      <c r="DB648" s="92">
        <v>0</v>
      </c>
      <c r="DC648" s="75" t="str">
        <f t="shared" si="409"/>
        <v/>
      </c>
      <c r="DD648" s="16" t="str">
        <f t="shared" si="410"/>
        <v>PRESION ALTA</v>
      </c>
      <c r="DE648" s="16" t="str">
        <f t="shared" si="411"/>
        <v/>
      </c>
      <c r="DF648" s="16" t="str">
        <f t="shared" si="427"/>
        <v/>
      </c>
      <c r="DG648" s="16" t="str">
        <f t="shared" si="423"/>
        <v xml:space="preserve"> + PRESION ALTA +  + </v>
      </c>
      <c r="DH648" s="16" t="str">
        <f>VLOOKUP(DG648,Hoja3!$A$19:$B$41,2,FALSE)</f>
        <v>PRESION ALTA</v>
      </c>
      <c r="DI648" s="98"/>
      <c r="DJ648" s="75" t="str">
        <f t="shared" si="412"/>
        <v>NO</v>
      </c>
      <c r="DL648" s="98"/>
      <c r="DM648" s="98"/>
      <c r="DN648" s="75" t="str">
        <f t="shared" si="413"/>
        <v>NO</v>
      </c>
      <c r="DO648" s="98"/>
      <c r="DP648" s="75" t="str">
        <f t="shared" si="414"/>
        <v>NO</v>
      </c>
      <c r="DQ648" s="98"/>
      <c r="DR648" s="75" t="str">
        <f t="shared" si="415"/>
        <v>NO</v>
      </c>
      <c r="DS648" s="98"/>
      <c r="DT648" s="75" t="str">
        <f t="shared" si="416"/>
        <v>NO</v>
      </c>
      <c r="DU648" s="98"/>
      <c r="DV648" s="75" t="str">
        <f t="shared" si="417"/>
        <v>NO</v>
      </c>
      <c r="DW648" s="98"/>
      <c r="DX648" s="75" t="str">
        <f t="shared" si="418"/>
        <v>NO</v>
      </c>
      <c r="DY648" s="98"/>
      <c r="DZ648" s="75" t="str">
        <f t="shared" si="419"/>
        <v>NO</v>
      </c>
      <c r="EA648" s="98"/>
      <c r="EB648" s="75" t="str">
        <f t="shared" si="420"/>
        <v>NO</v>
      </c>
      <c r="EC648" s="98" t="s">
        <v>807</v>
      </c>
      <c r="ED648" s="92" t="s">
        <v>1530</v>
      </c>
      <c r="EE648" s="92"/>
      <c r="EF648" s="98" t="s">
        <v>807</v>
      </c>
      <c r="EG648" s="94"/>
      <c r="EH648" s="99" t="s">
        <v>131</v>
      </c>
      <c r="EI648" s="99" t="s">
        <v>807</v>
      </c>
      <c r="EJ648" s="99"/>
      <c r="EK648" s="101"/>
      <c r="EL648" s="92"/>
      <c r="EM648" s="103"/>
      <c r="EN648" s="102"/>
      <c r="EO648" s="101"/>
      <c r="EP648" s="92"/>
      <c r="EQ648" s="101"/>
      <c r="ER648" s="99">
        <v>0</v>
      </c>
      <c r="ES648" s="101"/>
      <c r="ET648" s="192"/>
      <c r="EU648" s="101"/>
      <c r="EV648" s="92"/>
      <c r="EW648" s="101"/>
      <c r="EX648" s="92"/>
      <c r="EY648" s="103"/>
      <c r="EZ648" s="92"/>
      <c r="FA648" s="102"/>
      <c r="FB648" s="102"/>
      <c r="FC648" s="92"/>
      <c r="FD648" s="92"/>
      <c r="FE648" s="103"/>
      <c r="FF648" s="105"/>
      <c r="FG648" s="101"/>
      <c r="FH648" s="105"/>
      <c r="FI648" s="92"/>
      <c r="FJ648" s="94"/>
      <c r="FK648" s="92"/>
      <c r="FL648" s="97">
        <v>44792</v>
      </c>
      <c r="FM648" s="98" t="s">
        <v>1530</v>
      </c>
      <c r="FN648" s="97"/>
      <c r="FO648" s="107" t="s">
        <v>807</v>
      </c>
      <c r="FP648" s="92" t="s">
        <v>132</v>
      </c>
      <c r="FQ648" s="92" t="s">
        <v>132</v>
      </c>
      <c r="FR648" s="92" t="s">
        <v>132</v>
      </c>
      <c r="FS648" s="107" t="s">
        <v>807</v>
      </c>
      <c r="FT648" s="92" t="s">
        <v>132</v>
      </c>
      <c r="FU648" s="92"/>
      <c r="GM648" s="102"/>
    </row>
    <row r="649" spans="1:195" s="75" customFormat="1" x14ac:dyDescent="0.25">
      <c r="A649" s="85">
        <v>2022</v>
      </c>
      <c r="B649" s="76">
        <v>44926</v>
      </c>
      <c r="C649" s="85" t="s">
        <v>121</v>
      </c>
      <c r="D649" s="85" t="s">
        <v>122</v>
      </c>
      <c r="E649" s="85" t="s">
        <v>123</v>
      </c>
      <c r="F649" s="77">
        <f t="shared" si="425"/>
        <v>648</v>
      </c>
      <c r="G649" s="85" t="s">
        <v>1586</v>
      </c>
      <c r="H649" s="85">
        <v>86</v>
      </c>
      <c r="I649" s="85" t="s">
        <v>797</v>
      </c>
      <c r="J649" s="217" t="s">
        <v>800</v>
      </c>
      <c r="K649" s="77" t="str">
        <f>VLOOKUP(J649,[1]CodMpios!$B$1075:$E$1087,4,FALSE)</f>
        <v>86001 - Mocoa</v>
      </c>
      <c r="L649" s="77" t="str">
        <f>VLOOKUP($J649,[1]Coord_Mpios_X_Y!$B$102:$K$114,9,FALSE)</f>
        <v>1,228574994655</v>
      </c>
      <c r="M649" s="77" t="str">
        <f>VLOOKUP($J649,[1]Coord_Mpios_X_Y!$B$102:$K$114,10,FALSE)</f>
        <v>-76,684362183288</v>
      </c>
      <c r="N649" s="86" t="s">
        <v>1784</v>
      </c>
      <c r="O649" s="86" t="s">
        <v>1776</v>
      </c>
      <c r="P649" s="218"/>
      <c r="Q649" s="85" t="s">
        <v>126</v>
      </c>
      <c r="R649" s="108">
        <v>5296518</v>
      </c>
      <c r="S649" s="62" t="str">
        <f t="shared" si="406"/>
        <v>CC5296518</v>
      </c>
      <c r="T649" s="91" t="s">
        <v>1178</v>
      </c>
      <c r="U649" s="85" t="s">
        <v>890</v>
      </c>
      <c r="V649" s="91" t="s">
        <v>217</v>
      </c>
      <c r="W649" s="85" t="s">
        <v>941</v>
      </c>
      <c r="X649" s="87">
        <v>13327</v>
      </c>
      <c r="Y649" s="89">
        <f t="shared" si="421"/>
        <v>36</v>
      </c>
      <c r="Z649" s="63">
        <f>VLOOKUP($Y649,[1]Edades!$A$3:$H$153,4,FALSE)</f>
        <v>5</v>
      </c>
      <c r="AA649" s="63" t="str">
        <f>VLOOKUP($Y649,[1]Edades!$A$3:$H$153,6,FALSE)</f>
        <v>5 - Adultez</v>
      </c>
      <c r="AB649" s="63">
        <f>VLOOKUP($Y649,[1]Edades!$A$3:$H$153,7,FALSE)</f>
        <v>8</v>
      </c>
      <c r="AC649" s="63" t="str">
        <f>VLOOKUP($Y649,[1]Edades!$A$3:$H$153,8,FALSE)</f>
        <v>35-39</v>
      </c>
      <c r="AD649" s="91" t="s">
        <v>1589</v>
      </c>
      <c r="AE649" s="85">
        <v>1</v>
      </c>
      <c r="AF649" s="85" t="s">
        <v>807</v>
      </c>
      <c r="AG649" s="86" t="s">
        <v>1777</v>
      </c>
      <c r="AH649" s="85" t="s">
        <v>807</v>
      </c>
      <c r="AI649" s="85" t="s">
        <v>807</v>
      </c>
      <c r="AJ649" s="85" t="s">
        <v>807</v>
      </c>
      <c r="AK649" s="86" t="s">
        <v>1784</v>
      </c>
      <c r="AL649" s="86" t="s">
        <v>1602</v>
      </c>
      <c r="AM649" s="85" t="s">
        <v>1786</v>
      </c>
      <c r="AN649" s="85" t="s">
        <v>131</v>
      </c>
      <c r="AO649" s="85" t="s">
        <v>131</v>
      </c>
      <c r="AP649" s="85" t="s">
        <v>131</v>
      </c>
      <c r="AQ649" s="75" t="s">
        <v>1841</v>
      </c>
      <c r="AR649" s="53" t="str">
        <f t="shared" si="422"/>
        <v>86001 - Mocoa</v>
      </c>
      <c r="AS649" s="85" t="s">
        <v>1586</v>
      </c>
      <c r="AT649" s="85">
        <v>3103734741</v>
      </c>
      <c r="AU649" s="85" t="s">
        <v>1219</v>
      </c>
      <c r="AV649" s="85"/>
      <c r="AW649" s="85"/>
      <c r="AX649" s="85"/>
      <c r="AY649" s="85"/>
      <c r="AZ649" s="85"/>
      <c r="BA649" s="85">
        <v>86</v>
      </c>
      <c r="BB649" s="85" t="s">
        <v>1778</v>
      </c>
      <c r="BC649" s="85">
        <v>86001</v>
      </c>
      <c r="BD649" s="85" t="s">
        <v>1586</v>
      </c>
      <c r="BE649" s="89">
        <v>860010017201</v>
      </c>
      <c r="BF649" s="49" t="s">
        <v>1079</v>
      </c>
      <c r="BG649" s="85" t="s">
        <v>1779</v>
      </c>
      <c r="BH649" s="85" t="s">
        <v>1780</v>
      </c>
      <c r="BI649" s="85">
        <v>4201616</v>
      </c>
      <c r="BJ649" s="85"/>
      <c r="BK649" s="85"/>
      <c r="BL649" s="85" t="s">
        <v>807</v>
      </c>
      <c r="BM649" s="88" t="s">
        <v>132</v>
      </c>
      <c r="BN649" s="85" t="s">
        <v>132</v>
      </c>
      <c r="BO649" s="85">
        <v>0</v>
      </c>
      <c r="BP649" s="85" t="s">
        <v>132</v>
      </c>
      <c r="BQ649" s="85" t="s">
        <v>132</v>
      </c>
      <c r="BR649" s="85" t="s">
        <v>807</v>
      </c>
      <c r="BS649" s="85" t="s">
        <v>807</v>
      </c>
      <c r="BT649" s="87">
        <v>44798</v>
      </c>
      <c r="BU649" s="85" t="s">
        <v>1677</v>
      </c>
      <c r="BV649" s="85" t="s">
        <v>130</v>
      </c>
      <c r="BW649" s="91" t="s">
        <v>1678</v>
      </c>
      <c r="BX649" s="85"/>
      <c r="BY649" s="85" t="s">
        <v>132</v>
      </c>
      <c r="BZ649" s="85" t="s">
        <v>807</v>
      </c>
      <c r="CA649" s="85" t="s">
        <v>807</v>
      </c>
      <c r="CB649" s="85"/>
      <c r="CC649" s="85"/>
      <c r="CD649" s="85" t="s">
        <v>1533</v>
      </c>
      <c r="CE649" s="88" t="s">
        <v>1681</v>
      </c>
      <c r="CF649" s="80" t="str">
        <f t="shared" si="428"/>
        <v>HTA</v>
      </c>
      <c r="CG649" s="109">
        <v>53</v>
      </c>
      <c r="CH649" s="95">
        <v>165</v>
      </c>
      <c r="CI649" s="50">
        <f t="shared" si="407"/>
        <v>19.467401285583104</v>
      </c>
      <c r="CJ649" s="18" t="str">
        <f t="shared" si="408"/>
        <v>NORMAL</v>
      </c>
      <c r="CK649" s="95">
        <f>Hoja1!L651</f>
        <v>2</v>
      </c>
      <c r="CL649" s="10" t="s">
        <v>1112</v>
      </c>
      <c r="CM649" s="98">
        <v>44798</v>
      </c>
      <c r="CN649" s="92"/>
      <c r="CO649" s="75">
        <v>1</v>
      </c>
      <c r="CP649" s="98">
        <v>44798</v>
      </c>
      <c r="CQ649" s="75">
        <v>2</v>
      </c>
      <c r="CR649" s="65" t="s">
        <v>1222</v>
      </c>
      <c r="CS649" s="75">
        <v>0</v>
      </c>
      <c r="CT649" s="110" t="s">
        <v>131</v>
      </c>
      <c r="CU649" s="93" t="s">
        <v>807</v>
      </c>
      <c r="CV649" s="92"/>
      <c r="CW649" s="102">
        <v>145</v>
      </c>
      <c r="CX649" s="102">
        <v>64</v>
      </c>
      <c r="CY649" s="93" t="s">
        <v>807</v>
      </c>
      <c r="CZ649" s="92" t="s">
        <v>132</v>
      </c>
      <c r="DA649" s="75" t="s">
        <v>807</v>
      </c>
      <c r="DB649" s="92">
        <v>0</v>
      </c>
      <c r="DC649" s="75" t="str">
        <f t="shared" si="409"/>
        <v/>
      </c>
      <c r="DD649" s="16" t="str">
        <f t="shared" si="410"/>
        <v/>
      </c>
      <c r="DE649" s="16" t="str">
        <f t="shared" si="411"/>
        <v/>
      </c>
      <c r="DF649" s="16" t="str">
        <f t="shared" si="427"/>
        <v/>
      </c>
      <c r="DG649" s="16" t="str">
        <f t="shared" si="423"/>
        <v xml:space="preserve"> +  +  + </v>
      </c>
      <c r="DH649" s="16" t="str">
        <f>E649</f>
        <v>HTA</v>
      </c>
      <c r="DI649" s="98"/>
      <c r="DJ649" s="75" t="str">
        <f t="shared" si="412"/>
        <v>NO</v>
      </c>
      <c r="DL649" s="98"/>
      <c r="DM649" s="97">
        <v>44792</v>
      </c>
      <c r="DN649" s="75" t="str">
        <f t="shared" si="413"/>
        <v>SI</v>
      </c>
      <c r="DO649" s="98"/>
      <c r="DP649" s="75" t="str">
        <f t="shared" si="414"/>
        <v>NO</v>
      </c>
      <c r="DQ649" s="98"/>
      <c r="DR649" s="75" t="str">
        <f t="shared" si="415"/>
        <v>NO</v>
      </c>
      <c r="DS649" s="98"/>
      <c r="DT649" s="75" t="str">
        <f t="shared" si="416"/>
        <v>NO</v>
      </c>
      <c r="DU649" s="98"/>
      <c r="DV649" s="75" t="str">
        <f t="shared" si="417"/>
        <v>NO</v>
      </c>
      <c r="DW649" s="98"/>
      <c r="DX649" s="75" t="str">
        <f t="shared" si="418"/>
        <v>NO</v>
      </c>
      <c r="DY649" s="98">
        <v>44770</v>
      </c>
      <c r="DZ649" s="75" t="str">
        <f t="shared" si="419"/>
        <v>SI</v>
      </c>
      <c r="EA649" s="98"/>
      <c r="EB649" s="75" t="str">
        <f t="shared" si="420"/>
        <v>NO</v>
      </c>
      <c r="EC649" s="98" t="s">
        <v>807</v>
      </c>
      <c r="ED649" s="92" t="s">
        <v>1530</v>
      </c>
      <c r="EE649" s="92"/>
      <c r="EF649" s="98" t="s">
        <v>807</v>
      </c>
      <c r="EG649" s="94"/>
      <c r="EH649" s="92" t="s">
        <v>1793</v>
      </c>
      <c r="EI649" s="99" t="s">
        <v>807</v>
      </c>
      <c r="EJ649" s="99"/>
      <c r="EK649" s="106">
        <v>44770</v>
      </c>
      <c r="EL649" s="92">
        <v>1</v>
      </c>
      <c r="EM649" s="100">
        <v>44770</v>
      </c>
      <c r="EN649" s="102">
        <v>105</v>
      </c>
      <c r="EO649" s="106">
        <v>44770</v>
      </c>
      <c r="EP649" s="92">
        <v>239</v>
      </c>
      <c r="EQ649" s="106">
        <v>44770</v>
      </c>
      <c r="ER649" s="99">
        <v>134.6</v>
      </c>
      <c r="ES649" s="106">
        <v>44770</v>
      </c>
      <c r="ET649" s="192">
        <v>68</v>
      </c>
      <c r="EU649" s="106">
        <v>44770</v>
      </c>
      <c r="EV649" s="92">
        <v>182</v>
      </c>
      <c r="EW649" s="106"/>
      <c r="EX649" s="92"/>
      <c r="EY649" s="103"/>
      <c r="EZ649" s="92"/>
      <c r="FA649" s="102"/>
      <c r="FB649" s="102"/>
      <c r="FC649" s="92"/>
      <c r="FD649" s="92"/>
      <c r="FE649" s="100"/>
      <c r="FF649" s="105"/>
      <c r="FG649" s="106"/>
      <c r="FH649" s="105"/>
      <c r="FI649" s="92"/>
      <c r="FJ649" s="94"/>
      <c r="FK649" s="92"/>
      <c r="FL649" s="98">
        <v>44798</v>
      </c>
      <c r="FM649" s="98" t="s">
        <v>1530</v>
      </c>
      <c r="FN649" s="98">
        <v>44890</v>
      </c>
      <c r="FO649" s="107" t="s">
        <v>807</v>
      </c>
      <c r="FP649" s="92" t="s">
        <v>132</v>
      </c>
      <c r="FQ649" s="92" t="s">
        <v>132</v>
      </c>
      <c r="FR649" s="92" t="s">
        <v>132</v>
      </c>
      <c r="FS649" s="107" t="s">
        <v>807</v>
      </c>
      <c r="FT649" s="92" t="s">
        <v>132</v>
      </c>
      <c r="FU649" s="92"/>
      <c r="GM649" s="102"/>
    </row>
    <row r="650" spans="1:195" s="75" customFormat="1" x14ac:dyDescent="0.25">
      <c r="A650" s="85">
        <v>2022</v>
      </c>
      <c r="B650" s="76">
        <v>44926</v>
      </c>
      <c r="C650" s="85" t="s">
        <v>121</v>
      </c>
      <c r="D650" s="85" t="s">
        <v>122</v>
      </c>
      <c r="E650" s="85" t="s">
        <v>1475</v>
      </c>
      <c r="F650" s="77">
        <f t="shared" si="425"/>
        <v>649</v>
      </c>
      <c r="G650" s="85" t="s">
        <v>1586</v>
      </c>
      <c r="H650" s="85">
        <v>86</v>
      </c>
      <c r="I650" s="85" t="s">
        <v>797</v>
      </c>
      <c r="J650" s="217" t="s">
        <v>800</v>
      </c>
      <c r="K650" s="77" t="str">
        <f>VLOOKUP(J650,[1]CodMpios!$B$1075:$E$1087,4,FALSE)</f>
        <v>86001 - Mocoa</v>
      </c>
      <c r="L650" s="77" t="str">
        <f>VLOOKUP($J650,[1]Coord_Mpios_X_Y!$B$102:$K$114,9,FALSE)</f>
        <v>1,228574994655</v>
      </c>
      <c r="M650" s="77" t="str">
        <f>VLOOKUP($J650,[1]Coord_Mpios_X_Y!$B$102:$K$114,10,FALSE)</f>
        <v>-76,684362183288</v>
      </c>
      <c r="N650" s="86" t="s">
        <v>1846</v>
      </c>
      <c r="O650" s="86" t="s">
        <v>1776</v>
      </c>
      <c r="P650" s="218"/>
      <c r="Q650" s="85" t="s">
        <v>126</v>
      </c>
      <c r="R650" s="108">
        <v>36150863</v>
      </c>
      <c r="S650" s="62" t="str">
        <f t="shared" si="406"/>
        <v>CC36150863</v>
      </c>
      <c r="T650" s="91" t="s">
        <v>648</v>
      </c>
      <c r="U650" s="85" t="s">
        <v>161</v>
      </c>
      <c r="V650" s="91" t="s">
        <v>217</v>
      </c>
      <c r="W650" s="85" t="s">
        <v>140</v>
      </c>
      <c r="X650" s="87">
        <v>18773</v>
      </c>
      <c r="Y650" s="89">
        <f t="shared" si="421"/>
        <v>51</v>
      </c>
      <c r="Z650" s="63">
        <f>VLOOKUP($Y650,[1]Edades!$A$3:$H$153,4,FALSE)</f>
        <v>5</v>
      </c>
      <c r="AA650" s="63" t="str">
        <f>VLOOKUP($Y650,[1]Edades!$A$3:$H$153,6,FALSE)</f>
        <v>5 - Adultez</v>
      </c>
      <c r="AB650" s="63">
        <f>VLOOKUP($Y650,[1]Edades!$A$3:$H$153,7,FALSE)</f>
        <v>11</v>
      </c>
      <c r="AC650" s="63" t="str">
        <f>VLOOKUP($Y650,[1]Edades!$A$3:$H$153,8,FALSE)</f>
        <v>50-54</v>
      </c>
      <c r="AD650" s="91" t="s">
        <v>1590</v>
      </c>
      <c r="AE650" s="85">
        <v>2</v>
      </c>
      <c r="AF650" s="85" t="s">
        <v>807</v>
      </c>
      <c r="AG650" s="86" t="s">
        <v>1777</v>
      </c>
      <c r="AH650" s="85" t="s">
        <v>807</v>
      </c>
      <c r="AI650" s="85" t="s">
        <v>2236</v>
      </c>
      <c r="AJ650" s="85" t="s">
        <v>807</v>
      </c>
      <c r="AK650" s="86" t="s">
        <v>1846</v>
      </c>
      <c r="AL650" s="86" t="s">
        <v>1602</v>
      </c>
      <c r="AM650" s="85" t="s">
        <v>1786</v>
      </c>
      <c r="AN650" s="85" t="s">
        <v>131</v>
      </c>
      <c r="AO650" s="85" t="s">
        <v>131</v>
      </c>
      <c r="AP650" s="85" t="s">
        <v>131</v>
      </c>
      <c r="AQ650" s="75" t="s">
        <v>1841</v>
      </c>
      <c r="AR650" s="53" t="str">
        <f t="shared" si="422"/>
        <v>86001 - Mocoa</v>
      </c>
      <c r="AS650" s="85" t="s">
        <v>1586</v>
      </c>
      <c r="AT650" s="85">
        <v>3203737436</v>
      </c>
      <c r="AU650" s="85" t="s">
        <v>1219</v>
      </c>
      <c r="AV650" s="85"/>
      <c r="AW650" s="85"/>
      <c r="AX650" s="85"/>
      <c r="AY650" s="85"/>
      <c r="AZ650" s="85"/>
      <c r="BA650" s="85">
        <v>86</v>
      </c>
      <c r="BB650" s="85" t="s">
        <v>1778</v>
      </c>
      <c r="BC650" s="85">
        <v>86001</v>
      </c>
      <c r="BD650" s="85" t="s">
        <v>1586</v>
      </c>
      <c r="BE650" s="89">
        <v>860010017201</v>
      </c>
      <c r="BF650" s="49" t="s">
        <v>1079</v>
      </c>
      <c r="BG650" s="85" t="s">
        <v>1779</v>
      </c>
      <c r="BH650" s="85" t="s">
        <v>1780</v>
      </c>
      <c r="BI650" s="85">
        <v>4201616</v>
      </c>
      <c r="BJ650" s="85"/>
      <c r="BK650" s="85"/>
      <c r="BL650" s="85" t="s">
        <v>807</v>
      </c>
      <c r="BM650" s="85" t="s">
        <v>130</v>
      </c>
      <c r="BN650" s="85" t="s">
        <v>132</v>
      </c>
      <c r="BO650" s="85">
        <v>0</v>
      </c>
      <c r="BP650" s="85" t="s">
        <v>132</v>
      </c>
      <c r="BQ650" s="85" t="s">
        <v>132</v>
      </c>
      <c r="BR650" s="85" t="s">
        <v>1676</v>
      </c>
      <c r="BS650" s="85" t="s">
        <v>807</v>
      </c>
      <c r="BT650" s="87">
        <v>44893</v>
      </c>
      <c r="BU650" s="85" t="s">
        <v>1677</v>
      </c>
      <c r="BV650" s="85" t="s">
        <v>130</v>
      </c>
      <c r="BW650" s="91" t="s">
        <v>1530</v>
      </c>
      <c r="BX650" s="85" t="s">
        <v>1703</v>
      </c>
      <c r="BY650" s="85" t="s">
        <v>132</v>
      </c>
      <c r="BZ650" s="85" t="s">
        <v>132</v>
      </c>
      <c r="CA650" s="85" t="s">
        <v>132</v>
      </c>
      <c r="CB650" s="85" t="s">
        <v>1530</v>
      </c>
      <c r="CC650" s="85" t="s">
        <v>132</v>
      </c>
      <c r="CD650" s="85" t="s">
        <v>1533</v>
      </c>
      <c r="CE650" s="85" t="s">
        <v>1681</v>
      </c>
      <c r="CF650" s="85" t="s">
        <v>132</v>
      </c>
      <c r="CG650" s="109">
        <v>69</v>
      </c>
      <c r="CH650" s="95">
        <v>150</v>
      </c>
      <c r="CI650" s="50">
        <f t="shared" si="407"/>
        <v>30.666666666666668</v>
      </c>
      <c r="CJ650" s="18" t="str">
        <f t="shared" si="408"/>
        <v>OBESIDAD</v>
      </c>
      <c r="CK650" s="95">
        <f>Hoja1!L652</f>
        <v>7</v>
      </c>
      <c r="CL650" s="10" t="s">
        <v>1112</v>
      </c>
      <c r="CM650" s="98">
        <v>44798</v>
      </c>
      <c r="CN650" s="92"/>
      <c r="CO650" s="75">
        <v>1</v>
      </c>
      <c r="CP650" s="98">
        <v>44798</v>
      </c>
      <c r="CQ650" s="75">
        <v>1</v>
      </c>
      <c r="CR650" s="98">
        <v>44798</v>
      </c>
      <c r="CS650" s="75">
        <v>1</v>
      </c>
      <c r="CT650" s="110" t="s">
        <v>1707</v>
      </c>
      <c r="CU650" s="92" t="s">
        <v>132</v>
      </c>
      <c r="CV650" s="92"/>
      <c r="CW650" s="102">
        <v>130</v>
      </c>
      <c r="CX650" s="102">
        <v>70</v>
      </c>
      <c r="CY650" s="93" t="s">
        <v>131</v>
      </c>
      <c r="CZ650" s="92" t="s">
        <v>132</v>
      </c>
      <c r="DA650" s="92" t="s">
        <v>132</v>
      </c>
      <c r="DB650" s="92">
        <v>0</v>
      </c>
      <c r="DC650" s="75" t="str">
        <f t="shared" si="409"/>
        <v/>
      </c>
      <c r="DD650" s="16" t="str">
        <f t="shared" si="410"/>
        <v/>
      </c>
      <c r="DE650" s="16" t="str">
        <f t="shared" si="411"/>
        <v/>
      </c>
      <c r="DF650" s="16" t="str">
        <f t="shared" si="427"/>
        <v/>
      </c>
      <c r="DG650" s="16" t="str">
        <f t="shared" si="423"/>
        <v xml:space="preserve"> +  +  + </v>
      </c>
      <c r="DH650" s="16" t="str">
        <f>E650</f>
        <v>HTA + DM</v>
      </c>
      <c r="DI650" s="98"/>
      <c r="DJ650" s="75" t="str">
        <f t="shared" si="412"/>
        <v>NO</v>
      </c>
      <c r="DL650" s="98"/>
      <c r="DM650" s="98"/>
      <c r="DN650" s="75" t="str">
        <f t="shared" si="413"/>
        <v>NO</v>
      </c>
      <c r="DO650" s="98"/>
      <c r="DP650" s="75" t="str">
        <f t="shared" si="414"/>
        <v>NO</v>
      </c>
      <c r="DQ650" s="98"/>
      <c r="DR650" s="75" t="str">
        <f t="shared" si="415"/>
        <v>NO</v>
      </c>
      <c r="DS650" s="98"/>
      <c r="DT650" s="75" t="str">
        <f t="shared" si="416"/>
        <v>NO</v>
      </c>
      <c r="DU650" s="98"/>
      <c r="DV650" s="75" t="str">
        <f t="shared" si="417"/>
        <v>NO</v>
      </c>
      <c r="DW650" s="98"/>
      <c r="DX650" s="75" t="str">
        <f t="shared" si="418"/>
        <v>NO</v>
      </c>
      <c r="DY650" s="98">
        <v>44793</v>
      </c>
      <c r="DZ650" s="75" t="str">
        <f t="shared" si="419"/>
        <v>SI</v>
      </c>
      <c r="EA650" s="98"/>
      <c r="EB650" s="75" t="str">
        <f t="shared" si="420"/>
        <v>NO</v>
      </c>
      <c r="EC650" s="98" t="s">
        <v>132</v>
      </c>
      <c r="ED650" s="92" t="s">
        <v>1530</v>
      </c>
      <c r="EE650" s="92" t="s">
        <v>807</v>
      </c>
      <c r="EF650" s="92" t="s">
        <v>1845</v>
      </c>
      <c r="EG650" s="94"/>
      <c r="EH650" s="99" t="s">
        <v>131</v>
      </c>
      <c r="EI650" s="92">
        <v>1</v>
      </c>
      <c r="EJ650" s="92"/>
      <c r="EK650" s="106">
        <v>44772</v>
      </c>
      <c r="EL650" s="92">
        <v>0.56000000000000005</v>
      </c>
      <c r="EM650" s="100">
        <v>44772</v>
      </c>
      <c r="EN650" s="102">
        <v>125</v>
      </c>
      <c r="EO650" s="106">
        <v>44772</v>
      </c>
      <c r="EP650" s="92">
        <v>192</v>
      </c>
      <c r="EQ650" s="106">
        <v>44772</v>
      </c>
      <c r="ER650" s="99"/>
      <c r="ES650" s="106">
        <v>44772</v>
      </c>
      <c r="ET650" s="192">
        <v>66</v>
      </c>
      <c r="EU650" s="106"/>
      <c r="EV650" s="92"/>
      <c r="EW650" s="106"/>
      <c r="EX650" s="92"/>
      <c r="EY650" s="103">
        <v>44772</v>
      </c>
      <c r="EZ650" s="92">
        <v>7.9</v>
      </c>
      <c r="FA650" s="102"/>
      <c r="FB650" s="102"/>
      <c r="FC650" s="92"/>
      <c r="FD650" s="92"/>
      <c r="FE650" s="100">
        <v>44772</v>
      </c>
      <c r="FF650" s="105">
        <v>5</v>
      </c>
      <c r="FG650" s="106"/>
      <c r="FH650" s="105"/>
      <c r="FI650" s="98">
        <v>44772</v>
      </c>
      <c r="FJ650" s="94" t="s">
        <v>1716</v>
      </c>
      <c r="FK650" s="92"/>
      <c r="FL650" s="98">
        <v>44893</v>
      </c>
      <c r="FM650" s="98" t="s">
        <v>1530</v>
      </c>
      <c r="FN650" s="98">
        <v>44985</v>
      </c>
      <c r="FO650" s="107"/>
      <c r="FP650" s="92" t="s">
        <v>132</v>
      </c>
      <c r="FQ650" s="92" t="s">
        <v>132</v>
      </c>
      <c r="FR650" s="92" t="s">
        <v>132</v>
      </c>
      <c r="FS650" s="107" t="s">
        <v>807</v>
      </c>
      <c r="FT650" s="92" t="s">
        <v>132</v>
      </c>
      <c r="FU650" s="92"/>
      <c r="GM650" s="102"/>
    </row>
    <row r="651" spans="1:195" s="75" customFormat="1" x14ac:dyDescent="0.25">
      <c r="A651" s="85">
        <v>2022</v>
      </c>
      <c r="B651" s="76">
        <v>44926</v>
      </c>
      <c r="C651" s="85" t="s">
        <v>121</v>
      </c>
      <c r="D651" s="85" t="s">
        <v>122</v>
      </c>
      <c r="E651" s="85" t="s">
        <v>1475</v>
      </c>
      <c r="F651" s="77">
        <f t="shared" si="425"/>
        <v>650</v>
      </c>
      <c r="G651" s="85" t="s">
        <v>1586</v>
      </c>
      <c r="H651" s="85">
        <v>86</v>
      </c>
      <c r="I651" s="85" t="s">
        <v>797</v>
      </c>
      <c r="J651" s="217" t="s">
        <v>800</v>
      </c>
      <c r="K651" s="77" t="str">
        <f>VLOOKUP(J651,[1]CodMpios!$B$1075:$E$1087,4,FALSE)</f>
        <v>86001 - Mocoa</v>
      </c>
      <c r="L651" s="77" t="str">
        <f>VLOOKUP($J651,[1]Coord_Mpios_X_Y!$B$102:$K$114,9,FALSE)</f>
        <v>1,228574994655</v>
      </c>
      <c r="M651" s="77" t="str">
        <f>VLOOKUP($J651,[1]Coord_Mpios_X_Y!$B$102:$K$114,10,FALSE)</f>
        <v>-76,684362183288</v>
      </c>
      <c r="N651" s="86" t="s">
        <v>1775</v>
      </c>
      <c r="O651" s="86" t="s">
        <v>1776</v>
      </c>
      <c r="P651" s="218"/>
      <c r="Q651" s="85" t="s">
        <v>126</v>
      </c>
      <c r="R651" s="108">
        <v>82361948</v>
      </c>
      <c r="S651" s="62" t="str">
        <f t="shared" si="406"/>
        <v>CC82361948</v>
      </c>
      <c r="T651" s="91" t="s">
        <v>688</v>
      </c>
      <c r="U651" s="85" t="s">
        <v>1564</v>
      </c>
      <c r="V651" s="91" t="s">
        <v>381</v>
      </c>
      <c r="W651" s="85" t="s">
        <v>1328</v>
      </c>
      <c r="X651" s="87">
        <v>26711</v>
      </c>
      <c r="Y651" s="89">
        <f t="shared" si="421"/>
        <v>73</v>
      </c>
      <c r="Z651" s="63">
        <f>VLOOKUP($Y651,[1]Edades!$A$3:$H$153,4,FALSE)</f>
        <v>6</v>
      </c>
      <c r="AA651" s="63" t="str">
        <f>VLOOKUP($Y651,[1]Edades!$A$3:$H$153,6,FALSE)</f>
        <v>6 - Persona mayor</v>
      </c>
      <c r="AB651" s="63">
        <f>VLOOKUP($Y651,[1]Edades!$A$3:$H$153,7,FALSE)</f>
        <v>15</v>
      </c>
      <c r="AC651" s="63" t="str">
        <f>VLOOKUP($Y651,[1]Edades!$A$3:$H$153,8,FALSE)</f>
        <v>70-74</v>
      </c>
      <c r="AD651" s="91" t="s">
        <v>1589</v>
      </c>
      <c r="AE651" s="85">
        <v>1</v>
      </c>
      <c r="AF651" s="85" t="s">
        <v>807</v>
      </c>
      <c r="AG651" s="86" t="s">
        <v>212</v>
      </c>
      <c r="AH651" s="86" t="s">
        <v>130</v>
      </c>
      <c r="AI651" s="85" t="s">
        <v>807</v>
      </c>
      <c r="AJ651" s="85" t="s">
        <v>807</v>
      </c>
      <c r="AK651" s="86" t="s">
        <v>1775</v>
      </c>
      <c r="AL651" s="86" t="s">
        <v>1602</v>
      </c>
      <c r="AM651" s="85" t="s">
        <v>1786</v>
      </c>
      <c r="AN651" s="85" t="s">
        <v>131</v>
      </c>
      <c r="AO651" s="85" t="s">
        <v>131</v>
      </c>
      <c r="AP651" s="85" t="s">
        <v>131</v>
      </c>
      <c r="AQ651" s="75" t="s">
        <v>1841</v>
      </c>
      <c r="AR651" s="53" t="str">
        <f t="shared" si="422"/>
        <v>86001 - Mocoa</v>
      </c>
      <c r="AS651" s="85" t="s">
        <v>1586</v>
      </c>
      <c r="AT651" s="85">
        <v>3212137238</v>
      </c>
      <c r="AU651" s="85" t="s">
        <v>1219</v>
      </c>
      <c r="AV651" s="85"/>
      <c r="AW651" s="85"/>
      <c r="AX651" s="85"/>
      <c r="AY651" s="85"/>
      <c r="AZ651" s="85"/>
      <c r="BA651" s="85">
        <v>86</v>
      </c>
      <c r="BB651" s="85" t="s">
        <v>1778</v>
      </c>
      <c r="BC651" s="85">
        <v>86001</v>
      </c>
      <c r="BD651" s="85" t="s">
        <v>1586</v>
      </c>
      <c r="BE651" s="89">
        <v>860010017201</v>
      </c>
      <c r="BF651" s="49" t="s">
        <v>1079</v>
      </c>
      <c r="BG651" s="85" t="s">
        <v>1779</v>
      </c>
      <c r="BH651" s="85" t="s">
        <v>1780</v>
      </c>
      <c r="BI651" s="85">
        <v>4201616</v>
      </c>
      <c r="BJ651" s="85"/>
      <c r="BK651" s="85"/>
      <c r="BL651" s="85" t="s">
        <v>807</v>
      </c>
      <c r="BM651" s="88" t="s">
        <v>132</v>
      </c>
      <c r="BN651" s="85" t="s">
        <v>132</v>
      </c>
      <c r="BO651" s="85">
        <v>0</v>
      </c>
      <c r="BP651" s="85" t="s">
        <v>132</v>
      </c>
      <c r="BQ651" s="85" t="s">
        <v>132</v>
      </c>
      <c r="BR651" s="85" t="s">
        <v>807</v>
      </c>
      <c r="BS651" s="85" t="s">
        <v>807</v>
      </c>
      <c r="BT651" s="142">
        <v>44825</v>
      </c>
      <c r="BU651" s="85" t="s">
        <v>1677</v>
      </c>
      <c r="BV651" s="85" t="s">
        <v>130</v>
      </c>
      <c r="BW651" s="91" t="s">
        <v>1812</v>
      </c>
      <c r="BX651" s="85"/>
      <c r="BY651" s="85" t="s">
        <v>132</v>
      </c>
      <c r="BZ651" s="85" t="s">
        <v>807</v>
      </c>
      <c r="CA651" s="85" t="s">
        <v>807</v>
      </c>
      <c r="CB651" s="85"/>
      <c r="CC651" s="85"/>
      <c r="CD651" s="85" t="s">
        <v>131</v>
      </c>
      <c r="CE651" s="88" t="s">
        <v>1681</v>
      </c>
      <c r="CF651" s="80" t="str">
        <f t="shared" ref="CF651:CF652" si="429">E651</f>
        <v>HTA + DM</v>
      </c>
      <c r="CG651" s="109">
        <v>79</v>
      </c>
      <c r="CH651" s="95">
        <v>165</v>
      </c>
      <c r="CI651" s="50">
        <f t="shared" si="407"/>
        <v>29.017447199265384</v>
      </c>
      <c r="CJ651" s="18" t="str">
        <f t="shared" si="408"/>
        <v>SOBREPESO</v>
      </c>
      <c r="CK651" s="95">
        <f>Hoja1!L653</f>
        <v>20</v>
      </c>
      <c r="CL651" s="10" t="s">
        <v>1114</v>
      </c>
      <c r="CM651" s="98">
        <v>44799</v>
      </c>
      <c r="CN651" s="92"/>
      <c r="CO651" s="75">
        <v>1</v>
      </c>
      <c r="CP651" s="98">
        <v>44799</v>
      </c>
      <c r="CQ651" s="75">
        <v>1</v>
      </c>
      <c r="CR651" s="98">
        <v>44799</v>
      </c>
      <c r="CS651" s="75">
        <v>1</v>
      </c>
      <c r="CT651" s="110" t="s">
        <v>1707</v>
      </c>
      <c r="CU651" s="93" t="s">
        <v>807</v>
      </c>
      <c r="CV651" s="92"/>
      <c r="CW651" s="102">
        <v>116</v>
      </c>
      <c r="CX651" s="102">
        <v>75</v>
      </c>
      <c r="CY651" s="93" t="s">
        <v>807</v>
      </c>
      <c r="CZ651" s="92" t="s">
        <v>130</v>
      </c>
      <c r="DA651" s="75" t="s">
        <v>807</v>
      </c>
      <c r="DB651" s="92">
        <v>0</v>
      </c>
      <c r="DC651" s="75" t="str">
        <f t="shared" si="409"/>
        <v/>
      </c>
      <c r="DD651" s="16" t="str">
        <f t="shared" si="410"/>
        <v/>
      </c>
      <c r="DE651" s="16" t="str">
        <f t="shared" si="411"/>
        <v/>
      </c>
      <c r="DF651" s="16" t="str">
        <f t="shared" si="427"/>
        <v/>
      </c>
      <c r="DG651" s="16" t="str">
        <f t="shared" si="423"/>
        <v xml:space="preserve"> +  +  + </v>
      </c>
      <c r="DH651" s="16" t="str">
        <f t="shared" ref="DH651:DH652" si="430">E651</f>
        <v>HTA + DM</v>
      </c>
      <c r="DI651" s="98">
        <v>44788</v>
      </c>
      <c r="DJ651" s="75" t="str">
        <f t="shared" si="412"/>
        <v>SI</v>
      </c>
      <c r="DL651" s="98"/>
      <c r="DM651" s="98"/>
      <c r="DN651" s="75" t="str">
        <f t="shared" si="413"/>
        <v>NO</v>
      </c>
      <c r="DO651" s="98"/>
      <c r="DP651" s="75" t="str">
        <f t="shared" si="414"/>
        <v>NO</v>
      </c>
      <c r="DQ651" s="98"/>
      <c r="DR651" s="75" t="str">
        <f t="shared" si="415"/>
        <v>NO</v>
      </c>
      <c r="DS651" s="98"/>
      <c r="DT651" s="75" t="str">
        <f t="shared" si="416"/>
        <v>NO</v>
      </c>
      <c r="DU651" s="98"/>
      <c r="DV651" s="75" t="str">
        <f t="shared" si="417"/>
        <v>NO</v>
      </c>
      <c r="DW651" s="98"/>
      <c r="DX651" s="75" t="str">
        <f t="shared" si="418"/>
        <v>NO</v>
      </c>
      <c r="DY651" s="98"/>
      <c r="DZ651" s="75" t="str">
        <f t="shared" si="419"/>
        <v>NO</v>
      </c>
      <c r="EA651" s="98"/>
      <c r="EB651" s="75" t="str">
        <f t="shared" si="420"/>
        <v>NO</v>
      </c>
      <c r="EC651" s="98" t="s">
        <v>807</v>
      </c>
      <c r="ED651" s="92" t="s">
        <v>1530</v>
      </c>
      <c r="EE651" s="92"/>
      <c r="EF651" s="98" t="s">
        <v>807</v>
      </c>
      <c r="EG651" s="94"/>
      <c r="EH651" s="92" t="s">
        <v>1793</v>
      </c>
      <c r="EI651" s="99" t="s">
        <v>807</v>
      </c>
      <c r="EJ651" s="99"/>
      <c r="EK651" s="106">
        <v>44779</v>
      </c>
      <c r="EL651" s="92">
        <v>0.8</v>
      </c>
      <c r="EM651" s="100">
        <v>44814</v>
      </c>
      <c r="EN651" s="102">
        <v>127</v>
      </c>
      <c r="EO651" s="106">
        <v>44779</v>
      </c>
      <c r="EP651" s="92">
        <v>194</v>
      </c>
      <c r="EQ651" s="106">
        <v>44779</v>
      </c>
      <c r="ER651" s="99">
        <f>EP651-(ET651+EV651/5)</f>
        <v>87.6</v>
      </c>
      <c r="ES651" s="106">
        <v>44779</v>
      </c>
      <c r="ET651" s="192">
        <v>47</v>
      </c>
      <c r="EU651" s="106">
        <v>44779</v>
      </c>
      <c r="EV651" s="92">
        <v>297</v>
      </c>
      <c r="EW651" s="106"/>
      <c r="EX651" s="92"/>
      <c r="EY651" s="103">
        <v>44779</v>
      </c>
      <c r="EZ651" s="92">
        <v>10.9</v>
      </c>
      <c r="FA651" s="102"/>
      <c r="FB651" s="102"/>
      <c r="FC651" s="92"/>
      <c r="FD651" s="92"/>
      <c r="FE651" s="100"/>
      <c r="FF651" s="105"/>
      <c r="FG651" s="106">
        <v>44779</v>
      </c>
      <c r="FH651" s="105">
        <v>77.45</v>
      </c>
      <c r="FI651" s="92"/>
      <c r="FJ651" s="94"/>
      <c r="FK651" s="92"/>
      <c r="FL651" s="114">
        <v>44825</v>
      </c>
      <c r="FM651" s="98" t="s">
        <v>1530</v>
      </c>
      <c r="FN651" s="98">
        <v>44855</v>
      </c>
      <c r="FO651" s="107" t="s">
        <v>807</v>
      </c>
      <c r="FP651" s="92" t="s">
        <v>132</v>
      </c>
      <c r="FQ651" s="92" t="s">
        <v>132</v>
      </c>
      <c r="FR651" s="92" t="s">
        <v>132</v>
      </c>
      <c r="FS651" s="107" t="s">
        <v>807</v>
      </c>
      <c r="FT651" s="92" t="s">
        <v>132</v>
      </c>
      <c r="FU651" s="92"/>
      <c r="GM651" s="102"/>
    </row>
    <row r="652" spans="1:195" s="75" customFormat="1" x14ac:dyDescent="0.25">
      <c r="A652" s="85">
        <v>2022</v>
      </c>
      <c r="B652" s="76">
        <v>44926</v>
      </c>
      <c r="C652" s="85" t="s">
        <v>121</v>
      </c>
      <c r="D652" s="85" t="s">
        <v>122</v>
      </c>
      <c r="E652" s="85" t="s">
        <v>1475</v>
      </c>
      <c r="F652" s="77">
        <f t="shared" si="425"/>
        <v>651</v>
      </c>
      <c r="G652" s="85" t="s">
        <v>1586</v>
      </c>
      <c r="H652" s="85">
        <v>86</v>
      </c>
      <c r="I652" s="85" t="s">
        <v>797</v>
      </c>
      <c r="J652" s="217" t="s">
        <v>800</v>
      </c>
      <c r="K652" s="77" t="str">
        <f>VLOOKUP(J652,[1]CodMpios!$B$1075:$E$1087,4,FALSE)</f>
        <v>86001 - Mocoa</v>
      </c>
      <c r="L652" s="77" t="str">
        <f>VLOOKUP($J652,[1]Coord_Mpios_X_Y!$B$102:$K$114,9,FALSE)</f>
        <v>1,228574994655</v>
      </c>
      <c r="M652" s="77" t="str">
        <f>VLOOKUP($J652,[1]Coord_Mpios_X_Y!$B$102:$K$114,10,FALSE)</f>
        <v>-76,684362183288</v>
      </c>
      <c r="N652" s="86" t="s">
        <v>1775</v>
      </c>
      <c r="O652" s="86" t="s">
        <v>1776</v>
      </c>
      <c r="P652" s="218"/>
      <c r="Q652" s="85" t="s">
        <v>126</v>
      </c>
      <c r="R652" s="108">
        <v>98378832</v>
      </c>
      <c r="S652" s="62" t="str">
        <f t="shared" si="406"/>
        <v>CC98378832</v>
      </c>
      <c r="T652" s="91" t="s">
        <v>732</v>
      </c>
      <c r="U652" s="85" t="s">
        <v>204</v>
      </c>
      <c r="V652" s="91" t="s">
        <v>754</v>
      </c>
      <c r="W652" s="85" t="s">
        <v>232</v>
      </c>
      <c r="X652" s="87">
        <v>25605</v>
      </c>
      <c r="Y652" s="89">
        <f t="shared" si="421"/>
        <v>70</v>
      </c>
      <c r="Z652" s="63">
        <f>VLOOKUP($Y652,[1]Edades!$A$3:$H$153,4,FALSE)</f>
        <v>6</v>
      </c>
      <c r="AA652" s="63" t="str">
        <f>VLOOKUP($Y652,[1]Edades!$A$3:$H$153,6,FALSE)</f>
        <v>6 - Persona mayor</v>
      </c>
      <c r="AB652" s="63">
        <f>VLOOKUP($Y652,[1]Edades!$A$3:$H$153,7,FALSE)</f>
        <v>15</v>
      </c>
      <c r="AC652" s="63" t="str">
        <f>VLOOKUP($Y652,[1]Edades!$A$3:$H$153,8,FALSE)</f>
        <v>70-74</v>
      </c>
      <c r="AD652" s="91" t="s">
        <v>1589</v>
      </c>
      <c r="AE652" s="85">
        <v>1</v>
      </c>
      <c r="AF652" s="85" t="s">
        <v>807</v>
      </c>
      <c r="AG652" s="86" t="s">
        <v>1777</v>
      </c>
      <c r="AH652" s="85" t="s">
        <v>807</v>
      </c>
      <c r="AI652" s="85" t="s">
        <v>807</v>
      </c>
      <c r="AJ652" s="85" t="s">
        <v>807</v>
      </c>
      <c r="AK652" s="86" t="s">
        <v>1775</v>
      </c>
      <c r="AL652" s="85" t="s">
        <v>807</v>
      </c>
      <c r="AM652" s="85" t="s">
        <v>1786</v>
      </c>
      <c r="AN652" s="85" t="s">
        <v>131</v>
      </c>
      <c r="AO652" s="85" t="s">
        <v>131</v>
      </c>
      <c r="AP652" s="85" t="s">
        <v>131</v>
      </c>
      <c r="AQ652" s="75" t="s">
        <v>1841</v>
      </c>
      <c r="AR652" s="53" t="str">
        <f t="shared" si="422"/>
        <v>86001 - Mocoa</v>
      </c>
      <c r="AS652" s="85" t="s">
        <v>1586</v>
      </c>
      <c r="AT652" s="85">
        <v>3163683303</v>
      </c>
      <c r="AU652" s="85" t="s">
        <v>1219</v>
      </c>
      <c r="AV652" s="85"/>
      <c r="AW652" s="85"/>
      <c r="AX652" s="85"/>
      <c r="AY652" s="85"/>
      <c r="AZ652" s="85"/>
      <c r="BA652" s="85">
        <v>86</v>
      </c>
      <c r="BB652" s="85" t="s">
        <v>1778</v>
      </c>
      <c r="BC652" s="85">
        <v>86001</v>
      </c>
      <c r="BD652" s="85" t="s">
        <v>1586</v>
      </c>
      <c r="BE652" s="89">
        <v>860010017201</v>
      </c>
      <c r="BF652" s="49" t="s">
        <v>1079</v>
      </c>
      <c r="BG652" s="85" t="s">
        <v>1779</v>
      </c>
      <c r="BH652" s="85" t="s">
        <v>1780</v>
      </c>
      <c r="BI652" s="85">
        <v>4201616</v>
      </c>
      <c r="BJ652" s="85"/>
      <c r="BK652" s="85"/>
      <c r="BL652" s="85" t="s">
        <v>807</v>
      </c>
      <c r="BM652" s="88" t="s">
        <v>132</v>
      </c>
      <c r="BN652" s="85" t="s">
        <v>132</v>
      </c>
      <c r="BO652" s="85">
        <v>0</v>
      </c>
      <c r="BP652" s="85" t="s">
        <v>132</v>
      </c>
      <c r="BQ652" s="85" t="s">
        <v>132</v>
      </c>
      <c r="BR652" s="85" t="s">
        <v>1676</v>
      </c>
      <c r="BS652" s="85" t="s">
        <v>132</v>
      </c>
      <c r="BT652" s="87">
        <v>44810</v>
      </c>
      <c r="BU652" s="85" t="s">
        <v>1677</v>
      </c>
      <c r="BV652" s="85" t="s">
        <v>130</v>
      </c>
      <c r="BW652" s="91" t="s">
        <v>1679</v>
      </c>
      <c r="BX652" s="85"/>
      <c r="BY652" s="85" t="s">
        <v>132</v>
      </c>
      <c r="BZ652" s="85" t="s">
        <v>132</v>
      </c>
      <c r="CA652" s="85" t="s">
        <v>132</v>
      </c>
      <c r="CB652" s="85"/>
      <c r="CC652" s="85"/>
      <c r="CD652" s="85" t="s">
        <v>131</v>
      </c>
      <c r="CE652" s="88" t="s">
        <v>1681</v>
      </c>
      <c r="CF652" s="80" t="str">
        <f t="shared" si="429"/>
        <v>HTA + DM</v>
      </c>
      <c r="CG652" s="109">
        <v>72</v>
      </c>
      <c r="CH652" s="95">
        <v>167</v>
      </c>
      <c r="CI652" s="50">
        <f t="shared" si="407"/>
        <v>25.816630212628635</v>
      </c>
      <c r="CJ652" s="18" t="str">
        <f t="shared" si="408"/>
        <v>SOBREPESO</v>
      </c>
      <c r="CK652" s="95" t="e">
        <f>Hoja1!L654</f>
        <v>#DIV/0!</v>
      </c>
      <c r="CL652" s="10" t="s">
        <v>807</v>
      </c>
      <c r="CM652" s="98">
        <v>44810</v>
      </c>
      <c r="CN652" s="92"/>
      <c r="CO652" s="75">
        <v>1</v>
      </c>
      <c r="CP652" s="98">
        <v>44810</v>
      </c>
      <c r="CQ652" s="75">
        <v>1</v>
      </c>
      <c r="CR652" s="65" t="s">
        <v>1221</v>
      </c>
      <c r="CS652" s="75">
        <v>1</v>
      </c>
      <c r="CT652" s="110" t="s">
        <v>1707</v>
      </c>
      <c r="CU652" s="93" t="s">
        <v>807</v>
      </c>
      <c r="CV652" s="92"/>
      <c r="CW652" s="102">
        <v>140</v>
      </c>
      <c r="CX652" s="102">
        <v>80</v>
      </c>
      <c r="CY652" s="93" t="s">
        <v>807</v>
      </c>
      <c r="CZ652" s="92" t="s">
        <v>130</v>
      </c>
      <c r="DA652" s="75" t="s">
        <v>807</v>
      </c>
      <c r="DB652" s="92">
        <v>0</v>
      </c>
      <c r="DC652" s="75" t="str">
        <f t="shared" si="409"/>
        <v/>
      </c>
      <c r="DD652" s="16" t="str">
        <f t="shared" si="410"/>
        <v/>
      </c>
      <c r="DE652" s="16" t="str">
        <f t="shared" si="411"/>
        <v/>
      </c>
      <c r="DF652" s="16" t="str">
        <f t="shared" si="427"/>
        <v/>
      </c>
      <c r="DG652" s="16" t="str">
        <f t="shared" si="423"/>
        <v xml:space="preserve"> +  +  + </v>
      </c>
      <c r="DH652" s="16" t="str">
        <f t="shared" si="430"/>
        <v>HTA + DM</v>
      </c>
      <c r="DI652" s="98"/>
      <c r="DJ652" s="75" t="str">
        <f t="shared" si="412"/>
        <v>NO</v>
      </c>
      <c r="DL652" s="98"/>
      <c r="DM652" s="98"/>
      <c r="DN652" s="75" t="str">
        <f t="shared" si="413"/>
        <v>NO</v>
      </c>
      <c r="DO652" s="98"/>
      <c r="DP652" s="75" t="str">
        <f t="shared" si="414"/>
        <v>NO</v>
      </c>
      <c r="DQ652" s="98"/>
      <c r="DR652" s="75" t="str">
        <f t="shared" si="415"/>
        <v>NO</v>
      </c>
      <c r="DS652" s="98"/>
      <c r="DT652" s="75" t="str">
        <f t="shared" si="416"/>
        <v>NO</v>
      </c>
      <c r="DU652" s="98"/>
      <c r="DV652" s="75" t="str">
        <f t="shared" si="417"/>
        <v>NO</v>
      </c>
      <c r="DW652" s="98"/>
      <c r="DX652" s="75" t="str">
        <f t="shared" si="418"/>
        <v>NO</v>
      </c>
      <c r="DY652" s="98"/>
      <c r="DZ652" s="75" t="str">
        <f t="shared" si="419"/>
        <v>NO</v>
      </c>
      <c r="EA652" s="98"/>
      <c r="EB652" s="75" t="str">
        <f t="shared" si="420"/>
        <v>NO</v>
      </c>
      <c r="EC652" s="98" t="s">
        <v>807</v>
      </c>
      <c r="ED652" s="92" t="s">
        <v>1530</v>
      </c>
      <c r="EE652" s="92"/>
      <c r="EF652" s="98" t="s">
        <v>807</v>
      </c>
      <c r="EG652" s="94"/>
      <c r="EH652" s="99" t="s">
        <v>131</v>
      </c>
      <c r="EI652" s="99" t="s">
        <v>807</v>
      </c>
      <c r="EJ652" s="99"/>
      <c r="EK652" s="106"/>
      <c r="EL652" s="92"/>
      <c r="EM652" s="100"/>
      <c r="EN652" s="102"/>
      <c r="EO652" s="106"/>
      <c r="EP652" s="92"/>
      <c r="EQ652" s="106"/>
      <c r="ER652" s="99">
        <f>EP652-(ET652+EV652/5)</f>
        <v>0</v>
      </c>
      <c r="ES652" s="106"/>
      <c r="ET652" s="192"/>
      <c r="EU652" s="106"/>
      <c r="EV652" s="92"/>
      <c r="EW652" s="106"/>
      <c r="EX652" s="92"/>
      <c r="EY652" s="103"/>
      <c r="EZ652" s="92"/>
      <c r="FA652" s="102"/>
      <c r="FB652" s="102"/>
      <c r="FC652" s="92"/>
      <c r="FD652" s="92"/>
      <c r="FE652" s="100"/>
      <c r="FF652" s="105"/>
      <c r="FG652" s="106"/>
      <c r="FH652" s="105"/>
      <c r="FI652" s="92"/>
      <c r="FJ652" s="94"/>
      <c r="FK652" s="92"/>
      <c r="FL652" s="98">
        <v>44810</v>
      </c>
      <c r="FM652" s="98" t="s">
        <v>1530</v>
      </c>
      <c r="FN652" s="98">
        <v>44840</v>
      </c>
      <c r="FO652" s="107" t="s">
        <v>807</v>
      </c>
      <c r="FP652" s="92" t="s">
        <v>132</v>
      </c>
      <c r="FQ652" s="92" t="s">
        <v>132</v>
      </c>
      <c r="FR652" s="92" t="s">
        <v>132</v>
      </c>
      <c r="FS652" s="107" t="s">
        <v>807</v>
      </c>
      <c r="FT652" s="92" t="s">
        <v>132</v>
      </c>
      <c r="FU652" s="92"/>
      <c r="GM652" s="102"/>
    </row>
    <row r="653" spans="1:195" s="75" customFormat="1" x14ac:dyDescent="0.25">
      <c r="A653" s="85">
        <v>2022</v>
      </c>
      <c r="B653" s="76">
        <v>44926</v>
      </c>
      <c r="C653" s="85" t="s">
        <v>121</v>
      </c>
      <c r="D653" s="85" t="s">
        <v>122</v>
      </c>
      <c r="E653" s="85" t="s">
        <v>123</v>
      </c>
      <c r="F653" s="77">
        <f t="shared" si="425"/>
        <v>652</v>
      </c>
      <c r="G653" s="85" t="s">
        <v>1586</v>
      </c>
      <c r="H653" s="85">
        <v>86</v>
      </c>
      <c r="I653" s="85" t="s">
        <v>797</v>
      </c>
      <c r="J653" s="217" t="s">
        <v>800</v>
      </c>
      <c r="K653" s="77" t="str">
        <f>VLOOKUP(J653,[1]CodMpios!$B$1075:$E$1087,4,FALSE)</f>
        <v>86001 - Mocoa</v>
      </c>
      <c r="L653" s="77" t="str">
        <f>VLOOKUP($J653,[1]Coord_Mpios_X_Y!$B$102:$K$114,9,FALSE)</f>
        <v>1,228574994655</v>
      </c>
      <c r="M653" s="77" t="str">
        <f>VLOOKUP($J653,[1]Coord_Mpios_X_Y!$B$102:$K$114,10,FALSE)</f>
        <v>-76,684362183288</v>
      </c>
      <c r="N653" s="86" t="s">
        <v>1784</v>
      </c>
      <c r="O653" s="86" t="s">
        <v>1776</v>
      </c>
      <c r="P653" s="218"/>
      <c r="Q653" s="85" t="s">
        <v>126</v>
      </c>
      <c r="R653" s="108">
        <v>27354858</v>
      </c>
      <c r="S653" s="62" t="str">
        <f t="shared" si="406"/>
        <v>CC27354858</v>
      </c>
      <c r="T653" s="91" t="s">
        <v>502</v>
      </c>
      <c r="U653" s="85" t="s">
        <v>642</v>
      </c>
      <c r="V653" s="91" t="s">
        <v>603</v>
      </c>
      <c r="W653" s="85"/>
      <c r="X653" s="87">
        <v>22252</v>
      </c>
      <c r="Y653" s="89">
        <f t="shared" si="421"/>
        <v>60</v>
      </c>
      <c r="Z653" s="63">
        <f>VLOOKUP($Y653,[1]Edades!$A$3:$H$153,4,FALSE)</f>
        <v>6</v>
      </c>
      <c r="AA653" s="63" t="str">
        <f>VLOOKUP($Y653,[1]Edades!$A$3:$H$153,6,FALSE)</f>
        <v>6 - Persona mayor</v>
      </c>
      <c r="AB653" s="63">
        <f>VLOOKUP($Y653,[1]Edades!$A$3:$H$153,7,FALSE)</f>
        <v>13</v>
      </c>
      <c r="AC653" s="63" t="str">
        <f>VLOOKUP($Y653,[1]Edades!$A$3:$H$153,8,FALSE)</f>
        <v>60-64</v>
      </c>
      <c r="AD653" s="91" t="s">
        <v>1590</v>
      </c>
      <c r="AE653" s="85">
        <v>2</v>
      </c>
      <c r="AF653" s="85" t="s">
        <v>807</v>
      </c>
      <c r="AG653" s="86" t="s">
        <v>1777</v>
      </c>
      <c r="AH653" s="85" t="s">
        <v>807</v>
      </c>
      <c r="AI653" s="85" t="s">
        <v>2236</v>
      </c>
      <c r="AJ653" s="85" t="s">
        <v>807</v>
      </c>
      <c r="AK653" s="86" t="s">
        <v>1784</v>
      </c>
      <c r="AL653" s="85" t="s">
        <v>807</v>
      </c>
      <c r="AM653" s="85" t="s">
        <v>1786</v>
      </c>
      <c r="AN653" s="85" t="s">
        <v>131</v>
      </c>
      <c r="AO653" s="85" t="s">
        <v>131</v>
      </c>
      <c r="AP653" s="85" t="s">
        <v>131</v>
      </c>
      <c r="AQ653" s="75" t="s">
        <v>1841</v>
      </c>
      <c r="AR653" s="53" t="str">
        <f t="shared" si="422"/>
        <v>86001 - Mocoa</v>
      </c>
      <c r="AS653" s="85" t="s">
        <v>1665</v>
      </c>
      <c r="AT653" s="85">
        <v>3504334480</v>
      </c>
      <c r="AU653" s="85" t="s">
        <v>1219</v>
      </c>
      <c r="AV653" s="85"/>
      <c r="AW653" s="85"/>
      <c r="AX653" s="85"/>
      <c r="AY653" s="85"/>
      <c r="AZ653" s="85"/>
      <c r="BA653" s="85">
        <v>86</v>
      </c>
      <c r="BB653" s="85" t="s">
        <v>1778</v>
      </c>
      <c r="BC653" s="85">
        <v>86001</v>
      </c>
      <c r="BD653" s="85" t="s">
        <v>1586</v>
      </c>
      <c r="BE653" s="89">
        <v>860010017201</v>
      </c>
      <c r="BF653" s="49" t="s">
        <v>1079</v>
      </c>
      <c r="BG653" s="85" t="s">
        <v>1779</v>
      </c>
      <c r="BH653" s="85" t="s">
        <v>1780</v>
      </c>
      <c r="BI653" s="85">
        <v>4201616</v>
      </c>
      <c r="BJ653" s="85"/>
      <c r="BK653" s="85"/>
      <c r="BL653" s="85" t="s">
        <v>807</v>
      </c>
      <c r="BM653" s="88" t="s">
        <v>130</v>
      </c>
      <c r="BN653" s="85" t="s">
        <v>132</v>
      </c>
      <c r="BO653" s="85">
        <v>0</v>
      </c>
      <c r="BP653" s="85" t="s">
        <v>132</v>
      </c>
      <c r="BQ653" s="85" t="s">
        <v>132</v>
      </c>
      <c r="BR653" s="85" t="s">
        <v>1676</v>
      </c>
      <c r="BS653" s="85" t="s">
        <v>132</v>
      </c>
      <c r="BT653" s="142">
        <v>44888</v>
      </c>
      <c r="BU653" s="85" t="s">
        <v>1677</v>
      </c>
      <c r="BV653" s="85" t="s">
        <v>130</v>
      </c>
      <c r="BW653" s="91" t="s">
        <v>1812</v>
      </c>
      <c r="BX653" s="85" t="s">
        <v>132</v>
      </c>
      <c r="BY653" s="85" t="s">
        <v>132</v>
      </c>
      <c r="BZ653" s="85" t="s">
        <v>132</v>
      </c>
      <c r="CA653" s="85" t="s">
        <v>132</v>
      </c>
      <c r="CB653" s="85" t="s">
        <v>132</v>
      </c>
      <c r="CC653" s="85" t="s">
        <v>132</v>
      </c>
      <c r="CD653" s="85" t="s">
        <v>131</v>
      </c>
      <c r="CE653" s="85" t="s">
        <v>1681</v>
      </c>
      <c r="CF653" s="85" t="s">
        <v>132</v>
      </c>
      <c r="CG653" s="109">
        <v>60</v>
      </c>
      <c r="CH653" s="95">
        <v>152</v>
      </c>
      <c r="CI653" s="50">
        <f t="shared" si="407"/>
        <v>25.969529085872576</v>
      </c>
      <c r="CJ653" s="18" t="str">
        <f t="shared" si="408"/>
        <v>SOBREPESO</v>
      </c>
      <c r="CK653" s="95">
        <f>Hoja1!L655</f>
        <v>11</v>
      </c>
      <c r="CL653" s="10" t="s">
        <v>1113</v>
      </c>
      <c r="CM653" s="98">
        <v>44812</v>
      </c>
      <c r="CN653" s="92"/>
      <c r="CO653" s="75">
        <v>1</v>
      </c>
      <c r="CP653" s="98">
        <v>44812</v>
      </c>
      <c r="CQ653" s="75">
        <v>2</v>
      </c>
      <c r="CR653" s="65" t="s">
        <v>1222</v>
      </c>
      <c r="CS653" s="75">
        <v>0</v>
      </c>
      <c r="CT653" s="110" t="s">
        <v>131</v>
      </c>
      <c r="CU653" s="92" t="s">
        <v>132</v>
      </c>
      <c r="CV653" s="92"/>
      <c r="CW653" s="102">
        <v>130</v>
      </c>
      <c r="CX653" s="102">
        <v>70</v>
      </c>
      <c r="CY653" s="93" t="s">
        <v>131</v>
      </c>
      <c r="CZ653" s="92" t="s">
        <v>130</v>
      </c>
      <c r="DA653" s="92" t="s">
        <v>132</v>
      </c>
      <c r="DB653" s="92">
        <v>0</v>
      </c>
      <c r="DC653" s="75" t="str">
        <f t="shared" si="409"/>
        <v/>
      </c>
      <c r="DD653" s="16" t="str">
        <f t="shared" si="410"/>
        <v/>
      </c>
      <c r="DE653" s="16" t="str">
        <f t="shared" si="411"/>
        <v/>
      </c>
      <c r="DF653" s="16" t="str">
        <f t="shared" si="427"/>
        <v/>
      </c>
      <c r="DG653" s="16" t="str">
        <f t="shared" si="423"/>
        <v xml:space="preserve"> +  +  + </v>
      </c>
      <c r="DH653" s="16" t="str">
        <f>E653</f>
        <v>HTA</v>
      </c>
      <c r="DI653" s="98"/>
      <c r="DJ653" s="75" t="str">
        <f t="shared" si="412"/>
        <v>NO</v>
      </c>
      <c r="DL653" s="98"/>
      <c r="DM653" s="98"/>
      <c r="DN653" s="75" t="str">
        <f t="shared" si="413"/>
        <v>NO</v>
      </c>
      <c r="DO653" s="98"/>
      <c r="DP653" s="75" t="str">
        <f t="shared" si="414"/>
        <v>NO</v>
      </c>
      <c r="DQ653" s="98"/>
      <c r="DR653" s="75" t="str">
        <f t="shared" si="415"/>
        <v>NO</v>
      </c>
      <c r="DS653" s="98"/>
      <c r="DT653" s="75" t="str">
        <f t="shared" si="416"/>
        <v>NO</v>
      </c>
      <c r="DU653" s="98"/>
      <c r="DV653" s="75" t="str">
        <f t="shared" si="417"/>
        <v>NO</v>
      </c>
      <c r="DW653" s="98"/>
      <c r="DX653" s="75" t="str">
        <f t="shared" si="418"/>
        <v>NO</v>
      </c>
      <c r="DY653" s="98">
        <v>44842</v>
      </c>
      <c r="DZ653" s="75" t="str">
        <f t="shared" si="419"/>
        <v>SI</v>
      </c>
      <c r="EA653" s="98"/>
      <c r="EB653" s="75" t="str">
        <f t="shared" si="420"/>
        <v>NO</v>
      </c>
      <c r="EC653" s="98" t="s">
        <v>132</v>
      </c>
      <c r="ED653" s="92" t="s">
        <v>1530</v>
      </c>
      <c r="EE653" s="92" t="s">
        <v>807</v>
      </c>
      <c r="EF653" s="92" t="s">
        <v>1814</v>
      </c>
      <c r="EG653" s="94"/>
      <c r="EH653" s="99" t="s">
        <v>131</v>
      </c>
      <c r="EI653" s="92">
        <v>3</v>
      </c>
      <c r="EJ653" s="92"/>
      <c r="EK653" s="106">
        <v>44800</v>
      </c>
      <c r="EL653" s="92">
        <v>0.99</v>
      </c>
      <c r="EM653" s="100"/>
      <c r="EN653" s="102"/>
      <c r="EO653" s="106">
        <v>44800</v>
      </c>
      <c r="EP653" s="92">
        <v>173</v>
      </c>
      <c r="EQ653" s="106">
        <v>44800</v>
      </c>
      <c r="ER653" s="99">
        <f>EP653-(ET653+EV653/5)</f>
        <v>90.4</v>
      </c>
      <c r="ES653" s="106">
        <v>44800</v>
      </c>
      <c r="ET653" s="192">
        <v>64</v>
      </c>
      <c r="EU653" s="106">
        <v>44800</v>
      </c>
      <c r="EV653" s="92">
        <v>93</v>
      </c>
      <c r="EW653" s="106"/>
      <c r="EX653" s="92"/>
      <c r="EY653" s="103"/>
      <c r="EZ653" s="92"/>
      <c r="FA653" s="102"/>
      <c r="FB653" s="102"/>
      <c r="FC653" s="92"/>
      <c r="FD653" s="92"/>
      <c r="FE653" s="100">
        <v>44842</v>
      </c>
      <c r="FF653" s="105">
        <v>15.2</v>
      </c>
      <c r="FG653" s="106"/>
      <c r="FH653" s="105"/>
      <c r="FI653" s="98">
        <v>44842</v>
      </c>
      <c r="FJ653" s="94" t="s">
        <v>1716</v>
      </c>
      <c r="FK653" s="92"/>
      <c r="FL653" s="114">
        <v>44888</v>
      </c>
      <c r="FM653" s="98" t="s">
        <v>1530</v>
      </c>
      <c r="FN653" s="98">
        <v>44980</v>
      </c>
      <c r="FO653" s="107"/>
      <c r="FP653" s="92" t="s">
        <v>132</v>
      </c>
      <c r="FQ653" s="92" t="s">
        <v>132</v>
      </c>
      <c r="FR653" s="92" t="s">
        <v>132</v>
      </c>
      <c r="FS653" s="107" t="s">
        <v>807</v>
      </c>
      <c r="FT653" s="92" t="s">
        <v>132</v>
      </c>
      <c r="FU653" s="92"/>
      <c r="GM653" s="102"/>
    </row>
    <row r="654" spans="1:195" s="75" customFormat="1" x14ac:dyDescent="0.25">
      <c r="A654" s="85">
        <v>2022</v>
      </c>
      <c r="B654" s="76">
        <v>44926</v>
      </c>
      <c r="C654" s="85" t="s">
        <v>121</v>
      </c>
      <c r="D654" s="85" t="s">
        <v>122</v>
      </c>
      <c r="E654" s="85" t="s">
        <v>1474</v>
      </c>
      <c r="F654" s="77">
        <f t="shared" si="425"/>
        <v>653</v>
      </c>
      <c r="G654" s="85" t="s">
        <v>1586</v>
      </c>
      <c r="H654" s="85">
        <v>86</v>
      </c>
      <c r="I654" s="85" t="s">
        <v>797</v>
      </c>
      <c r="J654" s="217" t="s">
        <v>800</v>
      </c>
      <c r="K654" s="77" t="str">
        <f>VLOOKUP(J654,[1]CodMpios!$B$1075:$E$1087,4,FALSE)</f>
        <v>86001 - Mocoa</v>
      </c>
      <c r="L654" s="77" t="str">
        <f>VLOOKUP($J654,[1]Coord_Mpios_X_Y!$B$102:$K$114,9,FALSE)</f>
        <v>1,228574994655</v>
      </c>
      <c r="M654" s="77" t="str">
        <f>VLOOKUP($J654,[1]Coord_Mpios_X_Y!$B$102:$K$114,10,FALSE)</f>
        <v>-76,684362183288</v>
      </c>
      <c r="N654" s="86" t="s">
        <v>807</v>
      </c>
      <c r="O654" s="86" t="s">
        <v>1776</v>
      </c>
      <c r="P654" s="218"/>
      <c r="Q654" s="85" t="s">
        <v>126</v>
      </c>
      <c r="R654" s="108">
        <v>69007044</v>
      </c>
      <c r="S654" s="62" t="str">
        <f t="shared" si="406"/>
        <v>CC69007044</v>
      </c>
      <c r="T654" s="91" t="s">
        <v>648</v>
      </c>
      <c r="U654" s="85" t="s">
        <v>462</v>
      </c>
      <c r="V654" s="91" t="s">
        <v>1565</v>
      </c>
      <c r="W654" s="85" t="s">
        <v>187</v>
      </c>
      <c r="X654" s="87">
        <v>27477</v>
      </c>
      <c r="Y654" s="89">
        <f t="shared" si="421"/>
        <v>75</v>
      </c>
      <c r="Z654" s="63">
        <f>VLOOKUP($Y654,[1]Edades!$A$3:$H$153,4,FALSE)</f>
        <v>6</v>
      </c>
      <c r="AA654" s="63" t="str">
        <f>VLOOKUP($Y654,[1]Edades!$A$3:$H$153,6,FALSE)</f>
        <v>6 - Persona mayor</v>
      </c>
      <c r="AB654" s="63">
        <f>VLOOKUP($Y654,[1]Edades!$A$3:$H$153,7,FALSE)</f>
        <v>16</v>
      </c>
      <c r="AC654" s="63" t="str">
        <f>VLOOKUP($Y654,[1]Edades!$A$3:$H$153,8,FALSE)</f>
        <v>75-79</v>
      </c>
      <c r="AD654" s="91" t="s">
        <v>1590</v>
      </c>
      <c r="AE654" s="85">
        <v>2</v>
      </c>
      <c r="AF654" s="85" t="s">
        <v>807</v>
      </c>
      <c r="AG654" s="86" t="s">
        <v>1777</v>
      </c>
      <c r="AH654" s="85" t="s">
        <v>807</v>
      </c>
      <c r="AI654" s="85" t="s">
        <v>807</v>
      </c>
      <c r="AJ654" s="85" t="s">
        <v>807</v>
      </c>
      <c r="AK654" s="85" t="s">
        <v>807</v>
      </c>
      <c r="AL654" s="86" t="s">
        <v>1601</v>
      </c>
      <c r="AM654" s="85" t="s">
        <v>1786</v>
      </c>
      <c r="AN654" s="85" t="s">
        <v>131</v>
      </c>
      <c r="AO654" s="85" t="s">
        <v>131</v>
      </c>
      <c r="AP654" s="85" t="s">
        <v>131</v>
      </c>
      <c r="AQ654" s="75" t="s">
        <v>1841</v>
      </c>
      <c r="AR654" s="53" t="str">
        <f t="shared" si="422"/>
        <v>86001 - Mocoa</v>
      </c>
      <c r="AS654" s="85" t="s">
        <v>1586</v>
      </c>
      <c r="AT654" s="85">
        <v>3202274856</v>
      </c>
      <c r="AU654" s="85" t="s">
        <v>1218</v>
      </c>
      <c r="AV654" s="85"/>
      <c r="AW654" s="85"/>
      <c r="AX654" s="85"/>
      <c r="AY654" s="85"/>
      <c r="AZ654" s="85"/>
      <c r="BA654" s="85">
        <v>86</v>
      </c>
      <c r="BB654" s="85" t="s">
        <v>1778</v>
      </c>
      <c r="BC654" s="85">
        <v>86001</v>
      </c>
      <c r="BD654" s="85" t="s">
        <v>1586</v>
      </c>
      <c r="BE654" s="89">
        <v>860010017201</v>
      </c>
      <c r="BF654" s="49" t="s">
        <v>1079</v>
      </c>
      <c r="BG654" s="85" t="s">
        <v>1779</v>
      </c>
      <c r="BH654" s="85" t="s">
        <v>1780</v>
      </c>
      <c r="BI654" s="85">
        <v>4201616</v>
      </c>
      <c r="BJ654" s="85"/>
      <c r="BK654" s="85"/>
      <c r="BL654" s="85" t="s">
        <v>807</v>
      </c>
      <c r="BM654" s="88" t="s">
        <v>132</v>
      </c>
      <c r="BN654" s="85" t="s">
        <v>132</v>
      </c>
      <c r="BO654" s="85">
        <v>0</v>
      </c>
      <c r="BP654" s="85" t="s">
        <v>132</v>
      </c>
      <c r="BQ654" s="85" t="s">
        <v>132</v>
      </c>
      <c r="BR654" s="85" t="s">
        <v>807</v>
      </c>
      <c r="BS654" s="85" t="s">
        <v>807</v>
      </c>
      <c r="BT654" s="87">
        <v>44846</v>
      </c>
      <c r="BU654" s="85" t="s">
        <v>1677</v>
      </c>
      <c r="BV654" s="85" t="s">
        <v>130</v>
      </c>
      <c r="BW654" s="91" t="s">
        <v>131</v>
      </c>
      <c r="BX654" s="85"/>
      <c r="BY654" s="85" t="s">
        <v>132</v>
      </c>
      <c r="BZ654" s="85" t="s">
        <v>807</v>
      </c>
      <c r="CA654" s="85" t="s">
        <v>807</v>
      </c>
      <c r="CB654" s="85"/>
      <c r="CC654" s="85"/>
      <c r="CD654" s="85" t="s">
        <v>131</v>
      </c>
      <c r="CE654" s="88" t="s">
        <v>1681</v>
      </c>
      <c r="CF654" s="80" t="str">
        <f t="shared" ref="CF654:CF655" si="431">E654</f>
        <v>DM</v>
      </c>
      <c r="CG654" s="109">
        <v>57</v>
      </c>
      <c r="CH654" s="95">
        <v>150</v>
      </c>
      <c r="CI654" s="50">
        <f t="shared" si="407"/>
        <v>25.333333333333332</v>
      </c>
      <c r="CJ654" s="18" t="str">
        <f t="shared" si="408"/>
        <v>SOBREPESO</v>
      </c>
      <c r="CK654" s="95">
        <f>Hoja1!L656</f>
        <v>30</v>
      </c>
      <c r="CL654" s="10" t="s">
        <v>1115</v>
      </c>
      <c r="CM654" s="114">
        <v>44818</v>
      </c>
      <c r="CN654" s="92"/>
      <c r="CO654" s="92">
        <v>2</v>
      </c>
      <c r="CP654" s="65" t="s">
        <v>1222</v>
      </c>
      <c r="CQ654" s="75">
        <v>1</v>
      </c>
      <c r="CR654" s="94" t="s">
        <v>1221</v>
      </c>
      <c r="CS654" s="75">
        <v>1</v>
      </c>
      <c r="CT654" s="110" t="s">
        <v>1707</v>
      </c>
      <c r="CU654" s="93" t="s">
        <v>807</v>
      </c>
      <c r="CV654" s="92"/>
      <c r="CW654" s="102">
        <v>98</v>
      </c>
      <c r="CX654" s="102">
        <v>65</v>
      </c>
      <c r="CY654" s="93" t="s">
        <v>807</v>
      </c>
      <c r="CZ654" s="92" t="s">
        <v>130</v>
      </c>
      <c r="DA654" s="75" t="s">
        <v>807</v>
      </c>
      <c r="DB654" s="92">
        <v>0</v>
      </c>
      <c r="DC654" s="75" t="str">
        <f t="shared" si="409"/>
        <v/>
      </c>
      <c r="DD654" s="16" t="str">
        <f t="shared" si="410"/>
        <v/>
      </c>
      <c r="DE654" s="16" t="str">
        <f t="shared" si="411"/>
        <v/>
      </c>
      <c r="DF654" s="16" t="str">
        <f t="shared" si="427"/>
        <v>HDL ALTO</v>
      </c>
      <c r="DG654" s="16" t="str">
        <f t="shared" si="423"/>
        <v xml:space="preserve"> +  +  + HDL ALTO</v>
      </c>
      <c r="DH654" s="16" t="str">
        <f>VLOOKUP(DG654,Hoja3!$A$19:$B$41,2,FALSE)</f>
        <v>HDL ALTO</v>
      </c>
      <c r="DI654" s="98"/>
      <c r="DJ654" s="75" t="str">
        <f t="shared" si="412"/>
        <v>NO</v>
      </c>
      <c r="DL654" s="98"/>
      <c r="DM654" s="98">
        <v>44638</v>
      </c>
      <c r="DN654" s="75" t="str">
        <f t="shared" si="413"/>
        <v>SI</v>
      </c>
      <c r="DO654" s="98"/>
      <c r="DP654" s="75" t="str">
        <f t="shared" si="414"/>
        <v>NO</v>
      </c>
      <c r="DQ654" s="98"/>
      <c r="DR654" s="75" t="str">
        <f t="shared" si="415"/>
        <v>NO</v>
      </c>
      <c r="DS654" s="98"/>
      <c r="DT654" s="75" t="str">
        <f t="shared" si="416"/>
        <v>NO</v>
      </c>
      <c r="DU654" s="98"/>
      <c r="DV654" s="75" t="str">
        <f t="shared" si="417"/>
        <v>NO</v>
      </c>
      <c r="DW654" s="98"/>
      <c r="DX654" s="75" t="str">
        <f t="shared" si="418"/>
        <v>NO</v>
      </c>
      <c r="DY654" s="97">
        <v>44830</v>
      </c>
      <c r="DZ654" s="75" t="str">
        <f t="shared" si="419"/>
        <v>SI</v>
      </c>
      <c r="EA654" s="98"/>
      <c r="EB654" s="75" t="str">
        <f t="shared" si="420"/>
        <v>NO</v>
      </c>
      <c r="EC654" s="98" t="s">
        <v>807</v>
      </c>
      <c r="ED654" s="92" t="s">
        <v>1530</v>
      </c>
      <c r="EE654" s="92"/>
      <c r="EF654" s="98" t="s">
        <v>807</v>
      </c>
      <c r="EG654" s="94"/>
      <c r="EH654" s="99"/>
      <c r="EI654" s="99" t="s">
        <v>807</v>
      </c>
      <c r="EJ654" s="99"/>
      <c r="EK654" s="111">
        <v>44825</v>
      </c>
      <c r="EL654" s="92">
        <v>0.9</v>
      </c>
      <c r="EM654" s="112">
        <v>44622</v>
      </c>
      <c r="EN654" s="102">
        <v>284</v>
      </c>
      <c r="EO654" s="111">
        <v>44825</v>
      </c>
      <c r="EP654" s="92">
        <v>173</v>
      </c>
      <c r="EQ654" s="111">
        <v>44825</v>
      </c>
      <c r="ER654" s="99">
        <f>EP654-(ET654+EV654/5)</f>
        <v>102.4</v>
      </c>
      <c r="ES654" s="111">
        <v>44825</v>
      </c>
      <c r="ET654" s="192">
        <v>36</v>
      </c>
      <c r="EU654" s="111">
        <v>44825</v>
      </c>
      <c r="EV654" s="92">
        <v>173</v>
      </c>
      <c r="EW654" s="111">
        <v>44825</v>
      </c>
      <c r="EX654" s="92"/>
      <c r="EY654" s="103">
        <v>44830</v>
      </c>
      <c r="EZ654" s="92">
        <v>8.1999999999999993</v>
      </c>
      <c r="FA654" s="102"/>
      <c r="FB654" s="102"/>
      <c r="FC654" s="92"/>
      <c r="FD654" s="92"/>
      <c r="FE654" s="112">
        <v>44825</v>
      </c>
      <c r="FF654" s="125">
        <v>60</v>
      </c>
      <c r="FG654" s="111">
        <v>44825</v>
      </c>
      <c r="FH654" s="125">
        <v>24</v>
      </c>
      <c r="FI654" s="92"/>
      <c r="FJ654" s="94"/>
      <c r="FK654" s="92"/>
      <c r="FL654" s="98">
        <v>44846</v>
      </c>
      <c r="FM654" s="98" t="s">
        <v>1530</v>
      </c>
      <c r="FN654" s="97">
        <v>44938</v>
      </c>
      <c r="FO654" s="107"/>
      <c r="FP654" s="92" t="s">
        <v>132</v>
      </c>
      <c r="FQ654" s="92" t="s">
        <v>132</v>
      </c>
      <c r="FR654" s="92" t="s">
        <v>132</v>
      </c>
      <c r="FS654" s="107" t="s">
        <v>807</v>
      </c>
      <c r="FT654" s="92" t="s">
        <v>132</v>
      </c>
      <c r="FU654" s="92"/>
      <c r="GM654" s="102"/>
    </row>
    <row r="655" spans="1:195" s="75" customFormat="1" x14ac:dyDescent="0.25">
      <c r="A655" s="85">
        <v>2022</v>
      </c>
      <c r="B655" s="76">
        <v>44926</v>
      </c>
      <c r="C655" s="85" t="s">
        <v>121</v>
      </c>
      <c r="D655" s="85" t="s">
        <v>122</v>
      </c>
      <c r="E655" s="85" t="s">
        <v>123</v>
      </c>
      <c r="F655" s="77">
        <f t="shared" si="425"/>
        <v>654</v>
      </c>
      <c r="G655" s="85" t="s">
        <v>1586</v>
      </c>
      <c r="H655" s="85">
        <v>86</v>
      </c>
      <c r="I655" s="85" t="s">
        <v>797</v>
      </c>
      <c r="J655" s="217" t="s">
        <v>800</v>
      </c>
      <c r="K655" s="77" t="str">
        <f>VLOOKUP(J655,[1]CodMpios!$B$1075:$E$1087,4,FALSE)</f>
        <v>86001 - Mocoa</v>
      </c>
      <c r="L655" s="77" t="str">
        <f>VLOOKUP($J655,[1]Coord_Mpios_X_Y!$B$102:$K$114,9,FALSE)</f>
        <v>1,228574994655</v>
      </c>
      <c r="M655" s="77" t="str">
        <f>VLOOKUP($J655,[1]Coord_Mpios_X_Y!$B$102:$K$114,10,FALSE)</f>
        <v>-76,684362183288</v>
      </c>
      <c r="N655" s="86" t="s">
        <v>1775</v>
      </c>
      <c r="O655" s="86" t="s">
        <v>1776</v>
      </c>
      <c r="P655" s="218"/>
      <c r="Q655" s="85" t="s">
        <v>126</v>
      </c>
      <c r="R655" s="108">
        <v>18126975</v>
      </c>
      <c r="S655" s="62" t="str">
        <f t="shared" si="406"/>
        <v>CC18126975</v>
      </c>
      <c r="T655" s="91" t="s">
        <v>1566</v>
      </c>
      <c r="U655" s="85" t="s">
        <v>1567</v>
      </c>
      <c r="V655" s="91" t="s">
        <v>1568</v>
      </c>
      <c r="W655" s="85" t="s">
        <v>1569</v>
      </c>
      <c r="X655" s="87">
        <v>30055</v>
      </c>
      <c r="Y655" s="89">
        <f t="shared" si="421"/>
        <v>82</v>
      </c>
      <c r="Z655" s="63">
        <f>VLOOKUP($Y655,[1]Edades!$A$3:$H$153,4,FALSE)</f>
        <v>6</v>
      </c>
      <c r="AA655" s="63" t="str">
        <f>VLOOKUP($Y655,[1]Edades!$A$3:$H$153,6,FALSE)</f>
        <v>6 - Persona mayor</v>
      </c>
      <c r="AB655" s="63">
        <f>VLOOKUP($Y655,[1]Edades!$A$3:$H$153,7,FALSE)</f>
        <v>17</v>
      </c>
      <c r="AC655" s="63" t="str">
        <f>VLOOKUP($Y655,[1]Edades!$A$3:$H$153,8,FALSE)</f>
        <v>80 Y MÁS</v>
      </c>
      <c r="AD655" s="91" t="s">
        <v>1589</v>
      </c>
      <c r="AE655" s="85">
        <v>1</v>
      </c>
      <c r="AF655" s="85" t="s">
        <v>807</v>
      </c>
      <c r="AG655" s="86" t="s">
        <v>363</v>
      </c>
      <c r="AH655" s="86" t="s">
        <v>130</v>
      </c>
      <c r="AI655" s="85" t="s">
        <v>807</v>
      </c>
      <c r="AJ655" s="85" t="s">
        <v>807</v>
      </c>
      <c r="AK655" s="86" t="s">
        <v>1775</v>
      </c>
      <c r="AL655" s="86" t="s">
        <v>1600</v>
      </c>
      <c r="AM655" s="85" t="s">
        <v>1786</v>
      </c>
      <c r="AN655" s="85" t="s">
        <v>131</v>
      </c>
      <c r="AO655" s="85" t="s">
        <v>131</v>
      </c>
      <c r="AP655" s="85" t="s">
        <v>131</v>
      </c>
      <c r="AQ655" s="86" t="s">
        <v>1787</v>
      </c>
      <c r="AR655" s="53" t="str">
        <f t="shared" si="422"/>
        <v>86001 - Mocoa</v>
      </c>
      <c r="AS655" s="85" t="s">
        <v>1586</v>
      </c>
      <c r="AT655" s="85">
        <v>3143956953</v>
      </c>
      <c r="AU655" s="85" t="s">
        <v>1219</v>
      </c>
      <c r="AV655" s="85"/>
      <c r="AW655" s="85"/>
      <c r="AX655" s="85"/>
      <c r="AY655" s="85"/>
      <c r="AZ655" s="85"/>
      <c r="BA655" s="85">
        <v>86</v>
      </c>
      <c r="BB655" s="85" t="s">
        <v>1778</v>
      </c>
      <c r="BC655" s="85">
        <v>86001</v>
      </c>
      <c r="BD655" s="85" t="s">
        <v>1586</v>
      </c>
      <c r="BE655" s="89">
        <v>860010017201</v>
      </c>
      <c r="BF655" s="49" t="s">
        <v>1079</v>
      </c>
      <c r="BG655" s="85" t="s">
        <v>1779</v>
      </c>
      <c r="BH655" s="85" t="s">
        <v>1780</v>
      </c>
      <c r="BI655" s="85">
        <v>4201616</v>
      </c>
      <c r="BJ655" s="85"/>
      <c r="BK655" s="85"/>
      <c r="BL655" s="85" t="s">
        <v>807</v>
      </c>
      <c r="BM655" s="88" t="s">
        <v>132</v>
      </c>
      <c r="BN655" s="85" t="s">
        <v>132</v>
      </c>
      <c r="BO655" s="85">
        <v>0</v>
      </c>
      <c r="BP655" s="85" t="s">
        <v>132</v>
      </c>
      <c r="BQ655" s="85" t="s">
        <v>132</v>
      </c>
      <c r="BR655" s="85" t="s">
        <v>807</v>
      </c>
      <c r="BS655" s="85" t="s">
        <v>807</v>
      </c>
      <c r="BT655" s="90">
        <v>44859</v>
      </c>
      <c r="BU655" s="85" t="s">
        <v>1677</v>
      </c>
      <c r="BV655" s="85" t="s">
        <v>130</v>
      </c>
      <c r="BW655" s="91" t="s">
        <v>1700</v>
      </c>
      <c r="BX655" s="85"/>
      <c r="BY655" s="85" t="s">
        <v>132</v>
      </c>
      <c r="BZ655" s="85" t="s">
        <v>807</v>
      </c>
      <c r="CA655" s="85" t="s">
        <v>807</v>
      </c>
      <c r="CB655" s="85"/>
      <c r="CC655" s="85"/>
      <c r="CD655" s="85" t="s">
        <v>131</v>
      </c>
      <c r="CE655" s="88" t="s">
        <v>1681</v>
      </c>
      <c r="CF655" s="80" t="str">
        <f t="shared" si="431"/>
        <v>HTA</v>
      </c>
      <c r="CG655" s="109">
        <v>105</v>
      </c>
      <c r="CH655" s="95">
        <v>170</v>
      </c>
      <c r="CI655" s="50">
        <f t="shared" si="407"/>
        <v>36.332179930795853</v>
      </c>
      <c r="CJ655" s="18" t="str">
        <f t="shared" si="408"/>
        <v>OBESIDAD</v>
      </c>
      <c r="CK655" s="95">
        <f>Hoja1!L657</f>
        <v>22</v>
      </c>
      <c r="CL655" s="10" t="s">
        <v>1114</v>
      </c>
      <c r="CM655" s="114">
        <v>44819</v>
      </c>
      <c r="CN655" s="92"/>
      <c r="CO655" s="75">
        <v>1</v>
      </c>
      <c r="CP655" s="98">
        <v>44819</v>
      </c>
      <c r="CQ655" s="75">
        <v>2</v>
      </c>
      <c r="CR655" s="65" t="s">
        <v>1222</v>
      </c>
      <c r="CS655" s="75">
        <v>0</v>
      </c>
      <c r="CT655" s="110" t="s">
        <v>131</v>
      </c>
      <c r="CU655" s="93" t="s">
        <v>807</v>
      </c>
      <c r="CV655" s="92"/>
      <c r="CW655" s="102">
        <v>140</v>
      </c>
      <c r="CX655" s="102">
        <v>100</v>
      </c>
      <c r="CY655" s="93" t="s">
        <v>807</v>
      </c>
      <c r="CZ655" s="92" t="s">
        <v>132</v>
      </c>
      <c r="DA655" s="75" t="s">
        <v>807</v>
      </c>
      <c r="DB655" s="92">
        <v>0</v>
      </c>
      <c r="DC655" s="75" t="str">
        <f t="shared" si="409"/>
        <v/>
      </c>
      <c r="DD655" s="16" t="str">
        <f t="shared" si="410"/>
        <v>PRESION ALTA</v>
      </c>
      <c r="DE655" s="16" t="str">
        <f t="shared" si="411"/>
        <v/>
      </c>
      <c r="DF655" s="16" t="str">
        <f t="shared" si="427"/>
        <v/>
      </c>
      <c r="DG655" s="16" t="str">
        <f t="shared" si="423"/>
        <v xml:space="preserve"> + PRESION ALTA +  + </v>
      </c>
      <c r="DH655" s="16" t="str">
        <f>VLOOKUP(DG655,Hoja3!$A$19:$B$41,2,FALSE)</f>
        <v>PRESION ALTA</v>
      </c>
      <c r="DI655" s="98"/>
      <c r="DJ655" s="75" t="str">
        <f t="shared" si="412"/>
        <v>NO</v>
      </c>
      <c r="DL655" s="98"/>
      <c r="DM655" s="98"/>
      <c r="DN655" s="75" t="str">
        <f t="shared" si="413"/>
        <v>NO</v>
      </c>
      <c r="DO655" s="98"/>
      <c r="DP655" s="75" t="str">
        <f t="shared" si="414"/>
        <v>NO</v>
      </c>
      <c r="DQ655" s="98"/>
      <c r="DR655" s="75" t="str">
        <f t="shared" si="415"/>
        <v>NO</v>
      </c>
      <c r="DS655" s="98"/>
      <c r="DT655" s="75" t="str">
        <f t="shared" si="416"/>
        <v>NO</v>
      </c>
      <c r="DU655" s="98"/>
      <c r="DV655" s="75" t="str">
        <f t="shared" si="417"/>
        <v>NO</v>
      </c>
      <c r="DW655" s="98"/>
      <c r="DX655" s="75" t="str">
        <f t="shared" si="418"/>
        <v>NO</v>
      </c>
      <c r="DY655" s="97">
        <v>44833</v>
      </c>
      <c r="DZ655" s="75" t="str">
        <f t="shared" si="419"/>
        <v>SI</v>
      </c>
      <c r="EA655" s="98"/>
      <c r="EB655" s="75" t="str">
        <f t="shared" si="420"/>
        <v>NO</v>
      </c>
      <c r="EC655" s="98" t="s">
        <v>807</v>
      </c>
      <c r="ED655" s="92" t="s">
        <v>1530</v>
      </c>
      <c r="EE655" s="92"/>
      <c r="EF655" s="98" t="s">
        <v>807</v>
      </c>
      <c r="EG655" s="94"/>
      <c r="EH655" s="92" t="s">
        <v>1793</v>
      </c>
      <c r="EI655" s="99" t="s">
        <v>807</v>
      </c>
      <c r="EJ655" s="99"/>
      <c r="EK655" s="111">
        <v>44833</v>
      </c>
      <c r="EL655" s="92" t="s">
        <v>1585</v>
      </c>
      <c r="EM655" s="112">
        <v>44833</v>
      </c>
      <c r="EN655" s="102">
        <v>101</v>
      </c>
      <c r="EO655" s="111">
        <v>44833</v>
      </c>
      <c r="EP655" s="102">
        <v>158.9</v>
      </c>
      <c r="EQ655" s="111">
        <v>44833</v>
      </c>
      <c r="ER655" s="99"/>
      <c r="ES655" s="111">
        <v>44833</v>
      </c>
      <c r="ET655" s="192">
        <v>43.2</v>
      </c>
      <c r="EU655" s="111">
        <v>44833</v>
      </c>
      <c r="EV655" s="92" t="s">
        <v>2092</v>
      </c>
      <c r="EW655" s="111">
        <v>44833</v>
      </c>
      <c r="EX655" s="92"/>
      <c r="EY655" s="103"/>
      <c r="EZ655" s="92"/>
      <c r="FA655" s="102"/>
      <c r="FB655" s="102"/>
      <c r="FC655" s="92"/>
      <c r="FD655" s="92"/>
      <c r="FE655" s="112">
        <v>44833</v>
      </c>
      <c r="FF655" s="125">
        <v>25</v>
      </c>
      <c r="FG655" s="111">
        <v>44833</v>
      </c>
      <c r="FH655" s="125">
        <v>81.99</v>
      </c>
      <c r="FI655" s="92"/>
      <c r="FJ655" s="94"/>
      <c r="FK655" s="92"/>
      <c r="FL655" s="97">
        <v>44859</v>
      </c>
      <c r="FM655" s="98" t="s">
        <v>1530</v>
      </c>
      <c r="FN655" s="97"/>
      <c r="FO655" s="107"/>
      <c r="FP655" s="92" t="s">
        <v>132</v>
      </c>
      <c r="FQ655" s="92" t="s">
        <v>132</v>
      </c>
      <c r="FR655" s="92" t="s">
        <v>132</v>
      </c>
      <c r="FS655" s="107" t="s">
        <v>807</v>
      </c>
      <c r="FT655" s="92" t="s">
        <v>132</v>
      </c>
      <c r="FU655" s="92"/>
      <c r="GM655" s="102"/>
    </row>
    <row r="656" spans="1:195" s="75" customFormat="1" x14ac:dyDescent="0.25">
      <c r="A656" s="85">
        <v>2022</v>
      </c>
      <c r="B656" s="76">
        <v>44926</v>
      </c>
      <c r="C656" s="85" t="s">
        <v>121</v>
      </c>
      <c r="D656" s="85" t="s">
        <v>122</v>
      </c>
      <c r="E656" s="85" t="s">
        <v>123</v>
      </c>
      <c r="F656" s="77">
        <f t="shared" si="425"/>
        <v>655</v>
      </c>
      <c r="G656" s="85" t="s">
        <v>1586</v>
      </c>
      <c r="H656" s="85">
        <v>86</v>
      </c>
      <c r="I656" s="85" t="s">
        <v>797</v>
      </c>
      <c r="J656" s="217" t="s">
        <v>800</v>
      </c>
      <c r="K656" s="77" t="str">
        <f>VLOOKUP(J656,[1]CodMpios!$B$1075:$E$1087,4,FALSE)</f>
        <v>86001 - Mocoa</v>
      </c>
      <c r="L656" s="77" t="str">
        <f>VLOOKUP($J656,[1]Coord_Mpios_X_Y!$B$102:$K$114,9,FALSE)</f>
        <v>1,228574994655</v>
      </c>
      <c r="M656" s="77" t="str">
        <f>VLOOKUP($J656,[1]Coord_Mpios_X_Y!$B$102:$K$114,10,FALSE)</f>
        <v>-76,684362183288</v>
      </c>
      <c r="N656" s="86" t="s">
        <v>1775</v>
      </c>
      <c r="O656" s="86" t="s">
        <v>1776</v>
      </c>
      <c r="P656" s="218"/>
      <c r="Q656" s="85" t="s">
        <v>126</v>
      </c>
      <c r="R656" s="108">
        <v>27354283</v>
      </c>
      <c r="S656" s="62" t="str">
        <f t="shared" si="406"/>
        <v>CC27354283</v>
      </c>
      <c r="T656" s="91" t="s">
        <v>1570</v>
      </c>
      <c r="U656" s="85" t="s">
        <v>581</v>
      </c>
      <c r="V656" s="91" t="s">
        <v>815</v>
      </c>
      <c r="W656" s="85" t="s">
        <v>184</v>
      </c>
      <c r="X656" s="87">
        <v>21039</v>
      </c>
      <c r="Y656" s="89">
        <f t="shared" si="421"/>
        <v>57</v>
      </c>
      <c r="Z656" s="63">
        <f>VLOOKUP($Y656,[1]Edades!$A$3:$H$153,4,FALSE)</f>
        <v>5</v>
      </c>
      <c r="AA656" s="63" t="str">
        <f>VLOOKUP($Y656,[1]Edades!$A$3:$H$153,6,FALSE)</f>
        <v>5 - Adultez</v>
      </c>
      <c r="AB656" s="63">
        <f>VLOOKUP($Y656,[1]Edades!$A$3:$H$153,7,FALSE)</f>
        <v>12</v>
      </c>
      <c r="AC656" s="63" t="str">
        <f>VLOOKUP($Y656,[1]Edades!$A$3:$H$153,8,FALSE)</f>
        <v>55-59</v>
      </c>
      <c r="AD656" s="91" t="s">
        <v>1590</v>
      </c>
      <c r="AE656" s="85">
        <v>2</v>
      </c>
      <c r="AF656" s="85" t="s">
        <v>807</v>
      </c>
      <c r="AG656" s="86" t="s">
        <v>1777</v>
      </c>
      <c r="AH656" s="85" t="s">
        <v>807</v>
      </c>
      <c r="AI656" s="85" t="s">
        <v>1596</v>
      </c>
      <c r="AJ656" s="85" t="s">
        <v>1591</v>
      </c>
      <c r="AK656" s="86" t="s">
        <v>1775</v>
      </c>
      <c r="AL656" s="85" t="s">
        <v>807</v>
      </c>
      <c r="AM656" s="85" t="s">
        <v>1786</v>
      </c>
      <c r="AN656" s="85" t="s">
        <v>131</v>
      </c>
      <c r="AO656" s="85" t="s">
        <v>131</v>
      </c>
      <c r="AP656" s="85" t="s">
        <v>131</v>
      </c>
      <c r="AQ656" s="75" t="s">
        <v>1841</v>
      </c>
      <c r="AR656" s="53" t="str">
        <f t="shared" si="422"/>
        <v>86001 - Mocoa</v>
      </c>
      <c r="AS656" s="85" t="s">
        <v>1666</v>
      </c>
      <c r="AT656" s="85">
        <v>3213122011</v>
      </c>
      <c r="AU656" s="85" t="s">
        <v>1219</v>
      </c>
      <c r="AV656" s="85"/>
      <c r="AW656" s="85"/>
      <c r="AX656" s="85"/>
      <c r="AY656" s="85"/>
      <c r="AZ656" s="85"/>
      <c r="BA656" s="85">
        <v>86</v>
      </c>
      <c r="BB656" s="85" t="s">
        <v>1778</v>
      </c>
      <c r="BC656" s="85">
        <v>86001</v>
      </c>
      <c r="BD656" s="85" t="s">
        <v>1586</v>
      </c>
      <c r="BE656" s="89">
        <v>860010017201</v>
      </c>
      <c r="BF656" s="49" t="s">
        <v>1079</v>
      </c>
      <c r="BG656" s="85" t="s">
        <v>1779</v>
      </c>
      <c r="BH656" s="85" t="s">
        <v>1780</v>
      </c>
      <c r="BI656" s="85">
        <v>4201616</v>
      </c>
      <c r="BJ656" s="85"/>
      <c r="BK656" s="85"/>
      <c r="BL656" s="85" t="s">
        <v>807</v>
      </c>
      <c r="BM656" s="88" t="s">
        <v>132</v>
      </c>
      <c r="BN656" s="85" t="s">
        <v>132</v>
      </c>
      <c r="BO656" s="85">
        <v>0</v>
      </c>
      <c r="BP656" s="85" t="s">
        <v>132</v>
      </c>
      <c r="BQ656" s="85" t="s">
        <v>132</v>
      </c>
      <c r="BR656" s="85" t="s">
        <v>1676</v>
      </c>
      <c r="BS656" s="85" t="s">
        <v>132</v>
      </c>
      <c r="BT656" s="90">
        <v>44881</v>
      </c>
      <c r="BU656" s="85" t="s">
        <v>1677</v>
      </c>
      <c r="BV656" s="85" t="s">
        <v>130</v>
      </c>
      <c r="BW656" s="91" t="s">
        <v>1812</v>
      </c>
      <c r="BX656" s="85" t="s">
        <v>132</v>
      </c>
      <c r="BY656" s="85" t="s">
        <v>132</v>
      </c>
      <c r="BZ656" s="85" t="s">
        <v>132</v>
      </c>
      <c r="CA656" s="85" t="s">
        <v>132</v>
      </c>
      <c r="CB656" s="85" t="s">
        <v>132</v>
      </c>
      <c r="CC656" s="85" t="s">
        <v>132</v>
      </c>
      <c r="CD656" s="85" t="s">
        <v>131</v>
      </c>
      <c r="CE656" s="85" t="s">
        <v>1681</v>
      </c>
      <c r="CF656" s="85" t="s">
        <v>1842</v>
      </c>
      <c r="CG656" s="109">
        <v>59</v>
      </c>
      <c r="CH656" s="95">
        <v>156</v>
      </c>
      <c r="CI656" s="50">
        <f t="shared" si="407"/>
        <v>24.243918474687703</v>
      </c>
      <c r="CJ656" s="18" t="str">
        <f t="shared" si="408"/>
        <v>NORMAL</v>
      </c>
      <c r="CK656" s="95">
        <f>Hoja1!L658</f>
        <v>12</v>
      </c>
      <c r="CL656" s="10" t="s">
        <v>1113</v>
      </c>
      <c r="CM656" s="97">
        <v>44841</v>
      </c>
      <c r="CN656" s="92"/>
      <c r="CO656" s="75">
        <v>1</v>
      </c>
      <c r="CP656" s="98">
        <v>44841</v>
      </c>
      <c r="CQ656" s="75">
        <v>2</v>
      </c>
      <c r="CR656" s="65" t="s">
        <v>1222</v>
      </c>
      <c r="CS656" s="75">
        <v>0</v>
      </c>
      <c r="CT656" s="110" t="s">
        <v>131</v>
      </c>
      <c r="CU656" s="92" t="s">
        <v>132</v>
      </c>
      <c r="CV656" s="92"/>
      <c r="CW656" s="102">
        <v>140</v>
      </c>
      <c r="CX656" s="102">
        <v>90</v>
      </c>
      <c r="CY656" s="93" t="s">
        <v>131</v>
      </c>
      <c r="CZ656" s="92" t="s">
        <v>130</v>
      </c>
      <c r="DA656" s="92" t="s">
        <v>132</v>
      </c>
      <c r="DB656" s="92">
        <v>0</v>
      </c>
      <c r="DC656" s="75" t="str">
        <f t="shared" si="409"/>
        <v/>
      </c>
      <c r="DD656" s="16" t="str">
        <f t="shared" si="410"/>
        <v>PRESION ALTA</v>
      </c>
      <c r="DE656" s="16" t="str">
        <f t="shared" si="411"/>
        <v/>
      </c>
      <c r="DF656" s="16" t="str">
        <f t="shared" si="427"/>
        <v>HDL ALTO</v>
      </c>
      <c r="DG656" s="16" t="str">
        <f t="shared" si="423"/>
        <v xml:space="preserve"> + PRESION ALTA +  + HDL ALTO</v>
      </c>
      <c r="DH656" s="16" t="str">
        <f>VLOOKUP(DG656,Hoja3!$A$19:$B$41,2,FALSE)</f>
        <v>PRESION ALTA + HDL ALTO</v>
      </c>
      <c r="DI656" s="98"/>
      <c r="DJ656" s="75" t="str">
        <f t="shared" si="412"/>
        <v>NO</v>
      </c>
      <c r="DL656" s="98"/>
      <c r="DM656" s="98"/>
      <c r="DN656" s="75" t="str">
        <f t="shared" si="413"/>
        <v>NO</v>
      </c>
      <c r="DO656" s="98"/>
      <c r="DP656" s="75" t="str">
        <f t="shared" si="414"/>
        <v>NO</v>
      </c>
      <c r="DQ656" s="98"/>
      <c r="DR656" s="75" t="str">
        <f t="shared" si="415"/>
        <v>NO</v>
      </c>
      <c r="DS656" s="98"/>
      <c r="DT656" s="75" t="str">
        <f t="shared" si="416"/>
        <v>NO</v>
      </c>
      <c r="DU656" s="98"/>
      <c r="DV656" s="75" t="str">
        <f t="shared" si="417"/>
        <v>NO</v>
      </c>
      <c r="DW656" s="98"/>
      <c r="DX656" s="75" t="str">
        <f t="shared" si="418"/>
        <v>NO</v>
      </c>
      <c r="DY656" s="98">
        <v>44853</v>
      </c>
      <c r="DZ656" s="75" t="str">
        <f t="shared" si="419"/>
        <v>SI</v>
      </c>
      <c r="EA656" s="98"/>
      <c r="EB656" s="75" t="str">
        <f t="shared" si="420"/>
        <v>NO</v>
      </c>
      <c r="EC656" s="98" t="s">
        <v>131</v>
      </c>
      <c r="ED656" s="92" t="s">
        <v>1530</v>
      </c>
      <c r="EE656" s="92" t="s">
        <v>807</v>
      </c>
      <c r="EF656" s="92" t="s">
        <v>1814</v>
      </c>
      <c r="EG656" s="94"/>
      <c r="EH656" s="99" t="s">
        <v>131</v>
      </c>
      <c r="EI656" s="92">
        <v>3</v>
      </c>
      <c r="EJ656" s="92"/>
      <c r="EK656" s="98">
        <v>44856</v>
      </c>
      <c r="EL656" s="92">
        <v>1.22</v>
      </c>
      <c r="EM656" s="100">
        <v>44856</v>
      </c>
      <c r="EN656" s="102">
        <v>98</v>
      </c>
      <c r="EO656" s="98">
        <v>44856</v>
      </c>
      <c r="EP656" s="92">
        <v>198.8</v>
      </c>
      <c r="EQ656" s="98">
        <v>44856</v>
      </c>
      <c r="ER656" s="99">
        <f t="shared" ref="ER656:ER702" si="432">EP656-(ET656+EV656/5)</f>
        <v>116.76000000000002</v>
      </c>
      <c r="ES656" s="98">
        <v>44856</v>
      </c>
      <c r="ET656" s="192">
        <v>66.099999999999994</v>
      </c>
      <c r="EU656" s="98">
        <v>44856</v>
      </c>
      <c r="EV656" s="92">
        <v>79.7</v>
      </c>
      <c r="EW656" s="98">
        <v>44856</v>
      </c>
      <c r="EX656" s="92">
        <v>39.380000000000003</v>
      </c>
      <c r="EY656" s="98">
        <v>44856</v>
      </c>
      <c r="EZ656" s="92"/>
      <c r="FA656" s="98">
        <v>44856</v>
      </c>
      <c r="FB656" s="102"/>
      <c r="FC656" s="98">
        <v>44856</v>
      </c>
      <c r="FD656" s="92">
        <v>4.92</v>
      </c>
      <c r="FE656" s="98">
        <v>44856</v>
      </c>
      <c r="FF656" s="104" t="s">
        <v>1939</v>
      </c>
      <c r="FG656" s="98">
        <v>44856</v>
      </c>
      <c r="FH656" s="125">
        <v>72.38</v>
      </c>
      <c r="FI656" s="98">
        <v>44856</v>
      </c>
      <c r="FJ656" s="94" t="s">
        <v>1716</v>
      </c>
      <c r="FK656" s="92"/>
      <c r="FL656" s="97">
        <v>44881</v>
      </c>
      <c r="FM656" s="98" t="s">
        <v>1530</v>
      </c>
      <c r="FN656" s="114">
        <v>44973</v>
      </c>
      <c r="FO656" s="107"/>
      <c r="FP656" s="92" t="s">
        <v>132</v>
      </c>
      <c r="FQ656" s="92" t="s">
        <v>132</v>
      </c>
      <c r="FR656" s="92" t="s">
        <v>132</v>
      </c>
      <c r="FS656" s="107" t="s">
        <v>807</v>
      </c>
      <c r="FT656" s="92" t="s">
        <v>132</v>
      </c>
      <c r="FU656" s="92" t="s">
        <v>1801</v>
      </c>
      <c r="GM656" s="102"/>
    </row>
    <row r="657" spans="1:195" s="75" customFormat="1" x14ac:dyDescent="0.25">
      <c r="A657" s="85">
        <v>2022</v>
      </c>
      <c r="B657" s="76">
        <v>44926</v>
      </c>
      <c r="C657" s="85" t="s">
        <v>121</v>
      </c>
      <c r="D657" s="85" t="s">
        <v>122</v>
      </c>
      <c r="E657" s="85" t="s">
        <v>1474</v>
      </c>
      <c r="F657" s="77">
        <f t="shared" si="425"/>
        <v>656</v>
      </c>
      <c r="G657" s="85" t="s">
        <v>1586</v>
      </c>
      <c r="H657" s="85">
        <v>86</v>
      </c>
      <c r="I657" s="85" t="s">
        <v>797</v>
      </c>
      <c r="J657" s="217" t="s">
        <v>800</v>
      </c>
      <c r="K657" s="77" t="str">
        <f>VLOOKUP(J657,[1]CodMpios!$B$1075:$E$1087,4,FALSE)</f>
        <v>86001 - Mocoa</v>
      </c>
      <c r="L657" s="77" t="str">
        <f>VLOOKUP($J657,[1]Coord_Mpios_X_Y!$B$102:$K$114,9,FALSE)</f>
        <v>1,228574994655</v>
      </c>
      <c r="M657" s="77" t="str">
        <f>VLOOKUP($J657,[1]Coord_Mpios_X_Y!$B$102:$K$114,10,FALSE)</f>
        <v>-76,684362183288</v>
      </c>
      <c r="N657" s="86" t="s">
        <v>1775</v>
      </c>
      <c r="O657" s="86" t="s">
        <v>1776</v>
      </c>
      <c r="P657" s="218"/>
      <c r="Q657" s="85" t="s">
        <v>126</v>
      </c>
      <c r="R657" s="108">
        <v>41180079</v>
      </c>
      <c r="S657" s="62" t="str">
        <f t="shared" si="406"/>
        <v>CC41180079</v>
      </c>
      <c r="T657" s="91" t="s">
        <v>684</v>
      </c>
      <c r="U657" s="85" t="s">
        <v>221</v>
      </c>
      <c r="V657" s="91" t="s">
        <v>540</v>
      </c>
      <c r="W657" s="85" t="s">
        <v>312</v>
      </c>
      <c r="X657" s="87">
        <v>20933</v>
      </c>
      <c r="Y657" s="89">
        <f t="shared" si="421"/>
        <v>57</v>
      </c>
      <c r="Z657" s="63">
        <f>VLOOKUP($Y657,[1]Edades!$A$3:$H$153,4,FALSE)</f>
        <v>5</v>
      </c>
      <c r="AA657" s="63" t="str">
        <f>VLOOKUP($Y657,[1]Edades!$A$3:$H$153,6,FALSE)</f>
        <v>5 - Adultez</v>
      </c>
      <c r="AB657" s="63">
        <f>VLOOKUP($Y657,[1]Edades!$A$3:$H$153,7,FALSE)</f>
        <v>12</v>
      </c>
      <c r="AC657" s="63" t="str">
        <f>VLOOKUP($Y657,[1]Edades!$A$3:$H$153,8,FALSE)</f>
        <v>55-59</v>
      </c>
      <c r="AD657" s="91" t="s">
        <v>1590</v>
      </c>
      <c r="AE657" s="85">
        <v>2</v>
      </c>
      <c r="AF657" s="85" t="s">
        <v>807</v>
      </c>
      <c r="AG657" s="86" t="s">
        <v>1777</v>
      </c>
      <c r="AH657" s="85" t="s">
        <v>807</v>
      </c>
      <c r="AI657" s="85" t="s">
        <v>807</v>
      </c>
      <c r="AJ657" s="85" t="s">
        <v>807</v>
      </c>
      <c r="AK657" s="86" t="s">
        <v>1775</v>
      </c>
      <c r="AL657" s="85" t="s">
        <v>807</v>
      </c>
      <c r="AM657" s="85" t="s">
        <v>1786</v>
      </c>
      <c r="AN657" s="85" t="s">
        <v>131</v>
      </c>
      <c r="AO657" s="85" t="s">
        <v>131</v>
      </c>
      <c r="AP657" s="85" t="s">
        <v>131</v>
      </c>
      <c r="AQ657" s="75" t="s">
        <v>1841</v>
      </c>
      <c r="AR657" s="53" t="str">
        <f t="shared" si="422"/>
        <v>86001 - Mocoa</v>
      </c>
      <c r="AS657" s="85" t="s">
        <v>1586</v>
      </c>
      <c r="AT657" s="85">
        <v>3214491952</v>
      </c>
      <c r="AU657" s="85" t="s">
        <v>1219</v>
      </c>
      <c r="AV657" s="85"/>
      <c r="AW657" s="85"/>
      <c r="AX657" s="85"/>
      <c r="AY657" s="85"/>
      <c r="AZ657" s="85"/>
      <c r="BA657" s="85">
        <v>86</v>
      </c>
      <c r="BB657" s="85" t="s">
        <v>1778</v>
      </c>
      <c r="BC657" s="85">
        <v>86001</v>
      </c>
      <c r="BD657" s="85" t="s">
        <v>1586</v>
      </c>
      <c r="BE657" s="89">
        <v>860010017201</v>
      </c>
      <c r="BF657" s="49" t="s">
        <v>1079</v>
      </c>
      <c r="BG657" s="85" t="s">
        <v>1779</v>
      </c>
      <c r="BH657" s="85" t="s">
        <v>1780</v>
      </c>
      <c r="BI657" s="85">
        <v>4201616</v>
      </c>
      <c r="BJ657" s="85"/>
      <c r="BK657" s="85"/>
      <c r="BL657" s="85" t="s">
        <v>807</v>
      </c>
      <c r="BM657" s="85" t="s">
        <v>130</v>
      </c>
      <c r="BN657" s="85" t="s">
        <v>132</v>
      </c>
      <c r="BO657" s="85">
        <v>0</v>
      </c>
      <c r="BP657" s="85" t="s">
        <v>132</v>
      </c>
      <c r="BQ657" s="85" t="s">
        <v>132</v>
      </c>
      <c r="BR657" s="85" t="s">
        <v>807</v>
      </c>
      <c r="BS657" s="85" t="s">
        <v>807</v>
      </c>
      <c r="BT657" s="142">
        <v>44859</v>
      </c>
      <c r="BU657" s="85" t="s">
        <v>1677</v>
      </c>
      <c r="BV657" s="85" t="s">
        <v>130</v>
      </c>
      <c r="BW657" s="91" t="s">
        <v>131</v>
      </c>
      <c r="BX657" s="85"/>
      <c r="BY657" s="85" t="s">
        <v>132</v>
      </c>
      <c r="BZ657" s="85" t="s">
        <v>807</v>
      </c>
      <c r="CA657" s="85" t="s">
        <v>807</v>
      </c>
      <c r="CB657" s="85"/>
      <c r="CC657" s="85"/>
      <c r="CD657" s="85" t="s">
        <v>131</v>
      </c>
      <c r="CE657" s="88" t="s">
        <v>1681</v>
      </c>
      <c r="CF657" s="80" t="str">
        <f>E657</f>
        <v>DM</v>
      </c>
      <c r="CG657" s="109">
        <v>64</v>
      </c>
      <c r="CH657" s="95">
        <v>160</v>
      </c>
      <c r="CI657" s="50">
        <f t="shared" si="407"/>
        <v>24.999999999999996</v>
      </c>
      <c r="CJ657" s="18" t="str">
        <f t="shared" si="408"/>
        <v>SOBREPESO</v>
      </c>
      <c r="CK657" s="95">
        <f>Hoja1!L659</f>
        <v>10</v>
      </c>
      <c r="CL657" s="10" t="s">
        <v>1112</v>
      </c>
      <c r="CM657" s="114">
        <v>44845</v>
      </c>
      <c r="CN657" s="92"/>
      <c r="CO657" s="92">
        <v>2</v>
      </c>
      <c r="CP657" s="65" t="s">
        <v>1222</v>
      </c>
      <c r="CQ657" s="75">
        <v>1</v>
      </c>
      <c r="CR657" s="98">
        <v>44845</v>
      </c>
      <c r="CS657" s="75">
        <v>1</v>
      </c>
      <c r="CT657" s="110" t="s">
        <v>1707</v>
      </c>
      <c r="CU657" s="92" t="s">
        <v>132</v>
      </c>
      <c r="CV657" s="92"/>
      <c r="CW657" s="102">
        <v>140</v>
      </c>
      <c r="CX657" s="102">
        <v>80</v>
      </c>
      <c r="CY657" s="93" t="s">
        <v>807</v>
      </c>
      <c r="CZ657" s="92" t="s">
        <v>130</v>
      </c>
      <c r="DA657" s="92" t="s">
        <v>1675</v>
      </c>
      <c r="DB657" s="92">
        <v>0</v>
      </c>
      <c r="DC657" s="75" t="str">
        <f t="shared" si="409"/>
        <v/>
      </c>
      <c r="DD657" s="16" t="str">
        <f t="shared" si="410"/>
        <v/>
      </c>
      <c r="DE657" s="16" t="str">
        <f t="shared" si="411"/>
        <v/>
      </c>
      <c r="DF657" s="16" t="str">
        <f t="shared" si="427"/>
        <v/>
      </c>
      <c r="DG657" s="16" t="str">
        <f t="shared" si="423"/>
        <v xml:space="preserve"> +  +  + </v>
      </c>
      <c r="DH657" s="16" t="str">
        <f>E657</f>
        <v>DM</v>
      </c>
      <c r="DI657" s="98"/>
      <c r="DJ657" s="75" t="str">
        <f t="shared" si="412"/>
        <v>NO</v>
      </c>
      <c r="DL657" s="98"/>
      <c r="DM657" s="98"/>
      <c r="DN657" s="75" t="str">
        <f t="shared" si="413"/>
        <v>NO</v>
      </c>
      <c r="DO657" s="98"/>
      <c r="DP657" s="75" t="str">
        <f t="shared" si="414"/>
        <v>NO</v>
      </c>
      <c r="DQ657" s="98"/>
      <c r="DR657" s="75" t="str">
        <f t="shared" si="415"/>
        <v>NO</v>
      </c>
      <c r="DS657" s="98"/>
      <c r="DT657" s="75" t="str">
        <f t="shared" si="416"/>
        <v>NO</v>
      </c>
      <c r="DU657" s="98"/>
      <c r="DV657" s="75" t="str">
        <f t="shared" si="417"/>
        <v>NO</v>
      </c>
      <c r="DW657" s="98"/>
      <c r="DX657" s="75" t="str">
        <f t="shared" si="418"/>
        <v>NO</v>
      </c>
      <c r="DY657" s="98"/>
      <c r="DZ657" s="75" t="str">
        <f t="shared" si="419"/>
        <v>NO</v>
      </c>
      <c r="EA657" s="98"/>
      <c r="EB657" s="75" t="str">
        <f t="shared" si="420"/>
        <v>NO</v>
      </c>
      <c r="EC657" s="98" t="s">
        <v>807</v>
      </c>
      <c r="ED657" s="92" t="s">
        <v>1530</v>
      </c>
      <c r="EE657" s="92"/>
      <c r="EF657" s="98" t="s">
        <v>807</v>
      </c>
      <c r="EG657" s="94"/>
      <c r="EH657" s="99" t="s">
        <v>131</v>
      </c>
      <c r="EI657" s="92">
        <v>2</v>
      </c>
      <c r="EJ657" s="92"/>
      <c r="EK657" s="111">
        <v>44848</v>
      </c>
      <c r="EL657" s="92">
        <v>0.79</v>
      </c>
      <c r="EM657" s="112">
        <v>44848</v>
      </c>
      <c r="EN657" s="102">
        <v>179</v>
      </c>
      <c r="EO657" s="111">
        <v>44848</v>
      </c>
      <c r="EP657" s="92">
        <v>165</v>
      </c>
      <c r="EQ657" s="111">
        <v>44848</v>
      </c>
      <c r="ER657" s="99">
        <f t="shared" si="432"/>
        <v>87.614000000000004</v>
      </c>
      <c r="ES657" s="111">
        <v>44848</v>
      </c>
      <c r="ET657" s="192">
        <v>62.9</v>
      </c>
      <c r="EU657" s="111">
        <v>44848</v>
      </c>
      <c r="EV657" s="92">
        <v>72.430000000000007</v>
      </c>
      <c r="EW657" s="111">
        <v>44848</v>
      </c>
      <c r="EX657" s="92"/>
      <c r="EY657" s="103">
        <v>44848</v>
      </c>
      <c r="EZ657" s="92">
        <v>8.8000000000000007</v>
      </c>
      <c r="FA657" s="111">
        <v>44848</v>
      </c>
      <c r="FB657" s="102" t="s">
        <v>1799</v>
      </c>
      <c r="FC657" s="92"/>
      <c r="FD657" s="92"/>
      <c r="FE657" s="112">
        <v>44848</v>
      </c>
      <c r="FF657" s="125">
        <v>17.2</v>
      </c>
      <c r="FG657" s="111">
        <v>44848</v>
      </c>
      <c r="FH657" s="125">
        <v>83.66</v>
      </c>
      <c r="FI657" s="92"/>
      <c r="FJ657" s="94"/>
      <c r="FK657" s="92"/>
      <c r="FL657" s="114">
        <v>44859</v>
      </c>
      <c r="FM657" s="98" t="s">
        <v>1530</v>
      </c>
      <c r="FN657" s="114">
        <v>44951</v>
      </c>
      <c r="FO657" s="107"/>
      <c r="FP657" s="92" t="s">
        <v>132</v>
      </c>
      <c r="FQ657" s="92" t="s">
        <v>132</v>
      </c>
      <c r="FR657" s="92" t="s">
        <v>132</v>
      </c>
      <c r="FS657" s="107" t="s">
        <v>807</v>
      </c>
      <c r="FT657" s="92" t="s">
        <v>132</v>
      </c>
      <c r="FU657" s="92" t="s">
        <v>2093</v>
      </c>
      <c r="GM657" s="102"/>
    </row>
    <row r="658" spans="1:195" s="75" customFormat="1" x14ac:dyDescent="0.25">
      <c r="A658" s="85">
        <v>2022</v>
      </c>
      <c r="B658" s="76">
        <v>44926</v>
      </c>
      <c r="C658" s="85" t="s">
        <v>121</v>
      </c>
      <c r="D658" s="85" t="s">
        <v>122</v>
      </c>
      <c r="E658" s="85" t="s">
        <v>123</v>
      </c>
      <c r="F658" s="77">
        <f t="shared" si="425"/>
        <v>657</v>
      </c>
      <c r="G658" s="85" t="s">
        <v>1586</v>
      </c>
      <c r="H658" s="85">
        <v>86</v>
      </c>
      <c r="I658" s="85" t="s">
        <v>797</v>
      </c>
      <c r="J658" s="217" t="s">
        <v>798</v>
      </c>
      <c r="K658" s="77" t="str">
        <f>VLOOKUP(J658,[1]CodMpios!$B$1075:$E$1087,4,FALSE)</f>
        <v>86885 - Villagarzón</v>
      </c>
      <c r="L658" s="77" t="str">
        <f>VLOOKUP($J658,[1]Coord_Mpios_X_Y!$B$102:$K$114,9,FALSE)</f>
        <v>0,911149514668</v>
      </c>
      <c r="M658" s="77" t="str">
        <f>VLOOKUP($J658,[1]Coord_Mpios_X_Y!$B$102:$K$114,10,FALSE)</f>
        <v>-76,744954472991</v>
      </c>
      <c r="N658" s="86" t="s">
        <v>1784</v>
      </c>
      <c r="O658" s="86" t="s">
        <v>1776</v>
      </c>
      <c r="P658" s="218"/>
      <c r="Q658" s="85" t="s">
        <v>126</v>
      </c>
      <c r="R658" s="108">
        <v>27359844</v>
      </c>
      <c r="S658" s="62" t="str">
        <f t="shared" si="406"/>
        <v>CC27359844</v>
      </c>
      <c r="T658" s="91" t="s">
        <v>720</v>
      </c>
      <c r="U658" s="85" t="s">
        <v>459</v>
      </c>
      <c r="V658" s="91" t="s">
        <v>1571</v>
      </c>
      <c r="W658" s="85" t="s">
        <v>521</v>
      </c>
      <c r="X658" s="87">
        <v>21756</v>
      </c>
      <c r="Y658" s="89">
        <f t="shared" si="421"/>
        <v>59</v>
      </c>
      <c r="Z658" s="63">
        <f>VLOOKUP($Y658,[1]Edades!$A$3:$H$153,4,FALSE)</f>
        <v>5</v>
      </c>
      <c r="AA658" s="63" t="str">
        <f>VLOOKUP($Y658,[1]Edades!$A$3:$H$153,6,FALSE)</f>
        <v>5 - Adultez</v>
      </c>
      <c r="AB658" s="63">
        <f>VLOOKUP($Y658,[1]Edades!$A$3:$H$153,7,FALSE)</f>
        <v>12</v>
      </c>
      <c r="AC658" s="63" t="str">
        <f>VLOOKUP($Y658,[1]Edades!$A$3:$H$153,8,FALSE)</f>
        <v>55-59</v>
      </c>
      <c r="AD658" s="91" t="s">
        <v>1590</v>
      </c>
      <c r="AE658" s="85">
        <v>2</v>
      </c>
      <c r="AF658" s="85" t="s">
        <v>807</v>
      </c>
      <c r="AG658" s="86" t="s">
        <v>1777</v>
      </c>
      <c r="AH658" s="85" t="s">
        <v>807</v>
      </c>
      <c r="AI658" s="85" t="s">
        <v>807</v>
      </c>
      <c r="AJ658" s="85" t="s">
        <v>807</v>
      </c>
      <c r="AK658" s="86" t="s">
        <v>1784</v>
      </c>
      <c r="AL658" s="86" t="s">
        <v>1601</v>
      </c>
      <c r="AM658" s="85" t="s">
        <v>1786</v>
      </c>
      <c r="AN658" s="85" t="s">
        <v>131</v>
      </c>
      <c r="AO658" s="85" t="s">
        <v>131</v>
      </c>
      <c r="AP658" s="85" t="s">
        <v>131</v>
      </c>
      <c r="AQ658" s="75" t="s">
        <v>1841</v>
      </c>
      <c r="AR658" s="53" t="str">
        <f t="shared" si="422"/>
        <v>86885 - Villagarzón</v>
      </c>
      <c r="AS658" s="85" t="s">
        <v>1667</v>
      </c>
      <c r="AT658" s="85" t="s">
        <v>807</v>
      </c>
      <c r="AU658" s="85" t="s">
        <v>1219</v>
      </c>
      <c r="AV658" s="85"/>
      <c r="AW658" s="85"/>
      <c r="AX658" s="85"/>
      <c r="AY658" s="85"/>
      <c r="AZ658" s="85"/>
      <c r="BA658" s="85">
        <v>86</v>
      </c>
      <c r="BB658" s="85" t="s">
        <v>1778</v>
      </c>
      <c r="BC658" s="85">
        <v>86885</v>
      </c>
      <c r="BD658" s="85" t="s">
        <v>1618</v>
      </c>
      <c r="BE658" s="89">
        <v>860010017201</v>
      </c>
      <c r="BF658" s="49" t="s">
        <v>1083</v>
      </c>
      <c r="BG658" s="85" t="s">
        <v>1779</v>
      </c>
      <c r="BH658" s="85" t="s">
        <v>1780</v>
      </c>
      <c r="BI658" s="85">
        <v>4201616</v>
      </c>
      <c r="BJ658" s="85"/>
      <c r="BK658" s="85"/>
      <c r="BL658" s="85" t="s">
        <v>807</v>
      </c>
      <c r="BM658" s="88" t="s">
        <v>132</v>
      </c>
      <c r="BN658" s="85" t="s">
        <v>132</v>
      </c>
      <c r="BO658" s="85">
        <v>0</v>
      </c>
      <c r="BP658" s="85" t="s">
        <v>132</v>
      </c>
      <c r="BQ658" s="85" t="s">
        <v>132</v>
      </c>
      <c r="BR658" s="127" t="s">
        <v>2241</v>
      </c>
      <c r="BS658" s="85" t="s">
        <v>132</v>
      </c>
      <c r="BT658" s="87">
        <v>44883</v>
      </c>
      <c r="BU658" s="85" t="s">
        <v>1677</v>
      </c>
      <c r="BV658" s="85" t="s">
        <v>130</v>
      </c>
      <c r="BW658" s="91" t="s">
        <v>1678</v>
      </c>
      <c r="BX658" s="85" t="s">
        <v>132</v>
      </c>
      <c r="BY658" s="88" t="s">
        <v>130</v>
      </c>
      <c r="BZ658" s="85" t="s">
        <v>132</v>
      </c>
      <c r="CA658" s="85" t="s">
        <v>130</v>
      </c>
      <c r="CB658" s="85" t="s">
        <v>132</v>
      </c>
      <c r="CC658" s="85" t="s">
        <v>132</v>
      </c>
      <c r="CD658" s="85" t="s">
        <v>131</v>
      </c>
      <c r="CE658" s="85" t="s">
        <v>1681</v>
      </c>
      <c r="CF658" s="85" t="s">
        <v>132</v>
      </c>
      <c r="CG658" s="109">
        <v>60</v>
      </c>
      <c r="CH658" s="95">
        <v>155</v>
      </c>
      <c r="CI658" s="50">
        <f t="shared" si="407"/>
        <v>24.973985431841829</v>
      </c>
      <c r="CJ658" s="18" t="str">
        <f t="shared" si="408"/>
        <v>NORMAL</v>
      </c>
      <c r="CK658" s="95">
        <f>Hoja1!L660</f>
        <v>37</v>
      </c>
      <c r="CL658" s="10" t="s">
        <v>1115</v>
      </c>
      <c r="CM658" s="97">
        <v>44859</v>
      </c>
      <c r="CN658" s="92"/>
      <c r="CO658" s="75">
        <v>1</v>
      </c>
      <c r="CP658" s="98">
        <v>44859</v>
      </c>
      <c r="CQ658" s="75">
        <v>2</v>
      </c>
      <c r="CR658" s="65" t="s">
        <v>1222</v>
      </c>
      <c r="CS658" s="75">
        <v>0</v>
      </c>
      <c r="CT658" s="92" t="s">
        <v>131</v>
      </c>
      <c r="CU658" s="92" t="s">
        <v>130</v>
      </c>
      <c r="CV658" s="92" t="s">
        <v>1221</v>
      </c>
      <c r="CW658" s="102">
        <v>170</v>
      </c>
      <c r="CX658" s="102">
        <v>97</v>
      </c>
      <c r="CY658" s="93" t="s">
        <v>807</v>
      </c>
      <c r="CZ658" s="92" t="s">
        <v>132</v>
      </c>
      <c r="DA658" s="92" t="s">
        <v>132</v>
      </c>
      <c r="DB658" s="92">
        <v>0</v>
      </c>
      <c r="DC658" s="75" t="str">
        <f t="shared" si="409"/>
        <v/>
      </c>
      <c r="DD658" s="16" t="str">
        <f t="shared" si="410"/>
        <v>PRESION ALTA</v>
      </c>
      <c r="DE658" s="16" t="str">
        <f t="shared" si="411"/>
        <v/>
      </c>
      <c r="DF658" s="16" t="str">
        <f t="shared" si="427"/>
        <v/>
      </c>
      <c r="DG658" s="16" t="str">
        <f t="shared" si="423"/>
        <v xml:space="preserve"> + PRESION ALTA +  + </v>
      </c>
      <c r="DH658" s="16" t="str">
        <f>VLOOKUP(DG658,Hoja3!$A$19:$B$41,2,FALSE)</f>
        <v>PRESION ALTA</v>
      </c>
      <c r="DI658" s="98"/>
      <c r="DJ658" s="75" t="str">
        <f t="shared" si="412"/>
        <v>NO</v>
      </c>
      <c r="DL658" s="98"/>
      <c r="DM658" s="98"/>
      <c r="DN658" s="75" t="str">
        <f t="shared" si="413"/>
        <v>NO</v>
      </c>
      <c r="DO658" s="98"/>
      <c r="DP658" s="75" t="str">
        <f t="shared" si="414"/>
        <v>NO</v>
      </c>
      <c r="DQ658" s="98"/>
      <c r="DR658" s="75" t="str">
        <f t="shared" si="415"/>
        <v>NO</v>
      </c>
      <c r="DS658" s="98"/>
      <c r="DT658" s="75" t="str">
        <f t="shared" si="416"/>
        <v>NO</v>
      </c>
      <c r="DU658" s="98"/>
      <c r="DV658" s="75" t="str">
        <f t="shared" si="417"/>
        <v>NO</v>
      </c>
      <c r="DW658" s="98"/>
      <c r="DX658" s="75" t="str">
        <f t="shared" si="418"/>
        <v>NO</v>
      </c>
      <c r="DY658" s="98"/>
      <c r="DZ658" s="75" t="str">
        <f t="shared" si="419"/>
        <v>NO</v>
      </c>
      <c r="EA658" s="98"/>
      <c r="EB658" s="75" t="str">
        <f t="shared" si="420"/>
        <v>NO</v>
      </c>
      <c r="EC658" s="98" t="s">
        <v>132</v>
      </c>
      <c r="ED658" s="92" t="s">
        <v>1530</v>
      </c>
      <c r="EE658" s="92" t="s">
        <v>131</v>
      </c>
      <c r="EF658" s="92" t="s">
        <v>1114</v>
      </c>
      <c r="EG658" s="94"/>
      <c r="EH658" s="99" t="s">
        <v>131</v>
      </c>
      <c r="EI658" s="92">
        <v>2</v>
      </c>
      <c r="EJ658" s="92"/>
      <c r="EK658" s="101">
        <v>44868</v>
      </c>
      <c r="EL658" s="92">
        <v>0.8</v>
      </c>
      <c r="EM658" s="103">
        <v>44868</v>
      </c>
      <c r="EN658" s="102">
        <v>88</v>
      </c>
      <c r="EO658" s="101">
        <v>44868</v>
      </c>
      <c r="EP658" s="92">
        <v>221</v>
      </c>
      <c r="EQ658" s="101">
        <v>44868</v>
      </c>
      <c r="ER658" s="99">
        <f t="shared" si="432"/>
        <v>145.6</v>
      </c>
      <c r="ES658" s="101">
        <v>44868</v>
      </c>
      <c r="ET658" s="192">
        <v>30</v>
      </c>
      <c r="EU658" s="101">
        <v>44868</v>
      </c>
      <c r="EV658" s="92">
        <v>227</v>
      </c>
      <c r="EW658" s="101">
        <v>44868</v>
      </c>
      <c r="EX658" s="92">
        <v>22.86</v>
      </c>
      <c r="EY658" s="103"/>
      <c r="EZ658" s="92"/>
      <c r="FA658" s="101">
        <v>44868</v>
      </c>
      <c r="FB658" s="101">
        <v>44868</v>
      </c>
      <c r="FC658" s="101">
        <v>44868</v>
      </c>
      <c r="FD658" s="92">
        <v>4</v>
      </c>
      <c r="FE658" s="101">
        <v>44868</v>
      </c>
      <c r="FF658" s="105">
        <v>16</v>
      </c>
      <c r="FG658" s="101">
        <v>44868</v>
      </c>
      <c r="FH658" s="105">
        <v>70</v>
      </c>
      <c r="FI658" s="98">
        <v>44868</v>
      </c>
      <c r="FJ658" s="94" t="s">
        <v>1712</v>
      </c>
      <c r="FK658" s="92"/>
      <c r="FL658" s="98">
        <v>44883</v>
      </c>
      <c r="FM658" s="98" t="s">
        <v>1530</v>
      </c>
      <c r="FN658" s="97">
        <v>44975</v>
      </c>
      <c r="FO658" s="107"/>
      <c r="FP658" s="92" t="s">
        <v>132</v>
      </c>
      <c r="FQ658" s="92" t="s">
        <v>132</v>
      </c>
      <c r="FR658" s="92" t="s">
        <v>132</v>
      </c>
      <c r="FS658" s="107" t="s">
        <v>807</v>
      </c>
      <c r="FT658" s="92" t="s">
        <v>132</v>
      </c>
      <c r="FU658" s="92"/>
      <c r="GM658" s="101"/>
    </row>
    <row r="659" spans="1:195" s="75" customFormat="1" x14ac:dyDescent="0.25">
      <c r="A659" s="85">
        <v>2022</v>
      </c>
      <c r="B659" s="76">
        <v>44926</v>
      </c>
      <c r="C659" s="85" t="s">
        <v>121</v>
      </c>
      <c r="D659" s="85" t="s">
        <v>122</v>
      </c>
      <c r="E659" s="85" t="s">
        <v>123</v>
      </c>
      <c r="F659" s="77">
        <f t="shared" si="425"/>
        <v>658</v>
      </c>
      <c r="G659" s="85" t="s">
        <v>1586</v>
      </c>
      <c r="H659" s="85">
        <v>86</v>
      </c>
      <c r="I659" s="85" t="s">
        <v>797</v>
      </c>
      <c r="J659" s="217" t="s">
        <v>1058</v>
      </c>
      <c r="K659" s="77" t="str">
        <f>VLOOKUP(J659,[1]CodMpios!$B$1075:$E$1087,4,FALSE)</f>
        <v>86865 - Valle Del Guamuez</v>
      </c>
      <c r="L659" s="77" t="str">
        <f>VLOOKUP($J659,[1]Coord_Mpios_X_Y!$B$102:$K$114,9,FALSE)</f>
        <v>0,412963687717</v>
      </c>
      <c r="M659" s="77" t="str">
        <f>VLOOKUP($J659,[1]Coord_Mpios_X_Y!$B$102:$K$114,10,FALSE)</f>
        <v>-76,884092895363</v>
      </c>
      <c r="N659" s="86" t="s">
        <v>1775</v>
      </c>
      <c r="O659" s="86" t="s">
        <v>1794</v>
      </c>
      <c r="P659" s="218">
        <v>44733</v>
      </c>
      <c r="Q659" s="85" t="s">
        <v>126</v>
      </c>
      <c r="R659" s="108">
        <v>27308653</v>
      </c>
      <c r="S659" s="62" t="str">
        <f t="shared" si="406"/>
        <v>CC27308653</v>
      </c>
      <c r="T659" s="91" t="s">
        <v>1439</v>
      </c>
      <c r="U659" s="85" t="s">
        <v>1440</v>
      </c>
      <c r="V659" s="85" t="s">
        <v>1196</v>
      </c>
      <c r="W659" s="85" t="s">
        <v>225</v>
      </c>
      <c r="X659" s="193">
        <v>26437</v>
      </c>
      <c r="Y659" s="89">
        <f t="shared" si="421"/>
        <v>72</v>
      </c>
      <c r="Z659" s="63">
        <f>VLOOKUP($Y659,[1]Edades!$A$3:$H$153,4,FALSE)</f>
        <v>6</v>
      </c>
      <c r="AA659" s="63" t="str">
        <f>VLOOKUP($Y659,[1]Edades!$A$3:$H$153,6,FALSE)</f>
        <v>6 - Persona mayor</v>
      </c>
      <c r="AB659" s="63">
        <f>VLOOKUP($Y659,[1]Edades!$A$3:$H$153,7,FALSE)</f>
        <v>15</v>
      </c>
      <c r="AC659" s="63" t="str">
        <f>VLOOKUP($Y659,[1]Edades!$A$3:$H$153,8,FALSE)</f>
        <v>70-74</v>
      </c>
      <c r="AD659" s="88" t="s">
        <v>1589</v>
      </c>
      <c r="AE659" s="85">
        <v>1</v>
      </c>
      <c r="AF659" s="85" t="s">
        <v>807</v>
      </c>
      <c r="AG659" s="86" t="s">
        <v>1777</v>
      </c>
      <c r="AH659" s="85" t="s">
        <v>807</v>
      </c>
      <c r="AI659" s="85" t="s">
        <v>807</v>
      </c>
      <c r="AJ659" s="85" t="s">
        <v>807</v>
      </c>
      <c r="AK659" s="86" t="s">
        <v>1775</v>
      </c>
      <c r="AL659" s="85" t="s">
        <v>807</v>
      </c>
      <c r="AM659" s="85" t="s">
        <v>1786</v>
      </c>
      <c r="AN659" s="85" t="s">
        <v>131</v>
      </c>
      <c r="AO659" s="85" t="s">
        <v>131</v>
      </c>
      <c r="AP659" s="85" t="s">
        <v>131</v>
      </c>
      <c r="AQ659" s="75" t="s">
        <v>1841</v>
      </c>
      <c r="AR659" s="53" t="str">
        <f t="shared" si="422"/>
        <v>86865 - Valle Del Guamuez</v>
      </c>
      <c r="AS659" s="85" t="s">
        <v>1668</v>
      </c>
      <c r="AT659" s="88">
        <v>3166068421</v>
      </c>
      <c r="AU659" s="85" t="s">
        <v>1219</v>
      </c>
      <c r="AV659" s="85"/>
      <c r="AW659" s="85"/>
      <c r="AX659" s="85"/>
      <c r="AY659" s="85"/>
      <c r="AZ659" s="85"/>
      <c r="BA659" s="85">
        <v>86</v>
      </c>
      <c r="BB659" s="85" t="s">
        <v>1778</v>
      </c>
      <c r="BC659" s="85">
        <v>86865</v>
      </c>
      <c r="BD659" s="85" t="s">
        <v>1668</v>
      </c>
      <c r="BE659" s="89">
        <v>860010017201</v>
      </c>
      <c r="BF659" s="49" t="s">
        <v>1084</v>
      </c>
      <c r="BG659" s="85" t="s">
        <v>1779</v>
      </c>
      <c r="BH659" s="85" t="s">
        <v>1780</v>
      </c>
      <c r="BI659" s="85">
        <v>4201616</v>
      </c>
      <c r="BJ659" s="85"/>
      <c r="BK659" s="85"/>
      <c r="BL659" s="85" t="s">
        <v>807</v>
      </c>
      <c r="BM659" s="85" t="s">
        <v>807</v>
      </c>
      <c r="BN659" s="85" t="s">
        <v>807</v>
      </c>
      <c r="BO659" s="85">
        <v>0</v>
      </c>
      <c r="BP659" s="85" t="s">
        <v>132</v>
      </c>
      <c r="BQ659" s="85" t="s">
        <v>132</v>
      </c>
      <c r="BR659" s="85" t="s">
        <v>807</v>
      </c>
      <c r="BS659" s="85" t="s">
        <v>807</v>
      </c>
      <c r="BT659" s="90"/>
      <c r="BU659" s="85" t="s">
        <v>1677</v>
      </c>
      <c r="BV659" s="85" t="s">
        <v>130</v>
      </c>
      <c r="BW659" s="85" t="s">
        <v>807</v>
      </c>
      <c r="BX659" s="85"/>
      <c r="BY659" s="85" t="s">
        <v>807</v>
      </c>
      <c r="BZ659" s="85" t="s">
        <v>807</v>
      </c>
      <c r="CA659" s="85" t="s">
        <v>807</v>
      </c>
      <c r="CB659" s="85"/>
      <c r="CC659" s="85"/>
      <c r="CD659" s="91" t="s">
        <v>1609</v>
      </c>
      <c r="CE659" s="88" t="s">
        <v>1681</v>
      </c>
      <c r="CF659" s="80" t="str">
        <f t="shared" ref="CF659:CF673" si="433">E659</f>
        <v>HTA</v>
      </c>
      <c r="CG659" s="98"/>
      <c r="CH659" s="98"/>
      <c r="CI659" s="50" t="e">
        <f t="shared" si="407"/>
        <v>#DIV/0!</v>
      </c>
      <c r="CJ659" s="18" t="str">
        <f t="shared" si="408"/>
        <v>SIN DATO</v>
      </c>
      <c r="CK659" s="95" t="e">
        <f>Hoja1!L661</f>
        <v>#NUM!</v>
      </c>
      <c r="CL659" s="10" t="s">
        <v>807</v>
      </c>
      <c r="CM659" s="94" t="s">
        <v>1221</v>
      </c>
      <c r="CN659" s="92"/>
      <c r="CO659" s="75">
        <v>1</v>
      </c>
      <c r="CP659" s="119" t="str">
        <f>CM659</f>
        <v>01/01/1800</v>
      </c>
      <c r="CQ659" s="75">
        <v>2</v>
      </c>
      <c r="CR659" s="65" t="s">
        <v>1222</v>
      </c>
      <c r="CS659" s="75">
        <v>0</v>
      </c>
      <c r="CT659" s="110" t="s">
        <v>131</v>
      </c>
      <c r="CU659" s="93" t="s">
        <v>807</v>
      </c>
      <c r="CV659" s="92"/>
      <c r="CW659" s="102"/>
      <c r="CX659" s="102"/>
      <c r="CY659" s="93" t="s">
        <v>807</v>
      </c>
      <c r="CZ659" s="102" t="s">
        <v>1609</v>
      </c>
      <c r="DA659" s="75" t="s">
        <v>807</v>
      </c>
      <c r="DB659" s="92">
        <v>0</v>
      </c>
      <c r="DC659" s="75" t="str">
        <f t="shared" si="409"/>
        <v/>
      </c>
      <c r="DD659" s="16" t="str">
        <f t="shared" si="410"/>
        <v/>
      </c>
      <c r="DE659" s="16" t="str">
        <f t="shared" si="411"/>
        <v/>
      </c>
      <c r="DF659" s="16" t="str">
        <f t="shared" si="427"/>
        <v/>
      </c>
      <c r="DG659" s="16" t="str">
        <f t="shared" si="423"/>
        <v xml:space="preserve"> +  +  + </v>
      </c>
      <c r="DH659" s="16" t="str">
        <f t="shared" ref="DH659:DH661" si="434">E659</f>
        <v>HTA</v>
      </c>
      <c r="DI659" s="98"/>
      <c r="DJ659" s="75" t="str">
        <f t="shared" si="412"/>
        <v>NO</v>
      </c>
      <c r="DL659" s="98"/>
      <c r="DM659" s="98"/>
      <c r="DN659" s="75" t="str">
        <f t="shared" si="413"/>
        <v>NO</v>
      </c>
      <c r="DO659" s="98"/>
      <c r="DP659" s="75" t="str">
        <f t="shared" si="414"/>
        <v>NO</v>
      </c>
      <c r="DQ659" s="98"/>
      <c r="DR659" s="75" t="str">
        <f t="shared" si="415"/>
        <v>NO</v>
      </c>
      <c r="DS659" s="98"/>
      <c r="DT659" s="75" t="str">
        <f t="shared" si="416"/>
        <v>NO</v>
      </c>
      <c r="DU659" s="98"/>
      <c r="DV659" s="75" t="str">
        <f t="shared" si="417"/>
        <v>NO</v>
      </c>
      <c r="DW659" s="98"/>
      <c r="DX659" s="75" t="str">
        <f t="shared" si="418"/>
        <v>NO</v>
      </c>
      <c r="DY659" s="98"/>
      <c r="DZ659" s="75" t="str">
        <f t="shared" si="419"/>
        <v>NO</v>
      </c>
      <c r="EA659" s="98"/>
      <c r="EB659" s="75" t="str">
        <f t="shared" si="420"/>
        <v>NO</v>
      </c>
      <c r="EC659" s="98" t="s">
        <v>807</v>
      </c>
      <c r="ED659" s="92" t="s">
        <v>1530</v>
      </c>
      <c r="EE659" s="92"/>
      <c r="EF659" s="98" t="s">
        <v>807</v>
      </c>
      <c r="EG659" s="94"/>
      <c r="EH659" s="99" t="s">
        <v>131</v>
      </c>
      <c r="EI659" s="99" t="s">
        <v>807</v>
      </c>
      <c r="EJ659" s="99"/>
      <c r="EK659" s="101"/>
      <c r="EL659" s="92"/>
      <c r="EM659" s="103"/>
      <c r="EN659" s="102"/>
      <c r="EO659" s="101"/>
      <c r="EP659" s="92"/>
      <c r="EQ659" s="101"/>
      <c r="ER659" s="99">
        <f t="shared" si="432"/>
        <v>0</v>
      </c>
      <c r="ES659" s="101"/>
      <c r="ET659" s="192"/>
      <c r="EU659" s="101"/>
      <c r="EV659" s="92"/>
      <c r="EW659" s="101"/>
      <c r="EX659" s="92"/>
      <c r="EY659" s="103"/>
      <c r="EZ659" s="92"/>
      <c r="FA659" s="102"/>
      <c r="FB659" s="102"/>
      <c r="FC659" s="92"/>
      <c r="FD659" s="92"/>
      <c r="FE659" s="103"/>
      <c r="FF659" s="105"/>
      <c r="FG659" s="101"/>
      <c r="FH659" s="105"/>
      <c r="FI659" s="92"/>
      <c r="FJ659" s="94"/>
      <c r="FK659" s="92"/>
      <c r="FL659" s="97"/>
      <c r="FM659" s="98" t="s">
        <v>1530</v>
      </c>
      <c r="FN659" s="97"/>
      <c r="FO659" s="107" t="s">
        <v>1794</v>
      </c>
      <c r="FP659" s="92" t="s">
        <v>132</v>
      </c>
      <c r="FQ659" s="92" t="s">
        <v>132</v>
      </c>
      <c r="FR659" s="92" t="s">
        <v>132</v>
      </c>
      <c r="FS659" s="107" t="s">
        <v>807</v>
      </c>
      <c r="FT659" s="92" t="s">
        <v>132</v>
      </c>
      <c r="FU659" s="107" t="s">
        <v>1794</v>
      </c>
      <c r="GM659" s="102"/>
    </row>
    <row r="660" spans="1:195" s="75" customFormat="1" x14ac:dyDescent="0.25">
      <c r="A660" s="85">
        <v>2022</v>
      </c>
      <c r="B660" s="76">
        <v>44926</v>
      </c>
      <c r="C660" s="85" t="s">
        <v>121</v>
      </c>
      <c r="D660" s="85" t="s">
        <v>122</v>
      </c>
      <c r="E660" s="85" t="s">
        <v>1474</v>
      </c>
      <c r="F660" s="77">
        <f t="shared" si="425"/>
        <v>659</v>
      </c>
      <c r="G660" s="85" t="s">
        <v>1586</v>
      </c>
      <c r="H660" s="85">
        <v>86</v>
      </c>
      <c r="I660" s="85" t="s">
        <v>797</v>
      </c>
      <c r="J660" s="217" t="s">
        <v>1058</v>
      </c>
      <c r="K660" s="77" t="str">
        <f>VLOOKUP(J660,[1]CodMpios!$B$1075:$E$1087,4,FALSE)</f>
        <v>86865 - Valle Del Guamuez</v>
      </c>
      <c r="L660" s="77" t="str">
        <f>VLOOKUP($J660,[1]Coord_Mpios_X_Y!$B$102:$K$114,9,FALSE)</f>
        <v>0,412963687717</v>
      </c>
      <c r="M660" s="77" t="str">
        <f>VLOOKUP($J660,[1]Coord_Mpios_X_Y!$B$102:$K$114,10,FALSE)</f>
        <v>-76,884092895363</v>
      </c>
      <c r="N660" s="86" t="s">
        <v>1784</v>
      </c>
      <c r="O660" s="86" t="s">
        <v>1794</v>
      </c>
      <c r="P660" s="218">
        <v>44731</v>
      </c>
      <c r="Q660" s="85" t="s">
        <v>126</v>
      </c>
      <c r="R660" s="108">
        <v>41119856</v>
      </c>
      <c r="S660" s="62" t="str">
        <f t="shared" si="406"/>
        <v>CC41119856</v>
      </c>
      <c r="T660" s="91" t="s">
        <v>533</v>
      </c>
      <c r="U660" s="85" t="s">
        <v>313</v>
      </c>
      <c r="V660" s="85" t="s">
        <v>1453</v>
      </c>
      <c r="W660" s="85" t="s">
        <v>532</v>
      </c>
      <c r="X660" s="193">
        <v>30368</v>
      </c>
      <c r="Y660" s="89">
        <f t="shared" si="421"/>
        <v>83</v>
      </c>
      <c r="Z660" s="63">
        <f>VLOOKUP($Y660,[1]Edades!$A$3:$H$153,4,FALSE)</f>
        <v>6</v>
      </c>
      <c r="AA660" s="63" t="str">
        <f>VLOOKUP($Y660,[1]Edades!$A$3:$H$153,6,FALSE)</f>
        <v>6 - Persona mayor</v>
      </c>
      <c r="AB660" s="63">
        <f>VLOOKUP($Y660,[1]Edades!$A$3:$H$153,7,FALSE)</f>
        <v>17</v>
      </c>
      <c r="AC660" s="63" t="str">
        <f>VLOOKUP($Y660,[1]Edades!$A$3:$H$153,8,FALSE)</f>
        <v>80 Y MÁS</v>
      </c>
      <c r="AD660" s="91" t="s">
        <v>1590</v>
      </c>
      <c r="AE660" s="85">
        <v>2</v>
      </c>
      <c r="AF660" s="85" t="s">
        <v>807</v>
      </c>
      <c r="AG660" s="86" t="s">
        <v>1777</v>
      </c>
      <c r="AH660" s="85" t="s">
        <v>807</v>
      </c>
      <c r="AI660" s="85" t="s">
        <v>807</v>
      </c>
      <c r="AJ660" s="85" t="s">
        <v>807</v>
      </c>
      <c r="AK660" s="86" t="s">
        <v>1784</v>
      </c>
      <c r="AL660" s="86" t="s">
        <v>1600</v>
      </c>
      <c r="AM660" s="85" t="s">
        <v>1786</v>
      </c>
      <c r="AN660" s="85" t="s">
        <v>131</v>
      </c>
      <c r="AO660" s="85" t="s">
        <v>131</v>
      </c>
      <c r="AP660" s="85" t="s">
        <v>131</v>
      </c>
      <c r="AQ660" s="75" t="s">
        <v>1841</v>
      </c>
      <c r="AR660" s="53" t="str">
        <f t="shared" si="422"/>
        <v>86865 - Valle Del Guamuez</v>
      </c>
      <c r="AS660" s="85" t="s">
        <v>1668</v>
      </c>
      <c r="AT660" s="88">
        <v>3155821262</v>
      </c>
      <c r="AU660" s="85" t="s">
        <v>1219</v>
      </c>
      <c r="AV660" s="85"/>
      <c r="AW660" s="85"/>
      <c r="AX660" s="85"/>
      <c r="AY660" s="85"/>
      <c r="AZ660" s="85"/>
      <c r="BA660" s="85">
        <v>86</v>
      </c>
      <c r="BB660" s="85" t="s">
        <v>1778</v>
      </c>
      <c r="BC660" s="85">
        <v>86865</v>
      </c>
      <c r="BD660" s="85" t="s">
        <v>1668</v>
      </c>
      <c r="BE660" s="89">
        <v>860010017201</v>
      </c>
      <c r="BF660" s="49" t="s">
        <v>1084</v>
      </c>
      <c r="BG660" s="85" t="s">
        <v>1779</v>
      </c>
      <c r="BH660" s="85" t="s">
        <v>1780</v>
      </c>
      <c r="BI660" s="85">
        <v>4201616</v>
      </c>
      <c r="BJ660" s="85"/>
      <c r="BK660" s="85"/>
      <c r="BL660" s="85" t="s">
        <v>807</v>
      </c>
      <c r="BM660" s="91" t="s">
        <v>1609</v>
      </c>
      <c r="BN660" s="91" t="s">
        <v>1609</v>
      </c>
      <c r="BO660" s="85">
        <v>0</v>
      </c>
      <c r="BP660" s="85" t="s">
        <v>132</v>
      </c>
      <c r="BQ660" s="85" t="s">
        <v>132</v>
      </c>
      <c r="BR660" s="85" t="s">
        <v>807</v>
      </c>
      <c r="BS660" s="85" t="s">
        <v>807</v>
      </c>
      <c r="BT660" s="90"/>
      <c r="BU660" s="85" t="s">
        <v>1677</v>
      </c>
      <c r="BV660" s="85" t="s">
        <v>130</v>
      </c>
      <c r="BW660" s="85" t="s">
        <v>807</v>
      </c>
      <c r="BX660" s="85"/>
      <c r="BY660" s="85" t="s">
        <v>807</v>
      </c>
      <c r="BZ660" s="85" t="s">
        <v>807</v>
      </c>
      <c r="CA660" s="85" t="s">
        <v>807</v>
      </c>
      <c r="CB660" s="85"/>
      <c r="CC660" s="85"/>
      <c r="CD660" s="91" t="s">
        <v>1609</v>
      </c>
      <c r="CE660" s="88" t="s">
        <v>1681</v>
      </c>
      <c r="CF660" s="80" t="str">
        <f t="shared" si="433"/>
        <v>DM</v>
      </c>
      <c r="CG660" s="98"/>
      <c r="CH660" s="98"/>
      <c r="CI660" s="50" t="e">
        <f t="shared" si="407"/>
        <v>#DIV/0!</v>
      </c>
      <c r="CJ660" s="18" t="str">
        <f t="shared" si="408"/>
        <v>SIN DATO</v>
      </c>
      <c r="CK660" s="95" t="e">
        <f>Hoja1!L662</f>
        <v>#NUM!</v>
      </c>
      <c r="CL660" s="10" t="s">
        <v>807</v>
      </c>
      <c r="CM660" s="94" t="s">
        <v>1221</v>
      </c>
      <c r="CN660" s="92"/>
      <c r="CO660" s="93">
        <v>2</v>
      </c>
      <c r="CP660" s="65" t="s">
        <v>1222</v>
      </c>
      <c r="CQ660" s="75">
        <v>1</v>
      </c>
      <c r="CR660" s="94" t="s">
        <v>1221</v>
      </c>
      <c r="CS660" s="75">
        <v>1</v>
      </c>
      <c r="CT660" s="110" t="s">
        <v>1707</v>
      </c>
      <c r="CU660" s="93" t="s">
        <v>807</v>
      </c>
      <c r="CV660" s="92"/>
      <c r="CW660" s="102"/>
      <c r="CX660" s="102"/>
      <c r="CY660" s="93" t="s">
        <v>807</v>
      </c>
      <c r="CZ660" s="102" t="s">
        <v>1609</v>
      </c>
      <c r="DA660" s="75" t="s">
        <v>807</v>
      </c>
      <c r="DB660" s="92">
        <v>0</v>
      </c>
      <c r="DC660" s="75" t="str">
        <f t="shared" si="409"/>
        <v/>
      </c>
      <c r="DD660" s="16" t="str">
        <f t="shared" si="410"/>
        <v/>
      </c>
      <c r="DE660" s="16" t="str">
        <f t="shared" si="411"/>
        <v/>
      </c>
      <c r="DF660" s="16" t="str">
        <f t="shared" si="427"/>
        <v/>
      </c>
      <c r="DG660" s="16" t="str">
        <f t="shared" si="423"/>
        <v xml:space="preserve"> +  +  + </v>
      </c>
      <c r="DH660" s="16" t="str">
        <f t="shared" si="434"/>
        <v>DM</v>
      </c>
      <c r="DI660" s="98"/>
      <c r="DJ660" s="75" t="str">
        <f t="shared" si="412"/>
        <v>NO</v>
      </c>
      <c r="DL660" s="98"/>
      <c r="DM660" s="98"/>
      <c r="DN660" s="75" t="str">
        <f t="shared" si="413"/>
        <v>NO</v>
      </c>
      <c r="DO660" s="98"/>
      <c r="DP660" s="75" t="str">
        <f t="shared" si="414"/>
        <v>NO</v>
      </c>
      <c r="DQ660" s="98"/>
      <c r="DR660" s="75" t="str">
        <f t="shared" si="415"/>
        <v>NO</v>
      </c>
      <c r="DS660" s="98"/>
      <c r="DT660" s="75" t="str">
        <f t="shared" si="416"/>
        <v>NO</v>
      </c>
      <c r="DU660" s="98"/>
      <c r="DV660" s="75" t="str">
        <f t="shared" si="417"/>
        <v>NO</v>
      </c>
      <c r="DW660" s="98"/>
      <c r="DX660" s="75" t="str">
        <f t="shared" si="418"/>
        <v>NO</v>
      </c>
      <c r="DY660" s="98"/>
      <c r="DZ660" s="75" t="str">
        <f t="shared" si="419"/>
        <v>NO</v>
      </c>
      <c r="EA660" s="98"/>
      <c r="EB660" s="75" t="str">
        <f t="shared" si="420"/>
        <v>NO</v>
      </c>
      <c r="EC660" s="98" t="s">
        <v>807</v>
      </c>
      <c r="ED660" s="92" t="s">
        <v>1530</v>
      </c>
      <c r="EE660" s="92"/>
      <c r="EF660" s="98" t="s">
        <v>807</v>
      </c>
      <c r="EG660" s="94"/>
      <c r="EH660" s="99" t="s">
        <v>131</v>
      </c>
      <c r="EI660" s="99" t="s">
        <v>807</v>
      </c>
      <c r="EJ660" s="99"/>
      <c r="EK660" s="101"/>
      <c r="EL660" s="92"/>
      <c r="EM660" s="103"/>
      <c r="EN660" s="102"/>
      <c r="EO660" s="101"/>
      <c r="EP660" s="92"/>
      <c r="EQ660" s="101"/>
      <c r="ER660" s="99">
        <f t="shared" si="432"/>
        <v>0</v>
      </c>
      <c r="ES660" s="101"/>
      <c r="ET660" s="192"/>
      <c r="EU660" s="101"/>
      <c r="EV660" s="92"/>
      <c r="EW660" s="101"/>
      <c r="EX660" s="92"/>
      <c r="EY660" s="103"/>
      <c r="EZ660" s="92"/>
      <c r="FA660" s="102"/>
      <c r="FB660" s="102"/>
      <c r="FC660" s="92"/>
      <c r="FD660" s="92"/>
      <c r="FE660" s="103"/>
      <c r="FF660" s="105"/>
      <c r="FG660" s="101"/>
      <c r="FH660" s="105"/>
      <c r="FI660" s="92"/>
      <c r="FJ660" s="94"/>
      <c r="FK660" s="92"/>
      <c r="FL660" s="97"/>
      <c r="FM660" s="98" t="s">
        <v>1530</v>
      </c>
      <c r="FN660" s="97"/>
      <c r="FO660" s="107" t="s">
        <v>1794</v>
      </c>
      <c r="FP660" s="92" t="s">
        <v>132</v>
      </c>
      <c r="FQ660" s="92" t="s">
        <v>132</v>
      </c>
      <c r="FR660" s="92" t="s">
        <v>132</v>
      </c>
      <c r="FS660" s="107" t="s">
        <v>807</v>
      </c>
      <c r="FT660" s="92" t="s">
        <v>132</v>
      </c>
      <c r="FU660" s="107" t="s">
        <v>1794</v>
      </c>
      <c r="GM660" s="102"/>
    </row>
    <row r="661" spans="1:195" s="75" customFormat="1" x14ac:dyDescent="0.25">
      <c r="A661" s="85">
        <v>2022</v>
      </c>
      <c r="B661" s="76">
        <v>44926</v>
      </c>
      <c r="C661" s="85" t="s">
        <v>121</v>
      </c>
      <c r="D661" s="85" t="s">
        <v>122</v>
      </c>
      <c r="E661" s="85" t="s">
        <v>1474</v>
      </c>
      <c r="F661" s="77">
        <f t="shared" si="425"/>
        <v>660</v>
      </c>
      <c r="G661" s="85" t="s">
        <v>1586</v>
      </c>
      <c r="H661" s="85">
        <v>86</v>
      </c>
      <c r="I661" s="85" t="s">
        <v>797</v>
      </c>
      <c r="J661" s="217" t="s">
        <v>1058</v>
      </c>
      <c r="K661" s="77" t="str">
        <f>VLOOKUP(J661,[1]CodMpios!$B$1075:$E$1087,4,FALSE)</f>
        <v>86865 - Valle Del Guamuez</v>
      </c>
      <c r="L661" s="77" t="str">
        <f>VLOOKUP($J661,[1]Coord_Mpios_X_Y!$B$102:$K$114,9,FALSE)</f>
        <v>0,412963687717</v>
      </c>
      <c r="M661" s="77" t="str">
        <f>VLOOKUP($J661,[1]Coord_Mpios_X_Y!$B$102:$K$114,10,FALSE)</f>
        <v>-76,884092895363</v>
      </c>
      <c r="N661" s="86" t="s">
        <v>1784</v>
      </c>
      <c r="O661" s="86" t="s">
        <v>1794</v>
      </c>
      <c r="P661" s="123">
        <v>44547</v>
      </c>
      <c r="Q661" s="85" t="s">
        <v>126</v>
      </c>
      <c r="R661" s="108">
        <v>41181347</v>
      </c>
      <c r="S661" s="62" t="str">
        <f t="shared" si="406"/>
        <v>CC41181347</v>
      </c>
      <c r="T661" s="91" t="s">
        <v>609</v>
      </c>
      <c r="U661" s="85" t="s">
        <v>530</v>
      </c>
      <c r="V661" s="85" t="s">
        <v>1462</v>
      </c>
      <c r="W661" s="85" t="s">
        <v>259</v>
      </c>
      <c r="X661" s="193">
        <v>25580</v>
      </c>
      <c r="Y661" s="89">
        <f t="shared" si="421"/>
        <v>70</v>
      </c>
      <c r="Z661" s="63">
        <f>VLOOKUP($Y661,[1]Edades!$A$3:$H$153,4,FALSE)</f>
        <v>6</v>
      </c>
      <c r="AA661" s="63" t="str">
        <f>VLOOKUP($Y661,[1]Edades!$A$3:$H$153,6,FALSE)</f>
        <v>6 - Persona mayor</v>
      </c>
      <c r="AB661" s="63">
        <f>VLOOKUP($Y661,[1]Edades!$A$3:$H$153,7,FALSE)</f>
        <v>15</v>
      </c>
      <c r="AC661" s="63" t="str">
        <f>VLOOKUP($Y661,[1]Edades!$A$3:$H$153,8,FALSE)</f>
        <v>70-74</v>
      </c>
      <c r="AD661" s="91" t="s">
        <v>1590</v>
      </c>
      <c r="AE661" s="85">
        <v>2</v>
      </c>
      <c r="AF661" s="85" t="s">
        <v>807</v>
      </c>
      <c r="AG661" s="86" t="s">
        <v>1777</v>
      </c>
      <c r="AH661" s="85" t="s">
        <v>807</v>
      </c>
      <c r="AI661" s="85" t="s">
        <v>807</v>
      </c>
      <c r="AJ661" s="85" t="s">
        <v>807</v>
      </c>
      <c r="AK661" s="86" t="s">
        <v>1784</v>
      </c>
      <c r="AL661" s="86" t="s">
        <v>1601</v>
      </c>
      <c r="AM661" s="85" t="s">
        <v>1856</v>
      </c>
      <c r="AN661" s="85" t="s">
        <v>1604</v>
      </c>
      <c r="AO661" s="86" t="s">
        <v>2239</v>
      </c>
      <c r="AP661" s="127" t="s">
        <v>1996</v>
      </c>
      <c r="AQ661" s="75" t="s">
        <v>1841</v>
      </c>
      <c r="AR661" s="53" t="str">
        <f t="shared" si="422"/>
        <v>86865 - Valle Del Guamuez</v>
      </c>
      <c r="AS661" s="85" t="s">
        <v>1668</v>
      </c>
      <c r="AT661" s="88">
        <v>3134246531</v>
      </c>
      <c r="AU661" s="85" t="s">
        <v>1219</v>
      </c>
      <c r="AV661" s="85"/>
      <c r="AW661" s="85"/>
      <c r="AX661" s="85"/>
      <c r="AY661" s="85"/>
      <c r="AZ661" s="85"/>
      <c r="BA661" s="85">
        <v>86</v>
      </c>
      <c r="BB661" s="85" t="s">
        <v>1778</v>
      </c>
      <c r="BC661" s="85">
        <v>86865</v>
      </c>
      <c r="BD661" s="85" t="s">
        <v>1668</v>
      </c>
      <c r="BE661" s="89">
        <v>860010017201</v>
      </c>
      <c r="BF661" s="49" t="s">
        <v>1084</v>
      </c>
      <c r="BG661" s="85" t="s">
        <v>1779</v>
      </c>
      <c r="BH661" s="85" t="s">
        <v>1780</v>
      </c>
      <c r="BI661" s="85">
        <v>4201616</v>
      </c>
      <c r="BJ661" s="85"/>
      <c r="BK661" s="85"/>
      <c r="BL661" s="85" t="s">
        <v>807</v>
      </c>
      <c r="BM661" s="91" t="s">
        <v>1609</v>
      </c>
      <c r="BN661" s="91" t="s">
        <v>1609</v>
      </c>
      <c r="BO661" s="85">
        <v>0</v>
      </c>
      <c r="BP661" s="85" t="s">
        <v>132</v>
      </c>
      <c r="BQ661" s="85" t="s">
        <v>132</v>
      </c>
      <c r="BR661" s="85" t="s">
        <v>807</v>
      </c>
      <c r="BS661" s="85" t="s">
        <v>807</v>
      </c>
      <c r="BT661" s="90"/>
      <c r="BU661" s="85" t="s">
        <v>1677</v>
      </c>
      <c r="BV661" s="85" t="s">
        <v>130</v>
      </c>
      <c r="BW661" s="85" t="s">
        <v>807</v>
      </c>
      <c r="BX661" s="85"/>
      <c r="BY661" s="85" t="s">
        <v>807</v>
      </c>
      <c r="BZ661" s="85" t="s">
        <v>807</v>
      </c>
      <c r="CA661" s="85" t="s">
        <v>807</v>
      </c>
      <c r="CB661" s="85"/>
      <c r="CC661" s="85"/>
      <c r="CD661" s="91" t="s">
        <v>1609</v>
      </c>
      <c r="CE661" s="88" t="s">
        <v>1681</v>
      </c>
      <c r="CF661" s="80" t="str">
        <f t="shared" si="433"/>
        <v>DM</v>
      </c>
      <c r="CG661" s="98"/>
      <c r="CH661" s="98"/>
      <c r="CI661" s="50" t="e">
        <f t="shared" si="407"/>
        <v>#DIV/0!</v>
      </c>
      <c r="CJ661" s="18" t="str">
        <f t="shared" si="408"/>
        <v>SIN DATO</v>
      </c>
      <c r="CK661" s="95" t="e">
        <f>Hoja1!L663</f>
        <v>#NUM!</v>
      </c>
      <c r="CL661" s="10" t="s">
        <v>807</v>
      </c>
      <c r="CM661" s="94" t="s">
        <v>1221</v>
      </c>
      <c r="CN661" s="92"/>
      <c r="CO661" s="93">
        <v>2</v>
      </c>
      <c r="CP661" s="65" t="s">
        <v>1222</v>
      </c>
      <c r="CQ661" s="75">
        <v>1</v>
      </c>
      <c r="CR661" s="94" t="s">
        <v>1221</v>
      </c>
      <c r="CS661" s="75">
        <v>1</v>
      </c>
      <c r="CT661" s="110" t="s">
        <v>1707</v>
      </c>
      <c r="CU661" s="93" t="s">
        <v>807</v>
      </c>
      <c r="CV661" s="92"/>
      <c r="CW661" s="102"/>
      <c r="CX661" s="102"/>
      <c r="CY661" s="93" t="s">
        <v>807</v>
      </c>
      <c r="CZ661" s="102" t="s">
        <v>1609</v>
      </c>
      <c r="DA661" s="75" t="s">
        <v>807</v>
      </c>
      <c r="DB661" s="92">
        <v>0</v>
      </c>
      <c r="DC661" s="75" t="str">
        <f t="shared" si="409"/>
        <v/>
      </c>
      <c r="DD661" s="16" t="str">
        <f t="shared" si="410"/>
        <v/>
      </c>
      <c r="DE661" s="16" t="str">
        <f t="shared" si="411"/>
        <v/>
      </c>
      <c r="DF661" s="16" t="str">
        <f t="shared" si="427"/>
        <v/>
      </c>
      <c r="DG661" s="16" t="str">
        <f t="shared" si="423"/>
        <v xml:space="preserve"> +  +  + </v>
      </c>
      <c r="DH661" s="16" t="str">
        <f t="shared" si="434"/>
        <v>DM</v>
      </c>
      <c r="DI661" s="98"/>
      <c r="DJ661" s="75" t="str">
        <f t="shared" si="412"/>
        <v>NO</v>
      </c>
      <c r="DL661" s="98"/>
      <c r="DM661" s="98"/>
      <c r="DN661" s="75" t="str">
        <f t="shared" si="413"/>
        <v>NO</v>
      </c>
      <c r="DO661" s="98"/>
      <c r="DP661" s="75" t="str">
        <f t="shared" si="414"/>
        <v>NO</v>
      </c>
      <c r="DQ661" s="98"/>
      <c r="DR661" s="75" t="str">
        <f t="shared" si="415"/>
        <v>NO</v>
      </c>
      <c r="DS661" s="98"/>
      <c r="DT661" s="75" t="str">
        <f t="shared" si="416"/>
        <v>NO</v>
      </c>
      <c r="DU661" s="98"/>
      <c r="DV661" s="75" t="str">
        <f t="shared" si="417"/>
        <v>NO</v>
      </c>
      <c r="DW661" s="98"/>
      <c r="DX661" s="75" t="str">
        <f t="shared" si="418"/>
        <v>NO</v>
      </c>
      <c r="DY661" s="98"/>
      <c r="DZ661" s="75" t="str">
        <f t="shared" si="419"/>
        <v>NO</v>
      </c>
      <c r="EA661" s="98"/>
      <c r="EB661" s="75" t="str">
        <f t="shared" si="420"/>
        <v>NO</v>
      </c>
      <c r="EC661" s="98" t="s">
        <v>807</v>
      </c>
      <c r="ED661" s="92" t="s">
        <v>1530</v>
      </c>
      <c r="EE661" s="92"/>
      <c r="EF661" s="98" t="s">
        <v>807</v>
      </c>
      <c r="EG661" s="94"/>
      <c r="EH661" s="99" t="s">
        <v>131</v>
      </c>
      <c r="EI661" s="99" t="s">
        <v>807</v>
      </c>
      <c r="EJ661" s="99"/>
      <c r="EK661" s="101"/>
      <c r="EL661" s="92"/>
      <c r="EM661" s="103"/>
      <c r="EN661" s="102"/>
      <c r="EO661" s="101"/>
      <c r="EP661" s="92"/>
      <c r="EQ661" s="101"/>
      <c r="ER661" s="99">
        <f t="shared" si="432"/>
        <v>0</v>
      </c>
      <c r="ES661" s="101"/>
      <c r="ET661" s="192"/>
      <c r="EU661" s="101"/>
      <c r="EV661" s="92"/>
      <c r="EW661" s="101"/>
      <c r="EX661" s="92"/>
      <c r="EY661" s="103"/>
      <c r="EZ661" s="92"/>
      <c r="FA661" s="102"/>
      <c r="FB661" s="102"/>
      <c r="FC661" s="92"/>
      <c r="FD661" s="92"/>
      <c r="FE661" s="103"/>
      <c r="FF661" s="105"/>
      <c r="FG661" s="101"/>
      <c r="FH661" s="105"/>
      <c r="FI661" s="92"/>
      <c r="FJ661" s="94"/>
      <c r="FK661" s="92"/>
      <c r="FL661" s="97"/>
      <c r="FM661" s="98" t="s">
        <v>1530</v>
      </c>
      <c r="FN661" s="97"/>
      <c r="FO661" s="107" t="s">
        <v>1794</v>
      </c>
      <c r="FP661" s="92" t="s">
        <v>132</v>
      </c>
      <c r="FQ661" s="92" t="s">
        <v>132</v>
      </c>
      <c r="FR661" s="92" t="s">
        <v>132</v>
      </c>
      <c r="FS661" s="107" t="s">
        <v>807</v>
      </c>
      <c r="FT661" s="92" t="s">
        <v>132</v>
      </c>
      <c r="FU661" s="107" t="s">
        <v>1794</v>
      </c>
      <c r="GM661" s="102"/>
    </row>
    <row r="662" spans="1:195" s="75" customFormat="1" x14ac:dyDescent="0.25">
      <c r="A662" s="85">
        <v>2022</v>
      </c>
      <c r="B662" s="76">
        <v>44926</v>
      </c>
      <c r="C662" s="85" t="s">
        <v>121</v>
      </c>
      <c r="D662" s="85" t="s">
        <v>122</v>
      </c>
      <c r="E662" s="85" t="s">
        <v>123</v>
      </c>
      <c r="F662" s="77">
        <f t="shared" si="425"/>
        <v>661</v>
      </c>
      <c r="G662" s="85" t="s">
        <v>1586</v>
      </c>
      <c r="H662" s="85">
        <v>86</v>
      </c>
      <c r="I662" s="85" t="s">
        <v>797</v>
      </c>
      <c r="J662" s="217" t="s">
        <v>899</v>
      </c>
      <c r="K662" s="77" t="str">
        <f>VLOOKUP(J662,[1]CodMpios!$B$1075:$E$1087,4,FALSE)</f>
        <v>86320 - Orito</v>
      </c>
      <c r="L662" s="77" t="str">
        <f>VLOOKUP($J662,[1]Coord_Mpios_X_Y!$B$102:$K$114,9,FALSE)</f>
        <v>0,673756322544</v>
      </c>
      <c r="M662" s="77" t="str">
        <f>VLOOKUP($J662,[1]Coord_Mpios_X_Y!$B$102:$K$114,10,FALSE)</f>
        <v>-76,943139228782</v>
      </c>
      <c r="N662" s="86" t="s">
        <v>1775</v>
      </c>
      <c r="O662" s="86" t="s">
        <v>1794</v>
      </c>
      <c r="P662" s="123">
        <v>44296</v>
      </c>
      <c r="Q662" s="85" t="s">
        <v>126</v>
      </c>
      <c r="R662" s="85">
        <v>98395320</v>
      </c>
      <c r="S662" s="62" t="str">
        <f t="shared" si="406"/>
        <v>CC98395320</v>
      </c>
      <c r="T662" s="85" t="s">
        <v>624</v>
      </c>
      <c r="U662" s="85" t="s">
        <v>530</v>
      </c>
      <c r="V662" s="85" t="s">
        <v>187</v>
      </c>
      <c r="W662" s="85" t="s">
        <v>833</v>
      </c>
      <c r="X662" s="87">
        <v>28090</v>
      </c>
      <c r="Y662" s="89">
        <f t="shared" si="421"/>
        <v>76</v>
      </c>
      <c r="Z662" s="63">
        <f>VLOOKUP($Y662,[1]Edades!$A$3:$H$153,4,FALSE)</f>
        <v>6</v>
      </c>
      <c r="AA662" s="63" t="str">
        <f>VLOOKUP($Y662,[1]Edades!$A$3:$H$153,6,FALSE)</f>
        <v>6 - Persona mayor</v>
      </c>
      <c r="AB662" s="63">
        <f>VLOOKUP($Y662,[1]Edades!$A$3:$H$153,7,FALSE)</f>
        <v>16</v>
      </c>
      <c r="AC662" s="63" t="str">
        <f>VLOOKUP($Y662,[1]Edades!$A$3:$H$153,8,FALSE)</f>
        <v>75-79</v>
      </c>
      <c r="AD662" s="91" t="s">
        <v>1589</v>
      </c>
      <c r="AE662" s="85">
        <v>1</v>
      </c>
      <c r="AF662" s="85" t="s">
        <v>807</v>
      </c>
      <c r="AG662" s="86" t="s">
        <v>1777</v>
      </c>
      <c r="AH662" s="85" t="s">
        <v>807</v>
      </c>
      <c r="AI662" s="85" t="s">
        <v>807</v>
      </c>
      <c r="AJ662" s="85" t="s">
        <v>807</v>
      </c>
      <c r="AK662" s="86" t="s">
        <v>1775</v>
      </c>
      <c r="AL662" s="86" t="s">
        <v>1600</v>
      </c>
      <c r="AM662" s="85" t="s">
        <v>1786</v>
      </c>
      <c r="AN662" s="85" t="s">
        <v>131</v>
      </c>
      <c r="AO662" s="85" t="s">
        <v>131</v>
      </c>
      <c r="AP662" s="85" t="s">
        <v>131</v>
      </c>
      <c r="AQ662" s="75" t="s">
        <v>1841</v>
      </c>
      <c r="AR662" s="53" t="str">
        <f t="shared" si="422"/>
        <v>86320 - Orito</v>
      </c>
      <c r="AS662" s="85" t="s">
        <v>1608</v>
      </c>
      <c r="AT662" s="85">
        <v>3148629774</v>
      </c>
      <c r="AU662" s="85" t="s">
        <v>1219</v>
      </c>
      <c r="AV662" s="85"/>
      <c r="AW662" s="85"/>
      <c r="AX662" s="85"/>
      <c r="AY662" s="85"/>
      <c r="AZ662" s="85"/>
      <c r="BA662" s="85">
        <v>86</v>
      </c>
      <c r="BB662" s="85" t="s">
        <v>1778</v>
      </c>
      <c r="BC662" s="85">
        <v>86320</v>
      </c>
      <c r="BD662" s="85" t="s">
        <v>1608</v>
      </c>
      <c r="BE662" s="89">
        <v>860010017201</v>
      </c>
      <c r="BF662" s="49" t="s">
        <v>1082</v>
      </c>
      <c r="BG662" s="85" t="s">
        <v>1779</v>
      </c>
      <c r="BH662" s="85" t="s">
        <v>1780</v>
      </c>
      <c r="BI662" s="85">
        <v>4201616</v>
      </c>
      <c r="BJ662" s="85"/>
      <c r="BK662" s="85"/>
      <c r="BL662" s="85" t="s">
        <v>807</v>
      </c>
      <c r="BM662" s="88" t="s">
        <v>132</v>
      </c>
      <c r="BN662" s="85" t="s">
        <v>132</v>
      </c>
      <c r="BO662" s="85">
        <v>0</v>
      </c>
      <c r="BP662" s="85" t="s">
        <v>132</v>
      </c>
      <c r="BQ662" s="85" t="s">
        <v>132</v>
      </c>
      <c r="BR662" s="85" t="s">
        <v>1676</v>
      </c>
      <c r="BS662" s="85" t="s">
        <v>132</v>
      </c>
      <c r="BT662" s="90">
        <v>43881</v>
      </c>
      <c r="BU662" s="85" t="s">
        <v>1677</v>
      </c>
      <c r="BV662" s="85" t="s">
        <v>130</v>
      </c>
      <c r="BW662" s="91" t="s">
        <v>1679</v>
      </c>
      <c r="BX662" s="85"/>
      <c r="BY662" s="85" t="s">
        <v>132</v>
      </c>
      <c r="BZ662" s="85" t="s">
        <v>132</v>
      </c>
      <c r="CA662" s="85" t="s">
        <v>132</v>
      </c>
      <c r="CB662" s="85"/>
      <c r="CC662" s="85"/>
      <c r="CD662" s="85" t="s">
        <v>131</v>
      </c>
      <c r="CE662" s="88" t="s">
        <v>1681</v>
      </c>
      <c r="CF662" s="80" t="str">
        <f t="shared" si="433"/>
        <v>HTA</v>
      </c>
      <c r="CG662" s="93">
        <v>85</v>
      </c>
      <c r="CH662" s="93">
        <v>166</v>
      </c>
      <c r="CI662" s="50">
        <f t="shared" si="407"/>
        <v>30.84627667295689</v>
      </c>
      <c r="CJ662" s="18" t="str">
        <f t="shared" si="408"/>
        <v>OBESIDAD</v>
      </c>
      <c r="CK662" s="95">
        <f>Hoja1!L664</f>
        <v>14</v>
      </c>
      <c r="CL662" s="10" t="s">
        <v>1113</v>
      </c>
      <c r="CM662" s="94" t="s">
        <v>1221</v>
      </c>
      <c r="CN662" s="92"/>
      <c r="CO662" s="75">
        <v>1</v>
      </c>
      <c r="CP662" s="119" t="str">
        <f>CM662</f>
        <v>01/01/1800</v>
      </c>
      <c r="CQ662" s="75">
        <v>2</v>
      </c>
      <c r="CR662" s="65" t="s">
        <v>1222</v>
      </c>
      <c r="CS662" s="75">
        <v>0</v>
      </c>
      <c r="CT662" s="110" t="s">
        <v>131</v>
      </c>
      <c r="CU662" s="93" t="s">
        <v>807</v>
      </c>
      <c r="CV662" s="92"/>
      <c r="CW662" s="93">
        <v>120</v>
      </c>
      <c r="CX662" s="92">
        <v>80</v>
      </c>
      <c r="CY662" s="93" t="s">
        <v>807</v>
      </c>
      <c r="CZ662" s="92" t="s">
        <v>130</v>
      </c>
      <c r="DA662" s="75" t="s">
        <v>807</v>
      </c>
      <c r="DB662" s="92">
        <v>0</v>
      </c>
      <c r="DC662" s="75" t="str">
        <f t="shared" si="409"/>
        <v/>
      </c>
      <c r="DD662" s="16" t="str">
        <f t="shared" si="410"/>
        <v/>
      </c>
      <c r="DE662" s="16" t="str">
        <f t="shared" si="411"/>
        <v/>
      </c>
      <c r="DF662" s="16" t="str">
        <f t="shared" si="427"/>
        <v>HDL ALTO</v>
      </c>
      <c r="DG662" s="16" t="str">
        <f t="shared" si="423"/>
        <v xml:space="preserve"> +  +  + HDL ALTO</v>
      </c>
      <c r="DH662" s="16" t="str">
        <f>VLOOKUP(DG662,Hoja3!$A$19:$B$41,2,FALSE)</f>
        <v>HDL ALTO</v>
      </c>
      <c r="DI662" s="98"/>
      <c r="DJ662" s="75" t="str">
        <f t="shared" si="412"/>
        <v>NO</v>
      </c>
      <c r="DL662" s="98"/>
      <c r="DM662" s="98"/>
      <c r="DN662" s="75" t="str">
        <f t="shared" si="413"/>
        <v>NO</v>
      </c>
      <c r="DO662" s="98"/>
      <c r="DP662" s="75" t="str">
        <f t="shared" si="414"/>
        <v>NO</v>
      </c>
      <c r="DQ662" s="98"/>
      <c r="DR662" s="75" t="str">
        <f t="shared" si="415"/>
        <v>NO</v>
      </c>
      <c r="DS662" s="98"/>
      <c r="DT662" s="75" t="str">
        <f t="shared" si="416"/>
        <v>NO</v>
      </c>
      <c r="DU662" s="98"/>
      <c r="DV662" s="75" t="str">
        <f t="shared" si="417"/>
        <v>NO</v>
      </c>
      <c r="DW662" s="98"/>
      <c r="DX662" s="75" t="str">
        <f t="shared" si="418"/>
        <v>NO</v>
      </c>
      <c r="DY662" s="98"/>
      <c r="DZ662" s="75" t="str">
        <f t="shared" si="419"/>
        <v>NO</v>
      </c>
      <c r="EA662" s="98"/>
      <c r="EB662" s="75" t="str">
        <f t="shared" si="420"/>
        <v>NO</v>
      </c>
      <c r="EC662" s="98" t="s">
        <v>807</v>
      </c>
      <c r="ED662" s="92" t="s">
        <v>1530</v>
      </c>
      <c r="EE662" s="92"/>
      <c r="EF662" s="98" t="s">
        <v>807</v>
      </c>
      <c r="EG662" s="94"/>
      <c r="EH662" s="99" t="s">
        <v>131</v>
      </c>
      <c r="EI662" s="99" t="s">
        <v>807</v>
      </c>
      <c r="EJ662" s="99"/>
      <c r="EK662" s="122">
        <v>43910</v>
      </c>
      <c r="EL662" s="92">
        <v>0.97</v>
      </c>
      <c r="EM662" s="123">
        <v>43910</v>
      </c>
      <c r="EN662" s="102">
        <v>91</v>
      </c>
      <c r="EO662" s="122">
        <v>43910</v>
      </c>
      <c r="EP662" s="92">
        <v>219</v>
      </c>
      <c r="EQ662" s="122">
        <v>43910</v>
      </c>
      <c r="ER662" s="99">
        <f t="shared" si="432"/>
        <v>111</v>
      </c>
      <c r="ES662" s="122">
        <v>43910</v>
      </c>
      <c r="ET662" s="192">
        <v>64</v>
      </c>
      <c r="EU662" s="122">
        <v>43910</v>
      </c>
      <c r="EV662" s="92">
        <v>220</v>
      </c>
      <c r="EW662" s="101"/>
      <c r="EX662" s="92"/>
      <c r="EY662" s="103"/>
      <c r="EZ662" s="92"/>
      <c r="FA662" s="102"/>
      <c r="FB662" s="102"/>
      <c r="FC662" s="92"/>
      <c r="FD662" s="92"/>
      <c r="FE662" s="103">
        <v>43910</v>
      </c>
      <c r="FF662" s="104" t="s">
        <v>2094</v>
      </c>
      <c r="FG662" s="101"/>
      <c r="FH662" s="105"/>
      <c r="FI662" s="92"/>
      <c r="FJ662" s="94"/>
      <c r="FK662" s="92"/>
      <c r="FL662" s="97">
        <v>43881</v>
      </c>
      <c r="FM662" s="98" t="s">
        <v>1530</v>
      </c>
      <c r="FN662" s="97"/>
      <c r="FO662" s="107" t="s">
        <v>1794</v>
      </c>
      <c r="FP662" s="92" t="s">
        <v>132</v>
      </c>
      <c r="FQ662" s="92" t="s">
        <v>132</v>
      </c>
      <c r="FR662" s="92" t="s">
        <v>132</v>
      </c>
      <c r="FS662" s="107" t="s">
        <v>807</v>
      </c>
      <c r="FT662" s="92" t="s">
        <v>132</v>
      </c>
      <c r="FU662" s="107" t="s">
        <v>1794</v>
      </c>
      <c r="GM662" s="102"/>
    </row>
    <row r="663" spans="1:195" s="75" customFormat="1" x14ac:dyDescent="0.25">
      <c r="A663" s="85">
        <v>2022</v>
      </c>
      <c r="B663" s="76">
        <v>44926</v>
      </c>
      <c r="C663" s="85" t="s">
        <v>121</v>
      </c>
      <c r="D663" s="85" t="s">
        <v>122</v>
      </c>
      <c r="E663" s="85" t="s">
        <v>1474</v>
      </c>
      <c r="F663" s="77">
        <f t="shared" si="425"/>
        <v>662</v>
      </c>
      <c r="G663" s="85" t="s">
        <v>1586</v>
      </c>
      <c r="H663" s="85">
        <v>86</v>
      </c>
      <c r="I663" s="85" t="s">
        <v>797</v>
      </c>
      <c r="J663" s="217" t="s">
        <v>1058</v>
      </c>
      <c r="K663" s="77" t="str">
        <f>VLOOKUP(J663,[1]CodMpios!$B$1075:$E$1087,4,FALSE)</f>
        <v>86865 - Valle Del Guamuez</v>
      </c>
      <c r="L663" s="77" t="str">
        <f>VLOOKUP($J663,[1]Coord_Mpios_X_Y!$B$102:$K$114,9,FALSE)</f>
        <v>0,412963687717</v>
      </c>
      <c r="M663" s="77" t="str">
        <f>VLOOKUP($J663,[1]Coord_Mpios_X_Y!$B$102:$K$114,10,FALSE)</f>
        <v>-76,884092895363</v>
      </c>
      <c r="N663" s="86" t="s">
        <v>1775</v>
      </c>
      <c r="O663" s="86" t="s">
        <v>1790</v>
      </c>
      <c r="P663" s="218">
        <v>43994</v>
      </c>
      <c r="Q663" s="85" t="s">
        <v>126</v>
      </c>
      <c r="R663" s="108">
        <v>5236864</v>
      </c>
      <c r="S663" s="62" t="str">
        <f t="shared" si="406"/>
        <v>CC5236864</v>
      </c>
      <c r="T663" s="91" t="s">
        <v>749</v>
      </c>
      <c r="U663" s="85" t="s">
        <v>787</v>
      </c>
      <c r="V663" s="85" t="s">
        <v>1196</v>
      </c>
      <c r="W663" s="85" t="s">
        <v>528</v>
      </c>
      <c r="X663" s="193">
        <v>20655</v>
      </c>
      <c r="Y663" s="89">
        <f t="shared" si="421"/>
        <v>56</v>
      </c>
      <c r="Z663" s="63">
        <f>VLOOKUP($Y663,[1]Edades!$A$3:$H$153,4,FALSE)</f>
        <v>5</v>
      </c>
      <c r="AA663" s="63" t="str">
        <f>VLOOKUP($Y663,[1]Edades!$A$3:$H$153,6,FALSE)</f>
        <v>5 - Adultez</v>
      </c>
      <c r="AB663" s="63">
        <f>VLOOKUP($Y663,[1]Edades!$A$3:$H$153,7,FALSE)</f>
        <v>12</v>
      </c>
      <c r="AC663" s="63" t="str">
        <f>VLOOKUP($Y663,[1]Edades!$A$3:$H$153,8,FALSE)</f>
        <v>55-59</v>
      </c>
      <c r="AD663" s="88" t="s">
        <v>1589</v>
      </c>
      <c r="AE663" s="85">
        <v>1</v>
      </c>
      <c r="AF663" s="85" t="s">
        <v>807</v>
      </c>
      <c r="AG663" s="86" t="s">
        <v>1777</v>
      </c>
      <c r="AH663" s="85" t="s">
        <v>807</v>
      </c>
      <c r="AI663" s="85" t="s">
        <v>807</v>
      </c>
      <c r="AJ663" s="85" t="s">
        <v>807</v>
      </c>
      <c r="AK663" s="86" t="s">
        <v>1775</v>
      </c>
      <c r="AL663" s="86" t="s">
        <v>1601</v>
      </c>
      <c r="AM663" s="85" t="s">
        <v>1786</v>
      </c>
      <c r="AN663" s="85" t="s">
        <v>131</v>
      </c>
      <c r="AO663" s="85" t="s">
        <v>131</v>
      </c>
      <c r="AP663" s="85" t="s">
        <v>131</v>
      </c>
      <c r="AQ663" s="75" t="s">
        <v>1841</v>
      </c>
      <c r="AR663" s="53" t="str">
        <f t="shared" si="422"/>
        <v>86865 - Valle Del Guamuez</v>
      </c>
      <c r="AS663" s="85" t="s">
        <v>1668</v>
      </c>
      <c r="AT663" s="88">
        <v>3206842316</v>
      </c>
      <c r="AU663" s="85" t="s">
        <v>1219</v>
      </c>
      <c r="AV663" s="85"/>
      <c r="AW663" s="85"/>
      <c r="AX663" s="85"/>
      <c r="AY663" s="85"/>
      <c r="AZ663" s="85"/>
      <c r="BA663" s="85">
        <v>86</v>
      </c>
      <c r="BB663" s="85" t="s">
        <v>1778</v>
      </c>
      <c r="BC663" s="85">
        <v>86865</v>
      </c>
      <c r="BD663" s="85" t="s">
        <v>1668</v>
      </c>
      <c r="BE663" s="89">
        <v>860010017201</v>
      </c>
      <c r="BF663" s="49" t="s">
        <v>1084</v>
      </c>
      <c r="BG663" s="85" t="s">
        <v>1779</v>
      </c>
      <c r="BH663" s="85" t="s">
        <v>1780</v>
      </c>
      <c r="BI663" s="85">
        <v>4201616</v>
      </c>
      <c r="BJ663" s="85"/>
      <c r="BK663" s="85"/>
      <c r="BL663" s="85" t="s">
        <v>807</v>
      </c>
      <c r="BM663" s="85" t="s">
        <v>807</v>
      </c>
      <c r="BN663" s="85" t="s">
        <v>807</v>
      </c>
      <c r="BO663" s="85">
        <v>0</v>
      </c>
      <c r="BP663" s="85" t="s">
        <v>132</v>
      </c>
      <c r="BQ663" s="85" t="s">
        <v>132</v>
      </c>
      <c r="BR663" s="85" t="s">
        <v>807</v>
      </c>
      <c r="BS663" s="85" t="s">
        <v>807</v>
      </c>
      <c r="BT663" s="90"/>
      <c r="BU663" s="85" t="s">
        <v>1677</v>
      </c>
      <c r="BV663" s="85" t="s">
        <v>130</v>
      </c>
      <c r="BW663" s="85" t="s">
        <v>807</v>
      </c>
      <c r="BX663" s="85"/>
      <c r="BY663" s="85" t="s">
        <v>807</v>
      </c>
      <c r="BZ663" s="85" t="s">
        <v>807</v>
      </c>
      <c r="CA663" s="85" t="s">
        <v>807</v>
      </c>
      <c r="CB663" s="85"/>
      <c r="CC663" s="85"/>
      <c r="CD663" s="85" t="s">
        <v>807</v>
      </c>
      <c r="CE663" s="88" t="s">
        <v>1681</v>
      </c>
      <c r="CF663" s="80" t="str">
        <f t="shared" si="433"/>
        <v>DM</v>
      </c>
      <c r="CG663" s="98"/>
      <c r="CH663" s="98"/>
      <c r="CI663" s="50" t="e">
        <f t="shared" si="407"/>
        <v>#DIV/0!</v>
      </c>
      <c r="CJ663" s="18" t="str">
        <f t="shared" si="408"/>
        <v>SIN DATO</v>
      </c>
      <c r="CK663" s="95" t="e">
        <f>Hoja1!L665</f>
        <v>#NUM!</v>
      </c>
      <c r="CL663" s="10" t="s">
        <v>807</v>
      </c>
      <c r="CM663" s="94" t="s">
        <v>1221</v>
      </c>
      <c r="CN663" s="92"/>
      <c r="CO663" s="93">
        <v>2</v>
      </c>
      <c r="CP663" s="65" t="s">
        <v>1222</v>
      </c>
      <c r="CQ663" s="75">
        <v>1</v>
      </c>
      <c r="CR663" s="94" t="s">
        <v>1221</v>
      </c>
      <c r="CS663" s="75">
        <v>1</v>
      </c>
      <c r="CT663" s="110" t="s">
        <v>1707</v>
      </c>
      <c r="CU663" s="93" t="s">
        <v>807</v>
      </c>
      <c r="CV663" s="92"/>
      <c r="CW663" s="102"/>
      <c r="CX663" s="102"/>
      <c r="CY663" s="93" t="s">
        <v>807</v>
      </c>
      <c r="CZ663" s="102" t="s">
        <v>1609</v>
      </c>
      <c r="DA663" s="75" t="s">
        <v>807</v>
      </c>
      <c r="DB663" s="92">
        <v>0</v>
      </c>
      <c r="DC663" s="75" t="str">
        <f t="shared" si="409"/>
        <v/>
      </c>
      <c r="DD663" s="16" t="str">
        <f t="shared" si="410"/>
        <v/>
      </c>
      <c r="DE663" s="16" t="str">
        <f t="shared" si="411"/>
        <v/>
      </c>
      <c r="DF663" s="16" t="str">
        <f t="shared" si="427"/>
        <v/>
      </c>
      <c r="DG663" s="16" t="str">
        <f t="shared" si="423"/>
        <v xml:space="preserve"> +  +  + </v>
      </c>
      <c r="DH663" s="16" t="str">
        <f t="shared" ref="DH663:DH664" si="435">E663</f>
        <v>DM</v>
      </c>
      <c r="DI663" s="98"/>
      <c r="DJ663" s="75" t="str">
        <f t="shared" si="412"/>
        <v>NO</v>
      </c>
      <c r="DL663" s="98"/>
      <c r="DM663" s="98"/>
      <c r="DN663" s="75" t="str">
        <f t="shared" si="413"/>
        <v>NO</v>
      </c>
      <c r="DO663" s="98"/>
      <c r="DP663" s="75" t="str">
        <f t="shared" si="414"/>
        <v>NO</v>
      </c>
      <c r="DQ663" s="98"/>
      <c r="DR663" s="75" t="str">
        <f t="shared" si="415"/>
        <v>NO</v>
      </c>
      <c r="DS663" s="98"/>
      <c r="DT663" s="75" t="str">
        <f t="shared" si="416"/>
        <v>NO</v>
      </c>
      <c r="DU663" s="98"/>
      <c r="DV663" s="75" t="str">
        <f t="shared" si="417"/>
        <v>NO</v>
      </c>
      <c r="DW663" s="98"/>
      <c r="DX663" s="75" t="str">
        <f t="shared" si="418"/>
        <v>NO</v>
      </c>
      <c r="DY663" s="98"/>
      <c r="DZ663" s="75" t="str">
        <f t="shared" si="419"/>
        <v>NO</v>
      </c>
      <c r="EA663" s="98"/>
      <c r="EB663" s="75" t="str">
        <f t="shared" si="420"/>
        <v>NO</v>
      </c>
      <c r="EC663" s="98" t="s">
        <v>807</v>
      </c>
      <c r="ED663" s="92" t="s">
        <v>1530</v>
      </c>
      <c r="EE663" s="92"/>
      <c r="EF663" s="98" t="s">
        <v>807</v>
      </c>
      <c r="EG663" s="94"/>
      <c r="EH663" s="99" t="s">
        <v>131</v>
      </c>
      <c r="EI663" s="99" t="s">
        <v>807</v>
      </c>
      <c r="EJ663" s="99"/>
      <c r="EK663" s="101"/>
      <c r="EL663" s="92"/>
      <c r="EM663" s="103"/>
      <c r="EN663" s="102"/>
      <c r="EO663" s="101"/>
      <c r="EP663" s="92"/>
      <c r="EQ663" s="101"/>
      <c r="ER663" s="99">
        <f t="shared" si="432"/>
        <v>0</v>
      </c>
      <c r="ES663" s="101"/>
      <c r="ET663" s="192"/>
      <c r="EU663" s="101"/>
      <c r="EV663" s="92"/>
      <c r="EW663" s="101"/>
      <c r="EX663" s="92"/>
      <c r="EY663" s="103"/>
      <c r="EZ663" s="92"/>
      <c r="FA663" s="102"/>
      <c r="FB663" s="102"/>
      <c r="FC663" s="92"/>
      <c r="FD663" s="92"/>
      <c r="FE663" s="103"/>
      <c r="FF663" s="105"/>
      <c r="FG663" s="101"/>
      <c r="FH663" s="105"/>
      <c r="FI663" s="92"/>
      <c r="FJ663" s="94"/>
      <c r="FK663" s="92"/>
      <c r="FL663" s="97"/>
      <c r="FM663" s="98" t="s">
        <v>1530</v>
      </c>
      <c r="FN663" s="97"/>
      <c r="FO663" s="107" t="s">
        <v>1830</v>
      </c>
      <c r="FP663" s="92" t="s">
        <v>132</v>
      </c>
      <c r="FQ663" s="92" t="s">
        <v>132</v>
      </c>
      <c r="FR663" s="92" t="s">
        <v>132</v>
      </c>
      <c r="FS663" s="107" t="s">
        <v>807</v>
      </c>
      <c r="FT663" s="92" t="s">
        <v>132</v>
      </c>
      <c r="FU663" s="92"/>
      <c r="GM663" s="102"/>
    </row>
    <row r="664" spans="1:195" s="75" customFormat="1" x14ac:dyDescent="0.25">
      <c r="A664" s="85">
        <v>2022</v>
      </c>
      <c r="B664" s="76">
        <v>44926</v>
      </c>
      <c r="C664" s="85" t="s">
        <v>121</v>
      </c>
      <c r="D664" s="85" t="s">
        <v>122</v>
      </c>
      <c r="E664" s="85" t="s">
        <v>123</v>
      </c>
      <c r="F664" s="77">
        <f t="shared" si="425"/>
        <v>663</v>
      </c>
      <c r="G664" s="85" t="s">
        <v>1586</v>
      </c>
      <c r="H664" s="85">
        <v>86</v>
      </c>
      <c r="I664" s="85" t="s">
        <v>797</v>
      </c>
      <c r="J664" s="217" t="s">
        <v>1058</v>
      </c>
      <c r="K664" s="77" t="str">
        <f>VLOOKUP(J664,[1]CodMpios!$B$1075:$E$1087,4,FALSE)</f>
        <v>86865 - Valle Del Guamuez</v>
      </c>
      <c r="L664" s="77" t="str">
        <f>VLOOKUP($J664,[1]Coord_Mpios_X_Y!$B$102:$K$114,9,FALSE)</f>
        <v>0,412963687717</v>
      </c>
      <c r="M664" s="77" t="str">
        <f>VLOOKUP($J664,[1]Coord_Mpios_X_Y!$B$102:$K$114,10,FALSE)</f>
        <v>-76,884092895363</v>
      </c>
      <c r="N664" s="86" t="s">
        <v>1784</v>
      </c>
      <c r="O664" s="86" t="s">
        <v>1790</v>
      </c>
      <c r="P664" s="218">
        <v>44074</v>
      </c>
      <c r="Q664" s="85" t="s">
        <v>126</v>
      </c>
      <c r="R664" s="108">
        <v>41115078</v>
      </c>
      <c r="S664" s="62" t="str">
        <f t="shared" si="406"/>
        <v>CC41115078</v>
      </c>
      <c r="T664" s="91" t="s">
        <v>1063</v>
      </c>
      <c r="U664" s="85" t="s">
        <v>530</v>
      </c>
      <c r="V664" s="85" t="s">
        <v>630</v>
      </c>
      <c r="W664" s="85" t="s">
        <v>528</v>
      </c>
      <c r="X664" s="193">
        <v>17652</v>
      </c>
      <c r="Y664" s="89">
        <f t="shared" si="421"/>
        <v>48</v>
      </c>
      <c r="Z664" s="63">
        <f>VLOOKUP($Y664,[1]Edades!$A$3:$H$153,4,FALSE)</f>
        <v>5</v>
      </c>
      <c r="AA664" s="63" t="str">
        <f>VLOOKUP($Y664,[1]Edades!$A$3:$H$153,6,FALSE)</f>
        <v>5 - Adultez</v>
      </c>
      <c r="AB664" s="63">
        <f>VLOOKUP($Y664,[1]Edades!$A$3:$H$153,7,FALSE)</f>
        <v>10</v>
      </c>
      <c r="AC664" s="63" t="str">
        <f>VLOOKUP($Y664,[1]Edades!$A$3:$H$153,8,FALSE)</f>
        <v>45-49</v>
      </c>
      <c r="AD664" s="91" t="s">
        <v>1590</v>
      </c>
      <c r="AE664" s="85">
        <v>2</v>
      </c>
      <c r="AF664" s="85" t="s">
        <v>807</v>
      </c>
      <c r="AG664" s="86" t="s">
        <v>1777</v>
      </c>
      <c r="AH664" s="85" t="s">
        <v>807</v>
      </c>
      <c r="AI664" s="85" t="s">
        <v>807</v>
      </c>
      <c r="AJ664" s="85" t="s">
        <v>807</v>
      </c>
      <c r="AK664" s="86" t="s">
        <v>1784</v>
      </c>
      <c r="AL664" s="85" t="s">
        <v>807</v>
      </c>
      <c r="AM664" s="85" t="s">
        <v>1786</v>
      </c>
      <c r="AN664" s="85" t="s">
        <v>131</v>
      </c>
      <c r="AO664" s="85" t="s">
        <v>131</v>
      </c>
      <c r="AP664" s="85" t="s">
        <v>131</v>
      </c>
      <c r="AQ664" s="75" t="s">
        <v>1841</v>
      </c>
      <c r="AR664" s="53" t="str">
        <f t="shared" si="422"/>
        <v>86865 - Valle Del Guamuez</v>
      </c>
      <c r="AS664" s="85" t="s">
        <v>1668</v>
      </c>
      <c r="AT664" s="88">
        <v>3204042131</v>
      </c>
      <c r="AU664" s="85" t="s">
        <v>1219</v>
      </c>
      <c r="AV664" s="85"/>
      <c r="AW664" s="85"/>
      <c r="AX664" s="85"/>
      <c r="AY664" s="85"/>
      <c r="AZ664" s="85"/>
      <c r="BA664" s="85">
        <v>86</v>
      </c>
      <c r="BB664" s="85" t="s">
        <v>1778</v>
      </c>
      <c r="BC664" s="85">
        <v>86865</v>
      </c>
      <c r="BD664" s="85" t="s">
        <v>1668</v>
      </c>
      <c r="BE664" s="89">
        <v>860010017201</v>
      </c>
      <c r="BF664" s="49" t="s">
        <v>1084</v>
      </c>
      <c r="BG664" s="85" t="s">
        <v>1779</v>
      </c>
      <c r="BH664" s="85" t="s">
        <v>1780</v>
      </c>
      <c r="BI664" s="85">
        <v>4201616</v>
      </c>
      <c r="BJ664" s="85"/>
      <c r="BK664" s="85"/>
      <c r="BL664" s="85" t="s">
        <v>807</v>
      </c>
      <c r="BM664" s="85" t="s">
        <v>807</v>
      </c>
      <c r="BN664" s="85" t="s">
        <v>807</v>
      </c>
      <c r="BO664" s="85">
        <v>0</v>
      </c>
      <c r="BP664" s="85" t="s">
        <v>132</v>
      </c>
      <c r="BQ664" s="85" t="s">
        <v>132</v>
      </c>
      <c r="BR664" s="85" t="s">
        <v>807</v>
      </c>
      <c r="BS664" s="85" t="s">
        <v>807</v>
      </c>
      <c r="BT664" s="90"/>
      <c r="BU664" s="85" t="s">
        <v>1677</v>
      </c>
      <c r="BV664" s="85" t="s">
        <v>130</v>
      </c>
      <c r="BW664" s="85" t="s">
        <v>807</v>
      </c>
      <c r="BX664" s="85"/>
      <c r="BY664" s="85" t="s">
        <v>807</v>
      </c>
      <c r="BZ664" s="85" t="s">
        <v>807</v>
      </c>
      <c r="CA664" s="85" t="s">
        <v>807</v>
      </c>
      <c r="CB664" s="85"/>
      <c r="CC664" s="85"/>
      <c r="CD664" s="85" t="s">
        <v>807</v>
      </c>
      <c r="CE664" s="88" t="s">
        <v>1681</v>
      </c>
      <c r="CF664" s="80" t="str">
        <f t="shared" si="433"/>
        <v>HTA</v>
      </c>
      <c r="CG664" s="98"/>
      <c r="CH664" s="98"/>
      <c r="CI664" s="50" t="e">
        <f t="shared" si="407"/>
        <v>#DIV/0!</v>
      </c>
      <c r="CJ664" s="18" t="str">
        <f t="shared" si="408"/>
        <v>SIN DATO</v>
      </c>
      <c r="CK664" s="95" t="e">
        <f>Hoja1!L666</f>
        <v>#NUM!</v>
      </c>
      <c r="CL664" s="10" t="s">
        <v>807</v>
      </c>
      <c r="CM664" s="94" t="s">
        <v>1221</v>
      </c>
      <c r="CN664" s="92"/>
      <c r="CO664" s="75">
        <v>1</v>
      </c>
      <c r="CP664" s="119" t="str">
        <f t="shared" ref="CP664:CP665" si="436">CM664</f>
        <v>01/01/1800</v>
      </c>
      <c r="CQ664" s="75">
        <v>2</v>
      </c>
      <c r="CR664" s="65" t="s">
        <v>1222</v>
      </c>
      <c r="CS664" s="75">
        <v>0</v>
      </c>
      <c r="CT664" s="110" t="s">
        <v>131</v>
      </c>
      <c r="CU664" s="93" t="s">
        <v>807</v>
      </c>
      <c r="CV664" s="92"/>
      <c r="CW664" s="102"/>
      <c r="CX664" s="102"/>
      <c r="CY664" s="93" t="s">
        <v>807</v>
      </c>
      <c r="CZ664" s="102" t="s">
        <v>1609</v>
      </c>
      <c r="DA664" s="75" t="s">
        <v>807</v>
      </c>
      <c r="DB664" s="92">
        <v>0</v>
      </c>
      <c r="DC664" s="75" t="str">
        <f t="shared" si="409"/>
        <v/>
      </c>
      <c r="DD664" s="16" t="str">
        <f t="shared" si="410"/>
        <v/>
      </c>
      <c r="DE664" s="16" t="str">
        <f t="shared" si="411"/>
        <v/>
      </c>
      <c r="DF664" s="16" t="str">
        <f t="shared" si="427"/>
        <v/>
      </c>
      <c r="DG664" s="16" t="str">
        <f t="shared" si="423"/>
        <v xml:space="preserve"> +  +  + </v>
      </c>
      <c r="DH664" s="16" t="str">
        <f t="shared" si="435"/>
        <v>HTA</v>
      </c>
      <c r="DI664" s="98"/>
      <c r="DJ664" s="75" t="str">
        <f t="shared" si="412"/>
        <v>NO</v>
      </c>
      <c r="DL664" s="98"/>
      <c r="DM664" s="98"/>
      <c r="DN664" s="75" t="str">
        <f t="shared" si="413"/>
        <v>NO</v>
      </c>
      <c r="DO664" s="98"/>
      <c r="DP664" s="75" t="str">
        <f t="shared" si="414"/>
        <v>NO</v>
      </c>
      <c r="DQ664" s="98"/>
      <c r="DR664" s="75" t="str">
        <f t="shared" si="415"/>
        <v>NO</v>
      </c>
      <c r="DS664" s="98"/>
      <c r="DT664" s="75" t="str">
        <f t="shared" si="416"/>
        <v>NO</v>
      </c>
      <c r="DU664" s="98"/>
      <c r="DV664" s="75" t="str">
        <f t="shared" si="417"/>
        <v>NO</v>
      </c>
      <c r="DW664" s="98"/>
      <c r="DX664" s="75" t="str">
        <f t="shared" si="418"/>
        <v>NO</v>
      </c>
      <c r="DY664" s="98"/>
      <c r="DZ664" s="75" t="str">
        <f t="shared" si="419"/>
        <v>NO</v>
      </c>
      <c r="EA664" s="98"/>
      <c r="EB664" s="75" t="str">
        <f t="shared" si="420"/>
        <v>NO</v>
      </c>
      <c r="EC664" s="98" t="s">
        <v>807</v>
      </c>
      <c r="ED664" s="92" t="s">
        <v>1530</v>
      </c>
      <c r="EE664" s="92"/>
      <c r="EF664" s="98" t="s">
        <v>807</v>
      </c>
      <c r="EG664" s="94"/>
      <c r="EH664" s="99" t="s">
        <v>131</v>
      </c>
      <c r="EI664" s="99" t="s">
        <v>807</v>
      </c>
      <c r="EJ664" s="99"/>
      <c r="EK664" s="101"/>
      <c r="EL664" s="92"/>
      <c r="EM664" s="103"/>
      <c r="EN664" s="102"/>
      <c r="EO664" s="101"/>
      <c r="EP664" s="92"/>
      <c r="EQ664" s="101"/>
      <c r="ER664" s="99">
        <f t="shared" si="432"/>
        <v>0</v>
      </c>
      <c r="ES664" s="101"/>
      <c r="ET664" s="192"/>
      <c r="EU664" s="101"/>
      <c r="EV664" s="92"/>
      <c r="EW664" s="101"/>
      <c r="EX664" s="92"/>
      <c r="EY664" s="103"/>
      <c r="EZ664" s="92"/>
      <c r="FA664" s="102"/>
      <c r="FB664" s="102"/>
      <c r="FC664" s="92"/>
      <c r="FD664" s="92"/>
      <c r="FE664" s="103"/>
      <c r="FF664" s="105"/>
      <c r="FG664" s="101"/>
      <c r="FH664" s="105"/>
      <c r="FI664" s="92"/>
      <c r="FJ664" s="94"/>
      <c r="FK664" s="92"/>
      <c r="FL664" s="97"/>
      <c r="FM664" s="98" t="s">
        <v>1530</v>
      </c>
      <c r="FN664" s="97"/>
      <c r="FO664" s="107" t="s">
        <v>1830</v>
      </c>
      <c r="FP664" s="92" t="s">
        <v>132</v>
      </c>
      <c r="FQ664" s="92" t="s">
        <v>132</v>
      </c>
      <c r="FR664" s="92" t="s">
        <v>132</v>
      </c>
      <c r="FS664" s="107" t="s">
        <v>807</v>
      </c>
      <c r="FT664" s="92" t="s">
        <v>132</v>
      </c>
      <c r="FU664" s="92"/>
      <c r="GM664" s="102"/>
    </row>
    <row r="665" spans="1:195" s="75" customFormat="1" x14ac:dyDescent="0.25">
      <c r="A665" s="85">
        <v>2022</v>
      </c>
      <c r="B665" s="76">
        <v>44926</v>
      </c>
      <c r="C665" s="85" t="s">
        <v>121</v>
      </c>
      <c r="D665" s="85" t="s">
        <v>122</v>
      </c>
      <c r="E665" s="85" t="s">
        <v>1475</v>
      </c>
      <c r="F665" s="77">
        <f t="shared" si="425"/>
        <v>664</v>
      </c>
      <c r="G665" s="85" t="s">
        <v>1586</v>
      </c>
      <c r="H665" s="85">
        <v>86</v>
      </c>
      <c r="I665" s="85" t="s">
        <v>797</v>
      </c>
      <c r="J665" s="217" t="s">
        <v>911</v>
      </c>
      <c r="K665" s="77" t="str">
        <f>VLOOKUP(J665,[1]CodMpios!$B$1075:$E$1087,4,FALSE)</f>
        <v>86568 - Puerto Asís</v>
      </c>
      <c r="L665" s="77" t="str">
        <f>VLOOKUP($J665,[1]Coord_Mpios_X_Y!$B$102:$K$114,9,FALSE)</f>
        <v>0,478611463602</v>
      </c>
      <c r="M665" s="77" t="str">
        <f>VLOOKUP($J665,[1]Coord_Mpios_X_Y!$B$102:$K$114,10,FALSE)</f>
        <v>-76,328200149562</v>
      </c>
      <c r="N665" s="86" t="s">
        <v>1784</v>
      </c>
      <c r="O665" s="86" t="s">
        <v>1776</v>
      </c>
      <c r="P665" s="218"/>
      <c r="Q665" s="85" t="s">
        <v>126</v>
      </c>
      <c r="R665" s="108">
        <v>1874621</v>
      </c>
      <c r="S665" s="62" t="str">
        <f t="shared" si="406"/>
        <v>CC1874621</v>
      </c>
      <c r="T665" s="91" t="s">
        <v>260</v>
      </c>
      <c r="U665" s="85" t="s">
        <v>306</v>
      </c>
      <c r="V665" s="91" t="s">
        <v>500</v>
      </c>
      <c r="W665" s="85" t="s">
        <v>588</v>
      </c>
      <c r="X665" s="87">
        <v>18238</v>
      </c>
      <c r="Y665" s="89">
        <f t="shared" si="421"/>
        <v>49</v>
      </c>
      <c r="Z665" s="63">
        <f>VLOOKUP($Y665,[1]Edades!$A$3:$H$153,4,FALSE)</f>
        <v>5</v>
      </c>
      <c r="AA665" s="63" t="str">
        <f>VLOOKUP($Y665,[1]Edades!$A$3:$H$153,6,FALSE)</f>
        <v>5 - Adultez</v>
      </c>
      <c r="AB665" s="63">
        <f>VLOOKUP($Y665,[1]Edades!$A$3:$H$153,7,FALSE)</f>
        <v>10</v>
      </c>
      <c r="AC665" s="63" t="str">
        <f>VLOOKUP($Y665,[1]Edades!$A$3:$H$153,8,FALSE)</f>
        <v>45-49</v>
      </c>
      <c r="AD665" s="91" t="s">
        <v>1589</v>
      </c>
      <c r="AE665" s="85">
        <v>1</v>
      </c>
      <c r="AF665" s="85" t="s">
        <v>807</v>
      </c>
      <c r="AG665" s="86" t="s">
        <v>156</v>
      </c>
      <c r="AH665" s="86" t="s">
        <v>130</v>
      </c>
      <c r="AI665" s="85" t="s">
        <v>807</v>
      </c>
      <c r="AJ665" s="85" t="s">
        <v>807</v>
      </c>
      <c r="AK665" s="86" t="s">
        <v>1784</v>
      </c>
      <c r="AL665" s="86" t="s">
        <v>1600</v>
      </c>
      <c r="AM665" s="85" t="s">
        <v>1786</v>
      </c>
      <c r="AN665" s="85" t="s">
        <v>131</v>
      </c>
      <c r="AO665" s="85" t="s">
        <v>131</v>
      </c>
      <c r="AP665" s="85" t="s">
        <v>131</v>
      </c>
      <c r="AQ665" s="75" t="s">
        <v>1841</v>
      </c>
      <c r="AR665" s="53" t="str">
        <f t="shared" si="422"/>
        <v>86568 - Puerto Asís</v>
      </c>
      <c r="AS665" s="85" t="s">
        <v>1655</v>
      </c>
      <c r="AT665" s="85">
        <v>3114902268</v>
      </c>
      <c r="AU665" s="85" t="s">
        <v>1219</v>
      </c>
      <c r="AV665" s="85"/>
      <c r="AW665" s="85"/>
      <c r="AX665" s="85"/>
      <c r="AY665" s="85"/>
      <c r="AZ665" s="85"/>
      <c r="BA665" s="85">
        <v>86</v>
      </c>
      <c r="BB665" s="85" t="s">
        <v>1778</v>
      </c>
      <c r="BC665" s="85">
        <v>86568</v>
      </c>
      <c r="BD665" s="85" t="s">
        <v>1655</v>
      </c>
      <c r="BE665" s="89">
        <v>860010017201</v>
      </c>
      <c r="BF665" s="49" t="s">
        <v>1081</v>
      </c>
      <c r="BG665" s="85" t="s">
        <v>1779</v>
      </c>
      <c r="BH665" s="85" t="s">
        <v>1780</v>
      </c>
      <c r="BI665" s="85">
        <v>4201616</v>
      </c>
      <c r="BJ665" s="85"/>
      <c r="BK665" s="85"/>
      <c r="BL665" s="85" t="s">
        <v>807</v>
      </c>
      <c r="BM665" s="85" t="s">
        <v>130</v>
      </c>
      <c r="BN665" s="85" t="s">
        <v>132</v>
      </c>
      <c r="BO665" s="85">
        <v>0</v>
      </c>
      <c r="BP665" s="85" t="s">
        <v>132</v>
      </c>
      <c r="BQ665" s="85" t="s">
        <v>132</v>
      </c>
      <c r="BR665" s="85" t="s">
        <v>807</v>
      </c>
      <c r="BS665" s="85" t="s">
        <v>807</v>
      </c>
      <c r="BT665" s="90">
        <v>44684</v>
      </c>
      <c r="BU665" s="85" t="s">
        <v>1677</v>
      </c>
      <c r="BV665" s="85" t="s">
        <v>130</v>
      </c>
      <c r="BW665" s="91" t="s">
        <v>1609</v>
      </c>
      <c r="BX665" s="85"/>
      <c r="BY665" s="88" t="s">
        <v>130</v>
      </c>
      <c r="BZ665" s="85" t="s">
        <v>807</v>
      </c>
      <c r="CA665" s="85" t="s">
        <v>807</v>
      </c>
      <c r="CB665" s="85"/>
      <c r="CC665" s="85"/>
      <c r="CD665" s="85" t="s">
        <v>131</v>
      </c>
      <c r="CE665" s="88" t="s">
        <v>1681</v>
      </c>
      <c r="CF665" s="80" t="str">
        <f t="shared" si="433"/>
        <v>HTA + DM</v>
      </c>
      <c r="CG665" s="109">
        <v>78</v>
      </c>
      <c r="CH665" s="95">
        <v>160</v>
      </c>
      <c r="CI665" s="50">
        <f t="shared" si="407"/>
        <v>30.468749999999993</v>
      </c>
      <c r="CJ665" s="18" t="str">
        <f t="shared" si="408"/>
        <v>OBESIDAD</v>
      </c>
      <c r="CK665" s="95">
        <f>Hoja1!L667</f>
        <v>12</v>
      </c>
      <c r="CL665" s="10" t="s">
        <v>1113</v>
      </c>
      <c r="CM665" s="94" t="s">
        <v>1221</v>
      </c>
      <c r="CN665" s="92"/>
      <c r="CO665" s="75">
        <v>1</v>
      </c>
      <c r="CP665" s="119" t="str">
        <f t="shared" si="436"/>
        <v>01/01/1800</v>
      </c>
      <c r="CQ665" s="75">
        <v>1</v>
      </c>
      <c r="CR665" s="94" t="s">
        <v>1221</v>
      </c>
      <c r="CS665" s="75">
        <v>1</v>
      </c>
      <c r="CT665" s="110" t="s">
        <v>1707</v>
      </c>
      <c r="CU665" s="93" t="s">
        <v>807</v>
      </c>
      <c r="CV665" s="92"/>
      <c r="CW665" s="102">
        <v>140</v>
      </c>
      <c r="CX665" s="102">
        <v>85</v>
      </c>
      <c r="CY665" s="93" t="s">
        <v>807</v>
      </c>
      <c r="CZ665" s="92" t="s">
        <v>130</v>
      </c>
      <c r="DA665" s="75" t="s">
        <v>807</v>
      </c>
      <c r="DB665" s="92">
        <v>0</v>
      </c>
      <c r="DC665" s="75" t="str">
        <f t="shared" si="409"/>
        <v/>
      </c>
      <c r="DD665" s="16" t="str">
        <f t="shared" si="410"/>
        <v/>
      </c>
      <c r="DE665" s="16" t="str">
        <f t="shared" si="411"/>
        <v/>
      </c>
      <c r="DF665" s="16" t="str">
        <f t="shared" si="427"/>
        <v>HDL ALTO</v>
      </c>
      <c r="DG665" s="16" t="str">
        <f t="shared" si="423"/>
        <v xml:space="preserve"> +  +  + HDL ALTO</v>
      </c>
      <c r="DH665" s="16" t="str">
        <f>VLOOKUP(DG665,Hoja3!$A$19:$B$41,2,FALSE)</f>
        <v>HDL ALTO</v>
      </c>
      <c r="DI665" s="98">
        <v>44419</v>
      </c>
      <c r="DJ665" s="75" t="str">
        <f t="shared" si="412"/>
        <v>SI</v>
      </c>
      <c r="DL665" s="98"/>
      <c r="DM665" s="98">
        <v>43318</v>
      </c>
      <c r="DN665" s="75" t="str">
        <f t="shared" si="413"/>
        <v>SI</v>
      </c>
      <c r="DO665" s="98"/>
      <c r="DP665" s="75" t="str">
        <f t="shared" si="414"/>
        <v>NO</v>
      </c>
      <c r="DQ665" s="98"/>
      <c r="DR665" s="75" t="str">
        <f t="shared" si="415"/>
        <v>NO</v>
      </c>
      <c r="DS665" s="98">
        <v>44405</v>
      </c>
      <c r="DT665" s="75" t="str">
        <f t="shared" si="416"/>
        <v>SI</v>
      </c>
      <c r="DU665" s="98"/>
      <c r="DV665" s="75" t="str">
        <f t="shared" si="417"/>
        <v>NO</v>
      </c>
      <c r="DW665" s="98"/>
      <c r="DX665" s="75" t="str">
        <f t="shared" si="418"/>
        <v>NO</v>
      </c>
      <c r="DY665" s="98">
        <v>44695</v>
      </c>
      <c r="DZ665" s="75" t="str">
        <f t="shared" si="419"/>
        <v>SI</v>
      </c>
      <c r="EA665" s="98"/>
      <c r="EB665" s="75" t="str">
        <f t="shared" si="420"/>
        <v>NO</v>
      </c>
      <c r="EC665" s="98" t="s">
        <v>807</v>
      </c>
      <c r="ED665" s="92" t="s">
        <v>1530</v>
      </c>
      <c r="EE665" s="92"/>
      <c r="EF665" s="98" t="s">
        <v>807</v>
      </c>
      <c r="EG665" s="94"/>
      <c r="EH665" s="99"/>
      <c r="EI665" s="99" t="s">
        <v>807</v>
      </c>
      <c r="EJ665" s="99"/>
      <c r="EK665" s="101">
        <v>44691</v>
      </c>
      <c r="EL665" s="92">
        <v>1</v>
      </c>
      <c r="EM665" s="103">
        <v>44691</v>
      </c>
      <c r="EN665" s="102">
        <v>95</v>
      </c>
      <c r="EO665" s="101">
        <v>44691</v>
      </c>
      <c r="EP665" s="92">
        <v>216</v>
      </c>
      <c r="EQ665" s="101">
        <v>44691</v>
      </c>
      <c r="ER665" s="99">
        <f t="shared" si="432"/>
        <v>140.4</v>
      </c>
      <c r="ES665" s="101">
        <v>44691</v>
      </c>
      <c r="ET665" s="192">
        <v>47</v>
      </c>
      <c r="EU665" s="101">
        <v>44691</v>
      </c>
      <c r="EV665" s="92">
        <v>143</v>
      </c>
      <c r="EW665" s="101">
        <v>43788</v>
      </c>
      <c r="EX665" s="92"/>
      <c r="EY665" s="103">
        <v>44691</v>
      </c>
      <c r="EZ665" s="92">
        <v>6.9</v>
      </c>
      <c r="FA665" s="102"/>
      <c r="FB665" s="102"/>
      <c r="FC665" s="92"/>
      <c r="FD665" s="92"/>
      <c r="FE665" s="103">
        <v>44691</v>
      </c>
      <c r="FF665" s="105">
        <v>45</v>
      </c>
      <c r="FG665" s="101">
        <v>44691</v>
      </c>
      <c r="FH665" s="104" t="s">
        <v>2095</v>
      </c>
      <c r="FI665" s="92"/>
      <c r="FJ665" s="94"/>
      <c r="FK665" s="92"/>
      <c r="FL665" s="97">
        <v>44684</v>
      </c>
      <c r="FM665" s="98" t="s">
        <v>1530</v>
      </c>
      <c r="FN665" s="97">
        <v>44776</v>
      </c>
      <c r="FO665" s="107" t="s">
        <v>807</v>
      </c>
      <c r="FP665" s="92" t="s">
        <v>132</v>
      </c>
      <c r="FQ665" s="92" t="s">
        <v>132</v>
      </c>
      <c r="FR665" s="92" t="s">
        <v>132</v>
      </c>
      <c r="FS665" s="92" t="s">
        <v>807</v>
      </c>
      <c r="FT665" s="92" t="s">
        <v>130</v>
      </c>
      <c r="FU665" s="92"/>
      <c r="GM665" s="102"/>
    </row>
    <row r="666" spans="1:195" s="75" customFormat="1" x14ac:dyDescent="0.25">
      <c r="A666" s="85">
        <v>2022</v>
      </c>
      <c r="B666" s="76">
        <v>44926</v>
      </c>
      <c r="C666" s="85" t="s">
        <v>121</v>
      </c>
      <c r="D666" s="85" t="s">
        <v>122</v>
      </c>
      <c r="E666" s="85" t="s">
        <v>1475</v>
      </c>
      <c r="F666" s="77">
        <f t="shared" si="425"/>
        <v>665</v>
      </c>
      <c r="G666" s="85" t="s">
        <v>1586</v>
      </c>
      <c r="H666" s="85">
        <v>86</v>
      </c>
      <c r="I666" s="85" t="s">
        <v>797</v>
      </c>
      <c r="J666" s="217" t="s">
        <v>911</v>
      </c>
      <c r="K666" s="77" t="str">
        <f>VLOOKUP(J666,[1]CodMpios!$B$1075:$E$1087,4,FALSE)</f>
        <v>86568 - Puerto Asís</v>
      </c>
      <c r="L666" s="77" t="str">
        <f>VLOOKUP($J666,[1]Coord_Mpios_X_Y!$B$102:$K$114,9,FALSE)</f>
        <v>0,478611463602</v>
      </c>
      <c r="M666" s="77" t="str">
        <f>VLOOKUP($J666,[1]Coord_Mpios_X_Y!$B$102:$K$114,10,FALSE)</f>
        <v>-76,328200149562</v>
      </c>
      <c r="N666" s="86" t="s">
        <v>1592</v>
      </c>
      <c r="O666" s="86" t="s">
        <v>1776</v>
      </c>
      <c r="P666" s="218"/>
      <c r="Q666" s="85" t="s">
        <v>126</v>
      </c>
      <c r="R666" s="108">
        <v>3175176</v>
      </c>
      <c r="S666" s="62" t="str">
        <f t="shared" si="406"/>
        <v>CC3175176</v>
      </c>
      <c r="T666" s="91" t="s">
        <v>913</v>
      </c>
      <c r="U666" s="85" t="s">
        <v>530</v>
      </c>
      <c r="V666" s="91" t="s">
        <v>914</v>
      </c>
      <c r="W666" s="85" t="s">
        <v>317</v>
      </c>
      <c r="X666" s="87">
        <v>27558</v>
      </c>
      <c r="Y666" s="89">
        <f t="shared" si="421"/>
        <v>75</v>
      </c>
      <c r="Z666" s="63">
        <f>VLOOKUP($Y666,[1]Edades!$A$3:$H$153,4,FALSE)</f>
        <v>6</v>
      </c>
      <c r="AA666" s="63" t="str">
        <f>VLOOKUP($Y666,[1]Edades!$A$3:$H$153,6,FALSE)</f>
        <v>6 - Persona mayor</v>
      </c>
      <c r="AB666" s="63">
        <f>VLOOKUP($Y666,[1]Edades!$A$3:$H$153,7,FALSE)</f>
        <v>16</v>
      </c>
      <c r="AC666" s="63" t="str">
        <f>VLOOKUP($Y666,[1]Edades!$A$3:$H$153,8,FALSE)</f>
        <v>75-79</v>
      </c>
      <c r="AD666" s="91" t="s">
        <v>1589</v>
      </c>
      <c r="AE666" s="85">
        <v>1</v>
      </c>
      <c r="AF666" s="85" t="s">
        <v>807</v>
      </c>
      <c r="AG666" s="86" t="s">
        <v>1777</v>
      </c>
      <c r="AH666" s="85" t="s">
        <v>807</v>
      </c>
      <c r="AI666" s="85" t="s">
        <v>807</v>
      </c>
      <c r="AJ666" s="85" t="s">
        <v>807</v>
      </c>
      <c r="AK666" s="86" t="s">
        <v>1592</v>
      </c>
      <c r="AL666" s="85" t="s">
        <v>807</v>
      </c>
      <c r="AM666" s="85" t="s">
        <v>1786</v>
      </c>
      <c r="AN666" s="85" t="s">
        <v>131</v>
      </c>
      <c r="AO666" s="85" t="s">
        <v>131</v>
      </c>
      <c r="AP666" s="85" t="s">
        <v>131</v>
      </c>
      <c r="AQ666" s="75" t="s">
        <v>1841</v>
      </c>
      <c r="AR666" s="53" t="str">
        <f t="shared" si="422"/>
        <v>86568 - Puerto Asís</v>
      </c>
      <c r="AS666" s="85" t="s">
        <v>1655</v>
      </c>
      <c r="AT666" s="85">
        <v>3123062456</v>
      </c>
      <c r="AU666" s="85" t="s">
        <v>1219</v>
      </c>
      <c r="AV666" s="85"/>
      <c r="AW666" s="85"/>
      <c r="AX666" s="85"/>
      <c r="AY666" s="85"/>
      <c r="AZ666" s="85"/>
      <c r="BA666" s="85">
        <v>86</v>
      </c>
      <c r="BB666" s="85" t="s">
        <v>1778</v>
      </c>
      <c r="BC666" s="85">
        <v>86568</v>
      </c>
      <c r="BD666" s="85" t="s">
        <v>1655</v>
      </c>
      <c r="BE666" s="89">
        <v>860010017201</v>
      </c>
      <c r="BF666" s="49" t="s">
        <v>1081</v>
      </c>
      <c r="BG666" s="85" t="s">
        <v>1779</v>
      </c>
      <c r="BH666" s="85" t="s">
        <v>1780</v>
      </c>
      <c r="BI666" s="85">
        <v>4201616</v>
      </c>
      <c r="BJ666" s="85"/>
      <c r="BK666" s="85"/>
      <c r="BL666" s="85" t="s">
        <v>807</v>
      </c>
      <c r="BM666" s="85" t="s">
        <v>130</v>
      </c>
      <c r="BN666" s="85" t="s">
        <v>132</v>
      </c>
      <c r="BO666" s="85">
        <v>0</v>
      </c>
      <c r="BP666" s="85" t="s">
        <v>132</v>
      </c>
      <c r="BQ666" s="85" t="s">
        <v>132</v>
      </c>
      <c r="BR666" s="85" t="s">
        <v>807</v>
      </c>
      <c r="BS666" s="85" t="s">
        <v>807</v>
      </c>
      <c r="BT666" s="90">
        <v>44855</v>
      </c>
      <c r="BU666" s="85" t="s">
        <v>1677</v>
      </c>
      <c r="BV666" s="85" t="s">
        <v>130</v>
      </c>
      <c r="BW666" s="91" t="s">
        <v>1530</v>
      </c>
      <c r="BX666" s="85"/>
      <c r="BY666" s="85" t="s">
        <v>132</v>
      </c>
      <c r="BZ666" s="85" t="s">
        <v>807</v>
      </c>
      <c r="CA666" s="85" t="s">
        <v>807</v>
      </c>
      <c r="CB666" s="85"/>
      <c r="CC666" s="85"/>
      <c r="CD666" s="85" t="s">
        <v>131</v>
      </c>
      <c r="CE666" s="88" t="s">
        <v>1681</v>
      </c>
      <c r="CF666" s="80" t="str">
        <f t="shared" si="433"/>
        <v>HTA + DM</v>
      </c>
      <c r="CG666" s="109">
        <v>88</v>
      </c>
      <c r="CH666" s="95">
        <v>166</v>
      </c>
      <c r="CI666" s="50">
        <f t="shared" si="407"/>
        <v>31.934968790825955</v>
      </c>
      <c r="CJ666" s="18" t="str">
        <f t="shared" si="408"/>
        <v>OBESIDAD</v>
      </c>
      <c r="CK666" s="95">
        <f>Hoja1!L668</f>
        <v>28</v>
      </c>
      <c r="CL666" s="10" t="s">
        <v>1115</v>
      </c>
      <c r="CM666" s="94" t="s">
        <v>1221</v>
      </c>
      <c r="CN666" s="92"/>
      <c r="CO666" s="75">
        <v>1</v>
      </c>
      <c r="CP666" s="97">
        <v>40179</v>
      </c>
      <c r="CQ666" s="75">
        <v>1</v>
      </c>
      <c r="CR666" s="94" t="s">
        <v>1221</v>
      </c>
      <c r="CS666" s="75">
        <v>1</v>
      </c>
      <c r="CT666" s="110" t="s">
        <v>1707</v>
      </c>
      <c r="CU666" s="93" t="s">
        <v>807</v>
      </c>
      <c r="CV666" s="92"/>
      <c r="CW666" s="102">
        <v>150</v>
      </c>
      <c r="CX666" s="102">
        <v>90</v>
      </c>
      <c r="CY666" s="93" t="s">
        <v>807</v>
      </c>
      <c r="CZ666" s="92" t="s">
        <v>132</v>
      </c>
      <c r="DA666" s="75" t="s">
        <v>807</v>
      </c>
      <c r="DB666" s="92">
        <v>0</v>
      </c>
      <c r="DC666" s="75" t="str">
        <f t="shared" si="409"/>
        <v/>
      </c>
      <c r="DD666" s="16" t="str">
        <f t="shared" si="410"/>
        <v>PRESION ALTA</v>
      </c>
      <c r="DE666" s="16" t="str">
        <f t="shared" si="411"/>
        <v/>
      </c>
      <c r="DF666" s="16" t="str">
        <f t="shared" si="427"/>
        <v>HDL ALTO</v>
      </c>
      <c r="DG666" s="16" t="str">
        <f t="shared" si="423"/>
        <v xml:space="preserve"> + PRESION ALTA +  + HDL ALTO</v>
      </c>
      <c r="DH666" s="16" t="str">
        <f>VLOOKUP(DG666,Hoja3!$A$19:$B$41,2,FALSE)</f>
        <v>PRESION ALTA + HDL ALTO</v>
      </c>
      <c r="DI666" s="98">
        <v>43817</v>
      </c>
      <c r="DJ666" s="75" t="str">
        <f t="shared" si="412"/>
        <v>SI</v>
      </c>
      <c r="DL666" s="98"/>
      <c r="DM666" s="98">
        <v>43704</v>
      </c>
      <c r="DN666" s="75" t="str">
        <f t="shared" si="413"/>
        <v>SI</v>
      </c>
      <c r="DO666" s="98"/>
      <c r="DP666" s="75" t="str">
        <f t="shared" si="414"/>
        <v>NO</v>
      </c>
      <c r="DQ666" s="98"/>
      <c r="DR666" s="75" t="str">
        <f t="shared" si="415"/>
        <v>NO</v>
      </c>
      <c r="DS666" s="98">
        <v>43770</v>
      </c>
      <c r="DT666" s="75" t="str">
        <f t="shared" si="416"/>
        <v>SI</v>
      </c>
      <c r="DU666" s="98"/>
      <c r="DV666" s="75" t="str">
        <f t="shared" si="417"/>
        <v>NO</v>
      </c>
      <c r="DW666" s="98"/>
      <c r="DX666" s="75" t="str">
        <f t="shared" si="418"/>
        <v>NO</v>
      </c>
      <c r="DY666" s="98">
        <v>43784</v>
      </c>
      <c r="DZ666" s="75" t="str">
        <f t="shared" si="419"/>
        <v>SI</v>
      </c>
      <c r="EA666" s="98"/>
      <c r="EB666" s="75" t="str">
        <f t="shared" si="420"/>
        <v>NO</v>
      </c>
      <c r="EC666" s="98" t="s">
        <v>807</v>
      </c>
      <c r="ED666" s="92" t="s">
        <v>1530</v>
      </c>
      <c r="EE666" s="92"/>
      <c r="EF666" s="98" t="s">
        <v>807</v>
      </c>
      <c r="EG666" s="94"/>
      <c r="EH666" s="99"/>
      <c r="EI666" s="99" t="s">
        <v>807</v>
      </c>
      <c r="EJ666" s="99"/>
      <c r="EK666" s="101">
        <v>44383</v>
      </c>
      <c r="EL666" s="92">
        <v>0.92</v>
      </c>
      <c r="EM666" s="103">
        <v>44875</v>
      </c>
      <c r="EN666" s="102">
        <v>96</v>
      </c>
      <c r="EO666" s="101">
        <v>44875</v>
      </c>
      <c r="EP666" s="92">
        <v>177</v>
      </c>
      <c r="EQ666" s="101">
        <v>44875</v>
      </c>
      <c r="ER666" s="99">
        <f t="shared" si="432"/>
        <v>95.4</v>
      </c>
      <c r="ES666" s="101">
        <v>44875</v>
      </c>
      <c r="ET666" s="192">
        <v>44</v>
      </c>
      <c r="EU666" s="101">
        <v>44875</v>
      </c>
      <c r="EV666" s="92">
        <v>188</v>
      </c>
      <c r="EW666" s="101">
        <v>44383</v>
      </c>
      <c r="EX666" s="92"/>
      <c r="EY666" s="103">
        <v>44875</v>
      </c>
      <c r="EZ666" s="92">
        <v>6</v>
      </c>
      <c r="FA666" s="102"/>
      <c r="FB666" s="102"/>
      <c r="FC666" s="92"/>
      <c r="FD666" s="92"/>
      <c r="FE666" s="103">
        <v>44875</v>
      </c>
      <c r="FF666" s="105">
        <v>134.69999999999999</v>
      </c>
      <c r="FG666" s="101">
        <v>44875</v>
      </c>
      <c r="FH666" s="104" t="s">
        <v>2096</v>
      </c>
      <c r="FI666" s="92"/>
      <c r="FJ666" s="94"/>
      <c r="FK666" s="92"/>
      <c r="FL666" s="97">
        <v>44855</v>
      </c>
      <c r="FM666" s="98" t="s">
        <v>1530</v>
      </c>
      <c r="FN666" s="97">
        <v>44947</v>
      </c>
      <c r="FO666" s="107"/>
      <c r="FP666" s="92" t="s">
        <v>132</v>
      </c>
      <c r="FQ666" s="92" t="s">
        <v>132</v>
      </c>
      <c r="FR666" s="92" t="s">
        <v>132</v>
      </c>
      <c r="FS666" s="107" t="s">
        <v>807</v>
      </c>
      <c r="FT666" s="92" t="s">
        <v>132</v>
      </c>
      <c r="FU666" s="92"/>
      <c r="GM666" s="102"/>
    </row>
    <row r="667" spans="1:195" s="75" customFormat="1" x14ac:dyDescent="0.25">
      <c r="A667" s="85">
        <v>2022</v>
      </c>
      <c r="B667" s="76">
        <v>44926</v>
      </c>
      <c r="C667" s="85" t="s">
        <v>121</v>
      </c>
      <c r="D667" s="85" t="s">
        <v>122</v>
      </c>
      <c r="E667" s="85" t="s">
        <v>123</v>
      </c>
      <c r="F667" s="77">
        <f t="shared" si="425"/>
        <v>666</v>
      </c>
      <c r="G667" s="85" t="s">
        <v>1586</v>
      </c>
      <c r="H667" s="85">
        <v>86</v>
      </c>
      <c r="I667" s="85" t="s">
        <v>797</v>
      </c>
      <c r="J667" s="217" t="s">
        <v>911</v>
      </c>
      <c r="K667" s="77" t="str">
        <f>VLOOKUP(J667,[1]CodMpios!$B$1075:$E$1087,4,FALSE)</f>
        <v>86568 - Puerto Asís</v>
      </c>
      <c r="L667" s="77" t="str">
        <f>VLOOKUP($J667,[1]Coord_Mpios_X_Y!$B$102:$K$114,9,FALSE)</f>
        <v>0,478611463602</v>
      </c>
      <c r="M667" s="77" t="str">
        <f>VLOOKUP($J667,[1]Coord_Mpios_X_Y!$B$102:$K$114,10,FALSE)</f>
        <v>-76,328200149562</v>
      </c>
      <c r="N667" s="86" t="s">
        <v>1784</v>
      </c>
      <c r="O667" s="86" t="s">
        <v>1776</v>
      </c>
      <c r="P667" s="218"/>
      <c r="Q667" s="85" t="s">
        <v>126</v>
      </c>
      <c r="R667" s="108">
        <v>4425829</v>
      </c>
      <c r="S667" s="62" t="str">
        <f t="shared" si="406"/>
        <v>CC4425829</v>
      </c>
      <c r="T667" s="91" t="s">
        <v>180</v>
      </c>
      <c r="U667" s="85" t="s">
        <v>438</v>
      </c>
      <c r="V667" s="91" t="s">
        <v>654</v>
      </c>
      <c r="W667" s="85" t="s">
        <v>202</v>
      </c>
      <c r="X667" s="87">
        <v>16683</v>
      </c>
      <c r="Y667" s="89">
        <f t="shared" si="421"/>
        <v>45</v>
      </c>
      <c r="Z667" s="63">
        <f>VLOOKUP($Y667,[1]Edades!$A$3:$H$153,4,FALSE)</f>
        <v>5</v>
      </c>
      <c r="AA667" s="63" t="str">
        <f>VLOOKUP($Y667,[1]Edades!$A$3:$H$153,6,FALSE)</f>
        <v>5 - Adultez</v>
      </c>
      <c r="AB667" s="63">
        <f>VLOOKUP($Y667,[1]Edades!$A$3:$H$153,7,FALSE)</f>
        <v>10</v>
      </c>
      <c r="AC667" s="63" t="str">
        <f>VLOOKUP($Y667,[1]Edades!$A$3:$H$153,8,FALSE)</f>
        <v>45-49</v>
      </c>
      <c r="AD667" s="91" t="s">
        <v>1589</v>
      </c>
      <c r="AE667" s="85">
        <v>1</v>
      </c>
      <c r="AF667" s="85" t="s">
        <v>807</v>
      </c>
      <c r="AG667" s="86" t="s">
        <v>547</v>
      </c>
      <c r="AH667" s="86" t="s">
        <v>130</v>
      </c>
      <c r="AI667" s="85" t="s">
        <v>807</v>
      </c>
      <c r="AJ667" s="85" t="s">
        <v>807</v>
      </c>
      <c r="AK667" s="86" t="s">
        <v>1784</v>
      </c>
      <c r="AL667" s="85" t="s">
        <v>807</v>
      </c>
      <c r="AM667" s="85" t="s">
        <v>1786</v>
      </c>
      <c r="AN667" s="85" t="s">
        <v>131</v>
      </c>
      <c r="AO667" s="85" t="s">
        <v>131</v>
      </c>
      <c r="AP667" s="85" t="s">
        <v>131</v>
      </c>
      <c r="AQ667" s="75" t="s">
        <v>1841</v>
      </c>
      <c r="AR667" s="53" t="str">
        <f t="shared" si="422"/>
        <v>86568 - Puerto Asís</v>
      </c>
      <c r="AS667" s="85" t="s">
        <v>1655</v>
      </c>
      <c r="AT667" s="88">
        <v>3202550847</v>
      </c>
      <c r="AU667" s="85" t="s">
        <v>1219</v>
      </c>
      <c r="AV667" s="85"/>
      <c r="AW667" s="85"/>
      <c r="AX667" s="85"/>
      <c r="AY667" s="85"/>
      <c r="AZ667" s="85"/>
      <c r="BA667" s="85">
        <v>86</v>
      </c>
      <c r="BB667" s="85" t="s">
        <v>1778</v>
      </c>
      <c r="BC667" s="85">
        <v>86568</v>
      </c>
      <c r="BD667" s="85" t="s">
        <v>1655</v>
      </c>
      <c r="BE667" s="89">
        <v>860010017201</v>
      </c>
      <c r="BF667" s="49" t="s">
        <v>1081</v>
      </c>
      <c r="BG667" s="85" t="s">
        <v>1779</v>
      </c>
      <c r="BH667" s="85" t="s">
        <v>1780</v>
      </c>
      <c r="BI667" s="85">
        <v>4201616</v>
      </c>
      <c r="BJ667" s="85"/>
      <c r="BK667" s="85"/>
      <c r="BL667" s="85" t="s">
        <v>807</v>
      </c>
      <c r="BM667" s="85" t="s">
        <v>130</v>
      </c>
      <c r="BN667" s="85" t="s">
        <v>132</v>
      </c>
      <c r="BO667" s="85">
        <v>0</v>
      </c>
      <c r="BP667" s="85" t="s">
        <v>132</v>
      </c>
      <c r="BQ667" s="85" t="s">
        <v>132</v>
      </c>
      <c r="BR667" s="85" t="s">
        <v>807</v>
      </c>
      <c r="BS667" s="85" t="s">
        <v>807</v>
      </c>
      <c r="BT667" s="90">
        <v>44795</v>
      </c>
      <c r="BU667" s="85" t="s">
        <v>1677</v>
      </c>
      <c r="BV667" s="85" t="s">
        <v>130</v>
      </c>
      <c r="BW667" s="85" t="s">
        <v>807</v>
      </c>
      <c r="BX667" s="85"/>
      <c r="BY667" s="88" t="s">
        <v>130</v>
      </c>
      <c r="BZ667" s="85" t="s">
        <v>807</v>
      </c>
      <c r="CA667" s="85" t="s">
        <v>807</v>
      </c>
      <c r="CB667" s="85"/>
      <c r="CC667" s="85"/>
      <c r="CD667" s="85" t="s">
        <v>131</v>
      </c>
      <c r="CE667" s="88" t="s">
        <v>1681</v>
      </c>
      <c r="CF667" s="80" t="str">
        <f t="shared" si="433"/>
        <v>HTA</v>
      </c>
      <c r="CG667" s="109">
        <v>69</v>
      </c>
      <c r="CH667" s="95">
        <v>179</v>
      </c>
      <c r="CI667" s="50">
        <f t="shared" si="407"/>
        <v>21.534908398614277</v>
      </c>
      <c r="CJ667" s="18" t="str">
        <f t="shared" si="408"/>
        <v>NORMAL</v>
      </c>
      <c r="CK667" s="95">
        <f>Hoja1!L669</f>
        <v>5</v>
      </c>
      <c r="CL667" s="10" t="s">
        <v>1112</v>
      </c>
      <c r="CM667" s="94" t="s">
        <v>1221</v>
      </c>
      <c r="CN667" s="92"/>
      <c r="CO667" s="75">
        <v>1</v>
      </c>
      <c r="CP667" s="119" t="str">
        <f t="shared" ref="CP667:CP672" si="437">CM667</f>
        <v>01/01/1800</v>
      </c>
      <c r="CQ667" s="75">
        <v>2</v>
      </c>
      <c r="CR667" s="65" t="s">
        <v>1222</v>
      </c>
      <c r="CS667" s="75">
        <v>0</v>
      </c>
      <c r="CT667" s="110" t="s">
        <v>131</v>
      </c>
      <c r="CU667" s="93" t="s">
        <v>807</v>
      </c>
      <c r="CV667" s="92"/>
      <c r="CW667" s="102">
        <v>120</v>
      </c>
      <c r="CX667" s="102">
        <v>70</v>
      </c>
      <c r="CY667" s="93" t="s">
        <v>807</v>
      </c>
      <c r="CZ667" s="92" t="s">
        <v>132</v>
      </c>
      <c r="DA667" s="75" t="s">
        <v>807</v>
      </c>
      <c r="DB667" s="92">
        <v>0</v>
      </c>
      <c r="DC667" s="75" t="str">
        <f t="shared" si="409"/>
        <v/>
      </c>
      <c r="DD667" s="16" t="str">
        <f t="shared" si="410"/>
        <v/>
      </c>
      <c r="DE667" s="16" t="str">
        <f t="shared" si="411"/>
        <v/>
      </c>
      <c r="DF667" s="16" t="str">
        <f t="shared" si="427"/>
        <v/>
      </c>
      <c r="DG667" s="16" t="str">
        <f t="shared" si="423"/>
        <v xml:space="preserve"> +  +  + </v>
      </c>
      <c r="DH667" s="16" t="str">
        <f>E667</f>
        <v>HTA</v>
      </c>
      <c r="DI667" s="98">
        <v>42959</v>
      </c>
      <c r="DJ667" s="75" t="str">
        <f t="shared" si="412"/>
        <v>SI</v>
      </c>
      <c r="DL667" s="98"/>
      <c r="DM667" s="98">
        <v>43446</v>
      </c>
      <c r="DN667" s="75" t="str">
        <f t="shared" si="413"/>
        <v>SI</v>
      </c>
      <c r="DO667" s="98"/>
      <c r="DP667" s="75" t="str">
        <f t="shared" si="414"/>
        <v>NO</v>
      </c>
      <c r="DQ667" s="98"/>
      <c r="DR667" s="75" t="str">
        <f t="shared" si="415"/>
        <v>NO</v>
      </c>
      <c r="DS667" s="98">
        <v>43418</v>
      </c>
      <c r="DT667" s="75" t="str">
        <f t="shared" si="416"/>
        <v>SI</v>
      </c>
      <c r="DU667" s="98"/>
      <c r="DV667" s="75" t="str">
        <f t="shared" si="417"/>
        <v>NO</v>
      </c>
      <c r="DW667" s="98"/>
      <c r="DX667" s="75" t="str">
        <f t="shared" si="418"/>
        <v>NO</v>
      </c>
      <c r="DY667" s="98">
        <v>44770</v>
      </c>
      <c r="DZ667" s="75" t="str">
        <f t="shared" si="419"/>
        <v>SI</v>
      </c>
      <c r="EA667" s="98"/>
      <c r="EB667" s="75" t="str">
        <f t="shared" si="420"/>
        <v>NO</v>
      </c>
      <c r="EC667" s="98" t="s">
        <v>807</v>
      </c>
      <c r="ED667" s="92" t="s">
        <v>1530</v>
      </c>
      <c r="EE667" s="92"/>
      <c r="EF667" s="98" t="s">
        <v>807</v>
      </c>
      <c r="EG667" s="94"/>
      <c r="EH667" s="92" t="s">
        <v>1793</v>
      </c>
      <c r="EI667" s="99" t="s">
        <v>807</v>
      </c>
      <c r="EJ667" s="99"/>
      <c r="EK667" s="101">
        <v>44770</v>
      </c>
      <c r="EL667" s="92">
        <v>1.02</v>
      </c>
      <c r="EM667" s="103">
        <v>44770</v>
      </c>
      <c r="EN667" s="102">
        <v>87</v>
      </c>
      <c r="EO667" s="101">
        <v>44770</v>
      </c>
      <c r="EP667" s="92">
        <v>202</v>
      </c>
      <c r="EQ667" s="101">
        <v>44770</v>
      </c>
      <c r="ER667" s="99">
        <f t="shared" si="432"/>
        <v>134.6</v>
      </c>
      <c r="ES667" s="101">
        <v>44770</v>
      </c>
      <c r="ET667" s="192">
        <v>45</v>
      </c>
      <c r="EU667" s="101">
        <v>44770</v>
      </c>
      <c r="EV667" s="92">
        <v>112</v>
      </c>
      <c r="EW667" s="111">
        <v>44420</v>
      </c>
      <c r="EX667" s="92"/>
      <c r="EY667" s="103"/>
      <c r="EZ667" s="92"/>
      <c r="FA667" s="102"/>
      <c r="FB667" s="102"/>
      <c r="FC667" s="92"/>
      <c r="FD667" s="92"/>
      <c r="FE667" s="103">
        <v>44770</v>
      </c>
      <c r="FF667" s="105">
        <v>11</v>
      </c>
      <c r="FG667" s="101">
        <v>44770</v>
      </c>
      <c r="FH667" s="104" t="s">
        <v>2097</v>
      </c>
      <c r="FI667" s="92"/>
      <c r="FJ667" s="94"/>
      <c r="FK667" s="92"/>
      <c r="FL667" s="97">
        <v>44795</v>
      </c>
      <c r="FM667" s="98" t="s">
        <v>1530</v>
      </c>
      <c r="FN667" s="97">
        <v>44887</v>
      </c>
      <c r="FO667" s="107" t="s">
        <v>807</v>
      </c>
      <c r="FP667" s="92" t="s">
        <v>132</v>
      </c>
      <c r="FQ667" s="92" t="s">
        <v>132</v>
      </c>
      <c r="FR667" s="92" t="s">
        <v>132</v>
      </c>
      <c r="FS667" s="107" t="s">
        <v>807</v>
      </c>
      <c r="FT667" s="92" t="s">
        <v>132</v>
      </c>
      <c r="FU667" s="92"/>
      <c r="GM667" s="102"/>
    </row>
    <row r="668" spans="1:195" s="75" customFormat="1" x14ac:dyDescent="0.25">
      <c r="A668" s="85">
        <v>2022</v>
      </c>
      <c r="B668" s="76">
        <v>44926</v>
      </c>
      <c r="C668" s="85" t="s">
        <v>121</v>
      </c>
      <c r="D668" s="85" t="s">
        <v>122</v>
      </c>
      <c r="E668" s="85" t="s">
        <v>1475</v>
      </c>
      <c r="F668" s="77">
        <f t="shared" si="425"/>
        <v>667</v>
      </c>
      <c r="G668" s="85" t="s">
        <v>1586</v>
      </c>
      <c r="H668" s="85">
        <v>86</v>
      </c>
      <c r="I668" s="85" t="s">
        <v>797</v>
      </c>
      <c r="J668" s="217" t="s">
        <v>911</v>
      </c>
      <c r="K668" s="77" t="str">
        <f>VLOOKUP(J668,[1]CodMpios!$B$1075:$E$1087,4,FALSE)</f>
        <v>86568 - Puerto Asís</v>
      </c>
      <c r="L668" s="77" t="str">
        <f>VLOOKUP($J668,[1]Coord_Mpios_X_Y!$B$102:$K$114,9,FALSE)</f>
        <v>0,478611463602</v>
      </c>
      <c r="M668" s="77" t="str">
        <f>VLOOKUP($J668,[1]Coord_Mpios_X_Y!$B$102:$K$114,10,FALSE)</f>
        <v>-76,328200149562</v>
      </c>
      <c r="N668" s="86" t="s">
        <v>1784</v>
      </c>
      <c r="O668" s="86" t="s">
        <v>1776</v>
      </c>
      <c r="P668" s="218"/>
      <c r="Q668" s="85" t="s">
        <v>126</v>
      </c>
      <c r="R668" s="108">
        <v>4963942</v>
      </c>
      <c r="S668" s="62" t="str">
        <f t="shared" si="406"/>
        <v>CC4963942</v>
      </c>
      <c r="T668" s="91" t="s">
        <v>1384</v>
      </c>
      <c r="U668" s="85" t="s">
        <v>1385</v>
      </c>
      <c r="V668" s="91" t="s">
        <v>242</v>
      </c>
      <c r="W668" s="85" t="s">
        <v>256</v>
      </c>
      <c r="X668" s="87">
        <v>19198</v>
      </c>
      <c r="Y668" s="89">
        <f t="shared" si="421"/>
        <v>52</v>
      </c>
      <c r="Z668" s="63">
        <f>VLOOKUP($Y668,[1]Edades!$A$3:$H$153,4,FALSE)</f>
        <v>5</v>
      </c>
      <c r="AA668" s="63" t="str">
        <f>VLOOKUP($Y668,[1]Edades!$A$3:$H$153,6,FALSE)</f>
        <v>5 - Adultez</v>
      </c>
      <c r="AB668" s="63">
        <f>VLOOKUP($Y668,[1]Edades!$A$3:$H$153,7,FALSE)</f>
        <v>11</v>
      </c>
      <c r="AC668" s="63" t="str">
        <f>VLOOKUP($Y668,[1]Edades!$A$3:$H$153,8,FALSE)</f>
        <v>50-54</v>
      </c>
      <c r="AD668" s="91" t="s">
        <v>1589</v>
      </c>
      <c r="AE668" s="85">
        <v>1</v>
      </c>
      <c r="AF668" s="85" t="s">
        <v>807</v>
      </c>
      <c r="AG668" s="86" t="s">
        <v>1777</v>
      </c>
      <c r="AH668" s="85" t="s">
        <v>807</v>
      </c>
      <c r="AI668" s="85" t="s">
        <v>807</v>
      </c>
      <c r="AJ668" s="85" t="s">
        <v>807</v>
      </c>
      <c r="AK668" s="86" t="s">
        <v>1784</v>
      </c>
      <c r="AL668" s="86" t="s">
        <v>1600</v>
      </c>
      <c r="AM668" s="85" t="s">
        <v>1786</v>
      </c>
      <c r="AN668" s="85" t="s">
        <v>131</v>
      </c>
      <c r="AO668" s="85" t="s">
        <v>131</v>
      </c>
      <c r="AP668" s="85" t="s">
        <v>131</v>
      </c>
      <c r="AQ668" s="75" t="s">
        <v>1841</v>
      </c>
      <c r="AR668" s="53" t="str">
        <f t="shared" si="422"/>
        <v>86568 - Puerto Asís</v>
      </c>
      <c r="AS668" s="85" t="s">
        <v>1655</v>
      </c>
      <c r="AT668" s="88">
        <v>3102317414</v>
      </c>
      <c r="AU668" s="85" t="s">
        <v>1219</v>
      </c>
      <c r="AV668" s="85"/>
      <c r="AW668" s="85"/>
      <c r="AX668" s="85"/>
      <c r="AY668" s="85"/>
      <c r="AZ668" s="85"/>
      <c r="BA668" s="85">
        <v>86</v>
      </c>
      <c r="BB668" s="85" t="s">
        <v>1778</v>
      </c>
      <c r="BC668" s="85">
        <v>86568</v>
      </c>
      <c r="BD668" s="85" t="s">
        <v>1655</v>
      </c>
      <c r="BE668" s="89">
        <v>860010017201</v>
      </c>
      <c r="BF668" s="49" t="s">
        <v>1081</v>
      </c>
      <c r="BG668" s="85" t="s">
        <v>1779</v>
      </c>
      <c r="BH668" s="85" t="s">
        <v>1780</v>
      </c>
      <c r="BI668" s="85">
        <v>4201616</v>
      </c>
      <c r="BJ668" s="85"/>
      <c r="BK668" s="85"/>
      <c r="BL668" s="85" t="s">
        <v>807</v>
      </c>
      <c r="BM668" s="85" t="s">
        <v>130</v>
      </c>
      <c r="BN668" s="85" t="s">
        <v>132</v>
      </c>
      <c r="BO668" s="85">
        <v>0</v>
      </c>
      <c r="BP668" s="85" t="s">
        <v>132</v>
      </c>
      <c r="BQ668" s="85" t="s">
        <v>132</v>
      </c>
      <c r="BR668" s="85" t="s">
        <v>807</v>
      </c>
      <c r="BS668" s="85" t="s">
        <v>807</v>
      </c>
      <c r="BT668" s="90">
        <v>44867</v>
      </c>
      <c r="BU668" s="85" t="s">
        <v>1677</v>
      </c>
      <c r="BV668" s="85" t="s">
        <v>130</v>
      </c>
      <c r="BW668" s="91" t="s">
        <v>1609</v>
      </c>
      <c r="BX668" s="85"/>
      <c r="BY668" s="88" t="s">
        <v>130</v>
      </c>
      <c r="BZ668" s="85" t="s">
        <v>807</v>
      </c>
      <c r="CA668" s="85" t="s">
        <v>807</v>
      </c>
      <c r="CB668" s="85"/>
      <c r="CC668" s="85"/>
      <c r="CD668" s="85" t="s">
        <v>131</v>
      </c>
      <c r="CE668" s="88" t="s">
        <v>1681</v>
      </c>
      <c r="CF668" s="80" t="str">
        <f t="shared" si="433"/>
        <v>HTA + DM</v>
      </c>
      <c r="CG668" s="109">
        <v>96</v>
      </c>
      <c r="CH668" s="95">
        <v>168</v>
      </c>
      <c r="CI668" s="50">
        <f t="shared" si="407"/>
        <v>34.013605442176875</v>
      </c>
      <c r="CJ668" s="18" t="str">
        <f t="shared" si="408"/>
        <v>OBESIDAD</v>
      </c>
      <c r="CK668" s="95">
        <f>Hoja1!L670</f>
        <v>3</v>
      </c>
      <c r="CL668" s="10" t="s">
        <v>1112</v>
      </c>
      <c r="CM668" s="94" t="s">
        <v>1221</v>
      </c>
      <c r="CN668" s="92"/>
      <c r="CO668" s="75">
        <v>1</v>
      </c>
      <c r="CP668" s="119" t="str">
        <f t="shared" si="437"/>
        <v>01/01/1800</v>
      </c>
      <c r="CQ668" s="75">
        <v>1</v>
      </c>
      <c r="CR668" s="94" t="s">
        <v>1221</v>
      </c>
      <c r="CS668" s="75">
        <v>1</v>
      </c>
      <c r="CT668" s="110" t="s">
        <v>1707</v>
      </c>
      <c r="CU668" s="93" t="s">
        <v>807</v>
      </c>
      <c r="CV668" s="92"/>
      <c r="CW668" s="102">
        <v>120</v>
      </c>
      <c r="CX668" s="102">
        <v>80</v>
      </c>
      <c r="CY668" s="93" t="s">
        <v>807</v>
      </c>
      <c r="CZ668" s="92" t="s">
        <v>132</v>
      </c>
      <c r="DA668" s="75" t="s">
        <v>807</v>
      </c>
      <c r="DB668" s="92">
        <v>0</v>
      </c>
      <c r="DC668" s="75" t="str">
        <f t="shared" si="409"/>
        <v/>
      </c>
      <c r="DD668" s="16" t="str">
        <f t="shared" si="410"/>
        <v/>
      </c>
      <c r="DE668" s="16" t="str">
        <f t="shared" si="411"/>
        <v/>
      </c>
      <c r="DF668" s="16" t="str">
        <f t="shared" si="427"/>
        <v>HDL ALTO</v>
      </c>
      <c r="DG668" s="16" t="str">
        <f t="shared" si="423"/>
        <v xml:space="preserve"> +  +  + HDL ALTO</v>
      </c>
      <c r="DH668" s="16" t="str">
        <f>VLOOKUP(DG668,Hoja3!$A$19:$B$41,2,FALSE)</f>
        <v>HDL ALTO</v>
      </c>
      <c r="DI668" s="98"/>
      <c r="DJ668" s="75" t="str">
        <f t="shared" si="412"/>
        <v>NO</v>
      </c>
      <c r="DL668" s="98"/>
      <c r="DM668" s="98">
        <v>44799</v>
      </c>
      <c r="DN668" s="75" t="str">
        <f t="shared" si="413"/>
        <v>SI</v>
      </c>
      <c r="DO668" s="98"/>
      <c r="DP668" s="75" t="str">
        <f t="shared" si="414"/>
        <v>NO</v>
      </c>
      <c r="DQ668" s="98"/>
      <c r="DR668" s="75" t="str">
        <f t="shared" si="415"/>
        <v>NO</v>
      </c>
      <c r="DS668" s="98">
        <v>43298</v>
      </c>
      <c r="DT668" s="75" t="str">
        <f t="shared" si="416"/>
        <v>SI</v>
      </c>
      <c r="DU668" s="98"/>
      <c r="DV668" s="75" t="str">
        <f t="shared" si="417"/>
        <v>NO</v>
      </c>
      <c r="DW668" s="98"/>
      <c r="DX668" s="75" t="str">
        <f t="shared" si="418"/>
        <v>NO</v>
      </c>
      <c r="DY668" s="98">
        <v>44660</v>
      </c>
      <c r="DZ668" s="75" t="str">
        <f t="shared" si="419"/>
        <v>SI</v>
      </c>
      <c r="EA668" s="98"/>
      <c r="EB668" s="75" t="str">
        <f t="shared" si="420"/>
        <v>NO</v>
      </c>
      <c r="EC668" s="98" t="s">
        <v>807</v>
      </c>
      <c r="ED668" s="92" t="s">
        <v>1530</v>
      </c>
      <c r="EE668" s="92"/>
      <c r="EF668" s="98" t="s">
        <v>807</v>
      </c>
      <c r="EG668" s="94"/>
      <c r="EH668" s="99"/>
      <c r="EI668" s="99" t="s">
        <v>807</v>
      </c>
      <c r="EJ668" s="99"/>
      <c r="EK668" s="111">
        <v>44660</v>
      </c>
      <c r="EL668" s="92">
        <v>0.99</v>
      </c>
      <c r="EM668" s="112">
        <v>44660</v>
      </c>
      <c r="EN668" s="102">
        <v>153</v>
      </c>
      <c r="EO668" s="111">
        <v>44660</v>
      </c>
      <c r="EP668" s="92">
        <v>125.6</v>
      </c>
      <c r="EQ668" s="111">
        <v>44660</v>
      </c>
      <c r="ER668" s="99">
        <f t="shared" si="432"/>
        <v>22.099999999999994</v>
      </c>
      <c r="ES668" s="111">
        <v>44660</v>
      </c>
      <c r="ET668" s="192">
        <v>68.3</v>
      </c>
      <c r="EU668" s="111">
        <v>44660</v>
      </c>
      <c r="EV668" s="92">
        <v>176</v>
      </c>
      <c r="EW668" s="101">
        <v>43617</v>
      </c>
      <c r="EX668" s="92"/>
      <c r="EY668" s="112">
        <v>44753</v>
      </c>
      <c r="EZ668" s="92">
        <v>8.1999999999999993</v>
      </c>
      <c r="FA668" s="102"/>
      <c r="FB668" s="102"/>
      <c r="FC668" s="92"/>
      <c r="FD668" s="92"/>
      <c r="FE668" s="103">
        <v>43617</v>
      </c>
      <c r="FF668" s="105">
        <v>52</v>
      </c>
      <c r="FG668" s="101">
        <v>43617</v>
      </c>
      <c r="FH668" s="118">
        <v>73.5</v>
      </c>
      <c r="FI668" s="92"/>
      <c r="FJ668" s="94"/>
      <c r="FK668" s="92"/>
      <c r="FL668" s="97">
        <v>44867</v>
      </c>
      <c r="FM668" s="98" t="s">
        <v>1530</v>
      </c>
      <c r="FN668" s="97">
        <v>44959</v>
      </c>
      <c r="FO668" s="107"/>
      <c r="FP668" s="92" t="s">
        <v>132</v>
      </c>
      <c r="FQ668" s="92" t="s">
        <v>132</v>
      </c>
      <c r="FR668" s="92" t="s">
        <v>132</v>
      </c>
      <c r="FS668" s="107" t="s">
        <v>807</v>
      </c>
      <c r="FT668" s="92" t="s">
        <v>132</v>
      </c>
      <c r="FU668" s="92"/>
      <c r="GM668" s="102"/>
    </row>
    <row r="669" spans="1:195" s="75" customFormat="1" x14ac:dyDescent="0.25">
      <c r="A669" s="85">
        <v>2022</v>
      </c>
      <c r="B669" s="76">
        <v>44926</v>
      </c>
      <c r="C669" s="85" t="s">
        <v>121</v>
      </c>
      <c r="D669" s="85" t="s">
        <v>122</v>
      </c>
      <c r="E669" s="85" t="s">
        <v>123</v>
      </c>
      <c r="F669" s="77">
        <f t="shared" si="425"/>
        <v>668</v>
      </c>
      <c r="G669" s="85" t="s">
        <v>1586</v>
      </c>
      <c r="H669" s="85">
        <v>86</v>
      </c>
      <c r="I669" s="85" t="s">
        <v>797</v>
      </c>
      <c r="J669" s="217" t="s">
        <v>911</v>
      </c>
      <c r="K669" s="77" t="str">
        <f>VLOOKUP(J669,[1]CodMpios!$B$1075:$E$1087,4,FALSE)</f>
        <v>86568 - Puerto Asís</v>
      </c>
      <c r="L669" s="77" t="str">
        <f>VLOOKUP($J669,[1]Coord_Mpios_X_Y!$B$102:$K$114,9,FALSE)</f>
        <v>0,478611463602</v>
      </c>
      <c r="M669" s="77" t="str">
        <f>VLOOKUP($J669,[1]Coord_Mpios_X_Y!$B$102:$K$114,10,FALSE)</f>
        <v>-76,328200149562</v>
      </c>
      <c r="N669" s="86" t="s">
        <v>1592</v>
      </c>
      <c r="O669" s="86" t="s">
        <v>1776</v>
      </c>
      <c r="P669" s="218"/>
      <c r="Q669" s="85" t="s">
        <v>126</v>
      </c>
      <c r="R669" s="108">
        <v>5201108</v>
      </c>
      <c r="S669" s="62" t="str">
        <f t="shared" si="406"/>
        <v>CC5201108</v>
      </c>
      <c r="T669" s="91" t="s">
        <v>180</v>
      </c>
      <c r="U669" s="85" t="s">
        <v>1358</v>
      </c>
      <c r="V669" s="91" t="s">
        <v>997</v>
      </c>
      <c r="W669" s="85" t="s">
        <v>146</v>
      </c>
      <c r="X669" s="87">
        <v>16650</v>
      </c>
      <c r="Y669" s="89">
        <f t="shared" si="421"/>
        <v>45</v>
      </c>
      <c r="Z669" s="63">
        <f>VLOOKUP($Y669,[1]Edades!$A$3:$H$153,4,FALSE)</f>
        <v>5</v>
      </c>
      <c r="AA669" s="63" t="str">
        <f>VLOOKUP($Y669,[1]Edades!$A$3:$H$153,6,FALSE)</f>
        <v>5 - Adultez</v>
      </c>
      <c r="AB669" s="63">
        <f>VLOOKUP($Y669,[1]Edades!$A$3:$H$153,7,FALSE)</f>
        <v>10</v>
      </c>
      <c r="AC669" s="63" t="str">
        <f>VLOOKUP($Y669,[1]Edades!$A$3:$H$153,8,FALSE)</f>
        <v>45-49</v>
      </c>
      <c r="AD669" s="91" t="s">
        <v>1589</v>
      </c>
      <c r="AE669" s="85">
        <v>1</v>
      </c>
      <c r="AF669" s="85" t="s">
        <v>807</v>
      </c>
      <c r="AG669" s="86" t="s">
        <v>1777</v>
      </c>
      <c r="AH669" s="85" t="s">
        <v>807</v>
      </c>
      <c r="AI669" s="85" t="s">
        <v>807</v>
      </c>
      <c r="AJ669" s="85" t="s">
        <v>807</v>
      </c>
      <c r="AK669" s="86" t="s">
        <v>1592</v>
      </c>
      <c r="AL669" s="85" t="s">
        <v>807</v>
      </c>
      <c r="AM669" s="85" t="s">
        <v>1786</v>
      </c>
      <c r="AN669" s="85" t="s">
        <v>131</v>
      </c>
      <c r="AO669" s="85" t="s">
        <v>131</v>
      </c>
      <c r="AP669" s="85" t="s">
        <v>131</v>
      </c>
      <c r="AQ669" s="75" t="s">
        <v>1841</v>
      </c>
      <c r="AR669" s="53" t="str">
        <f t="shared" si="422"/>
        <v>86568 - Puerto Asís</v>
      </c>
      <c r="AS669" s="85" t="s">
        <v>1655</v>
      </c>
      <c r="AT669" s="85">
        <v>3214534390</v>
      </c>
      <c r="AU669" s="85" t="s">
        <v>1219</v>
      </c>
      <c r="AV669" s="85"/>
      <c r="AW669" s="85"/>
      <c r="AX669" s="85"/>
      <c r="AY669" s="85"/>
      <c r="AZ669" s="85"/>
      <c r="BA669" s="85">
        <v>86</v>
      </c>
      <c r="BB669" s="85" t="s">
        <v>1778</v>
      </c>
      <c r="BC669" s="85">
        <v>86568</v>
      </c>
      <c r="BD669" s="85" t="s">
        <v>1655</v>
      </c>
      <c r="BE669" s="89">
        <v>860010017201</v>
      </c>
      <c r="BF669" s="49" t="s">
        <v>1081</v>
      </c>
      <c r="BG669" s="85" t="s">
        <v>1779</v>
      </c>
      <c r="BH669" s="85" t="s">
        <v>1780</v>
      </c>
      <c r="BI669" s="85">
        <v>4201616</v>
      </c>
      <c r="BJ669" s="85"/>
      <c r="BK669" s="85"/>
      <c r="BL669" s="85" t="s">
        <v>807</v>
      </c>
      <c r="BM669" s="85" t="s">
        <v>130</v>
      </c>
      <c r="BN669" s="85" t="s">
        <v>132</v>
      </c>
      <c r="BO669" s="85">
        <v>0</v>
      </c>
      <c r="BP669" s="85" t="s">
        <v>132</v>
      </c>
      <c r="BQ669" s="85" t="s">
        <v>132</v>
      </c>
      <c r="BR669" s="85" t="s">
        <v>807</v>
      </c>
      <c r="BS669" s="85" t="s">
        <v>807</v>
      </c>
      <c r="BT669" s="90">
        <v>44839</v>
      </c>
      <c r="BU669" s="85" t="s">
        <v>1677</v>
      </c>
      <c r="BV669" s="85" t="s">
        <v>130</v>
      </c>
      <c r="BW669" s="85" t="s">
        <v>807</v>
      </c>
      <c r="BX669" s="85"/>
      <c r="BY669" s="85" t="s">
        <v>132</v>
      </c>
      <c r="BZ669" s="85" t="s">
        <v>807</v>
      </c>
      <c r="CA669" s="85" t="s">
        <v>807</v>
      </c>
      <c r="CB669" s="85"/>
      <c r="CC669" s="85"/>
      <c r="CD669" s="85" t="s">
        <v>131</v>
      </c>
      <c r="CE669" s="88" t="s">
        <v>1681</v>
      </c>
      <c r="CF669" s="80" t="str">
        <f t="shared" si="433"/>
        <v>HTA</v>
      </c>
      <c r="CG669" s="109">
        <v>71</v>
      </c>
      <c r="CH669" s="95">
        <v>175</v>
      </c>
      <c r="CI669" s="50">
        <f t="shared" si="407"/>
        <v>23.183673469387756</v>
      </c>
      <c r="CJ669" s="18" t="str">
        <f t="shared" si="408"/>
        <v>NORMAL</v>
      </c>
      <c r="CK669" s="95">
        <f>Hoja1!L671</f>
        <v>5</v>
      </c>
      <c r="CL669" s="10" t="s">
        <v>1112</v>
      </c>
      <c r="CM669" s="94" t="s">
        <v>1221</v>
      </c>
      <c r="CN669" s="92"/>
      <c r="CO669" s="75">
        <v>1</v>
      </c>
      <c r="CP669" s="119" t="str">
        <f t="shared" si="437"/>
        <v>01/01/1800</v>
      </c>
      <c r="CQ669" s="75">
        <v>2</v>
      </c>
      <c r="CR669" s="65" t="s">
        <v>1222</v>
      </c>
      <c r="CS669" s="75">
        <v>0</v>
      </c>
      <c r="CT669" s="110" t="s">
        <v>131</v>
      </c>
      <c r="CU669" s="93" t="s">
        <v>807</v>
      </c>
      <c r="CV669" s="92"/>
      <c r="CW669" s="102">
        <v>110</v>
      </c>
      <c r="CX669" s="102">
        <v>70</v>
      </c>
      <c r="CY669" s="93" t="s">
        <v>807</v>
      </c>
      <c r="CZ669" s="92" t="s">
        <v>132</v>
      </c>
      <c r="DA669" s="75" t="s">
        <v>807</v>
      </c>
      <c r="DB669" s="92">
        <v>0</v>
      </c>
      <c r="DC669" s="75" t="str">
        <f t="shared" si="409"/>
        <v/>
      </c>
      <c r="DD669" s="16" t="str">
        <f t="shared" si="410"/>
        <v/>
      </c>
      <c r="DE669" s="16" t="str">
        <f t="shared" si="411"/>
        <v/>
      </c>
      <c r="DF669" s="16" t="str">
        <f t="shared" si="427"/>
        <v/>
      </c>
      <c r="DG669" s="16" t="str">
        <f t="shared" si="423"/>
        <v xml:space="preserve"> +  +  + </v>
      </c>
      <c r="DH669" s="16" t="str">
        <f>E669</f>
        <v>HTA</v>
      </c>
      <c r="DI669" s="98"/>
      <c r="DJ669" s="75" t="str">
        <f t="shared" si="412"/>
        <v>NO</v>
      </c>
      <c r="DL669" s="98"/>
      <c r="DM669" s="98"/>
      <c r="DN669" s="75" t="str">
        <f t="shared" si="413"/>
        <v>NO</v>
      </c>
      <c r="DO669" s="98"/>
      <c r="DP669" s="75" t="str">
        <f t="shared" si="414"/>
        <v>NO</v>
      </c>
      <c r="DQ669" s="98"/>
      <c r="DR669" s="75" t="str">
        <f t="shared" si="415"/>
        <v>NO</v>
      </c>
      <c r="DS669" s="98"/>
      <c r="DT669" s="75" t="str">
        <f t="shared" si="416"/>
        <v>NO</v>
      </c>
      <c r="DU669" s="98"/>
      <c r="DV669" s="75" t="str">
        <f t="shared" si="417"/>
        <v>NO</v>
      </c>
      <c r="DW669" s="98"/>
      <c r="DX669" s="75" t="str">
        <f t="shared" si="418"/>
        <v>NO</v>
      </c>
      <c r="DY669" s="98">
        <v>43479</v>
      </c>
      <c r="DZ669" s="75" t="str">
        <f t="shared" si="419"/>
        <v>SI</v>
      </c>
      <c r="EA669" s="98"/>
      <c r="EB669" s="75" t="str">
        <f t="shared" si="420"/>
        <v>NO</v>
      </c>
      <c r="EC669" s="98" t="s">
        <v>807</v>
      </c>
      <c r="ED669" s="92" t="s">
        <v>1530</v>
      </c>
      <c r="EE669" s="92"/>
      <c r="EF669" s="98" t="s">
        <v>807</v>
      </c>
      <c r="EG669" s="94"/>
      <c r="EH669" s="99"/>
      <c r="EI669" s="99" t="s">
        <v>807</v>
      </c>
      <c r="EJ669" s="99"/>
      <c r="EK669" s="101">
        <v>44658</v>
      </c>
      <c r="EL669" s="92">
        <v>0.93</v>
      </c>
      <c r="EM669" s="103">
        <v>44658</v>
      </c>
      <c r="EN669" s="102">
        <v>91.6</v>
      </c>
      <c r="EO669" s="101">
        <v>44658</v>
      </c>
      <c r="EP669" s="92">
        <v>221</v>
      </c>
      <c r="EQ669" s="101">
        <v>44658</v>
      </c>
      <c r="ER669" s="99">
        <f t="shared" si="432"/>
        <v>150.26</v>
      </c>
      <c r="ES669" s="101">
        <v>44658</v>
      </c>
      <c r="ET669" s="192">
        <v>46</v>
      </c>
      <c r="EU669" s="101">
        <v>44658</v>
      </c>
      <c r="EV669" s="92">
        <v>123.7</v>
      </c>
      <c r="EW669" s="101">
        <v>44628</v>
      </c>
      <c r="EX669" s="92"/>
      <c r="EY669" s="103"/>
      <c r="EZ669" s="92"/>
      <c r="FA669" s="102"/>
      <c r="FB669" s="102"/>
      <c r="FC669" s="92"/>
      <c r="FD669" s="92"/>
      <c r="FE669" s="103"/>
      <c r="FF669" s="105"/>
      <c r="FG669" s="101"/>
      <c r="FH669" s="104"/>
      <c r="FI669" s="92"/>
      <c r="FJ669" s="94"/>
      <c r="FK669" s="92"/>
      <c r="FL669" s="97">
        <v>44839</v>
      </c>
      <c r="FM669" s="98" t="s">
        <v>1530</v>
      </c>
      <c r="FN669" s="97">
        <v>44931</v>
      </c>
      <c r="FO669" s="107"/>
      <c r="FP669" s="92" t="s">
        <v>132</v>
      </c>
      <c r="FQ669" s="92" t="s">
        <v>132</v>
      </c>
      <c r="FR669" s="92" t="s">
        <v>132</v>
      </c>
      <c r="FS669" s="107" t="s">
        <v>807</v>
      </c>
      <c r="FT669" s="92" t="s">
        <v>132</v>
      </c>
      <c r="FU669" s="92"/>
      <c r="GM669" s="102"/>
    </row>
    <row r="670" spans="1:195" s="75" customFormat="1" x14ac:dyDescent="0.25">
      <c r="A670" s="85">
        <v>2022</v>
      </c>
      <c r="B670" s="76">
        <v>44926</v>
      </c>
      <c r="C670" s="85" t="s">
        <v>121</v>
      </c>
      <c r="D670" s="85" t="s">
        <v>122</v>
      </c>
      <c r="E670" s="85" t="s">
        <v>123</v>
      </c>
      <c r="F670" s="77">
        <f t="shared" si="425"/>
        <v>669</v>
      </c>
      <c r="G670" s="85" t="s">
        <v>1586</v>
      </c>
      <c r="H670" s="85">
        <v>86</v>
      </c>
      <c r="I670" s="85" t="s">
        <v>797</v>
      </c>
      <c r="J670" s="217" t="s">
        <v>911</v>
      </c>
      <c r="K670" s="77" t="str">
        <f>VLOOKUP(J670,[1]CodMpios!$B$1075:$E$1087,4,FALSE)</f>
        <v>86568 - Puerto Asís</v>
      </c>
      <c r="L670" s="77" t="str">
        <f>VLOOKUP($J670,[1]Coord_Mpios_X_Y!$B$102:$K$114,9,FALSE)</f>
        <v>0,478611463602</v>
      </c>
      <c r="M670" s="77" t="str">
        <f>VLOOKUP($J670,[1]Coord_Mpios_X_Y!$B$102:$K$114,10,FALSE)</f>
        <v>-76,328200149562</v>
      </c>
      <c r="N670" s="86" t="s">
        <v>1784</v>
      </c>
      <c r="O670" s="86" t="s">
        <v>1776</v>
      </c>
      <c r="P670" s="218"/>
      <c r="Q670" s="85" t="s">
        <v>126</v>
      </c>
      <c r="R670" s="108">
        <v>5202307</v>
      </c>
      <c r="S670" s="62" t="str">
        <f t="shared" si="406"/>
        <v>CC5202307</v>
      </c>
      <c r="T670" s="91" t="s">
        <v>1362</v>
      </c>
      <c r="U670" s="85" t="s">
        <v>673</v>
      </c>
      <c r="V670" s="91" t="s">
        <v>222</v>
      </c>
      <c r="W670" s="85" t="s">
        <v>686</v>
      </c>
      <c r="X670" s="87">
        <v>16969</v>
      </c>
      <c r="Y670" s="89">
        <f t="shared" si="421"/>
        <v>46</v>
      </c>
      <c r="Z670" s="63">
        <f>VLOOKUP($Y670,[1]Edades!$A$3:$H$153,4,FALSE)</f>
        <v>5</v>
      </c>
      <c r="AA670" s="63" t="str">
        <f>VLOOKUP($Y670,[1]Edades!$A$3:$H$153,6,FALSE)</f>
        <v>5 - Adultez</v>
      </c>
      <c r="AB670" s="63">
        <f>VLOOKUP($Y670,[1]Edades!$A$3:$H$153,7,FALSE)</f>
        <v>10</v>
      </c>
      <c r="AC670" s="63" t="str">
        <f>VLOOKUP($Y670,[1]Edades!$A$3:$H$153,8,FALSE)</f>
        <v>45-49</v>
      </c>
      <c r="AD670" s="91" t="s">
        <v>1589</v>
      </c>
      <c r="AE670" s="85">
        <v>1</v>
      </c>
      <c r="AF670" s="85" t="s">
        <v>807</v>
      </c>
      <c r="AG670" s="86" t="s">
        <v>1777</v>
      </c>
      <c r="AH670" s="86" t="s">
        <v>132</v>
      </c>
      <c r="AI670" s="85" t="s">
        <v>807</v>
      </c>
      <c r="AJ670" s="85" t="s">
        <v>807</v>
      </c>
      <c r="AK670" s="86" t="s">
        <v>1784</v>
      </c>
      <c r="AL670" s="86" t="s">
        <v>1600</v>
      </c>
      <c r="AM670" s="85" t="s">
        <v>1786</v>
      </c>
      <c r="AN670" s="85" t="s">
        <v>131</v>
      </c>
      <c r="AO670" s="85" t="s">
        <v>131</v>
      </c>
      <c r="AP670" s="85" t="s">
        <v>131</v>
      </c>
      <c r="AQ670" s="75" t="s">
        <v>1841</v>
      </c>
      <c r="AR670" s="53" t="str">
        <f t="shared" si="422"/>
        <v>86568 - Puerto Asís</v>
      </c>
      <c r="AS670" s="85" t="s">
        <v>1655</v>
      </c>
      <c r="AT670" s="85">
        <v>3102032288</v>
      </c>
      <c r="AU670" s="85" t="s">
        <v>1219</v>
      </c>
      <c r="AV670" s="85"/>
      <c r="AW670" s="85"/>
      <c r="AX670" s="85"/>
      <c r="AY670" s="85"/>
      <c r="AZ670" s="85"/>
      <c r="BA670" s="85">
        <v>86</v>
      </c>
      <c r="BB670" s="85" t="s">
        <v>1778</v>
      </c>
      <c r="BC670" s="85">
        <v>86568</v>
      </c>
      <c r="BD670" s="85" t="s">
        <v>1655</v>
      </c>
      <c r="BE670" s="89">
        <v>860010017201</v>
      </c>
      <c r="BF670" s="49" t="s">
        <v>1081</v>
      </c>
      <c r="BG670" s="85" t="s">
        <v>1779</v>
      </c>
      <c r="BH670" s="85" t="s">
        <v>1780</v>
      </c>
      <c r="BI670" s="85">
        <v>4201616</v>
      </c>
      <c r="BJ670" s="85"/>
      <c r="BK670" s="85"/>
      <c r="BL670" s="85" t="s">
        <v>807</v>
      </c>
      <c r="BM670" s="85" t="s">
        <v>130</v>
      </c>
      <c r="BN670" s="85" t="s">
        <v>132</v>
      </c>
      <c r="BO670" s="85">
        <v>0</v>
      </c>
      <c r="BP670" s="85" t="s">
        <v>132</v>
      </c>
      <c r="BQ670" s="85" t="s">
        <v>132</v>
      </c>
      <c r="BR670" s="85" t="s">
        <v>807</v>
      </c>
      <c r="BS670" s="85" t="s">
        <v>807</v>
      </c>
      <c r="BT670" s="90">
        <v>44649</v>
      </c>
      <c r="BU670" s="85" t="s">
        <v>1677</v>
      </c>
      <c r="BV670" s="85" t="s">
        <v>130</v>
      </c>
      <c r="BW670" s="91" t="s">
        <v>1812</v>
      </c>
      <c r="BX670" s="85"/>
      <c r="BY670" s="88" t="s">
        <v>130</v>
      </c>
      <c r="BZ670" s="85" t="s">
        <v>807</v>
      </c>
      <c r="CA670" s="85" t="s">
        <v>807</v>
      </c>
      <c r="CB670" s="85"/>
      <c r="CC670" s="85"/>
      <c r="CD670" s="85" t="s">
        <v>131</v>
      </c>
      <c r="CE670" s="88" t="s">
        <v>1681</v>
      </c>
      <c r="CF670" s="80" t="str">
        <f t="shared" si="433"/>
        <v>HTA</v>
      </c>
      <c r="CG670" s="109">
        <v>73</v>
      </c>
      <c r="CH670" s="95">
        <v>168</v>
      </c>
      <c r="CI670" s="50">
        <f t="shared" si="407"/>
        <v>25.864512471655331</v>
      </c>
      <c r="CJ670" s="18" t="str">
        <f t="shared" si="408"/>
        <v>SOBREPESO</v>
      </c>
      <c r="CK670" s="95">
        <f>Hoja1!L672</f>
        <v>2</v>
      </c>
      <c r="CL670" s="10" t="s">
        <v>1112</v>
      </c>
      <c r="CM670" s="94" t="s">
        <v>1221</v>
      </c>
      <c r="CN670" s="92"/>
      <c r="CO670" s="75">
        <v>1</v>
      </c>
      <c r="CP670" s="119" t="str">
        <f t="shared" si="437"/>
        <v>01/01/1800</v>
      </c>
      <c r="CQ670" s="75">
        <v>2</v>
      </c>
      <c r="CR670" s="65" t="s">
        <v>1222</v>
      </c>
      <c r="CS670" s="75">
        <v>0</v>
      </c>
      <c r="CT670" s="110" t="s">
        <v>131</v>
      </c>
      <c r="CU670" s="93" t="s">
        <v>807</v>
      </c>
      <c r="CV670" s="92"/>
      <c r="CW670" s="102">
        <v>120</v>
      </c>
      <c r="CX670" s="102">
        <v>70</v>
      </c>
      <c r="CY670" s="93" t="s">
        <v>807</v>
      </c>
      <c r="CZ670" s="92" t="s">
        <v>132</v>
      </c>
      <c r="DA670" s="75" t="s">
        <v>807</v>
      </c>
      <c r="DB670" s="92">
        <v>0</v>
      </c>
      <c r="DC670" s="75" t="str">
        <f t="shared" si="409"/>
        <v/>
      </c>
      <c r="DD670" s="16" t="str">
        <f t="shared" si="410"/>
        <v/>
      </c>
      <c r="DE670" s="16" t="str">
        <f t="shared" si="411"/>
        <v/>
      </c>
      <c r="DF670" s="16" t="str">
        <f t="shared" si="427"/>
        <v/>
      </c>
      <c r="DG670" s="16" t="str">
        <f t="shared" si="423"/>
        <v xml:space="preserve"> +  +  + </v>
      </c>
      <c r="DH670" s="16" t="str">
        <f t="shared" ref="DH670:DH671" si="438">E670</f>
        <v>HTA</v>
      </c>
      <c r="DI670" s="98">
        <v>43435</v>
      </c>
      <c r="DJ670" s="75" t="str">
        <f t="shared" si="412"/>
        <v>SI</v>
      </c>
      <c r="DL670" s="98"/>
      <c r="DM670" s="98">
        <v>43024</v>
      </c>
      <c r="DN670" s="75" t="str">
        <f t="shared" si="413"/>
        <v>SI</v>
      </c>
      <c r="DO670" s="98"/>
      <c r="DP670" s="75" t="str">
        <f t="shared" si="414"/>
        <v>NO</v>
      </c>
      <c r="DQ670" s="98"/>
      <c r="DR670" s="75" t="str">
        <f t="shared" si="415"/>
        <v>NO</v>
      </c>
      <c r="DS670" s="98">
        <v>44425</v>
      </c>
      <c r="DT670" s="75" t="str">
        <f t="shared" si="416"/>
        <v>SI</v>
      </c>
      <c r="DU670" s="98"/>
      <c r="DV670" s="75" t="str">
        <f t="shared" si="417"/>
        <v>NO</v>
      </c>
      <c r="DW670" s="98"/>
      <c r="DX670" s="75" t="str">
        <f t="shared" si="418"/>
        <v>NO</v>
      </c>
      <c r="DY670" s="98">
        <v>44634</v>
      </c>
      <c r="DZ670" s="75" t="str">
        <f t="shared" si="419"/>
        <v>SI</v>
      </c>
      <c r="EA670" s="98"/>
      <c r="EB670" s="75" t="str">
        <f t="shared" si="420"/>
        <v>NO</v>
      </c>
      <c r="EC670" s="98" t="s">
        <v>807</v>
      </c>
      <c r="ED670" s="92" t="s">
        <v>1530</v>
      </c>
      <c r="EE670" s="92"/>
      <c r="EF670" s="98" t="s">
        <v>807</v>
      </c>
      <c r="EG670" s="94"/>
      <c r="EH670" s="99"/>
      <c r="EI670" s="99" t="s">
        <v>807</v>
      </c>
      <c r="EJ670" s="99"/>
      <c r="EK670" s="101">
        <v>44638</v>
      </c>
      <c r="EL670" s="92">
        <v>0.94</v>
      </c>
      <c r="EM670" s="103">
        <v>44638</v>
      </c>
      <c r="EN670" s="102">
        <v>156.19999999999999</v>
      </c>
      <c r="EO670" s="101">
        <v>44638</v>
      </c>
      <c r="EP670" s="92">
        <v>127</v>
      </c>
      <c r="EQ670" s="101">
        <v>44638</v>
      </c>
      <c r="ER670" s="99">
        <f t="shared" si="432"/>
        <v>53</v>
      </c>
      <c r="ES670" s="101">
        <v>44638</v>
      </c>
      <c r="ET670" s="192">
        <v>47</v>
      </c>
      <c r="EU670" s="101">
        <v>44638</v>
      </c>
      <c r="EV670" s="92">
        <v>135</v>
      </c>
      <c r="EW670" s="101">
        <v>44313</v>
      </c>
      <c r="EX670" s="92"/>
      <c r="EY670" s="103"/>
      <c r="EZ670" s="92"/>
      <c r="FA670" s="102"/>
      <c r="FB670" s="102"/>
      <c r="FC670" s="92"/>
      <c r="FD670" s="92"/>
      <c r="FE670" s="103">
        <v>44638</v>
      </c>
      <c r="FF670" s="105">
        <v>15.3</v>
      </c>
      <c r="FG670" s="101">
        <v>44005</v>
      </c>
      <c r="FH670" s="104" t="s">
        <v>2098</v>
      </c>
      <c r="FI670" s="92"/>
      <c r="FJ670" s="94"/>
      <c r="FK670" s="92"/>
      <c r="FL670" s="97">
        <v>44915</v>
      </c>
      <c r="FM670" s="98" t="s">
        <v>1530</v>
      </c>
      <c r="FN670" s="97">
        <v>45005</v>
      </c>
      <c r="FO670" s="107"/>
      <c r="FP670" s="92" t="s">
        <v>132</v>
      </c>
      <c r="FQ670" s="92" t="s">
        <v>132</v>
      </c>
      <c r="FR670" s="92" t="s">
        <v>132</v>
      </c>
      <c r="FS670" s="107" t="s">
        <v>807</v>
      </c>
      <c r="FT670" s="92" t="s">
        <v>132</v>
      </c>
      <c r="FU670" s="92"/>
      <c r="GM670" s="102"/>
    </row>
    <row r="671" spans="1:195" s="75" customFormat="1" x14ac:dyDescent="0.25">
      <c r="A671" s="85">
        <v>2022</v>
      </c>
      <c r="B671" s="76">
        <v>44926</v>
      </c>
      <c r="C671" s="85" t="s">
        <v>121</v>
      </c>
      <c r="D671" s="85" t="s">
        <v>122</v>
      </c>
      <c r="E671" s="85" t="s">
        <v>123</v>
      </c>
      <c r="F671" s="77">
        <f t="shared" si="425"/>
        <v>670</v>
      </c>
      <c r="G671" s="85" t="s">
        <v>1586</v>
      </c>
      <c r="H671" s="85">
        <v>86</v>
      </c>
      <c r="I671" s="85" t="s">
        <v>797</v>
      </c>
      <c r="J671" s="217" t="s">
        <v>911</v>
      </c>
      <c r="K671" s="77" t="str">
        <f>VLOOKUP(J671,[1]CodMpios!$B$1075:$E$1087,4,FALSE)</f>
        <v>86568 - Puerto Asís</v>
      </c>
      <c r="L671" s="77" t="str">
        <f>VLOOKUP($J671,[1]Coord_Mpios_X_Y!$B$102:$K$114,9,FALSE)</f>
        <v>0,478611463602</v>
      </c>
      <c r="M671" s="77" t="str">
        <f>VLOOKUP($J671,[1]Coord_Mpios_X_Y!$B$102:$K$114,10,FALSE)</f>
        <v>-76,328200149562</v>
      </c>
      <c r="N671" s="86" t="s">
        <v>1775</v>
      </c>
      <c r="O671" s="86" t="s">
        <v>1776</v>
      </c>
      <c r="P671" s="218"/>
      <c r="Q671" s="85" t="s">
        <v>126</v>
      </c>
      <c r="R671" s="108">
        <v>5293136</v>
      </c>
      <c r="S671" s="62" t="str">
        <f t="shared" si="406"/>
        <v>CC5293136</v>
      </c>
      <c r="T671" s="91" t="s">
        <v>584</v>
      </c>
      <c r="U671" s="85" t="s">
        <v>1370</v>
      </c>
      <c r="V671" s="91" t="s">
        <v>143</v>
      </c>
      <c r="W671" s="85" t="s">
        <v>414</v>
      </c>
      <c r="X671" s="87">
        <v>18502</v>
      </c>
      <c r="Y671" s="89">
        <f t="shared" si="421"/>
        <v>50</v>
      </c>
      <c r="Z671" s="63">
        <f>VLOOKUP($Y671,[1]Edades!$A$3:$H$153,4,FALSE)</f>
        <v>5</v>
      </c>
      <c r="AA671" s="63" t="str">
        <f>VLOOKUP($Y671,[1]Edades!$A$3:$H$153,6,FALSE)</f>
        <v>5 - Adultez</v>
      </c>
      <c r="AB671" s="63">
        <f>VLOOKUP($Y671,[1]Edades!$A$3:$H$153,7,FALSE)</f>
        <v>11</v>
      </c>
      <c r="AC671" s="63" t="str">
        <f>VLOOKUP($Y671,[1]Edades!$A$3:$H$153,8,FALSE)</f>
        <v>50-54</v>
      </c>
      <c r="AD671" s="91" t="s">
        <v>1589</v>
      </c>
      <c r="AE671" s="85">
        <v>1</v>
      </c>
      <c r="AF671" s="85" t="s">
        <v>807</v>
      </c>
      <c r="AG671" s="117" t="s">
        <v>1924</v>
      </c>
      <c r="AH671" s="117" t="s">
        <v>130</v>
      </c>
      <c r="AI671" s="85" t="s">
        <v>1595</v>
      </c>
      <c r="AJ671" s="85" t="s">
        <v>1591</v>
      </c>
      <c r="AK671" s="117" t="s">
        <v>1775</v>
      </c>
      <c r="AL671" s="117" t="s">
        <v>1600</v>
      </c>
      <c r="AM671" s="85" t="s">
        <v>1786</v>
      </c>
      <c r="AN671" s="85" t="s">
        <v>131</v>
      </c>
      <c r="AO671" s="85" t="s">
        <v>131</v>
      </c>
      <c r="AP671" s="85" t="s">
        <v>131</v>
      </c>
      <c r="AQ671" s="75" t="s">
        <v>1841</v>
      </c>
      <c r="AR671" s="53" t="str">
        <f t="shared" si="422"/>
        <v>86568 - Puerto Asís</v>
      </c>
      <c r="AS671" s="85" t="s">
        <v>1655</v>
      </c>
      <c r="AT671" s="85">
        <v>3127143992</v>
      </c>
      <c r="AU671" s="85" t="s">
        <v>1219</v>
      </c>
      <c r="AV671" s="85"/>
      <c r="AW671" s="85"/>
      <c r="AX671" s="85"/>
      <c r="AY671" s="85"/>
      <c r="AZ671" s="85"/>
      <c r="BA671" s="85">
        <v>86</v>
      </c>
      <c r="BB671" s="85" t="s">
        <v>1778</v>
      </c>
      <c r="BC671" s="85">
        <v>86568</v>
      </c>
      <c r="BD671" s="85" t="s">
        <v>1655</v>
      </c>
      <c r="BE671" s="89">
        <v>860010017201</v>
      </c>
      <c r="BF671" s="49" t="s">
        <v>1081</v>
      </c>
      <c r="BG671" s="85" t="s">
        <v>1779</v>
      </c>
      <c r="BH671" s="85" t="s">
        <v>1780</v>
      </c>
      <c r="BI671" s="85">
        <v>4201616</v>
      </c>
      <c r="BJ671" s="85"/>
      <c r="BK671" s="85"/>
      <c r="BL671" s="85" t="s">
        <v>807</v>
      </c>
      <c r="BM671" s="85" t="s">
        <v>130</v>
      </c>
      <c r="BN671" s="85" t="s">
        <v>132</v>
      </c>
      <c r="BO671" s="85">
        <v>0</v>
      </c>
      <c r="BP671" s="85" t="s">
        <v>132</v>
      </c>
      <c r="BQ671" s="85" t="s">
        <v>132</v>
      </c>
      <c r="BR671" s="85" t="s">
        <v>807</v>
      </c>
      <c r="BS671" s="85" t="s">
        <v>807</v>
      </c>
      <c r="BT671" s="90">
        <v>44670</v>
      </c>
      <c r="BU671" s="85" t="s">
        <v>1677</v>
      </c>
      <c r="BV671" s="85" t="s">
        <v>130</v>
      </c>
      <c r="BW671" s="91" t="s">
        <v>1812</v>
      </c>
      <c r="BX671" s="85"/>
      <c r="BY671" s="88" t="s">
        <v>130</v>
      </c>
      <c r="BZ671" s="85" t="s">
        <v>807</v>
      </c>
      <c r="CA671" s="85" t="s">
        <v>807</v>
      </c>
      <c r="CB671" s="85"/>
      <c r="CC671" s="85"/>
      <c r="CD671" s="85" t="s">
        <v>131</v>
      </c>
      <c r="CE671" s="88" t="s">
        <v>1681</v>
      </c>
      <c r="CF671" s="80" t="str">
        <f t="shared" si="433"/>
        <v>HTA</v>
      </c>
      <c r="CG671" s="109">
        <v>84</v>
      </c>
      <c r="CH671" s="95">
        <v>168</v>
      </c>
      <c r="CI671" s="50">
        <f t="shared" si="407"/>
        <v>29.761904761904766</v>
      </c>
      <c r="CJ671" s="18" t="str">
        <f t="shared" si="408"/>
        <v>SOBREPESO</v>
      </c>
      <c r="CK671" s="95">
        <f>Hoja1!L673</f>
        <v>5</v>
      </c>
      <c r="CL671" s="10" t="s">
        <v>1112</v>
      </c>
      <c r="CM671" s="94" t="s">
        <v>1221</v>
      </c>
      <c r="CN671" s="92"/>
      <c r="CO671" s="75">
        <v>1</v>
      </c>
      <c r="CP671" s="119" t="str">
        <f t="shared" si="437"/>
        <v>01/01/1800</v>
      </c>
      <c r="CQ671" s="75">
        <v>2</v>
      </c>
      <c r="CR671" s="65" t="s">
        <v>1222</v>
      </c>
      <c r="CS671" s="75">
        <v>0</v>
      </c>
      <c r="CT671" s="110" t="s">
        <v>131</v>
      </c>
      <c r="CU671" s="93" t="s">
        <v>807</v>
      </c>
      <c r="CV671" s="92"/>
      <c r="CW671" s="102">
        <v>120</v>
      </c>
      <c r="CX671" s="102">
        <v>70</v>
      </c>
      <c r="CY671" s="93" t="s">
        <v>807</v>
      </c>
      <c r="CZ671" s="92" t="s">
        <v>130</v>
      </c>
      <c r="DA671" s="75" t="s">
        <v>807</v>
      </c>
      <c r="DB671" s="92">
        <v>0</v>
      </c>
      <c r="DC671" s="75" t="str">
        <f t="shared" si="409"/>
        <v/>
      </c>
      <c r="DD671" s="16" t="str">
        <f t="shared" si="410"/>
        <v/>
      </c>
      <c r="DE671" s="16" t="str">
        <f t="shared" si="411"/>
        <v/>
      </c>
      <c r="DF671" s="16" t="str">
        <f t="shared" si="427"/>
        <v/>
      </c>
      <c r="DG671" s="16" t="str">
        <f t="shared" si="423"/>
        <v xml:space="preserve"> +  +  + </v>
      </c>
      <c r="DH671" s="16" t="str">
        <f t="shared" si="438"/>
        <v>HTA</v>
      </c>
      <c r="DI671" s="98">
        <v>42707</v>
      </c>
      <c r="DJ671" s="75" t="str">
        <f t="shared" si="412"/>
        <v>SI</v>
      </c>
      <c r="DL671" s="98"/>
      <c r="DM671" s="98">
        <v>43406</v>
      </c>
      <c r="DN671" s="75" t="str">
        <f t="shared" si="413"/>
        <v>SI</v>
      </c>
      <c r="DO671" s="98"/>
      <c r="DP671" s="75" t="str">
        <f t="shared" si="414"/>
        <v>NO</v>
      </c>
      <c r="DQ671" s="98"/>
      <c r="DR671" s="75" t="str">
        <f t="shared" si="415"/>
        <v>NO</v>
      </c>
      <c r="DS671" s="98">
        <v>43418</v>
      </c>
      <c r="DT671" s="75" t="str">
        <f t="shared" si="416"/>
        <v>SI</v>
      </c>
      <c r="DU671" s="98"/>
      <c r="DV671" s="75" t="str">
        <f t="shared" si="417"/>
        <v>NO</v>
      </c>
      <c r="DW671" s="98"/>
      <c r="DX671" s="75" t="str">
        <f t="shared" si="418"/>
        <v>NO</v>
      </c>
      <c r="DY671" s="98">
        <v>44683</v>
      </c>
      <c r="DZ671" s="75" t="str">
        <f t="shared" si="419"/>
        <v>SI</v>
      </c>
      <c r="EA671" s="98"/>
      <c r="EB671" s="75" t="str">
        <f t="shared" si="420"/>
        <v>NO</v>
      </c>
      <c r="EC671" s="98" t="s">
        <v>807</v>
      </c>
      <c r="ED671" s="92" t="s">
        <v>1530</v>
      </c>
      <c r="EE671" s="92"/>
      <c r="EF671" s="98" t="s">
        <v>807</v>
      </c>
      <c r="EG671" s="94"/>
      <c r="EH671" s="99"/>
      <c r="EI671" s="99" t="s">
        <v>807</v>
      </c>
      <c r="EJ671" s="99"/>
      <c r="EK671" s="101">
        <v>44684</v>
      </c>
      <c r="EL671" s="92">
        <v>1.33</v>
      </c>
      <c r="EM671" s="100">
        <v>44684</v>
      </c>
      <c r="EN671" s="102">
        <v>95.5</v>
      </c>
      <c r="EO671" s="101">
        <v>44684</v>
      </c>
      <c r="EP671" s="92">
        <v>160</v>
      </c>
      <c r="EQ671" s="101">
        <v>44684</v>
      </c>
      <c r="ER671" s="99">
        <f t="shared" si="432"/>
        <v>82.76</v>
      </c>
      <c r="ES671" s="101">
        <v>44684</v>
      </c>
      <c r="ET671" s="192">
        <v>46</v>
      </c>
      <c r="EU671" s="101">
        <v>44684</v>
      </c>
      <c r="EV671" s="92">
        <v>156.19999999999999</v>
      </c>
      <c r="EW671" s="101">
        <v>44390</v>
      </c>
      <c r="EX671" s="92"/>
      <c r="EY671" s="103"/>
      <c r="EZ671" s="92"/>
      <c r="FA671" s="102"/>
      <c r="FB671" s="102"/>
      <c r="FC671" s="92"/>
      <c r="FD671" s="92"/>
      <c r="FE671" s="103">
        <v>44684</v>
      </c>
      <c r="FF671" s="105">
        <v>15.8</v>
      </c>
      <c r="FG671" s="101">
        <v>43591</v>
      </c>
      <c r="FH671" s="104" t="s">
        <v>1934</v>
      </c>
      <c r="FI671" s="92"/>
      <c r="FJ671" s="94"/>
      <c r="FK671" s="92"/>
      <c r="FL671" s="97">
        <v>44910</v>
      </c>
      <c r="FM671" s="98" t="s">
        <v>1530</v>
      </c>
      <c r="FN671" s="97">
        <v>45000</v>
      </c>
      <c r="FO671" s="107"/>
      <c r="FP671" s="92" t="s">
        <v>132</v>
      </c>
      <c r="FQ671" s="92" t="s">
        <v>132</v>
      </c>
      <c r="FR671" s="92" t="s">
        <v>132</v>
      </c>
      <c r="FS671" s="107" t="s">
        <v>807</v>
      </c>
      <c r="FT671" s="92" t="s">
        <v>132</v>
      </c>
      <c r="FU671" s="92"/>
      <c r="GM671" s="102"/>
    </row>
    <row r="672" spans="1:195" s="75" customFormat="1" x14ac:dyDescent="0.25">
      <c r="A672" s="85">
        <v>2022</v>
      </c>
      <c r="B672" s="76">
        <v>44926</v>
      </c>
      <c r="C672" s="85" t="s">
        <v>121</v>
      </c>
      <c r="D672" s="85" t="s">
        <v>122</v>
      </c>
      <c r="E672" s="85" t="s">
        <v>123</v>
      </c>
      <c r="F672" s="77">
        <f t="shared" si="425"/>
        <v>671</v>
      </c>
      <c r="G672" s="85" t="s">
        <v>1586</v>
      </c>
      <c r="H672" s="85">
        <v>86</v>
      </c>
      <c r="I672" s="85" t="s">
        <v>797</v>
      </c>
      <c r="J672" s="217" t="s">
        <v>1058</v>
      </c>
      <c r="K672" s="77" t="str">
        <f>VLOOKUP(J672,[1]CodMpios!$B$1075:$E$1087,4,FALSE)</f>
        <v>86865 - Valle Del Guamuez</v>
      </c>
      <c r="L672" s="77" t="str">
        <f>VLOOKUP($J672,[1]Coord_Mpios_X_Y!$B$102:$K$114,9,FALSE)</f>
        <v>0,412963687717</v>
      </c>
      <c r="M672" s="77" t="str">
        <f>VLOOKUP($J672,[1]Coord_Mpios_X_Y!$B$102:$K$114,10,FALSE)</f>
        <v>-76,884092895363</v>
      </c>
      <c r="N672" s="86" t="s">
        <v>1784</v>
      </c>
      <c r="O672" s="86" t="s">
        <v>1776</v>
      </c>
      <c r="P672" s="218"/>
      <c r="Q672" s="85" t="s">
        <v>126</v>
      </c>
      <c r="R672" s="108">
        <v>5298571</v>
      </c>
      <c r="S672" s="62" t="str">
        <f t="shared" si="406"/>
        <v>CC5298571</v>
      </c>
      <c r="T672" s="91" t="s">
        <v>652</v>
      </c>
      <c r="U672" s="85" t="s">
        <v>530</v>
      </c>
      <c r="V672" s="85" t="s">
        <v>632</v>
      </c>
      <c r="W672" s="85" t="s">
        <v>176</v>
      </c>
      <c r="X672" s="193">
        <v>17828</v>
      </c>
      <c r="Y672" s="89">
        <f t="shared" si="421"/>
        <v>48</v>
      </c>
      <c r="Z672" s="63">
        <f>VLOOKUP($Y672,[1]Edades!$A$3:$H$153,4,FALSE)</f>
        <v>5</v>
      </c>
      <c r="AA672" s="63" t="str">
        <f>VLOOKUP($Y672,[1]Edades!$A$3:$H$153,6,FALSE)</f>
        <v>5 - Adultez</v>
      </c>
      <c r="AB672" s="63">
        <f>VLOOKUP($Y672,[1]Edades!$A$3:$H$153,7,FALSE)</f>
        <v>10</v>
      </c>
      <c r="AC672" s="63" t="str">
        <f>VLOOKUP($Y672,[1]Edades!$A$3:$H$153,8,FALSE)</f>
        <v>45-49</v>
      </c>
      <c r="AD672" s="91" t="s">
        <v>1589</v>
      </c>
      <c r="AE672" s="85">
        <v>1</v>
      </c>
      <c r="AF672" s="85" t="s">
        <v>807</v>
      </c>
      <c r="AG672" s="86" t="s">
        <v>1777</v>
      </c>
      <c r="AH672" s="85" t="s">
        <v>807</v>
      </c>
      <c r="AI672" s="85" t="s">
        <v>807</v>
      </c>
      <c r="AJ672" s="85" t="s">
        <v>807</v>
      </c>
      <c r="AK672" s="86" t="s">
        <v>1784</v>
      </c>
      <c r="AL672" s="85" t="s">
        <v>807</v>
      </c>
      <c r="AM672" s="85" t="s">
        <v>1786</v>
      </c>
      <c r="AN672" s="85" t="s">
        <v>131</v>
      </c>
      <c r="AO672" s="85" t="s">
        <v>131</v>
      </c>
      <c r="AP672" s="85" t="s">
        <v>131</v>
      </c>
      <c r="AQ672" s="75" t="s">
        <v>1841</v>
      </c>
      <c r="AR672" s="53" t="str">
        <f t="shared" si="422"/>
        <v>86865 - Valle Del Guamuez</v>
      </c>
      <c r="AS672" s="85" t="s">
        <v>1668</v>
      </c>
      <c r="AT672" s="88" t="s">
        <v>1609</v>
      </c>
      <c r="AU672" s="85" t="s">
        <v>1219</v>
      </c>
      <c r="AV672" s="85"/>
      <c r="AW672" s="85"/>
      <c r="AX672" s="85"/>
      <c r="AY672" s="85"/>
      <c r="AZ672" s="85"/>
      <c r="BA672" s="85">
        <v>86</v>
      </c>
      <c r="BB672" s="85" t="s">
        <v>1778</v>
      </c>
      <c r="BC672" s="85">
        <v>86865</v>
      </c>
      <c r="BD672" s="85" t="s">
        <v>1668</v>
      </c>
      <c r="BE672" s="89">
        <v>860010017201</v>
      </c>
      <c r="BF672" s="49" t="s">
        <v>1084</v>
      </c>
      <c r="BG672" s="85" t="s">
        <v>1779</v>
      </c>
      <c r="BH672" s="85" t="s">
        <v>1780</v>
      </c>
      <c r="BI672" s="85">
        <v>4201616</v>
      </c>
      <c r="BJ672" s="85"/>
      <c r="BK672" s="85"/>
      <c r="BL672" s="85" t="s">
        <v>807</v>
      </c>
      <c r="BM672" s="85" t="s">
        <v>807</v>
      </c>
      <c r="BN672" s="85" t="s">
        <v>807</v>
      </c>
      <c r="BO672" s="85">
        <v>0</v>
      </c>
      <c r="BP672" s="85" t="s">
        <v>132</v>
      </c>
      <c r="BQ672" s="85" t="s">
        <v>132</v>
      </c>
      <c r="BR672" s="85" t="s">
        <v>807</v>
      </c>
      <c r="BS672" s="85" t="s">
        <v>807</v>
      </c>
      <c r="BT672" s="90"/>
      <c r="BU672" s="85" t="s">
        <v>1677</v>
      </c>
      <c r="BV672" s="85" t="s">
        <v>130</v>
      </c>
      <c r="BW672" s="85" t="s">
        <v>807</v>
      </c>
      <c r="BX672" s="85"/>
      <c r="BY672" s="91" t="s">
        <v>807</v>
      </c>
      <c r="BZ672" s="85" t="s">
        <v>807</v>
      </c>
      <c r="CA672" s="85" t="s">
        <v>807</v>
      </c>
      <c r="CB672" s="85"/>
      <c r="CC672" s="85"/>
      <c r="CD672" s="207" t="s">
        <v>807</v>
      </c>
      <c r="CE672" s="88" t="s">
        <v>1681</v>
      </c>
      <c r="CF672" s="80" t="str">
        <f t="shared" si="433"/>
        <v>HTA</v>
      </c>
      <c r="CG672" s="98"/>
      <c r="CH672" s="98"/>
      <c r="CI672" s="50" t="e">
        <f t="shared" si="407"/>
        <v>#DIV/0!</v>
      </c>
      <c r="CJ672" s="18" t="str">
        <f t="shared" si="408"/>
        <v>SIN DATO</v>
      </c>
      <c r="CK672" s="95" t="e">
        <f>Hoja1!L674</f>
        <v>#NUM!</v>
      </c>
      <c r="CL672" s="10" t="s">
        <v>807</v>
      </c>
      <c r="CM672" s="94" t="s">
        <v>1221</v>
      </c>
      <c r="CN672" s="92"/>
      <c r="CO672" s="75">
        <v>1</v>
      </c>
      <c r="CP672" s="119" t="str">
        <f t="shared" si="437"/>
        <v>01/01/1800</v>
      </c>
      <c r="CQ672" s="75">
        <v>2</v>
      </c>
      <c r="CR672" s="65" t="s">
        <v>1222</v>
      </c>
      <c r="CS672" s="75">
        <v>0</v>
      </c>
      <c r="CT672" s="110" t="s">
        <v>131</v>
      </c>
      <c r="CU672" s="93" t="s">
        <v>807</v>
      </c>
      <c r="CV672" s="92"/>
      <c r="CW672" s="93"/>
      <c r="CX672" s="93"/>
      <c r="CY672" s="93" t="s">
        <v>807</v>
      </c>
      <c r="CZ672" s="93" t="s">
        <v>807</v>
      </c>
      <c r="DA672" s="75" t="s">
        <v>807</v>
      </c>
      <c r="DB672" s="92">
        <v>0</v>
      </c>
      <c r="DC672" s="75" t="str">
        <f t="shared" si="409"/>
        <v/>
      </c>
      <c r="DD672" s="16" t="str">
        <f t="shared" si="410"/>
        <v/>
      </c>
      <c r="DE672" s="16" t="str">
        <f t="shared" si="411"/>
        <v/>
      </c>
      <c r="DF672" s="16" t="str">
        <f t="shared" si="427"/>
        <v/>
      </c>
      <c r="DG672" s="16" t="str">
        <f t="shared" si="423"/>
        <v xml:space="preserve"> +  +  + </v>
      </c>
      <c r="DH672" s="16" t="str">
        <f>E672</f>
        <v>HTA</v>
      </c>
      <c r="DI672" s="98"/>
      <c r="DJ672" s="75" t="str">
        <f t="shared" si="412"/>
        <v>NO</v>
      </c>
      <c r="DL672" s="98"/>
      <c r="DM672" s="98"/>
      <c r="DN672" s="75" t="str">
        <f t="shared" si="413"/>
        <v>NO</v>
      </c>
      <c r="DO672" s="98"/>
      <c r="DP672" s="75" t="str">
        <f t="shared" si="414"/>
        <v>NO</v>
      </c>
      <c r="DQ672" s="98"/>
      <c r="DR672" s="75" t="str">
        <f t="shared" si="415"/>
        <v>NO</v>
      </c>
      <c r="DS672" s="98"/>
      <c r="DT672" s="75" t="str">
        <f t="shared" si="416"/>
        <v>NO</v>
      </c>
      <c r="DU672" s="98"/>
      <c r="DV672" s="75" t="str">
        <f t="shared" si="417"/>
        <v>NO</v>
      </c>
      <c r="DW672" s="98"/>
      <c r="DX672" s="75" t="str">
        <f t="shared" si="418"/>
        <v>NO</v>
      </c>
      <c r="DY672" s="98"/>
      <c r="DZ672" s="75" t="str">
        <f t="shared" si="419"/>
        <v>NO</v>
      </c>
      <c r="EA672" s="98"/>
      <c r="EB672" s="75" t="str">
        <f t="shared" si="420"/>
        <v>NO</v>
      </c>
      <c r="EC672" s="98" t="s">
        <v>807</v>
      </c>
      <c r="ED672" s="92" t="s">
        <v>1530</v>
      </c>
      <c r="EE672" s="92"/>
      <c r="EF672" s="98" t="s">
        <v>807</v>
      </c>
      <c r="EG672" s="94"/>
      <c r="EH672" s="99" t="s">
        <v>131</v>
      </c>
      <c r="EI672" s="99" t="s">
        <v>807</v>
      </c>
      <c r="EJ672" s="99"/>
      <c r="EK672" s="101"/>
      <c r="EL672" s="92"/>
      <c r="EM672" s="103"/>
      <c r="EN672" s="102"/>
      <c r="EO672" s="101"/>
      <c r="EP672" s="92"/>
      <c r="EQ672" s="101"/>
      <c r="ER672" s="99">
        <f t="shared" si="432"/>
        <v>0</v>
      </c>
      <c r="ES672" s="101"/>
      <c r="ET672" s="192"/>
      <c r="EU672" s="101"/>
      <c r="EV672" s="92"/>
      <c r="EW672" s="101"/>
      <c r="EX672" s="92"/>
      <c r="EY672" s="103"/>
      <c r="EZ672" s="92"/>
      <c r="FA672" s="102"/>
      <c r="FB672" s="102"/>
      <c r="FC672" s="92"/>
      <c r="FD672" s="92"/>
      <c r="FE672" s="103"/>
      <c r="FF672" s="105"/>
      <c r="FG672" s="101"/>
      <c r="FH672" s="105"/>
      <c r="FI672" s="92"/>
      <c r="FJ672" s="94"/>
      <c r="FK672" s="92"/>
      <c r="FL672" s="97"/>
      <c r="FM672" s="98" t="s">
        <v>1530</v>
      </c>
      <c r="FN672" s="97"/>
      <c r="FO672" s="107" t="s">
        <v>807</v>
      </c>
      <c r="FP672" s="107" t="s">
        <v>807</v>
      </c>
      <c r="FQ672" s="107" t="s">
        <v>807</v>
      </c>
      <c r="FR672" s="107" t="s">
        <v>807</v>
      </c>
      <c r="FS672" s="92" t="s">
        <v>807</v>
      </c>
      <c r="FT672" s="107" t="s">
        <v>807</v>
      </c>
      <c r="FU672" s="92"/>
      <c r="GM672" s="102"/>
    </row>
    <row r="673" spans="1:195" s="75" customFormat="1" x14ac:dyDescent="0.25">
      <c r="A673" s="85">
        <v>2022</v>
      </c>
      <c r="B673" s="76">
        <v>44926</v>
      </c>
      <c r="C673" s="85" t="s">
        <v>121</v>
      </c>
      <c r="D673" s="85" t="s">
        <v>122</v>
      </c>
      <c r="E673" s="85" t="s">
        <v>1475</v>
      </c>
      <c r="F673" s="77">
        <f t="shared" si="425"/>
        <v>672</v>
      </c>
      <c r="G673" s="85" t="s">
        <v>1586</v>
      </c>
      <c r="H673" s="85">
        <v>86</v>
      </c>
      <c r="I673" s="85" t="s">
        <v>797</v>
      </c>
      <c r="J673" s="217" t="s">
        <v>911</v>
      </c>
      <c r="K673" s="77" t="str">
        <f>VLOOKUP(J673,[1]CodMpios!$B$1075:$E$1087,4,FALSE)</f>
        <v>86568 - Puerto Asís</v>
      </c>
      <c r="L673" s="77" t="str">
        <f>VLOOKUP($J673,[1]Coord_Mpios_X_Y!$B$102:$K$114,9,FALSE)</f>
        <v>0,478611463602</v>
      </c>
      <c r="M673" s="77" t="str">
        <f>VLOOKUP($J673,[1]Coord_Mpios_X_Y!$B$102:$K$114,10,FALSE)</f>
        <v>-76,328200149562</v>
      </c>
      <c r="N673" s="86" t="s">
        <v>1784</v>
      </c>
      <c r="O673" s="86" t="s">
        <v>1776</v>
      </c>
      <c r="P673" s="218"/>
      <c r="Q673" s="85" t="s">
        <v>126</v>
      </c>
      <c r="R673" s="108">
        <v>5298581</v>
      </c>
      <c r="S673" s="62" t="str">
        <f t="shared" si="406"/>
        <v>CC5298581</v>
      </c>
      <c r="T673" s="91" t="s">
        <v>231</v>
      </c>
      <c r="U673" s="85" t="s">
        <v>530</v>
      </c>
      <c r="V673" s="91" t="s">
        <v>256</v>
      </c>
      <c r="W673" s="85" t="s">
        <v>176</v>
      </c>
      <c r="X673" s="87">
        <v>20105</v>
      </c>
      <c r="Y673" s="89">
        <f t="shared" si="421"/>
        <v>55</v>
      </c>
      <c r="Z673" s="63">
        <f>VLOOKUP($Y673,[1]Edades!$A$3:$H$153,4,FALSE)</f>
        <v>5</v>
      </c>
      <c r="AA673" s="63" t="str">
        <f>VLOOKUP($Y673,[1]Edades!$A$3:$H$153,6,FALSE)</f>
        <v>5 - Adultez</v>
      </c>
      <c r="AB673" s="63">
        <f>VLOOKUP($Y673,[1]Edades!$A$3:$H$153,7,FALSE)</f>
        <v>12</v>
      </c>
      <c r="AC673" s="63" t="str">
        <f>VLOOKUP($Y673,[1]Edades!$A$3:$H$153,8,FALSE)</f>
        <v>55-59</v>
      </c>
      <c r="AD673" s="91" t="s">
        <v>1589</v>
      </c>
      <c r="AE673" s="85">
        <v>1</v>
      </c>
      <c r="AF673" s="85" t="s">
        <v>807</v>
      </c>
      <c r="AG673" s="86" t="s">
        <v>1777</v>
      </c>
      <c r="AH673" s="85" t="s">
        <v>807</v>
      </c>
      <c r="AI673" s="85" t="s">
        <v>807</v>
      </c>
      <c r="AJ673" s="85" t="s">
        <v>807</v>
      </c>
      <c r="AK673" s="86" t="s">
        <v>1784</v>
      </c>
      <c r="AL673" s="86" t="s">
        <v>1601</v>
      </c>
      <c r="AM673" s="85" t="s">
        <v>1786</v>
      </c>
      <c r="AN673" s="85" t="s">
        <v>131</v>
      </c>
      <c r="AO673" s="85" t="s">
        <v>131</v>
      </c>
      <c r="AP673" s="85" t="s">
        <v>131</v>
      </c>
      <c r="AQ673" s="75" t="s">
        <v>1841</v>
      </c>
      <c r="AR673" s="53" t="str">
        <f t="shared" si="422"/>
        <v>86568 - Puerto Asís</v>
      </c>
      <c r="AS673" s="85" t="s">
        <v>1655</v>
      </c>
      <c r="AT673" s="85">
        <v>3115960344</v>
      </c>
      <c r="AU673" s="85" t="s">
        <v>1219</v>
      </c>
      <c r="AV673" s="85"/>
      <c r="AW673" s="85"/>
      <c r="AX673" s="85"/>
      <c r="AY673" s="85"/>
      <c r="AZ673" s="85"/>
      <c r="BA673" s="85">
        <v>86</v>
      </c>
      <c r="BB673" s="85" t="s">
        <v>1778</v>
      </c>
      <c r="BC673" s="85">
        <v>86568</v>
      </c>
      <c r="BD673" s="85" t="s">
        <v>1655</v>
      </c>
      <c r="BE673" s="89">
        <v>860010017201</v>
      </c>
      <c r="BF673" s="49" t="s">
        <v>1081</v>
      </c>
      <c r="BG673" s="85" t="s">
        <v>1779</v>
      </c>
      <c r="BH673" s="85" t="s">
        <v>1780</v>
      </c>
      <c r="BI673" s="85">
        <v>4201616</v>
      </c>
      <c r="BJ673" s="85"/>
      <c r="BK673" s="85"/>
      <c r="BL673" s="85" t="s">
        <v>1826</v>
      </c>
      <c r="BM673" s="85" t="s">
        <v>130</v>
      </c>
      <c r="BN673" s="85" t="s">
        <v>132</v>
      </c>
      <c r="BO673" s="85">
        <v>0</v>
      </c>
      <c r="BP673" s="85" t="s">
        <v>132</v>
      </c>
      <c r="BQ673" s="85" t="s">
        <v>132</v>
      </c>
      <c r="BR673" s="85" t="s">
        <v>807</v>
      </c>
      <c r="BS673" s="85" t="s">
        <v>807</v>
      </c>
      <c r="BT673" s="90">
        <v>44707</v>
      </c>
      <c r="BU673" s="85" t="s">
        <v>1677</v>
      </c>
      <c r="BV673" s="85" t="s">
        <v>130</v>
      </c>
      <c r="BW673" s="91" t="s">
        <v>1530</v>
      </c>
      <c r="BX673" s="85"/>
      <c r="BY673" s="85" t="s">
        <v>132</v>
      </c>
      <c r="BZ673" s="85" t="s">
        <v>807</v>
      </c>
      <c r="CA673" s="85" t="s">
        <v>807</v>
      </c>
      <c r="CB673" s="85"/>
      <c r="CC673" s="85"/>
      <c r="CD673" s="85" t="s">
        <v>131</v>
      </c>
      <c r="CE673" s="88" t="s">
        <v>1681</v>
      </c>
      <c r="CF673" s="80" t="str">
        <f t="shared" si="433"/>
        <v>HTA + DM</v>
      </c>
      <c r="CG673" s="109">
        <v>96</v>
      </c>
      <c r="CH673" s="95">
        <v>165</v>
      </c>
      <c r="CI673" s="50">
        <f t="shared" si="407"/>
        <v>35.261707988980717</v>
      </c>
      <c r="CJ673" s="18" t="str">
        <f t="shared" si="408"/>
        <v>OBESIDAD</v>
      </c>
      <c r="CK673" s="95">
        <f>Hoja1!L675</f>
        <v>13</v>
      </c>
      <c r="CL673" s="10" t="s">
        <v>1113</v>
      </c>
      <c r="CM673" s="94" t="s">
        <v>1221</v>
      </c>
      <c r="CN673" s="92"/>
      <c r="CO673" s="75">
        <v>1</v>
      </c>
      <c r="CP673" s="98">
        <v>42005</v>
      </c>
      <c r="CQ673" s="75">
        <v>1</v>
      </c>
      <c r="CR673" s="94" t="s">
        <v>1221</v>
      </c>
      <c r="CS673" s="75">
        <v>1</v>
      </c>
      <c r="CT673" s="110" t="s">
        <v>1707</v>
      </c>
      <c r="CU673" s="93" t="s">
        <v>807</v>
      </c>
      <c r="CV673" s="92"/>
      <c r="CW673" s="102">
        <v>140</v>
      </c>
      <c r="CX673" s="102">
        <v>80</v>
      </c>
      <c r="CY673" s="93" t="s">
        <v>807</v>
      </c>
      <c r="CZ673" s="92" t="s">
        <v>132</v>
      </c>
      <c r="DA673" s="75" t="s">
        <v>807</v>
      </c>
      <c r="DB673" s="92">
        <v>0</v>
      </c>
      <c r="DC673" s="75" t="str">
        <f t="shared" si="409"/>
        <v/>
      </c>
      <c r="DD673" s="16" t="str">
        <f t="shared" si="410"/>
        <v/>
      </c>
      <c r="DE673" s="16" t="str">
        <f t="shared" si="411"/>
        <v/>
      </c>
      <c r="DF673" s="16" t="str">
        <f t="shared" si="427"/>
        <v/>
      </c>
      <c r="DG673" s="16" t="str">
        <f t="shared" si="423"/>
        <v xml:space="preserve"> +  +  + </v>
      </c>
      <c r="DH673" s="16" t="str">
        <f>E673</f>
        <v>HTA + DM</v>
      </c>
      <c r="DI673" s="98">
        <v>43547</v>
      </c>
      <c r="DJ673" s="75" t="str">
        <f t="shared" si="412"/>
        <v>SI</v>
      </c>
      <c r="DL673" s="98"/>
      <c r="DM673" s="98">
        <v>44460</v>
      </c>
      <c r="DN673" s="75" t="str">
        <f t="shared" si="413"/>
        <v>SI</v>
      </c>
      <c r="DO673" s="98"/>
      <c r="DP673" s="75" t="str">
        <f t="shared" si="414"/>
        <v>NO</v>
      </c>
      <c r="DQ673" s="98"/>
      <c r="DR673" s="75" t="str">
        <f t="shared" si="415"/>
        <v>NO</v>
      </c>
      <c r="DS673" s="98">
        <v>43538</v>
      </c>
      <c r="DT673" s="75" t="str">
        <f t="shared" si="416"/>
        <v>SI</v>
      </c>
      <c r="DU673" s="98"/>
      <c r="DV673" s="75" t="str">
        <f t="shared" si="417"/>
        <v>NO</v>
      </c>
      <c r="DW673" s="98">
        <v>43423</v>
      </c>
      <c r="DX673" s="75" t="str">
        <f t="shared" si="418"/>
        <v>SI</v>
      </c>
      <c r="DY673" s="98">
        <v>44695</v>
      </c>
      <c r="DZ673" s="75" t="str">
        <f t="shared" si="419"/>
        <v>SI</v>
      </c>
      <c r="EA673" s="98"/>
      <c r="EB673" s="75" t="str">
        <f t="shared" si="420"/>
        <v>NO</v>
      </c>
      <c r="EC673" s="98" t="s">
        <v>807</v>
      </c>
      <c r="ED673" s="92" t="s">
        <v>1530</v>
      </c>
      <c r="EE673" s="92"/>
      <c r="EF673" s="98" t="s">
        <v>807</v>
      </c>
      <c r="EG673" s="94"/>
      <c r="EH673" s="99"/>
      <c r="EI673" s="99" t="s">
        <v>807</v>
      </c>
      <c r="EJ673" s="99"/>
      <c r="EK673" s="101">
        <v>44677</v>
      </c>
      <c r="EL673" s="92">
        <v>0.81</v>
      </c>
      <c r="EM673" s="103">
        <v>44677</v>
      </c>
      <c r="EN673" s="102">
        <v>145.1</v>
      </c>
      <c r="EO673" s="101">
        <v>44677</v>
      </c>
      <c r="EP673" s="92">
        <v>183</v>
      </c>
      <c r="EQ673" s="101">
        <v>44677</v>
      </c>
      <c r="ER673" s="99">
        <f t="shared" si="432"/>
        <v>97.6</v>
      </c>
      <c r="ES673" s="101">
        <v>44677</v>
      </c>
      <c r="ET673" s="192">
        <v>47</v>
      </c>
      <c r="EU673" s="101">
        <v>44677</v>
      </c>
      <c r="EV673" s="92">
        <v>192</v>
      </c>
      <c r="EW673" s="101">
        <v>43895</v>
      </c>
      <c r="EX673" s="92"/>
      <c r="EY673" s="103">
        <v>44677</v>
      </c>
      <c r="EZ673" s="92">
        <v>6.1</v>
      </c>
      <c r="FA673" s="102"/>
      <c r="FB673" s="102"/>
      <c r="FC673" s="92"/>
      <c r="FD673" s="92"/>
      <c r="FE673" s="103">
        <v>44677</v>
      </c>
      <c r="FF673" s="105">
        <v>5</v>
      </c>
      <c r="FG673" s="101">
        <v>44677</v>
      </c>
      <c r="FH673" s="104" t="s">
        <v>2099</v>
      </c>
      <c r="FI673" s="92"/>
      <c r="FJ673" s="94"/>
      <c r="FK673" s="92"/>
      <c r="FL673" s="97">
        <v>44707</v>
      </c>
      <c r="FM673" s="98" t="s">
        <v>1530</v>
      </c>
      <c r="FN673" s="97">
        <v>44799</v>
      </c>
      <c r="FO673" s="107" t="s">
        <v>807</v>
      </c>
      <c r="FP673" s="92" t="s">
        <v>132</v>
      </c>
      <c r="FQ673" s="92" t="s">
        <v>132</v>
      </c>
      <c r="FR673" s="92" t="s">
        <v>132</v>
      </c>
      <c r="FS673" s="107" t="s">
        <v>807</v>
      </c>
      <c r="FT673" s="92" t="s">
        <v>132</v>
      </c>
      <c r="FU673" s="92"/>
      <c r="GM673" s="102"/>
    </row>
    <row r="674" spans="1:195" s="75" customFormat="1" x14ac:dyDescent="0.25">
      <c r="A674" s="85">
        <v>2022</v>
      </c>
      <c r="B674" s="76">
        <v>44926</v>
      </c>
      <c r="C674" s="85" t="s">
        <v>121</v>
      </c>
      <c r="D674" s="85" t="s">
        <v>122</v>
      </c>
      <c r="E674" s="85" t="s">
        <v>123</v>
      </c>
      <c r="F674" s="77">
        <f t="shared" si="425"/>
        <v>673</v>
      </c>
      <c r="G674" s="85" t="s">
        <v>1586</v>
      </c>
      <c r="H674" s="85">
        <v>86</v>
      </c>
      <c r="I674" s="85" t="s">
        <v>797</v>
      </c>
      <c r="J674" s="217" t="s">
        <v>1058</v>
      </c>
      <c r="K674" s="77" t="str">
        <f>VLOOKUP(J674,[1]CodMpios!$B$1075:$E$1087,4,FALSE)</f>
        <v>86865 - Valle Del Guamuez</v>
      </c>
      <c r="L674" s="77" t="str">
        <f>VLOOKUP($J674,[1]Coord_Mpios_X_Y!$B$102:$K$114,9,FALSE)</f>
        <v>0,412963687717</v>
      </c>
      <c r="M674" s="77" t="str">
        <f>VLOOKUP($J674,[1]Coord_Mpios_X_Y!$B$102:$K$114,10,FALSE)</f>
        <v>-76,884092895363</v>
      </c>
      <c r="N674" s="86" t="s">
        <v>1592</v>
      </c>
      <c r="O674" s="86" t="s">
        <v>1776</v>
      </c>
      <c r="P674" s="218"/>
      <c r="Q674" s="85" t="s">
        <v>126</v>
      </c>
      <c r="R674" s="108">
        <v>5307230</v>
      </c>
      <c r="S674" s="62" t="str">
        <f t="shared" si="406"/>
        <v>CC5307230</v>
      </c>
      <c r="T674" s="91" t="s">
        <v>164</v>
      </c>
      <c r="U674" s="85" t="s">
        <v>494</v>
      </c>
      <c r="V674" s="85" t="s">
        <v>1428</v>
      </c>
      <c r="W674" s="85" t="s">
        <v>528</v>
      </c>
      <c r="X674" s="193">
        <v>17075</v>
      </c>
      <c r="Y674" s="89">
        <f t="shared" si="421"/>
        <v>46</v>
      </c>
      <c r="Z674" s="63">
        <f>VLOOKUP($Y674,[1]Edades!$A$3:$H$153,4,FALSE)</f>
        <v>5</v>
      </c>
      <c r="AA674" s="63" t="str">
        <f>VLOOKUP($Y674,[1]Edades!$A$3:$H$153,6,FALSE)</f>
        <v>5 - Adultez</v>
      </c>
      <c r="AB674" s="63">
        <f>VLOOKUP($Y674,[1]Edades!$A$3:$H$153,7,FALSE)</f>
        <v>10</v>
      </c>
      <c r="AC674" s="63" t="str">
        <f>VLOOKUP($Y674,[1]Edades!$A$3:$H$153,8,FALSE)</f>
        <v>45-49</v>
      </c>
      <c r="AD674" s="91" t="s">
        <v>1589</v>
      </c>
      <c r="AE674" s="85">
        <v>1</v>
      </c>
      <c r="AF674" s="85" t="s">
        <v>807</v>
      </c>
      <c r="AG674" s="86" t="s">
        <v>1777</v>
      </c>
      <c r="AH674" s="85" t="s">
        <v>807</v>
      </c>
      <c r="AI674" s="85" t="s">
        <v>1596</v>
      </c>
      <c r="AJ674" s="85" t="s">
        <v>1592</v>
      </c>
      <c r="AK674" s="86" t="s">
        <v>1592</v>
      </c>
      <c r="AL674" s="86" t="s">
        <v>1601</v>
      </c>
      <c r="AM674" s="85" t="s">
        <v>1786</v>
      </c>
      <c r="AN674" s="85" t="s">
        <v>131</v>
      </c>
      <c r="AO674" s="85" t="s">
        <v>131</v>
      </c>
      <c r="AP674" s="85" t="s">
        <v>131</v>
      </c>
      <c r="AQ674" s="75" t="s">
        <v>1841</v>
      </c>
      <c r="AR674" s="53" t="str">
        <f t="shared" si="422"/>
        <v>86865 - Valle Del Guamuez</v>
      </c>
      <c r="AS674" s="85" t="s">
        <v>1668</v>
      </c>
      <c r="AT674" s="88">
        <v>3128280132</v>
      </c>
      <c r="AU674" s="85" t="s">
        <v>1219</v>
      </c>
      <c r="AV674" s="85"/>
      <c r="AW674" s="85"/>
      <c r="AX674" s="85"/>
      <c r="AY674" s="85"/>
      <c r="AZ674" s="85"/>
      <c r="BA674" s="85">
        <v>86</v>
      </c>
      <c r="BB674" s="85" t="s">
        <v>1778</v>
      </c>
      <c r="BC674" s="85">
        <v>86865</v>
      </c>
      <c r="BD674" s="85" t="s">
        <v>1668</v>
      </c>
      <c r="BE674" s="89">
        <v>860010017201</v>
      </c>
      <c r="BF674" s="49" t="s">
        <v>1084</v>
      </c>
      <c r="BG674" s="85" t="s">
        <v>1779</v>
      </c>
      <c r="BH674" s="85" t="s">
        <v>1780</v>
      </c>
      <c r="BI674" s="85">
        <v>4201616</v>
      </c>
      <c r="BJ674" s="85"/>
      <c r="BK674" s="85"/>
      <c r="BL674" s="85" t="s">
        <v>807</v>
      </c>
      <c r="BM674" s="85" t="s">
        <v>130</v>
      </c>
      <c r="BN674" s="91" t="s">
        <v>132</v>
      </c>
      <c r="BO674" s="85">
        <v>0</v>
      </c>
      <c r="BP674" s="85" t="s">
        <v>132</v>
      </c>
      <c r="BQ674" s="85" t="s">
        <v>132</v>
      </c>
      <c r="BR674" s="85" t="s">
        <v>1676</v>
      </c>
      <c r="BS674" s="85" t="s">
        <v>807</v>
      </c>
      <c r="BT674" s="90"/>
      <c r="BU674" s="85" t="s">
        <v>1677</v>
      </c>
      <c r="BV674" s="85" t="s">
        <v>130</v>
      </c>
      <c r="BW674" s="91" t="s">
        <v>2100</v>
      </c>
      <c r="BX674" s="85" t="s">
        <v>132</v>
      </c>
      <c r="BY674" s="85" t="s">
        <v>132</v>
      </c>
      <c r="BZ674" s="85" t="s">
        <v>130</v>
      </c>
      <c r="CA674" s="85" t="s">
        <v>130</v>
      </c>
      <c r="CB674" s="85" t="s">
        <v>132</v>
      </c>
      <c r="CC674" s="85"/>
      <c r="CD674" s="85" t="s">
        <v>1704</v>
      </c>
      <c r="CE674" s="85" t="s">
        <v>1681</v>
      </c>
      <c r="CF674" s="85" t="s">
        <v>2101</v>
      </c>
      <c r="CG674" s="98"/>
      <c r="CH674" s="98"/>
      <c r="CI674" s="50" t="e">
        <f t="shared" si="407"/>
        <v>#DIV/0!</v>
      </c>
      <c r="CJ674" s="18" t="str">
        <f t="shared" si="408"/>
        <v>SIN DATO</v>
      </c>
      <c r="CK674" s="95" t="e">
        <f>Hoja1!L676</f>
        <v>#NUM!</v>
      </c>
      <c r="CL674" s="10" t="s">
        <v>807</v>
      </c>
      <c r="CM674" s="94" t="s">
        <v>1221</v>
      </c>
      <c r="CN674" s="92"/>
      <c r="CO674" s="75">
        <v>1</v>
      </c>
      <c r="CP674" s="119" t="str">
        <f t="shared" ref="CP674:CP676" si="439">CM674</f>
        <v>01/01/1800</v>
      </c>
      <c r="CQ674" s="75">
        <v>2</v>
      </c>
      <c r="CR674" s="65" t="s">
        <v>1222</v>
      </c>
      <c r="CS674" s="75">
        <v>0</v>
      </c>
      <c r="CT674" s="92" t="s">
        <v>131</v>
      </c>
      <c r="CU674" s="93" t="s">
        <v>807</v>
      </c>
      <c r="CV674" s="92"/>
      <c r="CW674" s="102"/>
      <c r="CX674" s="102"/>
      <c r="CY674" s="93" t="s">
        <v>807</v>
      </c>
      <c r="CZ674" s="92" t="s">
        <v>132</v>
      </c>
      <c r="DA674" s="75" t="s">
        <v>807</v>
      </c>
      <c r="DB674" s="92">
        <v>0</v>
      </c>
      <c r="DC674" s="75" t="str">
        <f t="shared" si="409"/>
        <v/>
      </c>
      <c r="DD674" s="16" t="str">
        <f t="shared" si="410"/>
        <v/>
      </c>
      <c r="DE674" s="16" t="str">
        <f t="shared" si="411"/>
        <v/>
      </c>
      <c r="DF674" s="16" t="str">
        <f t="shared" si="427"/>
        <v/>
      </c>
      <c r="DG674" s="16" t="str">
        <f t="shared" si="423"/>
        <v xml:space="preserve"> +  +  + </v>
      </c>
      <c r="DH674" s="16" t="str">
        <f t="shared" ref="DH674:DH675" si="440">E674</f>
        <v>HTA</v>
      </c>
      <c r="DI674" s="98"/>
      <c r="DJ674" s="75" t="str">
        <f t="shared" si="412"/>
        <v>NO</v>
      </c>
      <c r="DL674" s="98"/>
      <c r="DM674" s="114">
        <v>44848</v>
      </c>
      <c r="DN674" s="75" t="str">
        <f t="shared" si="413"/>
        <v>SI</v>
      </c>
      <c r="DO674" s="98"/>
      <c r="DP674" s="75" t="str">
        <f t="shared" si="414"/>
        <v>NO</v>
      </c>
      <c r="DQ674" s="98"/>
      <c r="DR674" s="75" t="str">
        <f t="shared" si="415"/>
        <v>NO</v>
      </c>
      <c r="DS674" s="98"/>
      <c r="DT674" s="75" t="str">
        <f t="shared" si="416"/>
        <v>NO</v>
      </c>
      <c r="DU674" s="98"/>
      <c r="DV674" s="75" t="str">
        <f t="shared" si="417"/>
        <v>NO</v>
      </c>
      <c r="DW674" s="98"/>
      <c r="DX674" s="75" t="str">
        <f t="shared" si="418"/>
        <v>NO</v>
      </c>
      <c r="DY674" s="98"/>
      <c r="DZ674" s="75" t="str">
        <f t="shared" si="419"/>
        <v>NO</v>
      </c>
      <c r="EA674" s="98"/>
      <c r="EB674" s="75" t="str">
        <f t="shared" si="420"/>
        <v>NO</v>
      </c>
      <c r="EC674" s="98" t="s">
        <v>807</v>
      </c>
      <c r="ED674" s="92" t="s">
        <v>1530</v>
      </c>
      <c r="EE674" s="92"/>
      <c r="EF674" s="98" t="s">
        <v>807</v>
      </c>
      <c r="EG674" s="94"/>
      <c r="EH674" s="99" t="s">
        <v>131</v>
      </c>
      <c r="EI674" s="99" t="s">
        <v>807</v>
      </c>
      <c r="EJ674" s="99"/>
      <c r="EK674" s="101"/>
      <c r="EL674" s="92">
        <v>1</v>
      </c>
      <c r="EM674" s="103"/>
      <c r="EN674" s="102">
        <v>95</v>
      </c>
      <c r="EO674" s="101"/>
      <c r="EP674" s="92">
        <v>150</v>
      </c>
      <c r="EQ674" s="101"/>
      <c r="ER674" s="99">
        <f t="shared" si="432"/>
        <v>54.8</v>
      </c>
      <c r="ES674" s="101"/>
      <c r="ET674" s="192">
        <v>50</v>
      </c>
      <c r="EU674" s="101"/>
      <c r="EV674" s="92">
        <v>226</v>
      </c>
      <c r="EW674" s="101"/>
      <c r="EX674" s="92"/>
      <c r="EY674" s="103"/>
      <c r="EZ674" s="92"/>
      <c r="FA674" s="102"/>
      <c r="FB674" s="102"/>
      <c r="FC674" s="92"/>
      <c r="FD674" s="92"/>
      <c r="FE674" s="103"/>
      <c r="FF674" s="105"/>
      <c r="FG674" s="101"/>
      <c r="FH674" s="105"/>
      <c r="FI674" s="92"/>
      <c r="FJ674" s="94"/>
      <c r="FK674" s="92"/>
      <c r="FL674" s="98">
        <v>44848</v>
      </c>
      <c r="FM674" s="98" t="s">
        <v>1530</v>
      </c>
      <c r="FN674" s="97">
        <v>44940</v>
      </c>
      <c r="FO674" s="107"/>
      <c r="FP674" s="102" t="s">
        <v>1609</v>
      </c>
      <c r="FQ674" s="102" t="s">
        <v>1609</v>
      </c>
      <c r="FR674" s="102" t="s">
        <v>1609</v>
      </c>
      <c r="FS674" s="92" t="s">
        <v>807</v>
      </c>
      <c r="FT674" s="102" t="s">
        <v>1609</v>
      </c>
      <c r="FU674" s="92"/>
      <c r="GM674" s="102"/>
    </row>
    <row r="675" spans="1:195" s="75" customFormat="1" x14ac:dyDescent="0.25">
      <c r="A675" s="85">
        <v>2022</v>
      </c>
      <c r="B675" s="76">
        <v>44926</v>
      </c>
      <c r="C675" s="85" t="s">
        <v>121</v>
      </c>
      <c r="D675" s="85" t="s">
        <v>122</v>
      </c>
      <c r="E675" s="85" t="s">
        <v>123</v>
      </c>
      <c r="F675" s="77">
        <f t="shared" si="425"/>
        <v>674</v>
      </c>
      <c r="G675" s="85" t="s">
        <v>1586</v>
      </c>
      <c r="H675" s="85">
        <v>86</v>
      </c>
      <c r="I675" s="85" t="s">
        <v>797</v>
      </c>
      <c r="J675" s="217" t="s">
        <v>1058</v>
      </c>
      <c r="K675" s="77" t="str">
        <f>VLOOKUP(J675,[1]CodMpios!$B$1075:$E$1087,4,FALSE)</f>
        <v>86865 - Valle Del Guamuez</v>
      </c>
      <c r="L675" s="77" t="str">
        <f>VLOOKUP($J675,[1]Coord_Mpios_X_Y!$B$102:$K$114,9,FALSE)</f>
        <v>0,412963687717</v>
      </c>
      <c r="M675" s="77" t="str">
        <f>VLOOKUP($J675,[1]Coord_Mpios_X_Y!$B$102:$K$114,10,FALSE)</f>
        <v>-76,884092895363</v>
      </c>
      <c r="N675" s="86" t="s">
        <v>1775</v>
      </c>
      <c r="O675" s="86" t="s">
        <v>1776</v>
      </c>
      <c r="P675" s="218"/>
      <c r="Q675" s="85" t="s">
        <v>126</v>
      </c>
      <c r="R675" s="108">
        <v>5348346</v>
      </c>
      <c r="S675" s="62" t="str">
        <f t="shared" si="406"/>
        <v>CC5348346</v>
      </c>
      <c r="T675" s="91" t="s">
        <v>789</v>
      </c>
      <c r="U675" s="85" t="s">
        <v>142</v>
      </c>
      <c r="V675" s="85" t="s">
        <v>651</v>
      </c>
      <c r="W675" s="85" t="s">
        <v>241</v>
      </c>
      <c r="X675" s="193">
        <v>21518</v>
      </c>
      <c r="Y675" s="89">
        <f t="shared" si="421"/>
        <v>58</v>
      </c>
      <c r="Z675" s="63">
        <f>VLOOKUP($Y675,[1]Edades!$A$3:$H$153,4,FALSE)</f>
        <v>5</v>
      </c>
      <c r="AA675" s="63" t="str">
        <f>VLOOKUP($Y675,[1]Edades!$A$3:$H$153,6,FALSE)</f>
        <v>5 - Adultez</v>
      </c>
      <c r="AB675" s="63">
        <f>VLOOKUP($Y675,[1]Edades!$A$3:$H$153,7,FALSE)</f>
        <v>12</v>
      </c>
      <c r="AC675" s="63" t="str">
        <f>VLOOKUP($Y675,[1]Edades!$A$3:$H$153,8,FALSE)</f>
        <v>55-59</v>
      </c>
      <c r="AD675" s="91" t="s">
        <v>1589</v>
      </c>
      <c r="AE675" s="85">
        <v>1</v>
      </c>
      <c r="AF675" s="85" t="s">
        <v>807</v>
      </c>
      <c r="AG675" s="86" t="s">
        <v>1777</v>
      </c>
      <c r="AH675" s="85" t="s">
        <v>807</v>
      </c>
      <c r="AI675" s="85" t="s">
        <v>807</v>
      </c>
      <c r="AJ675" s="85" t="s">
        <v>807</v>
      </c>
      <c r="AK675" s="86" t="s">
        <v>1775</v>
      </c>
      <c r="AL675" s="86" t="s">
        <v>1601</v>
      </c>
      <c r="AM675" s="85" t="s">
        <v>1786</v>
      </c>
      <c r="AN675" s="85" t="s">
        <v>131</v>
      </c>
      <c r="AO675" s="85" t="s">
        <v>131</v>
      </c>
      <c r="AP675" s="85" t="s">
        <v>131</v>
      </c>
      <c r="AQ675" s="75" t="s">
        <v>1841</v>
      </c>
      <c r="AR675" s="53" t="str">
        <f t="shared" si="422"/>
        <v>86865 - Valle Del Guamuez</v>
      </c>
      <c r="AS675" s="85" t="s">
        <v>1668</v>
      </c>
      <c r="AT675" s="88">
        <v>3203065652</v>
      </c>
      <c r="AU675" s="85" t="s">
        <v>1219</v>
      </c>
      <c r="AV675" s="85"/>
      <c r="AW675" s="85"/>
      <c r="AX675" s="85"/>
      <c r="AY675" s="85"/>
      <c r="AZ675" s="85"/>
      <c r="BA675" s="85">
        <v>86</v>
      </c>
      <c r="BB675" s="85" t="s">
        <v>1778</v>
      </c>
      <c r="BC675" s="85">
        <v>86865</v>
      </c>
      <c r="BD675" s="85" t="s">
        <v>1668</v>
      </c>
      <c r="BE675" s="89">
        <v>860010017201</v>
      </c>
      <c r="BF675" s="49" t="s">
        <v>1084</v>
      </c>
      <c r="BG675" s="85" t="s">
        <v>1779</v>
      </c>
      <c r="BH675" s="85" t="s">
        <v>1780</v>
      </c>
      <c r="BI675" s="85">
        <v>4201616</v>
      </c>
      <c r="BJ675" s="85"/>
      <c r="BK675" s="85"/>
      <c r="BL675" s="85" t="s">
        <v>807</v>
      </c>
      <c r="BM675" s="85" t="s">
        <v>807</v>
      </c>
      <c r="BN675" s="85" t="s">
        <v>807</v>
      </c>
      <c r="BO675" s="85">
        <v>0</v>
      </c>
      <c r="BP675" s="85" t="s">
        <v>132</v>
      </c>
      <c r="BQ675" s="85" t="s">
        <v>132</v>
      </c>
      <c r="BR675" s="85" t="s">
        <v>807</v>
      </c>
      <c r="BS675" s="85" t="s">
        <v>807</v>
      </c>
      <c r="BT675" s="90"/>
      <c r="BU675" s="85" t="s">
        <v>1677</v>
      </c>
      <c r="BV675" s="85" t="s">
        <v>130</v>
      </c>
      <c r="BW675" s="85" t="s">
        <v>807</v>
      </c>
      <c r="BX675" s="85"/>
      <c r="BY675" s="91" t="s">
        <v>807</v>
      </c>
      <c r="BZ675" s="85" t="s">
        <v>807</v>
      </c>
      <c r="CA675" s="85" t="s">
        <v>807</v>
      </c>
      <c r="CB675" s="85"/>
      <c r="CC675" s="85"/>
      <c r="CD675" s="207" t="s">
        <v>807</v>
      </c>
      <c r="CE675" s="88" t="s">
        <v>1681</v>
      </c>
      <c r="CF675" s="80" t="str">
        <f t="shared" ref="CF675:CF696" si="441">E675</f>
        <v>HTA</v>
      </c>
      <c r="CG675" s="98"/>
      <c r="CH675" s="98"/>
      <c r="CI675" s="50" t="e">
        <f t="shared" si="407"/>
        <v>#DIV/0!</v>
      </c>
      <c r="CJ675" s="18" t="str">
        <f t="shared" si="408"/>
        <v>SIN DATO</v>
      </c>
      <c r="CK675" s="95" t="e">
        <f>Hoja1!L677</f>
        <v>#NUM!</v>
      </c>
      <c r="CL675" s="10" t="s">
        <v>807</v>
      </c>
      <c r="CM675" s="94" t="s">
        <v>1221</v>
      </c>
      <c r="CN675" s="92"/>
      <c r="CO675" s="75">
        <v>1</v>
      </c>
      <c r="CP675" s="119" t="str">
        <f t="shared" si="439"/>
        <v>01/01/1800</v>
      </c>
      <c r="CQ675" s="75">
        <v>2</v>
      </c>
      <c r="CR675" s="65" t="s">
        <v>1222</v>
      </c>
      <c r="CS675" s="75">
        <v>0</v>
      </c>
      <c r="CT675" s="110" t="s">
        <v>131</v>
      </c>
      <c r="CU675" s="93" t="s">
        <v>807</v>
      </c>
      <c r="CV675" s="92"/>
      <c r="CW675" s="93"/>
      <c r="CX675" s="93"/>
      <c r="CY675" s="93" t="s">
        <v>807</v>
      </c>
      <c r="CZ675" s="93" t="s">
        <v>807</v>
      </c>
      <c r="DA675" s="75" t="s">
        <v>807</v>
      </c>
      <c r="DB675" s="92">
        <v>0</v>
      </c>
      <c r="DC675" s="75" t="str">
        <f t="shared" si="409"/>
        <v/>
      </c>
      <c r="DD675" s="16" t="str">
        <f t="shared" si="410"/>
        <v/>
      </c>
      <c r="DE675" s="16" t="str">
        <f t="shared" si="411"/>
        <v/>
      </c>
      <c r="DF675" s="16" t="str">
        <f t="shared" si="427"/>
        <v/>
      </c>
      <c r="DG675" s="16" t="str">
        <f t="shared" si="423"/>
        <v xml:space="preserve"> +  +  + </v>
      </c>
      <c r="DH675" s="16" t="str">
        <f t="shared" si="440"/>
        <v>HTA</v>
      </c>
      <c r="DI675" s="98"/>
      <c r="DJ675" s="75" t="str">
        <f t="shared" si="412"/>
        <v>NO</v>
      </c>
      <c r="DL675" s="98"/>
      <c r="DM675" s="98"/>
      <c r="DN675" s="75" t="str">
        <f t="shared" si="413"/>
        <v>NO</v>
      </c>
      <c r="DO675" s="98"/>
      <c r="DP675" s="75" t="str">
        <f t="shared" si="414"/>
        <v>NO</v>
      </c>
      <c r="DQ675" s="98"/>
      <c r="DR675" s="75" t="str">
        <f t="shared" si="415"/>
        <v>NO</v>
      </c>
      <c r="DS675" s="98"/>
      <c r="DT675" s="75" t="str">
        <f t="shared" si="416"/>
        <v>NO</v>
      </c>
      <c r="DU675" s="98"/>
      <c r="DV675" s="75" t="str">
        <f t="shared" si="417"/>
        <v>NO</v>
      </c>
      <c r="DW675" s="98"/>
      <c r="DX675" s="75" t="str">
        <f t="shared" si="418"/>
        <v>NO</v>
      </c>
      <c r="DY675" s="98"/>
      <c r="DZ675" s="75" t="str">
        <f t="shared" si="419"/>
        <v>NO</v>
      </c>
      <c r="EA675" s="98"/>
      <c r="EB675" s="75" t="str">
        <f t="shared" si="420"/>
        <v>NO</v>
      </c>
      <c r="EC675" s="98" t="s">
        <v>807</v>
      </c>
      <c r="ED675" s="92" t="s">
        <v>1530</v>
      </c>
      <c r="EE675" s="92"/>
      <c r="EF675" s="98" t="s">
        <v>807</v>
      </c>
      <c r="EG675" s="94"/>
      <c r="EH675" s="99" t="s">
        <v>131</v>
      </c>
      <c r="EI675" s="99" t="s">
        <v>807</v>
      </c>
      <c r="EJ675" s="99"/>
      <c r="EK675" s="101"/>
      <c r="EL675" s="92"/>
      <c r="EM675" s="103"/>
      <c r="EN675" s="102"/>
      <c r="EO675" s="101"/>
      <c r="EP675" s="92"/>
      <c r="EQ675" s="101"/>
      <c r="ER675" s="99">
        <f t="shared" si="432"/>
        <v>0</v>
      </c>
      <c r="ES675" s="101"/>
      <c r="ET675" s="192"/>
      <c r="EU675" s="101"/>
      <c r="EV675" s="92"/>
      <c r="EW675" s="101"/>
      <c r="EX675" s="92"/>
      <c r="EY675" s="103"/>
      <c r="EZ675" s="92"/>
      <c r="FA675" s="102"/>
      <c r="FB675" s="102"/>
      <c r="FC675" s="92"/>
      <c r="FD675" s="92"/>
      <c r="FE675" s="103"/>
      <c r="FF675" s="105"/>
      <c r="FG675" s="101"/>
      <c r="FH675" s="105"/>
      <c r="FI675" s="92"/>
      <c r="FJ675" s="94"/>
      <c r="FK675" s="92"/>
      <c r="FL675" s="97"/>
      <c r="FM675" s="98" t="s">
        <v>1530</v>
      </c>
      <c r="FN675" s="97"/>
      <c r="FO675" s="107" t="s">
        <v>807</v>
      </c>
      <c r="FP675" s="107" t="s">
        <v>807</v>
      </c>
      <c r="FQ675" s="107" t="s">
        <v>807</v>
      </c>
      <c r="FR675" s="107" t="s">
        <v>807</v>
      </c>
      <c r="FS675" s="92" t="s">
        <v>807</v>
      </c>
      <c r="FT675" s="107" t="s">
        <v>807</v>
      </c>
      <c r="FU675" s="92"/>
      <c r="GM675" s="102"/>
    </row>
    <row r="676" spans="1:195" s="75" customFormat="1" x14ac:dyDescent="0.25">
      <c r="A676" s="85">
        <v>2022</v>
      </c>
      <c r="B676" s="76">
        <v>44926</v>
      </c>
      <c r="C676" s="85" t="s">
        <v>121</v>
      </c>
      <c r="D676" s="85" t="s">
        <v>122</v>
      </c>
      <c r="E676" s="85" t="s">
        <v>123</v>
      </c>
      <c r="F676" s="77">
        <f t="shared" si="425"/>
        <v>675</v>
      </c>
      <c r="G676" s="85" t="s">
        <v>1586</v>
      </c>
      <c r="H676" s="85">
        <v>86</v>
      </c>
      <c r="I676" s="85" t="s">
        <v>797</v>
      </c>
      <c r="J676" s="217" t="s">
        <v>911</v>
      </c>
      <c r="K676" s="77" t="str">
        <f>VLOOKUP(J676,[1]CodMpios!$B$1075:$E$1087,4,FALSE)</f>
        <v>86568 - Puerto Asís</v>
      </c>
      <c r="L676" s="77" t="str">
        <f>VLOOKUP($J676,[1]Coord_Mpios_X_Y!$B$102:$K$114,9,FALSE)</f>
        <v>0,478611463602</v>
      </c>
      <c r="M676" s="77" t="str">
        <f>VLOOKUP($J676,[1]Coord_Mpios_X_Y!$B$102:$K$114,10,FALSE)</f>
        <v>-76,328200149562</v>
      </c>
      <c r="N676" s="86" t="s">
        <v>1775</v>
      </c>
      <c r="O676" s="86" t="s">
        <v>1776</v>
      </c>
      <c r="P676" s="218"/>
      <c r="Q676" s="85" t="s">
        <v>126</v>
      </c>
      <c r="R676" s="108">
        <v>5348534</v>
      </c>
      <c r="S676" s="62" t="str">
        <f t="shared" si="406"/>
        <v>CC5348534</v>
      </c>
      <c r="T676" s="91" t="s">
        <v>395</v>
      </c>
      <c r="U676" s="85" t="s">
        <v>323</v>
      </c>
      <c r="V676" s="91" t="s">
        <v>695</v>
      </c>
      <c r="W676" s="85" t="s">
        <v>265</v>
      </c>
      <c r="X676" s="87">
        <v>21119</v>
      </c>
      <c r="Y676" s="89">
        <f t="shared" si="421"/>
        <v>57</v>
      </c>
      <c r="Z676" s="63">
        <f>VLOOKUP($Y676,[1]Edades!$A$3:$H$153,4,FALSE)</f>
        <v>5</v>
      </c>
      <c r="AA676" s="63" t="str">
        <f>VLOOKUP($Y676,[1]Edades!$A$3:$H$153,6,FALSE)</f>
        <v>5 - Adultez</v>
      </c>
      <c r="AB676" s="63">
        <f>VLOOKUP($Y676,[1]Edades!$A$3:$H$153,7,FALSE)</f>
        <v>12</v>
      </c>
      <c r="AC676" s="63" t="str">
        <f>VLOOKUP($Y676,[1]Edades!$A$3:$H$153,8,FALSE)</f>
        <v>55-59</v>
      </c>
      <c r="AD676" s="91" t="s">
        <v>1589</v>
      </c>
      <c r="AE676" s="85">
        <v>1</v>
      </c>
      <c r="AF676" s="85" t="s">
        <v>807</v>
      </c>
      <c r="AG676" s="86" t="s">
        <v>1777</v>
      </c>
      <c r="AH676" s="85" t="s">
        <v>807</v>
      </c>
      <c r="AI676" s="85" t="s">
        <v>807</v>
      </c>
      <c r="AJ676" s="85" t="s">
        <v>807</v>
      </c>
      <c r="AK676" s="86" t="s">
        <v>1775</v>
      </c>
      <c r="AL676" s="86" t="s">
        <v>1602</v>
      </c>
      <c r="AM676" s="85" t="s">
        <v>1786</v>
      </c>
      <c r="AN676" s="85" t="s">
        <v>131</v>
      </c>
      <c r="AO676" s="85" t="s">
        <v>131</v>
      </c>
      <c r="AP676" s="85" t="s">
        <v>131</v>
      </c>
      <c r="AQ676" s="75" t="s">
        <v>1841</v>
      </c>
      <c r="AR676" s="53" t="str">
        <f t="shared" si="422"/>
        <v>86568 - Puerto Asís</v>
      </c>
      <c r="AS676" s="85" t="s">
        <v>1655</v>
      </c>
      <c r="AT676" s="88">
        <v>3112391023</v>
      </c>
      <c r="AU676" s="85" t="s">
        <v>1219</v>
      </c>
      <c r="AV676" s="85"/>
      <c r="AW676" s="85"/>
      <c r="AX676" s="85"/>
      <c r="AY676" s="85"/>
      <c r="AZ676" s="85"/>
      <c r="BA676" s="85">
        <v>86</v>
      </c>
      <c r="BB676" s="85" t="s">
        <v>1778</v>
      </c>
      <c r="BC676" s="85">
        <v>86568</v>
      </c>
      <c r="BD676" s="85" t="s">
        <v>1655</v>
      </c>
      <c r="BE676" s="89">
        <v>860010017201</v>
      </c>
      <c r="BF676" s="49" t="s">
        <v>1081</v>
      </c>
      <c r="BG676" s="85" t="s">
        <v>1779</v>
      </c>
      <c r="BH676" s="85" t="s">
        <v>1780</v>
      </c>
      <c r="BI676" s="85">
        <v>4201616</v>
      </c>
      <c r="BJ676" s="85"/>
      <c r="BK676" s="85"/>
      <c r="BL676" s="85" t="s">
        <v>807</v>
      </c>
      <c r="BM676" s="85" t="s">
        <v>130</v>
      </c>
      <c r="BN676" s="85" t="s">
        <v>132</v>
      </c>
      <c r="BO676" s="85">
        <v>0</v>
      </c>
      <c r="BP676" s="85" t="s">
        <v>132</v>
      </c>
      <c r="BQ676" s="85" t="s">
        <v>132</v>
      </c>
      <c r="BR676" s="85" t="s">
        <v>807</v>
      </c>
      <c r="BS676" s="85" t="s">
        <v>807</v>
      </c>
      <c r="BT676" s="90">
        <v>44729</v>
      </c>
      <c r="BU676" s="85" t="s">
        <v>1677</v>
      </c>
      <c r="BV676" s="85" t="s">
        <v>130</v>
      </c>
      <c r="BW676" s="91" t="s">
        <v>1812</v>
      </c>
      <c r="BX676" s="85"/>
      <c r="BY676" s="88" t="s">
        <v>130</v>
      </c>
      <c r="BZ676" s="85" t="s">
        <v>807</v>
      </c>
      <c r="CA676" s="85" t="s">
        <v>807</v>
      </c>
      <c r="CB676" s="85"/>
      <c r="CC676" s="85"/>
      <c r="CD676" s="85" t="s">
        <v>131</v>
      </c>
      <c r="CE676" s="88" t="s">
        <v>1681</v>
      </c>
      <c r="CF676" s="80" t="str">
        <f t="shared" si="441"/>
        <v>HTA</v>
      </c>
      <c r="CG676" s="109">
        <v>75</v>
      </c>
      <c r="CH676" s="95">
        <v>170</v>
      </c>
      <c r="CI676" s="50">
        <f t="shared" si="407"/>
        <v>25.95155709342561</v>
      </c>
      <c r="CJ676" s="18" t="str">
        <f t="shared" si="408"/>
        <v>SOBREPESO</v>
      </c>
      <c r="CK676" s="95">
        <f>Hoja1!L678</f>
        <v>15</v>
      </c>
      <c r="CL676" s="10" t="s">
        <v>1113</v>
      </c>
      <c r="CM676" s="94" t="s">
        <v>1221</v>
      </c>
      <c r="CN676" s="92"/>
      <c r="CO676" s="75">
        <v>1</v>
      </c>
      <c r="CP676" s="119" t="str">
        <f t="shared" si="439"/>
        <v>01/01/1800</v>
      </c>
      <c r="CQ676" s="75">
        <v>2</v>
      </c>
      <c r="CR676" s="65" t="s">
        <v>1222</v>
      </c>
      <c r="CS676" s="75">
        <v>0</v>
      </c>
      <c r="CT676" s="110" t="s">
        <v>131</v>
      </c>
      <c r="CU676" s="93" t="s">
        <v>807</v>
      </c>
      <c r="CV676" s="92"/>
      <c r="CW676" s="102">
        <v>140</v>
      </c>
      <c r="CX676" s="102">
        <v>80</v>
      </c>
      <c r="CY676" s="93" t="s">
        <v>807</v>
      </c>
      <c r="CZ676" s="92" t="s">
        <v>132</v>
      </c>
      <c r="DA676" s="75" t="s">
        <v>807</v>
      </c>
      <c r="DB676" s="92">
        <v>0</v>
      </c>
      <c r="DC676" s="75" t="str">
        <f t="shared" si="409"/>
        <v/>
      </c>
      <c r="DD676" s="16" t="str">
        <f t="shared" si="410"/>
        <v/>
      </c>
      <c r="DE676" s="16" t="str">
        <f t="shared" si="411"/>
        <v/>
      </c>
      <c r="DF676" s="16" t="str">
        <f t="shared" si="427"/>
        <v/>
      </c>
      <c r="DG676" s="16" t="str">
        <f t="shared" si="423"/>
        <v xml:space="preserve"> +  +  + </v>
      </c>
      <c r="DH676" s="16" t="str">
        <f t="shared" ref="DH676:DH679" si="442">E676</f>
        <v>HTA</v>
      </c>
      <c r="DI676" s="98">
        <v>42718</v>
      </c>
      <c r="DJ676" s="75" t="str">
        <f t="shared" si="412"/>
        <v>SI</v>
      </c>
      <c r="DL676" s="98"/>
      <c r="DM676" s="98">
        <v>44141</v>
      </c>
      <c r="DN676" s="75" t="str">
        <f t="shared" si="413"/>
        <v>SI</v>
      </c>
      <c r="DO676" s="98"/>
      <c r="DP676" s="75" t="str">
        <f t="shared" si="414"/>
        <v>NO</v>
      </c>
      <c r="DQ676" s="98"/>
      <c r="DR676" s="75" t="str">
        <f t="shared" si="415"/>
        <v>NO</v>
      </c>
      <c r="DS676" s="98">
        <v>44467</v>
      </c>
      <c r="DT676" s="75" t="str">
        <f t="shared" si="416"/>
        <v>SI</v>
      </c>
      <c r="DU676" s="98"/>
      <c r="DV676" s="75" t="str">
        <f t="shared" si="417"/>
        <v>NO</v>
      </c>
      <c r="DW676" s="98"/>
      <c r="DX676" s="75" t="str">
        <f t="shared" si="418"/>
        <v>NO</v>
      </c>
      <c r="DY676" s="98">
        <v>44449</v>
      </c>
      <c r="DZ676" s="75" t="str">
        <f t="shared" si="419"/>
        <v>SI</v>
      </c>
      <c r="EA676" s="98"/>
      <c r="EB676" s="75" t="str">
        <f t="shared" si="420"/>
        <v>NO</v>
      </c>
      <c r="EC676" s="98" t="s">
        <v>807</v>
      </c>
      <c r="ED676" s="92" t="s">
        <v>1530</v>
      </c>
      <c r="EE676" s="92"/>
      <c r="EF676" s="98" t="s">
        <v>807</v>
      </c>
      <c r="EG676" s="94"/>
      <c r="EH676" s="99"/>
      <c r="EI676" s="99" t="s">
        <v>807</v>
      </c>
      <c r="EJ676" s="99"/>
      <c r="EK676" s="101">
        <v>44446</v>
      </c>
      <c r="EL676" s="92">
        <v>0.92</v>
      </c>
      <c r="EM676" s="103">
        <v>44446</v>
      </c>
      <c r="EN676" s="102">
        <v>83.8</v>
      </c>
      <c r="EO676" s="101">
        <v>44446</v>
      </c>
      <c r="EP676" s="92">
        <v>183</v>
      </c>
      <c r="EQ676" s="101">
        <v>44446</v>
      </c>
      <c r="ER676" s="99">
        <f t="shared" si="432"/>
        <v>109.18</v>
      </c>
      <c r="ES676" s="101">
        <v>44446</v>
      </c>
      <c r="ET676" s="192">
        <v>35.6</v>
      </c>
      <c r="EU676" s="101">
        <v>44446</v>
      </c>
      <c r="EV676" s="92">
        <v>191.1</v>
      </c>
      <c r="EW676" s="111">
        <v>43809</v>
      </c>
      <c r="EX676" s="92"/>
      <c r="EY676" s="103"/>
      <c r="EZ676" s="92"/>
      <c r="FA676" s="102"/>
      <c r="FB676" s="102"/>
      <c r="FC676" s="92"/>
      <c r="FD676" s="92"/>
      <c r="FE676" s="103">
        <v>43729</v>
      </c>
      <c r="FF676" s="105">
        <v>30</v>
      </c>
      <c r="FG676" s="101">
        <v>44446</v>
      </c>
      <c r="FH676" s="118">
        <v>33.18</v>
      </c>
      <c r="FI676" s="92"/>
      <c r="FJ676" s="94"/>
      <c r="FK676" s="92"/>
      <c r="FL676" s="97">
        <v>44729</v>
      </c>
      <c r="FM676" s="98" t="s">
        <v>1530</v>
      </c>
      <c r="FN676" s="97">
        <v>44821</v>
      </c>
      <c r="FO676" s="107" t="s">
        <v>807</v>
      </c>
      <c r="FP676" s="92" t="s">
        <v>132</v>
      </c>
      <c r="FQ676" s="92" t="s">
        <v>132</v>
      </c>
      <c r="FR676" s="92" t="s">
        <v>132</v>
      </c>
      <c r="FS676" s="107" t="s">
        <v>807</v>
      </c>
      <c r="FT676" s="92" t="s">
        <v>132</v>
      </c>
      <c r="FU676" s="92"/>
      <c r="GM676" s="102"/>
    </row>
    <row r="677" spans="1:195" s="75" customFormat="1" x14ac:dyDescent="0.25">
      <c r="A677" s="85">
        <v>2022</v>
      </c>
      <c r="B677" s="76">
        <v>44926</v>
      </c>
      <c r="C677" s="85" t="s">
        <v>121</v>
      </c>
      <c r="D677" s="85" t="s">
        <v>122</v>
      </c>
      <c r="E677" s="85" t="s">
        <v>1475</v>
      </c>
      <c r="F677" s="77">
        <f t="shared" si="425"/>
        <v>676</v>
      </c>
      <c r="G677" s="85" t="s">
        <v>1586</v>
      </c>
      <c r="H677" s="85">
        <v>86</v>
      </c>
      <c r="I677" s="85" t="s">
        <v>797</v>
      </c>
      <c r="J677" s="217" t="s">
        <v>911</v>
      </c>
      <c r="K677" s="77" t="str">
        <f>VLOOKUP(J677,[1]CodMpios!$B$1075:$E$1087,4,FALSE)</f>
        <v>86568 - Puerto Asís</v>
      </c>
      <c r="L677" s="77" t="str">
        <f>VLOOKUP($J677,[1]Coord_Mpios_X_Y!$B$102:$K$114,9,FALSE)</f>
        <v>0,478611463602</v>
      </c>
      <c r="M677" s="77" t="str">
        <f>VLOOKUP($J677,[1]Coord_Mpios_X_Y!$B$102:$K$114,10,FALSE)</f>
        <v>-76,328200149562</v>
      </c>
      <c r="N677" s="86" t="s">
        <v>1775</v>
      </c>
      <c r="O677" s="86" t="s">
        <v>1776</v>
      </c>
      <c r="P677" s="218"/>
      <c r="Q677" s="85" t="s">
        <v>126</v>
      </c>
      <c r="R677" s="108">
        <v>5348606</v>
      </c>
      <c r="S677" s="62" t="str">
        <f t="shared" si="406"/>
        <v>CC5348606</v>
      </c>
      <c r="T677" s="91" t="s">
        <v>575</v>
      </c>
      <c r="U677" s="85" t="s">
        <v>315</v>
      </c>
      <c r="V677" s="91" t="s">
        <v>1354</v>
      </c>
      <c r="W677" s="85" t="s">
        <v>265</v>
      </c>
      <c r="X677" s="87">
        <v>22102</v>
      </c>
      <c r="Y677" s="89">
        <f t="shared" si="421"/>
        <v>60</v>
      </c>
      <c r="Z677" s="63">
        <f>VLOOKUP($Y677,[1]Edades!$A$3:$H$153,4,FALSE)</f>
        <v>6</v>
      </c>
      <c r="AA677" s="63" t="str">
        <f>VLOOKUP($Y677,[1]Edades!$A$3:$H$153,6,FALSE)</f>
        <v>6 - Persona mayor</v>
      </c>
      <c r="AB677" s="63">
        <f>VLOOKUP($Y677,[1]Edades!$A$3:$H$153,7,FALSE)</f>
        <v>13</v>
      </c>
      <c r="AC677" s="63" t="str">
        <f>VLOOKUP($Y677,[1]Edades!$A$3:$H$153,8,FALSE)</f>
        <v>60-64</v>
      </c>
      <c r="AD677" s="91" t="s">
        <v>1589</v>
      </c>
      <c r="AE677" s="85">
        <v>1</v>
      </c>
      <c r="AF677" s="85" t="s">
        <v>807</v>
      </c>
      <c r="AG677" s="117" t="s">
        <v>1777</v>
      </c>
      <c r="AH677" s="117" t="s">
        <v>132</v>
      </c>
      <c r="AI677" s="85" t="s">
        <v>1595</v>
      </c>
      <c r="AJ677" s="85" t="s">
        <v>1591</v>
      </c>
      <c r="AK677" s="117" t="s">
        <v>1592</v>
      </c>
      <c r="AL677" s="86" t="s">
        <v>1602</v>
      </c>
      <c r="AM677" s="85" t="s">
        <v>1786</v>
      </c>
      <c r="AN677" s="85" t="s">
        <v>131</v>
      </c>
      <c r="AO677" s="85" t="s">
        <v>131</v>
      </c>
      <c r="AP677" s="85" t="s">
        <v>131</v>
      </c>
      <c r="AQ677" s="75" t="s">
        <v>1841</v>
      </c>
      <c r="AR677" s="53" t="str">
        <f t="shared" si="422"/>
        <v>86568 - Puerto Asís</v>
      </c>
      <c r="AS677" s="85" t="s">
        <v>1655</v>
      </c>
      <c r="AT677" s="85">
        <v>3122825779</v>
      </c>
      <c r="AU677" s="85" t="s">
        <v>1219</v>
      </c>
      <c r="AV677" s="85"/>
      <c r="AW677" s="85"/>
      <c r="AX677" s="85"/>
      <c r="AY677" s="85"/>
      <c r="AZ677" s="85"/>
      <c r="BA677" s="85">
        <v>86</v>
      </c>
      <c r="BB677" s="85" t="s">
        <v>1778</v>
      </c>
      <c r="BC677" s="85">
        <v>86568</v>
      </c>
      <c r="BD677" s="85" t="s">
        <v>1655</v>
      </c>
      <c r="BE677" s="89">
        <v>860010017201</v>
      </c>
      <c r="BF677" s="49" t="s">
        <v>1081</v>
      </c>
      <c r="BG677" s="85" t="s">
        <v>1779</v>
      </c>
      <c r="BH677" s="85" t="s">
        <v>1780</v>
      </c>
      <c r="BI677" s="85">
        <v>4201616</v>
      </c>
      <c r="BJ677" s="85"/>
      <c r="BK677" s="85"/>
      <c r="BL677" s="85" t="s">
        <v>807</v>
      </c>
      <c r="BM677" s="85" t="s">
        <v>130</v>
      </c>
      <c r="BN677" s="85" t="s">
        <v>132</v>
      </c>
      <c r="BO677" s="85">
        <v>0</v>
      </c>
      <c r="BP677" s="85" t="s">
        <v>132</v>
      </c>
      <c r="BQ677" s="85" t="s">
        <v>132</v>
      </c>
      <c r="BR677" s="85" t="s">
        <v>807</v>
      </c>
      <c r="BS677" s="85" t="s">
        <v>807</v>
      </c>
      <c r="BT677" s="90">
        <v>44650</v>
      </c>
      <c r="BU677" s="85" t="s">
        <v>1677</v>
      </c>
      <c r="BV677" s="85" t="s">
        <v>130</v>
      </c>
      <c r="BW677" s="91" t="s">
        <v>1530</v>
      </c>
      <c r="BX677" s="85"/>
      <c r="BY677" s="85" t="s">
        <v>132</v>
      </c>
      <c r="BZ677" s="85" t="s">
        <v>807</v>
      </c>
      <c r="CA677" s="85" t="s">
        <v>807</v>
      </c>
      <c r="CB677" s="85"/>
      <c r="CC677" s="85"/>
      <c r="CD677" s="85" t="s">
        <v>131</v>
      </c>
      <c r="CE677" s="88" t="s">
        <v>1681</v>
      </c>
      <c r="CF677" s="80" t="str">
        <f t="shared" si="441"/>
        <v>HTA + DM</v>
      </c>
      <c r="CG677" s="109">
        <v>65</v>
      </c>
      <c r="CH677" s="95">
        <v>166</v>
      </c>
      <c r="CI677" s="50">
        <f t="shared" si="407"/>
        <v>23.588329220496444</v>
      </c>
      <c r="CJ677" s="18" t="str">
        <f t="shared" si="408"/>
        <v>NORMAL</v>
      </c>
      <c r="CK677" s="95">
        <f>Hoja1!L679</f>
        <v>15</v>
      </c>
      <c r="CL677" s="10" t="s">
        <v>1113</v>
      </c>
      <c r="CM677" s="94" t="s">
        <v>1221</v>
      </c>
      <c r="CN677" s="92"/>
      <c r="CO677" s="75">
        <v>1</v>
      </c>
      <c r="CP677" s="98">
        <v>44621</v>
      </c>
      <c r="CQ677" s="75">
        <v>1</v>
      </c>
      <c r="CR677" s="98">
        <v>39448</v>
      </c>
      <c r="CS677" s="75">
        <v>1</v>
      </c>
      <c r="CT677" s="110" t="s">
        <v>1707</v>
      </c>
      <c r="CU677" s="93" t="s">
        <v>807</v>
      </c>
      <c r="CV677" s="92"/>
      <c r="CW677" s="102">
        <v>140</v>
      </c>
      <c r="CX677" s="102">
        <v>80</v>
      </c>
      <c r="CY677" s="93" t="s">
        <v>807</v>
      </c>
      <c r="CZ677" s="92" t="s">
        <v>130</v>
      </c>
      <c r="DA677" s="75" t="s">
        <v>807</v>
      </c>
      <c r="DB677" s="92">
        <v>0</v>
      </c>
      <c r="DC677" s="75" t="str">
        <f t="shared" si="409"/>
        <v/>
      </c>
      <c r="DD677" s="16" t="str">
        <f t="shared" si="410"/>
        <v/>
      </c>
      <c r="DE677" s="16" t="str">
        <f t="shared" si="411"/>
        <v/>
      </c>
      <c r="DF677" s="16" t="str">
        <f t="shared" si="427"/>
        <v/>
      </c>
      <c r="DG677" s="16" t="str">
        <f t="shared" si="423"/>
        <v xml:space="preserve"> +  +  + </v>
      </c>
      <c r="DH677" s="16" t="str">
        <f t="shared" si="442"/>
        <v>HTA + DM</v>
      </c>
      <c r="DI677" s="98">
        <v>43661</v>
      </c>
      <c r="DJ677" s="75" t="str">
        <f t="shared" si="412"/>
        <v>SI</v>
      </c>
      <c r="DL677" s="98"/>
      <c r="DM677" s="98">
        <v>43650</v>
      </c>
      <c r="DN677" s="75" t="str">
        <f t="shared" si="413"/>
        <v>SI</v>
      </c>
      <c r="DO677" s="98"/>
      <c r="DP677" s="75" t="str">
        <f t="shared" si="414"/>
        <v>NO</v>
      </c>
      <c r="DQ677" s="98"/>
      <c r="DR677" s="75" t="str">
        <f t="shared" si="415"/>
        <v>NO</v>
      </c>
      <c r="DS677" s="98">
        <v>43773</v>
      </c>
      <c r="DT677" s="75" t="str">
        <f t="shared" si="416"/>
        <v>SI</v>
      </c>
      <c r="DU677" s="98"/>
      <c r="DV677" s="75" t="str">
        <f t="shared" si="417"/>
        <v>NO</v>
      </c>
      <c r="DW677" s="98"/>
      <c r="DX677" s="75" t="str">
        <f t="shared" si="418"/>
        <v>NO</v>
      </c>
      <c r="DY677" s="98">
        <v>44642</v>
      </c>
      <c r="DZ677" s="75" t="str">
        <f t="shared" si="419"/>
        <v>SI</v>
      </c>
      <c r="EA677" s="98"/>
      <c r="EB677" s="75" t="str">
        <f t="shared" si="420"/>
        <v>NO</v>
      </c>
      <c r="EC677" s="98" t="s">
        <v>807</v>
      </c>
      <c r="ED677" s="92" t="s">
        <v>1530</v>
      </c>
      <c r="EE677" s="92"/>
      <c r="EF677" s="98" t="s">
        <v>807</v>
      </c>
      <c r="EG677" s="94"/>
      <c r="EH677" s="99"/>
      <c r="EI677" s="99" t="s">
        <v>807</v>
      </c>
      <c r="EJ677" s="99"/>
      <c r="EK677" s="101">
        <v>44089</v>
      </c>
      <c r="EL677" s="92">
        <v>0.83</v>
      </c>
      <c r="EM677" s="103">
        <v>44635</v>
      </c>
      <c r="EN677" s="102">
        <v>136</v>
      </c>
      <c r="EO677" s="101">
        <v>44635</v>
      </c>
      <c r="EP677" s="92">
        <v>161</v>
      </c>
      <c r="EQ677" s="101">
        <v>44635</v>
      </c>
      <c r="ER677" s="99">
        <f t="shared" si="432"/>
        <v>70.599999999999994</v>
      </c>
      <c r="ES677" s="101">
        <v>44635</v>
      </c>
      <c r="ET677" s="192">
        <v>44</v>
      </c>
      <c r="EU677" s="101">
        <v>44635</v>
      </c>
      <c r="EV677" s="92">
        <v>232</v>
      </c>
      <c r="EW677" s="101">
        <v>44342</v>
      </c>
      <c r="EX677" s="92"/>
      <c r="EY677" s="103">
        <v>44635</v>
      </c>
      <c r="EZ677" s="92">
        <v>5.8</v>
      </c>
      <c r="FA677" s="102"/>
      <c r="FB677" s="102"/>
      <c r="FC677" s="92"/>
      <c r="FD677" s="92"/>
      <c r="FE677" s="103">
        <v>44635</v>
      </c>
      <c r="FF677" s="105">
        <v>11.2</v>
      </c>
      <c r="FG677" s="101">
        <v>44635</v>
      </c>
      <c r="FH677" s="104" t="s">
        <v>2102</v>
      </c>
      <c r="FI677" s="92"/>
      <c r="FJ677" s="94"/>
      <c r="FK677" s="92"/>
      <c r="FL677" s="97">
        <v>44914</v>
      </c>
      <c r="FM677" s="98" t="s">
        <v>1530</v>
      </c>
      <c r="FN677" s="97">
        <v>45004</v>
      </c>
      <c r="FO677" s="107"/>
      <c r="FP677" s="92" t="s">
        <v>132</v>
      </c>
      <c r="FQ677" s="92" t="s">
        <v>132</v>
      </c>
      <c r="FR677" s="92" t="s">
        <v>132</v>
      </c>
      <c r="FS677" s="107" t="s">
        <v>807</v>
      </c>
      <c r="FT677" s="92" t="s">
        <v>132</v>
      </c>
      <c r="FU677" s="92"/>
      <c r="GM677" s="102"/>
    </row>
    <row r="678" spans="1:195" s="75" customFormat="1" x14ac:dyDescent="0.25">
      <c r="A678" s="85">
        <v>2022</v>
      </c>
      <c r="B678" s="76">
        <v>44926</v>
      </c>
      <c r="C678" s="85" t="s">
        <v>121</v>
      </c>
      <c r="D678" s="85" t="s">
        <v>122</v>
      </c>
      <c r="E678" s="85" t="s">
        <v>123</v>
      </c>
      <c r="F678" s="77">
        <f t="shared" si="425"/>
        <v>677</v>
      </c>
      <c r="G678" s="85" t="s">
        <v>1586</v>
      </c>
      <c r="H678" s="85">
        <v>86</v>
      </c>
      <c r="I678" s="85" t="s">
        <v>797</v>
      </c>
      <c r="J678" s="217" t="s">
        <v>1058</v>
      </c>
      <c r="K678" s="77" t="str">
        <f>VLOOKUP(J678,[1]CodMpios!$B$1075:$E$1087,4,FALSE)</f>
        <v>86865 - Valle Del Guamuez</v>
      </c>
      <c r="L678" s="77" t="str">
        <f>VLOOKUP($J678,[1]Coord_Mpios_X_Y!$B$102:$K$114,9,FALSE)</f>
        <v>0,412963687717</v>
      </c>
      <c r="M678" s="77" t="str">
        <f>VLOOKUP($J678,[1]Coord_Mpios_X_Y!$B$102:$K$114,10,FALSE)</f>
        <v>-76,884092895363</v>
      </c>
      <c r="N678" s="86" t="s">
        <v>1775</v>
      </c>
      <c r="O678" s="86" t="s">
        <v>1776</v>
      </c>
      <c r="P678" s="218"/>
      <c r="Q678" s="85" t="s">
        <v>126</v>
      </c>
      <c r="R678" s="108">
        <v>5348635</v>
      </c>
      <c r="S678" s="62" t="str">
        <f t="shared" si="406"/>
        <v>CC5348635</v>
      </c>
      <c r="T678" s="91" t="s">
        <v>674</v>
      </c>
      <c r="U678" s="85" t="s">
        <v>530</v>
      </c>
      <c r="V678" s="85" t="s">
        <v>155</v>
      </c>
      <c r="W678" s="85" t="s">
        <v>528</v>
      </c>
      <c r="X678" s="193">
        <v>22918</v>
      </c>
      <c r="Y678" s="89">
        <f t="shared" si="421"/>
        <v>62</v>
      </c>
      <c r="Z678" s="63">
        <f>VLOOKUP($Y678,[1]Edades!$A$3:$H$153,4,FALSE)</f>
        <v>6</v>
      </c>
      <c r="AA678" s="63" t="str">
        <f>VLOOKUP($Y678,[1]Edades!$A$3:$H$153,6,FALSE)</f>
        <v>6 - Persona mayor</v>
      </c>
      <c r="AB678" s="63">
        <f>VLOOKUP($Y678,[1]Edades!$A$3:$H$153,7,FALSE)</f>
        <v>13</v>
      </c>
      <c r="AC678" s="63" t="str">
        <f>VLOOKUP($Y678,[1]Edades!$A$3:$H$153,8,FALSE)</f>
        <v>60-64</v>
      </c>
      <c r="AD678" s="91" t="s">
        <v>1589</v>
      </c>
      <c r="AE678" s="85">
        <v>1</v>
      </c>
      <c r="AF678" s="85" t="s">
        <v>807</v>
      </c>
      <c r="AG678" s="86" t="s">
        <v>1777</v>
      </c>
      <c r="AH678" s="85" t="s">
        <v>807</v>
      </c>
      <c r="AI678" s="85" t="s">
        <v>807</v>
      </c>
      <c r="AJ678" s="85" t="s">
        <v>807</v>
      </c>
      <c r="AK678" s="86" t="s">
        <v>1775</v>
      </c>
      <c r="AL678" s="85" t="s">
        <v>807</v>
      </c>
      <c r="AM678" s="85" t="s">
        <v>1786</v>
      </c>
      <c r="AN678" s="85" t="s">
        <v>131</v>
      </c>
      <c r="AO678" s="85" t="s">
        <v>131</v>
      </c>
      <c r="AP678" s="85" t="s">
        <v>131</v>
      </c>
      <c r="AQ678" s="75" t="s">
        <v>1841</v>
      </c>
      <c r="AR678" s="53" t="str">
        <f t="shared" si="422"/>
        <v>86865 - Valle Del Guamuez</v>
      </c>
      <c r="AS678" s="85" t="s">
        <v>1668</v>
      </c>
      <c r="AT678" s="88">
        <v>3143306769</v>
      </c>
      <c r="AU678" s="85" t="s">
        <v>1219</v>
      </c>
      <c r="AV678" s="85"/>
      <c r="AW678" s="85"/>
      <c r="AX678" s="85"/>
      <c r="AY678" s="85"/>
      <c r="AZ678" s="85"/>
      <c r="BA678" s="85">
        <v>86</v>
      </c>
      <c r="BB678" s="85" t="s">
        <v>1778</v>
      </c>
      <c r="BC678" s="85">
        <v>86865</v>
      </c>
      <c r="BD678" s="85" t="s">
        <v>1668</v>
      </c>
      <c r="BE678" s="89">
        <v>860010017201</v>
      </c>
      <c r="BF678" s="49" t="s">
        <v>1084</v>
      </c>
      <c r="BG678" s="85" t="s">
        <v>1779</v>
      </c>
      <c r="BH678" s="85" t="s">
        <v>1780</v>
      </c>
      <c r="BI678" s="85">
        <v>4201616</v>
      </c>
      <c r="BJ678" s="85"/>
      <c r="BK678" s="85"/>
      <c r="BL678" s="85" t="s">
        <v>807</v>
      </c>
      <c r="BM678" s="85" t="s">
        <v>807</v>
      </c>
      <c r="BN678" s="85" t="s">
        <v>807</v>
      </c>
      <c r="BO678" s="85">
        <v>0</v>
      </c>
      <c r="BP678" s="85" t="s">
        <v>132</v>
      </c>
      <c r="BQ678" s="85" t="s">
        <v>132</v>
      </c>
      <c r="BR678" s="85" t="s">
        <v>807</v>
      </c>
      <c r="BS678" s="85" t="s">
        <v>807</v>
      </c>
      <c r="BT678" s="90"/>
      <c r="BU678" s="85" t="s">
        <v>1677</v>
      </c>
      <c r="BV678" s="85" t="s">
        <v>130</v>
      </c>
      <c r="BW678" s="85" t="s">
        <v>807</v>
      </c>
      <c r="BX678" s="85"/>
      <c r="BY678" s="91" t="s">
        <v>807</v>
      </c>
      <c r="BZ678" s="85" t="s">
        <v>807</v>
      </c>
      <c r="CA678" s="85" t="s">
        <v>807</v>
      </c>
      <c r="CB678" s="85"/>
      <c r="CC678" s="85"/>
      <c r="CD678" s="207" t="s">
        <v>807</v>
      </c>
      <c r="CE678" s="88" t="s">
        <v>1681</v>
      </c>
      <c r="CF678" s="80" t="str">
        <f t="shared" si="441"/>
        <v>HTA</v>
      </c>
      <c r="CG678" s="98"/>
      <c r="CH678" s="98"/>
      <c r="CI678" s="50" t="e">
        <f t="shared" si="407"/>
        <v>#DIV/0!</v>
      </c>
      <c r="CJ678" s="18" t="str">
        <f t="shared" si="408"/>
        <v>SIN DATO</v>
      </c>
      <c r="CK678" s="95" t="e">
        <f>Hoja1!L680</f>
        <v>#NUM!</v>
      </c>
      <c r="CL678" s="10" t="s">
        <v>807</v>
      </c>
      <c r="CM678" s="94" t="s">
        <v>1221</v>
      </c>
      <c r="CN678" s="92"/>
      <c r="CO678" s="75">
        <v>1</v>
      </c>
      <c r="CP678" s="119" t="str">
        <f t="shared" ref="CP678:CP679" si="443">CM678</f>
        <v>01/01/1800</v>
      </c>
      <c r="CQ678" s="75">
        <v>2</v>
      </c>
      <c r="CR678" s="65" t="s">
        <v>1222</v>
      </c>
      <c r="CS678" s="75">
        <v>0</v>
      </c>
      <c r="CT678" s="110" t="s">
        <v>131</v>
      </c>
      <c r="CU678" s="93" t="s">
        <v>807</v>
      </c>
      <c r="CV678" s="92"/>
      <c r="CW678" s="93"/>
      <c r="CX678" s="93"/>
      <c r="CY678" s="93" t="s">
        <v>807</v>
      </c>
      <c r="CZ678" s="93" t="s">
        <v>807</v>
      </c>
      <c r="DA678" s="75" t="s">
        <v>807</v>
      </c>
      <c r="DB678" s="92">
        <v>0</v>
      </c>
      <c r="DC678" s="75" t="str">
        <f t="shared" si="409"/>
        <v/>
      </c>
      <c r="DD678" s="16" t="str">
        <f t="shared" si="410"/>
        <v/>
      </c>
      <c r="DE678" s="16" t="str">
        <f t="shared" si="411"/>
        <v/>
      </c>
      <c r="DF678" s="16" t="str">
        <f t="shared" si="427"/>
        <v/>
      </c>
      <c r="DG678" s="16" t="str">
        <f t="shared" si="423"/>
        <v xml:space="preserve"> +  +  + </v>
      </c>
      <c r="DH678" s="16" t="str">
        <f t="shared" si="442"/>
        <v>HTA</v>
      </c>
      <c r="DI678" s="98"/>
      <c r="DJ678" s="75" t="str">
        <f t="shared" si="412"/>
        <v>NO</v>
      </c>
      <c r="DL678" s="98"/>
      <c r="DM678" s="98"/>
      <c r="DN678" s="75" t="str">
        <f t="shared" si="413"/>
        <v>NO</v>
      </c>
      <c r="DO678" s="98"/>
      <c r="DP678" s="75" t="str">
        <f t="shared" si="414"/>
        <v>NO</v>
      </c>
      <c r="DQ678" s="98"/>
      <c r="DR678" s="75" t="str">
        <f t="shared" si="415"/>
        <v>NO</v>
      </c>
      <c r="DS678" s="98"/>
      <c r="DT678" s="75" t="str">
        <f t="shared" si="416"/>
        <v>NO</v>
      </c>
      <c r="DU678" s="98"/>
      <c r="DV678" s="75" t="str">
        <f t="shared" si="417"/>
        <v>NO</v>
      </c>
      <c r="DW678" s="98"/>
      <c r="DX678" s="75" t="str">
        <f t="shared" si="418"/>
        <v>NO</v>
      </c>
      <c r="DY678" s="98"/>
      <c r="DZ678" s="75" t="str">
        <f t="shared" si="419"/>
        <v>NO</v>
      </c>
      <c r="EA678" s="98"/>
      <c r="EB678" s="75" t="str">
        <f t="shared" si="420"/>
        <v>NO</v>
      </c>
      <c r="EC678" s="98" t="s">
        <v>807</v>
      </c>
      <c r="ED678" s="92" t="s">
        <v>1530</v>
      </c>
      <c r="EE678" s="92"/>
      <c r="EF678" s="98" t="s">
        <v>807</v>
      </c>
      <c r="EG678" s="94"/>
      <c r="EH678" s="99" t="s">
        <v>131</v>
      </c>
      <c r="EI678" s="99" t="s">
        <v>807</v>
      </c>
      <c r="EJ678" s="99"/>
      <c r="EK678" s="101"/>
      <c r="EL678" s="92"/>
      <c r="EM678" s="103"/>
      <c r="EN678" s="102"/>
      <c r="EO678" s="101"/>
      <c r="EP678" s="92"/>
      <c r="EQ678" s="101"/>
      <c r="ER678" s="99">
        <f t="shared" si="432"/>
        <v>0</v>
      </c>
      <c r="ES678" s="101"/>
      <c r="ET678" s="192"/>
      <c r="EU678" s="101"/>
      <c r="EV678" s="92"/>
      <c r="EW678" s="101"/>
      <c r="EX678" s="92"/>
      <c r="EY678" s="103"/>
      <c r="EZ678" s="92"/>
      <c r="FA678" s="102"/>
      <c r="FB678" s="102"/>
      <c r="FC678" s="92"/>
      <c r="FD678" s="92"/>
      <c r="FE678" s="103"/>
      <c r="FF678" s="105"/>
      <c r="FG678" s="101"/>
      <c r="FH678" s="105"/>
      <c r="FI678" s="92"/>
      <c r="FJ678" s="94"/>
      <c r="FK678" s="92"/>
      <c r="FL678" s="97"/>
      <c r="FM678" s="98" t="s">
        <v>1530</v>
      </c>
      <c r="FN678" s="97"/>
      <c r="FO678" s="107" t="s">
        <v>807</v>
      </c>
      <c r="FP678" s="107" t="s">
        <v>807</v>
      </c>
      <c r="FQ678" s="107" t="s">
        <v>807</v>
      </c>
      <c r="FR678" s="107" t="s">
        <v>807</v>
      </c>
      <c r="FS678" s="92" t="s">
        <v>807</v>
      </c>
      <c r="FT678" s="107" t="s">
        <v>807</v>
      </c>
      <c r="FU678" s="92"/>
      <c r="GM678" s="102"/>
    </row>
    <row r="679" spans="1:195" s="75" customFormat="1" x14ac:dyDescent="0.25">
      <c r="A679" s="85">
        <v>2022</v>
      </c>
      <c r="B679" s="76">
        <v>44926</v>
      </c>
      <c r="C679" s="85" t="s">
        <v>121</v>
      </c>
      <c r="D679" s="85" t="s">
        <v>122</v>
      </c>
      <c r="E679" s="85" t="s">
        <v>123</v>
      </c>
      <c r="F679" s="77">
        <f t="shared" si="425"/>
        <v>678</v>
      </c>
      <c r="G679" s="85" t="s">
        <v>1586</v>
      </c>
      <c r="H679" s="85">
        <v>86</v>
      </c>
      <c r="I679" s="85" t="s">
        <v>797</v>
      </c>
      <c r="J679" s="217" t="s">
        <v>1058</v>
      </c>
      <c r="K679" s="77" t="str">
        <f>VLOOKUP(J679,[1]CodMpios!$B$1075:$E$1087,4,FALSE)</f>
        <v>86865 - Valle Del Guamuez</v>
      </c>
      <c r="L679" s="77" t="str">
        <f>VLOOKUP($J679,[1]Coord_Mpios_X_Y!$B$102:$K$114,9,FALSE)</f>
        <v>0,412963687717</v>
      </c>
      <c r="M679" s="77" t="str">
        <f>VLOOKUP($J679,[1]Coord_Mpios_X_Y!$B$102:$K$114,10,FALSE)</f>
        <v>-76,884092895363</v>
      </c>
      <c r="N679" s="86" t="s">
        <v>1784</v>
      </c>
      <c r="O679" s="86" t="s">
        <v>1776</v>
      </c>
      <c r="P679" s="218"/>
      <c r="Q679" s="85" t="s">
        <v>126</v>
      </c>
      <c r="R679" s="108">
        <v>5349370</v>
      </c>
      <c r="S679" s="62" t="str">
        <f t="shared" si="406"/>
        <v>CC5349370</v>
      </c>
      <c r="T679" s="91" t="s">
        <v>452</v>
      </c>
      <c r="U679" s="85" t="s">
        <v>530</v>
      </c>
      <c r="V679" s="85" t="s">
        <v>1429</v>
      </c>
      <c r="W679" s="85" t="s">
        <v>528</v>
      </c>
      <c r="X679" s="193">
        <v>20081</v>
      </c>
      <c r="Y679" s="89">
        <f t="shared" si="421"/>
        <v>54</v>
      </c>
      <c r="Z679" s="63">
        <f>VLOOKUP($Y679,[1]Edades!$A$3:$H$153,4,FALSE)</f>
        <v>5</v>
      </c>
      <c r="AA679" s="63" t="str">
        <f>VLOOKUP($Y679,[1]Edades!$A$3:$H$153,6,FALSE)</f>
        <v>5 - Adultez</v>
      </c>
      <c r="AB679" s="63">
        <f>VLOOKUP($Y679,[1]Edades!$A$3:$H$153,7,FALSE)</f>
        <v>11</v>
      </c>
      <c r="AC679" s="63" t="str">
        <f>VLOOKUP($Y679,[1]Edades!$A$3:$H$153,8,FALSE)</f>
        <v>50-54</v>
      </c>
      <c r="AD679" s="91" t="s">
        <v>1589</v>
      </c>
      <c r="AE679" s="85">
        <v>1</v>
      </c>
      <c r="AF679" s="85" t="s">
        <v>807</v>
      </c>
      <c r="AG679" s="86" t="s">
        <v>1777</v>
      </c>
      <c r="AH679" s="85" t="s">
        <v>807</v>
      </c>
      <c r="AI679" s="85" t="s">
        <v>807</v>
      </c>
      <c r="AJ679" s="85" t="s">
        <v>807</v>
      </c>
      <c r="AK679" s="86" t="s">
        <v>1784</v>
      </c>
      <c r="AL679" s="86" t="s">
        <v>1600</v>
      </c>
      <c r="AM679" s="85" t="s">
        <v>1786</v>
      </c>
      <c r="AN679" s="85" t="s">
        <v>131</v>
      </c>
      <c r="AO679" s="85" t="s">
        <v>131</v>
      </c>
      <c r="AP679" s="85" t="s">
        <v>131</v>
      </c>
      <c r="AQ679" s="75" t="s">
        <v>1841</v>
      </c>
      <c r="AR679" s="53" t="str">
        <f t="shared" si="422"/>
        <v>86865 - Valle Del Guamuez</v>
      </c>
      <c r="AS679" s="85" t="s">
        <v>1668</v>
      </c>
      <c r="AT679" s="88" t="s">
        <v>1609</v>
      </c>
      <c r="AU679" s="85" t="s">
        <v>1219</v>
      </c>
      <c r="AV679" s="85"/>
      <c r="AW679" s="85"/>
      <c r="AX679" s="85"/>
      <c r="AY679" s="85"/>
      <c r="AZ679" s="85"/>
      <c r="BA679" s="85">
        <v>86</v>
      </c>
      <c r="BB679" s="85" t="s">
        <v>1778</v>
      </c>
      <c r="BC679" s="85">
        <v>86865</v>
      </c>
      <c r="BD679" s="85" t="s">
        <v>1668</v>
      </c>
      <c r="BE679" s="89">
        <v>860010017201</v>
      </c>
      <c r="BF679" s="49" t="s">
        <v>1084</v>
      </c>
      <c r="BG679" s="85" t="s">
        <v>1779</v>
      </c>
      <c r="BH679" s="85" t="s">
        <v>1780</v>
      </c>
      <c r="BI679" s="85">
        <v>4201616</v>
      </c>
      <c r="BJ679" s="85"/>
      <c r="BK679" s="85"/>
      <c r="BL679" s="85" t="s">
        <v>807</v>
      </c>
      <c r="BM679" s="85" t="s">
        <v>807</v>
      </c>
      <c r="BN679" s="85" t="s">
        <v>807</v>
      </c>
      <c r="BO679" s="85">
        <v>0</v>
      </c>
      <c r="BP679" s="85" t="s">
        <v>132</v>
      </c>
      <c r="BQ679" s="85" t="s">
        <v>132</v>
      </c>
      <c r="BR679" s="85" t="s">
        <v>807</v>
      </c>
      <c r="BS679" s="85" t="s">
        <v>807</v>
      </c>
      <c r="BT679" s="90"/>
      <c r="BU679" s="85" t="s">
        <v>1677</v>
      </c>
      <c r="BV679" s="85" t="s">
        <v>130</v>
      </c>
      <c r="BW679" s="85" t="s">
        <v>807</v>
      </c>
      <c r="BX679" s="85"/>
      <c r="BY679" s="91" t="s">
        <v>807</v>
      </c>
      <c r="BZ679" s="85" t="s">
        <v>807</v>
      </c>
      <c r="CA679" s="85" t="s">
        <v>807</v>
      </c>
      <c r="CB679" s="85"/>
      <c r="CC679" s="85"/>
      <c r="CD679" s="207" t="s">
        <v>807</v>
      </c>
      <c r="CE679" s="88" t="s">
        <v>1681</v>
      </c>
      <c r="CF679" s="80" t="str">
        <f t="shared" si="441"/>
        <v>HTA</v>
      </c>
      <c r="CG679" s="98"/>
      <c r="CH679" s="98"/>
      <c r="CI679" s="50" t="e">
        <f t="shared" si="407"/>
        <v>#DIV/0!</v>
      </c>
      <c r="CJ679" s="18" t="str">
        <f t="shared" si="408"/>
        <v>SIN DATO</v>
      </c>
      <c r="CK679" s="95" t="e">
        <f>Hoja1!L681</f>
        <v>#NUM!</v>
      </c>
      <c r="CL679" s="10" t="s">
        <v>807</v>
      </c>
      <c r="CM679" s="94" t="s">
        <v>1221</v>
      </c>
      <c r="CN679" s="92"/>
      <c r="CO679" s="75">
        <v>1</v>
      </c>
      <c r="CP679" s="119" t="str">
        <f t="shared" si="443"/>
        <v>01/01/1800</v>
      </c>
      <c r="CQ679" s="75">
        <v>2</v>
      </c>
      <c r="CR679" s="65" t="s">
        <v>1222</v>
      </c>
      <c r="CS679" s="75">
        <v>0</v>
      </c>
      <c r="CT679" s="110" t="s">
        <v>131</v>
      </c>
      <c r="CU679" s="93" t="s">
        <v>807</v>
      </c>
      <c r="CV679" s="92"/>
      <c r="CW679" s="93"/>
      <c r="CX679" s="93"/>
      <c r="CY679" s="93" t="s">
        <v>807</v>
      </c>
      <c r="CZ679" s="93" t="s">
        <v>807</v>
      </c>
      <c r="DA679" s="75" t="s">
        <v>807</v>
      </c>
      <c r="DB679" s="92">
        <v>0</v>
      </c>
      <c r="DC679" s="75" t="str">
        <f t="shared" si="409"/>
        <v/>
      </c>
      <c r="DD679" s="16" t="str">
        <f t="shared" si="410"/>
        <v/>
      </c>
      <c r="DE679" s="16" t="str">
        <f t="shared" si="411"/>
        <v/>
      </c>
      <c r="DF679" s="16" t="str">
        <f t="shared" si="427"/>
        <v/>
      </c>
      <c r="DG679" s="16" t="str">
        <f t="shared" si="423"/>
        <v xml:space="preserve"> +  +  + </v>
      </c>
      <c r="DH679" s="16" t="str">
        <f t="shared" si="442"/>
        <v>HTA</v>
      </c>
      <c r="DI679" s="98"/>
      <c r="DJ679" s="75" t="str">
        <f t="shared" si="412"/>
        <v>NO</v>
      </c>
      <c r="DL679" s="98"/>
      <c r="DM679" s="98"/>
      <c r="DN679" s="75" t="str">
        <f t="shared" si="413"/>
        <v>NO</v>
      </c>
      <c r="DO679" s="98"/>
      <c r="DP679" s="75" t="str">
        <f t="shared" si="414"/>
        <v>NO</v>
      </c>
      <c r="DQ679" s="98"/>
      <c r="DR679" s="75" t="str">
        <f t="shared" si="415"/>
        <v>NO</v>
      </c>
      <c r="DS679" s="98"/>
      <c r="DT679" s="75" t="str">
        <f t="shared" si="416"/>
        <v>NO</v>
      </c>
      <c r="DU679" s="98"/>
      <c r="DV679" s="75" t="str">
        <f t="shared" si="417"/>
        <v>NO</v>
      </c>
      <c r="DW679" s="98"/>
      <c r="DX679" s="75" t="str">
        <f t="shared" si="418"/>
        <v>NO</v>
      </c>
      <c r="DY679" s="98"/>
      <c r="DZ679" s="75" t="str">
        <f t="shared" si="419"/>
        <v>NO</v>
      </c>
      <c r="EA679" s="98"/>
      <c r="EB679" s="75" t="str">
        <f t="shared" si="420"/>
        <v>NO</v>
      </c>
      <c r="EC679" s="98" t="s">
        <v>807</v>
      </c>
      <c r="ED679" s="92" t="s">
        <v>1530</v>
      </c>
      <c r="EE679" s="92"/>
      <c r="EF679" s="98" t="s">
        <v>807</v>
      </c>
      <c r="EG679" s="94"/>
      <c r="EH679" s="99" t="s">
        <v>131</v>
      </c>
      <c r="EI679" s="99" t="s">
        <v>807</v>
      </c>
      <c r="EJ679" s="99"/>
      <c r="EK679" s="101"/>
      <c r="EL679" s="92"/>
      <c r="EM679" s="103"/>
      <c r="EN679" s="102"/>
      <c r="EO679" s="101"/>
      <c r="EP679" s="92"/>
      <c r="EQ679" s="101"/>
      <c r="ER679" s="99">
        <f t="shared" si="432"/>
        <v>0</v>
      </c>
      <c r="ES679" s="101"/>
      <c r="ET679" s="192"/>
      <c r="EU679" s="101"/>
      <c r="EV679" s="92"/>
      <c r="EW679" s="101"/>
      <c r="EX679" s="92"/>
      <c r="EY679" s="103"/>
      <c r="EZ679" s="92"/>
      <c r="FA679" s="102"/>
      <c r="FB679" s="102"/>
      <c r="FC679" s="92"/>
      <c r="FD679" s="92"/>
      <c r="FE679" s="103"/>
      <c r="FF679" s="105"/>
      <c r="FG679" s="101"/>
      <c r="FH679" s="105"/>
      <c r="FI679" s="92"/>
      <c r="FJ679" s="94"/>
      <c r="FK679" s="92"/>
      <c r="FL679" s="97"/>
      <c r="FM679" s="98" t="s">
        <v>1530</v>
      </c>
      <c r="FN679" s="97"/>
      <c r="FO679" s="107" t="s">
        <v>807</v>
      </c>
      <c r="FP679" s="107" t="s">
        <v>807</v>
      </c>
      <c r="FQ679" s="107" t="s">
        <v>807</v>
      </c>
      <c r="FR679" s="107" t="s">
        <v>807</v>
      </c>
      <c r="FS679" s="92" t="s">
        <v>807</v>
      </c>
      <c r="FT679" s="107" t="s">
        <v>807</v>
      </c>
      <c r="FU679" s="92"/>
      <c r="GM679" s="102"/>
    </row>
    <row r="680" spans="1:195" s="75" customFormat="1" x14ac:dyDescent="0.25">
      <c r="A680" s="85">
        <v>2022</v>
      </c>
      <c r="B680" s="76">
        <v>44926</v>
      </c>
      <c r="C680" s="85" t="s">
        <v>121</v>
      </c>
      <c r="D680" s="85" t="s">
        <v>122</v>
      </c>
      <c r="E680" s="85" t="s">
        <v>1474</v>
      </c>
      <c r="F680" s="77">
        <f t="shared" si="425"/>
        <v>679</v>
      </c>
      <c r="G680" s="85" t="s">
        <v>1586</v>
      </c>
      <c r="H680" s="85">
        <v>86</v>
      </c>
      <c r="I680" s="85" t="s">
        <v>797</v>
      </c>
      <c r="J680" s="217" t="s">
        <v>911</v>
      </c>
      <c r="K680" s="77" t="str">
        <f>VLOOKUP(J680,[1]CodMpios!$B$1075:$E$1087,4,FALSE)</f>
        <v>86568 - Puerto Asís</v>
      </c>
      <c r="L680" s="77" t="str">
        <f>VLOOKUP($J680,[1]Coord_Mpios_X_Y!$B$102:$K$114,9,FALSE)</f>
        <v>0,478611463602</v>
      </c>
      <c r="M680" s="77" t="str">
        <f>VLOOKUP($J680,[1]Coord_Mpios_X_Y!$B$102:$K$114,10,FALSE)</f>
        <v>-76,328200149562</v>
      </c>
      <c r="N680" s="86" t="s">
        <v>1775</v>
      </c>
      <c r="O680" s="86" t="s">
        <v>1776</v>
      </c>
      <c r="P680" s="218"/>
      <c r="Q680" s="85" t="s">
        <v>126</v>
      </c>
      <c r="R680" s="108">
        <v>5349396</v>
      </c>
      <c r="S680" s="62" t="str">
        <f t="shared" si="406"/>
        <v>CC5349396</v>
      </c>
      <c r="T680" s="91" t="s">
        <v>193</v>
      </c>
      <c r="U680" s="85" t="s">
        <v>1379</v>
      </c>
      <c r="V680" s="91" t="s">
        <v>256</v>
      </c>
      <c r="W680" s="85" t="s">
        <v>241</v>
      </c>
      <c r="X680" s="87">
        <v>20074</v>
      </c>
      <c r="Y680" s="89">
        <f t="shared" si="421"/>
        <v>54</v>
      </c>
      <c r="Z680" s="63">
        <f>VLOOKUP($Y680,[1]Edades!$A$3:$H$153,4,FALSE)</f>
        <v>5</v>
      </c>
      <c r="AA680" s="63" t="str">
        <f>VLOOKUP($Y680,[1]Edades!$A$3:$H$153,6,FALSE)</f>
        <v>5 - Adultez</v>
      </c>
      <c r="AB680" s="63">
        <f>VLOOKUP($Y680,[1]Edades!$A$3:$H$153,7,FALSE)</f>
        <v>11</v>
      </c>
      <c r="AC680" s="63" t="str">
        <f>VLOOKUP($Y680,[1]Edades!$A$3:$H$153,8,FALSE)</f>
        <v>50-54</v>
      </c>
      <c r="AD680" s="91" t="s">
        <v>1589</v>
      </c>
      <c r="AE680" s="85">
        <v>1</v>
      </c>
      <c r="AF680" s="85" t="s">
        <v>807</v>
      </c>
      <c r="AG680" s="86" t="s">
        <v>1777</v>
      </c>
      <c r="AH680" s="85" t="s">
        <v>807</v>
      </c>
      <c r="AI680" s="85" t="s">
        <v>807</v>
      </c>
      <c r="AJ680" s="85" t="s">
        <v>807</v>
      </c>
      <c r="AK680" s="86" t="s">
        <v>1775</v>
      </c>
      <c r="AL680" s="85" t="s">
        <v>807</v>
      </c>
      <c r="AM680" s="85" t="s">
        <v>1786</v>
      </c>
      <c r="AN680" s="85" t="s">
        <v>131</v>
      </c>
      <c r="AO680" s="85" t="s">
        <v>131</v>
      </c>
      <c r="AP680" s="85" t="s">
        <v>131</v>
      </c>
      <c r="AQ680" s="75" t="s">
        <v>1841</v>
      </c>
      <c r="AR680" s="53" t="str">
        <f t="shared" si="422"/>
        <v>86568 - Puerto Asís</v>
      </c>
      <c r="AS680" s="85" t="s">
        <v>1655</v>
      </c>
      <c r="AT680" s="85">
        <v>3133883417</v>
      </c>
      <c r="AU680" s="85" t="s">
        <v>1219</v>
      </c>
      <c r="AV680" s="85"/>
      <c r="AW680" s="85"/>
      <c r="AX680" s="85"/>
      <c r="AY680" s="85"/>
      <c r="AZ680" s="85"/>
      <c r="BA680" s="85">
        <v>86</v>
      </c>
      <c r="BB680" s="85" t="s">
        <v>1778</v>
      </c>
      <c r="BC680" s="85">
        <v>86568</v>
      </c>
      <c r="BD680" s="85" t="s">
        <v>1655</v>
      </c>
      <c r="BE680" s="89">
        <v>860010017201</v>
      </c>
      <c r="BF680" s="49" t="s">
        <v>1081</v>
      </c>
      <c r="BG680" s="85" t="s">
        <v>1779</v>
      </c>
      <c r="BH680" s="85" t="s">
        <v>1780</v>
      </c>
      <c r="BI680" s="85">
        <v>4201616</v>
      </c>
      <c r="BJ680" s="85"/>
      <c r="BK680" s="85"/>
      <c r="BL680" s="85" t="s">
        <v>807</v>
      </c>
      <c r="BM680" s="85" t="s">
        <v>130</v>
      </c>
      <c r="BN680" s="85" t="s">
        <v>132</v>
      </c>
      <c r="BO680" s="85">
        <v>0</v>
      </c>
      <c r="BP680" s="85" t="s">
        <v>132</v>
      </c>
      <c r="BQ680" s="85" t="s">
        <v>132</v>
      </c>
      <c r="BR680" s="85" t="s">
        <v>1676</v>
      </c>
      <c r="BS680" s="85" t="s">
        <v>132</v>
      </c>
      <c r="BT680" s="90">
        <v>44741</v>
      </c>
      <c r="BU680" s="85" t="s">
        <v>1677</v>
      </c>
      <c r="BV680" s="85" t="s">
        <v>130</v>
      </c>
      <c r="BW680" s="91" t="s">
        <v>1679</v>
      </c>
      <c r="BX680" s="85"/>
      <c r="BY680" s="85" t="s">
        <v>132</v>
      </c>
      <c r="BZ680" s="85" t="s">
        <v>132</v>
      </c>
      <c r="CA680" s="85" t="s">
        <v>132</v>
      </c>
      <c r="CB680" s="85"/>
      <c r="CC680" s="85"/>
      <c r="CD680" s="85" t="s">
        <v>131</v>
      </c>
      <c r="CE680" s="88" t="s">
        <v>1681</v>
      </c>
      <c r="CF680" s="80" t="str">
        <f t="shared" si="441"/>
        <v>DM</v>
      </c>
      <c r="CG680" s="109">
        <v>78</v>
      </c>
      <c r="CH680" s="95">
        <v>160</v>
      </c>
      <c r="CI680" s="50">
        <f t="shared" si="407"/>
        <v>30.468749999999993</v>
      </c>
      <c r="CJ680" s="18" t="str">
        <f t="shared" si="408"/>
        <v>OBESIDAD</v>
      </c>
      <c r="CK680" s="95">
        <f>Hoja1!L682</f>
        <v>10</v>
      </c>
      <c r="CL680" s="10" t="s">
        <v>1112</v>
      </c>
      <c r="CM680" s="94" t="s">
        <v>1221</v>
      </c>
      <c r="CN680" s="92"/>
      <c r="CO680" s="92">
        <v>2</v>
      </c>
      <c r="CP680" s="65" t="s">
        <v>1222</v>
      </c>
      <c r="CQ680" s="75">
        <v>1</v>
      </c>
      <c r="CR680" s="94" t="s">
        <v>1221</v>
      </c>
      <c r="CS680" s="75">
        <v>1</v>
      </c>
      <c r="CT680" s="110" t="s">
        <v>1707</v>
      </c>
      <c r="CU680" s="93" t="s">
        <v>807</v>
      </c>
      <c r="CV680" s="92"/>
      <c r="CW680" s="102">
        <v>125</v>
      </c>
      <c r="CX680" s="102">
        <v>75</v>
      </c>
      <c r="CY680" s="93" t="s">
        <v>807</v>
      </c>
      <c r="CZ680" s="92" t="s">
        <v>132</v>
      </c>
      <c r="DA680" s="75" t="s">
        <v>807</v>
      </c>
      <c r="DB680" s="92">
        <v>0</v>
      </c>
      <c r="DC680" s="75" t="str">
        <f t="shared" si="409"/>
        <v/>
      </c>
      <c r="DD680" s="16" t="str">
        <f t="shared" si="410"/>
        <v/>
      </c>
      <c r="DE680" s="16" t="str">
        <f t="shared" si="411"/>
        <v/>
      </c>
      <c r="DF680" s="16" t="str">
        <f t="shared" si="427"/>
        <v/>
      </c>
      <c r="DG680" s="16" t="str">
        <f t="shared" si="423"/>
        <v xml:space="preserve"> +  +  + </v>
      </c>
      <c r="DH680" s="16" t="str">
        <f>E680</f>
        <v>DM</v>
      </c>
      <c r="DI680" s="98">
        <v>44516</v>
      </c>
      <c r="DJ680" s="75" t="str">
        <f t="shared" si="412"/>
        <v>SI</v>
      </c>
      <c r="DL680" s="98"/>
      <c r="DM680" s="98">
        <v>43535</v>
      </c>
      <c r="DN680" s="75" t="str">
        <f t="shared" si="413"/>
        <v>SI</v>
      </c>
      <c r="DO680" s="98"/>
      <c r="DP680" s="75" t="str">
        <f t="shared" si="414"/>
        <v>NO</v>
      </c>
      <c r="DQ680" s="98"/>
      <c r="DR680" s="75" t="str">
        <f t="shared" si="415"/>
        <v>NO</v>
      </c>
      <c r="DS680" s="98">
        <v>44534</v>
      </c>
      <c r="DT680" s="75" t="str">
        <f t="shared" si="416"/>
        <v>SI</v>
      </c>
      <c r="DU680" s="98"/>
      <c r="DV680" s="75" t="str">
        <f t="shared" si="417"/>
        <v>NO</v>
      </c>
      <c r="DW680" s="98"/>
      <c r="DX680" s="75" t="str">
        <f t="shared" si="418"/>
        <v>NO</v>
      </c>
      <c r="DY680" s="98">
        <v>44531</v>
      </c>
      <c r="DZ680" s="75" t="str">
        <f t="shared" si="419"/>
        <v>SI</v>
      </c>
      <c r="EA680" s="98"/>
      <c r="EB680" s="75" t="str">
        <f t="shared" si="420"/>
        <v>NO</v>
      </c>
      <c r="EC680" s="98" t="s">
        <v>807</v>
      </c>
      <c r="ED680" s="92" t="s">
        <v>1530</v>
      </c>
      <c r="EE680" s="92"/>
      <c r="EF680" s="98" t="s">
        <v>807</v>
      </c>
      <c r="EG680" s="94"/>
      <c r="EH680" s="99"/>
      <c r="EI680" s="99" t="s">
        <v>807</v>
      </c>
      <c r="EJ680" s="99"/>
      <c r="EK680" s="101">
        <v>44530</v>
      </c>
      <c r="EL680" s="92">
        <v>0.56999999999999995</v>
      </c>
      <c r="EM680" s="103">
        <v>44530</v>
      </c>
      <c r="EN680" s="102">
        <v>129.69999999999999</v>
      </c>
      <c r="EO680" s="101">
        <v>44530</v>
      </c>
      <c r="EP680" s="92">
        <v>175</v>
      </c>
      <c r="EQ680" s="101">
        <v>44530</v>
      </c>
      <c r="ER680" s="99">
        <f t="shared" si="432"/>
        <v>83.9</v>
      </c>
      <c r="ES680" s="101">
        <v>44530</v>
      </c>
      <c r="ET680" s="192">
        <v>45.9</v>
      </c>
      <c r="EU680" s="101">
        <v>44530</v>
      </c>
      <c r="EV680" s="92">
        <v>226</v>
      </c>
      <c r="EW680" s="111">
        <v>44616</v>
      </c>
      <c r="EX680" s="92"/>
      <c r="EY680" s="103">
        <v>44740</v>
      </c>
      <c r="EZ680" s="92">
        <v>7.1</v>
      </c>
      <c r="FA680" s="102"/>
      <c r="FB680" s="102"/>
      <c r="FC680" s="92"/>
      <c r="FD680" s="92"/>
      <c r="FE680" s="103">
        <v>37590</v>
      </c>
      <c r="FF680" s="105">
        <v>10.6</v>
      </c>
      <c r="FG680" s="101">
        <v>44530</v>
      </c>
      <c r="FH680" s="104" t="s">
        <v>2103</v>
      </c>
      <c r="FI680" s="92"/>
      <c r="FJ680" s="94"/>
      <c r="FK680" s="92"/>
      <c r="FL680" s="97">
        <v>44741</v>
      </c>
      <c r="FM680" s="98" t="s">
        <v>1530</v>
      </c>
      <c r="FN680" s="97">
        <v>44833</v>
      </c>
      <c r="FO680" s="107" t="s">
        <v>807</v>
      </c>
      <c r="FP680" s="92" t="s">
        <v>132</v>
      </c>
      <c r="FQ680" s="92" t="s">
        <v>132</v>
      </c>
      <c r="FR680" s="92" t="s">
        <v>132</v>
      </c>
      <c r="FS680" s="107" t="s">
        <v>807</v>
      </c>
      <c r="FT680" s="92" t="s">
        <v>132</v>
      </c>
      <c r="FU680" s="92"/>
      <c r="GM680" s="102"/>
    </row>
    <row r="681" spans="1:195" s="75" customFormat="1" x14ac:dyDescent="0.25">
      <c r="A681" s="85">
        <v>2022</v>
      </c>
      <c r="B681" s="76">
        <v>44926</v>
      </c>
      <c r="C681" s="85" t="s">
        <v>121</v>
      </c>
      <c r="D681" s="85" t="s">
        <v>122</v>
      </c>
      <c r="E681" s="85" t="s">
        <v>1475</v>
      </c>
      <c r="F681" s="77">
        <f t="shared" si="425"/>
        <v>680</v>
      </c>
      <c r="G681" s="85" t="s">
        <v>1586</v>
      </c>
      <c r="H681" s="85">
        <v>86</v>
      </c>
      <c r="I681" s="85" t="s">
        <v>797</v>
      </c>
      <c r="J681" s="217" t="s">
        <v>899</v>
      </c>
      <c r="K681" s="77" t="str">
        <f>VLOOKUP(J681,[1]CodMpios!$B$1075:$E$1087,4,FALSE)</f>
        <v>86320 - Orito</v>
      </c>
      <c r="L681" s="77" t="str">
        <f>VLOOKUP($J681,[1]Coord_Mpios_X_Y!$B$102:$K$114,9,FALSE)</f>
        <v>0,673756322544</v>
      </c>
      <c r="M681" s="77" t="str">
        <f>VLOOKUP($J681,[1]Coord_Mpios_X_Y!$B$102:$K$114,10,FALSE)</f>
        <v>-76,943139228782</v>
      </c>
      <c r="N681" s="86" t="s">
        <v>1775</v>
      </c>
      <c r="O681" s="86" t="s">
        <v>1776</v>
      </c>
      <c r="P681" s="218"/>
      <c r="Q681" s="85" t="s">
        <v>126</v>
      </c>
      <c r="R681" s="108">
        <v>5350330</v>
      </c>
      <c r="S681" s="62" t="str">
        <f t="shared" si="406"/>
        <v>CC5350330</v>
      </c>
      <c r="T681" s="91" t="s">
        <v>1204</v>
      </c>
      <c r="U681" s="85" t="s">
        <v>530</v>
      </c>
      <c r="V681" s="91" t="s">
        <v>662</v>
      </c>
      <c r="W681" s="85" t="s">
        <v>217</v>
      </c>
      <c r="X681" s="87">
        <v>20758</v>
      </c>
      <c r="Y681" s="89">
        <f t="shared" si="421"/>
        <v>56</v>
      </c>
      <c r="Z681" s="63">
        <f>VLOOKUP($Y681,[1]Edades!$A$3:$H$153,4,FALSE)</f>
        <v>5</v>
      </c>
      <c r="AA681" s="63" t="str">
        <f>VLOOKUP($Y681,[1]Edades!$A$3:$H$153,6,FALSE)</f>
        <v>5 - Adultez</v>
      </c>
      <c r="AB681" s="63">
        <f>VLOOKUP($Y681,[1]Edades!$A$3:$H$153,7,FALSE)</f>
        <v>12</v>
      </c>
      <c r="AC681" s="63" t="str">
        <f>VLOOKUP($Y681,[1]Edades!$A$3:$H$153,8,FALSE)</f>
        <v>55-59</v>
      </c>
      <c r="AD681" s="91" t="s">
        <v>1589</v>
      </c>
      <c r="AE681" s="85">
        <v>1</v>
      </c>
      <c r="AF681" s="85" t="s">
        <v>807</v>
      </c>
      <c r="AG681" s="86" t="s">
        <v>1777</v>
      </c>
      <c r="AH681" s="85" t="s">
        <v>807</v>
      </c>
      <c r="AI681" s="85" t="s">
        <v>807</v>
      </c>
      <c r="AJ681" s="85" t="s">
        <v>807</v>
      </c>
      <c r="AK681" s="86" t="s">
        <v>1775</v>
      </c>
      <c r="AL681" s="85" t="s">
        <v>807</v>
      </c>
      <c r="AM681" s="85" t="s">
        <v>1786</v>
      </c>
      <c r="AN681" s="85" t="s">
        <v>131</v>
      </c>
      <c r="AO681" s="85" t="s">
        <v>131</v>
      </c>
      <c r="AP681" s="85" t="s">
        <v>131</v>
      </c>
      <c r="AQ681" s="75" t="s">
        <v>1841</v>
      </c>
      <c r="AR681" s="53" t="str">
        <f t="shared" si="422"/>
        <v>86320 - Orito</v>
      </c>
      <c r="AS681" s="85" t="s">
        <v>1608</v>
      </c>
      <c r="AT681" s="88">
        <v>3122031621</v>
      </c>
      <c r="AU681" s="85" t="s">
        <v>1219</v>
      </c>
      <c r="AV681" s="85"/>
      <c r="AW681" s="85"/>
      <c r="AX681" s="85"/>
      <c r="AY681" s="85"/>
      <c r="AZ681" s="85"/>
      <c r="BA681" s="85">
        <v>86</v>
      </c>
      <c r="BB681" s="85" t="s">
        <v>1778</v>
      </c>
      <c r="BC681" s="85">
        <v>86320</v>
      </c>
      <c r="BD681" s="85" t="s">
        <v>1608</v>
      </c>
      <c r="BE681" s="89">
        <v>860010017201</v>
      </c>
      <c r="BF681" s="49" t="s">
        <v>1082</v>
      </c>
      <c r="BG681" s="85" t="s">
        <v>1779</v>
      </c>
      <c r="BH681" s="85" t="s">
        <v>1780</v>
      </c>
      <c r="BI681" s="85">
        <v>4201616</v>
      </c>
      <c r="BJ681" s="85"/>
      <c r="BK681" s="85"/>
      <c r="BL681" s="85" t="s">
        <v>807</v>
      </c>
      <c r="BM681" s="88" t="s">
        <v>132</v>
      </c>
      <c r="BN681" s="85" t="s">
        <v>132</v>
      </c>
      <c r="BO681" s="85">
        <v>0</v>
      </c>
      <c r="BP681" s="85" t="s">
        <v>132</v>
      </c>
      <c r="BQ681" s="85" t="s">
        <v>132</v>
      </c>
      <c r="BR681" s="85" t="s">
        <v>807</v>
      </c>
      <c r="BS681" s="85" t="s">
        <v>807</v>
      </c>
      <c r="BT681" s="90">
        <v>44610</v>
      </c>
      <c r="BU681" s="85" t="s">
        <v>1677</v>
      </c>
      <c r="BV681" s="85" t="s">
        <v>130</v>
      </c>
      <c r="BW681" s="91" t="s">
        <v>1808</v>
      </c>
      <c r="BX681" s="85"/>
      <c r="BY681" s="88" t="s">
        <v>130</v>
      </c>
      <c r="BZ681" s="85" t="s">
        <v>807</v>
      </c>
      <c r="CA681" s="85" t="s">
        <v>807</v>
      </c>
      <c r="CB681" s="85"/>
      <c r="CC681" s="85"/>
      <c r="CD681" s="85" t="s">
        <v>131</v>
      </c>
      <c r="CE681" s="88" t="s">
        <v>1681</v>
      </c>
      <c r="CF681" s="80" t="str">
        <f t="shared" si="441"/>
        <v>HTA + DM</v>
      </c>
      <c r="CG681" s="109">
        <v>69</v>
      </c>
      <c r="CH681" s="95">
        <v>160</v>
      </c>
      <c r="CI681" s="50">
        <f t="shared" si="407"/>
        <v>26.953124999999996</v>
      </c>
      <c r="CJ681" s="18" t="str">
        <f t="shared" si="408"/>
        <v>SOBREPESO</v>
      </c>
      <c r="CK681" s="95">
        <f>Hoja1!L683</f>
        <v>10</v>
      </c>
      <c r="CL681" s="10" t="s">
        <v>1112</v>
      </c>
      <c r="CM681" s="94" t="s">
        <v>1221</v>
      </c>
      <c r="CN681" s="92"/>
      <c r="CO681" s="75">
        <v>1</v>
      </c>
      <c r="CP681" s="119" t="str">
        <f>CM681</f>
        <v>01/01/1800</v>
      </c>
      <c r="CQ681" s="75">
        <v>1</v>
      </c>
      <c r="CR681" s="94" t="s">
        <v>1221</v>
      </c>
      <c r="CS681" s="75">
        <v>1</v>
      </c>
      <c r="CT681" s="92" t="s">
        <v>1709</v>
      </c>
      <c r="CU681" s="93" t="s">
        <v>807</v>
      </c>
      <c r="CV681" s="92"/>
      <c r="CW681" s="93">
        <v>120</v>
      </c>
      <c r="CX681" s="93">
        <v>70</v>
      </c>
      <c r="CY681" s="93" t="s">
        <v>807</v>
      </c>
      <c r="CZ681" s="92" t="s">
        <v>130</v>
      </c>
      <c r="DA681" s="75" t="s">
        <v>807</v>
      </c>
      <c r="DB681" s="92">
        <v>0</v>
      </c>
      <c r="DC681" s="75" t="str">
        <f t="shared" si="409"/>
        <v/>
      </c>
      <c r="DD681" s="16" t="str">
        <f t="shared" si="410"/>
        <v/>
      </c>
      <c r="DE681" s="16" t="str">
        <f t="shared" si="411"/>
        <v/>
      </c>
      <c r="DF681" s="16" t="str">
        <f t="shared" si="427"/>
        <v>HDL ALTO</v>
      </c>
      <c r="DG681" s="16" t="str">
        <f t="shared" si="423"/>
        <v xml:space="preserve"> +  +  + HDL ALTO</v>
      </c>
      <c r="DH681" s="16" t="str">
        <f>VLOOKUP(DG681,Hoja3!$A$19:$B$41,2,FALSE)</f>
        <v>HDL ALTO</v>
      </c>
      <c r="DI681" s="98"/>
      <c r="DJ681" s="75" t="str">
        <f t="shared" si="412"/>
        <v>NO</v>
      </c>
      <c r="DL681" s="98"/>
      <c r="DM681" s="98">
        <v>44785</v>
      </c>
      <c r="DN681" s="75" t="str">
        <f t="shared" si="413"/>
        <v>SI</v>
      </c>
      <c r="DO681" s="98"/>
      <c r="DP681" s="75" t="str">
        <f t="shared" si="414"/>
        <v>NO</v>
      </c>
      <c r="DQ681" s="98"/>
      <c r="DR681" s="75" t="str">
        <f t="shared" si="415"/>
        <v>NO</v>
      </c>
      <c r="DS681" s="98"/>
      <c r="DT681" s="75" t="str">
        <f t="shared" si="416"/>
        <v>NO</v>
      </c>
      <c r="DU681" s="98"/>
      <c r="DV681" s="75" t="str">
        <f t="shared" si="417"/>
        <v>NO</v>
      </c>
      <c r="DW681" s="98"/>
      <c r="DX681" s="75" t="str">
        <f t="shared" si="418"/>
        <v>NO</v>
      </c>
      <c r="DY681" s="98">
        <v>44530</v>
      </c>
      <c r="DZ681" s="75" t="str">
        <f t="shared" si="419"/>
        <v>SI</v>
      </c>
      <c r="EA681" s="98"/>
      <c r="EB681" s="75" t="str">
        <f t="shared" si="420"/>
        <v>NO</v>
      </c>
      <c r="EC681" s="98" t="s">
        <v>807</v>
      </c>
      <c r="ED681" s="92" t="s">
        <v>1530</v>
      </c>
      <c r="EE681" s="92"/>
      <c r="EF681" s="98" t="s">
        <v>807</v>
      </c>
      <c r="EG681" s="94"/>
      <c r="EH681" s="99" t="s">
        <v>131</v>
      </c>
      <c r="EI681" s="99" t="s">
        <v>807</v>
      </c>
      <c r="EJ681" s="99"/>
      <c r="EK681" s="101">
        <v>44771</v>
      </c>
      <c r="EL681" s="92">
        <v>1.1399999999999999</v>
      </c>
      <c r="EM681" s="103">
        <v>44673</v>
      </c>
      <c r="EN681" s="102">
        <v>191</v>
      </c>
      <c r="EO681" s="101">
        <v>44307</v>
      </c>
      <c r="EP681" s="92">
        <v>202</v>
      </c>
      <c r="EQ681" s="101">
        <v>44307</v>
      </c>
      <c r="ER681" s="99">
        <f t="shared" si="432"/>
        <v>118.8</v>
      </c>
      <c r="ES681" s="101">
        <v>44307</v>
      </c>
      <c r="ET681" s="192">
        <v>53</v>
      </c>
      <c r="EU681" s="101">
        <v>44307</v>
      </c>
      <c r="EV681" s="92">
        <v>151</v>
      </c>
      <c r="EW681" s="101">
        <v>44310</v>
      </c>
      <c r="EX681" s="92"/>
      <c r="EY681" s="103">
        <v>44673</v>
      </c>
      <c r="EZ681" s="92">
        <v>8.6</v>
      </c>
      <c r="FA681" s="102"/>
      <c r="FB681" s="102"/>
      <c r="FC681" s="92"/>
      <c r="FD681" s="92"/>
      <c r="FE681" s="103">
        <v>44310</v>
      </c>
      <c r="FF681" s="104" t="s">
        <v>2104</v>
      </c>
      <c r="FG681" s="101">
        <v>44310</v>
      </c>
      <c r="FH681" s="105">
        <v>29.5</v>
      </c>
      <c r="FI681" s="92"/>
      <c r="FJ681" s="94"/>
      <c r="FK681" s="92"/>
      <c r="FL681" s="97">
        <v>44610</v>
      </c>
      <c r="FM681" s="98" t="s">
        <v>1530</v>
      </c>
      <c r="FN681" s="97">
        <v>44699</v>
      </c>
      <c r="FO681" s="107" t="s">
        <v>807</v>
      </c>
      <c r="FP681" s="92" t="s">
        <v>132</v>
      </c>
      <c r="FQ681" s="92" t="s">
        <v>132</v>
      </c>
      <c r="FR681" s="92" t="s">
        <v>132</v>
      </c>
      <c r="FS681" s="107" t="s">
        <v>807</v>
      </c>
      <c r="FT681" s="92" t="s">
        <v>132</v>
      </c>
      <c r="FU681" s="92"/>
      <c r="GM681" s="102"/>
    </row>
    <row r="682" spans="1:195" s="75" customFormat="1" x14ac:dyDescent="0.25">
      <c r="A682" s="85">
        <v>2022</v>
      </c>
      <c r="B682" s="76">
        <v>44926</v>
      </c>
      <c r="C682" s="85" t="s">
        <v>121</v>
      </c>
      <c r="D682" s="85" t="s">
        <v>122</v>
      </c>
      <c r="E682" s="85" t="s">
        <v>1474</v>
      </c>
      <c r="F682" s="77">
        <f t="shared" si="425"/>
        <v>681</v>
      </c>
      <c r="G682" s="85" t="s">
        <v>1586</v>
      </c>
      <c r="H682" s="85">
        <v>86</v>
      </c>
      <c r="I682" s="85" t="s">
        <v>797</v>
      </c>
      <c r="J682" s="217" t="s">
        <v>911</v>
      </c>
      <c r="K682" s="77" t="str">
        <f>VLOOKUP(J682,[1]CodMpios!$B$1075:$E$1087,4,FALSE)</f>
        <v>86568 - Puerto Asís</v>
      </c>
      <c r="L682" s="77" t="str">
        <f>VLOOKUP($J682,[1]Coord_Mpios_X_Y!$B$102:$K$114,9,FALSE)</f>
        <v>0,478611463602</v>
      </c>
      <c r="M682" s="77" t="str">
        <f>VLOOKUP($J682,[1]Coord_Mpios_X_Y!$B$102:$K$114,10,FALSE)</f>
        <v>-76,328200149562</v>
      </c>
      <c r="N682" s="86" t="s">
        <v>1784</v>
      </c>
      <c r="O682" s="86" t="s">
        <v>1776</v>
      </c>
      <c r="P682" s="218"/>
      <c r="Q682" s="85" t="s">
        <v>126</v>
      </c>
      <c r="R682" s="108">
        <v>6456842</v>
      </c>
      <c r="S682" s="62" t="str">
        <f t="shared" si="406"/>
        <v>CC6456842</v>
      </c>
      <c r="T682" s="91" t="s">
        <v>647</v>
      </c>
      <c r="U682" s="85" t="s">
        <v>142</v>
      </c>
      <c r="V682" s="91" t="s">
        <v>821</v>
      </c>
      <c r="W682" s="85" t="s">
        <v>346</v>
      </c>
      <c r="X682" s="87">
        <v>18322</v>
      </c>
      <c r="Y682" s="89">
        <f t="shared" si="421"/>
        <v>50</v>
      </c>
      <c r="Z682" s="63">
        <f>VLOOKUP($Y682,[1]Edades!$A$3:$H$153,4,FALSE)</f>
        <v>5</v>
      </c>
      <c r="AA682" s="63" t="str">
        <f>VLOOKUP($Y682,[1]Edades!$A$3:$H$153,6,FALSE)</f>
        <v>5 - Adultez</v>
      </c>
      <c r="AB682" s="63">
        <f>VLOOKUP($Y682,[1]Edades!$A$3:$H$153,7,FALSE)</f>
        <v>11</v>
      </c>
      <c r="AC682" s="63" t="str">
        <f>VLOOKUP($Y682,[1]Edades!$A$3:$H$153,8,FALSE)</f>
        <v>50-54</v>
      </c>
      <c r="AD682" s="91" t="s">
        <v>1589</v>
      </c>
      <c r="AE682" s="85">
        <v>1</v>
      </c>
      <c r="AF682" s="85" t="s">
        <v>807</v>
      </c>
      <c r="AG682" s="86" t="s">
        <v>212</v>
      </c>
      <c r="AH682" s="86" t="s">
        <v>130</v>
      </c>
      <c r="AI682" s="85" t="s">
        <v>807</v>
      </c>
      <c r="AJ682" s="85" t="s">
        <v>807</v>
      </c>
      <c r="AK682" s="86" t="s">
        <v>1784</v>
      </c>
      <c r="AL682" s="86" t="s">
        <v>1602</v>
      </c>
      <c r="AM682" s="85" t="s">
        <v>1786</v>
      </c>
      <c r="AN682" s="85" t="s">
        <v>131</v>
      </c>
      <c r="AO682" s="85" t="s">
        <v>131</v>
      </c>
      <c r="AP682" s="85" t="s">
        <v>131</v>
      </c>
      <c r="AQ682" s="75" t="s">
        <v>1841</v>
      </c>
      <c r="AR682" s="53" t="str">
        <f t="shared" si="422"/>
        <v>86568 - Puerto Asís</v>
      </c>
      <c r="AS682" s="85" t="s">
        <v>1655</v>
      </c>
      <c r="AT682" s="88">
        <v>3108838264</v>
      </c>
      <c r="AU682" s="85" t="s">
        <v>1219</v>
      </c>
      <c r="AV682" s="85"/>
      <c r="AW682" s="85"/>
      <c r="AX682" s="85"/>
      <c r="AY682" s="85"/>
      <c r="AZ682" s="85"/>
      <c r="BA682" s="85">
        <v>86</v>
      </c>
      <c r="BB682" s="85" t="s">
        <v>1778</v>
      </c>
      <c r="BC682" s="85">
        <v>86568</v>
      </c>
      <c r="BD682" s="85" t="s">
        <v>1655</v>
      </c>
      <c r="BE682" s="89">
        <v>860010017201</v>
      </c>
      <c r="BF682" s="49" t="s">
        <v>1081</v>
      </c>
      <c r="BG682" s="85" t="s">
        <v>1779</v>
      </c>
      <c r="BH682" s="85" t="s">
        <v>1780</v>
      </c>
      <c r="BI682" s="85">
        <v>4201616</v>
      </c>
      <c r="BJ682" s="85"/>
      <c r="BK682" s="85"/>
      <c r="BL682" s="85" t="s">
        <v>807</v>
      </c>
      <c r="BM682" s="85" t="s">
        <v>130</v>
      </c>
      <c r="BN682" s="85" t="s">
        <v>132</v>
      </c>
      <c r="BO682" s="85">
        <v>0</v>
      </c>
      <c r="BP682" s="85" t="s">
        <v>132</v>
      </c>
      <c r="BQ682" s="85" t="s">
        <v>132</v>
      </c>
      <c r="BR682" s="85" t="s">
        <v>1676</v>
      </c>
      <c r="BS682" s="85" t="s">
        <v>132</v>
      </c>
      <c r="BT682" s="90">
        <v>44889</v>
      </c>
      <c r="BU682" s="85" t="s">
        <v>1677</v>
      </c>
      <c r="BV682" s="85" t="s">
        <v>130</v>
      </c>
      <c r="BW682" s="91"/>
      <c r="BX682" s="121"/>
      <c r="BY682" s="85" t="s">
        <v>132</v>
      </c>
      <c r="BZ682" s="85" t="s">
        <v>131</v>
      </c>
      <c r="CA682" s="85" t="s">
        <v>132</v>
      </c>
      <c r="CB682" s="121" t="s">
        <v>2105</v>
      </c>
      <c r="CC682" s="85"/>
      <c r="CD682" s="85" t="s">
        <v>131</v>
      </c>
      <c r="CE682" s="88" t="s">
        <v>1681</v>
      </c>
      <c r="CF682" s="80" t="str">
        <f t="shared" si="441"/>
        <v>DM</v>
      </c>
      <c r="CG682" s="109">
        <v>77</v>
      </c>
      <c r="CH682" s="95">
        <v>159</v>
      </c>
      <c r="CI682" s="50">
        <f t="shared" si="407"/>
        <v>30.457655947153988</v>
      </c>
      <c r="CJ682" s="18" t="str">
        <f t="shared" si="408"/>
        <v>OBESIDAD</v>
      </c>
      <c r="CK682" s="95">
        <f>Hoja1!L684</f>
        <v>6</v>
      </c>
      <c r="CL682" s="10" t="s">
        <v>1112</v>
      </c>
      <c r="CM682" s="94" t="s">
        <v>1221</v>
      </c>
      <c r="CN682" s="92"/>
      <c r="CO682" s="92">
        <v>2</v>
      </c>
      <c r="CP682" s="65" t="s">
        <v>1222</v>
      </c>
      <c r="CQ682" s="75">
        <v>1</v>
      </c>
      <c r="CR682" s="94" t="s">
        <v>1221</v>
      </c>
      <c r="CS682" s="75">
        <v>1</v>
      </c>
      <c r="CT682" s="110" t="s">
        <v>1707</v>
      </c>
      <c r="CU682" s="93" t="s">
        <v>807</v>
      </c>
      <c r="CV682" s="92"/>
      <c r="CW682" s="102">
        <v>110</v>
      </c>
      <c r="CX682" s="102">
        <v>70</v>
      </c>
      <c r="CY682" s="93" t="s">
        <v>807</v>
      </c>
      <c r="CZ682" s="92" t="s">
        <v>130</v>
      </c>
      <c r="DA682" s="75" t="s">
        <v>807</v>
      </c>
      <c r="DB682" s="92">
        <v>0</v>
      </c>
      <c r="DC682" s="75" t="str">
        <f t="shared" si="409"/>
        <v/>
      </c>
      <c r="DD682" s="16" t="str">
        <f t="shared" si="410"/>
        <v/>
      </c>
      <c r="DE682" s="16" t="str">
        <f t="shared" si="411"/>
        <v/>
      </c>
      <c r="DF682" s="16" t="str">
        <f t="shared" si="427"/>
        <v/>
      </c>
      <c r="DG682" s="16" t="str">
        <f t="shared" si="423"/>
        <v xml:space="preserve"> +  +  + </v>
      </c>
      <c r="DH682" s="16" t="str">
        <f t="shared" ref="DH682:DH684" si="444">E682</f>
        <v>DM</v>
      </c>
      <c r="DI682" s="98">
        <v>42833</v>
      </c>
      <c r="DJ682" s="75" t="str">
        <f t="shared" si="412"/>
        <v>SI</v>
      </c>
      <c r="DL682" s="98"/>
      <c r="DM682" s="98">
        <v>42895</v>
      </c>
      <c r="DN682" s="75" t="str">
        <f t="shared" si="413"/>
        <v>SI</v>
      </c>
      <c r="DO682" s="98"/>
      <c r="DP682" s="75" t="str">
        <f t="shared" si="414"/>
        <v>NO</v>
      </c>
      <c r="DQ682" s="98"/>
      <c r="DR682" s="75" t="str">
        <f t="shared" si="415"/>
        <v>NO</v>
      </c>
      <c r="DS682" s="98">
        <v>43340</v>
      </c>
      <c r="DT682" s="75" t="str">
        <f t="shared" si="416"/>
        <v>SI</v>
      </c>
      <c r="DU682" s="98"/>
      <c r="DV682" s="75" t="str">
        <f t="shared" si="417"/>
        <v>NO</v>
      </c>
      <c r="DW682" s="98"/>
      <c r="DX682" s="75" t="str">
        <f t="shared" si="418"/>
        <v>NO</v>
      </c>
      <c r="DY682" s="98">
        <v>43554</v>
      </c>
      <c r="DZ682" s="75" t="str">
        <f t="shared" si="419"/>
        <v>SI</v>
      </c>
      <c r="EA682" s="98"/>
      <c r="EB682" s="75" t="str">
        <f t="shared" si="420"/>
        <v>NO</v>
      </c>
      <c r="EC682" s="98" t="s">
        <v>807</v>
      </c>
      <c r="ED682" s="92" t="s">
        <v>1530</v>
      </c>
      <c r="EE682" s="92"/>
      <c r="EF682" s="98" t="s">
        <v>807</v>
      </c>
      <c r="EG682" s="94"/>
      <c r="EH682" s="99"/>
      <c r="EI682" s="99" t="s">
        <v>807</v>
      </c>
      <c r="EJ682" s="99"/>
      <c r="EK682" s="101">
        <v>43556</v>
      </c>
      <c r="EL682" s="92">
        <v>1.1399999999999999</v>
      </c>
      <c r="EM682" s="103">
        <v>44511</v>
      </c>
      <c r="EN682" s="102">
        <v>124.8</v>
      </c>
      <c r="EO682" s="101">
        <v>43556</v>
      </c>
      <c r="EP682" s="92">
        <v>190</v>
      </c>
      <c r="EQ682" s="101">
        <v>43556</v>
      </c>
      <c r="ER682" s="99">
        <f t="shared" si="432"/>
        <v>118.4</v>
      </c>
      <c r="ES682" s="101">
        <v>43556</v>
      </c>
      <c r="ET682" s="192">
        <v>51</v>
      </c>
      <c r="EU682" s="101">
        <v>43556</v>
      </c>
      <c r="EV682" s="92">
        <v>103</v>
      </c>
      <c r="EW682" s="111">
        <v>44119</v>
      </c>
      <c r="EX682" s="92"/>
      <c r="EY682" s="103">
        <v>44541</v>
      </c>
      <c r="EZ682" s="92">
        <v>9.3000000000000007</v>
      </c>
      <c r="FA682" s="102"/>
      <c r="FB682" s="102"/>
      <c r="FC682" s="92"/>
      <c r="FD682" s="92"/>
      <c r="FE682" s="103">
        <v>43556</v>
      </c>
      <c r="FF682" s="105">
        <v>11.8</v>
      </c>
      <c r="FG682" s="101">
        <v>43556</v>
      </c>
      <c r="FH682" s="104" t="s">
        <v>2106</v>
      </c>
      <c r="FI682" s="92"/>
      <c r="FJ682" s="94"/>
      <c r="FK682" s="92"/>
      <c r="FL682" s="97">
        <v>37584</v>
      </c>
      <c r="FM682" s="98" t="s">
        <v>1530</v>
      </c>
      <c r="FN682" s="97">
        <v>44950</v>
      </c>
      <c r="FO682" s="107"/>
      <c r="FP682" s="92" t="s">
        <v>132</v>
      </c>
      <c r="FQ682" s="92" t="s">
        <v>132</v>
      </c>
      <c r="FR682" s="92" t="s">
        <v>132</v>
      </c>
      <c r="FS682" s="107" t="s">
        <v>807</v>
      </c>
      <c r="FT682" s="92" t="s">
        <v>132</v>
      </c>
      <c r="FU682" s="92"/>
      <c r="GM682" s="102"/>
    </row>
    <row r="683" spans="1:195" s="75" customFormat="1" x14ac:dyDescent="0.25">
      <c r="A683" s="85">
        <v>2022</v>
      </c>
      <c r="B683" s="76">
        <v>44926</v>
      </c>
      <c r="C683" s="85" t="s">
        <v>121</v>
      </c>
      <c r="D683" s="85" t="s">
        <v>122</v>
      </c>
      <c r="E683" s="85" t="s">
        <v>123</v>
      </c>
      <c r="F683" s="77">
        <f t="shared" si="425"/>
        <v>682</v>
      </c>
      <c r="G683" s="85" t="s">
        <v>1586</v>
      </c>
      <c r="H683" s="85">
        <v>86</v>
      </c>
      <c r="I683" s="85" t="s">
        <v>797</v>
      </c>
      <c r="J683" s="217" t="s">
        <v>911</v>
      </c>
      <c r="K683" s="77" t="str">
        <f>VLOOKUP(J683,[1]CodMpios!$B$1075:$E$1087,4,FALSE)</f>
        <v>86568 - Puerto Asís</v>
      </c>
      <c r="L683" s="77" t="str">
        <f>VLOOKUP($J683,[1]Coord_Mpios_X_Y!$B$102:$K$114,9,FALSE)</f>
        <v>0,478611463602</v>
      </c>
      <c r="M683" s="77" t="str">
        <f>VLOOKUP($J683,[1]Coord_Mpios_X_Y!$B$102:$K$114,10,FALSE)</f>
        <v>-76,328200149562</v>
      </c>
      <c r="N683" s="86" t="s">
        <v>1775</v>
      </c>
      <c r="O683" s="86" t="s">
        <v>1776</v>
      </c>
      <c r="P683" s="218"/>
      <c r="Q683" s="85" t="s">
        <v>126</v>
      </c>
      <c r="R683" s="108">
        <v>7697804</v>
      </c>
      <c r="S683" s="62" t="str">
        <f t="shared" si="406"/>
        <v>CC7697804</v>
      </c>
      <c r="T683" s="91" t="s">
        <v>968</v>
      </c>
      <c r="U683" s="85" t="s">
        <v>967</v>
      </c>
      <c r="V683" s="91" t="s">
        <v>236</v>
      </c>
      <c r="W683" s="85" t="s">
        <v>237</v>
      </c>
      <c r="X683" s="87">
        <v>27288</v>
      </c>
      <c r="Y683" s="89">
        <f t="shared" si="421"/>
        <v>74</v>
      </c>
      <c r="Z683" s="63">
        <f>VLOOKUP($Y683,[1]Edades!$A$3:$H$153,4,FALSE)</f>
        <v>6</v>
      </c>
      <c r="AA683" s="63" t="str">
        <f>VLOOKUP($Y683,[1]Edades!$A$3:$H$153,6,FALSE)</f>
        <v>6 - Persona mayor</v>
      </c>
      <c r="AB683" s="63">
        <f>VLOOKUP($Y683,[1]Edades!$A$3:$H$153,7,FALSE)</f>
        <v>15</v>
      </c>
      <c r="AC683" s="63" t="str">
        <f>VLOOKUP($Y683,[1]Edades!$A$3:$H$153,8,FALSE)</f>
        <v>70-74</v>
      </c>
      <c r="AD683" s="91" t="s">
        <v>1590</v>
      </c>
      <c r="AE683" s="85">
        <v>2</v>
      </c>
      <c r="AF683" s="85" t="s">
        <v>807</v>
      </c>
      <c r="AG683" s="86" t="s">
        <v>1777</v>
      </c>
      <c r="AH683" s="85" t="s">
        <v>807</v>
      </c>
      <c r="AI683" s="85" t="s">
        <v>807</v>
      </c>
      <c r="AJ683" s="85" t="s">
        <v>807</v>
      </c>
      <c r="AK683" s="86" t="s">
        <v>1775</v>
      </c>
      <c r="AL683" s="86" t="s">
        <v>1601</v>
      </c>
      <c r="AM683" s="85" t="s">
        <v>1786</v>
      </c>
      <c r="AN683" s="85" t="s">
        <v>131</v>
      </c>
      <c r="AO683" s="85" t="s">
        <v>131</v>
      </c>
      <c r="AP683" s="85" t="s">
        <v>131</v>
      </c>
      <c r="AQ683" s="75" t="s">
        <v>1841</v>
      </c>
      <c r="AR683" s="53" t="str">
        <f t="shared" si="422"/>
        <v>86568 - Puerto Asís</v>
      </c>
      <c r="AS683" s="85" t="s">
        <v>1655</v>
      </c>
      <c r="AT683" s="88">
        <v>3115455064</v>
      </c>
      <c r="AU683" s="85" t="s">
        <v>1219</v>
      </c>
      <c r="AV683" s="85"/>
      <c r="AW683" s="85"/>
      <c r="AX683" s="85"/>
      <c r="AY683" s="85"/>
      <c r="AZ683" s="85"/>
      <c r="BA683" s="85">
        <v>86</v>
      </c>
      <c r="BB683" s="85" t="s">
        <v>1778</v>
      </c>
      <c r="BC683" s="85">
        <v>86568</v>
      </c>
      <c r="BD683" s="85" t="s">
        <v>1655</v>
      </c>
      <c r="BE683" s="89">
        <v>860010017201</v>
      </c>
      <c r="BF683" s="49" t="s">
        <v>1081</v>
      </c>
      <c r="BG683" s="85" t="s">
        <v>1779</v>
      </c>
      <c r="BH683" s="85" t="s">
        <v>1780</v>
      </c>
      <c r="BI683" s="85">
        <v>4201616</v>
      </c>
      <c r="BJ683" s="85"/>
      <c r="BK683" s="85"/>
      <c r="BL683" s="85" t="s">
        <v>807</v>
      </c>
      <c r="BM683" s="85" t="s">
        <v>130</v>
      </c>
      <c r="BN683" s="85" t="s">
        <v>132</v>
      </c>
      <c r="BO683" s="85">
        <v>0</v>
      </c>
      <c r="BP683" s="85" t="s">
        <v>132</v>
      </c>
      <c r="BQ683" s="85" t="s">
        <v>132</v>
      </c>
      <c r="BR683" s="85" t="s">
        <v>807</v>
      </c>
      <c r="BS683" s="85" t="s">
        <v>807</v>
      </c>
      <c r="BT683" s="90">
        <v>44841</v>
      </c>
      <c r="BU683" s="85" t="s">
        <v>1677</v>
      </c>
      <c r="BV683" s="85" t="s">
        <v>130</v>
      </c>
      <c r="BW683" s="91" t="s">
        <v>1959</v>
      </c>
      <c r="BX683" s="85"/>
      <c r="BY683" s="85" t="s">
        <v>132</v>
      </c>
      <c r="BZ683" s="85" t="s">
        <v>807</v>
      </c>
      <c r="CA683" s="85" t="s">
        <v>807</v>
      </c>
      <c r="CB683" s="85"/>
      <c r="CC683" s="85"/>
      <c r="CD683" s="85" t="s">
        <v>131</v>
      </c>
      <c r="CE683" s="88" t="s">
        <v>1681</v>
      </c>
      <c r="CF683" s="80" t="str">
        <f t="shared" si="441"/>
        <v>HTA</v>
      </c>
      <c r="CG683" s="109">
        <v>85</v>
      </c>
      <c r="CH683" s="95">
        <v>170</v>
      </c>
      <c r="CI683" s="50">
        <f t="shared" si="407"/>
        <v>29.411764705882355</v>
      </c>
      <c r="CJ683" s="18" t="str">
        <f t="shared" si="408"/>
        <v>SOBREPESO</v>
      </c>
      <c r="CK683" s="95">
        <f>Hoja1!L685</f>
        <v>41</v>
      </c>
      <c r="CL683" s="10" t="s">
        <v>1115</v>
      </c>
      <c r="CM683" s="94" t="s">
        <v>1221</v>
      </c>
      <c r="CN683" s="92"/>
      <c r="CO683" s="75">
        <v>1</v>
      </c>
      <c r="CP683" s="119" t="str">
        <f t="shared" ref="CP683:CP688" si="445">CM683</f>
        <v>01/01/1800</v>
      </c>
      <c r="CQ683" s="75">
        <v>2</v>
      </c>
      <c r="CR683" s="65" t="s">
        <v>1222</v>
      </c>
      <c r="CS683" s="75">
        <v>0</v>
      </c>
      <c r="CT683" s="110" t="s">
        <v>131</v>
      </c>
      <c r="CU683" s="93" t="s">
        <v>807</v>
      </c>
      <c r="CV683" s="92"/>
      <c r="CW683" s="102">
        <v>120</v>
      </c>
      <c r="CX683" s="102">
        <v>80</v>
      </c>
      <c r="CY683" s="93" t="s">
        <v>807</v>
      </c>
      <c r="CZ683" s="92" t="s">
        <v>130</v>
      </c>
      <c r="DA683" s="75" t="s">
        <v>807</v>
      </c>
      <c r="DB683" s="92">
        <v>0</v>
      </c>
      <c r="DC683" s="75" t="str">
        <f t="shared" si="409"/>
        <v/>
      </c>
      <c r="DD683" s="16" t="str">
        <f t="shared" si="410"/>
        <v/>
      </c>
      <c r="DE683" s="16" t="str">
        <f t="shared" si="411"/>
        <v/>
      </c>
      <c r="DF683" s="16" t="str">
        <f t="shared" si="427"/>
        <v/>
      </c>
      <c r="DG683" s="16" t="str">
        <f t="shared" si="423"/>
        <v xml:space="preserve"> +  +  + </v>
      </c>
      <c r="DH683" s="16" t="str">
        <f t="shared" si="444"/>
        <v>HTA</v>
      </c>
      <c r="DI683" s="98"/>
      <c r="DJ683" s="75" t="str">
        <f t="shared" si="412"/>
        <v>NO</v>
      </c>
      <c r="DL683" s="98"/>
      <c r="DM683" s="98">
        <v>43650</v>
      </c>
      <c r="DN683" s="75" t="str">
        <f t="shared" si="413"/>
        <v>SI</v>
      </c>
      <c r="DO683" s="98"/>
      <c r="DP683" s="75" t="str">
        <f t="shared" si="414"/>
        <v>NO</v>
      </c>
      <c r="DQ683" s="98"/>
      <c r="DR683" s="75" t="str">
        <f t="shared" si="415"/>
        <v>NO</v>
      </c>
      <c r="DS683" s="98">
        <v>43755</v>
      </c>
      <c r="DT683" s="75" t="str">
        <f t="shared" si="416"/>
        <v>SI</v>
      </c>
      <c r="DU683" s="98"/>
      <c r="DV683" s="75" t="str">
        <f t="shared" si="417"/>
        <v>NO</v>
      </c>
      <c r="DW683" s="98"/>
      <c r="DX683" s="75" t="str">
        <f t="shared" si="418"/>
        <v>NO</v>
      </c>
      <c r="DY683" s="98">
        <v>43624</v>
      </c>
      <c r="DZ683" s="75" t="str">
        <f t="shared" si="419"/>
        <v>SI</v>
      </c>
      <c r="EA683" s="98"/>
      <c r="EB683" s="75" t="str">
        <f t="shared" si="420"/>
        <v>NO</v>
      </c>
      <c r="EC683" s="98" t="s">
        <v>807</v>
      </c>
      <c r="ED683" s="92" t="s">
        <v>1530</v>
      </c>
      <c r="EE683" s="92"/>
      <c r="EF683" s="98" t="s">
        <v>807</v>
      </c>
      <c r="EG683" s="94"/>
      <c r="EH683" s="99"/>
      <c r="EI683" s="99" t="s">
        <v>807</v>
      </c>
      <c r="EJ683" s="99"/>
      <c r="EK683" s="101">
        <v>43605</v>
      </c>
      <c r="EL683" s="92">
        <v>1.45</v>
      </c>
      <c r="EM683" s="103">
        <v>44625</v>
      </c>
      <c r="EN683" s="102">
        <v>100</v>
      </c>
      <c r="EO683" s="101">
        <v>44625</v>
      </c>
      <c r="EP683" s="92">
        <v>279</v>
      </c>
      <c r="EQ683" s="101">
        <v>43605</v>
      </c>
      <c r="ER683" s="99">
        <f t="shared" si="432"/>
        <v>193.2</v>
      </c>
      <c r="ES683" s="101">
        <v>43605</v>
      </c>
      <c r="ET683" s="192">
        <v>47</v>
      </c>
      <c r="EU683" s="101">
        <v>44625</v>
      </c>
      <c r="EV683" s="92">
        <v>194</v>
      </c>
      <c r="EW683" s="101"/>
      <c r="EX683" s="92"/>
      <c r="EY683" s="103"/>
      <c r="EZ683" s="92"/>
      <c r="FA683" s="102"/>
      <c r="FB683" s="102"/>
      <c r="FC683" s="92"/>
      <c r="FD683" s="92"/>
      <c r="FE683" s="103">
        <v>43605</v>
      </c>
      <c r="FF683" s="105">
        <v>6</v>
      </c>
      <c r="FG683" s="101"/>
      <c r="FH683" s="104"/>
      <c r="FI683" s="92"/>
      <c r="FJ683" s="94"/>
      <c r="FK683" s="92"/>
      <c r="FL683" s="97">
        <v>44904</v>
      </c>
      <c r="FM683" s="98" t="s">
        <v>1530</v>
      </c>
      <c r="FN683" s="97">
        <v>44994</v>
      </c>
      <c r="FO683" s="107"/>
      <c r="FP683" s="92" t="s">
        <v>132</v>
      </c>
      <c r="FQ683" s="92" t="s">
        <v>132</v>
      </c>
      <c r="FR683" s="92" t="s">
        <v>132</v>
      </c>
      <c r="FS683" s="107" t="s">
        <v>807</v>
      </c>
      <c r="FT683" s="92" t="s">
        <v>132</v>
      </c>
      <c r="FU683" s="92"/>
      <c r="GM683" s="102"/>
    </row>
    <row r="684" spans="1:195" s="75" customFormat="1" x14ac:dyDescent="0.25">
      <c r="A684" s="85">
        <v>2022</v>
      </c>
      <c r="B684" s="76">
        <v>44926</v>
      </c>
      <c r="C684" s="85" t="s">
        <v>121</v>
      </c>
      <c r="D684" s="85" t="s">
        <v>122</v>
      </c>
      <c r="E684" s="85" t="s">
        <v>123</v>
      </c>
      <c r="F684" s="77">
        <f t="shared" si="425"/>
        <v>683</v>
      </c>
      <c r="G684" s="85" t="s">
        <v>1586</v>
      </c>
      <c r="H684" s="85">
        <v>86</v>
      </c>
      <c r="I684" s="85" t="s">
        <v>797</v>
      </c>
      <c r="J684" s="217" t="s">
        <v>911</v>
      </c>
      <c r="K684" s="77" t="str">
        <f>VLOOKUP(J684,[1]CodMpios!$B$1075:$E$1087,4,FALSE)</f>
        <v>86568 - Puerto Asís</v>
      </c>
      <c r="L684" s="77" t="str">
        <f>VLOOKUP($J684,[1]Coord_Mpios_X_Y!$B$102:$K$114,9,FALSE)</f>
        <v>0,478611463602</v>
      </c>
      <c r="M684" s="77" t="str">
        <f>VLOOKUP($J684,[1]Coord_Mpios_X_Y!$B$102:$K$114,10,FALSE)</f>
        <v>-76,328200149562</v>
      </c>
      <c r="N684" s="86" t="s">
        <v>1775</v>
      </c>
      <c r="O684" s="86" t="s">
        <v>1776</v>
      </c>
      <c r="P684" s="218"/>
      <c r="Q684" s="85" t="s">
        <v>126</v>
      </c>
      <c r="R684" s="108">
        <v>10553294</v>
      </c>
      <c r="S684" s="62" t="str">
        <f t="shared" si="406"/>
        <v>CC10553294</v>
      </c>
      <c r="T684" s="91" t="s">
        <v>1373</v>
      </c>
      <c r="U684" s="85" t="s">
        <v>530</v>
      </c>
      <c r="V684" s="91" t="s">
        <v>276</v>
      </c>
      <c r="W684" s="85" t="s">
        <v>1374</v>
      </c>
      <c r="X684" s="87">
        <v>19847</v>
      </c>
      <c r="Y684" s="89">
        <f t="shared" si="421"/>
        <v>54</v>
      </c>
      <c r="Z684" s="63">
        <f>VLOOKUP($Y684,[1]Edades!$A$3:$H$153,4,FALSE)</f>
        <v>5</v>
      </c>
      <c r="AA684" s="63" t="str">
        <f>VLOOKUP($Y684,[1]Edades!$A$3:$H$153,6,FALSE)</f>
        <v>5 - Adultez</v>
      </c>
      <c r="AB684" s="63">
        <f>VLOOKUP($Y684,[1]Edades!$A$3:$H$153,7,FALSE)</f>
        <v>11</v>
      </c>
      <c r="AC684" s="63" t="str">
        <f>VLOOKUP($Y684,[1]Edades!$A$3:$H$153,8,FALSE)</f>
        <v>50-54</v>
      </c>
      <c r="AD684" s="91" t="s">
        <v>1589</v>
      </c>
      <c r="AE684" s="85">
        <v>1</v>
      </c>
      <c r="AF684" s="85" t="s">
        <v>807</v>
      </c>
      <c r="AG684" s="86" t="s">
        <v>156</v>
      </c>
      <c r="AH684" s="86" t="s">
        <v>130</v>
      </c>
      <c r="AI684" s="85" t="s">
        <v>807</v>
      </c>
      <c r="AJ684" s="85" t="s">
        <v>807</v>
      </c>
      <c r="AK684" s="86" t="s">
        <v>1775</v>
      </c>
      <c r="AL684" s="86" t="s">
        <v>1601</v>
      </c>
      <c r="AM684" s="85" t="s">
        <v>1786</v>
      </c>
      <c r="AN684" s="85" t="s">
        <v>131</v>
      </c>
      <c r="AO684" s="85" t="s">
        <v>131</v>
      </c>
      <c r="AP684" s="85" t="s">
        <v>131</v>
      </c>
      <c r="AQ684" s="75" t="s">
        <v>1841</v>
      </c>
      <c r="AR684" s="53" t="str">
        <f t="shared" si="422"/>
        <v>86568 - Puerto Asís</v>
      </c>
      <c r="AS684" s="85" t="s">
        <v>1655</v>
      </c>
      <c r="AT684" s="88">
        <v>3133257044</v>
      </c>
      <c r="AU684" s="85" t="s">
        <v>1219</v>
      </c>
      <c r="AV684" s="85"/>
      <c r="AW684" s="85"/>
      <c r="AX684" s="85"/>
      <c r="AY684" s="85"/>
      <c r="AZ684" s="85"/>
      <c r="BA684" s="85">
        <v>86</v>
      </c>
      <c r="BB684" s="85" t="s">
        <v>1778</v>
      </c>
      <c r="BC684" s="85">
        <v>86568</v>
      </c>
      <c r="BD684" s="85" t="s">
        <v>1655</v>
      </c>
      <c r="BE684" s="89">
        <v>860010017201</v>
      </c>
      <c r="BF684" s="49" t="s">
        <v>1081</v>
      </c>
      <c r="BG684" s="85" t="s">
        <v>1779</v>
      </c>
      <c r="BH684" s="85" t="s">
        <v>1780</v>
      </c>
      <c r="BI684" s="85">
        <v>4201616</v>
      </c>
      <c r="BJ684" s="85"/>
      <c r="BK684" s="85"/>
      <c r="BL684" s="85" t="s">
        <v>807</v>
      </c>
      <c r="BM684" s="85" t="s">
        <v>130</v>
      </c>
      <c r="BN684" s="85" t="s">
        <v>132</v>
      </c>
      <c r="BO684" s="85">
        <v>0</v>
      </c>
      <c r="BP684" s="85" t="s">
        <v>132</v>
      </c>
      <c r="BQ684" s="85" t="s">
        <v>132</v>
      </c>
      <c r="BR684" s="85" t="s">
        <v>807</v>
      </c>
      <c r="BS684" s="85" t="s">
        <v>807</v>
      </c>
      <c r="BT684" s="90">
        <v>44671</v>
      </c>
      <c r="BU684" s="85" t="s">
        <v>1677</v>
      </c>
      <c r="BV684" s="85" t="s">
        <v>130</v>
      </c>
      <c r="BW684" s="91" t="s">
        <v>1808</v>
      </c>
      <c r="BX684" s="85"/>
      <c r="BY684" s="85" t="s">
        <v>132</v>
      </c>
      <c r="BZ684" s="85" t="s">
        <v>807</v>
      </c>
      <c r="CA684" s="85" t="s">
        <v>807</v>
      </c>
      <c r="CB684" s="85"/>
      <c r="CC684" s="85"/>
      <c r="CD684" s="85" t="s">
        <v>131</v>
      </c>
      <c r="CE684" s="88" t="s">
        <v>1681</v>
      </c>
      <c r="CF684" s="80" t="str">
        <f t="shared" si="441"/>
        <v>HTA</v>
      </c>
      <c r="CG684" s="109">
        <v>86</v>
      </c>
      <c r="CH684" s="95">
        <v>172</v>
      </c>
      <c r="CI684" s="50">
        <f t="shared" si="407"/>
        <v>29.069767441860467</v>
      </c>
      <c r="CJ684" s="18" t="str">
        <f t="shared" si="408"/>
        <v>SOBREPESO</v>
      </c>
      <c r="CK684" s="95">
        <f>Hoja1!L686</f>
        <v>10</v>
      </c>
      <c r="CL684" s="10" t="s">
        <v>1112</v>
      </c>
      <c r="CM684" s="94" t="s">
        <v>1221</v>
      </c>
      <c r="CN684" s="92"/>
      <c r="CO684" s="75">
        <v>1</v>
      </c>
      <c r="CP684" s="119" t="str">
        <f t="shared" si="445"/>
        <v>01/01/1800</v>
      </c>
      <c r="CQ684" s="75">
        <v>2</v>
      </c>
      <c r="CR684" s="65" t="s">
        <v>1222</v>
      </c>
      <c r="CS684" s="75">
        <v>0</v>
      </c>
      <c r="CT684" s="110" t="s">
        <v>131</v>
      </c>
      <c r="CU684" s="93" t="s">
        <v>807</v>
      </c>
      <c r="CV684" s="92"/>
      <c r="CW684" s="102">
        <v>120</v>
      </c>
      <c r="CX684" s="102">
        <v>70</v>
      </c>
      <c r="CY684" s="93" t="s">
        <v>807</v>
      </c>
      <c r="CZ684" s="92" t="s">
        <v>130</v>
      </c>
      <c r="DA684" s="75" t="s">
        <v>807</v>
      </c>
      <c r="DB684" s="92">
        <v>0</v>
      </c>
      <c r="DC684" s="75" t="str">
        <f t="shared" si="409"/>
        <v/>
      </c>
      <c r="DD684" s="16" t="str">
        <f t="shared" si="410"/>
        <v/>
      </c>
      <c r="DE684" s="16" t="str">
        <f t="shared" si="411"/>
        <v/>
      </c>
      <c r="DF684" s="16" t="str">
        <f t="shared" si="427"/>
        <v/>
      </c>
      <c r="DG684" s="16" t="str">
        <f t="shared" si="423"/>
        <v xml:space="preserve"> +  +  + </v>
      </c>
      <c r="DH684" s="16" t="str">
        <f t="shared" si="444"/>
        <v>HTA</v>
      </c>
      <c r="DI684" s="98">
        <v>43568</v>
      </c>
      <c r="DJ684" s="75" t="str">
        <f t="shared" si="412"/>
        <v>SI</v>
      </c>
      <c r="DL684" s="98"/>
      <c r="DM684" s="98">
        <v>43437</v>
      </c>
      <c r="DN684" s="75" t="str">
        <f t="shared" si="413"/>
        <v>SI</v>
      </c>
      <c r="DO684" s="98"/>
      <c r="DP684" s="75" t="str">
        <f t="shared" si="414"/>
        <v>NO</v>
      </c>
      <c r="DQ684" s="98"/>
      <c r="DR684" s="75" t="str">
        <f t="shared" si="415"/>
        <v>NO</v>
      </c>
      <c r="DS684" s="98">
        <v>43116</v>
      </c>
      <c r="DT684" s="75" t="str">
        <f t="shared" si="416"/>
        <v>SI</v>
      </c>
      <c r="DU684" s="98"/>
      <c r="DV684" s="75" t="str">
        <f t="shared" si="417"/>
        <v>NO</v>
      </c>
      <c r="DW684" s="98">
        <v>43438</v>
      </c>
      <c r="DX684" s="75" t="str">
        <f t="shared" si="418"/>
        <v>SI</v>
      </c>
      <c r="DY684" s="98">
        <v>43609</v>
      </c>
      <c r="DZ684" s="75" t="str">
        <f t="shared" si="419"/>
        <v>SI</v>
      </c>
      <c r="EA684" s="98"/>
      <c r="EB684" s="75" t="str">
        <f t="shared" si="420"/>
        <v>NO</v>
      </c>
      <c r="EC684" s="98" t="s">
        <v>807</v>
      </c>
      <c r="ED684" s="92" t="s">
        <v>1530</v>
      </c>
      <c r="EE684" s="92"/>
      <c r="EF684" s="98" t="s">
        <v>807</v>
      </c>
      <c r="EG684" s="94"/>
      <c r="EH684" s="99"/>
      <c r="EI684" s="99" t="s">
        <v>807</v>
      </c>
      <c r="EJ684" s="99"/>
      <c r="EK684" s="101">
        <v>43645</v>
      </c>
      <c r="EL684" s="92">
        <v>1.31</v>
      </c>
      <c r="EM684" s="103">
        <v>43645</v>
      </c>
      <c r="EN684" s="102">
        <v>131</v>
      </c>
      <c r="EO684" s="101">
        <v>43645</v>
      </c>
      <c r="EP684" s="92">
        <v>176</v>
      </c>
      <c r="EQ684" s="101">
        <v>39993</v>
      </c>
      <c r="ER684" s="99">
        <f t="shared" si="432"/>
        <v>106.8</v>
      </c>
      <c r="ES684" s="101">
        <v>43645</v>
      </c>
      <c r="ET684" s="192">
        <v>34.200000000000003</v>
      </c>
      <c r="EU684" s="101">
        <v>43645</v>
      </c>
      <c r="EV684" s="92">
        <v>175</v>
      </c>
      <c r="EW684" s="111">
        <v>43973</v>
      </c>
      <c r="EX684" s="92"/>
      <c r="EY684" s="103"/>
      <c r="EZ684" s="92"/>
      <c r="FA684" s="102"/>
      <c r="FB684" s="102"/>
      <c r="FC684" s="92"/>
      <c r="FD684" s="92"/>
      <c r="FE684" s="103">
        <v>43645</v>
      </c>
      <c r="FF684" s="105">
        <v>14</v>
      </c>
      <c r="FG684" s="101">
        <v>43659</v>
      </c>
      <c r="FH684" s="104" t="s">
        <v>2107</v>
      </c>
      <c r="FI684" s="92"/>
      <c r="FJ684" s="94"/>
      <c r="FK684" s="92"/>
      <c r="FL684" s="97">
        <v>44671</v>
      </c>
      <c r="FM684" s="98" t="s">
        <v>1530</v>
      </c>
      <c r="FN684" s="97">
        <v>44762</v>
      </c>
      <c r="FO684" s="107" t="s">
        <v>807</v>
      </c>
      <c r="FP684" s="92" t="s">
        <v>132</v>
      </c>
      <c r="FQ684" s="92" t="s">
        <v>132</v>
      </c>
      <c r="FR684" s="92" t="s">
        <v>132</v>
      </c>
      <c r="FS684" s="107" t="s">
        <v>807</v>
      </c>
      <c r="FT684" s="92" t="s">
        <v>132</v>
      </c>
      <c r="FU684" s="92"/>
      <c r="GM684" s="102"/>
    </row>
    <row r="685" spans="1:195" s="75" customFormat="1" x14ac:dyDescent="0.25">
      <c r="A685" s="85">
        <v>2022</v>
      </c>
      <c r="B685" s="76">
        <v>44926</v>
      </c>
      <c r="C685" s="85" t="s">
        <v>121</v>
      </c>
      <c r="D685" s="85" t="s">
        <v>122</v>
      </c>
      <c r="E685" s="85" t="s">
        <v>123</v>
      </c>
      <c r="F685" s="77">
        <f t="shared" si="425"/>
        <v>684</v>
      </c>
      <c r="G685" s="85" t="s">
        <v>1586</v>
      </c>
      <c r="H685" s="85">
        <v>86</v>
      </c>
      <c r="I685" s="85" t="s">
        <v>797</v>
      </c>
      <c r="J685" s="217" t="s">
        <v>1058</v>
      </c>
      <c r="K685" s="77" t="str">
        <f>VLOOKUP(J685,[1]CodMpios!$B$1075:$E$1087,4,FALSE)</f>
        <v>86865 - Valle Del Guamuez</v>
      </c>
      <c r="L685" s="77" t="str">
        <f>VLOOKUP($J685,[1]Coord_Mpios_X_Y!$B$102:$K$114,9,FALSE)</f>
        <v>0,412963687717</v>
      </c>
      <c r="M685" s="77" t="str">
        <f>VLOOKUP($J685,[1]Coord_Mpios_X_Y!$B$102:$K$114,10,FALSE)</f>
        <v>-76,884092895363</v>
      </c>
      <c r="N685" s="86" t="s">
        <v>1775</v>
      </c>
      <c r="O685" s="86" t="s">
        <v>1776</v>
      </c>
      <c r="P685" s="218"/>
      <c r="Q685" s="85" t="s">
        <v>126</v>
      </c>
      <c r="R685" s="108">
        <v>11347601</v>
      </c>
      <c r="S685" s="62" t="str">
        <f t="shared" si="406"/>
        <v>CC11347601</v>
      </c>
      <c r="T685" s="91" t="s">
        <v>1180</v>
      </c>
      <c r="U685" s="85" t="s">
        <v>1441</v>
      </c>
      <c r="V685" s="85" t="s">
        <v>917</v>
      </c>
      <c r="W685" s="85" t="s">
        <v>1442</v>
      </c>
      <c r="X685" s="193">
        <v>25979</v>
      </c>
      <c r="Y685" s="89">
        <f t="shared" si="421"/>
        <v>71</v>
      </c>
      <c r="Z685" s="63">
        <f>VLOOKUP($Y685,[1]Edades!$A$3:$H$153,4,FALSE)</f>
        <v>6</v>
      </c>
      <c r="AA685" s="63" t="str">
        <f>VLOOKUP($Y685,[1]Edades!$A$3:$H$153,6,FALSE)</f>
        <v>6 - Persona mayor</v>
      </c>
      <c r="AB685" s="63">
        <f>VLOOKUP($Y685,[1]Edades!$A$3:$H$153,7,FALSE)</f>
        <v>15</v>
      </c>
      <c r="AC685" s="63" t="str">
        <f>VLOOKUP($Y685,[1]Edades!$A$3:$H$153,8,FALSE)</f>
        <v>70-74</v>
      </c>
      <c r="AD685" s="91" t="s">
        <v>1589</v>
      </c>
      <c r="AE685" s="85">
        <v>1</v>
      </c>
      <c r="AF685" s="85" t="s">
        <v>807</v>
      </c>
      <c r="AG685" s="86" t="s">
        <v>1777</v>
      </c>
      <c r="AH685" s="85" t="s">
        <v>807</v>
      </c>
      <c r="AI685" s="85" t="s">
        <v>807</v>
      </c>
      <c r="AJ685" s="85" t="s">
        <v>807</v>
      </c>
      <c r="AK685" s="86" t="s">
        <v>1775</v>
      </c>
      <c r="AL685" s="86" t="s">
        <v>1602</v>
      </c>
      <c r="AM685" s="85" t="s">
        <v>1786</v>
      </c>
      <c r="AN685" s="85" t="s">
        <v>131</v>
      </c>
      <c r="AO685" s="85" t="s">
        <v>131</v>
      </c>
      <c r="AP685" s="85" t="s">
        <v>131</v>
      </c>
      <c r="AQ685" s="75" t="s">
        <v>1841</v>
      </c>
      <c r="AR685" s="53" t="str">
        <f t="shared" si="422"/>
        <v>86865 - Valle Del Guamuez</v>
      </c>
      <c r="AS685" s="85" t="s">
        <v>1668</v>
      </c>
      <c r="AT685" s="88">
        <v>3147107240</v>
      </c>
      <c r="AU685" s="85" t="s">
        <v>1219</v>
      </c>
      <c r="AV685" s="85"/>
      <c r="AW685" s="85"/>
      <c r="AX685" s="85"/>
      <c r="AY685" s="85"/>
      <c r="AZ685" s="85"/>
      <c r="BA685" s="85">
        <v>86</v>
      </c>
      <c r="BB685" s="85" t="s">
        <v>1778</v>
      </c>
      <c r="BC685" s="85">
        <v>86865</v>
      </c>
      <c r="BD685" s="85" t="s">
        <v>1668</v>
      </c>
      <c r="BE685" s="89">
        <v>860010017201</v>
      </c>
      <c r="BF685" s="49" t="s">
        <v>1084</v>
      </c>
      <c r="BG685" s="85" t="s">
        <v>1779</v>
      </c>
      <c r="BH685" s="85" t="s">
        <v>1780</v>
      </c>
      <c r="BI685" s="85">
        <v>4201616</v>
      </c>
      <c r="BJ685" s="85"/>
      <c r="BK685" s="85"/>
      <c r="BL685" s="85" t="s">
        <v>807</v>
      </c>
      <c r="BM685" s="85" t="s">
        <v>807</v>
      </c>
      <c r="BN685" s="85" t="s">
        <v>807</v>
      </c>
      <c r="BO685" s="85">
        <v>0</v>
      </c>
      <c r="BP685" s="85" t="s">
        <v>132</v>
      </c>
      <c r="BQ685" s="85" t="s">
        <v>132</v>
      </c>
      <c r="BR685" s="85" t="s">
        <v>807</v>
      </c>
      <c r="BS685" s="85" t="s">
        <v>807</v>
      </c>
      <c r="BT685" s="90"/>
      <c r="BU685" s="85" t="s">
        <v>1677</v>
      </c>
      <c r="BV685" s="85" t="s">
        <v>130</v>
      </c>
      <c r="BW685" s="85" t="s">
        <v>807</v>
      </c>
      <c r="BX685" s="85"/>
      <c r="BY685" s="91" t="s">
        <v>807</v>
      </c>
      <c r="BZ685" s="85" t="s">
        <v>807</v>
      </c>
      <c r="CA685" s="85" t="s">
        <v>807</v>
      </c>
      <c r="CB685" s="85"/>
      <c r="CC685" s="85"/>
      <c r="CD685" s="207" t="s">
        <v>807</v>
      </c>
      <c r="CE685" s="88" t="s">
        <v>1681</v>
      </c>
      <c r="CF685" s="80" t="str">
        <f t="shared" si="441"/>
        <v>HTA</v>
      </c>
      <c r="CG685" s="98"/>
      <c r="CH685" s="98"/>
      <c r="CI685" s="50" t="e">
        <f t="shared" si="407"/>
        <v>#DIV/0!</v>
      </c>
      <c r="CJ685" s="18" t="str">
        <f t="shared" si="408"/>
        <v>SIN DATO</v>
      </c>
      <c r="CK685" s="95" t="e">
        <f>Hoja1!L687</f>
        <v>#NUM!</v>
      </c>
      <c r="CL685" s="10" t="s">
        <v>807</v>
      </c>
      <c r="CM685" s="94" t="s">
        <v>1221</v>
      </c>
      <c r="CN685" s="92"/>
      <c r="CO685" s="75">
        <v>1</v>
      </c>
      <c r="CP685" s="119" t="str">
        <f t="shared" si="445"/>
        <v>01/01/1800</v>
      </c>
      <c r="CQ685" s="75">
        <v>2</v>
      </c>
      <c r="CR685" s="65" t="s">
        <v>1222</v>
      </c>
      <c r="CS685" s="75">
        <v>0</v>
      </c>
      <c r="CT685" s="110" t="s">
        <v>131</v>
      </c>
      <c r="CU685" s="93" t="s">
        <v>807</v>
      </c>
      <c r="CV685" s="92"/>
      <c r="CW685" s="93"/>
      <c r="CX685" s="93"/>
      <c r="CY685" s="93" t="s">
        <v>807</v>
      </c>
      <c r="CZ685" s="93" t="s">
        <v>807</v>
      </c>
      <c r="DA685" s="75" t="s">
        <v>807</v>
      </c>
      <c r="DB685" s="92">
        <v>0</v>
      </c>
      <c r="DC685" s="75" t="str">
        <f t="shared" si="409"/>
        <v/>
      </c>
      <c r="DD685" s="16" t="str">
        <f t="shared" si="410"/>
        <v/>
      </c>
      <c r="DE685" s="16" t="str">
        <f t="shared" si="411"/>
        <v/>
      </c>
      <c r="DF685" s="16" t="str">
        <f t="shared" si="427"/>
        <v/>
      </c>
      <c r="DG685" s="16" t="str">
        <f t="shared" si="423"/>
        <v xml:space="preserve"> +  +  + </v>
      </c>
      <c r="DH685" s="16" t="str">
        <f>E685</f>
        <v>HTA</v>
      </c>
      <c r="DI685" s="98"/>
      <c r="DJ685" s="75" t="str">
        <f t="shared" si="412"/>
        <v>NO</v>
      </c>
      <c r="DL685" s="98"/>
      <c r="DM685" s="98"/>
      <c r="DN685" s="75" t="str">
        <f t="shared" si="413"/>
        <v>NO</v>
      </c>
      <c r="DO685" s="98"/>
      <c r="DP685" s="75" t="str">
        <f t="shared" si="414"/>
        <v>NO</v>
      </c>
      <c r="DQ685" s="98"/>
      <c r="DR685" s="75" t="str">
        <f t="shared" si="415"/>
        <v>NO</v>
      </c>
      <c r="DS685" s="98"/>
      <c r="DT685" s="75" t="str">
        <f t="shared" si="416"/>
        <v>NO</v>
      </c>
      <c r="DU685" s="98"/>
      <c r="DV685" s="75" t="str">
        <f t="shared" si="417"/>
        <v>NO</v>
      </c>
      <c r="DW685" s="98"/>
      <c r="DX685" s="75" t="str">
        <f t="shared" si="418"/>
        <v>NO</v>
      </c>
      <c r="DY685" s="98"/>
      <c r="DZ685" s="75" t="str">
        <f t="shared" si="419"/>
        <v>NO</v>
      </c>
      <c r="EA685" s="98"/>
      <c r="EB685" s="75" t="str">
        <f t="shared" si="420"/>
        <v>NO</v>
      </c>
      <c r="EC685" s="98" t="s">
        <v>807</v>
      </c>
      <c r="ED685" s="92" t="s">
        <v>1530</v>
      </c>
      <c r="EE685" s="92"/>
      <c r="EF685" s="98" t="s">
        <v>807</v>
      </c>
      <c r="EG685" s="94"/>
      <c r="EH685" s="99" t="s">
        <v>131</v>
      </c>
      <c r="EI685" s="99" t="s">
        <v>807</v>
      </c>
      <c r="EJ685" s="99"/>
      <c r="EK685" s="101"/>
      <c r="EL685" s="92"/>
      <c r="EM685" s="103"/>
      <c r="EN685" s="102"/>
      <c r="EO685" s="101"/>
      <c r="EP685" s="92"/>
      <c r="EQ685" s="101"/>
      <c r="ER685" s="99">
        <f t="shared" si="432"/>
        <v>0</v>
      </c>
      <c r="ES685" s="101"/>
      <c r="ET685" s="192"/>
      <c r="EU685" s="101"/>
      <c r="EV685" s="92"/>
      <c r="EW685" s="101"/>
      <c r="EX685" s="92"/>
      <c r="EY685" s="103"/>
      <c r="EZ685" s="92"/>
      <c r="FA685" s="102"/>
      <c r="FB685" s="102"/>
      <c r="FC685" s="92"/>
      <c r="FD685" s="92"/>
      <c r="FE685" s="103"/>
      <c r="FF685" s="105"/>
      <c r="FG685" s="101"/>
      <c r="FH685" s="105"/>
      <c r="FI685" s="92"/>
      <c r="FJ685" s="94"/>
      <c r="FK685" s="92"/>
      <c r="FL685" s="97"/>
      <c r="FM685" s="98" t="s">
        <v>1530</v>
      </c>
      <c r="FN685" s="97"/>
      <c r="FO685" s="107" t="s">
        <v>807</v>
      </c>
      <c r="FP685" s="107" t="s">
        <v>807</v>
      </c>
      <c r="FQ685" s="107" t="s">
        <v>807</v>
      </c>
      <c r="FR685" s="107" t="s">
        <v>807</v>
      </c>
      <c r="FS685" s="92" t="s">
        <v>807</v>
      </c>
      <c r="FT685" s="107" t="s">
        <v>807</v>
      </c>
      <c r="FU685" s="92"/>
      <c r="GM685" s="102"/>
    </row>
    <row r="686" spans="1:195" s="75" customFormat="1" x14ac:dyDescent="0.25">
      <c r="A686" s="85">
        <v>2022</v>
      </c>
      <c r="B686" s="76">
        <v>44926</v>
      </c>
      <c r="C686" s="85" t="s">
        <v>121</v>
      </c>
      <c r="D686" s="85" t="s">
        <v>122</v>
      </c>
      <c r="E686" s="85" t="s">
        <v>123</v>
      </c>
      <c r="F686" s="77">
        <f t="shared" si="425"/>
        <v>685</v>
      </c>
      <c r="G686" s="85" t="s">
        <v>1586</v>
      </c>
      <c r="H686" s="85">
        <v>86</v>
      </c>
      <c r="I686" s="85" t="s">
        <v>797</v>
      </c>
      <c r="J686" s="217" t="s">
        <v>911</v>
      </c>
      <c r="K686" s="77" t="str">
        <f>VLOOKUP(J686,[1]CodMpios!$B$1075:$E$1087,4,FALSE)</f>
        <v>86568 - Puerto Asís</v>
      </c>
      <c r="L686" s="77" t="str">
        <f>VLOOKUP($J686,[1]Coord_Mpios_X_Y!$B$102:$K$114,9,FALSE)</f>
        <v>0,478611463602</v>
      </c>
      <c r="M686" s="77" t="str">
        <f>VLOOKUP($J686,[1]Coord_Mpios_X_Y!$B$102:$K$114,10,FALSE)</f>
        <v>-76,328200149562</v>
      </c>
      <c r="N686" s="86" t="s">
        <v>1775</v>
      </c>
      <c r="O686" s="86" t="s">
        <v>1776</v>
      </c>
      <c r="P686" s="218"/>
      <c r="Q686" s="85" t="s">
        <v>126</v>
      </c>
      <c r="R686" s="108">
        <v>11800388</v>
      </c>
      <c r="S686" s="62" t="str">
        <f t="shared" si="406"/>
        <v>CC11800388</v>
      </c>
      <c r="T686" s="91" t="s">
        <v>1387</v>
      </c>
      <c r="U686" s="85" t="s">
        <v>530</v>
      </c>
      <c r="V686" s="91" t="s">
        <v>1326</v>
      </c>
      <c r="W686" s="85" t="s">
        <v>410</v>
      </c>
      <c r="X686" s="87">
        <v>26534</v>
      </c>
      <c r="Y686" s="89">
        <f t="shared" si="421"/>
        <v>72</v>
      </c>
      <c r="Z686" s="63">
        <f>VLOOKUP($Y686,[1]Edades!$A$3:$H$153,4,FALSE)</f>
        <v>6</v>
      </c>
      <c r="AA686" s="63" t="str">
        <f>VLOOKUP($Y686,[1]Edades!$A$3:$H$153,6,FALSE)</f>
        <v>6 - Persona mayor</v>
      </c>
      <c r="AB686" s="63">
        <f>VLOOKUP($Y686,[1]Edades!$A$3:$H$153,7,FALSE)</f>
        <v>15</v>
      </c>
      <c r="AC686" s="63" t="str">
        <f>VLOOKUP($Y686,[1]Edades!$A$3:$H$153,8,FALSE)</f>
        <v>70-74</v>
      </c>
      <c r="AD686" s="91" t="s">
        <v>1589</v>
      </c>
      <c r="AE686" s="85">
        <v>1</v>
      </c>
      <c r="AF686" s="85" t="s">
        <v>807</v>
      </c>
      <c r="AG686" s="86" t="s">
        <v>1777</v>
      </c>
      <c r="AH686" s="85" t="s">
        <v>807</v>
      </c>
      <c r="AI686" s="85" t="s">
        <v>807</v>
      </c>
      <c r="AJ686" s="85" t="s">
        <v>807</v>
      </c>
      <c r="AK686" s="86" t="s">
        <v>1775</v>
      </c>
      <c r="AL686" s="85" t="s">
        <v>807</v>
      </c>
      <c r="AM686" s="85" t="s">
        <v>1786</v>
      </c>
      <c r="AN686" s="85" t="s">
        <v>131</v>
      </c>
      <c r="AO686" s="85" t="s">
        <v>131</v>
      </c>
      <c r="AP686" s="85" t="s">
        <v>131</v>
      </c>
      <c r="AQ686" s="75" t="s">
        <v>1841</v>
      </c>
      <c r="AR686" s="53" t="str">
        <f t="shared" si="422"/>
        <v>86568 - Puerto Asís</v>
      </c>
      <c r="AS686" s="85" t="s">
        <v>1655</v>
      </c>
      <c r="AT686" s="88">
        <v>3123514083</v>
      </c>
      <c r="AU686" s="85" t="s">
        <v>1219</v>
      </c>
      <c r="AV686" s="85"/>
      <c r="AW686" s="85"/>
      <c r="AX686" s="85"/>
      <c r="AY686" s="85"/>
      <c r="AZ686" s="85"/>
      <c r="BA686" s="85">
        <v>86</v>
      </c>
      <c r="BB686" s="85" t="s">
        <v>1778</v>
      </c>
      <c r="BC686" s="85">
        <v>86568</v>
      </c>
      <c r="BD686" s="85" t="s">
        <v>1655</v>
      </c>
      <c r="BE686" s="89">
        <v>860010017201</v>
      </c>
      <c r="BF686" s="49" t="s">
        <v>1081</v>
      </c>
      <c r="BG686" s="85" t="s">
        <v>1779</v>
      </c>
      <c r="BH686" s="85" t="s">
        <v>1780</v>
      </c>
      <c r="BI686" s="85">
        <v>4201616</v>
      </c>
      <c r="BJ686" s="85"/>
      <c r="BK686" s="85"/>
      <c r="BL686" s="85" t="s">
        <v>807</v>
      </c>
      <c r="BM686" s="85" t="s">
        <v>130</v>
      </c>
      <c r="BN686" s="85" t="s">
        <v>132</v>
      </c>
      <c r="BO686" s="85">
        <v>0</v>
      </c>
      <c r="BP686" s="85" t="s">
        <v>132</v>
      </c>
      <c r="BQ686" s="85" t="s">
        <v>132</v>
      </c>
      <c r="BR686" s="85" t="s">
        <v>807</v>
      </c>
      <c r="BS686" s="85" t="s">
        <v>807</v>
      </c>
      <c r="BT686" s="87">
        <v>44636</v>
      </c>
      <c r="BU686" s="85" t="s">
        <v>1677</v>
      </c>
      <c r="BV686" s="85" t="s">
        <v>130</v>
      </c>
      <c r="BW686" s="91" t="s">
        <v>1808</v>
      </c>
      <c r="BX686" s="85"/>
      <c r="BY686" s="85" t="s">
        <v>132</v>
      </c>
      <c r="BZ686" s="85" t="s">
        <v>807</v>
      </c>
      <c r="CA686" s="85" t="s">
        <v>807</v>
      </c>
      <c r="CB686" s="85"/>
      <c r="CC686" s="85"/>
      <c r="CD686" s="85" t="s">
        <v>131</v>
      </c>
      <c r="CE686" s="88" t="s">
        <v>1681</v>
      </c>
      <c r="CF686" s="80" t="str">
        <f t="shared" si="441"/>
        <v>HTA</v>
      </c>
      <c r="CG686" s="109">
        <v>92</v>
      </c>
      <c r="CH686" s="95">
        <v>178</v>
      </c>
      <c r="CI686" s="50">
        <f t="shared" si="407"/>
        <v>29.036737785633125</v>
      </c>
      <c r="CJ686" s="18" t="str">
        <f t="shared" si="408"/>
        <v>SOBREPESO</v>
      </c>
      <c r="CK686" s="95">
        <f>Hoja1!L688</f>
        <v>22</v>
      </c>
      <c r="CL686" s="10" t="s">
        <v>1114</v>
      </c>
      <c r="CM686" s="94" t="s">
        <v>1221</v>
      </c>
      <c r="CN686" s="92"/>
      <c r="CO686" s="75">
        <v>1</v>
      </c>
      <c r="CP686" s="119" t="str">
        <f t="shared" si="445"/>
        <v>01/01/1800</v>
      </c>
      <c r="CQ686" s="75">
        <v>2</v>
      </c>
      <c r="CR686" s="65" t="s">
        <v>1222</v>
      </c>
      <c r="CS686" s="75">
        <v>0</v>
      </c>
      <c r="CT686" s="110" t="s">
        <v>131</v>
      </c>
      <c r="CU686" s="93" t="s">
        <v>807</v>
      </c>
      <c r="CV686" s="92"/>
      <c r="CW686" s="102">
        <v>140</v>
      </c>
      <c r="CX686" s="102">
        <v>85</v>
      </c>
      <c r="CY686" s="93" t="s">
        <v>807</v>
      </c>
      <c r="CZ686" s="92" t="s">
        <v>130</v>
      </c>
      <c r="DA686" s="75" t="s">
        <v>807</v>
      </c>
      <c r="DB686" s="92">
        <v>0</v>
      </c>
      <c r="DC686" s="75" t="str">
        <f t="shared" si="409"/>
        <v/>
      </c>
      <c r="DD686" s="16" t="str">
        <f t="shared" si="410"/>
        <v/>
      </c>
      <c r="DE686" s="16" t="str">
        <f t="shared" si="411"/>
        <v/>
      </c>
      <c r="DF686" s="16" t="str">
        <f t="shared" si="427"/>
        <v/>
      </c>
      <c r="DG686" s="16" t="str">
        <f t="shared" si="423"/>
        <v xml:space="preserve"> +  +  + </v>
      </c>
      <c r="DH686" s="16" t="str">
        <f t="shared" ref="DH686:DH693" si="446">E686</f>
        <v>HTA</v>
      </c>
      <c r="DI686" s="98">
        <v>42931</v>
      </c>
      <c r="DJ686" s="75" t="str">
        <f t="shared" si="412"/>
        <v>SI</v>
      </c>
      <c r="DL686" s="98"/>
      <c r="DM686" s="98">
        <v>43774</v>
      </c>
      <c r="DN686" s="75" t="str">
        <f t="shared" si="413"/>
        <v>SI</v>
      </c>
      <c r="DO686" s="98"/>
      <c r="DP686" s="75" t="str">
        <f t="shared" si="414"/>
        <v>NO</v>
      </c>
      <c r="DQ686" s="98"/>
      <c r="DR686" s="75" t="str">
        <f t="shared" si="415"/>
        <v>NO</v>
      </c>
      <c r="DS686" s="98">
        <v>42976</v>
      </c>
      <c r="DT686" s="75" t="str">
        <f t="shared" si="416"/>
        <v>SI</v>
      </c>
      <c r="DU686" s="98"/>
      <c r="DV686" s="75" t="str">
        <f t="shared" si="417"/>
        <v>NO</v>
      </c>
      <c r="DW686" s="98"/>
      <c r="DX686" s="75" t="str">
        <f t="shared" si="418"/>
        <v>NO</v>
      </c>
      <c r="DY686" s="98">
        <v>44698</v>
      </c>
      <c r="DZ686" s="75" t="str">
        <f t="shared" si="419"/>
        <v>SI</v>
      </c>
      <c r="EA686" s="98"/>
      <c r="EB686" s="75" t="str">
        <f t="shared" si="420"/>
        <v>NO</v>
      </c>
      <c r="EC686" s="98" t="s">
        <v>807</v>
      </c>
      <c r="ED686" s="92" t="s">
        <v>1530</v>
      </c>
      <c r="EE686" s="92"/>
      <c r="EF686" s="98" t="s">
        <v>807</v>
      </c>
      <c r="EG686" s="94"/>
      <c r="EH686" s="99"/>
      <c r="EI686" s="99" t="s">
        <v>807</v>
      </c>
      <c r="EJ686" s="99"/>
      <c r="EK686" s="111">
        <v>43726</v>
      </c>
      <c r="EL686" s="92">
        <v>0.8</v>
      </c>
      <c r="EM686" s="112">
        <v>44677</v>
      </c>
      <c r="EN686" s="102">
        <v>100</v>
      </c>
      <c r="EO686" s="111">
        <v>44677</v>
      </c>
      <c r="EP686" s="92">
        <v>222</v>
      </c>
      <c r="EQ686" s="111">
        <v>44677</v>
      </c>
      <c r="ER686" s="99">
        <f t="shared" si="432"/>
        <v>145.4</v>
      </c>
      <c r="ES686" s="111">
        <v>44677</v>
      </c>
      <c r="ET686" s="192">
        <v>46</v>
      </c>
      <c r="EU686" s="111">
        <v>44677</v>
      </c>
      <c r="EV686" s="92">
        <v>153</v>
      </c>
      <c r="EW686" s="101">
        <v>44677</v>
      </c>
      <c r="EX686" s="92"/>
      <c r="EY686" s="103"/>
      <c r="EZ686" s="92"/>
      <c r="FA686" s="102"/>
      <c r="FB686" s="102"/>
      <c r="FC686" s="92"/>
      <c r="FD686" s="92"/>
      <c r="FE686" s="112">
        <v>44677</v>
      </c>
      <c r="FF686" s="125">
        <v>12.3</v>
      </c>
      <c r="FG686" s="101">
        <v>44677</v>
      </c>
      <c r="FH686" s="104" t="s">
        <v>2108</v>
      </c>
      <c r="FI686" s="92"/>
      <c r="FJ686" s="94"/>
      <c r="FK686" s="92"/>
      <c r="FL686" s="98">
        <v>44636</v>
      </c>
      <c r="FM686" s="98" t="s">
        <v>1530</v>
      </c>
      <c r="FN686" s="98">
        <v>44728</v>
      </c>
      <c r="FO686" s="107" t="s">
        <v>807</v>
      </c>
      <c r="FP686" s="92" t="s">
        <v>132</v>
      </c>
      <c r="FQ686" s="92" t="s">
        <v>132</v>
      </c>
      <c r="FR686" s="92" t="s">
        <v>132</v>
      </c>
      <c r="FS686" s="107" t="s">
        <v>807</v>
      </c>
      <c r="FT686" s="92" t="s">
        <v>132</v>
      </c>
      <c r="FU686" s="92"/>
      <c r="GM686" s="102"/>
    </row>
    <row r="687" spans="1:195" s="75" customFormat="1" x14ac:dyDescent="0.25">
      <c r="A687" s="85">
        <v>2022</v>
      </c>
      <c r="B687" s="76">
        <v>44926</v>
      </c>
      <c r="C687" s="85" t="s">
        <v>121</v>
      </c>
      <c r="D687" s="85" t="s">
        <v>122</v>
      </c>
      <c r="E687" s="85" t="s">
        <v>123</v>
      </c>
      <c r="F687" s="77">
        <f t="shared" si="425"/>
        <v>686</v>
      </c>
      <c r="G687" s="85" t="s">
        <v>1586</v>
      </c>
      <c r="H687" s="85">
        <v>86</v>
      </c>
      <c r="I687" s="85" t="s">
        <v>797</v>
      </c>
      <c r="J687" s="217" t="s">
        <v>899</v>
      </c>
      <c r="K687" s="77" t="str">
        <f>VLOOKUP(J687,[1]CodMpios!$B$1075:$E$1087,4,FALSE)</f>
        <v>86320 - Orito</v>
      </c>
      <c r="L687" s="77" t="str">
        <f>VLOOKUP($J687,[1]Coord_Mpios_X_Y!$B$102:$K$114,9,FALSE)</f>
        <v>0,673756322544</v>
      </c>
      <c r="M687" s="77" t="str">
        <f>VLOOKUP($J687,[1]Coord_Mpios_X_Y!$B$102:$K$114,10,FALSE)</f>
        <v>-76,943139228782</v>
      </c>
      <c r="N687" s="86" t="s">
        <v>1784</v>
      </c>
      <c r="O687" s="86" t="s">
        <v>1776</v>
      </c>
      <c r="P687" s="218"/>
      <c r="Q687" s="85" t="s">
        <v>126</v>
      </c>
      <c r="R687" s="108">
        <v>12169813</v>
      </c>
      <c r="S687" s="62" t="str">
        <f t="shared" si="406"/>
        <v>CC12169813</v>
      </c>
      <c r="T687" s="91" t="s">
        <v>1414</v>
      </c>
      <c r="U687" s="85" t="s">
        <v>530</v>
      </c>
      <c r="V687" s="91" t="s">
        <v>280</v>
      </c>
      <c r="W687" s="85" t="s">
        <v>312</v>
      </c>
      <c r="X687" s="87">
        <v>23699</v>
      </c>
      <c r="Y687" s="89">
        <f t="shared" si="421"/>
        <v>64</v>
      </c>
      <c r="Z687" s="63">
        <f>VLOOKUP($Y687,[1]Edades!$A$3:$H$153,4,FALSE)</f>
        <v>6</v>
      </c>
      <c r="AA687" s="63" t="str">
        <f>VLOOKUP($Y687,[1]Edades!$A$3:$H$153,6,FALSE)</f>
        <v>6 - Persona mayor</v>
      </c>
      <c r="AB687" s="63">
        <f>VLOOKUP($Y687,[1]Edades!$A$3:$H$153,7,FALSE)</f>
        <v>13</v>
      </c>
      <c r="AC687" s="63" t="str">
        <f>VLOOKUP($Y687,[1]Edades!$A$3:$H$153,8,FALSE)</f>
        <v>60-64</v>
      </c>
      <c r="AD687" s="91" t="s">
        <v>1589</v>
      </c>
      <c r="AE687" s="85">
        <v>1</v>
      </c>
      <c r="AF687" s="85" t="s">
        <v>807</v>
      </c>
      <c r="AG687" s="86" t="s">
        <v>1777</v>
      </c>
      <c r="AH687" s="85" t="s">
        <v>807</v>
      </c>
      <c r="AI687" s="85" t="s">
        <v>807</v>
      </c>
      <c r="AJ687" s="85" t="s">
        <v>807</v>
      </c>
      <c r="AK687" s="86" t="s">
        <v>1784</v>
      </c>
      <c r="AL687" s="85" t="s">
        <v>807</v>
      </c>
      <c r="AM687" s="85" t="s">
        <v>1786</v>
      </c>
      <c r="AN687" s="85" t="s">
        <v>131</v>
      </c>
      <c r="AO687" s="85" t="s">
        <v>131</v>
      </c>
      <c r="AP687" s="85" t="s">
        <v>131</v>
      </c>
      <c r="AQ687" s="75" t="s">
        <v>1841</v>
      </c>
      <c r="AR687" s="53" t="str">
        <f t="shared" si="422"/>
        <v>86320 - Orito</v>
      </c>
      <c r="AS687" s="85" t="s">
        <v>1608</v>
      </c>
      <c r="AT687" s="85">
        <v>3118603288</v>
      </c>
      <c r="AU687" s="85" t="s">
        <v>1219</v>
      </c>
      <c r="AV687" s="85"/>
      <c r="AW687" s="85"/>
      <c r="AX687" s="85"/>
      <c r="AY687" s="85"/>
      <c r="AZ687" s="85"/>
      <c r="BA687" s="85">
        <v>86</v>
      </c>
      <c r="BB687" s="85" t="s">
        <v>1778</v>
      </c>
      <c r="BC687" s="85">
        <v>86320</v>
      </c>
      <c r="BD687" s="85" t="s">
        <v>1608</v>
      </c>
      <c r="BE687" s="89">
        <v>860010017201</v>
      </c>
      <c r="BF687" s="49" t="s">
        <v>1082</v>
      </c>
      <c r="BG687" s="85" t="s">
        <v>1779</v>
      </c>
      <c r="BH687" s="85" t="s">
        <v>1780</v>
      </c>
      <c r="BI687" s="85">
        <v>4201616</v>
      </c>
      <c r="BJ687" s="85"/>
      <c r="BK687" s="85"/>
      <c r="BL687" s="85" t="s">
        <v>807</v>
      </c>
      <c r="BM687" s="85" t="s">
        <v>130</v>
      </c>
      <c r="BN687" s="85" t="s">
        <v>132</v>
      </c>
      <c r="BO687" s="85">
        <v>0</v>
      </c>
      <c r="BP687" s="85" t="s">
        <v>132</v>
      </c>
      <c r="BQ687" s="85" t="s">
        <v>132</v>
      </c>
      <c r="BR687" s="85" t="s">
        <v>1676</v>
      </c>
      <c r="BS687" s="85" t="s">
        <v>132</v>
      </c>
      <c r="BT687" s="90">
        <v>44766</v>
      </c>
      <c r="BU687" s="85" t="s">
        <v>1677</v>
      </c>
      <c r="BV687" s="85" t="s">
        <v>130</v>
      </c>
      <c r="BW687" s="121" t="s">
        <v>1823</v>
      </c>
      <c r="BX687" s="121"/>
      <c r="BY687" s="85" t="s">
        <v>132</v>
      </c>
      <c r="BZ687" s="85" t="s">
        <v>130</v>
      </c>
      <c r="CA687" s="85" t="s">
        <v>132</v>
      </c>
      <c r="CB687" s="85"/>
      <c r="CC687" s="85"/>
      <c r="CD687" s="121" t="s">
        <v>2109</v>
      </c>
      <c r="CE687" s="88" t="s">
        <v>1681</v>
      </c>
      <c r="CF687" s="80" t="str">
        <f t="shared" si="441"/>
        <v>HTA</v>
      </c>
      <c r="CG687" s="109">
        <v>101</v>
      </c>
      <c r="CH687" s="95">
        <v>169</v>
      </c>
      <c r="CI687" s="50">
        <f t="shared" si="407"/>
        <v>35.362907461223351</v>
      </c>
      <c r="CJ687" s="18" t="str">
        <f t="shared" si="408"/>
        <v>OBESIDAD</v>
      </c>
      <c r="CK687" s="95">
        <f>Hoja1!L689</f>
        <v>12</v>
      </c>
      <c r="CL687" s="10" t="s">
        <v>1113</v>
      </c>
      <c r="CM687" s="94" t="s">
        <v>1221</v>
      </c>
      <c r="CN687" s="92"/>
      <c r="CO687" s="75">
        <v>1</v>
      </c>
      <c r="CP687" s="119" t="str">
        <f t="shared" si="445"/>
        <v>01/01/1800</v>
      </c>
      <c r="CQ687" s="75">
        <v>2</v>
      </c>
      <c r="CR687" s="65" t="s">
        <v>1222</v>
      </c>
      <c r="CS687" s="75">
        <v>0</v>
      </c>
      <c r="CT687" s="110" t="s">
        <v>131</v>
      </c>
      <c r="CU687" s="93" t="s">
        <v>807</v>
      </c>
      <c r="CV687" s="92"/>
      <c r="CW687" s="102">
        <v>120</v>
      </c>
      <c r="CX687" s="102">
        <v>70</v>
      </c>
      <c r="CY687" s="93" t="s">
        <v>807</v>
      </c>
      <c r="CZ687" s="92" t="s">
        <v>132</v>
      </c>
      <c r="DA687" s="75" t="s">
        <v>807</v>
      </c>
      <c r="DB687" s="92">
        <v>0</v>
      </c>
      <c r="DC687" s="75" t="str">
        <f t="shared" si="409"/>
        <v/>
      </c>
      <c r="DD687" s="16" t="str">
        <f t="shared" si="410"/>
        <v/>
      </c>
      <c r="DE687" s="16" t="str">
        <f t="shared" si="411"/>
        <v/>
      </c>
      <c r="DF687" s="16" t="str">
        <f t="shared" si="427"/>
        <v/>
      </c>
      <c r="DG687" s="16" t="str">
        <f t="shared" si="423"/>
        <v xml:space="preserve"> +  +  + </v>
      </c>
      <c r="DH687" s="16" t="str">
        <f t="shared" si="446"/>
        <v>HTA</v>
      </c>
      <c r="DI687" s="98"/>
      <c r="DJ687" s="75" t="str">
        <f t="shared" si="412"/>
        <v>NO</v>
      </c>
      <c r="DL687" s="98"/>
      <c r="DM687" s="98">
        <v>44763</v>
      </c>
      <c r="DN687" s="75" t="str">
        <f t="shared" si="413"/>
        <v>SI</v>
      </c>
      <c r="DO687" s="98"/>
      <c r="DP687" s="75" t="str">
        <f t="shared" si="414"/>
        <v>NO</v>
      </c>
      <c r="DQ687" s="98"/>
      <c r="DR687" s="75" t="str">
        <f t="shared" si="415"/>
        <v>NO</v>
      </c>
      <c r="DS687" s="98"/>
      <c r="DT687" s="75" t="str">
        <f t="shared" si="416"/>
        <v>NO</v>
      </c>
      <c r="DU687" s="98"/>
      <c r="DV687" s="75" t="str">
        <f t="shared" si="417"/>
        <v>NO</v>
      </c>
      <c r="DW687" s="98"/>
      <c r="DX687" s="75" t="str">
        <f t="shared" si="418"/>
        <v>NO</v>
      </c>
      <c r="DY687" s="98">
        <v>44517</v>
      </c>
      <c r="DZ687" s="75" t="str">
        <f t="shared" si="419"/>
        <v>SI</v>
      </c>
      <c r="EA687" s="98"/>
      <c r="EB687" s="75" t="str">
        <f t="shared" si="420"/>
        <v>NO</v>
      </c>
      <c r="EC687" s="98" t="s">
        <v>807</v>
      </c>
      <c r="ED687" s="92" t="s">
        <v>1530</v>
      </c>
      <c r="EE687" s="92"/>
      <c r="EF687" s="98" t="s">
        <v>807</v>
      </c>
      <c r="EG687" s="94"/>
      <c r="EH687" s="99" t="s">
        <v>131</v>
      </c>
      <c r="EI687" s="99" t="s">
        <v>807</v>
      </c>
      <c r="EJ687" s="99"/>
      <c r="EK687" s="101">
        <v>44722</v>
      </c>
      <c r="EL687" s="92">
        <v>1.01</v>
      </c>
      <c r="EM687" s="103">
        <v>44722</v>
      </c>
      <c r="EN687" s="102">
        <v>108</v>
      </c>
      <c r="EO687" s="101">
        <v>44722</v>
      </c>
      <c r="EP687" s="92">
        <v>208</v>
      </c>
      <c r="EQ687" s="101">
        <v>44722</v>
      </c>
      <c r="ER687" s="99">
        <f t="shared" si="432"/>
        <v>141.4</v>
      </c>
      <c r="ES687" s="101">
        <v>44722</v>
      </c>
      <c r="ET687" s="192">
        <v>49</v>
      </c>
      <c r="EU687" s="101">
        <v>44722</v>
      </c>
      <c r="EV687" s="92">
        <v>88</v>
      </c>
      <c r="EW687" s="101">
        <v>44722</v>
      </c>
      <c r="EX687" s="92"/>
      <c r="EY687" s="103"/>
      <c r="EZ687" s="92"/>
      <c r="FA687" s="102"/>
      <c r="FB687" s="102"/>
      <c r="FC687" s="92"/>
      <c r="FD687" s="92"/>
      <c r="FE687" s="103">
        <v>44374</v>
      </c>
      <c r="FF687" s="105">
        <v>9.1999999999999993</v>
      </c>
      <c r="FG687" s="101">
        <v>44722</v>
      </c>
      <c r="FH687" s="105">
        <v>12</v>
      </c>
      <c r="FI687" s="92"/>
      <c r="FJ687" s="94"/>
      <c r="FK687" s="92"/>
      <c r="FL687" s="97">
        <v>44766</v>
      </c>
      <c r="FM687" s="98" t="s">
        <v>1530</v>
      </c>
      <c r="FN687" s="97">
        <v>44855</v>
      </c>
      <c r="FO687" s="107" t="s">
        <v>807</v>
      </c>
      <c r="FP687" s="92" t="s">
        <v>132</v>
      </c>
      <c r="FQ687" s="92" t="s">
        <v>132</v>
      </c>
      <c r="FR687" s="92" t="s">
        <v>132</v>
      </c>
      <c r="FS687" s="107" t="s">
        <v>807</v>
      </c>
      <c r="FT687" s="92" t="s">
        <v>132</v>
      </c>
      <c r="FU687" s="92"/>
      <c r="GM687" s="102"/>
    </row>
    <row r="688" spans="1:195" s="75" customFormat="1" x14ac:dyDescent="0.25">
      <c r="A688" s="85">
        <v>2022</v>
      </c>
      <c r="B688" s="76">
        <v>44926</v>
      </c>
      <c r="C688" s="85" t="s">
        <v>121</v>
      </c>
      <c r="D688" s="85" t="s">
        <v>122</v>
      </c>
      <c r="E688" s="85" t="s">
        <v>123</v>
      </c>
      <c r="F688" s="77">
        <f t="shared" si="425"/>
        <v>687</v>
      </c>
      <c r="G688" s="85" t="s">
        <v>1586</v>
      </c>
      <c r="H688" s="85">
        <v>86</v>
      </c>
      <c r="I688" s="85" t="s">
        <v>797</v>
      </c>
      <c r="J688" s="217" t="s">
        <v>911</v>
      </c>
      <c r="K688" s="77" t="str">
        <f>VLOOKUP(J688,[1]CodMpios!$B$1075:$E$1087,4,FALSE)</f>
        <v>86568 - Puerto Asís</v>
      </c>
      <c r="L688" s="77" t="str">
        <f>VLOOKUP($J688,[1]Coord_Mpios_X_Y!$B$102:$K$114,9,FALSE)</f>
        <v>0,478611463602</v>
      </c>
      <c r="M688" s="77" t="str">
        <f>VLOOKUP($J688,[1]Coord_Mpios_X_Y!$B$102:$K$114,10,FALSE)</f>
        <v>-76,328200149562</v>
      </c>
      <c r="N688" s="86" t="s">
        <v>1784</v>
      </c>
      <c r="O688" s="86" t="s">
        <v>1776</v>
      </c>
      <c r="P688" s="218"/>
      <c r="Q688" s="85" t="s">
        <v>126</v>
      </c>
      <c r="R688" s="108">
        <v>12956704</v>
      </c>
      <c r="S688" s="62" t="str">
        <f t="shared" si="406"/>
        <v>CC12956704</v>
      </c>
      <c r="T688" s="91" t="s">
        <v>248</v>
      </c>
      <c r="U688" s="85" t="s">
        <v>339</v>
      </c>
      <c r="V688" s="91" t="s">
        <v>168</v>
      </c>
      <c r="W688" s="85" t="s">
        <v>404</v>
      </c>
      <c r="X688" s="87">
        <v>19001</v>
      </c>
      <c r="Y688" s="89">
        <f t="shared" si="421"/>
        <v>52</v>
      </c>
      <c r="Z688" s="63">
        <f>VLOOKUP($Y688,[1]Edades!$A$3:$H$153,4,FALSE)</f>
        <v>5</v>
      </c>
      <c r="AA688" s="63" t="str">
        <f>VLOOKUP($Y688,[1]Edades!$A$3:$H$153,6,FALSE)</f>
        <v>5 - Adultez</v>
      </c>
      <c r="AB688" s="63">
        <f>VLOOKUP($Y688,[1]Edades!$A$3:$H$153,7,FALSE)</f>
        <v>11</v>
      </c>
      <c r="AC688" s="63" t="str">
        <f>VLOOKUP($Y688,[1]Edades!$A$3:$H$153,8,FALSE)</f>
        <v>50-54</v>
      </c>
      <c r="AD688" s="91" t="s">
        <v>1589</v>
      </c>
      <c r="AE688" s="85">
        <v>1</v>
      </c>
      <c r="AF688" s="85" t="s">
        <v>807</v>
      </c>
      <c r="AG688" s="86" t="s">
        <v>1777</v>
      </c>
      <c r="AH688" s="85" t="s">
        <v>807</v>
      </c>
      <c r="AI688" s="85" t="s">
        <v>807</v>
      </c>
      <c r="AJ688" s="85" t="s">
        <v>807</v>
      </c>
      <c r="AK688" s="86" t="s">
        <v>1784</v>
      </c>
      <c r="AL688" s="86" t="s">
        <v>1600</v>
      </c>
      <c r="AM688" s="85" t="s">
        <v>1786</v>
      </c>
      <c r="AN688" s="85" t="s">
        <v>131</v>
      </c>
      <c r="AO688" s="85" t="s">
        <v>131</v>
      </c>
      <c r="AP688" s="85" t="s">
        <v>131</v>
      </c>
      <c r="AQ688" s="75" t="s">
        <v>1841</v>
      </c>
      <c r="AR688" s="53" t="str">
        <f t="shared" si="422"/>
        <v>86568 - Puerto Asís</v>
      </c>
      <c r="AS688" s="85" t="s">
        <v>1655</v>
      </c>
      <c r="AT688" s="85">
        <v>3123071385</v>
      </c>
      <c r="AU688" s="85" t="s">
        <v>1219</v>
      </c>
      <c r="AV688" s="85"/>
      <c r="AW688" s="85"/>
      <c r="AX688" s="85"/>
      <c r="AY688" s="85"/>
      <c r="AZ688" s="85"/>
      <c r="BA688" s="85">
        <v>86</v>
      </c>
      <c r="BB688" s="85" t="s">
        <v>1778</v>
      </c>
      <c r="BC688" s="85">
        <v>86568</v>
      </c>
      <c r="BD688" s="85" t="s">
        <v>1655</v>
      </c>
      <c r="BE688" s="89">
        <v>860010017201</v>
      </c>
      <c r="BF688" s="49" t="s">
        <v>1081</v>
      </c>
      <c r="BG688" s="85" t="s">
        <v>1779</v>
      </c>
      <c r="BH688" s="85" t="s">
        <v>1780</v>
      </c>
      <c r="BI688" s="85">
        <v>4201616</v>
      </c>
      <c r="BJ688" s="85"/>
      <c r="BK688" s="85"/>
      <c r="BL688" s="85" t="s">
        <v>807</v>
      </c>
      <c r="BM688" s="85" t="s">
        <v>130</v>
      </c>
      <c r="BN688" s="85" t="s">
        <v>132</v>
      </c>
      <c r="BO688" s="85">
        <v>0</v>
      </c>
      <c r="BP688" s="85" t="s">
        <v>132</v>
      </c>
      <c r="BQ688" s="85" t="s">
        <v>132</v>
      </c>
      <c r="BR688" s="85" t="s">
        <v>807</v>
      </c>
      <c r="BS688" s="85" t="s">
        <v>807</v>
      </c>
      <c r="BT688" s="90">
        <v>44270</v>
      </c>
      <c r="BU688" s="85" t="s">
        <v>1677</v>
      </c>
      <c r="BV688" s="85" t="s">
        <v>130</v>
      </c>
      <c r="BW688" s="91" t="s">
        <v>1812</v>
      </c>
      <c r="BX688" s="85"/>
      <c r="BY688" s="85" t="s">
        <v>132</v>
      </c>
      <c r="BZ688" s="85" t="s">
        <v>807</v>
      </c>
      <c r="CA688" s="85" t="s">
        <v>807</v>
      </c>
      <c r="CB688" s="85"/>
      <c r="CC688" s="85"/>
      <c r="CD688" s="85" t="s">
        <v>131</v>
      </c>
      <c r="CE688" s="88" t="s">
        <v>1681</v>
      </c>
      <c r="CF688" s="80" t="str">
        <f t="shared" si="441"/>
        <v>HTA</v>
      </c>
      <c r="CG688" s="109">
        <v>76</v>
      </c>
      <c r="CH688" s="95">
        <v>156</v>
      </c>
      <c r="CI688" s="50">
        <f t="shared" si="407"/>
        <v>31.229454306377381</v>
      </c>
      <c r="CJ688" s="18" t="str">
        <f t="shared" si="408"/>
        <v>OBESIDAD</v>
      </c>
      <c r="CK688" s="95">
        <f>Hoja1!L690</f>
        <v>2</v>
      </c>
      <c r="CL688" s="10" t="s">
        <v>1112</v>
      </c>
      <c r="CM688" s="94" t="s">
        <v>1221</v>
      </c>
      <c r="CN688" s="92"/>
      <c r="CO688" s="75">
        <v>1</v>
      </c>
      <c r="CP688" s="119" t="str">
        <f t="shared" si="445"/>
        <v>01/01/1800</v>
      </c>
      <c r="CQ688" s="75">
        <v>2</v>
      </c>
      <c r="CR688" s="65" t="s">
        <v>1222</v>
      </c>
      <c r="CS688" s="75">
        <v>0</v>
      </c>
      <c r="CT688" s="110" t="s">
        <v>131</v>
      </c>
      <c r="CU688" s="93" t="s">
        <v>807</v>
      </c>
      <c r="CV688" s="92"/>
      <c r="CW688" s="102">
        <v>120</v>
      </c>
      <c r="CX688" s="102">
        <v>70</v>
      </c>
      <c r="CY688" s="93" t="s">
        <v>807</v>
      </c>
      <c r="CZ688" s="92" t="s">
        <v>132</v>
      </c>
      <c r="DA688" s="75" t="s">
        <v>807</v>
      </c>
      <c r="DB688" s="92">
        <v>0</v>
      </c>
      <c r="DC688" s="75" t="str">
        <f t="shared" si="409"/>
        <v/>
      </c>
      <c r="DD688" s="16" t="str">
        <f t="shared" si="410"/>
        <v/>
      </c>
      <c r="DE688" s="16" t="str">
        <f t="shared" si="411"/>
        <v/>
      </c>
      <c r="DF688" s="16" t="str">
        <f t="shared" si="427"/>
        <v/>
      </c>
      <c r="DG688" s="16" t="str">
        <f t="shared" si="423"/>
        <v xml:space="preserve"> +  +  + </v>
      </c>
      <c r="DH688" s="16" t="str">
        <f t="shared" si="446"/>
        <v>HTA</v>
      </c>
      <c r="DI688" s="98">
        <v>43162</v>
      </c>
      <c r="DJ688" s="75" t="str">
        <f t="shared" si="412"/>
        <v>SI</v>
      </c>
      <c r="DL688" s="98"/>
      <c r="DM688" s="98">
        <v>43406</v>
      </c>
      <c r="DN688" s="75" t="str">
        <f t="shared" si="413"/>
        <v>SI</v>
      </c>
      <c r="DO688" s="98"/>
      <c r="DP688" s="75" t="str">
        <f t="shared" si="414"/>
        <v>NO</v>
      </c>
      <c r="DQ688" s="98"/>
      <c r="DR688" s="75" t="str">
        <f t="shared" si="415"/>
        <v>NO</v>
      </c>
      <c r="DS688" s="98">
        <v>43162</v>
      </c>
      <c r="DT688" s="75" t="str">
        <f t="shared" si="416"/>
        <v>SI</v>
      </c>
      <c r="DU688" s="98"/>
      <c r="DV688" s="75" t="str">
        <f t="shared" si="417"/>
        <v>NO</v>
      </c>
      <c r="DW688" s="98"/>
      <c r="DX688" s="75" t="str">
        <f t="shared" si="418"/>
        <v>NO</v>
      </c>
      <c r="DY688" s="98">
        <v>43887</v>
      </c>
      <c r="DZ688" s="75" t="str">
        <f t="shared" si="419"/>
        <v>SI</v>
      </c>
      <c r="EA688" s="98"/>
      <c r="EB688" s="75" t="str">
        <f t="shared" si="420"/>
        <v>NO</v>
      </c>
      <c r="EC688" s="98" t="s">
        <v>807</v>
      </c>
      <c r="ED688" s="92" t="s">
        <v>1530</v>
      </c>
      <c r="EE688" s="92"/>
      <c r="EF688" s="98" t="s">
        <v>807</v>
      </c>
      <c r="EG688" s="94"/>
      <c r="EH688" s="99"/>
      <c r="EI688" s="99" t="s">
        <v>807</v>
      </c>
      <c r="EJ688" s="99"/>
      <c r="EK688" s="101">
        <v>44265</v>
      </c>
      <c r="EL688" s="92">
        <v>0.75</v>
      </c>
      <c r="EM688" s="103">
        <v>44265</v>
      </c>
      <c r="EN688" s="102">
        <v>103</v>
      </c>
      <c r="EO688" s="101">
        <v>44265</v>
      </c>
      <c r="EP688" s="92">
        <v>88</v>
      </c>
      <c r="EQ688" s="101">
        <v>44237</v>
      </c>
      <c r="ER688" s="99">
        <f t="shared" si="432"/>
        <v>22.560000000000002</v>
      </c>
      <c r="ES688" s="101">
        <v>44265</v>
      </c>
      <c r="ET688" s="192">
        <v>48</v>
      </c>
      <c r="EU688" s="101">
        <v>44265</v>
      </c>
      <c r="EV688" s="92">
        <v>87.2</v>
      </c>
      <c r="EW688" s="101">
        <v>44539</v>
      </c>
      <c r="EX688" s="92"/>
      <c r="EY688" s="103"/>
      <c r="EZ688" s="92"/>
      <c r="FA688" s="102"/>
      <c r="FB688" s="102"/>
      <c r="FC688" s="92"/>
      <c r="FD688" s="92"/>
      <c r="FE688" s="103">
        <v>44003</v>
      </c>
      <c r="FF688" s="105">
        <v>14.6</v>
      </c>
      <c r="FG688" s="101">
        <v>43882</v>
      </c>
      <c r="FH688" s="104" t="s">
        <v>2018</v>
      </c>
      <c r="FI688" s="92"/>
      <c r="FJ688" s="94"/>
      <c r="FK688" s="92"/>
      <c r="FL688" s="97">
        <v>44270</v>
      </c>
      <c r="FM688" s="98" t="s">
        <v>1530</v>
      </c>
      <c r="FN688" s="97">
        <v>44362</v>
      </c>
      <c r="FO688" s="107" t="s">
        <v>807</v>
      </c>
      <c r="FP688" s="92" t="s">
        <v>132</v>
      </c>
      <c r="FQ688" s="92" t="s">
        <v>132</v>
      </c>
      <c r="FR688" s="92" t="s">
        <v>132</v>
      </c>
      <c r="FS688" s="107" t="s">
        <v>807</v>
      </c>
      <c r="FT688" s="92" t="s">
        <v>132</v>
      </c>
      <c r="FU688" s="92"/>
      <c r="GM688" s="102"/>
    </row>
    <row r="689" spans="1:195" s="75" customFormat="1" x14ac:dyDescent="0.25">
      <c r="A689" s="85">
        <v>2022</v>
      </c>
      <c r="B689" s="76">
        <v>44926</v>
      </c>
      <c r="C689" s="85" t="s">
        <v>121</v>
      </c>
      <c r="D689" s="85" t="s">
        <v>122</v>
      </c>
      <c r="E689" s="85" t="s">
        <v>1475</v>
      </c>
      <c r="F689" s="77">
        <f t="shared" si="425"/>
        <v>688</v>
      </c>
      <c r="G689" s="85" t="s">
        <v>1586</v>
      </c>
      <c r="H689" s="85">
        <v>86</v>
      </c>
      <c r="I689" s="85" t="s">
        <v>797</v>
      </c>
      <c r="J689" s="217" t="s">
        <v>911</v>
      </c>
      <c r="K689" s="77" t="str">
        <f>VLOOKUP(J689,[1]CodMpios!$B$1075:$E$1087,4,FALSE)</f>
        <v>86568 - Puerto Asís</v>
      </c>
      <c r="L689" s="77" t="str">
        <f>VLOOKUP($J689,[1]Coord_Mpios_X_Y!$B$102:$K$114,9,FALSE)</f>
        <v>0,478611463602</v>
      </c>
      <c r="M689" s="77" t="str">
        <f>VLOOKUP($J689,[1]Coord_Mpios_X_Y!$B$102:$K$114,10,FALSE)</f>
        <v>-76,328200149562</v>
      </c>
      <c r="N689" s="86" t="s">
        <v>1775</v>
      </c>
      <c r="O689" s="86" t="s">
        <v>1776</v>
      </c>
      <c r="P689" s="218"/>
      <c r="Q689" s="85" t="s">
        <v>126</v>
      </c>
      <c r="R689" s="108">
        <v>12962092</v>
      </c>
      <c r="S689" s="62" t="str">
        <f t="shared" si="406"/>
        <v>CC12962092</v>
      </c>
      <c r="T689" s="91" t="s">
        <v>198</v>
      </c>
      <c r="U689" s="85" t="s">
        <v>193</v>
      </c>
      <c r="V689" s="91" t="s">
        <v>922</v>
      </c>
      <c r="W689" s="85" t="s">
        <v>140</v>
      </c>
      <c r="X689" s="87">
        <v>20036</v>
      </c>
      <c r="Y689" s="89">
        <f t="shared" si="421"/>
        <v>54</v>
      </c>
      <c r="Z689" s="63">
        <f>VLOOKUP($Y689,[1]Edades!$A$3:$H$153,4,FALSE)</f>
        <v>5</v>
      </c>
      <c r="AA689" s="63" t="str">
        <f>VLOOKUP($Y689,[1]Edades!$A$3:$H$153,6,FALSE)</f>
        <v>5 - Adultez</v>
      </c>
      <c r="AB689" s="63">
        <f>VLOOKUP($Y689,[1]Edades!$A$3:$H$153,7,FALSE)</f>
        <v>11</v>
      </c>
      <c r="AC689" s="63" t="str">
        <f>VLOOKUP($Y689,[1]Edades!$A$3:$H$153,8,FALSE)</f>
        <v>50-54</v>
      </c>
      <c r="AD689" s="91" t="s">
        <v>1589</v>
      </c>
      <c r="AE689" s="85">
        <v>1</v>
      </c>
      <c r="AF689" s="85" t="s">
        <v>807</v>
      </c>
      <c r="AG689" s="86" t="s">
        <v>1777</v>
      </c>
      <c r="AH689" s="85" t="s">
        <v>807</v>
      </c>
      <c r="AI689" s="85" t="s">
        <v>807</v>
      </c>
      <c r="AJ689" s="85" t="s">
        <v>807</v>
      </c>
      <c r="AK689" s="86" t="s">
        <v>1775</v>
      </c>
      <c r="AL689" s="86" t="s">
        <v>1602</v>
      </c>
      <c r="AM689" s="85" t="s">
        <v>1786</v>
      </c>
      <c r="AN689" s="85" t="s">
        <v>131</v>
      </c>
      <c r="AO689" s="85" t="s">
        <v>131</v>
      </c>
      <c r="AP689" s="85" t="s">
        <v>131</v>
      </c>
      <c r="AQ689" s="75" t="s">
        <v>1841</v>
      </c>
      <c r="AR689" s="53" t="str">
        <f t="shared" si="422"/>
        <v>86568 - Puerto Asís</v>
      </c>
      <c r="AS689" s="85" t="s">
        <v>1655</v>
      </c>
      <c r="AT689" s="85">
        <v>3102783384</v>
      </c>
      <c r="AU689" s="85" t="s">
        <v>1219</v>
      </c>
      <c r="AV689" s="85"/>
      <c r="AW689" s="85"/>
      <c r="AX689" s="85"/>
      <c r="AY689" s="85"/>
      <c r="AZ689" s="85"/>
      <c r="BA689" s="85">
        <v>86</v>
      </c>
      <c r="BB689" s="85" t="s">
        <v>1778</v>
      </c>
      <c r="BC689" s="85">
        <v>86568</v>
      </c>
      <c r="BD689" s="85" t="s">
        <v>1655</v>
      </c>
      <c r="BE689" s="89">
        <v>860010017201</v>
      </c>
      <c r="BF689" s="49" t="s">
        <v>1081</v>
      </c>
      <c r="BG689" s="85" t="s">
        <v>1779</v>
      </c>
      <c r="BH689" s="85" t="s">
        <v>1780</v>
      </c>
      <c r="BI689" s="85">
        <v>4201616</v>
      </c>
      <c r="BJ689" s="85"/>
      <c r="BK689" s="85"/>
      <c r="BL689" s="85" t="s">
        <v>807</v>
      </c>
      <c r="BM689" s="85" t="s">
        <v>130</v>
      </c>
      <c r="BN689" s="85" t="s">
        <v>132</v>
      </c>
      <c r="BO689" s="85">
        <v>0</v>
      </c>
      <c r="BP689" s="85" t="s">
        <v>132</v>
      </c>
      <c r="BQ689" s="85" t="s">
        <v>132</v>
      </c>
      <c r="BR689" s="85" t="s">
        <v>807</v>
      </c>
      <c r="BS689" s="85" t="s">
        <v>807</v>
      </c>
      <c r="BT689" s="90">
        <v>44840</v>
      </c>
      <c r="BU689" s="85" t="s">
        <v>1677</v>
      </c>
      <c r="BV689" s="85" t="s">
        <v>130</v>
      </c>
      <c r="BW689" s="91" t="s">
        <v>1812</v>
      </c>
      <c r="BX689" s="85"/>
      <c r="BY689" s="85" t="s">
        <v>132</v>
      </c>
      <c r="BZ689" s="85" t="s">
        <v>807</v>
      </c>
      <c r="CA689" s="85" t="s">
        <v>807</v>
      </c>
      <c r="CB689" s="85"/>
      <c r="CC689" s="85"/>
      <c r="CD689" s="85" t="s">
        <v>131</v>
      </c>
      <c r="CE689" s="88" t="s">
        <v>1681</v>
      </c>
      <c r="CF689" s="80" t="str">
        <f t="shared" si="441"/>
        <v>HTA + DM</v>
      </c>
      <c r="CG689" s="109">
        <v>82</v>
      </c>
      <c r="CH689" s="95">
        <v>162</v>
      </c>
      <c r="CI689" s="50">
        <f t="shared" si="407"/>
        <v>31.245237006553872</v>
      </c>
      <c r="CJ689" s="18" t="str">
        <f t="shared" si="408"/>
        <v>OBESIDAD</v>
      </c>
      <c r="CK689" s="95">
        <f>Hoja1!L691</f>
        <v>13</v>
      </c>
      <c r="CL689" s="10" t="s">
        <v>1113</v>
      </c>
      <c r="CM689" s="94" t="s">
        <v>1221</v>
      </c>
      <c r="CN689" s="92"/>
      <c r="CO689" s="75">
        <v>1</v>
      </c>
      <c r="CP689" s="98">
        <v>36892</v>
      </c>
      <c r="CQ689" s="75">
        <v>1</v>
      </c>
      <c r="CR689" s="98">
        <v>42005</v>
      </c>
      <c r="CS689" s="75">
        <v>1</v>
      </c>
      <c r="CT689" s="110" t="s">
        <v>1707</v>
      </c>
      <c r="CU689" s="93" t="s">
        <v>807</v>
      </c>
      <c r="CV689" s="92"/>
      <c r="CW689" s="102">
        <v>140</v>
      </c>
      <c r="CX689" s="102">
        <v>70</v>
      </c>
      <c r="CY689" s="93" t="s">
        <v>807</v>
      </c>
      <c r="CZ689" s="92" t="s">
        <v>132</v>
      </c>
      <c r="DA689" s="75" t="s">
        <v>807</v>
      </c>
      <c r="DB689" s="92">
        <v>0</v>
      </c>
      <c r="DC689" s="75" t="str">
        <f t="shared" si="409"/>
        <v/>
      </c>
      <c r="DD689" s="16" t="str">
        <f t="shared" si="410"/>
        <v/>
      </c>
      <c r="DE689" s="16" t="str">
        <f t="shared" si="411"/>
        <v/>
      </c>
      <c r="DF689" s="16" t="str">
        <f t="shared" si="427"/>
        <v/>
      </c>
      <c r="DG689" s="16" t="str">
        <f t="shared" si="423"/>
        <v xml:space="preserve"> +  +  + </v>
      </c>
      <c r="DH689" s="16" t="str">
        <f t="shared" si="446"/>
        <v>HTA + DM</v>
      </c>
      <c r="DI689" s="98">
        <v>44294</v>
      </c>
      <c r="DJ689" s="75" t="str">
        <f t="shared" si="412"/>
        <v>SI</v>
      </c>
      <c r="DL689" s="98"/>
      <c r="DM689" s="98">
        <v>44222</v>
      </c>
      <c r="DN689" s="75" t="str">
        <f t="shared" si="413"/>
        <v>SI</v>
      </c>
      <c r="DO689" s="98"/>
      <c r="DP689" s="75" t="str">
        <f t="shared" si="414"/>
        <v>NO</v>
      </c>
      <c r="DQ689" s="98">
        <v>43776</v>
      </c>
      <c r="DR689" s="75" t="str">
        <f t="shared" si="415"/>
        <v>SI</v>
      </c>
      <c r="DS689" s="98">
        <v>43770</v>
      </c>
      <c r="DT689" s="75" t="str">
        <f t="shared" si="416"/>
        <v>SI</v>
      </c>
      <c r="DU689" s="98"/>
      <c r="DV689" s="75" t="str">
        <f t="shared" si="417"/>
        <v>NO</v>
      </c>
      <c r="DW689" s="98"/>
      <c r="DX689" s="75" t="str">
        <f t="shared" si="418"/>
        <v>NO</v>
      </c>
      <c r="DY689" s="98">
        <v>44799</v>
      </c>
      <c r="DZ689" s="75" t="str">
        <f t="shared" si="419"/>
        <v>SI</v>
      </c>
      <c r="EA689" s="98">
        <v>43776</v>
      </c>
      <c r="EB689" s="75" t="str">
        <f t="shared" si="420"/>
        <v>SI</v>
      </c>
      <c r="EC689" s="98" t="s">
        <v>807</v>
      </c>
      <c r="ED689" s="92" t="s">
        <v>1530</v>
      </c>
      <c r="EE689" s="92"/>
      <c r="EF689" s="98" t="s">
        <v>807</v>
      </c>
      <c r="EG689" s="94"/>
      <c r="EH689" s="92" t="s">
        <v>1793</v>
      </c>
      <c r="EI689" s="99" t="s">
        <v>807</v>
      </c>
      <c r="EJ689" s="99"/>
      <c r="EK689" s="101">
        <v>44789</v>
      </c>
      <c r="EL689" s="92">
        <v>1.24</v>
      </c>
      <c r="EM689" s="103">
        <v>44789</v>
      </c>
      <c r="EN689" s="102">
        <v>142</v>
      </c>
      <c r="EO689" s="101">
        <v>44791</v>
      </c>
      <c r="EP689" s="92">
        <v>178</v>
      </c>
      <c r="EQ689" s="101">
        <v>44789</v>
      </c>
      <c r="ER689" s="99">
        <f t="shared" si="432"/>
        <v>96.2</v>
      </c>
      <c r="ES689" s="101">
        <v>44789</v>
      </c>
      <c r="ET689" s="192">
        <v>44</v>
      </c>
      <c r="EU689" s="101">
        <v>44789</v>
      </c>
      <c r="EV689" s="92">
        <v>189</v>
      </c>
      <c r="EW689" s="101">
        <v>44789</v>
      </c>
      <c r="EX689" s="92"/>
      <c r="EY689" s="103">
        <v>44789</v>
      </c>
      <c r="EZ689" s="92">
        <v>6.2</v>
      </c>
      <c r="FA689" s="102"/>
      <c r="FB689" s="102"/>
      <c r="FC689" s="92"/>
      <c r="FD689" s="92"/>
      <c r="FE689" s="103">
        <v>44789</v>
      </c>
      <c r="FF689" s="105">
        <v>14.7</v>
      </c>
      <c r="FG689" s="101">
        <v>44789</v>
      </c>
      <c r="FH689" s="104" t="s">
        <v>2029</v>
      </c>
      <c r="FI689" s="92"/>
      <c r="FJ689" s="94"/>
      <c r="FK689" s="92"/>
      <c r="FL689" s="97">
        <v>44840</v>
      </c>
      <c r="FM689" s="98" t="s">
        <v>1530</v>
      </c>
      <c r="FN689" s="97">
        <v>44932</v>
      </c>
      <c r="FO689" s="107"/>
      <c r="FP689" s="92" t="s">
        <v>132</v>
      </c>
      <c r="FQ689" s="92" t="s">
        <v>132</v>
      </c>
      <c r="FR689" s="92" t="s">
        <v>132</v>
      </c>
      <c r="FS689" s="92" t="s">
        <v>807</v>
      </c>
      <c r="FT689" s="92" t="s">
        <v>130</v>
      </c>
      <c r="FU689" s="92"/>
      <c r="GM689" s="102"/>
    </row>
    <row r="690" spans="1:195" s="75" customFormat="1" x14ac:dyDescent="0.25">
      <c r="A690" s="85">
        <v>2022</v>
      </c>
      <c r="B690" s="76">
        <v>44926</v>
      </c>
      <c r="C690" s="85" t="s">
        <v>121</v>
      </c>
      <c r="D690" s="85" t="s">
        <v>122</v>
      </c>
      <c r="E690" s="85" t="s">
        <v>1475</v>
      </c>
      <c r="F690" s="77">
        <f t="shared" si="425"/>
        <v>689</v>
      </c>
      <c r="G690" s="85" t="s">
        <v>1586</v>
      </c>
      <c r="H690" s="85">
        <v>86</v>
      </c>
      <c r="I690" s="85" t="s">
        <v>797</v>
      </c>
      <c r="J690" s="217" t="s">
        <v>899</v>
      </c>
      <c r="K690" s="77" t="str">
        <f>VLOOKUP(J690,[1]CodMpios!$B$1075:$E$1087,4,FALSE)</f>
        <v>86320 - Orito</v>
      </c>
      <c r="L690" s="77" t="str">
        <f>VLOOKUP($J690,[1]Coord_Mpios_X_Y!$B$102:$K$114,9,FALSE)</f>
        <v>0,673756322544</v>
      </c>
      <c r="M690" s="77" t="str">
        <f>VLOOKUP($J690,[1]Coord_Mpios_X_Y!$B$102:$K$114,10,FALSE)</f>
        <v>-76,943139228782</v>
      </c>
      <c r="N690" s="86" t="s">
        <v>1775</v>
      </c>
      <c r="O690" s="86" t="s">
        <v>1776</v>
      </c>
      <c r="P690" s="218"/>
      <c r="Q690" s="85" t="s">
        <v>126</v>
      </c>
      <c r="R690" s="85">
        <v>12972072</v>
      </c>
      <c r="S690" s="62" t="str">
        <f t="shared" si="406"/>
        <v>CC12972072</v>
      </c>
      <c r="T690" s="91" t="s">
        <v>1406</v>
      </c>
      <c r="U690" s="85" t="s">
        <v>519</v>
      </c>
      <c r="V690" s="91" t="s">
        <v>191</v>
      </c>
      <c r="W690" s="85" t="s">
        <v>191</v>
      </c>
      <c r="X690" s="87">
        <v>21651</v>
      </c>
      <c r="Y690" s="89">
        <f t="shared" si="421"/>
        <v>59</v>
      </c>
      <c r="Z690" s="63">
        <f>VLOOKUP($Y690,[1]Edades!$A$3:$H$153,4,FALSE)</f>
        <v>5</v>
      </c>
      <c r="AA690" s="63" t="str">
        <f>VLOOKUP($Y690,[1]Edades!$A$3:$H$153,6,FALSE)</f>
        <v>5 - Adultez</v>
      </c>
      <c r="AB690" s="63">
        <f>VLOOKUP($Y690,[1]Edades!$A$3:$H$153,7,FALSE)</f>
        <v>12</v>
      </c>
      <c r="AC690" s="63" t="str">
        <f>VLOOKUP($Y690,[1]Edades!$A$3:$H$153,8,FALSE)</f>
        <v>55-59</v>
      </c>
      <c r="AD690" s="91" t="s">
        <v>1589</v>
      </c>
      <c r="AE690" s="85">
        <v>1</v>
      </c>
      <c r="AF690" s="85" t="s">
        <v>807</v>
      </c>
      <c r="AG690" s="86" t="s">
        <v>1777</v>
      </c>
      <c r="AH690" s="85" t="s">
        <v>807</v>
      </c>
      <c r="AI690" s="85" t="s">
        <v>807</v>
      </c>
      <c r="AJ690" s="85" t="s">
        <v>807</v>
      </c>
      <c r="AK690" s="86" t="s">
        <v>1775</v>
      </c>
      <c r="AL690" s="86" t="s">
        <v>1602</v>
      </c>
      <c r="AM690" s="85" t="s">
        <v>1786</v>
      </c>
      <c r="AN690" s="85" t="s">
        <v>131</v>
      </c>
      <c r="AO690" s="85" t="s">
        <v>131</v>
      </c>
      <c r="AP690" s="85" t="s">
        <v>131</v>
      </c>
      <c r="AQ690" s="75" t="s">
        <v>1841</v>
      </c>
      <c r="AR690" s="53" t="str">
        <f t="shared" si="422"/>
        <v>86320 - Orito</v>
      </c>
      <c r="AS690" s="85" t="s">
        <v>1608</v>
      </c>
      <c r="AT690" s="85">
        <v>3206894225</v>
      </c>
      <c r="AU690" s="85" t="s">
        <v>1219</v>
      </c>
      <c r="AV690" s="85"/>
      <c r="AW690" s="85"/>
      <c r="AX690" s="85"/>
      <c r="AY690" s="85"/>
      <c r="AZ690" s="85"/>
      <c r="BA690" s="85">
        <v>86</v>
      </c>
      <c r="BB690" s="85" t="s">
        <v>1778</v>
      </c>
      <c r="BC690" s="85">
        <v>86320</v>
      </c>
      <c r="BD690" s="85" t="s">
        <v>1608</v>
      </c>
      <c r="BE690" s="89">
        <v>860010017201</v>
      </c>
      <c r="BF690" s="49" t="s">
        <v>1082</v>
      </c>
      <c r="BG690" s="85" t="s">
        <v>1779</v>
      </c>
      <c r="BH690" s="85" t="s">
        <v>1780</v>
      </c>
      <c r="BI690" s="85">
        <v>4201616</v>
      </c>
      <c r="BJ690" s="85"/>
      <c r="BK690" s="85"/>
      <c r="BL690" s="85" t="s">
        <v>807</v>
      </c>
      <c r="BM690" s="88" t="s">
        <v>132</v>
      </c>
      <c r="BN690" s="85" t="s">
        <v>132</v>
      </c>
      <c r="BO690" s="85">
        <v>0</v>
      </c>
      <c r="BP690" s="85" t="s">
        <v>132</v>
      </c>
      <c r="BQ690" s="85" t="s">
        <v>132</v>
      </c>
      <c r="BR690" s="85" t="s">
        <v>807</v>
      </c>
      <c r="BS690" s="85" t="s">
        <v>807</v>
      </c>
      <c r="BT690" s="90">
        <v>43857</v>
      </c>
      <c r="BU690" s="85" t="s">
        <v>1677</v>
      </c>
      <c r="BV690" s="85" t="s">
        <v>130</v>
      </c>
      <c r="BW690" s="91" t="s">
        <v>1808</v>
      </c>
      <c r="BX690" s="85"/>
      <c r="BY690" s="88" t="s">
        <v>130</v>
      </c>
      <c r="BZ690" s="85" t="s">
        <v>807</v>
      </c>
      <c r="CA690" s="85" t="s">
        <v>807</v>
      </c>
      <c r="CB690" s="85"/>
      <c r="CC690" s="85"/>
      <c r="CD690" s="85" t="s">
        <v>131</v>
      </c>
      <c r="CE690" s="88" t="s">
        <v>1681</v>
      </c>
      <c r="CF690" s="80" t="str">
        <f t="shared" si="441"/>
        <v>HTA + DM</v>
      </c>
      <c r="CG690" s="98"/>
      <c r="CH690" s="98"/>
      <c r="CI690" s="50" t="e">
        <f t="shared" si="407"/>
        <v>#DIV/0!</v>
      </c>
      <c r="CJ690" s="18" t="str">
        <f t="shared" si="408"/>
        <v>SIN DATO</v>
      </c>
      <c r="CK690" s="95" t="e">
        <f>Hoja1!L692</f>
        <v>#NUM!</v>
      </c>
      <c r="CL690" s="10" t="s">
        <v>807</v>
      </c>
      <c r="CM690" s="94" t="s">
        <v>1221</v>
      </c>
      <c r="CN690" s="92"/>
      <c r="CO690" s="75">
        <v>1</v>
      </c>
      <c r="CP690" s="119" t="str">
        <f t="shared" ref="CP690:CP692" si="447">CM690</f>
        <v>01/01/1800</v>
      </c>
      <c r="CQ690" s="75">
        <v>1</v>
      </c>
      <c r="CR690" s="94" t="s">
        <v>1221</v>
      </c>
      <c r="CS690" s="75">
        <v>1</v>
      </c>
      <c r="CT690" s="94" t="s">
        <v>1707</v>
      </c>
      <c r="CU690" s="93" t="s">
        <v>807</v>
      </c>
      <c r="CV690" s="92"/>
      <c r="CW690" s="93"/>
      <c r="CX690" s="93"/>
      <c r="CY690" s="93" t="s">
        <v>807</v>
      </c>
      <c r="CZ690" s="92" t="s">
        <v>130</v>
      </c>
      <c r="DA690" s="75" t="s">
        <v>807</v>
      </c>
      <c r="DB690" s="92">
        <v>0</v>
      </c>
      <c r="DC690" s="75" t="str">
        <f t="shared" si="409"/>
        <v/>
      </c>
      <c r="DD690" s="16" t="str">
        <f t="shared" si="410"/>
        <v/>
      </c>
      <c r="DE690" s="16" t="str">
        <f t="shared" si="411"/>
        <v/>
      </c>
      <c r="DF690" s="16" t="str">
        <f t="shared" si="427"/>
        <v/>
      </c>
      <c r="DG690" s="16" t="str">
        <f t="shared" si="423"/>
        <v xml:space="preserve"> +  +  + </v>
      </c>
      <c r="DH690" s="16" t="str">
        <f t="shared" si="446"/>
        <v>HTA + DM</v>
      </c>
      <c r="DI690" s="97">
        <v>44235</v>
      </c>
      <c r="DJ690" s="75" t="str">
        <f t="shared" si="412"/>
        <v>SI</v>
      </c>
      <c r="DL690" s="98"/>
      <c r="DM690" s="98">
        <v>44165</v>
      </c>
      <c r="DN690" s="75" t="str">
        <f t="shared" si="413"/>
        <v>SI</v>
      </c>
      <c r="DO690" s="98"/>
      <c r="DP690" s="75" t="str">
        <f t="shared" si="414"/>
        <v>NO</v>
      </c>
      <c r="DQ690" s="98"/>
      <c r="DR690" s="75" t="str">
        <f t="shared" si="415"/>
        <v>NO</v>
      </c>
      <c r="DS690" s="98"/>
      <c r="DT690" s="75" t="str">
        <f t="shared" si="416"/>
        <v>NO</v>
      </c>
      <c r="DU690" s="98"/>
      <c r="DV690" s="75" t="str">
        <f t="shared" si="417"/>
        <v>NO</v>
      </c>
      <c r="DW690" s="97">
        <v>44117</v>
      </c>
      <c r="DX690" s="75" t="str">
        <f t="shared" si="418"/>
        <v>SI</v>
      </c>
      <c r="DY690" s="98">
        <v>44063</v>
      </c>
      <c r="DZ690" s="75" t="str">
        <f t="shared" si="419"/>
        <v>SI</v>
      </c>
      <c r="EA690" s="98"/>
      <c r="EB690" s="75" t="str">
        <f t="shared" si="420"/>
        <v>NO</v>
      </c>
      <c r="EC690" s="98" t="s">
        <v>807</v>
      </c>
      <c r="ED690" s="92" t="s">
        <v>1530</v>
      </c>
      <c r="EE690" s="92"/>
      <c r="EF690" s="98" t="s">
        <v>807</v>
      </c>
      <c r="EG690" s="94"/>
      <c r="EH690" s="99" t="s">
        <v>131</v>
      </c>
      <c r="EI690" s="99" t="s">
        <v>807</v>
      </c>
      <c r="EJ690" s="99"/>
      <c r="EK690" s="101">
        <v>44134</v>
      </c>
      <c r="EL690" s="92">
        <v>1.2</v>
      </c>
      <c r="EM690" s="103">
        <v>44134</v>
      </c>
      <c r="EN690" s="102">
        <v>108</v>
      </c>
      <c r="EO690" s="101">
        <v>44134</v>
      </c>
      <c r="EP690" s="92">
        <v>129</v>
      </c>
      <c r="EQ690" s="101">
        <v>44134</v>
      </c>
      <c r="ER690" s="99">
        <f t="shared" si="432"/>
        <v>54.8</v>
      </c>
      <c r="ES690" s="101">
        <v>44134</v>
      </c>
      <c r="ET690" s="192">
        <v>59</v>
      </c>
      <c r="EU690" s="101">
        <v>44134</v>
      </c>
      <c r="EV690" s="92">
        <v>76</v>
      </c>
      <c r="EW690" s="101"/>
      <c r="EX690" s="92"/>
      <c r="EY690" s="103"/>
      <c r="EZ690" s="92"/>
      <c r="FA690" s="102"/>
      <c r="FB690" s="102"/>
      <c r="FC690" s="92"/>
      <c r="FD690" s="92"/>
      <c r="FE690" s="103"/>
      <c r="FF690" s="105"/>
      <c r="FG690" s="101"/>
      <c r="FH690" s="105"/>
      <c r="FI690" s="92"/>
      <c r="FJ690" s="94"/>
      <c r="FK690" s="92"/>
      <c r="FL690" s="97">
        <v>43857</v>
      </c>
      <c r="FM690" s="98" t="s">
        <v>1530</v>
      </c>
      <c r="FN690" s="97">
        <v>43948</v>
      </c>
      <c r="FO690" s="107" t="s">
        <v>807</v>
      </c>
      <c r="FP690" s="92" t="s">
        <v>132</v>
      </c>
      <c r="FQ690" s="92" t="s">
        <v>132</v>
      </c>
      <c r="FR690" s="92" t="s">
        <v>132</v>
      </c>
      <c r="FS690" s="107" t="s">
        <v>807</v>
      </c>
      <c r="FT690" s="92" t="s">
        <v>132</v>
      </c>
      <c r="FU690" s="92"/>
      <c r="GM690" s="102"/>
    </row>
    <row r="691" spans="1:195" s="75" customFormat="1" x14ac:dyDescent="0.25">
      <c r="A691" s="85">
        <v>2022</v>
      </c>
      <c r="B691" s="76">
        <v>44926</v>
      </c>
      <c r="C691" s="85" t="s">
        <v>121</v>
      </c>
      <c r="D691" s="85" t="s">
        <v>122</v>
      </c>
      <c r="E691" s="85" t="s">
        <v>123</v>
      </c>
      <c r="F691" s="77">
        <f t="shared" si="425"/>
        <v>690</v>
      </c>
      <c r="G691" s="85" t="s">
        <v>1586</v>
      </c>
      <c r="H691" s="85">
        <v>86</v>
      </c>
      <c r="I691" s="85" t="s">
        <v>797</v>
      </c>
      <c r="J691" s="217" t="s">
        <v>911</v>
      </c>
      <c r="K691" s="77" t="str">
        <f>VLOOKUP(J691,[1]CodMpios!$B$1075:$E$1087,4,FALSE)</f>
        <v>86568 - Puerto Asís</v>
      </c>
      <c r="L691" s="77" t="str">
        <f>VLOOKUP($J691,[1]Coord_Mpios_X_Y!$B$102:$K$114,9,FALSE)</f>
        <v>0,478611463602</v>
      </c>
      <c r="M691" s="77" t="str">
        <f>VLOOKUP($J691,[1]Coord_Mpios_X_Y!$B$102:$K$114,10,FALSE)</f>
        <v>-76,328200149562</v>
      </c>
      <c r="N691" s="86" t="s">
        <v>1775</v>
      </c>
      <c r="O691" s="86" t="s">
        <v>1776</v>
      </c>
      <c r="P691" s="218"/>
      <c r="Q691" s="85" t="s">
        <v>126</v>
      </c>
      <c r="R691" s="108">
        <v>12994940</v>
      </c>
      <c r="S691" s="62" t="str">
        <f t="shared" si="406"/>
        <v>CC12994940</v>
      </c>
      <c r="T691" s="91" t="s">
        <v>663</v>
      </c>
      <c r="U691" s="85" t="s">
        <v>170</v>
      </c>
      <c r="V691" s="91" t="s">
        <v>202</v>
      </c>
      <c r="W691" s="85" t="s">
        <v>146</v>
      </c>
      <c r="X691" s="87">
        <v>25290</v>
      </c>
      <c r="Y691" s="89">
        <f t="shared" si="421"/>
        <v>69</v>
      </c>
      <c r="Z691" s="63">
        <f>VLOOKUP($Y691,[1]Edades!$A$3:$H$153,4,FALSE)</f>
        <v>6</v>
      </c>
      <c r="AA691" s="63" t="str">
        <f>VLOOKUP($Y691,[1]Edades!$A$3:$H$153,6,FALSE)</f>
        <v>6 - Persona mayor</v>
      </c>
      <c r="AB691" s="63">
        <f>VLOOKUP($Y691,[1]Edades!$A$3:$H$153,7,FALSE)</f>
        <v>14</v>
      </c>
      <c r="AC691" s="63" t="str">
        <f>VLOOKUP($Y691,[1]Edades!$A$3:$H$153,8,FALSE)</f>
        <v>65-69</v>
      </c>
      <c r="AD691" s="91" t="s">
        <v>1589</v>
      </c>
      <c r="AE691" s="85">
        <v>1</v>
      </c>
      <c r="AF691" s="85" t="s">
        <v>807</v>
      </c>
      <c r="AG691" s="86" t="s">
        <v>1777</v>
      </c>
      <c r="AH691" s="86" t="s">
        <v>132</v>
      </c>
      <c r="AI691" s="85" t="s">
        <v>1595</v>
      </c>
      <c r="AJ691" s="85" t="s">
        <v>1591</v>
      </c>
      <c r="AK691" s="86" t="s">
        <v>1775</v>
      </c>
      <c r="AL691" s="86" t="s">
        <v>1601</v>
      </c>
      <c r="AM691" s="85" t="s">
        <v>1786</v>
      </c>
      <c r="AN691" s="85" t="s">
        <v>131</v>
      </c>
      <c r="AO691" s="85" t="s">
        <v>131</v>
      </c>
      <c r="AP691" s="85" t="s">
        <v>131</v>
      </c>
      <c r="AQ691" s="75" t="s">
        <v>1841</v>
      </c>
      <c r="AR691" s="53" t="str">
        <f t="shared" si="422"/>
        <v>86568 - Puerto Asís</v>
      </c>
      <c r="AS691" s="85" t="s">
        <v>1655</v>
      </c>
      <c r="AT691" s="85">
        <v>3206756618</v>
      </c>
      <c r="AU691" s="85" t="s">
        <v>1219</v>
      </c>
      <c r="AV691" s="85"/>
      <c r="AW691" s="85"/>
      <c r="AX691" s="85"/>
      <c r="AY691" s="85"/>
      <c r="AZ691" s="85"/>
      <c r="BA691" s="85">
        <v>86</v>
      </c>
      <c r="BB691" s="85" t="s">
        <v>1778</v>
      </c>
      <c r="BC691" s="85">
        <v>86568</v>
      </c>
      <c r="BD691" s="85" t="s">
        <v>1655</v>
      </c>
      <c r="BE691" s="89">
        <v>860010017201</v>
      </c>
      <c r="BF691" s="49" t="s">
        <v>1081</v>
      </c>
      <c r="BG691" s="85" t="s">
        <v>1779</v>
      </c>
      <c r="BH691" s="85" t="s">
        <v>1780</v>
      </c>
      <c r="BI691" s="85">
        <v>4201616</v>
      </c>
      <c r="BJ691" s="85"/>
      <c r="BK691" s="85"/>
      <c r="BL691" s="85" t="s">
        <v>807</v>
      </c>
      <c r="BM691" s="85" t="s">
        <v>130</v>
      </c>
      <c r="BN691" s="85" t="s">
        <v>132</v>
      </c>
      <c r="BO691" s="85">
        <v>0</v>
      </c>
      <c r="BP691" s="85" t="s">
        <v>132</v>
      </c>
      <c r="BQ691" s="85" t="s">
        <v>132</v>
      </c>
      <c r="BR691" s="85" t="s">
        <v>807</v>
      </c>
      <c r="BS691" s="85" t="s">
        <v>807</v>
      </c>
      <c r="BT691" s="87">
        <v>44860</v>
      </c>
      <c r="BU691" s="85" t="s">
        <v>1677</v>
      </c>
      <c r="BV691" s="85" t="s">
        <v>130</v>
      </c>
      <c r="BW691" s="91" t="s">
        <v>1812</v>
      </c>
      <c r="BX691" s="85"/>
      <c r="BY691" s="85" t="s">
        <v>132</v>
      </c>
      <c r="BZ691" s="85" t="s">
        <v>807</v>
      </c>
      <c r="CA691" s="85" t="s">
        <v>807</v>
      </c>
      <c r="CB691" s="85"/>
      <c r="CC691" s="85"/>
      <c r="CD691" s="85" t="s">
        <v>131</v>
      </c>
      <c r="CE691" s="88" t="s">
        <v>1681</v>
      </c>
      <c r="CF691" s="80" t="str">
        <f t="shared" si="441"/>
        <v>HTA</v>
      </c>
      <c r="CG691" s="109">
        <v>80</v>
      </c>
      <c r="CH691" s="95">
        <v>160</v>
      </c>
      <c r="CI691" s="50">
        <f t="shared" si="407"/>
        <v>31.249999999999993</v>
      </c>
      <c r="CJ691" s="18" t="str">
        <f t="shared" si="408"/>
        <v>OBESIDAD</v>
      </c>
      <c r="CK691" s="95">
        <f>Hoja1!L693</f>
        <v>14</v>
      </c>
      <c r="CL691" s="10" t="s">
        <v>1113</v>
      </c>
      <c r="CM691" s="94" t="s">
        <v>1221</v>
      </c>
      <c r="CN691" s="92"/>
      <c r="CO691" s="75">
        <v>1</v>
      </c>
      <c r="CP691" s="119" t="str">
        <f t="shared" si="447"/>
        <v>01/01/1800</v>
      </c>
      <c r="CQ691" s="75">
        <v>2</v>
      </c>
      <c r="CR691" s="65" t="s">
        <v>1222</v>
      </c>
      <c r="CS691" s="75">
        <v>0</v>
      </c>
      <c r="CT691" s="110" t="s">
        <v>131</v>
      </c>
      <c r="CU691" s="93" t="s">
        <v>807</v>
      </c>
      <c r="CV691" s="92"/>
      <c r="CW691" s="102">
        <v>140</v>
      </c>
      <c r="CX691" s="102">
        <v>70</v>
      </c>
      <c r="CY691" s="93" t="s">
        <v>807</v>
      </c>
      <c r="CZ691" s="92" t="s">
        <v>132</v>
      </c>
      <c r="DA691" s="75" t="s">
        <v>807</v>
      </c>
      <c r="DB691" s="92">
        <v>0</v>
      </c>
      <c r="DC691" s="75" t="str">
        <f t="shared" si="409"/>
        <v/>
      </c>
      <c r="DD691" s="16" t="str">
        <f t="shared" si="410"/>
        <v/>
      </c>
      <c r="DE691" s="16" t="str">
        <f t="shared" si="411"/>
        <v/>
      </c>
      <c r="DF691" s="16" t="str">
        <f t="shared" si="427"/>
        <v/>
      </c>
      <c r="DG691" s="16" t="str">
        <f t="shared" si="423"/>
        <v xml:space="preserve"> +  +  + </v>
      </c>
      <c r="DH691" s="16" t="str">
        <f t="shared" si="446"/>
        <v>HTA</v>
      </c>
      <c r="DI691" s="98"/>
      <c r="DJ691" s="75" t="str">
        <f t="shared" si="412"/>
        <v>NO</v>
      </c>
      <c r="DL691" s="98"/>
      <c r="DM691" s="98">
        <v>43005</v>
      </c>
      <c r="DN691" s="75" t="str">
        <f t="shared" si="413"/>
        <v>SI</v>
      </c>
      <c r="DO691" s="98"/>
      <c r="DP691" s="75" t="str">
        <f t="shared" si="414"/>
        <v>NO</v>
      </c>
      <c r="DQ691" s="98"/>
      <c r="DR691" s="75" t="str">
        <f t="shared" si="415"/>
        <v>NO</v>
      </c>
      <c r="DS691" s="98"/>
      <c r="DT691" s="75" t="str">
        <f t="shared" si="416"/>
        <v>NO</v>
      </c>
      <c r="DU691" s="98"/>
      <c r="DV691" s="75" t="str">
        <f t="shared" si="417"/>
        <v>NO</v>
      </c>
      <c r="DW691" s="98"/>
      <c r="DX691" s="75" t="str">
        <f t="shared" si="418"/>
        <v>NO</v>
      </c>
      <c r="DY691" s="98">
        <v>42956</v>
      </c>
      <c r="DZ691" s="75" t="str">
        <f t="shared" si="419"/>
        <v>SI</v>
      </c>
      <c r="EA691" s="98"/>
      <c r="EB691" s="75" t="str">
        <f t="shared" si="420"/>
        <v>NO</v>
      </c>
      <c r="EC691" s="98" t="s">
        <v>807</v>
      </c>
      <c r="ED691" s="92" t="s">
        <v>1530</v>
      </c>
      <c r="EE691" s="92"/>
      <c r="EF691" s="98" t="s">
        <v>807</v>
      </c>
      <c r="EG691" s="94"/>
      <c r="EH691" s="99"/>
      <c r="EI691" s="99" t="s">
        <v>807</v>
      </c>
      <c r="EJ691" s="99"/>
      <c r="EK691" s="111">
        <v>42957</v>
      </c>
      <c r="EL691" s="92">
        <v>0.81</v>
      </c>
      <c r="EM691" s="112">
        <v>42957</v>
      </c>
      <c r="EN691" s="102">
        <v>94</v>
      </c>
      <c r="EO691" s="111">
        <v>42957</v>
      </c>
      <c r="EP691" s="92">
        <v>229</v>
      </c>
      <c r="EQ691" s="111">
        <v>42957</v>
      </c>
      <c r="ER691" s="99">
        <f t="shared" si="432"/>
        <v>86.800000000000011</v>
      </c>
      <c r="ES691" s="111">
        <v>42957</v>
      </c>
      <c r="ET691" s="192">
        <v>68</v>
      </c>
      <c r="EU691" s="111">
        <v>42957</v>
      </c>
      <c r="EV691" s="92">
        <v>371</v>
      </c>
      <c r="EW691" s="101"/>
      <c r="EX691" s="92"/>
      <c r="EY691" s="103"/>
      <c r="EZ691" s="92"/>
      <c r="FA691" s="102"/>
      <c r="FB691" s="102"/>
      <c r="FC691" s="92"/>
      <c r="FD691" s="92"/>
      <c r="FE691" s="103"/>
      <c r="FF691" s="105"/>
      <c r="FG691" s="101"/>
      <c r="FH691" s="104"/>
      <c r="FI691" s="92"/>
      <c r="FJ691" s="94"/>
      <c r="FK691" s="92"/>
      <c r="FL691" s="98">
        <v>44897</v>
      </c>
      <c r="FM691" s="98" t="s">
        <v>1530</v>
      </c>
      <c r="FN691" s="98">
        <v>44987</v>
      </c>
      <c r="FO691" s="107"/>
      <c r="FP691" s="92" t="s">
        <v>132</v>
      </c>
      <c r="FQ691" s="92" t="s">
        <v>132</v>
      </c>
      <c r="FR691" s="92" t="s">
        <v>132</v>
      </c>
      <c r="FS691" s="107" t="s">
        <v>807</v>
      </c>
      <c r="FT691" s="92" t="s">
        <v>132</v>
      </c>
      <c r="FU691" s="92"/>
      <c r="GM691" s="102"/>
    </row>
    <row r="692" spans="1:195" s="75" customFormat="1" x14ac:dyDescent="0.25">
      <c r="A692" s="85">
        <v>2022</v>
      </c>
      <c r="B692" s="76">
        <v>44926</v>
      </c>
      <c r="C692" s="85" t="s">
        <v>121</v>
      </c>
      <c r="D692" s="85" t="s">
        <v>122</v>
      </c>
      <c r="E692" s="85" t="s">
        <v>123</v>
      </c>
      <c r="F692" s="77">
        <f t="shared" si="425"/>
        <v>691</v>
      </c>
      <c r="G692" s="85" t="s">
        <v>1586</v>
      </c>
      <c r="H692" s="85">
        <v>86</v>
      </c>
      <c r="I692" s="85" t="s">
        <v>797</v>
      </c>
      <c r="J692" s="217" t="s">
        <v>1058</v>
      </c>
      <c r="K692" s="77" t="str">
        <f>VLOOKUP(J692,[1]CodMpios!$B$1075:$E$1087,4,FALSE)</f>
        <v>86865 - Valle Del Guamuez</v>
      </c>
      <c r="L692" s="77" t="str">
        <f>VLOOKUP($J692,[1]Coord_Mpios_X_Y!$B$102:$K$114,9,FALSE)</f>
        <v>0,412963687717</v>
      </c>
      <c r="M692" s="77" t="str">
        <f>VLOOKUP($J692,[1]Coord_Mpios_X_Y!$B$102:$K$114,10,FALSE)</f>
        <v>-76,884092895363</v>
      </c>
      <c r="N692" s="86" t="s">
        <v>1775</v>
      </c>
      <c r="O692" s="86" t="s">
        <v>1776</v>
      </c>
      <c r="P692" s="218"/>
      <c r="Q692" s="85" t="s">
        <v>126</v>
      </c>
      <c r="R692" s="108">
        <v>12998535</v>
      </c>
      <c r="S692" s="62" t="str">
        <f t="shared" si="406"/>
        <v>CC12998535</v>
      </c>
      <c r="T692" s="91" t="s">
        <v>543</v>
      </c>
      <c r="U692" s="85" t="s">
        <v>1066</v>
      </c>
      <c r="V692" s="85" t="s">
        <v>1067</v>
      </c>
      <c r="W692" s="85" t="s">
        <v>1068</v>
      </c>
      <c r="X692" s="193">
        <v>25743</v>
      </c>
      <c r="Y692" s="89">
        <f t="shared" si="421"/>
        <v>70</v>
      </c>
      <c r="Z692" s="63">
        <f>VLOOKUP($Y692,[1]Edades!$A$3:$H$153,4,FALSE)</f>
        <v>6</v>
      </c>
      <c r="AA692" s="63" t="str">
        <f>VLOOKUP($Y692,[1]Edades!$A$3:$H$153,6,FALSE)</f>
        <v>6 - Persona mayor</v>
      </c>
      <c r="AB692" s="63">
        <f>VLOOKUP($Y692,[1]Edades!$A$3:$H$153,7,FALSE)</f>
        <v>15</v>
      </c>
      <c r="AC692" s="63" t="str">
        <f>VLOOKUP($Y692,[1]Edades!$A$3:$H$153,8,FALSE)</f>
        <v>70-74</v>
      </c>
      <c r="AD692" s="91" t="s">
        <v>1589</v>
      </c>
      <c r="AE692" s="85">
        <v>1</v>
      </c>
      <c r="AF692" s="85" t="s">
        <v>807</v>
      </c>
      <c r="AG692" s="86" t="s">
        <v>1777</v>
      </c>
      <c r="AH692" s="85" t="s">
        <v>807</v>
      </c>
      <c r="AI692" s="85" t="s">
        <v>807</v>
      </c>
      <c r="AJ692" s="85" t="s">
        <v>807</v>
      </c>
      <c r="AK692" s="86" t="s">
        <v>1775</v>
      </c>
      <c r="AL692" s="86" t="s">
        <v>1601</v>
      </c>
      <c r="AM692" s="85" t="s">
        <v>1786</v>
      </c>
      <c r="AN692" s="85" t="s">
        <v>131</v>
      </c>
      <c r="AO692" s="85" t="s">
        <v>131</v>
      </c>
      <c r="AP692" s="85" t="s">
        <v>131</v>
      </c>
      <c r="AQ692" s="75" t="s">
        <v>1841</v>
      </c>
      <c r="AR692" s="53" t="str">
        <f t="shared" si="422"/>
        <v>86865 - Valle Del Guamuez</v>
      </c>
      <c r="AS692" s="85" t="s">
        <v>1668</v>
      </c>
      <c r="AT692" s="88">
        <v>3206980814</v>
      </c>
      <c r="AU692" s="85" t="s">
        <v>1219</v>
      </c>
      <c r="AV692" s="85"/>
      <c r="AW692" s="85"/>
      <c r="AX692" s="85"/>
      <c r="AY692" s="85"/>
      <c r="AZ692" s="85"/>
      <c r="BA692" s="85">
        <v>86</v>
      </c>
      <c r="BB692" s="85" t="s">
        <v>1778</v>
      </c>
      <c r="BC692" s="85">
        <v>86865</v>
      </c>
      <c r="BD692" s="85" t="s">
        <v>1668</v>
      </c>
      <c r="BE692" s="89">
        <v>860010017201</v>
      </c>
      <c r="BF692" s="49" t="s">
        <v>1084</v>
      </c>
      <c r="BG692" s="85" t="s">
        <v>1779</v>
      </c>
      <c r="BH692" s="85" t="s">
        <v>1780</v>
      </c>
      <c r="BI692" s="85">
        <v>4201616</v>
      </c>
      <c r="BJ692" s="85"/>
      <c r="BK692" s="85"/>
      <c r="BL692" s="85" t="s">
        <v>807</v>
      </c>
      <c r="BM692" s="85" t="s">
        <v>807</v>
      </c>
      <c r="BN692" s="85" t="s">
        <v>807</v>
      </c>
      <c r="BO692" s="85">
        <v>0</v>
      </c>
      <c r="BP692" s="85" t="s">
        <v>132</v>
      </c>
      <c r="BQ692" s="85" t="s">
        <v>132</v>
      </c>
      <c r="BR692" s="85" t="s">
        <v>807</v>
      </c>
      <c r="BS692" s="85" t="s">
        <v>807</v>
      </c>
      <c r="BT692" s="90"/>
      <c r="BU692" s="85" t="s">
        <v>1677</v>
      </c>
      <c r="BV692" s="85" t="s">
        <v>130</v>
      </c>
      <c r="BW692" s="85" t="s">
        <v>807</v>
      </c>
      <c r="BX692" s="85"/>
      <c r="BY692" s="91" t="s">
        <v>807</v>
      </c>
      <c r="BZ692" s="85" t="s">
        <v>807</v>
      </c>
      <c r="CA692" s="85" t="s">
        <v>807</v>
      </c>
      <c r="CB692" s="85"/>
      <c r="CC692" s="85"/>
      <c r="CD692" s="207" t="s">
        <v>807</v>
      </c>
      <c r="CE692" s="88" t="s">
        <v>1681</v>
      </c>
      <c r="CF692" s="80" t="str">
        <f t="shared" si="441"/>
        <v>HTA</v>
      </c>
      <c r="CG692" s="98"/>
      <c r="CH692" s="98"/>
      <c r="CI692" s="50" t="e">
        <f t="shared" si="407"/>
        <v>#DIV/0!</v>
      </c>
      <c r="CJ692" s="18" t="str">
        <f t="shared" si="408"/>
        <v>SIN DATO</v>
      </c>
      <c r="CK692" s="95" t="e">
        <f>Hoja1!L694</f>
        <v>#NUM!</v>
      </c>
      <c r="CL692" s="10" t="s">
        <v>807</v>
      </c>
      <c r="CM692" s="94" t="s">
        <v>1221</v>
      </c>
      <c r="CN692" s="92"/>
      <c r="CO692" s="75">
        <v>1</v>
      </c>
      <c r="CP692" s="119" t="str">
        <f t="shared" si="447"/>
        <v>01/01/1800</v>
      </c>
      <c r="CQ692" s="75">
        <v>2</v>
      </c>
      <c r="CR692" s="65" t="s">
        <v>1222</v>
      </c>
      <c r="CS692" s="75">
        <v>0</v>
      </c>
      <c r="CT692" s="110" t="s">
        <v>131</v>
      </c>
      <c r="CU692" s="93" t="s">
        <v>807</v>
      </c>
      <c r="CV692" s="92"/>
      <c r="CW692" s="93"/>
      <c r="CX692" s="93"/>
      <c r="CY692" s="93" t="s">
        <v>807</v>
      </c>
      <c r="CZ692" s="93" t="s">
        <v>807</v>
      </c>
      <c r="DA692" s="75" t="s">
        <v>807</v>
      </c>
      <c r="DB692" s="92">
        <v>0</v>
      </c>
      <c r="DC692" s="75" t="str">
        <f t="shared" si="409"/>
        <v/>
      </c>
      <c r="DD692" s="16" t="str">
        <f t="shared" si="410"/>
        <v/>
      </c>
      <c r="DE692" s="16" t="str">
        <f t="shared" si="411"/>
        <v/>
      </c>
      <c r="DF692" s="16" t="str">
        <f t="shared" si="427"/>
        <v/>
      </c>
      <c r="DG692" s="16" t="str">
        <f t="shared" si="423"/>
        <v xml:space="preserve"> +  +  + </v>
      </c>
      <c r="DH692" s="16" t="str">
        <f t="shared" si="446"/>
        <v>HTA</v>
      </c>
      <c r="DI692" s="98"/>
      <c r="DJ692" s="75" t="str">
        <f t="shared" si="412"/>
        <v>NO</v>
      </c>
      <c r="DL692" s="98"/>
      <c r="DM692" s="98"/>
      <c r="DN692" s="75" t="str">
        <f t="shared" si="413"/>
        <v>NO</v>
      </c>
      <c r="DO692" s="98"/>
      <c r="DP692" s="75" t="str">
        <f t="shared" si="414"/>
        <v>NO</v>
      </c>
      <c r="DQ692" s="98"/>
      <c r="DR692" s="75" t="str">
        <f t="shared" si="415"/>
        <v>NO</v>
      </c>
      <c r="DS692" s="98"/>
      <c r="DT692" s="75" t="str">
        <f t="shared" si="416"/>
        <v>NO</v>
      </c>
      <c r="DU692" s="98"/>
      <c r="DV692" s="75" t="str">
        <f t="shared" si="417"/>
        <v>NO</v>
      </c>
      <c r="DW692" s="98"/>
      <c r="DX692" s="75" t="str">
        <f t="shared" si="418"/>
        <v>NO</v>
      </c>
      <c r="DY692" s="98"/>
      <c r="DZ692" s="75" t="str">
        <f t="shared" si="419"/>
        <v>NO</v>
      </c>
      <c r="EA692" s="98"/>
      <c r="EB692" s="75" t="str">
        <f t="shared" si="420"/>
        <v>NO</v>
      </c>
      <c r="EC692" s="98" t="s">
        <v>807</v>
      </c>
      <c r="ED692" s="92" t="s">
        <v>1530</v>
      </c>
      <c r="EE692" s="92"/>
      <c r="EF692" s="98" t="s">
        <v>807</v>
      </c>
      <c r="EG692" s="94"/>
      <c r="EH692" s="99" t="s">
        <v>131</v>
      </c>
      <c r="EI692" s="99" t="s">
        <v>807</v>
      </c>
      <c r="EJ692" s="99"/>
      <c r="EK692" s="101"/>
      <c r="EL692" s="92"/>
      <c r="EM692" s="103"/>
      <c r="EN692" s="102"/>
      <c r="EO692" s="101"/>
      <c r="EP692" s="92"/>
      <c r="EQ692" s="101"/>
      <c r="ER692" s="99">
        <f t="shared" si="432"/>
        <v>0</v>
      </c>
      <c r="ES692" s="101"/>
      <c r="ET692" s="192"/>
      <c r="EU692" s="101"/>
      <c r="EV692" s="92"/>
      <c r="EW692" s="101"/>
      <c r="EX692" s="92"/>
      <c r="EY692" s="103"/>
      <c r="EZ692" s="92"/>
      <c r="FA692" s="102"/>
      <c r="FB692" s="102"/>
      <c r="FC692" s="92"/>
      <c r="FD692" s="92"/>
      <c r="FE692" s="103"/>
      <c r="FF692" s="105"/>
      <c r="FG692" s="101"/>
      <c r="FH692" s="105"/>
      <c r="FI692" s="92"/>
      <c r="FJ692" s="94"/>
      <c r="FK692" s="92"/>
      <c r="FL692" s="97"/>
      <c r="FM692" s="98" t="s">
        <v>1530</v>
      </c>
      <c r="FN692" s="97"/>
      <c r="FO692" s="107" t="s">
        <v>807</v>
      </c>
      <c r="FP692" s="107" t="s">
        <v>807</v>
      </c>
      <c r="FQ692" s="107" t="s">
        <v>807</v>
      </c>
      <c r="FR692" s="107" t="s">
        <v>807</v>
      </c>
      <c r="FS692" s="92" t="s">
        <v>807</v>
      </c>
      <c r="FT692" s="107" t="s">
        <v>807</v>
      </c>
      <c r="FU692" s="92"/>
      <c r="GM692" s="102"/>
    </row>
    <row r="693" spans="1:195" s="75" customFormat="1" x14ac:dyDescent="0.25">
      <c r="A693" s="85">
        <v>2022</v>
      </c>
      <c r="B693" s="76">
        <v>44926</v>
      </c>
      <c r="C693" s="85" t="s">
        <v>121</v>
      </c>
      <c r="D693" s="85" t="s">
        <v>122</v>
      </c>
      <c r="E693" s="85" t="s">
        <v>1474</v>
      </c>
      <c r="F693" s="77">
        <f t="shared" si="425"/>
        <v>692</v>
      </c>
      <c r="G693" s="85" t="s">
        <v>1586</v>
      </c>
      <c r="H693" s="85">
        <v>86</v>
      </c>
      <c r="I693" s="85" t="s">
        <v>797</v>
      </c>
      <c r="J693" s="217" t="s">
        <v>1058</v>
      </c>
      <c r="K693" s="77" t="str">
        <f>VLOOKUP(J693,[1]CodMpios!$B$1075:$E$1087,4,FALSE)</f>
        <v>86865 - Valle Del Guamuez</v>
      </c>
      <c r="L693" s="77" t="str">
        <f>VLOOKUP($J693,[1]Coord_Mpios_X_Y!$B$102:$K$114,9,FALSE)</f>
        <v>0,412963687717</v>
      </c>
      <c r="M693" s="77" t="str">
        <f>VLOOKUP($J693,[1]Coord_Mpios_X_Y!$B$102:$K$114,10,FALSE)</f>
        <v>-76,884092895363</v>
      </c>
      <c r="N693" s="86" t="s">
        <v>1592</v>
      </c>
      <c r="O693" s="86" t="s">
        <v>1776</v>
      </c>
      <c r="P693" s="218"/>
      <c r="Q693" s="85" t="s">
        <v>126</v>
      </c>
      <c r="R693" s="108">
        <v>13006452</v>
      </c>
      <c r="S693" s="62" t="str">
        <f t="shared" si="406"/>
        <v>CC13006452</v>
      </c>
      <c r="T693" s="91" t="s">
        <v>688</v>
      </c>
      <c r="U693" s="85" t="s">
        <v>375</v>
      </c>
      <c r="V693" s="85" t="s">
        <v>1451</v>
      </c>
      <c r="W693" s="85" t="s">
        <v>298</v>
      </c>
      <c r="X693" s="193">
        <v>20267</v>
      </c>
      <c r="Y693" s="89">
        <f t="shared" si="421"/>
        <v>55</v>
      </c>
      <c r="Z693" s="63">
        <f>VLOOKUP($Y693,[1]Edades!$A$3:$H$153,4,FALSE)</f>
        <v>5</v>
      </c>
      <c r="AA693" s="63" t="str">
        <f>VLOOKUP($Y693,[1]Edades!$A$3:$H$153,6,FALSE)</f>
        <v>5 - Adultez</v>
      </c>
      <c r="AB693" s="63">
        <f>VLOOKUP($Y693,[1]Edades!$A$3:$H$153,7,FALSE)</f>
        <v>12</v>
      </c>
      <c r="AC693" s="63" t="str">
        <f>VLOOKUP($Y693,[1]Edades!$A$3:$H$153,8,FALSE)</f>
        <v>55-59</v>
      </c>
      <c r="AD693" s="91" t="s">
        <v>1589</v>
      </c>
      <c r="AE693" s="85">
        <v>1</v>
      </c>
      <c r="AF693" s="85" t="s">
        <v>807</v>
      </c>
      <c r="AG693" s="86" t="s">
        <v>1777</v>
      </c>
      <c r="AH693" s="85" t="s">
        <v>807</v>
      </c>
      <c r="AI693" s="85" t="s">
        <v>807</v>
      </c>
      <c r="AJ693" s="85" t="s">
        <v>807</v>
      </c>
      <c r="AK693" s="86" t="s">
        <v>1592</v>
      </c>
      <c r="AL693" s="86" t="s">
        <v>1600</v>
      </c>
      <c r="AM693" s="85" t="s">
        <v>1786</v>
      </c>
      <c r="AN693" s="85" t="s">
        <v>131</v>
      </c>
      <c r="AO693" s="85" t="s">
        <v>131</v>
      </c>
      <c r="AP693" s="85" t="s">
        <v>131</v>
      </c>
      <c r="AQ693" s="75" t="s">
        <v>1841</v>
      </c>
      <c r="AR693" s="53" t="str">
        <f t="shared" si="422"/>
        <v>86865 - Valle Del Guamuez</v>
      </c>
      <c r="AS693" s="85" t="s">
        <v>1668</v>
      </c>
      <c r="AT693" s="88">
        <v>3219809852</v>
      </c>
      <c r="AU693" s="85" t="s">
        <v>1219</v>
      </c>
      <c r="AV693" s="85"/>
      <c r="AW693" s="85"/>
      <c r="AX693" s="85"/>
      <c r="AY693" s="85"/>
      <c r="AZ693" s="85"/>
      <c r="BA693" s="85">
        <v>86</v>
      </c>
      <c r="BB693" s="85" t="s">
        <v>1778</v>
      </c>
      <c r="BC693" s="85">
        <v>86865</v>
      </c>
      <c r="BD693" s="85" t="s">
        <v>1668</v>
      </c>
      <c r="BE693" s="89">
        <v>860010017201</v>
      </c>
      <c r="BF693" s="49" t="s">
        <v>1084</v>
      </c>
      <c r="BG693" s="85" t="s">
        <v>1779</v>
      </c>
      <c r="BH693" s="85" t="s">
        <v>1780</v>
      </c>
      <c r="BI693" s="85">
        <v>4201616</v>
      </c>
      <c r="BJ693" s="85"/>
      <c r="BK693" s="85"/>
      <c r="BL693" s="85" t="s">
        <v>807</v>
      </c>
      <c r="BM693" s="85" t="s">
        <v>807</v>
      </c>
      <c r="BN693" s="85" t="s">
        <v>807</v>
      </c>
      <c r="BO693" s="85">
        <v>0</v>
      </c>
      <c r="BP693" s="85" t="s">
        <v>132</v>
      </c>
      <c r="BQ693" s="85" t="s">
        <v>132</v>
      </c>
      <c r="BR693" s="85" t="s">
        <v>807</v>
      </c>
      <c r="BS693" s="85" t="s">
        <v>807</v>
      </c>
      <c r="BT693" s="90"/>
      <c r="BU693" s="85" t="s">
        <v>1677</v>
      </c>
      <c r="BV693" s="85" t="s">
        <v>130</v>
      </c>
      <c r="BW693" s="91" t="s">
        <v>807</v>
      </c>
      <c r="BX693" s="85"/>
      <c r="BY693" s="91" t="s">
        <v>807</v>
      </c>
      <c r="BZ693" s="85" t="s">
        <v>807</v>
      </c>
      <c r="CA693" s="85" t="s">
        <v>807</v>
      </c>
      <c r="CB693" s="85"/>
      <c r="CC693" s="85"/>
      <c r="CD693" s="207" t="s">
        <v>807</v>
      </c>
      <c r="CE693" s="88" t="s">
        <v>1681</v>
      </c>
      <c r="CF693" s="80" t="str">
        <f t="shared" si="441"/>
        <v>DM</v>
      </c>
      <c r="CG693" s="98"/>
      <c r="CH693" s="98"/>
      <c r="CI693" s="50" t="e">
        <f t="shared" si="407"/>
        <v>#DIV/0!</v>
      </c>
      <c r="CJ693" s="18" t="str">
        <f t="shared" si="408"/>
        <v>SIN DATO</v>
      </c>
      <c r="CK693" s="95" t="e">
        <f>Hoja1!L695</f>
        <v>#NUM!</v>
      </c>
      <c r="CL693" s="10" t="s">
        <v>807</v>
      </c>
      <c r="CM693" s="94" t="s">
        <v>1221</v>
      </c>
      <c r="CN693" s="92"/>
      <c r="CO693" s="93">
        <v>2</v>
      </c>
      <c r="CP693" s="65" t="s">
        <v>1222</v>
      </c>
      <c r="CQ693" s="75">
        <v>1</v>
      </c>
      <c r="CR693" s="94" t="s">
        <v>1221</v>
      </c>
      <c r="CS693" s="75">
        <v>1</v>
      </c>
      <c r="CT693" s="110" t="s">
        <v>1707</v>
      </c>
      <c r="CU693" s="93" t="s">
        <v>807</v>
      </c>
      <c r="CV693" s="92"/>
      <c r="CW693" s="93"/>
      <c r="CX693" s="93"/>
      <c r="CY693" s="93" t="s">
        <v>807</v>
      </c>
      <c r="CZ693" s="93" t="s">
        <v>807</v>
      </c>
      <c r="DA693" s="75" t="s">
        <v>807</v>
      </c>
      <c r="DB693" s="92">
        <v>0</v>
      </c>
      <c r="DC693" s="75" t="str">
        <f t="shared" si="409"/>
        <v/>
      </c>
      <c r="DD693" s="16" t="str">
        <f t="shared" si="410"/>
        <v/>
      </c>
      <c r="DE693" s="16" t="str">
        <f t="shared" si="411"/>
        <v/>
      </c>
      <c r="DF693" s="16" t="str">
        <f t="shared" si="427"/>
        <v/>
      </c>
      <c r="DG693" s="16" t="str">
        <f t="shared" si="423"/>
        <v xml:space="preserve"> +  +  + </v>
      </c>
      <c r="DH693" s="16" t="str">
        <f t="shared" si="446"/>
        <v>DM</v>
      </c>
      <c r="DI693" s="98"/>
      <c r="DJ693" s="75" t="str">
        <f t="shared" si="412"/>
        <v>NO</v>
      </c>
      <c r="DL693" s="98"/>
      <c r="DM693" s="98"/>
      <c r="DN693" s="75" t="str">
        <f t="shared" si="413"/>
        <v>NO</v>
      </c>
      <c r="DO693" s="98"/>
      <c r="DP693" s="75" t="str">
        <f t="shared" si="414"/>
        <v>NO</v>
      </c>
      <c r="DQ693" s="98"/>
      <c r="DR693" s="75" t="str">
        <f t="shared" si="415"/>
        <v>NO</v>
      </c>
      <c r="DS693" s="98"/>
      <c r="DT693" s="75" t="str">
        <f t="shared" si="416"/>
        <v>NO</v>
      </c>
      <c r="DU693" s="98"/>
      <c r="DV693" s="75" t="str">
        <f t="shared" si="417"/>
        <v>NO</v>
      </c>
      <c r="DW693" s="98"/>
      <c r="DX693" s="75" t="str">
        <f t="shared" si="418"/>
        <v>NO</v>
      </c>
      <c r="DY693" s="98"/>
      <c r="DZ693" s="75" t="str">
        <f t="shared" si="419"/>
        <v>NO</v>
      </c>
      <c r="EA693" s="98"/>
      <c r="EB693" s="75" t="str">
        <f t="shared" si="420"/>
        <v>NO</v>
      </c>
      <c r="EC693" s="98" t="s">
        <v>807</v>
      </c>
      <c r="ED693" s="92" t="s">
        <v>1530</v>
      </c>
      <c r="EE693" s="92"/>
      <c r="EF693" s="98" t="s">
        <v>807</v>
      </c>
      <c r="EG693" s="94"/>
      <c r="EH693" s="99" t="s">
        <v>131</v>
      </c>
      <c r="EI693" s="99" t="s">
        <v>807</v>
      </c>
      <c r="EJ693" s="99"/>
      <c r="EK693" s="101"/>
      <c r="EL693" s="92"/>
      <c r="EM693" s="103"/>
      <c r="EN693" s="102"/>
      <c r="EO693" s="101"/>
      <c r="EP693" s="92"/>
      <c r="EQ693" s="101"/>
      <c r="ER693" s="99">
        <f t="shared" si="432"/>
        <v>0</v>
      </c>
      <c r="ES693" s="101"/>
      <c r="ET693" s="192"/>
      <c r="EU693" s="101"/>
      <c r="EV693" s="92"/>
      <c r="EW693" s="101"/>
      <c r="EX693" s="92"/>
      <c r="EY693" s="103"/>
      <c r="EZ693" s="92"/>
      <c r="FA693" s="102"/>
      <c r="FB693" s="102"/>
      <c r="FC693" s="92"/>
      <c r="FD693" s="92"/>
      <c r="FE693" s="103"/>
      <c r="FF693" s="105"/>
      <c r="FG693" s="101"/>
      <c r="FH693" s="105"/>
      <c r="FI693" s="92"/>
      <c r="FJ693" s="94"/>
      <c r="FK693" s="92"/>
      <c r="FL693" s="97"/>
      <c r="FM693" s="98" t="s">
        <v>1530</v>
      </c>
      <c r="FN693" s="97"/>
      <c r="FO693" s="107" t="s">
        <v>807</v>
      </c>
      <c r="FP693" s="107" t="s">
        <v>807</v>
      </c>
      <c r="FQ693" s="107" t="s">
        <v>807</v>
      </c>
      <c r="FR693" s="107" t="s">
        <v>807</v>
      </c>
      <c r="FS693" s="92" t="s">
        <v>807</v>
      </c>
      <c r="FT693" s="107" t="s">
        <v>807</v>
      </c>
      <c r="FU693" s="92"/>
      <c r="GM693" s="102"/>
    </row>
    <row r="694" spans="1:195" s="75" customFormat="1" x14ac:dyDescent="0.25">
      <c r="A694" s="85">
        <v>2022</v>
      </c>
      <c r="B694" s="76">
        <v>44926</v>
      </c>
      <c r="C694" s="85" t="s">
        <v>121</v>
      </c>
      <c r="D694" s="85" t="s">
        <v>122</v>
      </c>
      <c r="E694" s="85" t="s">
        <v>123</v>
      </c>
      <c r="F694" s="77">
        <f t="shared" si="425"/>
        <v>693</v>
      </c>
      <c r="G694" s="85" t="s">
        <v>1586</v>
      </c>
      <c r="H694" s="85">
        <v>86</v>
      </c>
      <c r="I694" s="85" t="s">
        <v>797</v>
      </c>
      <c r="J694" s="217" t="s">
        <v>911</v>
      </c>
      <c r="K694" s="77" t="str">
        <f>VLOOKUP(J694,[1]CodMpios!$B$1075:$E$1087,4,FALSE)</f>
        <v>86568 - Puerto Asís</v>
      </c>
      <c r="L694" s="77" t="str">
        <f>VLOOKUP($J694,[1]Coord_Mpios_X_Y!$B$102:$K$114,9,FALSE)</f>
        <v>0,478611463602</v>
      </c>
      <c r="M694" s="77" t="str">
        <f>VLOOKUP($J694,[1]Coord_Mpios_X_Y!$B$102:$K$114,10,FALSE)</f>
        <v>-76,328200149562</v>
      </c>
      <c r="N694" s="86" t="s">
        <v>1775</v>
      </c>
      <c r="O694" s="86" t="s">
        <v>1776</v>
      </c>
      <c r="P694" s="218"/>
      <c r="Q694" s="85" t="s">
        <v>126</v>
      </c>
      <c r="R694" s="108">
        <v>14443809</v>
      </c>
      <c r="S694" s="62" t="str">
        <f t="shared" si="406"/>
        <v>CC14443809</v>
      </c>
      <c r="T694" s="91" t="s">
        <v>1386</v>
      </c>
      <c r="U694" s="85" t="s">
        <v>231</v>
      </c>
      <c r="V694" s="91" t="s">
        <v>557</v>
      </c>
      <c r="W694" s="85" t="s">
        <v>166</v>
      </c>
      <c r="X694" s="87">
        <v>19820</v>
      </c>
      <c r="Y694" s="89">
        <f t="shared" si="421"/>
        <v>54</v>
      </c>
      <c r="Z694" s="63">
        <f>VLOOKUP($Y694,[1]Edades!$A$3:$H$153,4,FALSE)</f>
        <v>5</v>
      </c>
      <c r="AA694" s="63" t="str">
        <f>VLOOKUP($Y694,[1]Edades!$A$3:$H$153,6,FALSE)</f>
        <v>5 - Adultez</v>
      </c>
      <c r="AB694" s="63">
        <f>VLOOKUP($Y694,[1]Edades!$A$3:$H$153,7,FALSE)</f>
        <v>11</v>
      </c>
      <c r="AC694" s="63" t="str">
        <f>VLOOKUP($Y694,[1]Edades!$A$3:$H$153,8,FALSE)</f>
        <v>50-54</v>
      </c>
      <c r="AD694" s="91" t="s">
        <v>1589</v>
      </c>
      <c r="AE694" s="85">
        <v>1</v>
      </c>
      <c r="AF694" s="85" t="s">
        <v>807</v>
      </c>
      <c r="AG694" s="86" t="s">
        <v>1777</v>
      </c>
      <c r="AH694" s="85" t="s">
        <v>807</v>
      </c>
      <c r="AI694" s="85" t="s">
        <v>807</v>
      </c>
      <c r="AJ694" s="85" t="s">
        <v>807</v>
      </c>
      <c r="AK694" s="86" t="s">
        <v>1775</v>
      </c>
      <c r="AL694" s="86" t="s">
        <v>1602</v>
      </c>
      <c r="AM694" s="85" t="s">
        <v>1786</v>
      </c>
      <c r="AN694" s="85" t="s">
        <v>131</v>
      </c>
      <c r="AO694" s="85" t="s">
        <v>131</v>
      </c>
      <c r="AP694" s="85" t="s">
        <v>131</v>
      </c>
      <c r="AQ694" s="75" t="s">
        <v>1841</v>
      </c>
      <c r="AR694" s="53" t="str">
        <f t="shared" si="422"/>
        <v>86568 - Puerto Asís</v>
      </c>
      <c r="AS694" s="85" t="s">
        <v>1655</v>
      </c>
      <c r="AT694" s="88">
        <v>3212339795</v>
      </c>
      <c r="AU694" s="85" t="s">
        <v>1219</v>
      </c>
      <c r="AV694" s="85"/>
      <c r="AW694" s="85"/>
      <c r="AX694" s="85"/>
      <c r="AY694" s="85"/>
      <c r="AZ694" s="85"/>
      <c r="BA694" s="85">
        <v>86</v>
      </c>
      <c r="BB694" s="85" t="s">
        <v>1778</v>
      </c>
      <c r="BC694" s="85">
        <v>86568</v>
      </c>
      <c r="BD694" s="85" t="s">
        <v>1655</v>
      </c>
      <c r="BE694" s="89">
        <v>860010017201</v>
      </c>
      <c r="BF694" s="49" t="s">
        <v>1081</v>
      </c>
      <c r="BG694" s="85" t="s">
        <v>1779</v>
      </c>
      <c r="BH694" s="85" t="s">
        <v>1780</v>
      </c>
      <c r="BI694" s="85">
        <v>4201616</v>
      </c>
      <c r="BJ694" s="85"/>
      <c r="BK694" s="85"/>
      <c r="BL694" s="85" t="s">
        <v>807</v>
      </c>
      <c r="BM694" s="85" t="s">
        <v>130</v>
      </c>
      <c r="BN694" s="85" t="s">
        <v>132</v>
      </c>
      <c r="BO694" s="85">
        <v>0</v>
      </c>
      <c r="BP694" s="85" t="s">
        <v>132</v>
      </c>
      <c r="BQ694" s="85" t="s">
        <v>132</v>
      </c>
      <c r="BR694" s="85" t="s">
        <v>807</v>
      </c>
      <c r="BS694" s="85" t="s">
        <v>807</v>
      </c>
      <c r="BT694" s="90">
        <v>44704</v>
      </c>
      <c r="BU694" s="85" t="s">
        <v>1677</v>
      </c>
      <c r="BV694" s="85" t="s">
        <v>130</v>
      </c>
      <c r="BW694" s="91" t="s">
        <v>1808</v>
      </c>
      <c r="BX694" s="85"/>
      <c r="BY694" s="85" t="s">
        <v>132</v>
      </c>
      <c r="BZ694" s="85" t="s">
        <v>807</v>
      </c>
      <c r="CA694" s="85" t="s">
        <v>807</v>
      </c>
      <c r="CB694" s="85"/>
      <c r="CC694" s="85"/>
      <c r="CD694" s="85" t="s">
        <v>131</v>
      </c>
      <c r="CE694" s="88" t="s">
        <v>1681</v>
      </c>
      <c r="CF694" s="80" t="str">
        <f t="shared" si="441"/>
        <v>HTA</v>
      </c>
      <c r="CG694" s="109">
        <v>75</v>
      </c>
      <c r="CH694" s="95">
        <v>172</v>
      </c>
      <c r="CI694" s="50">
        <f t="shared" si="407"/>
        <v>25.351541373715524</v>
      </c>
      <c r="CJ694" s="18" t="str">
        <f t="shared" si="408"/>
        <v>SOBREPESO</v>
      </c>
      <c r="CK694" s="95">
        <f>Hoja1!L696</f>
        <v>6</v>
      </c>
      <c r="CL694" s="10" t="s">
        <v>1112</v>
      </c>
      <c r="CM694" s="94" t="s">
        <v>1221</v>
      </c>
      <c r="CN694" s="92"/>
      <c r="CO694" s="75">
        <v>1</v>
      </c>
      <c r="CP694" s="119" t="str">
        <f t="shared" ref="CP694:CP697" si="448">CM694</f>
        <v>01/01/1800</v>
      </c>
      <c r="CQ694" s="75">
        <v>2</v>
      </c>
      <c r="CR694" s="65" t="s">
        <v>1222</v>
      </c>
      <c r="CS694" s="75">
        <v>0</v>
      </c>
      <c r="CT694" s="110" t="s">
        <v>131</v>
      </c>
      <c r="CU694" s="93" t="s">
        <v>807</v>
      </c>
      <c r="CV694" s="92"/>
      <c r="CW694" s="102">
        <v>140</v>
      </c>
      <c r="CX694" s="102">
        <v>90</v>
      </c>
      <c r="CY694" s="93" t="s">
        <v>807</v>
      </c>
      <c r="CZ694" s="92" t="s">
        <v>130</v>
      </c>
      <c r="DA694" s="75" t="s">
        <v>807</v>
      </c>
      <c r="DB694" s="92">
        <v>0</v>
      </c>
      <c r="DC694" s="75" t="str">
        <f t="shared" si="409"/>
        <v/>
      </c>
      <c r="DD694" s="16" t="str">
        <f t="shared" si="410"/>
        <v>PRESION ALTA</v>
      </c>
      <c r="DE694" s="16" t="str">
        <f t="shared" si="411"/>
        <v/>
      </c>
      <c r="DF694" s="16" t="str">
        <f t="shared" si="427"/>
        <v/>
      </c>
      <c r="DG694" s="16" t="str">
        <f t="shared" si="423"/>
        <v xml:space="preserve"> + PRESION ALTA +  + </v>
      </c>
      <c r="DH694" s="16" t="str">
        <f>VLOOKUP(DG694,Hoja3!$A$19:$B$41,2,FALSE)</f>
        <v>PRESION ALTA</v>
      </c>
      <c r="DI694" s="98">
        <v>43714</v>
      </c>
      <c r="DJ694" s="75" t="str">
        <f t="shared" si="412"/>
        <v>SI</v>
      </c>
      <c r="DL694" s="98"/>
      <c r="DM694" s="98">
        <v>43024</v>
      </c>
      <c r="DN694" s="75" t="str">
        <f t="shared" si="413"/>
        <v>SI</v>
      </c>
      <c r="DO694" s="98"/>
      <c r="DP694" s="75" t="str">
        <f t="shared" si="414"/>
        <v>NO</v>
      </c>
      <c r="DQ694" s="98"/>
      <c r="DR694" s="75" t="str">
        <f t="shared" si="415"/>
        <v>NO</v>
      </c>
      <c r="DS694" s="98">
        <v>43489</v>
      </c>
      <c r="DT694" s="75" t="str">
        <f t="shared" si="416"/>
        <v>SI</v>
      </c>
      <c r="DU694" s="98"/>
      <c r="DV694" s="75" t="str">
        <f t="shared" si="417"/>
        <v>NO</v>
      </c>
      <c r="DW694" s="98"/>
      <c r="DX694" s="75" t="str">
        <f t="shared" si="418"/>
        <v>NO</v>
      </c>
      <c r="DY694" s="98">
        <v>44350</v>
      </c>
      <c r="DZ694" s="75" t="str">
        <f t="shared" si="419"/>
        <v>SI</v>
      </c>
      <c r="EA694" s="98"/>
      <c r="EB694" s="75" t="str">
        <f t="shared" si="420"/>
        <v>NO</v>
      </c>
      <c r="EC694" s="98" t="s">
        <v>807</v>
      </c>
      <c r="ED694" s="92" t="s">
        <v>1530</v>
      </c>
      <c r="EE694" s="92"/>
      <c r="EF694" s="98" t="s">
        <v>807</v>
      </c>
      <c r="EG694" s="94"/>
      <c r="EH694" s="99"/>
      <c r="EI694" s="99" t="s">
        <v>807</v>
      </c>
      <c r="EJ694" s="99"/>
      <c r="EK694" s="111">
        <v>44351</v>
      </c>
      <c r="EL694" s="92">
        <v>0.65</v>
      </c>
      <c r="EM694" s="112">
        <v>44351</v>
      </c>
      <c r="EN694" s="102">
        <v>94.1</v>
      </c>
      <c r="EO694" s="111">
        <v>44351</v>
      </c>
      <c r="EP694" s="92">
        <v>139</v>
      </c>
      <c r="EQ694" s="111">
        <v>44351</v>
      </c>
      <c r="ER694" s="99">
        <f t="shared" si="432"/>
        <v>66.2</v>
      </c>
      <c r="ES694" s="111">
        <v>44351</v>
      </c>
      <c r="ET694" s="192">
        <v>49.6</v>
      </c>
      <c r="EU694" s="111">
        <v>44351</v>
      </c>
      <c r="EV694" s="92">
        <v>116</v>
      </c>
      <c r="EW694" s="101">
        <v>44351</v>
      </c>
      <c r="EX694" s="92"/>
      <c r="EY694" s="103"/>
      <c r="EZ694" s="92"/>
      <c r="FA694" s="102"/>
      <c r="FB694" s="102"/>
      <c r="FC694" s="92"/>
      <c r="FD694" s="92"/>
      <c r="FE694" s="112">
        <v>43651</v>
      </c>
      <c r="FF694" s="125">
        <v>9</v>
      </c>
      <c r="FG694" s="101">
        <v>44351</v>
      </c>
      <c r="FH694" s="104" t="s">
        <v>2110</v>
      </c>
      <c r="FI694" s="92"/>
      <c r="FJ694" s="94"/>
      <c r="FK694" s="92"/>
      <c r="FL694" s="97">
        <v>44704</v>
      </c>
      <c r="FM694" s="98" t="s">
        <v>1530</v>
      </c>
      <c r="FN694" s="97">
        <v>44796</v>
      </c>
      <c r="FO694" s="107" t="s">
        <v>807</v>
      </c>
      <c r="FP694" s="92" t="s">
        <v>132</v>
      </c>
      <c r="FQ694" s="92" t="s">
        <v>132</v>
      </c>
      <c r="FR694" s="92" t="s">
        <v>132</v>
      </c>
      <c r="FS694" s="107" t="s">
        <v>807</v>
      </c>
      <c r="FT694" s="92" t="s">
        <v>132</v>
      </c>
      <c r="FU694" s="92"/>
      <c r="GM694" s="102"/>
    </row>
    <row r="695" spans="1:195" s="75" customFormat="1" x14ac:dyDescent="0.25">
      <c r="A695" s="85">
        <v>2022</v>
      </c>
      <c r="B695" s="76">
        <v>44926</v>
      </c>
      <c r="C695" s="85" t="s">
        <v>121</v>
      </c>
      <c r="D695" s="85" t="s">
        <v>122</v>
      </c>
      <c r="E695" s="85" t="s">
        <v>123</v>
      </c>
      <c r="F695" s="77">
        <f t="shared" si="425"/>
        <v>694</v>
      </c>
      <c r="G695" s="85" t="s">
        <v>1586</v>
      </c>
      <c r="H695" s="85">
        <v>86</v>
      </c>
      <c r="I695" s="85" t="s">
        <v>797</v>
      </c>
      <c r="J695" s="217" t="s">
        <v>1049</v>
      </c>
      <c r="K695" s="77" t="str">
        <f>VLOOKUP(J695,[1]CodMpios!$B$1075:$E$1087,4,FALSE)</f>
        <v>86569 - Puerto Caicedo</v>
      </c>
      <c r="L695" s="77" t="str">
        <f>VLOOKUP($J695,[1]Coord_Mpios_X_Y!$B$102:$K$114,9,FALSE)</f>
        <v>0,725071229850</v>
      </c>
      <c r="M695" s="77" t="str">
        <f>VLOOKUP($J695,[1]Coord_Mpios_X_Y!$B$102:$K$114,10,FALSE)</f>
        <v>-76,480994051174</v>
      </c>
      <c r="N695" s="86" t="s">
        <v>1775</v>
      </c>
      <c r="O695" s="86" t="s">
        <v>1776</v>
      </c>
      <c r="P695" s="218"/>
      <c r="Q695" s="85" t="s">
        <v>126</v>
      </c>
      <c r="R695" s="108">
        <v>15571140</v>
      </c>
      <c r="S695" s="62" t="str">
        <f t="shared" si="406"/>
        <v>CC15571140</v>
      </c>
      <c r="T695" s="91" t="s">
        <v>777</v>
      </c>
      <c r="U695" s="85" t="s">
        <v>1417</v>
      </c>
      <c r="V695" s="91" t="s">
        <v>646</v>
      </c>
      <c r="W695" s="85" t="s">
        <v>654</v>
      </c>
      <c r="X695" s="87">
        <v>24840</v>
      </c>
      <c r="Y695" s="89">
        <f t="shared" si="421"/>
        <v>68</v>
      </c>
      <c r="Z695" s="63">
        <f>VLOOKUP($Y695,[1]Edades!$A$3:$H$153,4,FALSE)</f>
        <v>6</v>
      </c>
      <c r="AA695" s="63" t="str">
        <f>VLOOKUP($Y695,[1]Edades!$A$3:$H$153,6,FALSE)</f>
        <v>6 - Persona mayor</v>
      </c>
      <c r="AB695" s="63">
        <f>VLOOKUP($Y695,[1]Edades!$A$3:$H$153,7,FALSE)</f>
        <v>14</v>
      </c>
      <c r="AC695" s="63" t="str">
        <f>VLOOKUP($Y695,[1]Edades!$A$3:$H$153,8,FALSE)</f>
        <v>65-69</v>
      </c>
      <c r="AD695" s="91" t="s">
        <v>1589</v>
      </c>
      <c r="AE695" s="85">
        <v>1</v>
      </c>
      <c r="AF695" s="85" t="s">
        <v>807</v>
      </c>
      <c r="AG695" s="86" t="s">
        <v>1777</v>
      </c>
      <c r="AH695" s="85" t="s">
        <v>807</v>
      </c>
      <c r="AI695" s="85" t="s">
        <v>807</v>
      </c>
      <c r="AJ695" s="85" t="s">
        <v>807</v>
      </c>
      <c r="AK695" s="86" t="s">
        <v>1775</v>
      </c>
      <c r="AL695" s="86" t="s">
        <v>1600</v>
      </c>
      <c r="AM695" s="85" t="s">
        <v>1786</v>
      </c>
      <c r="AN695" s="85" t="s">
        <v>131</v>
      </c>
      <c r="AO695" s="85" t="s">
        <v>131</v>
      </c>
      <c r="AP695" s="85" t="s">
        <v>131</v>
      </c>
      <c r="AQ695" s="75" t="s">
        <v>1841</v>
      </c>
      <c r="AR695" s="53" t="str">
        <f t="shared" si="422"/>
        <v>86569 - Puerto Caicedo</v>
      </c>
      <c r="AS695" s="85" t="s">
        <v>1791</v>
      </c>
      <c r="AT695" s="88">
        <v>3102885034</v>
      </c>
      <c r="AU695" s="85" t="s">
        <v>1219</v>
      </c>
      <c r="AV695" s="85"/>
      <c r="AW695" s="85"/>
      <c r="AX695" s="85"/>
      <c r="AY695" s="85"/>
      <c r="AZ695" s="85"/>
      <c r="BA695" s="85">
        <v>86</v>
      </c>
      <c r="BB695" s="85" t="s">
        <v>1778</v>
      </c>
      <c r="BC695" s="85">
        <v>86569</v>
      </c>
      <c r="BD695" s="85" t="s">
        <v>1791</v>
      </c>
      <c r="BE695" s="89">
        <v>860010017201</v>
      </c>
      <c r="BF695" s="49" t="s">
        <v>1085</v>
      </c>
      <c r="BG695" s="85" t="s">
        <v>1779</v>
      </c>
      <c r="BH695" s="85" t="s">
        <v>1780</v>
      </c>
      <c r="BI695" s="85">
        <v>4201616</v>
      </c>
      <c r="BJ695" s="85"/>
      <c r="BK695" s="85"/>
      <c r="BL695" s="85" t="s">
        <v>807</v>
      </c>
      <c r="BM695" s="85" t="s">
        <v>130</v>
      </c>
      <c r="BN695" s="85" t="s">
        <v>132</v>
      </c>
      <c r="BO695" s="85">
        <v>0</v>
      </c>
      <c r="BP695" s="85" t="s">
        <v>132</v>
      </c>
      <c r="BQ695" s="85" t="s">
        <v>132</v>
      </c>
      <c r="BR695" s="85" t="s">
        <v>807</v>
      </c>
      <c r="BS695" s="85" t="s">
        <v>807</v>
      </c>
      <c r="BT695" s="90">
        <v>44840</v>
      </c>
      <c r="BU695" s="85" t="s">
        <v>1677</v>
      </c>
      <c r="BV695" s="85" t="s">
        <v>130</v>
      </c>
      <c r="BW695" s="91" t="s">
        <v>1678</v>
      </c>
      <c r="BX695" s="85"/>
      <c r="BY695" s="85" t="s">
        <v>132</v>
      </c>
      <c r="BZ695" s="85" t="s">
        <v>807</v>
      </c>
      <c r="CA695" s="85" t="s">
        <v>807</v>
      </c>
      <c r="CB695" s="85"/>
      <c r="CC695" s="85"/>
      <c r="CD695" s="85" t="s">
        <v>131</v>
      </c>
      <c r="CE695" s="88" t="s">
        <v>1681</v>
      </c>
      <c r="CF695" s="80" t="str">
        <f t="shared" si="441"/>
        <v>HTA</v>
      </c>
      <c r="CG695" s="109">
        <v>89</v>
      </c>
      <c r="CH695" s="95">
        <v>184</v>
      </c>
      <c r="CI695" s="50">
        <f t="shared" si="407"/>
        <v>26.287807183364837</v>
      </c>
      <c r="CJ695" s="18" t="str">
        <f t="shared" si="408"/>
        <v>SOBREPESO</v>
      </c>
      <c r="CK695" s="95">
        <f>Hoja1!L697</f>
        <v>19</v>
      </c>
      <c r="CL695" s="10" t="s">
        <v>1113</v>
      </c>
      <c r="CM695" s="94" t="s">
        <v>1221</v>
      </c>
      <c r="CN695" s="92"/>
      <c r="CO695" s="75">
        <v>1</v>
      </c>
      <c r="CP695" s="119" t="str">
        <f t="shared" si="448"/>
        <v>01/01/1800</v>
      </c>
      <c r="CQ695" s="75">
        <v>2</v>
      </c>
      <c r="CR695" s="65" t="s">
        <v>1222</v>
      </c>
      <c r="CS695" s="75">
        <v>0</v>
      </c>
      <c r="CT695" s="110" t="s">
        <v>131</v>
      </c>
      <c r="CU695" s="93" t="s">
        <v>807</v>
      </c>
      <c r="CV695" s="92"/>
      <c r="CW695" s="102">
        <v>160</v>
      </c>
      <c r="CX695" s="102">
        <v>80</v>
      </c>
      <c r="CY695" s="93" t="s">
        <v>807</v>
      </c>
      <c r="CZ695" s="92" t="s">
        <v>130</v>
      </c>
      <c r="DA695" s="75" t="s">
        <v>807</v>
      </c>
      <c r="DB695" s="92">
        <v>0</v>
      </c>
      <c r="DC695" s="75" t="str">
        <f t="shared" si="409"/>
        <v/>
      </c>
      <c r="DD695" s="16" t="str">
        <f t="shared" si="410"/>
        <v/>
      </c>
      <c r="DE695" s="16" t="str">
        <f t="shared" si="411"/>
        <v/>
      </c>
      <c r="DF695" s="16" t="str">
        <f t="shared" si="427"/>
        <v>HDL ALTO</v>
      </c>
      <c r="DG695" s="16" t="str">
        <f t="shared" si="423"/>
        <v xml:space="preserve"> +  +  + HDL ALTO</v>
      </c>
      <c r="DH695" s="16" t="str">
        <f>VLOOKUP(DG695,Hoja3!$A$19:$B$41,2,FALSE)</f>
        <v>HDL ALTO</v>
      </c>
      <c r="DI695" s="98"/>
      <c r="DJ695" s="75" t="str">
        <f t="shared" si="412"/>
        <v>NO</v>
      </c>
      <c r="DL695" s="98"/>
      <c r="DM695" s="98"/>
      <c r="DN695" s="75" t="str">
        <f t="shared" si="413"/>
        <v>NO</v>
      </c>
      <c r="DO695" s="98"/>
      <c r="DP695" s="75" t="str">
        <f t="shared" si="414"/>
        <v>NO</v>
      </c>
      <c r="DQ695" s="98"/>
      <c r="DR695" s="75" t="str">
        <f t="shared" si="415"/>
        <v>NO</v>
      </c>
      <c r="DS695" s="98"/>
      <c r="DT695" s="75" t="str">
        <f t="shared" si="416"/>
        <v>NO</v>
      </c>
      <c r="DU695" s="98"/>
      <c r="DV695" s="75" t="str">
        <f t="shared" si="417"/>
        <v>NO</v>
      </c>
      <c r="DW695" s="98"/>
      <c r="DX695" s="75" t="str">
        <f t="shared" si="418"/>
        <v>NO</v>
      </c>
      <c r="DY695" s="98">
        <v>43530</v>
      </c>
      <c r="DZ695" s="75" t="str">
        <f t="shared" si="419"/>
        <v>SI</v>
      </c>
      <c r="EA695" s="98"/>
      <c r="EB695" s="75" t="str">
        <f t="shared" si="420"/>
        <v>NO</v>
      </c>
      <c r="EC695" s="98" t="s">
        <v>807</v>
      </c>
      <c r="ED695" s="92" t="s">
        <v>1530</v>
      </c>
      <c r="EE695" s="92"/>
      <c r="EF695" s="98" t="s">
        <v>807</v>
      </c>
      <c r="EG695" s="94"/>
      <c r="EH695" s="99" t="s">
        <v>131</v>
      </c>
      <c r="EI695" s="99" t="s">
        <v>807</v>
      </c>
      <c r="EJ695" s="99"/>
      <c r="EK695" s="101">
        <v>43530</v>
      </c>
      <c r="EL695" s="92">
        <v>1.1000000000000001</v>
      </c>
      <c r="EM695" s="103">
        <v>44657</v>
      </c>
      <c r="EN695" s="102">
        <v>101</v>
      </c>
      <c r="EO695" s="101">
        <v>44657</v>
      </c>
      <c r="EP695" s="92">
        <v>190</v>
      </c>
      <c r="EQ695" s="101">
        <v>43530</v>
      </c>
      <c r="ER695" s="99">
        <f t="shared" si="432"/>
        <v>81</v>
      </c>
      <c r="ES695" s="101">
        <v>44657</v>
      </c>
      <c r="ET695" s="192">
        <v>49</v>
      </c>
      <c r="EU695" s="101">
        <v>44657</v>
      </c>
      <c r="EV695" s="92">
        <v>300</v>
      </c>
      <c r="EW695" s="101" t="s">
        <v>1836</v>
      </c>
      <c r="EX695" s="92"/>
      <c r="EY695" s="103" t="s">
        <v>1836</v>
      </c>
      <c r="EZ695" s="92">
        <v>98</v>
      </c>
      <c r="FA695" s="102"/>
      <c r="FB695" s="102"/>
      <c r="FC695" s="92"/>
      <c r="FD695" s="92"/>
      <c r="FE695" s="103" t="s">
        <v>1836</v>
      </c>
      <c r="FF695" s="105">
        <v>9999</v>
      </c>
      <c r="FG695" s="101" t="s">
        <v>1836</v>
      </c>
      <c r="FH695" s="105">
        <v>98</v>
      </c>
      <c r="FI695" s="92"/>
      <c r="FJ695" s="94"/>
      <c r="FK695" s="92"/>
      <c r="FL695" s="97">
        <v>44840</v>
      </c>
      <c r="FM695" s="98" t="s">
        <v>1530</v>
      </c>
      <c r="FN695" s="97"/>
      <c r="FO695" s="107"/>
      <c r="FP695" s="92" t="s">
        <v>132</v>
      </c>
      <c r="FQ695" s="92" t="s">
        <v>132</v>
      </c>
      <c r="FR695" s="92" t="s">
        <v>132</v>
      </c>
      <c r="FS695" s="107" t="s">
        <v>807</v>
      </c>
      <c r="FT695" s="92" t="s">
        <v>132</v>
      </c>
      <c r="FU695" s="92"/>
      <c r="GM695" s="102"/>
    </row>
    <row r="696" spans="1:195" s="75" customFormat="1" x14ac:dyDescent="0.25">
      <c r="A696" s="85">
        <v>2022</v>
      </c>
      <c r="B696" s="76">
        <v>44926</v>
      </c>
      <c r="C696" s="85" t="s">
        <v>121</v>
      </c>
      <c r="D696" s="85" t="s">
        <v>122</v>
      </c>
      <c r="E696" s="85" t="s">
        <v>123</v>
      </c>
      <c r="F696" s="77">
        <f t="shared" si="425"/>
        <v>695</v>
      </c>
      <c r="G696" s="85" t="s">
        <v>1586</v>
      </c>
      <c r="H696" s="85">
        <v>86</v>
      </c>
      <c r="I696" s="85" t="s">
        <v>797</v>
      </c>
      <c r="J696" s="217" t="s">
        <v>1049</v>
      </c>
      <c r="K696" s="77" t="str">
        <f>VLOOKUP(J696,[1]CodMpios!$B$1075:$E$1087,4,FALSE)</f>
        <v>86569 - Puerto Caicedo</v>
      </c>
      <c r="L696" s="77" t="str">
        <f>VLOOKUP($J696,[1]Coord_Mpios_X_Y!$B$102:$K$114,9,FALSE)</f>
        <v>0,725071229850</v>
      </c>
      <c r="M696" s="77" t="str">
        <f>VLOOKUP($J696,[1]Coord_Mpios_X_Y!$B$102:$K$114,10,FALSE)</f>
        <v>-76,480994051174</v>
      </c>
      <c r="N696" s="86" t="s">
        <v>1775</v>
      </c>
      <c r="O696" s="86" t="s">
        <v>1776</v>
      </c>
      <c r="P696" s="218"/>
      <c r="Q696" s="85" t="s">
        <v>126</v>
      </c>
      <c r="R696" s="108">
        <v>15571210</v>
      </c>
      <c r="S696" s="62" t="str">
        <f t="shared" si="406"/>
        <v>CC15571210</v>
      </c>
      <c r="T696" s="91" t="s">
        <v>1418</v>
      </c>
      <c r="U696" s="85" t="s">
        <v>530</v>
      </c>
      <c r="V696" s="91" t="s">
        <v>852</v>
      </c>
      <c r="W696" s="85" t="s">
        <v>320</v>
      </c>
      <c r="X696" s="87">
        <v>25482</v>
      </c>
      <c r="Y696" s="89">
        <f t="shared" si="421"/>
        <v>69</v>
      </c>
      <c r="Z696" s="63">
        <f>VLOOKUP($Y696,[1]Edades!$A$3:$H$153,4,FALSE)</f>
        <v>6</v>
      </c>
      <c r="AA696" s="63" t="str">
        <f>VLOOKUP($Y696,[1]Edades!$A$3:$H$153,6,FALSE)</f>
        <v>6 - Persona mayor</v>
      </c>
      <c r="AB696" s="63">
        <f>VLOOKUP($Y696,[1]Edades!$A$3:$H$153,7,FALSE)</f>
        <v>14</v>
      </c>
      <c r="AC696" s="63" t="str">
        <f>VLOOKUP($Y696,[1]Edades!$A$3:$H$153,8,FALSE)</f>
        <v>65-69</v>
      </c>
      <c r="AD696" s="91" t="s">
        <v>1589</v>
      </c>
      <c r="AE696" s="85">
        <v>1</v>
      </c>
      <c r="AF696" s="85" t="s">
        <v>807</v>
      </c>
      <c r="AG696" s="86" t="s">
        <v>212</v>
      </c>
      <c r="AH696" s="86" t="s">
        <v>130</v>
      </c>
      <c r="AI696" s="85" t="s">
        <v>807</v>
      </c>
      <c r="AJ696" s="85" t="s">
        <v>807</v>
      </c>
      <c r="AK696" s="86" t="s">
        <v>1775</v>
      </c>
      <c r="AL696" s="85" t="s">
        <v>807</v>
      </c>
      <c r="AM696" s="85" t="s">
        <v>1786</v>
      </c>
      <c r="AN696" s="85" t="s">
        <v>131</v>
      </c>
      <c r="AO696" s="85" t="s">
        <v>131</v>
      </c>
      <c r="AP696" s="85" t="s">
        <v>131</v>
      </c>
      <c r="AQ696" s="86" t="s">
        <v>1821</v>
      </c>
      <c r="AR696" s="53" t="str">
        <f t="shared" si="422"/>
        <v>86569 - Puerto Caicedo</v>
      </c>
      <c r="AS696" s="85" t="s">
        <v>1791</v>
      </c>
      <c r="AT696" s="88">
        <v>3107751637</v>
      </c>
      <c r="AU696" s="85" t="s">
        <v>1219</v>
      </c>
      <c r="AV696" s="85"/>
      <c r="AW696" s="85"/>
      <c r="AX696" s="85"/>
      <c r="AY696" s="85"/>
      <c r="AZ696" s="85"/>
      <c r="BA696" s="85">
        <v>86</v>
      </c>
      <c r="BB696" s="85" t="s">
        <v>1778</v>
      </c>
      <c r="BC696" s="85">
        <v>86569</v>
      </c>
      <c r="BD696" s="85" t="s">
        <v>1791</v>
      </c>
      <c r="BE696" s="89">
        <v>860010017201</v>
      </c>
      <c r="BF696" s="49" t="s">
        <v>1085</v>
      </c>
      <c r="BG696" s="85" t="s">
        <v>1779</v>
      </c>
      <c r="BH696" s="85" t="s">
        <v>1780</v>
      </c>
      <c r="BI696" s="85">
        <v>4201616</v>
      </c>
      <c r="BJ696" s="85"/>
      <c r="BK696" s="85"/>
      <c r="BL696" s="85" t="s">
        <v>807</v>
      </c>
      <c r="BM696" s="85" t="s">
        <v>130</v>
      </c>
      <c r="BN696" s="85" t="s">
        <v>132</v>
      </c>
      <c r="BO696" s="85">
        <v>0</v>
      </c>
      <c r="BP696" s="85" t="s">
        <v>132</v>
      </c>
      <c r="BQ696" s="85" t="s">
        <v>132</v>
      </c>
      <c r="BR696" s="85" t="s">
        <v>807</v>
      </c>
      <c r="BS696" s="85" t="s">
        <v>807</v>
      </c>
      <c r="BT696" s="90">
        <v>44838</v>
      </c>
      <c r="BU696" s="85" t="s">
        <v>1677</v>
      </c>
      <c r="BV696" s="85" t="s">
        <v>130</v>
      </c>
      <c r="BW696" s="91" t="s">
        <v>1700</v>
      </c>
      <c r="BX696" s="85"/>
      <c r="BY696" s="85" t="s">
        <v>132</v>
      </c>
      <c r="BZ696" s="85" t="s">
        <v>807</v>
      </c>
      <c r="CA696" s="85" t="s">
        <v>807</v>
      </c>
      <c r="CB696" s="85"/>
      <c r="CC696" s="85"/>
      <c r="CD696" s="85" t="s">
        <v>131</v>
      </c>
      <c r="CE696" s="88" t="s">
        <v>1681</v>
      </c>
      <c r="CF696" s="80" t="str">
        <f t="shared" si="441"/>
        <v>HTA</v>
      </c>
      <c r="CG696" s="109">
        <v>71</v>
      </c>
      <c r="CH696" s="95">
        <v>170</v>
      </c>
      <c r="CI696" s="50">
        <f t="shared" si="407"/>
        <v>24.567474048442911</v>
      </c>
      <c r="CJ696" s="18" t="str">
        <f t="shared" si="408"/>
        <v>NORMAL</v>
      </c>
      <c r="CK696" s="95" t="e">
        <f>Hoja1!L698</f>
        <v>#DIV/0!</v>
      </c>
      <c r="CL696" s="10" t="s">
        <v>807</v>
      </c>
      <c r="CM696" s="94" t="s">
        <v>1221</v>
      </c>
      <c r="CN696" s="92"/>
      <c r="CO696" s="75">
        <v>1</v>
      </c>
      <c r="CP696" s="119" t="str">
        <f t="shared" si="448"/>
        <v>01/01/1800</v>
      </c>
      <c r="CQ696" s="75">
        <v>2</v>
      </c>
      <c r="CR696" s="65" t="s">
        <v>1222</v>
      </c>
      <c r="CS696" s="75">
        <v>0</v>
      </c>
      <c r="CT696" s="110" t="s">
        <v>131</v>
      </c>
      <c r="CU696" s="93" t="s">
        <v>807</v>
      </c>
      <c r="CV696" s="92"/>
      <c r="CW696" s="102">
        <v>130</v>
      </c>
      <c r="CX696" s="102">
        <v>80</v>
      </c>
      <c r="CY696" s="93" t="s">
        <v>807</v>
      </c>
      <c r="CZ696" s="92" t="s">
        <v>130</v>
      </c>
      <c r="DA696" s="75" t="s">
        <v>807</v>
      </c>
      <c r="DB696" s="92">
        <v>0</v>
      </c>
      <c r="DC696" s="75" t="str">
        <f t="shared" si="409"/>
        <v/>
      </c>
      <c r="DD696" s="16" t="str">
        <f t="shared" si="410"/>
        <v/>
      </c>
      <c r="DE696" s="16" t="str">
        <f t="shared" si="411"/>
        <v/>
      </c>
      <c r="DF696" s="16" t="str">
        <f t="shared" si="427"/>
        <v/>
      </c>
      <c r="DG696" s="16" t="str">
        <f t="shared" si="423"/>
        <v xml:space="preserve"> +  +  + </v>
      </c>
      <c r="DH696" s="16" t="str">
        <f>E696</f>
        <v>HTA</v>
      </c>
      <c r="DI696" s="98"/>
      <c r="DJ696" s="75" t="str">
        <f t="shared" si="412"/>
        <v>NO</v>
      </c>
      <c r="DL696" s="98"/>
      <c r="DM696" s="98">
        <v>43755</v>
      </c>
      <c r="DN696" s="75" t="str">
        <f t="shared" si="413"/>
        <v>SI</v>
      </c>
      <c r="DO696" s="98"/>
      <c r="DP696" s="75" t="str">
        <f t="shared" si="414"/>
        <v>NO</v>
      </c>
      <c r="DQ696" s="98"/>
      <c r="DR696" s="75" t="str">
        <f t="shared" si="415"/>
        <v>NO</v>
      </c>
      <c r="DS696" s="98"/>
      <c r="DT696" s="75" t="str">
        <f t="shared" si="416"/>
        <v>NO</v>
      </c>
      <c r="DU696" s="98"/>
      <c r="DV696" s="75" t="str">
        <f t="shared" si="417"/>
        <v>NO</v>
      </c>
      <c r="DW696" s="98"/>
      <c r="DX696" s="75" t="str">
        <f t="shared" si="418"/>
        <v>NO</v>
      </c>
      <c r="DY696" s="98">
        <v>43644</v>
      </c>
      <c r="DZ696" s="75" t="str">
        <f t="shared" si="419"/>
        <v>SI</v>
      </c>
      <c r="EA696" s="98"/>
      <c r="EB696" s="75" t="str">
        <f t="shared" si="420"/>
        <v>NO</v>
      </c>
      <c r="EC696" s="98" t="s">
        <v>807</v>
      </c>
      <c r="ED696" s="92" t="s">
        <v>1530</v>
      </c>
      <c r="EE696" s="92"/>
      <c r="EF696" s="98" t="s">
        <v>807</v>
      </c>
      <c r="EG696" s="94"/>
      <c r="EH696" s="99" t="s">
        <v>131</v>
      </c>
      <c r="EI696" s="99" t="s">
        <v>807</v>
      </c>
      <c r="EJ696" s="99"/>
      <c r="EK696" s="101"/>
      <c r="EL696" s="92"/>
      <c r="EM696" s="103">
        <v>43540</v>
      </c>
      <c r="EN696" s="102">
        <v>115.6</v>
      </c>
      <c r="EO696" s="101">
        <v>43540</v>
      </c>
      <c r="EP696" s="92">
        <v>182.5</v>
      </c>
      <c r="EQ696" s="101"/>
      <c r="ER696" s="99">
        <f t="shared" si="432"/>
        <v>152.26</v>
      </c>
      <c r="ES696" s="101"/>
      <c r="ET696" s="192"/>
      <c r="EU696" s="101">
        <v>43540</v>
      </c>
      <c r="EV696" s="92">
        <v>151.19999999999999</v>
      </c>
      <c r="EW696" s="101"/>
      <c r="EX696" s="92"/>
      <c r="EY696" s="103"/>
      <c r="EZ696" s="92"/>
      <c r="FA696" s="102"/>
      <c r="FB696" s="102"/>
      <c r="FC696" s="92"/>
      <c r="FD696" s="92"/>
      <c r="FE696" s="103"/>
      <c r="FF696" s="105"/>
      <c r="FG696" s="101"/>
      <c r="FH696" s="105"/>
      <c r="FI696" s="92"/>
      <c r="FJ696" s="94"/>
      <c r="FK696" s="92"/>
      <c r="FL696" s="97">
        <v>44838</v>
      </c>
      <c r="FM696" s="98" t="s">
        <v>1530</v>
      </c>
      <c r="FN696" s="97">
        <v>44930</v>
      </c>
      <c r="FO696" s="107"/>
      <c r="FP696" s="92" t="s">
        <v>132</v>
      </c>
      <c r="FQ696" s="92" t="s">
        <v>132</v>
      </c>
      <c r="FR696" s="92" t="s">
        <v>132</v>
      </c>
      <c r="FS696" s="107" t="s">
        <v>807</v>
      </c>
      <c r="FT696" s="92" t="s">
        <v>132</v>
      </c>
      <c r="FU696" s="92"/>
      <c r="GM696" s="102"/>
    </row>
    <row r="697" spans="1:195" s="75" customFormat="1" x14ac:dyDescent="0.25">
      <c r="A697" s="85">
        <v>2022</v>
      </c>
      <c r="B697" s="76">
        <v>44926</v>
      </c>
      <c r="C697" s="85" t="s">
        <v>121</v>
      </c>
      <c r="D697" s="85" t="s">
        <v>122</v>
      </c>
      <c r="E697" s="85" t="s">
        <v>123</v>
      </c>
      <c r="F697" s="77">
        <f t="shared" si="425"/>
        <v>696</v>
      </c>
      <c r="G697" s="85" t="s">
        <v>1586</v>
      </c>
      <c r="H697" s="85">
        <v>86</v>
      </c>
      <c r="I697" s="85" t="s">
        <v>797</v>
      </c>
      <c r="J697" s="217" t="s">
        <v>911</v>
      </c>
      <c r="K697" s="77" t="str">
        <f>VLOOKUP(J697,[1]CodMpios!$B$1075:$E$1087,4,FALSE)</f>
        <v>86568 - Puerto Asís</v>
      </c>
      <c r="L697" s="77" t="str">
        <f>VLOOKUP($J697,[1]Coord_Mpios_X_Y!$B$102:$K$114,9,FALSE)</f>
        <v>0,478611463602</v>
      </c>
      <c r="M697" s="77" t="str">
        <f>VLOOKUP($J697,[1]Coord_Mpios_X_Y!$B$102:$K$114,10,FALSE)</f>
        <v>-76,328200149562</v>
      </c>
      <c r="N697" s="86" t="s">
        <v>1784</v>
      </c>
      <c r="O697" s="86" t="s">
        <v>1776</v>
      </c>
      <c r="P697" s="218"/>
      <c r="Q697" s="85" t="s">
        <v>126</v>
      </c>
      <c r="R697" s="108">
        <v>16261416</v>
      </c>
      <c r="S697" s="62" t="str">
        <f t="shared" si="406"/>
        <v>CC16261416</v>
      </c>
      <c r="T697" s="91" t="s">
        <v>180</v>
      </c>
      <c r="U697" s="85" t="s">
        <v>193</v>
      </c>
      <c r="V697" s="91" t="s">
        <v>135</v>
      </c>
      <c r="W697" s="85" t="s">
        <v>265</v>
      </c>
      <c r="X697" s="87">
        <v>21118</v>
      </c>
      <c r="Y697" s="89">
        <f t="shared" si="421"/>
        <v>57</v>
      </c>
      <c r="Z697" s="63">
        <f>VLOOKUP($Y697,[1]Edades!$A$3:$H$153,4,FALSE)</f>
        <v>5</v>
      </c>
      <c r="AA697" s="63" t="str">
        <f>VLOOKUP($Y697,[1]Edades!$A$3:$H$153,6,FALSE)</f>
        <v>5 - Adultez</v>
      </c>
      <c r="AB697" s="63">
        <f>VLOOKUP($Y697,[1]Edades!$A$3:$H$153,7,FALSE)</f>
        <v>12</v>
      </c>
      <c r="AC697" s="63" t="str">
        <f>VLOOKUP($Y697,[1]Edades!$A$3:$H$153,8,FALSE)</f>
        <v>55-59</v>
      </c>
      <c r="AD697" s="91" t="s">
        <v>1589</v>
      </c>
      <c r="AE697" s="85">
        <v>1</v>
      </c>
      <c r="AF697" s="85" t="s">
        <v>807</v>
      </c>
      <c r="AG697" s="86" t="s">
        <v>1777</v>
      </c>
      <c r="AH697" s="85" t="s">
        <v>807</v>
      </c>
      <c r="AI697" s="85" t="s">
        <v>2237</v>
      </c>
      <c r="AJ697" s="85" t="s">
        <v>1847</v>
      </c>
      <c r="AK697" s="86" t="s">
        <v>1784</v>
      </c>
      <c r="AL697" s="86" t="s">
        <v>1600</v>
      </c>
      <c r="AM697" s="85" t="s">
        <v>1786</v>
      </c>
      <c r="AN697" s="85" t="s">
        <v>131</v>
      </c>
      <c r="AO697" s="85" t="s">
        <v>131</v>
      </c>
      <c r="AP697" s="85" t="s">
        <v>131</v>
      </c>
      <c r="AQ697" s="75" t="s">
        <v>1841</v>
      </c>
      <c r="AR697" s="53" t="str">
        <f t="shared" si="422"/>
        <v>86568 - Puerto Asís</v>
      </c>
      <c r="AS697" s="85" t="s">
        <v>1655</v>
      </c>
      <c r="AT697" s="85">
        <v>3115268147</v>
      </c>
      <c r="AU697" s="85" t="s">
        <v>1219</v>
      </c>
      <c r="AV697" s="85"/>
      <c r="AW697" s="85"/>
      <c r="AX697" s="85"/>
      <c r="AY697" s="85"/>
      <c r="AZ697" s="85"/>
      <c r="BA697" s="85">
        <v>86</v>
      </c>
      <c r="BB697" s="85" t="s">
        <v>1778</v>
      </c>
      <c r="BC697" s="85">
        <v>86568</v>
      </c>
      <c r="BD697" s="85" t="s">
        <v>1655</v>
      </c>
      <c r="BE697" s="89">
        <v>860010017201</v>
      </c>
      <c r="BF697" s="49" t="s">
        <v>1081</v>
      </c>
      <c r="BG697" s="85" t="s">
        <v>1779</v>
      </c>
      <c r="BH697" s="85" t="s">
        <v>1780</v>
      </c>
      <c r="BI697" s="85">
        <v>4201616</v>
      </c>
      <c r="BJ697" s="85"/>
      <c r="BK697" s="85"/>
      <c r="BL697" s="85" t="s">
        <v>807</v>
      </c>
      <c r="BM697" s="85" t="s">
        <v>130</v>
      </c>
      <c r="BN697" s="85" t="s">
        <v>132</v>
      </c>
      <c r="BO697" s="85">
        <v>0</v>
      </c>
      <c r="BP697" s="85" t="s">
        <v>132</v>
      </c>
      <c r="BQ697" s="85" t="s">
        <v>132</v>
      </c>
      <c r="BR697" s="85" t="s">
        <v>1676</v>
      </c>
      <c r="BS697" s="85" t="s">
        <v>130</v>
      </c>
      <c r="BT697" s="90">
        <v>44747</v>
      </c>
      <c r="BU697" s="85" t="s">
        <v>1677</v>
      </c>
      <c r="BV697" s="85" t="s">
        <v>130</v>
      </c>
      <c r="BW697" s="91" t="s">
        <v>1678</v>
      </c>
      <c r="BX697" s="85" t="s">
        <v>1706</v>
      </c>
      <c r="BY697" s="85" t="s">
        <v>132</v>
      </c>
      <c r="BZ697" s="85" t="s">
        <v>130</v>
      </c>
      <c r="CA697" s="85" t="s">
        <v>130</v>
      </c>
      <c r="CB697" s="85" t="s">
        <v>132</v>
      </c>
      <c r="CC697" s="85" t="s">
        <v>131</v>
      </c>
      <c r="CD697" s="85" t="s">
        <v>131</v>
      </c>
      <c r="CE697" s="85" t="s">
        <v>1681</v>
      </c>
      <c r="CF697" s="85" t="s">
        <v>2111</v>
      </c>
      <c r="CG697" s="109">
        <v>82</v>
      </c>
      <c r="CH697" s="95">
        <v>161</v>
      </c>
      <c r="CI697" s="50">
        <f t="shared" si="407"/>
        <v>31.634581999151262</v>
      </c>
      <c r="CJ697" s="18" t="str">
        <f t="shared" si="408"/>
        <v>OBESIDAD</v>
      </c>
      <c r="CK697" s="95">
        <f>Hoja1!L699</f>
        <v>4</v>
      </c>
      <c r="CL697" s="10" t="s">
        <v>1112</v>
      </c>
      <c r="CM697" s="94" t="s">
        <v>1221</v>
      </c>
      <c r="CN697" s="92"/>
      <c r="CO697" s="75">
        <v>1</v>
      </c>
      <c r="CP697" s="119" t="str">
        <f t="shared" si="448"/>
        <v>01/01/1800</v>
      </c>
      <c r="CQ697" s="75">
        <v>2</v>
      </c>
      <c r="CR697" s="65" t="s">
        <v>1222</v>
      </c>
      <c r="CS697" s="75">
        <v>0</v>
      </c>
      <c r="CT697" s="110" t="s">
        <v>131</v>
      </c>
      <c r="CU697" s="98" t="s">
        <v>130</v>
      </c>
      <c r="CV697" s="98">
        <v>44168</v>
      </c>
      <c r="CW697" s="102">
        <v>110</v>
      </c>
      <c r="CX697" s="102">
        <v>70</v>
      </c>
      <c r="CY697" s="93" t="s">
        <v>807</v>
      </c>
      <c r="CZ697" s="92" t="s">
        <v>130</v>
      </c>
      <c r="DA697" s="75" t="s">
        <v>807</v>
      </c>
      <c r="DB697" s="92">
        <v>0</v>
      </c>
      <c r="DC697" s="75" t="str">
        <f t="shared" si="409"/>
        <v/>
      </c>
      <c r="DD697" s="16" t="str">
        <f t="shared" si="410"/>
        <v/>
      </c>
      <c r="DE697" s="16" t="str">
        <f t="shared" si="411"/>
        <v/>
      </c>
      <c r="DF697" s="16" t="str">
        <f t="shared" si="427"/>
        <v/>
      </c>
      <c r="DG697" s="16" t="str">
        <f t="shared" si="423"/>
        <v xml:space="preserve"> +  +  + </v>
      </c>
      <c r="DH697" s="16" t="str">
        <f>E697</f>
        <v>HTA</v>
      </c>
      <c r="DI697" s="98">
        <v>43147</v>
      </c>
      <c r="DJ697" s="75" t="str">
        <f t="shared" si="412"/>
        <v>SI</v>
      </c>
      <c r="DL697" s="98"/>
      <c r="DM697" s="98">
        <v>43433</v>
      </c>
      <c r="DN697" s="75" t="str">
        <f t="shared" si="413"/>
        <v>SI</v>
      </c>
      <c r="DO697" s="98"/>
      <c r="DP697" s="75" t="str">
        <f t="shared" si="414"/>
        <v>NO</v>
      </c>
      <c r="DQ697" s="98">
        <v>43608</v>
      </c>
      <c r="DR697" s="75" t="str">
        <f t="shared" si="415"/>
        <v>SI</v>
      </c>
      <c r="DS697" s="98">
        <v>44512</v>
      </c>
      <c r="DT697" s="75" t="str">
        <f t="shared" si="416"/>
        <v>SI</v>
      </c>
      <c r="DU697" s="98"/>
      <c r="DV697" s="75" t="str">
        <f t="shared" si="417"/>
        <v>NO</v>
      </c>
      <c r="DW697" s="98"/>
      <c r="DX697" s="75" t="str">
        <f t="shared" si="418"/>
        <v>NO</v>
      </c>
      <c r="DY697" s="98">
        <v>44497</v>
      </c>
      <c r="DZ697" s="75" t="str">
        <f t="shared" si="419"/>
        <v>SI</v>
      </c>
      <c r="EA697" s="98">
        <v>44339</v>
      </c>
      <c r="EB697" s="75" t="str">
        <f t="shared" si="420"/>
        <v>SI</v>
      </c>
      <c r="EC697" s="98" t="s">
        <v>131</v>
      </c>
      <c r="ED697" s="92" t="s">
        <v>1530</v>
      </c>
      <c r="EE697" s="92" t="s">
        <v>131</v>
      </c>
      <c r="EF697" s="92" t="s">
        <v>1845</v>
      </c>
      <c r="EG697" s="94"/>
      <c r="EH697" s="99"/>
      <c r="EI697" s="99" t="s">
        <v>807</v>
      </c>
      <c r="EJ697" s="99"/>
      <c r="EK697" s="101">
        <v>44497</v>
      </c>
      <c r="EL697" s="92">
        <v>1.1399999999999999</v>
      </c>
      <c r="EM697" s="103">
        <v>44497</v>
      </c>
      <c r="EN697" s="102">
        <v>111.4</v>
      </c>
      <c r="EO697" s="101">
        <v>44497</v>
      </c>
      <c r="EP697" s="92">
        <v>117</v>
      </c>
      <c r="EQ697" s="101">
        <v>44497</v>
      </c>
      <c r="ER697" s="99">
        <f t="shared" si="432"/>
        <v>44.960000000000008</v>
      </c>
      <c r="ES697" s="101">
        <v>44497</v>
      </c>
      <c r="ET697" s="192">
        <v>43</v>
      </c>
      <c r="EU697" s="101">
        <v>44497</v>
      </c>
      <c r="EV697" s="92">
        <v>145.19999999999999</v>
      </c>
      <c r="EW697" s="111">
        <v>44546</v>
      </c>
      <c r="EX697" s="92"/>
      <c r="EY697" s="103"/>
      <c r="EZ697" s="92"/>
      <c r="FA697" s="102"/>
      <c r="FB697" s="102"/>
      <c r="FC697" s="92"/>
      <c r="FD697" s="92"/>
      <c r="FE697" s="103">
        <v>44497</v>
      </c>
      <c r="FF697" s="105">
        <v>4</v>
      </c>
      <c r="FG697" s="101">
        <v>44497</v>
      </c>
      <c r="FH697" s="104" t="s">
        <v>2099</v>
      </c>
      <c r="FI697" s="92"/>
      <c r="FJ697" s="94"/>
      <c r="FK697" s="92"/>
      <c r="FL697" s="97">
        <v>44747</v>
      </c>
      <c r="FM697" s="98" t="s">
        <v>1530</v>
      </c>
      <c r="FN697" s="97">
        <v>44839</v>
      </c>
      <c r="FO697" s="107" t="s">
        <v>807</v>
      </c>
      <c r="FP697" s="92" t="s">
        <v>132</v>
      </c>
      <c r="FQ697" s="92" t="s">
        <v>132</v>
      </c>
      <c r="FR697" s="92" t="s">
        <v>132</v>
      </c>
      <c r="FS697" s="107" t="s">
        <v>807</v>
      </c>
      <c r="FT697" s="92" t="s">
        <v>132</v>
      </c>
      <c r="FU697" s="92" t="s">
        <v>2112</v>
      </c>
      <c r="GM697" s="102"/>
    </row>
    <row r="698" spans="1:195" s="75" customFormat="1" x14ac:dyDescent="0.25">
      <c r="A698" s="85">
        <v>2022</v>
      </c>
      <c r="B698" s="76">
        <v>44926</v>
      </c>
      <c r="C698" s="85" t="s">
        <v>121</v>
      </c>
      <c r="D698" s="85" t="s">
        <v>122</v>
      </c>
      <c r="E698" s="85" t="s">
        <v>1474</v>
      </c>
      <c r="F698" s="77">
        <f t="shared" si="425"/>
        <v>697</v>
      </c>
      <c r="G698" s="85" t="s">
        <v>1586</v>
      </c>
      <c r="H698" s="85">
        <v>86</v>
      </c>
      <c r="I698" s="85" t="s">
        <v>797</v>
      </c>
      <c r="J698" s="217" t="s">
        <v>1049</v>
      </c>
      <c r="K698" s="77" t="str">
        <f>VLOOKUP(J698,[1]CodMpios!$B$1075:$E$1087,4,FALSE)</f>
        <v>86569 - Puerto Caicedo</v>
      </c>
      <c r="L698" s="77" t="str">
        <f>VLOOKUP($J698,[1]Coord_Mpios_X_Y!$B$102:$K$114,9,FALSE)</f>
        <v>0,725071229850</v>
      </c>
      <c r="M698" s="77" t="str">
        <f>VLOOKUP($J698,[1]Coord_Mpios_X_Y!$B$102:$K$114,10,FALSE)</f>
        <v>-76,480994051174</v>
      </c>
      <c r="N698" s="86" t="s">
        <v>1592</v>
      </c>
      <c r="O698" s="86" t="s">
        <v>1776</v>
      </c>
      <c r="P698" s="218"/>
      <c r="Q698" s="85" t="s">
        <v>126</v>
      </c>
      <c r="R698" s="108">
        <v>16590903</v>
      </c>
      <c r="S698" s="62" t="str">
        <f t="shared" si="406"/>
        <v>CC16590903</v>
      </c>
      <c r="T698" s="91" t="s">
        <v>205</v>
      </c>
      <c r="U698" s="85" t="s">
        <v>777</v>
      </c>
      <c r="V698" s="91" t="s">
        <v>414</v>
      </c>
      <c r="W698" s="85" t="s">
        <v>952</v>
      </c>
      <c r="X698" s="87">
        <v>19985</v>
      </c>
      <c r="Y698" s="89">
        <f t="shared" si="421"/>
        <v>54</v>
      </c>
      <c r="Z698" s="63">
        <f>VLOOKUP($Y698,[1]Edades!$A$3:$H$153,4,FALSE)</f>
        <v>5</v>
      </c>
      <c r="AA698" s="63" t="str">
        <f>VLOOKUP($Y698,[1]Edades!$A$3:$H$153,6,FALSE)</f>
        <v>5 - Adultez</v>
      </c>
      <c r="AB698" s="63">
        <f>VLOOKUP($Y698,[1]Edades!$A$3:$H$153,7,FALSE)</f>
        <v>11</v>
      </c>
      <c r="AC698" s="63" t="str">
        <f>VLOOKUP($Y698,[1]Edades!$A$3:$H$153,8,FALSE)</f>
        <v>50-54</v>
      </c>
      <c r="AD698" s="91" t="s">
        <v>1589</v>
      </c>
      <c r="AE698" s="85">
        <v>1</v>
      </c>
      <c r="AF698" s="85" t="s">
        <v>807</v>
      </c>
      <c r="AG698" s="86" t="s">
        <v>363</v>
      </c>
      <c r="AH698" s="86" t="s">
        <v>130</v>
      </c>
      <c r="AI698" s="85" t="s">
        <v>807</v>
      </c>
      <c r="AJ698" s="85" t="s">
        <v>807</v>
      </c>
      <c r="AK698" s="86" t="s">
        <v>1592</v>
      </c>
      <c r="AL698" s="86" t="s">
        <v>1602</v>
      </c>
      <c r="AM698" s="85" t="s">
        <v>1786</v>
      </c>
      <c r="AN698" s="85" t="s">
        <v>131</v>
      </c>
      <c r="AO698" s="85" t="s">
        <v>131</v>
      </c>
      <c r="AP698" s="85" t="s">
        <v>131</v>
      </c>
      <c r="AQ698" s="75" t="s">
        <v>1841</v>
      </c>
      <c r="AR698" s="53" t="str">
        <f t="shared" si="422"/>
        <v>86569 - Puerto Caicedo</v>
      </c>
      <c r="AS698" s="85" t="s">
        <v>1791</v>
      </c>
      <c r="AT698" s="85">
        <v>3113017389</v>
      </c>
      <c r="AU698" s="85" t="s">
        <v>1219</v>
      </c>
      <c r="AV698" s="85"/>
      <c r="AW698" s="85"/>
      <c r="AX698" s="85"/>
      <c r="AY698" s="85"/>
      <c r="AZ698" s="85"/>
      <c r="BA698" s="85">
        <v>86</v>
      </c>
      <c r="BB698" s="85" t="s">
        <v>1778</v>
      </c>
      <c r="BC698" s="85">
        <v>86569</v>
      </c>
      <c r="BD698" s="85" t="s">
        <v>1791</v>
      </c>
      <c r="BE698" s="89">
        <v>860010017201</v>
      </c>
      <c r="BF698" s="49" t="s">
        <v>1085</v>
      </c>
      <c r="BG698" s="85" t="s">
        <v>1779</v>
      </c>
      <c r="BH698" s="85" t="s">
        <v>1780</v>
      </c>
      <c r="BI698" s="85">
        <v>4201616</v>
      </c>
      <c r="BJ698" s="85"/>
      <c r="BK698" s="85"/>
      <c r="BL698" s="85" t="s">
        <v>807</v>
      </c>
      <c r="BM698" s="85" t="s">
        <v>130</v>
      </c>
      <c r="BN698" s="85" t="s">
        <v>132</v>
      </c>
      <c r="BO698" s="85">
        <v>0</v>
      </c>
      <c r="BP698" s="85" t="s">
        <v>132</v>
      </c>
      <c r="BQ698" s="85" t="s">
        <v>132</v>
      </c>
      <c r="BR698" s="85" t="s">
        <v>1676</v>
      </c>
      <c r="BS698" s="85" t="s">
        <v>132</v>
      </c>
      <c r="BT698" s="90">
        <v>44916</v>
      </c>
      <c r="BU698" s="85" t="s">
        <v>1677</v>
      </c>
      <c r="BV698" s="85" t="s">
        <v>130</v>
      </c>
      <c r="BW698" s="91" t="s">
        <v>131</v>
      </c>
      <c r="BX698" s="85"/>
      <c r="BY698" s="85" t="s">
        <v>131</v>
      </c>
      <c r="BZ698" s="85" t="s">
        <v>131</v>
      </c>
      <c r="CA698" s="85" t="s">
        <v>132</v>
      </c>
      <c r="CB698" s="85" t="s">
        <v>1913</v>
      </c>
      <c r="CC698" s="85"/>
      <c r="CD698" s="85" t="s">
        <v>131</v>
      </c>
      <c r="CE698" s="88" t="s">
        <v>1681</v>
      </c>
      <c r="CF698" s="80" t="str">
        <f t="shared" ref="CF698:CF742" si="449">E698</f>
        <v>DM</v>
      </c>
      <c r="CG698" s="109">
        <v>84</v>
      </c>
      <c r="CH698" s="95">
        <v>172</v>
      </c>
      <c r="CI698" s="50">
        <f t="shared" si="407"/>
        <v>28.393726338561386</v>
      </c>
      <c r="CJ698" s="18" t="str">
        <f t="shared" si="408"/>
        <v>SOBREPESO</v>
      </c>
      <c r="CK698" s="95">
        <f>Hoja1!L700</f>
        <v>10</v>
      </c>
      <c r="CL698" s="10" t="s">
        <v>1112</v>
      </c>
      <c r="CM698" s="94" t="s">
        <v>1221</v>
      </c>
      <c r="CN698" s="92"/>
      <c r="CO698" s="92">
        <v>2</v>
      </c>
      <c r="CP698" s="65" t="s">
        <v>1222</v>
      </c>
      <c r="CQ698" s="75">
        <v>1</v>
      </c>
      <c r="CR698" s="94" t="s">
        <v>1221</v>
      </c>
      <c r="CS698" s="75">
        <v>1</v>
      </c>
      <c r="CT698" s="110" t="s">
        <v>1707</v>
      </c>
      <c r="CU698" s="93" t="s">
        <v>807</v>
      </c>
      <c r="CV698" s="92"/>
      <c r="CW698" s="102">
        <v>120</v>
      </c>
      <c r="CX698" s="102">
        <v>80</v>
      </c>
      <c r="CY698" s="93" t="s">
        <v>807</v>
      </c>
      <c r="CZ698" s="92" t="s">
        <v>130</v>
      </c>
      <c r="DA698" s="75" t="s">
        <v>807</v>
      </c>
      <c r="DB698" s="92">
        <v>0</v>
      </c>
      <c r="DC698" s="75" t="str">
        <f t="shared" si="409"/>
        <v/>
      </c>
      <c r="DD698" s="16" t="str">
        <f t="shared" si="410"/>
        <v/>
      </c>
      <c r="DE698" s="16" t="str">
        <f t="shared" si="411"/>
        <v/>
      </c>
      <c r="DF698" s="16" t="str">
        <f t="shared" si="427"/>
        <v/>
      </c>
      <c r="DG698" s="16" t="str">
        <f t="shared" si="423"/>
        <v xml:space="preserve"> +  +  + </v>
      </c>
      <c r="DH698" s="16" t="str">
        <f t="shared" ref="DH698:DH700" si="450">E698</f>
        <v>DM</v>
      </c>
      <c r="DI698" s="98">
        <v>43445</v>
      </c>
      <c r="DJ698" s="75" t="str">
        <f t="shared" si="412"/>
        <v>SI</v>
      </c>
      <c r="DL698" s="98"/>
      <c r="DM698" s="98"/>
      <c r="DN698" s="75" t="str">
        <f t="shared" si="413"/>
        <v>NO</v>
      </c>
      <c r="DO698" s="98"/>
      <c r="DP698" s="75" t="str">
        <f t="shared" si="414"/>
        <v>NO</v>
      </c>
      <c r="DQ698" s="98"/>
      <c r="DR698" s="75" t="str">
        <f t="shared" si="415"/>
        <v>NO</v>
      </c>
      <c r="DS698" s="98">
        <v>43399</v>
      </c>
      <c r="DT698" s="75" t="str">
        <f t="shared" si="416"/>
        <v>SI</v>
      </c>
      <c r="DU698" s="98"/>
      <c r="DV698" s="75" t="str">
        <f t="shared" si="417"/>
        <v>NO</v>
      </c>
      <c r="DW698" s="98"/>
      <c r="DX698" s="75" t="str">
        <f t="shared" si="418"/>
        <v>NO</v>
      </c>
      <c r="DY698" s="98">
        <v>44495</v>
      </c>
      <c r="DZ698" s="75" t="str">
        <f t="shared" si="419"/>
        <v>SI</v>
      </c>
      <c r="EA698" s="98"/>
      <c r="EB698" s="75" t="str">
        <f t="shared" si="420"/>
        <v>NO</v>
      </c>
      <c r="EC698" s="98" t="s">
        <v>807</v>
      </c>
      <c r="ED698" s="92" t="s">
        <v>1530</v>
      </c>
      <c r="EE698" s="92"/>
      <c r="EF698" s="98" t="s">
        <v>807</v>
      </c>
      <c r="EG698" s="94"/>
      <c r="EH698" s="99" t="s">
        <v>131</v>
      </c>
      <c r="EI698" s="99" t="s">
        <v>807</v>
      </c>
      <c r="EJ698" s="99"/>
      <c r="EK698" s="101">
        <v>44495</v>
      </c>
      <c r="EL698" s="92">
        <v>0.64</v>
      </c>
      <c r="EM698" s="103">
        <v>44495</v>
      </c>
      <c r="EN698" s="102">
        <v>108</v>
      </c>
      <c r="EO698" s="101">
        <v>44495</v>
      </c>
      <c r="EP698" s="92">
        <v>181</v>
      </c>
      <c r="EQ698" s="101">
        <v>44495</v>
      </c>
      <c r="ER698" s="99">
        <f t="shared" si="432"/>
        <v>104.4</v>
      </c>
      <c r="ES698" s="101">
        <v>44495</v>
      </c>
      <c r="ET698" s="192">
        <v>45</v>
      </c>
      <c r="EU698" s="101">
        <v>44495</v>
      </c>
      <c r="EV698" s="92">
        <v>158</v>
      </c>
      <c r="EW698" s="101"/>
      <c r="EX698" s="92"/>
      <c r="EY698" s="103">
        <v>44495</v>
      </c>
      <c r="EZ698" s="92">
        <v>6.3</v>
      </c>
      <c r="FA698" s="102"/>
      <c r="FB698" s="102"/>
      <c r="FC698" s="92"/>
      <c r="FD698" s="92"/>
      <c r="FE698" s="103"/>
      <c r="FF698" s="105"/>
      <c r="FG698" s="101">
        <v>44495</v>
      </c>
      <c r="FH698" s="105">
        <v>180</v>
      </c>
      <c r="FI698" s="92"/>
      <c r="FJ698" s="94"/>
      <c r="FK698" s="92"/>
      <c r="FL698" s="97">
        <v>44916</v>
      </c>
      <c r="FM698" s="98" t="s">
        <v>1530</v>
      </c>
      <c r="FN698" s="97">
        <v>45006</v>
      </c>
      <c r="FO698" s="107"/>
      <c r="FP698" s="92" t="s">
        <v>132</v>
      </c>
      <c r="FQ698" s="92" t="s">
        <v>132</v>
      </c>
      <c r="FR698" s="92" t="s">
        <v>132</v>
      </c>
      <c r="FS698" s="107" t="s">
        <v>807</v>
      </c>
      <c r="FT698" s="92" t="s">
        <v>132</v>
      </c>
      <c r="FU698" s="92"/>
      <c r="GM698" s="102"/>
    </row>
    <row r="699" spans="1:195" s="75" customFormat="1" x14ac:dyDescent="0.25">
      <c r="A699" s="85">
        <v>2022</v>
      </c>
      <c r="B699" s="76">
        <v>44926</v>
      </c>
      <c r="C699" s="85" t="s">
        <v>121</v>
      </c>
      <c r="D699" s="85" t="s">
        <v>122</v>
      </c>
      <c r="E699" s="85" t="s">
        <v>1474</v>
      </c>
      <c r="F699" s="77">
        <f t="shared" si="425"/>
        <v>698</v>
      </c>
      <c r="G699" s="85" t="s">
        <v>1586</v>
      </c>
      <c r="H699" s="85">
        <v>86</v>
      </c>
      <c r="I699" s="85" t="s">
        <v>797</v>
      </c>
      <c r="J699" s="217" t="s">
        <v>1058</v>
      </c>
      <c r="K699" s="77" t="str">
        <f>VLOOKUP(J699,[1]CodMpios!$B$1075:$E$1087,4,FALSE)</f>
        <v>86865 - Valle Del Guamuez</v>
      </c>
      <c r="L699" s="77" t="str">
        <f>VLOOKUP($J699,[1]Coord_Mpios_X_Y!$B$102:$K$114,9,FALSE)</f>
        <v>0,412963687717</v>
      </c>
      <c r="M699" s="77" t="str">
        <f>VLOOKUP($J699,[1]Coord_Mpios_X_Y!$B$102:$K$114,10,FALSE)</f>
        <v>-76,884092895363</v>
      </c>
      <c r="N699" s="86" t="s">
        <v>1775</v>
      </c>
      <c r="O699" s="86" t="s">
        <v>1776</v>
      </c>
      <c r="P699" s="218"/>
      <c r="Q699" s="85" t="s">
        <v>126</v>
      </c>
      <c r="R699" s="108">
        <v>16791458</v>
      </c>
      <c r="S699" s="62" t="str">
        <f t="shared" si="406"/>
        <v>CC16791458</v>
      </c>
      <c r="T699" s="91" t="s">
        <v>709</v>
      </c>
      <c r="U699" s="85" t="s">
        <v>530</v>
      </c>
      <c r="V699" s="85" t="s">
        <v>1457</v>
      </c>
      <c r="W699" s="85" t="s">
        <v>256</v>
      </c>
      <c r="X699" s="193">
        <v>26145</v>
      </c>
      <c r="Y699" s="89">
        <f t="shared" si="421"/>
        <v>71</v>
      </c>
      <c r="Z699" s="63">
        <f>VLOOKUP($Y699,[1]Edades!$A$3:$H$153,4,FALSE)</f>
        <v>6</v>
      </c>
      <c r="AA699" s="63" t="str">
        <f>VLOOKUP($Y699,[1]Edades!$A$3:$H$153,6,FALSE)</f>
        <v>6 - Persona mayor</v>
      </c>
      <c r="AB699" s="63">
        <f>VLOOKUP($Y699,[1]Edades!$A$3:$H$153,7,FALSE)</f>
        <v>15</v>
      </c>
      <c r="AC699" s="63" t="str">
        <f>VLOOKUP($Y699,[1]Edades!$A$3:$H$153,8,FALSE)</f>
        <v>70-74</v>
      </c>
      <c r="AD699" s="91" t="s">
        <v>1589</v>
      </c>
      <c r="AE699" s="85">
        <v>1</v>
      </c>
      <c r="AF699" s="85" t="s">
        <v>807</v>
      </c>
      <c r="AG699" s="86" t="s">
        <v>1777</v>
      </c>
      <c r="AH699" s="85" t="s">
        <v>807</v>
      </c>
      <c r="AI699" s="85" t="s">
        <v>807</v>
      </c>
      <c r="AJ699" s="85" t="s">
        <v>807</v>
      </c>
      <c r="AK699" s="86" t="s">
        <v>1775</v>
      </c>
      <c r="AL699" s="86" t="s">
        <v>1600</v>
      </c>
      <c r="AM699" s="85" t="s">
        <v>1786</v>
      </c>
      <c r="AN699" s="85" t="s">
        <v>131</v>
      </c>
      <c r="AO699" s="85" t="s">
        <v>131</v>
      </c>
      <c r="AP699" s="85" t="s">
        <v>131</v>
      </c>
      <c r="AQ699" s="75" t="s">
        <v>1841</v>
      </c>
      <c r="AR699" s="53" t="str">
        <f t="shared" si="422"/>
        <v>86865 - Valle Del Guamuez</v>
      </c>
      <c r="AS699" s="85" t="s">
        <v>1668</v>
      </c>
      <c r="AT699" s="88">
        <v>3214965467</v>
      </c>
      <c r="AU699" s="85" t="s">
        <v>1219</v>
      </c>
      <c r="AV699" s="85"/>
      <c r="AW699" s="85"/>
      <c r="AX699" s="85"/>
      <c r="AY699" s="85"/>
      <c r="AZ699" s="85"/>
      <c r="BA699" s="85">
        <v>86</v>
      </c>
      <c r="BB699" s="85" t="s">
        <v>1778</v>
      </c>
      <c r="BC699" s="85">
        <v>86865</v>
      </c>
      <c r="BD699" s="85" t="s">
        <v>1668</v>
      </c>
      <c r="BE699" s="89">
        <v>860010017201</v>
      </c>
      <c r="BF699" s="49" t="s">
        <v>1084</v>
      </c>
      <c r="BG699" s="85" t="s">
        <v>1779</v>
      </c>
      <c r="BH699" s="85" t="s">
        <v>1780</v>
      </c>
      <c r="BI699" s="85">
        <v>4201616</v>
      </c>
      <c r="BJ699" s="85"/>
      <c r="BK699" s="85"/>
      <c r="BL699" s="85" t="s">
        <v>807</v>
      </c>
      <c r="BM699" s="85" t="s">
        <v>807</v>
      </c>
      <c r="BN699" s="85" t="s">
        <v>807</v>
      </c>
      <c r="BO699" s="85">
        <v>0</v>
      </c>
      <c r="BP699" s="85" t="s">
        <v>132</v>
      </c>
      <c r="BQ699" s="85" t="s">
        <v>132</v>
      </c>
      <c r="BR699" s="85" t="s">
        <v>807</v>
      </c>
      <c r="BS699" s="85" t="s">
        <v>807</v>
      </c>
      <c r="BT699" s="90"/>
      <c r="BU699" s="85" t="s">
        <v>1677</v>
      </c>
      <c r="BV699" s="85" t="s">
        <v>130</v>
      </c>
      <c r="BW699" s="91" t="s">
        <v>807</v>
      </c>
      <c r="BX699" s="85"/>
      <c r="BY699" s="91" t="s">
        <v>807</v>
      </c>
      <c r="BZ699" s="85" t="s">
        <v>807</v>
      </c>
      <c r="CA699" s="85" t="s">
        <v>807</v>
      </c>
      <c r="CB699" s="85"/>
      <c r="CC699" s="85"/>
      <c r="CD699" s="207" t="s">
        <v>807</v>
      </c>
      <c r="CE699" s="88" t="s">
        <v>1681</v>
      </c>
      <c r="CF699" s="80" t="str">
        <f t="shared" si="449"/>
        <v>DM</v>
      </c>
      <c r="CG699" s="98"/>
      <c r="CH699" s="98"/>
      <c r="CI699" s="50" t="e">
        <f t="shared" si="407"/>
        <v>#DIV/0!</v>
      </c>
      <c r="CJ699" s="18" t="str">
        <f t="shared" si="408"/>
        <v>SIN DATO</v>
      </c>
      <c r="CK699" s="95" t="e">
        <f>Hoja1!L701</f>
        <v>#NUM!</v>
      </c>
      <c r="CL699" s="10" t="s">
        <v>807</v>
      </c>
      <c r="CM699" s="94" t="s">
        <v>1221</v>
      </c>
      <c r="CN699" s="92"/>
      <c r="CO699" s="93">
        <v>2</v>
      </c>
      <c r="CP699" s="65" t="s">
        <v>1222</v>
      </c>
      <c r="CQ699" s="75">
        <v>1</v>
      </c>
      <c r="CR699" s="94" t="s">
        <v>1221</v>
      </c>
      <c r="CS699" s="75">
        <v>1</v>
      </c>
      <c r="CT699" s="110" t="s">
        <v>1707</v>
      </c>
      <c r="CU699" s="93" t="s">
        <v>807</v>
      </c>
      <c r="CV699" s="92"/>
      <c r="CW699" s="93"/>
      <c r="CX699" s="93"/>
      <c r="CY699" s="93" t="s">
        <v>807</v>
      </c>
      <c r="CZ699" s="93" t="s">
        <v>807</v>
      </c>
      <c r="DA699" s="75" t="s">
        <v>807</v>
      </c>
      <c r="DB699" s="92">
        <v>0</v>
      </c>
      <c r="DC699" s="75" t="str">
        <f t="shared" si="409"/>
        <v/>
      </c>
      <c r="DD699" s="16" t="str">
        <f t="shared" si="410"/>
        <v/>
      </c>
      <c r="DE699" s="16" t="str">
        <f t="shared" si="411"/>
        <v/>
      </c>
      <c r="DF699" s="16" t="str">
        <f t="shared" si="427"/>
        <v/>
      </c>
      <c r="DG699" s="16" t="str">
        <f t="shared" si="423"/>
        <v xml:space="preserve"> +  +  + </v>
      </c>
      <c r="DH699" s="16" t="str">
        <f t="shared" si="450"/>
        <v>DM</v>
      </c>
      <c r="DI699" s="98"/>
      <c r="DJ699" s="75" t="str">
        <f t="shared" si="412"/>
        <v>NO</v>
      </c>
      <c r="DL699" s="98"/>
      <c r="DM699" s="114">
        <v>44772</v>
      </c>
      <c r="DN699" s="75" t="str">
        <f t="shared" si="413"/>
        <v>SI</v>
      </c>
      <c r="DO699" s="98"/>
      <c r="DP699" s="75" t="str">
        <f t="shared" si="414"/>
        <v>NO</v>
      </c>
      <c r="DQ699" s="98"/>
      <c r="DR699" s="75" t="str">
        <f t="shared" si="415"/>
        <v>NO</v>
      </c>
      <c r="DS699" s="98"/>
      <c r="DT699" s="75" t="str">
        <f t="shared" si="416"/>
        <v>NO</v>
      </c>
      <c r="DU699" s="98"/>
      <c r="DV699" s="75" t="str">
        <f t="shared" si="417"/>
        <v>NO</v>
      </c>
      <c r="DW699" s="98"/>
      <c r="DX699" s="75" t="str">
        <f t="shared" si="418"/>
        <v>NO</v>
      </c>
      <c r="DY699" s="98"/>
      <c r="DZ699" s="75" t="str">
        <f t="shared" si="419"/>
        <v>NO</v>
      </c>
      <c r="EA699" s="98"/>
      <c r="EB699" s="75" t="str">
        <f t="shared" si="420"/>
        <v>NO</v>
      </c>
      <c r="EC699" s="98" t="s">
        <v>807</v>
      </c>
      <c r="ED699" s="92" t="s">
        <v>1530</v>
      </c>
      <c r="EE699" s="92"/>
      <c r="EF699" s="98" t="s">
        <v>807</v>
      </c>
      <c r="EG699" s="94"/>
      <c r="EH699" s="99" t="s">
        <v>131</v>
      </c>
      <c r="EI699" s="99" t="s">
        <v>807</v>
      </c>
      <c r="EJ699" s="99"/>
      <c r="EK699" s="101"/>
      <c r="EL699" s="92"/>
      <c r="EM699" s="103"/>
      <c r="EN699" s="102"/>
      <c r="EO699" s="101"/>
      <c r="EP699" s="92"/>
      <c r="EQ699" s="101"/>
      <c r="ER699" s="99">
        <f t="shared" si="432"/>
        <v>0</v>
      </c>
      <c r="ES699" s="101"/>
      <c r="ET699" s="192"/>
      <c r="EU699" s="101"/>
      <c r="EV699" s="92"/>
      <c r="EW699" s="101"/>
      <c r="EX699" s="92"/>
      <c r="EY699" s="103"/>
      <c r="EZ699" s="92"/>
      <c r="FA699" s="102"/>
      <c r="FB699" s="102"/>
      <c r="FC699" s="92"/>
      <c r="FD699" s="92"/>
      <c r="FE699" s="103"/>
      <c r="FF699" s="105"/>
      <c r="FG699" s="101"/>
      <c r="FH699" s="105"/>
      <c r="FI699" s="92"/>
      <c r="FJ699" s="94"/>
      <c r="FK699" s="92"/>
      <c r="FL699" s="98">
        <v>44772</v>
      </c>
      <c r="FM699" s="98" t="s">
        <v>1530</v>
      </c>
      <c r="FN699" s="97">
        <v>44864</v>
      </c>
      <c r="FO699" s="107" t="s">
        <v>807</v>
      </c>
      <c r="FP699" s="107" t="s">
        <v>807</v>
      </c>
      <c r="FQ699" s="107" t="s">
        <v>807</v>
      </c>
      <c r="FR699" s="107" t="s">
        <v>807</v>
      </c>
      <c r="FS699" s="92" t="s">
        <v>807</v>
      </c>
      <c r="FT699" s="107" t="s">
        <v>807</v>
      </c>
      <c r="FU699" s="92"/>
      <c r="GM699" s="102"/>
    </row>
    <row r="700" spans="1:195" s="75" customFormat="1" x14ac:dyDescent="0.25">
      <c r="A700" s="85">
        <v>2022</v>
      </c>
      <c r="B700" s="76">
        <v>44926</v>
      </c>
      <c r="C700" s="85" t="s">
        <v>121</v>
      </c>
      <c r="D700" s="85" t="s">
        <v>122</v>
      </c>
      <c r="E700" s="85" t="s">
        <v>1474</v>
      </c>
      <c r="F700" s="77">
        <f t="shared" si="425"/>
        <v>699</v>
      </c>
      <c r="G700" s="85" t="s">
        <v>1586</v>
      </c>
      <c r="H700" s="85">
        <v>86</v>
      </c>
      <c r="I700" s="85" t="s">
        <v>797</v>
      </c>
      <c r="J700" s="217" t="s">
        <v>1049</v>
      </c>
      <c r="K700" s="77" t="str">
        <f>VLOOKUP(J700,[1]CodMpios!$B$1075:$E$1087,4,FALSE)</f>
        <v>86569 - Puerto Caicedo</v>
      </c>
      <c r="L700" s="77" t="str">
        <f>VLOOKUP($J700,[1]Coord_Mpios_X_Y!$B$102:$K$114,9,FALSE)</f>
        <v>0,725071229850</v>
      </c>
      <c r="M700" s="77" t="str">
        <f>VLOOKUP($J700,[1]Coord_Mpios_X_Y!$B$102:$K$114,10,FALSE)</f>
        <v>-76,480994051174</v>
      </c>
      <c r="N700" s="86" t="s">
        <v>1775</v>
      </c>
      <c r="O700" s="86" t="s">
        <v>1776</v>
      </c>
      <c r="P700" s="218"/>
      <c r="Q700" s="85" t="s">
        <v>126</v>
      </c>
      <c r="R700" s="108">
        <v>18102967</v>
      </c>
      <c r="S700" s="62" t="str">
        <f t="shared" si="406"/>
        <v>CC18102967</v>
      </c>
      <c r="T700" s="91" t="s">
        <v>757</v>
      </c>
      <c r="U700" s="85" t="s">
        <v>142</v>
      </c>
      <c r="V700" s="91" t="s">
        <v>217</v>
      </c>
      <c r="W700" s="85" t="s">
        <v>149</v>
      </c>
      <c r="X700" s="87">
        <v>23189</v>
      </c>
      <c r="Y700" s="89">
        <f t="shared" si="421"/>
        <v>63</v>
      </c>
      <c r="Z700" s="63">
        <f>VLOOKUP($Y700,[1]Edades!$A$3:$H$153,4,FALSE)</f>
        <v>6</v>
      </c>
      <c r="AA700" s="63" t="str">
        <f>VLOOKUP($Y700,[1]Edades!$A$3:$H$153,6,FALSE)</f>
        <v>6 - Persona mayor</v>
      </c>
      <c r="AB700" s="63">
        <f>VLOOKUP($Y700,[1]Edades!$A$3:$H$153,7,FALSE)</f>
        <v>13</v>
      </c>
      <c r="AC700" s="63" t="str">
        <f>VLOOKUP($Y700,[1]Edades!$A$3:$H$153,8,FALSE)</f>
        <v>60-64</v>
      </c>
      <c r="AD700" s="91" t="s">
        <v>1589</v>
      </c>
      <c r="AE700" s="85">
        <v>1</v>
      </c>
      <c r="AF700" s="85" t="s">
        <v>807</v>
      </c>
      <c r="AG700" s="86" t="s">
        <v>212</v>
      </c>
      <c r="AH700" s="86" t="s">
        <v>130</v>
      </c>
      <c r="AI700" s="85" t="s">
        <v>807</v>
      </c>
      <c r="AJ700" s="85" t="s">
        <v>807</v>
      </c>
      <c r="AK700" s="86" t="s">
        <v>1775</v>
      </c>
      <c r="AL700" s="86" t="s">
        <v>1600</v>
      </c>
      <c r="AM700" s="85" t="s">
        <v>1786</v>
      </c>
      <c r="AN700" s="85" t="s">
        <v>131</v>
      </c>
      <c r="AO700" s="85" t="s">
        <v>131</v>
      </c>
      <c r="AP700" s="85" t="s">
        <v>131</v>
      </c>
      <c r="AQ700" s="75" t="s">
        <v>1841</v>
      </c>
      <c r="AR700" s="53" t="str">
        <f t="shared" si="422"/>
        <v>86569 - Puerto Caicedo</v>
      </c>
      <c r="AS700" s="85" t="s">
        <v>1791</v>
      </c>
      <c r="AT700" s="85">
        <v>3115390530</v>
      </c>
      <c r="AU700" s="85" t="s">
        <v>1219</v>
      </c>
      <c r="AV700" s="85"/>
      <c r="AW700" s="85"/>
      <c r="AX700" s="85"/>
      <c r="AY700" s="85"/>
      <c r="AZ700" s="85"/>
      <c r="BA700" s="85">
        <v>86</v>
      </c>
      <c r="BB700" s="85" t="s">
        <v>1778</v>
      </c>
      <c r="BC700" s="85">
        <v>86569</v>
      </c>
      <c r="BD700" s="85" t="s">
        <v>1791</v>
      </c>
      <c r="BE700" s="89">
        <v>860010017201</v>
      </c>
      <c r="BF700" s="49" t="s">
        <v>1085</v>
      </c>
      <c r="BG700" s="85" t="s">
        <v>1779</v>
      </c>
      <c r="BH700" s="85" t="s">
        <v>1780</v>
      </c>
      <c r="BI700" s="85">
        <v>4201616</v>
      </c>
      <c r="BJ700" s="85"/>
      <c r="BK700" s="85"/>
      <c r="BL700" s="85" t="s">
        <v>807</v>
      </c>
      <c r="BM700" s="85" t="s">
        <v>130</v>
      </c>
      <c r="BN700" s="85" t="s">
        <v>132</v>
      </c>
      <c r="BO700" s="85">
        <v>0</v>
      </c>
      <c r="BP700" s="85" t="s">
        <v>132</v>
      </c>
      <c r="BQ700" s="85" t="s">
        <v>132</v>
      </c>
      <c r="BR700" s="85" t="s">
        <v>1676</v>
      </c>
      <c r="BS700" s="85" t="s">
        <v>132</v>
      </c>
      <c r="BT700" s="90">
        <v>44797</v>
      </c>
      <c r="BU700" s="85" t="s">
        <v>1677</v>
      </c>
      <c r="BV700" s="85" t="s">
        <v>130</v>
      </c>
      <c r="BW700" s="91" t="s">
        <v>131</v>
      </c>
      <c r="BX700" s="85"/>
      <c r="BY700" s="85" t="s">
        <v>131</v>
      </c>
      <c r="BZ700" s="85" t="s">
        <v>131</v>
      </c>
      <c r="CA700" s="85" t="s">
        <v>132</v>
      </c>
      <c r="CB700" s="126" t="s">
        <v>2113</v>
      </c>
      <c r="CC700" s="85"/>
      <c r="CD700" s="85" t="s">
        <v>1532</v>
      </c>
      <c r="CE700" s="88" t="s">
        <v>1681</v>
      </c>
      <c r="CF700" s="80" t="str">
        <f t="shared" si="449"/>
        <v>DM</v>
      </c>
      <c r="CG700" s="109">
        <v>68</v>
      </c>
      <c r="CH700" s="95">
        <v>160</v>
      </c>
      <c r="CI700" s="50">
        <f t="shared" si="407"/>
        <v>26.562499999999996</v>
      </c>
      <c r="CJ700" s="18" t="str">
        <f t="shared" si="408"/>
        <v>SOBREPESO</v>
      </c>
      <c r="CK700" s="95" t="e">
        <f>Hoja1!L702</f>
        <v>#DIV/0!</v>
      </c>
      <c r="CL700" s="10" t="s">
        <v>807</v>
      </c>
      <c r="CM700" s="94" t="s">
        <v>1221</v>
      </c>
      <c r="CN700" s="92"/>
      <c r="CO700" s="92">
        <v>2</v>
      </c>
      <c r="CP700" s="65" t="s">
        <v>1222</v>
      </c>
      <c r="CQ700" s="75">
        <v>1</v>
      </c>
      <c r="CR700" s="94" t="s">
        <v>1221</v>
      </c>
      <c r="CS700" s="75">
        <v>1</v>
      </c>
      <c r="CT700" s="110" t="s">
        <v>1707</v>
      </c>
      <c r="CU700" s="93" t="s">
        <v>807</v>
      </c>
      <c r="CV700" s="92"/>
      <c r="CW700" s="102">
        <v>120</v>
      </c>
      <c r="CX700" s="102">
        <v>80</v>
      </c>
      <c r="CY700" s="93" t="s">
        <v>807</v>
      </c>
      <c r="CZ700" s="92" t="s">
        <v>130</v>
      </c>
      <c r="DA700" s="75" t="s">
        <v>807</v>
      </c>
      <c r="DB700" s="92">
        <v>0</v>
      </c>
      <c r="DC700" s="75" t="str">
        <f t="shared" si="409"/>
        <v/>
      </c>
      <c r="DD700" s="16" t="str">
        <f t="shared" si="410"/>
        <v/>
      </c>
      <c r="DE700" s="16" t="str">
        <f t="shared" si="411"/>
        <v/>
      </c>
      <c r="DF700" s="16" t="str">
        <f t="shared" si="427"/>
        <v/>
      </c>
      <c r="DG700" s="16" t="str">
        <f t="shared" si="423"/>
        <v xml:space="preserve"> +  +  + </v>
      </c>
      <c r="DH700" s="16" t="str">
        <f t="shared" si="450"/>
        <v>DM</v>
      </c>
      <c r="DI700" s="98">
        <v>43445</v>
      </c>
      <c r="DJ700" s="75" t="str">
        <f t="shared" si="412"/>
        <v>SI</v>
      </c>
      <c r="DL700" s="98"/>
      <c r="DM700" s="98">
        <v>43725</v>
      </c>
      <c r="DN700" s="75" t="str">
        <f t="shared" si="413"/>
        <v>SI</v>
      </c>
      <c r="DO700" s="98"/>
      <c r="DP700" s="75" t="str">
        <f t="shared" si="414"/>
        <v>NO</v>
      </c>
      <c r="DQ700" s="98"/>
      <c r="DR700" s="75" t="str">
        <f t="shared" si="415"/>
        <v>NO</v>
      </c>
      <c r="DS700" s="98">
        <v>43399</v>
      </c>
      <c r="DT700" s="75" t="str">
        <f t="shared" si="416"/>
        <v>SI</v>
      </c>
      <c r="DU700" s="98"/>
      <c r="DV700" s="75" t="str">
        <f t="shared" si="417"/>
        <v>NO</v>
      </c>
      <c r="DW700" s="98"/>
      <c r="DX700" s="75" t="str">
        <f t="shared" si="418"/>
        <v>NO</v>
      </c>
      <c r="DY700" s="98"/>
      <c r="DZ700" s="75" t="str">
        <f t="shared" si="419"/>
        <v>NO</v>
      </c>
      <c r="EA700" s="98"/>
      <c r="EB700" s="75" t="str">
        <f t="shared" si="420"/>
        <v>NO</v>
      </c>
      <c r="EC700" s="98" t="s">
        <v>807</v>
      </c>
      <c r="ED700" s="92" t="s">
        <v>1530</v>
      </c>
      <c r="EE700" s="92"/>
      <c r="EF700" s="98" t="s">
        <v>807</v>
      </c>
      <c r="EG700" s="94"/>
      <c r="EH700" s="99" t="s">
        <v>131</v>
      </c>
      <c r="EI700" s="99" t="s">
        <v>807</v>
      </c>
      <c r="EJ700" s="99"/>
      <c r="EK700" s="101">
        <v>43678</v>
      </c>
      <c r="EL700" s="92">
        <v>1</v>
      </c>
      <c r="EM700" s="103">
        <v>43678</v>
      </c>
      <c r="EN700" s="102">
        <v>113.6</v>
      </c>
      <c r="EO700" s="101">
        <v>43316</v>
      </c>
      <c r="EP700" s="92">
        <v>184.9</v>
      </c>
      <c r="EQ700" s="101"/>
      <c r="ER700" s="99">
        <f t="shared" si="432"/>
        <v>156.16</v>
      </c>
      <c r="ES700" s="101"/>
      <c r="ET700" s="192"/>
      <c r="EU700" s="101"/>
      <c r="EV700" s="92">
        <v>143.69999999999999</v>
      </c>
      <c r="EW700" s="101"/>
      <c r="EX700" s="92"/>
      <c r="EY700" s="103">
        <v>43678</v>
      </c>
      <c r="EZ700" s="92">
        <v>4.8</v>
      </c>
      <c r="FA700" s="102"/>
      <c r="FB700" s="102"/>
      <c r="FC700" s="92"/>
      <c r="FD700" s="92"/>
      <c r="FE700" s="103"/>
      <c r="FF700" s="105"/>
      <c r="FG700" s="101"/>
      <c r="FH700" s="105"/>
      <c r="FI700" s="92"/>
      <c r="FJ700" s="94"/>
      <c r="FK700" s="92"/>
      <c r="FL700" s="97">
        <v>44797</v>
      </c>
      <c r="FM700" s="98" t="s">
        <v>1530</v>
      </c>
      <c r="FN700" s="97">
        <v>44889</v>
      </c>
      <c r="FO700" s="107" t="s">
        <v>807</v>
      </c>
      <c r="FP700" s="92" t="s">
        <v>132</v>
      </c>
      <c r="FQ700" s="92" t="s">
        <v>132</v>
      </c>
      <c r="FR700" s="92" t="s">
        <v>132</v>
      </c>
      <c r="FS700" s="107" t="s">
        <v>807</v>
      </c>
      <c r="FT700" s="92" t="s">
        <v>132</v>
      </c>
      <c r="FU700" s="92"/>
      <c r="GM700" s="102"/>
    </row>
    <row r="701" spans="1:195" s="75" customFormat="1" x14ac:dyDescent="0.25">
      <c r="A701" s="85">
        <v>2022</v>
      </c>
      <c r="B701" s="76">
        <v>44926</v>
      </c>
      <c r="C701" s="85" t="s">
        <v>121</v>
      </c>
      <c r="D701" s="85" t="s">
        <v>122</v>
      </c>
      <c r="E701" s="85" t="s">
        <v>123</v>
      </c>
      <c r="F701" s="77">
        <f t="shared" si="425"/>
        <v>700</v>
      </c>
      <c r="G701" s="85" t="s">
        <v>1586</v>
      </c>
      <c r="H701" s="85">
        <v>86</v>
      </c>
      <c r="I701" s="85" t="s">
        <v>797</v>
      </c>
      <c r="J701" s="217" t="s">
        <v>911</v>
      </c>
      <c r="K701" s="77" t="str">
        <f>VLOOKUP(J701,[1]CodMpios!$B$1075:$E$1087,4,FALSE)</f>
        <v>86568 - Puerto Asís</v>
      </c>
      <c r="L701" s="77" t="str">
        <f>VLOOKUP($J701,[1]Coord_Mpios_X_Y!$B$102:$K$114,9,FALSE)</f>
        <v>0,478611463602</v>
      </c>
      <c r="M701" s="77" t="str">
        <f>VLOOKUP($J701,[1]Coord_Mpios_X_Y!$B$102:$K$114,10,FALSE)</f>
        <v>-76,328200149562</v>
      </c>
      <c r="N701" s="86" t="s">
        <v>1592</v>
      </c>
      <c r="O701" s="86" t="s">
        <v>1776</v>
      </c>
      <c r="P701" s="218"/>
      <c r="Q701" s="85" t="s">
        <v>126</v>
      </c>
      <c r="R701" s="108">
        <v>18105006</v>
      </c>
      <c r="S701" s="62" t="str">
        <f t="shared" si="406"/>
        <v>CC18105006</v>
      </c>
      <c r="T701" s="91" t="s">
        <v>567</v>
      </c>
      <c r="U701" s="85" t="s">
        <v>530</v>
      </c>
      <c r="V701" s="91" t="s">
        <v>244</v>
      </c>
      <c r="W701" s="85" t="s">
        <v>262</v>
      </c>
      <c r="X701" s="87">
        <v>15023</v>
      </c>
      <c r="Y701" s="89">
        <f t="shared" si="421"/>
        <v>41</v>
      </c>
      <c r="Z701" s="63">
        <f>VLOOKUP($Y701,[1]Edades!$A$3:$H$153,4,FALSE)</f>
        <v>5</v>
      </c>
      <c r="AA701" s="63" t="str">
        <f>VLOOKUP($Y701,[1]Edades!$A$3:$H$153,6,FALSE)</f>
        <v>5 - Adultez</v>
      </c>
      <c r="AB701" s="63">
        <f>VLOOKUP($Y701,[1]Edades!$A$3:$H$153,7,FALSE)</f>
        <v>9</v>
      </c>
      <c r="AC701" s="63" t="str">
        <f>VLOOKUP($Y701,[1]Edades!$A$3:$H$153,8,FALSE)</f>
        <v>40-44</v>
      </c>
      <c r="AD701" s="91" t="s">
        <v>1589</v>
      </c>
      <c r="AE701" s="85">
        <v>1</v>
      </c>
      <c r="AF701" s="85" t="s">
        <v>807</v>
      </c>
      <c r="AG701" s="117" t="s">
        <v>1777</v>
      </c>
      <c r="AH701" s="117" t="s">
        <v>132</v>
      </c>
      <c r="AI701" s="85" t="s">
        <v>1595</v>
      </c>
      <c r="AJ701" s="85" t="s">
        <v>1591</v>
      </c>
      <c r="AK701" s="117" t="s">
        <v>1592</v>
      </c>
      <c r="AL701" s="117" t="s">
        <v>1600</v>
      </c>
      <c r="AM701" s="85" t="s">
        <v>1786</v>
      </c>
      <c r="AN701" s="85" t="s">
        <v>131</v>
      </c>
      <c r="AO701" s="85" t="s">
        <v>131</v>
      </c>
      <c r="AP701" s="85" t="s">
        <v>131</v>
      </c>
      <c r="AQ701" s="75" t="s">
        <v>1841</v>
      </c>
      <c r="AR701" s="53" t="str">
        <f t="shared" si="422"/>
        <v>86568 - Puerto Asís</v>
      </c>
      <c r="AS701" s="85" t="s">
        <v>1655</v>
      </c>
      <c r="AT701" s="85">
        <v>3113850848</v>
      </c>
      <c r="AU701" s="85" t="s">
        <v>1219</v>
      </c>
      <c r="AV701" s="85"/>
      <c r="AW701" s="85"/>
      <c r="AX701" s="85"/>
      <c r="AY701" s="85"/>
      <c r="AZ701" s="85"/>
      <c r="BA701" s="85">
        <v>86</v>
      </c>
      <c r="BB701" s="85" t="s">
        <v>1778</v>
      </c>
      <c r="BC701" s="85">
        <v>86568</v>
      </c>
      <c r="BD701" s="85" t="s">
        <v>1655</v>
      </c>
      <c r="BE701" s="89">
        <v>860010017201</v>
      </c>
      <c r="BF701" s="49" t="s">
        <v>1081</v>
      </c>
      <c r="BG701" s="85" t="s">
        <v>1779</v>
      </c>
      <c r="BH701" s="85" t="s">
        <v>1780</v>
      </c>
      <c r="BI701" s="85">
        <v>4201616</v>
      </c>
      <c r="BJ701" s="85"/>
      <c r="BK701" s="85"/>
      <c r="BL701" s="85" t="s">
        <v>807</v>
      </c>
      <c r="BM701" s="85" t="s">
        <v>130</v>
      </c>
      <c r="BN701" s="85" t="s">
        <v>132</v>
      </c>
      <c r="BO701" s="85">
        <v>0</v>
      </c>
      <c r="BP701" s="85" t="s">
        <v>132</v>
      </c>
      <c r="BQ701" s="85" t="s">
        <v>132</v>
      </c>
      <c r="BR701" s="85" t="s">
        <v>1676</v>
      </c>
      <c r="BS701" s="85" t="s">
        <v>132</v>
      </c>
      <c r="BT701" s="90">
        <v>44910</v>
      </c>
      <c r="BU701" s="85" t="s">
        <v>1677</v>
      </c>
      <c r="BV701" s="85" t="s">
        <v>130</v>
      </c>
      <c r="BW701" s="91" t="s">
        <v>1682</v>
      </c>
      <c r="BX701" s="121" t="s">
        <v>2114</v>
      </c>
      <c r="BY701" s="85" t="s">
        <v>132</v>
      </c>
      <c r="BZ701" s="85" t="s">
        <v>130</v>
      </c>
      <c r="CA701" s="85" t="s">
        <v>132</v>
      </c>
      <c r="CB701" s="85"/>
      <c r="CC701" s="85"/>
      <c r="CD701" s="85" t="s">
        <v>2115</v>
      </c>
      <c r="CE701" s="88" t="s">
        <v>1681</v>
      </c>
      <c r="CF701" s="80" t="str">
        <f t="shared" si="449"/>
        <v>HTA</v>
      </c>
      <c r="CG701" s="109">
        <v>81</v>
      </c>
      <c r="CH701" s="95">
        <v>169</v>
      </c>
      <c r="CI701" s="50">
        <f t="shared" si="407"/>
        <v>28.360351528307834</v>
      </c>
      <c r="CJ701" s="18" t="str">
        <f t="shared" si="408"/>
        <v>SOBREPESO</v>
      </c>
      <c r="CK701" s="95">
        <f>Hoja1!L703</f>
        <v>1</v>
      </c>
      <c r="CL701" s="10" t="s">
        <v>1112</v>
      </c>
      <c r="CM701" s="94" t="s">
        <v>1221</v>
      </c>
      <c r="CN701" s="92"/>
      <c r="CO701" s="75">
        <v>1</v>
      </c>
      <c r="CP701" s="97">
        <v>37622</v>
      </c>
      <c r="CQ701" s="75">
        <v>2</v>
      </c>
      <c r="CR701" s="65" t="s">
        <v>1222</v>
      </c>
      <c r="CS701" s="75">
        <v>0</v>
      </c>
      <c r="CT701" s="110" t="s">
        <v>131</v>
      </c>
      <c r="CU701" s="93" t="s">
        <v>807</v>
      </c>
      <c r="CV701" s="92"/>
      <c r="CW701" s="102">
        <v>110</v>
      </c>
      <c r="CX701" s="102">
        <v>75</v>
      </c>
      <c r="CY701" s="93" t="s">
        <v>131</v>
      </c>
      <c r="CZ701" s="92" t="s">
        <v>132</v>
      </c>
      <c r="DA701" s="75" t="s">
        <v>807</v>
      </c>
      <c r="DB701" s="92">
        <v>0</v>
      </c>
      <c r="DC701" s="75" t="str">
        <f t="shared" si="409"/>
        <v/>
      </c>
      <c r="DD701" s="16" t="str">
        <f t="shared" si="410"/>
        <v/>
      </c>
      <c r="DE701" s="16" t="str">
        <f t="shared" si="411"/>
        <v/>
      </c>
      <c r="DF701" s="16" t="str">
        <f t="shared" si="427"/>
        <v/>
      </c>
      <c r="DG701" s="16" t="str">
        <f t="shared" si="423"/>
        <v xml:space="preserve"> +  +  + </v>
      </c>
      <c r="DH701" s="16" t="str">
        <f>E701</f>
        <v>HTA</v>
      </c>
      <c r="DI701" s="98">
        <v>43554</v>
      </c>
      <c r="DJ701" s="75" t="str">
        <f t="shared" si="412"/>
        <v>SI</v>
      </c>
      <c r="DL701" s="98"/>
      <c r="DM701" s="98">
        <v>43382</v>
      </c>
      <c r="DN701" s="75" t="str">
        <f t="shared" si="413"/>
        <v>SI</v>
      </c>
      <c r="DO701" s="98"/>
      <c r="DP701" s="75" t="str">
        <f t="shared" si="414"/>
        <v>NO</v>
      </c>
      <c r="DQ701" s="98"/>
      <c r="DR701" s="75" t="str">
        <f t="shared" si="415"/>
        <v>NO</v>
      </c>
      <c r="DS701" s="98">
        <v>43167</v>
      </c>
      <c r="DT701" s="75" t="str">
        <f t="shared" si="416"/>
        <v>SI</v>
      </c>
      <c r="DU701" s="98"/>
      <c r="DV701" s="75" t="str">
        <f t="shared" si="417"/>
        <v>NO</v>
      </c>
      <c r="DW701" s="98">
        <v>43382</v>
      </c>
      <c r="DX701" s="75" t="str">
        <f t="shared" si="418"/>
        <v>SI</v>
      </c>
      <c r="DY701" s="98">
        <v>44644</v>
      </c>
      <c r="DZ701" s="75" t="str">
        <f t="shared" si="419"/>
        <v>SI</v>
      </c>
      <c r="EA701" s="98"/>
      <c r="EB701" s="75" t="str">
        <f t="shared" si="420"/>
        <v>NO</v>
      </c>
      <c r="EC701" s="98" t="s">
        <v>807</v>
      </c>
      <c r="ED701" s="92" t="s">
        <v>1530</v>
      </c>
      <c r="EE701" s="92"/>
      <c r="EF701" s="98" t="s">
        <v>807</v>
      </c>
      <c r="EG701" s="94"/>
      <c r="EH701" s="92" t="s">
        <v>1793</v>
      </c>
      <c r="EI701" s="99" t="s">
        <v>807</v>
      </c>
      <c r="EJ701" s="99"/>
      <c r="EK701" s="101">
        <v>44595</v>
      </c>
      <c r="EL701" s="92">
        <v>1.4</v>
      </c>
      <c r="EM701" s="103">
        <v>44595</v>
      </c>
      <c r="EN701" s="102">
        <v>102.6</v>
      </c>
      <c r="EO701" s="101">
        <v>44595</v>
      </c>
      <c r="EP701" s="92">
        <v>91</v>
      </c>
      <c r="EQ701" s="101">
        <v>43726</v>
      </c>
      <c r="ER701" s="99">
        <f t="shared" si="432"/>
        <v>43.059999999999995</v>
      </c>
      <c r="ES701" s="101">
        <v>43518</v>
      </c>
      <c r="ET701" s="192">
        <v>33.700000000000003</v>
      </c>
      <c r="EU701" s="101">
        <v>44595</v>
      </c>
      <c r="EV701" s="92">
        <v>71.2</v>
      </c>
      <c r="EW701" s="101">
        <v>43518</v>
      </c>
      <c r="EX701" s="92"/>
      <c r="EY701" s="103"/>
      <c r="EZ701" s="92"/>
      <c r="FA701" s="102"/>
      <c r="FB701" s="102"/>
      <c r="FC701" s="92"/>
      <c r="FD701" s="92"/>
      <c r="FE701" s="103">
        <v>44635</v>
      </c>
      <c r="FF701" s="105">
        <v>6.5</v>
      </c>
      <c r="FG701" s="101">
        <v>43518</v>
      </c>
      <c r="FH701" s="104" t="s">
        <v>2116</v>
      </c>
      <c r="FI701" s="92"/>
      <c r="FJ701" s="94"/>
      <c r="FK701" s="92"/>
      <c r="FL701" s="97">
        <v>44910</v>
      </c>
      <c r="FM701" s="98" t="s">
        <v>1530</v>
      </c>
      <c r="FN701" s="97">
        <v>45000</v>
      </c>
      <c r="FO701" s="107"/>
      <c r="FP701" s="92" t="s">
        <v>132</v>
      </c>
      <c r="FQ701" s="92" t="s">
        <v>132</v>
      </c>
      <c r="FR701" s="92" t="s">
        <v>132</v>
      </c>
      <c r="FS701" s="92" t="s">
        <v>807</v>
      </c>
      <c r="FT701" s="92" t="s">
        <v>130</v>
      </c>
      <c r="FU701" s="92"/>
      <c r="GM701" s="102"/>
    </row>
    <row r="702" spans="1:195" s="75" customFormat="1" x14ac:dyDescent="0.25">
      <c r="A702" s="85">
        <v>2022</v>
      </c>
      <c r="B702" s="76">
        <v>44926</v>
      </c>
      <c r="C702" s="85" t="s">
        <v>121</v>
      </c>
      <c r="D702" s="85" t="s">
        <v>122</v>
      </c>
      <c r="E702" s="85" t="s">
        <v>123</v>
      </c>
      <c r="F702" s="77">
        <f t="shared" si="425"/>
        <v>701</v>
      </c>
      <c r="G702" s="85" t="s">
        <v>1586</v>
      </c>
      <c r="H702" s="85">
        <v>86</v>
      </c>
      <c r="I702" s="85" t="s">
        <v>797</v>
      </c>
      <c r="J702" s="217" t="s">
        <v>1058</v>
      </c>
      <c r="K702" s="77" t="str">
        <f>VLOOKUP(J702,[1]CodMpios!$B$1075:$E$1087,4,FALSE)</f>
        <v>86865 - Valle Del Guamuez</v>
      </c>
      <c r="L702" s="77" t="str">
        <f>VLOOKUP($J702,[1]Coord_Mpios_X_Y!$B$102:$K$114,9,FALSE)</f>
        <v>0,412963687717</v>
      </c>
      <c r="M702" s="77" t="str">
        <f>VLOOKUP($J702,[1]Coord_Mpios_X_Y!$B$102:$K$114,10,FALSE)</f>
        <v>-76,884092895363</v>
      </c>
      <c r="N702" s="86" t="s">
        <v>1784</v>
      </c>
      <c r="O702" s="86" t="s">
        <v>1776</v>
      </c>
      <c r="P702" s="218"/>
      <c r="Q702" s="85" t="s">
        <v>126</v>
      </c>
      <c r="R702" s="108">
        <v>18105937</v>
      </c>
      <c r="S702" s="62" t="str">
        <f t="shared" si="406"/>
        <v>CC18105937</v>
      </c>
      <c r="T702" s="91" t="s">
        <v>1185</v>
      </c>
      <c r="U702" s="85" t="s">
        <v>1205</v>
      </c>
      <c r="V702" s="85" t="s">
        <v>1449</v>
      </c>
      <c r="W702" s="85" t="s">
        <v>1423</v>
      </c>
      <c r="X702" s="193">
        <v>17168</v>
      </c>
      <c r="Y702" s="89">
        <f t="shared" si="421"/>
        <v>47</v>
      </c>
      <c r="Z702" s="63">
        <f>VLOOKUP($Y702,[1]Edades!$A$3:$H$153,4,FALSE)</f>
        <v>5</v>
      </c>
      <c r="AA702" s="63" t="str">
        <f>VLOOKUP($Y702,[1]Edades!$A$3:$H$153,6,FALSE)</f>
        <v>5 - Adultez</v>
      </c>
      <c r="AB702" s="63">
        <f>VLOOKUP($Y702,[1]Edades!$A$3:$H$153,7,FALSE)</f>
        <v>10</v>
      </c>
      <c r="AC702" s="63" t="str">
        <f>VLOOKUP($Y702,[1]Edades!$A$3:$H$153,8,FALSE)</f>
        <v>45-49</v>
      </c>
      <c r="AD702" s="91" t="s">
        <v>1589</v>
      </c>
      <c r="AE702" s="85">
        <v>1</v>
      </c>
      <c r="AF702" s="85" t="s">
        <v>807</v>
      </c>
      <c r="AG702" s="86" t="s">
        <v>1777</v>
      </c>
      <c r="AH702" s="85" t="s">
        <v>807</v>
      </c>
      <c r="AI702" s="85" t="s">
        <v>807</v>
      </c>
      <c r="AJ702" s="85" t="s">
        <v>807</v>
      </c>
      <c r="AK702" s="86" t="s">
        <v>1784</v>
      </c>
      <c r="AL702" s="85" t="s">
        <v>807</v>
      </c>
      <c r="AM702" s="85" t="s">
        <v>1786</v>
      </c>
      <c r="AN702" s="85" t="s">
        <v>131</v>
      </c>
      <c r="AO702" s="85" t="s">
        <v>131</v>
      </c>
      <c r="AP702" s="85" t="s">
        <v>131</v>
      </c>
      <c r="AQ702" s="75" t="s">
        <v>1841</v>
      </c>
      <c r="AR702" s="53" t="str">
        <f t="shared" si="422"/>
        <v>86865 - Valle Del Guamuez</v>
      </c>
      <c r="AS702" s="85" t="s">
        <v>1668</v>
      </c>
      <c r="AT702" s="88">
        <v>3114918975</v>
      </c>
      <c r="AU702" s="85" t="s">
        <v>1219</v>
      </c>
      <c r="AV702" s="85"/>
      <c r="AW702" s="85"/>
      <c r="AX702" s="85"/>
      <c r="AY702" s="85"/>
      <c r="AZ702" s="85"/>
      <c r="BA702" s="85">
        <v>86</v>
      </c>
      <c r="BB702" s="85" t="s">
        <v>1778</v>
      </c>
      <c r="BC702" s="85">
        <v>86865</v>
      </c>
      <c r="BD702" s="85" t="s">
        <v>1668</v>
      </c>
      <c r="BE702" s="89">
        <v>860010017201</v>
      </c>
      <c r="BF702" s="49" t="s">
        <v>1084</v>
      </c>
      <c r="BG702" s="85" t="s">
        <v>1779</v>
      </c>
      <c r="BH702" s="85" t="s">
        <v>1780</v>
      </c>
      <c r="BI702" s="85">
        <v>4201616</v>
      </c>
      <c r="BJ702" s="85"/>
      <c r="BK702" s="85"/>
      <c r="BL702" s="85" t="s">
        <v>807</v>
      </c>
      <c r="BM702" s="85" t="s">
        <v>807</v>
      </c>
      <c r="BN702" s="85" t="s">
        <v>807</v>
      </c>
      <c r="BO702" s="85">
        <v>0</v>
      </c>
      <c r="BP702" s="85" t="s">
        <v>132</v>
      </c>
      <c r="BQ702" s="85" t="s">
        <v>132</v>
      </c>
      <c r="BR702" s="85" t="s">
        <v>807</v>
      </c>
      <c r="BS702" s="85" t="s">
        <v>807</v>
      </c>
      <c r="BT702" s="90"/>
      <c r="BU702" s="85" t="s">
        <v>1677</v>
      </c>
      <c r="BV702" s="85" t="s">
        <v>130</v>
      </c>
      <c r="BW702" s="85" t="s">
        <v>807</v>
      </c>
      <c r="BX702" s="85"/>
      <c r="BY702" s="91" t="s">
        <v>807</v>
      </c>
      <c r="BZ702" s="85" t="s">
        <v>807</v>
      </c>
      <c r="CA702" s="85" t="s">
        <v>807</v>
      </c>
      <c r="CB702" s="85"/>
      <c r="CC702" s="85"/>
      <c r="CD702" s="207" t="s">
        <v>807</v>
      </c>
      <c r="CE702" s="88" t="s">
        <v>1681</v>
      </c>
      <c r="CF702" s="80" t="str">
        <f t="shared" si="449"/>
        <v>HTA</v>
      </c>
      <c r="CG702" s="98"/>
      <c r="CH702" s="98"/>
      <c r="CI702" s="50" t="e">
        <f t="shared" si="407"/>
        <v>#DIV/0!</v>
      </c>
      <c r="CJ702" s="18" t="str">
        <f t="shared" si="408"/>
        <v>SIN DATO</v>
      </c>
      <c r="CK702" s="95" t="e">
        <f>Hoja1!L704</f>
        <v>#NUM!</v>
      </c>
      <c r="CL702" s="10" t="s">
        <v>807</v>
      </c>
      <c r="CM702" s="94" t="s">
        <v>1221</v>
      </c>
      <c r="CN702" s="92"/>
      <c r="CO702" s="75">
        <v>1</v>
      </c>
      <c r="CP702" s="119" t="str">
        <f t="shared" ref="CP702:CP705" si="451">CM702</f>
        <v>01/01/1800</v>
      </c>
      <c r="CQ702" s="75">
        <v>2</v>
      </c>
      <c r="CR702" s="65" t="s">
        <v>1222</v>
      </c>
      <c r="CS702" s="75">
        <v>0</v>
      </c>
      <c r="CT702" s="110" t="s">
        <v>131</v>
      </c>
      <c r="CU702" s="93" t="s">
        <v>807</v>
      </c>
      <c r="CV702" s="92"/>
      <c r="CW702" s="93"/>
      <c r="CX702" s="93"/>
      <c r="CY702" s="93" t="s">
        <v>807</v>
      </c>
      <c r="CZ702" s="93" t="s">
        <v>807</v>
      </c>
      <c r="DA702" s="75" t="s">
        <v>807</v>
      </c>
      <c r="DB702" s="92">
        <v>0</v>
      </c>
      <c r="DC702" s="75" t="str">
        <f t="shared" si="409"/>
        <v/>
      </c>
      <c r="DD702" s="16" t="str">
        <f t="shared" si="410"/>
        <v/>
      </c>
      <c r="DE702" s="16" t="str">
        <f t="shared" si="411"/>
        <v/>
      </c>
      <c r="DF702" s="16" t="str">
        <f t="shared" si="427"/>
        <v/>
      </c>
      <c r="DG702" s="16" t="str">
        <f t="shared" si="423"/>
        <v xml:space="preserve"> +  +  + </v>
      </c>
      <c r="DH702" s="16" t="str">
        <f>E702</f>
        <v>HTA</v>
      </c>
      <c r="DI702" s="98"/>
      <c r="DJ702" s="75" t="str">
        <f t="shared" si="412"/>
        <v>NO</v>
      </c>
      <c r="DL702" s="98"/>
      <c r="DM702" s="98"/>
      <c r="DN702" s="75" t="str">
        <f t="shared" si="413"/>
        <v>NO</v>
      </c>
      <c r="DO702" s="98"/>
      <c r="DP702" s="75" t="str">
        <f t="shared" si="414"/>
        <v>NO</v>
      </c>
      <c r="DQ702" s="98"/>
      <c r="DR702" s="75" t="str">
        <f t="shared" si="415"/>
        <v>NO</v>
      </c>
      <c r="DS702" s="98"/>
      <c r="DT702" s="75" t="str">
        <f t="shared" si="416"/>
        <v>NO</v>
      </c>
      <c r="DU702" s="98"/>
      <c r="DV702" s="75" t="str">
        <f t="shared" si="417"/>
        <v>NO</v>
      </c>
      <c r="DW702" s="98"/>
      <c r="DX702" s="75" t="str">
        <f t="shared" si="418"/>
        <v>NO</v>
      </c>
      <c r="DY702" s="98"/>
      <c r="DZ702" s="75" t="str">
        <f t="shared" si="419"/>
        <v>NO</v>
      </c>
      <c r="EA702" s="98"/>
      <c r="EB702" s="75" t="str">
        <f t="shared" si="420"/>
        <v>NO</v>
      </c>
      <c r="EC702" s="98" t="s">
        <v>807</v>
      </c>
      <c r="ED702" s="92" t="s">
        <v>1530</v>
      </c>
      <c r="EE702" s="92"/>
      <c r="EF702" s="98" t="s">
        <v>807</v>
      </c>
      <c r="EG702" s="94"/>
      <c r="EH702" s="99" t="s">
        <v>131</v>
      </c>
      <c r="EI702" s="99" t="s">
        <v>807</v>
      </c>
      <c r="EJ702" s="99"/>
      <c r="EK702" s="101"/>
      <c r="EL702" s="92"/>
      <c r="EM702" s="103"/>
      <c r="EN702" s="102"/>
      <c r="EO702" s="101"/>
      <c r="EP702" s="92"/>
      <c r="EQ702" s="101"/>
      <c r="ER702" s="99">
        <f t="shared" si="432"/>
        <v>0</v>
      </c>
      <c r="ES702" s="101"/>
      <c r="ET702" s="192"/>
      <c r="EU702" s="101"/>
      <c r="EV702" s="92"/>
      <c r="EW702" s="101"/>
      <c r="EX702" s="92"/>
      <c r="EY702" s="103"/>
      <c r="EZ702" s="92"/>
      <c r="FA702" s="102"/>
      <c r="FB702" s="102"/>
      <c r="FC702" s="92"/>
      <c r="FD702" s="92"/>
      <c r="FE702" s="103"/>
      <c r="FF702" s="105"/>
      <c r="FG702" s="101"/>
      <c r="FH702" s="105"/>
      <c r="FI702" s="92"/>
      <c r="FJ702" s="94"/>
      <c r="FK702" s="92"/>
      <c r="FL702" s="97"/>
      <c r="FM702" s="98" t="s">
        <v>1530</v>
      </c>
      <c r="FN702" s="114"/>
      <c r="FO702" s="107" t="s">
        <v>807</v>
      </c>
      <c r="FP702" s="107" t="s">
        <v>807</v>
      </c>
      <c r="FQ702" s="107" t="s">
        <v>807</v>
      </c>
      <c r="FR702" s="107" t="s">
        <v>807</v>
      </c>
      <c r="FS702" s="92" t="s">
        <v>807</v>
      </c>
      <c r="FT702" s="107" t="s">
        <v>807</v>
      </c>
      <c r="FU702" s="92"/>
      <c r="GM702" s="102"/>
    </row>
    <row r="703" spans="1:195" s="75" customFormat="1" x14ac:dyDescent="0.25">
      <c r="A703" s="85">
        <v>2022</v>
      </c>
      <c r="B703" s="76">
        <v>44926</v>
      </c>
      <c r="C703" s="85" t="s">
        <v>121</v>
      </c>
      <c r="D703" s="85" t="s">
        <v>122</v>
      </c>
      <c r="E703" s="85" t="s">
        <v>1475</v>
      </c>
      <c r="F703" s="77">
        <f t="shared" si="425"/>
        <v>702</v>
      </c>
      <c r="G703" s="85" t="s">
        <v>1586</v>
      </c>
      <c r="H703" s="85">
        <v>86</v>
      </c>
      <c r="I703" s="85" t="s">
        <v>797</v>
      </c>
      <c r="J703" s="217" t="s">
        <v>911</v>
      </c>
      <c r="K703" s="77" t="str">
        <f>VLOOKUP(J703,[1]CodMpios!$B$1075:$E$1087,4,FALSE)</f>
        <v>86568 - Puerto Asís</v>
      </c>
      <c r="L703" s="77" t="str">
        <f>VLOOKUP($J703,[1]Coord_Mpios_X_Y!$B$102:$K$114,9,FALSE)</f>
        <v>0,478611463602</v>
      </c>
      <c r="M703" s="77" t="str">
        <f>VLOOKUP($J703,[1]Coord_Mpios_X_Y!$B$102:$K$114,10,FALSE)</f>
        <v>-76,328200149562</v>
      </c>
      <c r="N703" s="86" t="s">
        <v>1784</v>
      </c>
      <c r="O703" s="86" t="s">
        <v>1776</v>
      </c>
      <c r="P703" s="218"/>
      <c r="Q703" s="85" t="s">
        <v>126</v>
      </c>
      <c r="R703" s="108">
        <v>18106243</v>
      </c>
      <c r="S703" s="62" t="str">
        <f t="shared" si="406"/>
        <v>CC18106243</v>
      </c>
      <c r="T703" s="91" t="s">
        <v>663</v>
      </c>
      <c r="U703" s="85" t="s">
        <v>142</v>
      </c>
      <c r="V703" s="91" t="s">
        <v>545</v>
      </c>
      <c r="W703" s="85" t="s">
        <v>654</v>
      </c>
      <c r="X703" s="87">
        <v>17329</v>
      </c>
      <c r="Y703" s="89">
        <f t="shared" si="421"/>
        <v>47</v>
      </c>
      <c r="Z703" s="63">
        <f>VLOOKUP($Y703,[1]Edades!$A$3:$H$153,4,FALSE)</f>
        <v>5</v>
      </c>
      <c r="AA703" s="63" t="str">
        <f>VLOOKUP($Y703,[1]Edades!$A$3:$H$153,6,FALSE)</f>
        <v>5 - Adultez</v>
      </c>
      <c r="AB703" s="63">
        <f>VLOOKUP($Y703,[1]Edades!$A$3:$H$153,7,FALSE)</f>
        <v>10</v>
      </c>
      <c r="AC703" s="63" t="str">
        <f>VLOOKUP($Y703,[1]Edades!$A$3:$H$153,8,FALSE)</f>
        <v>45-49</v>
      </c>
      <c r="AD703" s="91" t="s">
        <v>1589</v>
      </c>
      <c r="AE703" s="85">
        <v>1</v>
      </c>
      <c r="AF703" s="85" t="s">
        <v>807</v>
      </c>
      <c r="AG703" s="86" t="s">
        <v>1777</v>
      </c>
      <c r="AH703" s="85" t="s">
        <v>807</v>
      </c>
      <c r="AI703" s="85" t="s">
        <v>807</v>
      </c>
      <c r="AJ703" s="85" t="s">
        <v>807</v>
      </c>
      <c r="AK703" s="86" t="s">
        <v>1784</v>
      </c>
      <c r="AL703" s="85" t="s">
        <v>807</v>
      </c>
      <c r="AM703" s="85" t="s">
        <v>1786</v>
      </c>
      <c r="AN703" s="85" t="s">
        <v>131</v>
      </c>
      <c r="AO703" s="85" t="s">
        <v>131</v>
      </c>
      <c r="AP703" s="85" t="s">
        <v>131</v>
      </c>
      <c r="AQ703" s="75" t="s">
        <v>1841</v>
      </c>
      <c r="AR703" s="53" t="str">
        <f t="shared" si="422"/>
        <v>86568 - Puerto Asís</v>
      </c>
      <c r="AS703" s="85" t="s">
        <v>1655</v>
      </c>
      <c r="AT703" s="85">
        <v>3138709974</v>
      </c>
      <c r="AU703" s="85" t="s">
        <v>1219</v>
      </c>
      <c r="AV703" s="85"/>
      <c r="AW703" s="85"/>
      <c r="AX703" s="85"/>
      <c r="AY703" s="85"/>
      <c r="AZ703" s="85"/>
      <c r="BA703" s="85">
        <v>86</v>
      </c>
      <c r="BB703" s="85" t="s">
        <v>1778</v>
      </c>
      <c r="BC703" s="85">
        <v>86568</v>
      </c>
      <c r="BD703" s="85" t="s">
        <v>1655</v>
      </c>
      <c r="BE703" s="89">
        <v>860010017201</v>
      </c>
      <c r="BF703" s="49" t="s">
        <v>1081</v>
      </c>
      <c r="BG703" s="85" t="s">
        <v>1779</v>
      </c>
      <c r="BH703" s="85" t="s">
        <v>1780</v>
      </c>
      <c r="BI703" s="85">
        <v>4201616</v>
      </c>
      <c r="BJ703" s="85"/>
      <c r="BK703" s="85"/>
      <c r="BL703" s="85" t="s">
        <v>807</v>
      </c>
      <c r="BM703" s="85" t="s">
        <v>130</v>
      </c>
      <c r="BN703" s="85" t="s">
        <v>132</v>
      </c>
      <c r="BO703" s="85">
        <v>0</v>
      </c>
      <c r="BP703" s="85" t="s">
        <v>132</v>
      </c>
      <c r="BQ703" s="85" t="s">
        <v>132</v>
      </c>
      <c r="BR703" s="85" t="s">
        <v>807</v>
      </c>
      <c r="BS703" s="85" t="s">
        <v>807</v>
      </c>
      <c r="BT703" s="90">
        <v>44735</v>
      </c>
      <c r="BU703" s="85" t="s">
        <v>1677</v>
      </c>
      <c r="BV703" s="85" t="s">
        <v>130</v>
      </c>
      <c r="BW703" s="91" t="s">
        <v>1609</v>
      </c>
      <c r="BX703" s="85"/>
      <c r="BY703" s="88" t="s">
        <v>130</v>
      </c>
      <c r="BZ703" s="85" t="s">
        <v>807</v>
      </c>
      <c r="CA703" s="85" t="s">
        <v>807</v>
      </c>
      <c r="CB703" s="85"/>
      <c r="CC703" s="85"/>
      <c r="CD703" s="85" t="s">
        <v>131</v>
      </c>
      <c r="CE703" s="88" t="s">
        <v>1681</v>
      </c>
      <c r="CF703" s="80" t="str">
        <f t="shared" si="449"/>
        <v>HTA + DM</v>
      </c>
      <c r="CG703" s="109">
        <v>66</v>
      </c>
      <c r="CH703" s="95">
        <v>161</v>
      </c>
      <c r="CI703" s="50">
        <f t="shared" si="407"/>
        <v>25.461980633463213</v>
      </c>
      <c r="CJ703" s="18" t="str">
        <f t="shared" si="408"/>
        <v>SOBREPESO</v>
      </c>
      <c r="CK703" s="95">
        <f>Hoja1!L705</f>
        <v>12</v>
      </c>
      <c r="CL703" s="10" t="s">
        <v>1113</v>
      </c>
      <c r="CM703" s="94" t="s">
        <v>1221</v>
      </c>
      <c r="CN703" s="92"/>
      <c r="CO703" s="75">
        <v>1</v>
      </c>
      <c r="CP703" s="119" t="str">
        <f t="shared" si="451"/>
        <v>01/01/1800</v>
      </c>
      <c r="CQ703" s="75">
        <v>1</v>
      </c>
      <c r="CR703" s="94" t="s">
        <v>1221</v>
      </c>
      <c r="CS703" s="75">
        <v>1</v>
      </c>
      <c r="CT703" s="110" t="s">
        <v>1707</v>
      </c>
      <c r="CU703" s="93" t="s">
        <v>807</v>
      </c>
      <c r="CV703" s="92"/>
      <c r="CW703" s="102">
        <v>135</v>
      </c>
      <c r="CX703" s="102">
        <v>70</v>
      </c>
      <c r="CY703" s="93" t="s">
        <v>807</v>
      </c>
      <c r="CZ703" s="92" t="s">
        <v>130</v>
      </c>
      <c r="DA703" s="75" t="s">
        <v>807</v>
      </c>
      <c r="DB703" s="92">
        <v>0</v>
      </c>
      <c r="DC703" s="75" t="str">
        <f t="shared" si="409"/>
        <v/>
      </c>
      <c r="DD703" s="16" t="str">
        <f t="shared" si="410"/>
        <v/>
      </c>
      <c r="DE703" s="16" t="str">
        <f t="shared" si="411"/>
        <v/>
      </c>
      <c r="DF703" s="16" t="str">
        <f t="shared" si="427"/>
        <v>HDL ALTO</v>
      </c>
      <c r="DG703" s="16" t="str">
        <f t="shared" si="423"/>
        <v xml:space="preserve"> +  +  + HDL ALTO</v>
      </c>
      <c r="DH703" s="16" t="str">
        <f>VLOOKUP(DG703,Hoja3!$A$19:$B$41,2,FALSE)</f>
        <v>HDL ALTO</v>
      </c>
      <c r="DI703" s="98">
        <v>44712</v>
      </c>
      <c r="DJ703" s="75" t="str">
        <f t="shared" si="412"/>
        <v>SI</v>
      </c>
      <c r="DL703" s="98"/>
      <c r="DM703" s="98">
        <v>43846</v>
      </c>
      <c r="DN703" s="75" t="str">
        <f t="shared" si="413"/>
        <v>SI</v>
      </c>
      <c r="DO703" s="98"/>
      <c r="DP703" s="75" t="str">
        <f t="shared" si="414"/>
        <v>NO</v>
      </c>
      <c r="DQ703" s="98"/>
      <c r="DR703" s="75" t="str">
        <f t="shared" si="415"/>
        <v>NO</v>
      </c>
      <c r="DS703" s="98">
        <v>43579</v>
      </c>
      <c r="DT703" s="75" t="str">
        <f t="shared" si="416"/>
        <v>SI</v>
      </c>
      <c r="DU703" s="98"/>
      <c r="DV703" s="75" t="str">
        <f t="shared" si="417"/>
        <v>NO</v>
      </c>
      <c r="DW703" s="98"/>
      <c r="DX703" s="75" t="str">
        <f t="shared" si="418"/>
        <v>NO</v>
      </c>
      <c r="DY703" s="98">
        <v>44693</v>
      </c>
      <c r="DZ703" s="75" t="str">
        <f t="shared" si="419"/>
        <v>SI</v>
      </c>
      <c r="EA703" s="98"/>
      <c r="EB703" s="75" t="str">
        <f t="shared" si="420"/>
        <v>NO</v>
      </c>
      <c r="EC703" s="98" t="s">
        <v>807</v>
      </c>
      <c r="ED703" s="92" t="s">
        <v>1530</v>
      </c>
      <c r="EE703" s="92"/>
      <c r="EF703" s="98" t="s">
        <v>807</v>
      </c>
      <c r="EG703" s="94"/>
      <c r="EH703" s="92" t="s">
        <v>1793</v>
      </c>
      <c r="EI703" s="99" t="s">
        <v>807</v>
      </c>
      <c r="EJ703" s="99"/>
      <c r="EK703" s="101">
        <v>44700</v>
      </c>
      <c r="EL703" s="92" t="s">
        <v>1521</v>
      </c>
      <c r="EM703" s="103">
        <v>44700</v>
      </c>
      <c r="EN703" s="102">
        <v>166</v>
      </c>
      <c r="EO703" s="101">
        <v>44700</v>
      </c>
      <c r="EP703" s="92">
        <v>240</v>
      </c>
      <c r="EQ703" s="101">
        <v>44700</v>
      </c>
      <c r="ER703" s="99"/>
      <c r="ES703" s="101">
        <v>44699</v>
      </c>
      <c r="ET703" s="192">
        <v>46</v>
      </c>
      <c r="EU703" s="101">
        <v>44700</v>
      </c>
      <c r="EV703" s="92" t="s">
        <v>2118</v>
      </c>
      <c r="EW703" s="101">
        <v>44700</v>
      </c>
      <c r="EX703" s="92"/>
      <c r="EY703" s="103">
        <v>44700</v>
      </c>
      <c r="EZ703" s="92">
        <v>9.1999999999999993</v>
      </c>
      <c r="FA703" s="102"/>
      <c r="FB703" s="102"/>
      <c r="FC703" s="92"/>
      <c r="FD703" s="92"/>
      <c r="FE703" s="103">
        <v>44700</v>
      </c>
      <c r="FF703" s="105" t="s">
        <v>2117</v>
      </c>
      <c r="FG703" s="101">
        <v>44700</v>
      </c>
      <c r="FH703" s="104">
        <v>57.5</v>
      </c>
      <c r="FI703" s="92"/>
      <c r="FJ703" s="94"/>
      <c r="FK703" s="92"/>
      <c r="FL703" s="97">
        <v>44735</v>
      </c>
      <c r="FM703" s="98" t="s">
        <v>1530</v>
      </c>
      <c r="FN703" s="97">
        <v>44826</v>
      </c>
      <c r="FO703" s="107" t="s">
        <v>807</v>
      </c>
      <c r="FP703" s="92" t="s">
        <v>132</v>
      </c>
      <c r="FQ703" s="92" t="s">
        <v>132</v>
      </c>
      <c r="FR703" s="92" t="s">
        <v>132</v>
      </c>
      <c r="FS703" s="107" t="s">
        <v>807</v>
      </c>
      <c r="FT703" s="92" t="s">
        <v>132</v>
      </c>
      <c r="FU703" s="92"/>
      <c r="GM703" s="102"/>
    </row>
    <row r="704" spans="1:195" s="75" customFormat="1" x14ac:dyDescent="0.25">
      <c r="A704" s="85">
        <v>2022</v>
      </c>
      <c r="B704" s="76">
        <v>44926</v>
      </c>
      <c r="C704" s="85" t="s">
        <v>121</v>
      </c>
      <c r="D704" s="85" t="s">
        <v>122</v>
      </c>
      <c r="E704" s="85" t="s">
        <v>123</v>
      </c>
      <c r="F704" s="77">
        <f t="shared" si="425"/>
        <v>703</v>
      </c>
      <c r="G704" s="85" t="s">
        <v>1586</v>
      </c>
      <c r="H704" s="85">
        <v>86</v>
      </c>
      <c r="I704" s="85" t="s">
        <v>797</v>
      </c>
      <c r="J704" s="217" t="s">
        <v>899</v>
      </c>
      <c r="K704" s="77" t="str">
        <f>VLOOKUP(J704,[1]CodMpios!$B$1075:$E$1087,4,FALSE)</f>
        <v>86320 - Orito</v>
      </c>
      <c r="L704" s="77" t="str">
        <f>VLOOKUP($J704,[1]Coord_Mpios_X_Y!$B$102:$K$114,9,FALSE)</f>
        <v>0,673756322544</v>
      </c>
      <c r="M704" s="77" t="str">
        <f>VLOOKUP($J704,[1]Coord_Mpios_X_Y!$B$102:$K$114,10,FALSE)</f>
        <v>-76,943139228782</v>
      </c>
      <c r="N704" s="86" t="s">
        <v>1784</v>
      </c>
      <c r="O704" s="86" t="s">
        <v>1776</v>
      </c>
      <c r="P704" s="218"/>
      <c r="Q704" s="85" t="s">
        <v>126</v>
      </c>
      <c r="R704" s="88">
        <v>18106792</v>
      </c>
      <c r="S704" s="62" t="str">
        <f t="shared" si="406"/>
        <v>CC18106792</v>
      </c>
      <c r="T704" s="91" t="s">
        <v>1405</v>
      </c>
      <c r="U704" s="85" t="s">
        <v>530</v>
      </c>
      <c r="V704" s="91" t="s">
        <v>781</v>
      </c>
      <c r="W704" s="85" t="s">
        <v>1328</v>
      </c>
      <c r="X704" s="87">
        <v>18643</v>
      </c>
      <c r="Y704" s="89">
        <f t="shared" si="421"/>
        <v>51</v>
      </c>
      <c r="Z704" s="63">
        <f>VLOOKUP($Y704,[1]Edades!$A$3:$H$153,4,FALSE)</f>
        <v>5</v>
      </c>
      <c r="AA704" s="63" t="str">
        <f>VLOOKUP($Y704,[1]Edades!$A$3:$H$153,6,FALSE)</f>
        <v>5 - Adultez</v>
      </c>
      <c r="AB704" s="63">
        <f>VLOOKUP($Y704,[1]Edades!$A$3:$H$153,7,FALSE)</f>
        <v>11</v>
      </c>
      <c r="AC704" s="63" t="str">
        <f>VLOOKUP($Y704,[1]Edades!$A$3:$H$153,8,FALSE)</f>
        <v>50-54</v>
      </c>
      <c r="AD704" s="91" t="s">
        <v>1589</v>
      </c>
      <c r="AE704" s="85">
        <v>1</v>
      </c>
      <c r="AF704" s="85" t="s">
        <v>807</v>
      </c>
      <c r="AG704" s="86" t="s">
        <v>1777</v>
      </c>
      <c r="AH704" s="85" t="s">
        <v>807</v>
      </c>
      <c r="AI704" s="85" t="s">
        <v>807</v>
      </c>
      <c r="AJ704" s="85" t="s">
        <v>807</v>
      </c>
      <c r="AK704" s="86" t="s">
        <v>1784</v>
      </c>
      <c r="AL704" s="86" t="s">
        <v>1600</v>
      </c>
      <c r="AM704" s="85" t="s">
        <v>1786</v>
      </c>
      <c r="AN704" s="85" t="s">
        <v>131</v>
      </c>
      <c r="AO704" s="85" t="s">
        <v>131</v>
      </c>
      <c r="AP704" s="85" t="s">
        <v>131</v>
      </c>
      <c r="AQ704" s="75" t="s">
        <v>1841</v>
      </c>
      <c r="AR704" s="53" t="str">
        <f t="shared" si="422"/>
        <v>86320 - Orito</v>
      </c>
      <c r="AS704" s="85" t="s">
        <v>1608</v>
      </c>
      <c r="AT704" s="88">
        <v>4290577</v>
      </c>
      <c r="AU704" s="85" t="s">
        <v>1219</v>
      </c>
      <c r="AV704" s="85"/>
      <c r="AW704" s="85"/>
      <c r="AX704" s="85"/>
      <c r="AY704" s="85"/>
      <c r="AZ704" s="85"/>
      <c r="BA704" s="85">
        <v>86</v>
      </c>
      <c r="BB704" s="85" t="s">
        <v>1778</v>
      </c>
      <c r="BC704" s="85">
        <v>86320</v>
      </c>
      <c r="BD704" s="85" t="s">
        <v>1608</v>
      </c>
      <c r="BE704" s="89">
        <v>860010017201</v>
      </c>
      <c r="BF704" s="49" t="s">
        <v>1082</v>
      </c>
      <c r="BG704" s="85" t="s">
        <v>1779</v>
      </c>
      <c r="BH704" s="85" t="s">
        <v>1780</v>
      </c>
      <c r="BI704" s="85">
        <v>4201616</v>
      </c>
      <c r="BJ704" s="85"/>
      <c r="BK704" s="85"/>
      <c r="BL704" s="85" t="s">
        <v>807</v>
      </c>
      <c r="BM704" s="88" t="s">
        <v>132</v>
      </c>
      <c r="BN704" s="85" t="s">
        <v>132</v>
      </c>
      <c r="BO704" s="85">
        <v>0</v>
      </c>
      <c r="BP704" s="85" t="s">
        <v>132</v>
      </c>
      <c r="BQ704" s="85" t="s">
        <v>132</v>
      </c>
      <c r="BR704" s="85" t="s">
        <v>807</v>
      </c>
      <c r="BS704" s="85" t="s">
        <v>807</v>
      </c>
      <c r="BT704" s="90">
        <v>43906</v>
      </c>
      <c r="BU704" s="85" t="s">
        <v>1677</v>
      </c>
      <c r="BV704" s="85" t="s">
        <v>130</v>
      </c>
      <c r="BW704" s="91" t="s">
        <v>1959</v>
      </c>
      <c r="BX704" s="85"/>
      <c r="BY704" s="88" t="s">
        <v>130</v>
      </c>
      <c r="BZ704" s="85" t="s">
        <v>807</v>
      </c>
      <c r="CA704" s="85" t="s">
        <v>807</v>
      </c>
      <c r="CB704" s="85"/>
      <c r="CC704" s="85"/>
      <c r="CD704" s="85" t="s">
        <v>131</v>
      </c>
      <c r="CE704" s="88" t="s">
        <v>1681</v>
      </c>
      <c r="CF704" s="80" t="str">
        <f t="shared" si="449"/>
        <v>HTA</v>
      </c>
      <c r="CG704" s="98"/>
      <c r="CH704" s="98"/>
      <c r="CI704" s="50" t="e">
        <f t="shared" si="407"/>
        <v>#DIV/0!</v>
      </c>
      <c r="CJ704" s="18" t="str">
        <f t="shared" si="408"/>
        <v>SIN DATO</v>
      </c>
      <c r="CK704" s="95" t="e">
        <f>Hoja1!L706</f>
        <v>#NUM!</v>
      </c>
      <c r="CL704" s="10" t="s">
        <v>807</v>
      </c>
      <c r="CM704" s="94" t="s">
        <v>1221</v>
      </c>
      <c r="CN704" s="92"/>
      <c r="CO704" s="75">
        <v>1</v>
      </c>
      <c r="CP704" s="119" t="str">
        <f t="shared" si="451"/>
        <v>01/01/1800</v>
      </c>
      <c r="CQ704" s="75">
        <v>2</v>
      </c>
      <c r="CR704" s="65" t="s">
        <v>1222</v>
      </c>
      <c r="CS704" s="75">
        <v>0</v>
      </c>
      <c r="CT704" s="110" t="s">
        <v>131</v>
      </c>
      <c r="CU704" s="93" t="s">
        <v>807</v>
      </c>
      <c r="CV704" s="92"/>
      <c r="CW704" s="93"/>
      <c r="CX704" s="93"/>
      <c r="CY704" s="93" t="s">
        <v>807</v>
      </c>
      <c r="CZ704" s="92" t="s">
        <v>130</v>
      </c>
      <c r="DA704" s="75" t="s">
        <v>807</v>
      </c>
      <c r="DB704" s="92">
        <v>0</v>
      </c>
      <c r="DC704" s="75" t="str">
        <f t="shared" si="409"/>
        <v/>
      </c>
      <c r="DD704" s="16" t="str">
        <f t="shared" si="410"/>
        <v/>
      </c>
      <c r="DE704" s="16" t="str">
        <f t="shared" si="411"/>
        <v/>
      </c>
      <c r="DF704" s="16" t="str">
        <f t="shared" si="427"/>
        <v/>
      </c>
      <c r="DG704" s="16" t="str">
        <f t="shared" si="423"/>
        <v xml:space="preserve"> +  +  + </v>
      </c>
      <c r="DH704" s="16" t="str">
        <f>E704</f>
        <v>HTA</v>
      </c>
      <c r="DI704" s="98"/>
      <c r="DJ704" s="75" t="str">
        <f t="shared" si="412"/>
        <v>NO</v>
      </c>
      <c r="DL704" s="98"/>
      <c r="DM704" s="98"/>
      <c r="DN704" s="75" t="str">
        <f t="shared" si="413"/>
        <v>NO</v>
      </c>
      <c r="DO704" s="98"/>
      <c r="DP704" s="75" t="str">
        <f t="shared" si="414"/>
        <v>NO</v>
      </c>
      <c r="DQ704" s="98"/>
      <c r="DR704" s="75" t="str">
        <f t="shared" si="415"/>
        <v>NO</v>
      </c>
      <c r="DS704" s="98"/>
      <c r="DT704" s="75" t="str">
        <f t="shared" si="416"/>
        <v>NO</v>
      </c>
      <c r="DU704" s="98"/>
      <c r="DV704" s="75" t="str">
        <f t="shared" si="417"/>
        <v>NO</v>
      </c>
      <c r="DW704" s="98"/>
      <c r="DX704" s="75" t="str">
        <f t="shared" si="418"/>
        <v>NO</v>
      </c>
      <c r="DY704" s="98"/>
      <c r="DZ704" s="75" t="str">
        <f t="shared" si="419"/>
        <v>NO</v>
      </c>
      <c r="EA704" s="98"/>
      <c r="EB704" s="75" t="str">
        <f t="shared" si="420"/>
        <v>NO</v>
      </c>
      <c r="EC704" s="98" t="s">
        <v>807</v>
      </c>
      <c r="ED704" s="92" t="s">
        <v>1530</v>
      </c>
      <c r="EE704" s="92"/>
      <c r="EF704" s="98" t="s">
        <v>807</v>
      </c>
      <c r="EG704" s="94"/>
      <c r="EH704" s="99" t="s">
        <v>131</v>
      </c>
      <c r="EI704" s="99" t="s">
        <v>807</v>
      </c>
      <c r="EJ704" s="99"/>
      <c r="EK704" s="101">
        <v>43910</v>
      </c>
      <c r="EL704" s="92">
        <v>1.1000000000000001</v>
      </c>
      <c r="EM704" s="103">
        <v>43910</v>
      </c>
      <c r="EN704" s="102">
        <v>90</v>
      </c>
      <c r="EO704" s="101">
        <v>43910</v>
      </c>
      <c r="EP704" s="92">
        <v>206</v>
      </c>
      <c r="EQ704" s="101">
        <v>43910</v>
      </c>
      <c r="ER704" s="99">
        <f t="shared" ref="ER704:ER742" si="452">EP704-(ET704+EV704/5)</f>
        <v>112.2</v>
      </c>
      <c r="ES704" s="101">
        <v>43910</v>
      </c>
      <c r="ET704" s="192">
        <v>54</v>
      </c>
      <c r="EU704" s="101">
        <v>43910</v>
      </c>
      <c r="EV704" s="92">
        <v>199</v>
      </c>
      <c r="EW704" s="101"/>
      <c r="EX704" s="92"/>
      <c r="EY704" s="103"/>
      <c r="EZ704" s="92"/>
      <c r="FA704" s="102"/>
      <c r="FB704" s="102"/>
      <c r="FC704" s="92"/>
      <c r="FD704" s="92"/>
      <c r="FE704" s="103"/>
      <c r="FF704" s="105"/>
      <c r="FG704" s="101"/>
      <c r="FH704" s="105"/>
      <c r="FI704" s="92"/>
      <c r="FJ704" s="94"/>
      <c r="FK704" s="92"/>
      <c r="FL704" s="97">
        <v>43906</v>
      </c>
      <c r="FM704" s="98" t="s">
        <v>1530</v>
      </c>
      <c r="FN704" s="114"/>
      <c r="FO704" s="107" t="s">
        <v>807</v>
      </c>
      <c r="FP704" s="92" t="s">
        <v>132</v>
      </c>
      <c r="FQ704" s="92" t="s">
        <v>132</v>
      </c>
      <c r="FR704" s="92" t="s">
        <v>132</v>
      </c>
      <c r="FS704" s="107" t="s">
        <v>807</v>
      </c>
      <c r="FT704" s="92" t="s">
        <v>132</v>
      </c>
      <c r="FU704" s="92"/>
      <c r="GM704" s="102"/>
    </row>
    <row r="705" spans="1:195" s="75" customFormat="1" x14ac:dyDescent="0.25">
      <c r="A705" s="85">
        <v>2022</v>
      </c>
      <c r="B705" s="76">
        <v>44926</v>
      </c>
      <c r="C705" s="85" t="s">
        <v>121</v>
      </c>
      <c r="D705" s="85" t="s">
        <v>122</v>
      </c>
      <c r="E705" s="85" t="s">
        <v>1475</v>
      </c>
      <c r="F705" s="77">
        <f t="shared" si="425"/>
        <v>704</v>
      </c>
      <c r="G705" s="85" t="s">
        <v>1586</v>
      </c>
      <c r="H705" s="85">
        <v>86</v>
      </c>
      <c r="I705" s="85" t="s">
        <v>797</v>
      </c>
      <c r="J705" s="217" t="s">
        <v>911</v>
      </c>
      <c r="K705" s="77" t="str">
        <f>VLOOKUP(J705,[1]CodMpios!$B$1075:$E$1087,4,FALSE)</f>
        <v>86568 - Puerto Asís</v>
      </c>
      <c r="L705" s="77" t="str">
        <f>VLOOKUP($J705,[1]Coord_Mpios_X_Y!$B$102:$K$114,9,FALSE)</f>
        <v>0,478611463602</v>
      </c>
      <c r="M705" s="77" t="str">
        <f>VLOOKUP($J705,[1]Coord_Mpios_X_Y!$B$102:$K$114,10,FALSE)</f>
        <v>-76,328200149562</v>
      </c>
      <c r="N705" s="86" t="s">
        <v>1775</v>
      </c>
      <c r="O705" s="86" t="s">
        <v>1776</v>
      </c>
      <c r="P705" s="218"/>
      <c r="Q705" s="85" t="s">
        <v>126</v>
      </c>
      <c r="R705" s="108">
        <v>18107514</v>
      </c>
      <c r="S705" s="62" t="str">
        <f t="shared" si="406"/>
        <v>CC18107514</v>
      </c>
      <c r="T705" s="91" t="s">
        <v>252</v>
      </c>
      <c r="U705" s="85" t="s">
        <v>329</v>
      </c>
      <c r="V705" s="91" t="s">
        <v>254</v>
      </c>
      <c r="W705" s="85" t="s">
        <v>528</v>
      </c>
      <c r="X705" s="87">
        <v>19817</v>
      </c>
      <c r="Y705" s="89">
        <f t="shared" si="421"/>
        <v>54</v>
      </c>
      <c r="Z705" s="63">
        <f>VLOOKUP($Y705,[1]Edades!$A$3:$H$153,4,FALSE)</f>
        <v>5</v>
      </c>
      <c r="AA705" s="63" t="str">
        <f>VLOOKUP($Y705,[1]Edades!$A$3:$H$153,6,FALSE)</f>
        <v>5 - Adultez</v>
      </c>
      <c r="AB705" s="63">
        <f>VLOOKUP($Y705,[1]Edades!$A$3:$H$153,7,FALSE)</f>
        <v>11</v>
      </c>
      <c r="AC705" s="63" t="str">
        <f>VLOOKUP($Y705,[1]Edades!$A$3:$H$153,8,FALSE)</f>
        <v>50-54</v>
      </c>
      <c r="AD705" s="91" t="s">
        <v>1589</v>
      </c>
      <c r="AE705" s="85">
        <v>1</v>
      </c>
      <c r="AF705" s="85" t="s">
        <v>807</v>
      </c>
      <c r="AG705" s="86" t="s">
        <v>1777</v>
      </c>
      <c r="AH705" s="85" t="s">
        <v>807</v>
      </c>
      <c r="AI705" s="85" t="s">
        <v>807</v>
      </c>
      <c r="AJ705" s="85" t="s">
        <v>807</v>
      </c>
      <c r="AK705" s="86" t="s">
        <v>1775</v>
      </c>
      <c r="AL705" s="86" t="s">
        <v>1600</v>
      </c>
      <c r="AM705" s="85" t="s">
        <v>1786</v>
      </c>
      <c r="AN705" s="85" t="s">
        <v>131</v>
      </c>
      <c r="AO705" s="85" t="s">
        <v>131</v>
      </c>
      <c r="AP705" s="85" t="s">
        <v>131</v>
      </c>
      <c r="AQ705" s="75" t="s">
        <v>1841</v>
      </c>
      <c r="AR705" s="53" t="str">
        <f t="shared" si="422"/>
        <v>86568 - Puerto Asís</v>
      </c>
      <c r="AS705" s="85" t="s">
        <v>1655</v>
      </c>
      <c r="AT705" s="85">
        <v>3208153001</v>
      </c>
      <c r="AU705" s="85" t="s">
        <v>1219</v>
      </c>
      <c r="AV705" s="85"/>
      <c r="AW705" s="85"/>
      <c r="AX705" s="85"/>
      <c r="AY705" s="85"/>
      <c r="AZ705" s="85"/>
      <c r="BA705" s="85">
        <v>86</v>
      </c>
      <c r="BB705" s="85" t="s">
        <v>1778</v>
      </c>
      <c r="BC705" s="85">
        <v>86568</v>
      </c>
      <c r="BD705" s="85" t="s">
        <v>1655</v>
      </c>
      <c r="BE705" s="89">
        <v>860010017201</v>
      </c>
      <c r="BF705" s="49" t="s">
        <v>1081</v>
      </c>
      <c r="BG705" s="85" t="s">
        <v>1779</v>
      </c>
      <c r="BH705" s="85" t="s">
        <v>1780</v>
      </c>
      <c r="BI705" s="85">
        <v>4201616</v>
      </c>
      <c r="BJ705" s="85"/>
      <c r="BK705" s="85"/>
      <c r="BL705" s="85" t="s">
        <v>807</v>
      </c>
      <c r="BM705" s="85" t="s">
        <v>130</v>
      </c>
      <c r="BN705" s="85" t="s">
        <v>132</v>
      </c>
      <c r="BO705" s="85">
        <v>0</v>
      </c>
      <c r="BP705" s="85" t="s">
        <v>132</v>
      </c>
      <c r="BQ705" s="85" t="s">
        <v>132</v>
      </c>
      <c r="BR705" s="85" t="s">
        <v>807</v>
      </c>
      <c r="BS705" s="85" t="s">
        <v>807</v>
      </c>
      <c r="BT705" s="90">
        <v>44699</v>
      </c>
      <c r="BU705" s="85" t="s">
        <v>1677</v>
      </c>
      <c r="BV705" s="85" t="s">
        <v>130</v>
      </c>
      <c r="BW705" s="91" t="s">
        <v>1812</v>
      </c>
      <c r="BX705" s="85"/>
      <c r="BY705" s="88" t="s">
        <v>130</v>
      </c>
      <c r="BZ705" s="85" t="s">
        <v>807</v>
      </c>
      <c r="CA705" s="85" t="s">
        <v>807</v>
      </c>
      <c r="CB705" s="85"/>
      <c r="CC705" s="85"/>
      <c r="CD705" s="85" t="s">
        <v>131</v>
      </c>
      <c r="CE705" s="88" t="s">
        <v>1681</v>
      </c>
      <c r="CF705" s="80" t="str">
        <f t="shared" si="449"/>
        <v>HTA + DM</v>
      </c>
      <c r="CG705" s="109">
        <v>82</v>
      </c>
      <c r="CH705" s="95">
        <v>155</v>
      </c>
      <c r="CI705" s="50">
        <f t="shared" si="407"/>
        <v>34.131113423517164</v>
      </c>
      <c r="CJ705" s="18" t="str">
        <f t="shared" si="408"/>
        <v>OBESIDAD</v>
      </c>
      <c r="CK705" s="95">
        <f>Hoja1!L707</f>
        <v>17</v>
      </c>
      <c r="CL705" s="10" t="s">
        <v>1113</v>
      </c>
      <c r="CM705" s="94" t="s">
        <v>1221</v>
      </c>
      <c r="CN705" s="92"/>
      <c r="CO705" s="75">
        <v>1</v>
      </c>
      <c r="CP705" s="119" t="str">
        <f t="shared" si="451"/>
        <v>01/01/1800</v>
      </c>
      <c r="CQ705" s="75">
        <v>1</v>
      </c>
      <c r="CR705" s="94" t="s">
        <v>1221</v>
      </c>
      <c r="CS705" s="75">
        <v>1</v>
      </c>
      <c r="CT705" s="110" t="s">
        <v>1707</v>
      </c>
      <c r="CU705" s="93" t="s">
        <v>807</v>
      </c>
      <c r="CV705" s="92"/>
      <c r="CW705" s="102">
        <v>170</v>
      </c>
      <c r="CX705" s="102">
        <v>90</v>
      </c>
      <c r="CY705" s="93" t="s">
        <v>807</v>
      </c>
      <c r="CZ705" s="92" t="s">
        <v>132</v>
      </c>
      <c r="DA705" s="75" t="s">
        <v>807</v>
      </c>
      <c r="DB705" s="92">
        <v>0</v>
      </c>
      <c r="DC705" s="75" t="str">
        <f t="shared" si="409"/>
        <v/>
      </c>
      <c r="DD705" s="16" t="str">
        <f t="shared" si="410"/>
        <v>PRESION ALTA</v>
      </c>
      <c r="DE705" s="16" t="str">
        <f t="shared" si="411"/>
        <v/>
      </c>
      <c r="DF705" s="16" t="str">
        <f t="shared" si="427"/>
        <v/>
      </c>
      <c r="DG705" s="16" t="str">
        <f t="shared" si="423"/>
        <v xml:space="preserve"> + PRESION ALTA +  + </v>
      </c>
      <c r="DH705" s="16" t="str">
        <f>VLOOKUP(DG705,Hoja3!$A$19:$B$41,2,FALSE)</f>
        <v>PRESION ALTA</v>
      </c>
      <c r="DI705" s="98">
        <v>43337</v>
      </c>
      <c r="DJ705" s="75" t="str">
        <f t="shared" si="412"/>
        <v>SI</v>
      </c>
      <c r="DL705" s="98"/>
      <c r="DM705" s="98">
        <v>43182</v>
      </c>
      <c r="DN705" s="75" t="str">
        <f t="shared" si="413"/>
        <v>SI</v>
      </c>
      <c r="DO705" s="98"/>
      <c r="DP705" s="75" t="str">
        <f t="shared" si="414"/>
        <v>NO</v>
      </c>
      <c r="DQ705" s="98"/>
      <c r="DR705" s="75" t="str">
        <f t="shared" si="415"/>
        <v>NO</v>
      </c>
      <c r="DS705" s="98">
        <v>42861</v>
      </c>
      <c r="DT705" s="75" t="str">
        <f t="shared" si="416"/>
        <v>SI</v>
      </c>
      <c r="DU705" s="98"/>
      <c r="DV705" s="75" t="str">
        <f t="shared" si="417"/>
        <v>NO</v>
      </c>
      <c r="DW705" s="98"/>
      <c r="DX705" s="75" t="str">
        <f t="shared" si="418"/>
        <v>NO</v>
      </c>
      <c r="DY705" s="98">
        <v>44531</v>
      </c>
      <c r="DZ705" s="75" t="str">
        <f t="shared" si="419"/>
        <v>SI</v>
      </c>
      <c r="EA705" s="98"/>
      <c r="EB705" s="75" t="str">
        <f t="shared" si="420"/>
        <v>NO</v>
      </c>
      <c r="EC705" s="98" t="s">
        <v>807</v>
      </c>
      <c r="ED705" s="92" t="s">
        <v>1530</v>
      </c>
      <c r="EE705" s="92"/>
      <c r="EF705" s="98" t="s">
        <v>807</v>
      </c>
      <c r="EG705" s="94"/>
      <c r="EH705" s="99"/>
      <c r="EI705" s="99" t="s">
        <v>807</v>
      </c>
      <c r="EJ705" s="99"/>
      <c r="EK705" s="101">
        <v>44530</v>
      </c>
      <c r="EL705" s="92">
        <v>1.05</v>
      </c>
      <c r="EM705" s="103">
        <v>44530</v>
      </c>
      <c r="EN705" s="102">
        <v>298</v>
      </c>
      <c r="EO705" s="101">
        <v>44530</v>
      </c>
      <c r="EP705" s="92">
        <v>177</v>
      </c>
      <c r="EQ705" s="101">
        <v>44530</v>
      </c>
      <c r="ER705" s="99">
        <f t="shared" si="452"/>
        <v>102.2</v>
      </c>
      <c r="ES705" s="101">
        <v>44530</v>
      </c>
      <c r="ET705" s="192">
        <v>45</v>
      </c>
      <c r="EU705" s="101">
        <v>44530</v>
      </c>
      <c r="EV705" s="92">
        <v>149</v>
      </c>
      <c r="EW705" s="101"/>
      <c r="EX705" s="92"/>
      <c r="EY705" s="103">
        <v>44530</v>
      </c>
      <c r="EZ705" s="92">
        <v>10.3</v>
      </c>
      <c r="FA705" s="102"/>
      <c r="FB705" s="102"/>
      <c r="FC705" s="92"/>
      <c r="FD705" s="92"/>
      <c r="FE705" s="103"/>
      <c r="FF705" s="105"/>
      <c r="FG705" s="101">
        <v>44530</v>
      </c>
      <c r="FH705" s="118" t="s">
        <v>2119</v>
      </c>
      <c r="FI705" s="92"/>
      <c r="FJ705" s="94"/>
      <c r="FK705" s="92"/>
      <c r="FL705" s="97">
        <v>44699</v>
      </c>
      <c r="FM705" s="98" t="s">
        <v>1530</v>
      </c>
      <c r="FN705" s="97">
        <v>44791</v>
      </c>
      <c r="FO705" s="107" t="s">
        <v>807</v>
      </c>
      <c r="FP705" s="92" t="s">
        <v>132</v>
      </c>
      <c r="FQ705" s="92" t="s">
        <v>132</v>
      </c>
      <c r="FR705" s="92" t="s">
        <v>132</v>
      </c>
      <c r="FS705" s="107" t="s">
        <v>807</v>
      </c>
      <c r="FT705" s="92" t="s">
        <v>132</v>
      </c>
      <c r="FU705" s="92"/>
      <c r="GM705" s="102"/>
    </row>
    <row r="706" spans="1:195" s="75" customFormat="1" x14ac:dyDescent="0.25">
      <c r="A706" s="85">
        <v>2022</v>
      </c>
      <c r="B706" s="76">
        <v>44926</v>
      </c>
      <c r="C706" s="85" t="s">
        <v>121</v>
      </c>
      <c r="D706" s="85" t="s">
        <v>122</v>
      </c>
      <c r="E706" s="85" t="s">
        <v>1475</v>
      </c>
      <c r="F706" s="77">
        <f t="shared" si="425"/>
        <v>705</v>
      </c>
      <c r="G706" s="85" t="s">
        <v>1586</v>
      </c>
      <c r="H706" s="85">
        <v>86</v>
      </c>
      <c r="I706" s="85" t="s">
        <v>797</v>
      </c>
      <c r="J706" s="217" t="s">
        <v>911</v>
      </c>
      <c r="K706" s="77" t="str">
        <f>VLOOKUP(J706,[1]CodMpios!$B$1075:$E$1087,4,FALSE)</f>
        <v>86568 - Puerto Asís</v>
      </c>
      <c r="L706" s="77" t="str">
        <f>VLOOKUP($J706,[1]Coord_Mpios_X_Y!$B$102:$K$114,9,FALSE)</f>
        <v>0,478611463602</v>
      </c>
      <c r="M706" s="77" t="str">
        <f>VLOOKUP($J706,[1]Coord_Mpios_X_Y!$B$102:$K$114,10,FALSE)</f>
        <v>-76,328200149562</v>
      </c>
      <c r="N706" s="86" t="s">
        <v>1775</v>
      </c>
      <c r="O706" s="86" t="s">
        <v>1776</v>
      </c>
      <c r="P706" s="218"/>
      <c r="Q706" s="85" t="s">
        <v>126</v>
      </c>
      <c r="R706" s="108">
        <v>18107693</v>
      </c>
      <c r="S706" s="62" t="str">
        <f t="shared" ref="S706:S769" si="453">CONCATENATE(Q706,R706)</f>
        <v>CC18107693</v>
      </c>
      <c r="T706" s="91" t="s">
        <v>308</v>
      </c>
      <c r="U706" s="85" t="s">
        <v>530</v>
      </c>
      <c r="V706" s="91" t="s">
        <v>654</v>
      </c>
      <c r="W706" s="85" t="s">
        <v>528</v>
      </c>
      <c r="X706" s="87">
        <v>20993</v>
      </c>
      <c r="Y706" s="89">
        <f t="shared" si="421"/>
        <v>57</v>
      </c>
      <c r="Z706" s="63">
        <f>VLOOKUP($Y706,[1]Edades!$A$3:$H$153,4,FALSE)</f>
        <v>5</v>
      </c>
      <c r="AA706" s="63" t="str">
        <f>VLOOKUP($Y706,[1]Edades!$A$3:$H$153,6,FALSE)</f>
        <v>5 - Adultez</v>
      </c>
      <c r="AB706" s="63">
        <f>VLOOKUP($Y706,[1]Edades!$A$3:$H$153,7,FALSE)</f>
        <v>12</v>
      </c>
      <c r="AC706" s="63" t="str">
        <f>VLOOKUP($Y706,[1]Edades!$A$3:$H$153,8,FALSE)</f>
        <v>55-59</v>
      </c>
      <c r="AD706" s="91" t="s">
        <v>1589</v>
      </c>
      <c r="AE706" s="85">
        <v>1</v>
      </c>
      <c r="AF706" s="85" t="s">
        <v>807</v>
      </c>
      <c r="AG706" s="86" t="s">
        <v>1777</v>
      </c>
      <c r="AH706" s="85" t="s">
        <v>807</v>
      </c>
      <c r="AI706" s="85" t="s">
        <v>807</v>
      </c>
      <c r="AJ706" s="85" t="s">
        <v>807</v>
      </c>
      <c r="AK706" s="86" t="s">
        <v>1775</v>
      </c>
      <c r="AL706" s="86" t="s">
        <v>1600</v>
      </c>
      <c r="AM706" s="85" t="s">
        <v>1786</v>
      </c>
      <c r="AN706" s="85" t="s">
        <v>131</v>
      </c>
      <c r="AO706" s="85" t="s">
        <v>131</v>
      </c>
      <c r="AP706" s="85" t="s">
        <v>131</v>
      </c>
      <c r="AQ706" s="75" t="s">
        <v>1841</v>
      </c>
      <c r="AR706" s="53" t="str">
        <f t="shared" si="422"/>
        <v>86568 - Puerto Asís</v>
      </c>
      <c r="AS706" s="85" t="s">
        <v>1655</v>
      </c>
      <c r="AT706" s="85">
        <v>3123682989</v>
      </c>
      <c r="AU706" s="85" t="s">
        <v>1219</v>
      </c>
      <c r="AV706" s="85"/>
      <c r="AW706" s="85"/>
      <c r="AX706" s="85"/>
      <c r="AY706" s="85"/>
      <c r="AZ706" s="85"/>
      <c r="BA706" s="85">
        <v>86</v>
      </c>
      <c r="BB706" s="85" t="s">
        <v>1778</v>
      </c>
      <c r="BC706" s="85">
        <v>86568</v>
      </c>
      <c r="BD706" s="85" t="s">
        <v>1655</v>
      </c>
      <c r="BE706" s="89">
        <v>860010017201</v>
      </c>
      <c r="BF706" s="49" t="s">
        <v>1081</v>
      </c>
      <c r="BG706" s="85" t="s">
        <v>1779</v>
      </c>
      <c r="BH706" s="85" t="s">
        <v>1780</v>
      </c>
      <c r="BI706" s="85">
        <v>4201616</v>
      </c>
      <c r="BJ706" s="85"/>
      <c r="BK706" s="85"/>
      <c r="BL706" s="85" t="s">
        <v>807</v>
      </c>
      <c r="BM706" s="85" t="s">
        <v>130</v>
      </c>
      <c r="BN706" s="85" t="s">
        <v>132</v>
      </c>
      <c r="BO706" s="85">
        <v>0</v>
      </c>
      <c r="BP706" s="85" t="s">
        <v>132</v>
      </c>
      <c r="BQ706" s="85" t="s">
        <v>132</v>
      </c>
      <c r="BR706" s="85" t="s">
        <v>807</v>
      </c>
      <c r="BS706" s="85" t="s">
        <v>807</v>
      </c>
      <c r="BT706" s="90">
        <v>44792</v>
      </c>
      <c r="BU706" s="85" t="s">
        <v>1677</v>
      </c>
      <c r="BV706" s="85" t="s">
        <v>130</v>
      </c>
      <c r="BW706" s="91" t="s">
        <v>1812</v>
      </c>
      <c r="BX706" s="85"/>
      <c r="BY706" s="85" t="s">
        <v>132</v>
      </c>
      <c r="BZ706" s="85" t="s">
        <v>807</v>
      </c>
      <c r="CA706" s="85" t="s">
        <v>807</v>
      </c>
      <c r="CB706" s="85"/>
      <c r="CC706" s="85"/>
      <c r="CD706" s="85" t="s">
        <v>131</v>
      </c>
      <c r="CE706" s="88" t="s">
        <v>1681</v>
      </c>
      <c r="CF706" s="80" t="str">
        <f t="shared" si="449"/>
        <v>HTA + DM</v>
      </c>
      <c r="CG706" s="109">
        <v>75</v>
      </c>
      <c r="CH706" s="95">
        <v>170</v>
      </c>
      <c r="CI706" s="50">
        <f t="shared" ref="CI706:CI769" si="454">(CG706/((CH706/100)*(CH706/100)))</f>
        <v>25.95155709342561</v>
      </c>
      <c r="CJ706" s="18" t="str">
        <f t="shared" ref="CJ706:CJ769" si="455">IFERROR(IF(CI706&lt;=18.5,"BAJO PESO",IF(AND(CI706&gt;18.5,CI706&lt;25),"NORMAL",IF(AND(CI706&gt;=25,CI706&lt;=30),"SOBREPESO","OBESIDAD"))),"SIN DATO")</f>
        <v>SOBREPESO</v>
      </c>
      <c r="CK706" s="95">
        <f>Hoja1!L708</f>
        <v>9</v>
      </c>
      <c r="CL706" s="10" t="s">
        <v>1112</v>
      </c>
      <c r="CM706" s="94" t="s">
        <v>1221</v>
      </c>
      <c r="CN706" s="92"/>
      <c r="CO706" s="75">
        <v>1</v>
      </c>
      <c r="CP706" s="98">
        <v>41275</v>
      </c>
      <c r="CQ706" s="75">
        <v>1</v>
      </c>
      <c r="CR706" s="98">
        <v>42005</v>
      </c>
      <c r="CS706" s="75">
        <v>1</v>
      </c>
      <c r="CT706" s="110" t="s">
        <v>1707</v>
      </c>
      <c r="CU706" s="93" t="s">
        <v>807</v>
      </c>
      <c r="CV706" s="92"/>
      <c r="CW706" s="102">
        <v>130</v>
      </c>
      <c r="CX706" s="102">
        <v>80</v>
      </c>
      <c r="CY706" s="93" t="s">
        <v>807</v>
      </c>
      <c r="CZ706" s="92" t="s">
        <v>132</v>
      </c>
      <c r="DA706" s="75" t="s">
        <v>807</v>
      </c>
      <c r="DB706" s="92">
        <v>0</v>
      </c>
      <c r="DC706" s="75" t="str">
        <f t="shared" ref="DC706:DC769" si="456">IF(BN706="SI","TABAQUISMO",IF(BN706="NO","",""))</f>
        <v/>
      </c>
      <c r="DD706" s="16" t="str">
        <f t="shared" ref="DD706:DD769" si="457">IF(AND(CW706&gt;=140,CX706&gt;=90),"PRESION ALTA","")</f>
        <v/>
      </c>
      <c r="DE706" s="16" t="str">
        <f t="shared" ref="DE706:DE769" si="458">IF(FD706&gt;=200,"COLESTEROL ALTO","")</f>
        <v/>
      </c>
      <c r="DF706" s="16" t="str">
        <f t="shared" si="427"/>
        <v/>
      </c>
      <c r="DG706" s="16" t="str">
        <f t="shared" si="423"/>
        <v xml:space="preserve"> +  +  + </v>
      </c>
      <c r="DH706" s="16" t="str">
        <f t="shared" ref="DH706:DH707" si="459">E706</f>
        <v>HTA + DM</v>
      </c>
      <c r="DI706" s="98">
        <v>44378</v>
      </c>
      <c r="DJ706" s="75" t="str">
        <f t="shared" ref="DJ706:DJ769" si="460">IF(DI706="","NO","SI")</f>
        <v>SI</v>
      </c>
      <c r="DL706" s="98"/>
      <c r="DM706" s="98">
        <v>44770</v>
      </c>
      <c r="DN706" s="75" t="str">
        <f t="shared" ref="DN706:DN769" si="461">IF(DM706="","NO","SI")</f>
        <v>SI</v>
      </c>
      <c r="DO706" s="98"/>
      <c r="DP706" s="75" t="str">
        <f t="shared" ref="DP706:DP769" si="462">IF(DO706="","NO","SI")</f>
        <v>NO</v>
      </c>
      <c r="DQ706" s="98"/>
      <c r="DR706" s="75" t="str">
        <f t="shared" ref="DR706:DR769" si="463">IF(DQ706="","NO","SI")</f>
        <v>NO</v>
      </c>
      <c r="DS706" s="98">
        <v>44415</v>
      </c>
      <c r="DT706" s="75" t="str">
        <f t="shared" ref="DT706:DT769" si="464">IF(DS706="","NO","SI")</f>
        <v>SI</v>
      </c>
      <c r="DU706" s="98"/>
      <c r="DV706" s="75" t="str">
        <f t="shared" ref="DV706:DV769" si="465">IF(DU706="","NO","SI")</f>
        <v>NO</v>
      </c>
      <c r="DW706" s="98"/>
      <c r="DX706" s="75" t="str">
        <f t="shared" ref="DX706:DX769" si="466">IF(DW706="","NO","SI")</f>
        <v>NO</v>
      </c>
      <c r="DY706" s="98">
        <v>44785</v>
      </c>
      <c r="DZ706" s="75" t="str">
        <f t="shared" ref="DZ706:DZ769" si="467">IF(DY706="","NO","SI")</f>
        <v>SI</v>
      </c>
      <c r="EA706" s="98"/>
      <c r="EB706" s="75" t="str">
        <f t="shared" ref="EB706:EB769" si="468">IF(EA706="","NO","SI")</f>
        <v>NO</v>
      </c>
      <c r="EC706" s="98" t="s">
        <v>807</v>
      </c>
      <c r="ED706" s="92" t="s">
        <v>1530</v>
      </c>
      <c r="EE706" s="92"/>
      <c r="EF706" s="98" t="s">
        <v>807</v>
      </c>
      <c r="EG706" s="94"/>
      <c r="EH706" s="99"/>
      <c r="EI706" s="99" t="s">
        <v>807</v>
      </c>
      <c r="EJ706" s="99"/>
      <c r="EK706" s="101">
        <v>44775</v>
      </c>
      <c r="EL706" s="92">
        <v>0.68</v>
      </c>
      <c r="EM706" s="103">
        <v>44775</v>
      </c>
      <c r="EN706" s="102">
        <v>115.5</v>
      </c>
      <c r="EO706" s="101">
        <v>44775</v>
      </c>
      <c r="EP706" s="92">
        <v>129</v>
      </c>
      <c r="EQ706" s="101">
        <v>44775</v>
      </c>
      <c r="ER706" s="99">
        <f t="shared" si="452"/>
        <v>9</v>
      </c>
      <c r="ES706" s="101">
        <v>44775</v>
      </c>
      <c r="ET706" s="192">
        <v>43</v>
      </c>
      <c r="EU706" s="101">
        <v>43421</v>
      </c>
      <c r="EV706" s="92">
        <v>385</v>
      </c>
      <c r="EW706" s="101">
        <v>44775</v>
      </c>
      <c r="EX706" s="92"/>
      <c r="EY706" s="103">
        <v>44775</v>
      </c>
      <c r="EZ706" s="92">
        <v>5.5</v>
      </c>
      <c r="FA706" s="102"/>
      <c r="FB706" s="102"/>
      <c r="FC706" s="92"/>
      <c r="FD706" s="92"/>
      <c r="FE706" s="103">
        <v>44775</v>
      </c>
      <c r="FF706" s="105">
        <v>11.8</v>
      </c>
      <c r="FG706" s="101">
        <v>44775</v>
      </c>
      <c r="FH706" s="104" t="s">
        <v>2029</v>
      </c>
      <c r="FI706" s="92"/>
      <c r="FJ706" s="94"/>
      <c r="FK706" s="92"/>
      <c r="FL706" s="97">
        <v>44792</v>
      </c>
      <c r="FM706" s="98" t="s">
        <v>1530</v>
      </c>
      <c r="FN706" s="97">
        <v>44884</v>
      </c>
      <c r="FO706" s="107" t="s">
        <v>807</v>
      </c>
      <c r="FP706" s="92" t="s">
        <v>132</v>
      </c>
      <c r="FQ706" s="92" t="s">
        <v>132</v>
      </c>
      <c r="FR706" s="92" t="s">
        <v>132</v>
      </c>
      <c r="FS706" s="107" t="s">
        <v>807</v>
      </c>
      <c r="FT706" s="92" t="s">
        <v>132</v>
      </c>
      <c r="FU706" s="92"/>
      <c r="GM706" s="102"/>
    </row>
    <row r="707" spans="1:195" s="75" customFormat="1" x14ac:dyDescent="0.25">
      <c r="A707" s="85">
        <v>2022</v>
      </c>
      <c r="B707" s="76">
        <v>44926</v>
      </c>
      <c r="C707" s="85" t="s">
        <v>121</v>
      </c>
      <c r="D707" s="85" t="s">
        <v>122</v>
      </c>
      <c r="E707" s="85" t="s">
        <v>1474</v>
      </c>
      <c r="F707" s="77">
        <f t="shared" si="425"/>
        <v>706</v>
      </c>
      <c r="G707" s="85" t="s">
        <v>1586</v>
      </c>
      <c r="H707" s="85">
        <v>86</v>
      </c>
      <c r="I707" s="85" t="s">
        <v>797</v>
      </c>
      <c r="J707" s="217" t="s">
        <v>1049</v>
      </c>
      <c r="K707" s="77" t="str">
        <f>VLOOKUP(J707,[1]CodMpios!$B$1075:$E$1087,4,FALSE)</f>
        <v>86569 - Puerto Caicedo</v>
      </c>
      <c r="L707" s="77" t="str">
        <f>VLOOKUP($J707,[1]Coord_Mpios_X_Y!$B$102:$K$114,9,FALSE)</f>
        <v>0,725071229850</v>
      </c>
      <c r="M707" s="77" t="str">
        <f>VLOOKUP($J707,[1]Coord_Mpios_X_Y!$B$102:$K$114,10,FALSE)</f>
        <v>-76,480994051174</v>
      </c>
      <c r="N707" s="86" t="s">
        <v>1775</v>
      </c>
      <c r="O707" s="86" t="s">
        <v>1776</v>
      </c>
      <c r="P707" s="218"/>
      <c r="Q707" s="85" t="s">
        <v>126</v>
      </c>
      <c r="R707" s="108">
        <v>18107922</v>
      </c>
      <c r="S707" s="62" t="str">
        <f t="shared" si="453"/>
        <v>CC18107922</v>
      </c>
      <c r="T707" s="91" t="s">
        <v>180</v>
      </c>
      <c r="U707" s="85" t="s">
        <v>769</v>
      </c>
      <c r="V707" s="91" t="s">
        <v>1259</v>
      </c>
      <c r="W707" s="85" t="s">
        <v>540</v>
      </c>
      <c r="X707" s="87">
        <v>21303</v>
      </c>
      <c r="Y707" s="89">
        <f t="shared" ref="Y707:Y770" si="469">YEAR(X707)-YEAR(31/12/2022)</f>
        <v>58</v>
      </c>
      <c r="Z707" s="63">
        <f>VLOOKUP($Y707,[1]Edades!$A$3:$H$153,4,FALSE)</f>
        <v>5</v>
      </c>
      <c r="AA707" s="63" t="str">
        <f>VLOOKUP($Y707,[1]Edades!$A$3:$H$153,6,FALSE)</f>
        <v>5 - Adultez</v>
      </c>
      <c r="AB707" s="63">
        <f>VLOOKUP($Y707,[1]Edades!$A$3:$H$153,7,FALSE)</f>
        <v>12</v>
      </c>
      <c r="AC707" s="63" t="str">
        <f>VLOOKUP($Y707,[1]Edades!$A$3:$H$153,8,FALSE)</f>
        <v>55-59</v>
      </c>
      <c r="AD707" s="91" t="s">
        <v>1589</v>
      </c>
      <c r="AE707" s="85">
        <v>1</v>
      </c>
      <c r="AF707" s="85" t="s">
        <v>807</v>
      </c>
      <c r="AG707" s="86" t="s">
        <v>1777</v>
      </c>
      <c r="AH707" s="85" t="s">
        <v>807</v>
      </c>
      <c r="AI707" s="85" t="s">
        <v>807</v>
      </c>
      <c r="AJ707" s="85" t="s">
        <v>807</v>
      </c>
      <c r="AK707" s="86" t="s">
        <v>1775</v>
      </c>
      <c r="AL707" s="86" t="s">
        <v>1600</v>
      </c>
      <c r="AM707" s="85" t="s">
        <v>1786</v>
      </c>
      <c r="AN707" s="85" t="s">
        <v>131</v>
      </c>
      <c r="AO707" s="85" t="s">
        <v>131</v>
      </c>
      <c r="AP707" s="85" t="s">
        <v>131</v>
      </c>
      <c r="AQ707" s="75" t="s">
        <v>1841</v>
      </c>
      <c r="AR707" s="53" t="str">
        <f t="shared" ref="AR707:AR770" si="470">K707</f>
        <v>86569 - Puerto Caicedo</v>
      </c>
      <c r="AS707" s="85" t="s">
        <v>1791</v>
      </c>
      <c r="AT707" s="85">
        <v>3115896845</v>
      </c>
      <c r="AU707" s="85" t="s">
        <v>1219</v>
      </c>
      <c r="AV707" s="85"/>
      <c r="AW707" s="85"/>
      <c r="AX707" s="85"/>
      <c r="AY707" s="85"/>
      <c r="AZ707" s="85"/>
      <c r="BA707" s="85">
        <v>86</v>
      </c>
      <c r="BB707" s="85" t="s">
        <v>1778</v>
      </c>
      <c r="BC707" s="85">
        <v>86569</v>
      </c>
      <c r="BD707" s="85" t="s">
        <v>1791</v>
      </c>
      <c r="BE707" s="89">
        <v>860010017201</v>
      </c>
      <c r="BF707" s="49" t="s">
        <v>1085</v>
      </c>
      <c r="BG707" s="85" t="s">
        <v>1779</v>
      </c>
      <c r="BH707" s="85" t="s">
        <v>1780</v>
      </c>
      <c r="BI707" s="85">
        <v>4201616</v>
      </c>
      <c r="BJ707" s="85"/>
      <c r="BK707" s="85"/>
      <c r="BL707" s="85" t="s">
        <v>807</v>
      </c>
      <c r="BM707" s="85" t="s">
        <v>130</v>
      </c>
      <c r="BN707" s="85" t="s">
        <v>132</v>
      </c>
      <c r="BO707" s="85">
        <v>0</v>
      </c>
      <c r="BP707" s="85" t="s">
        <v>132</v>
      </c>
      <c r="BQ707" s="85" t="s">
        <v>132</v>
      </c>
      <c r="BR707" s="85" t="s">
        <v>1676</v>
      </c>
      <c r="BS707" s="85" t="s">
        <v>132</v>
      </c>
      <c r="BT707" s="90">
        <v>44854</v>
      </c>
      <c r="BU707" s="85" t="s">
        <v>1677</v>
      </c>
      <c r="BV707" s="85" t="s">
        <v>130</v>
      </c>
      <c r="BW707" s="91" t="s">
        <v>131</v>
      </c>
      <c r="BX707" s="85"/>
      <c r="BY707" s="85" t="s">
        <v>131</v>
      </c>
      <c r="BZ707" s="85" t="s">
        <v>131</v>
      </c>
      <c r="CA707" s="85" t="s">
        <v>132</v>
      </c>
      <c r="CB707" s="85" t="s">
        <v>2120</v>
      </c>
      <c r="CC707" s="85"/>
      <c r="CD707" s="85" t="s">
        <v>131</v>
      </c>
      <c r="CE707" s="88" t="s">
        <v>1681</v>
      </c>
      <c r="CF707" s="80" t="str">
        <f t="shared" si="449"/>
        <v>DM</v>
      </c>
      <c r="CG707" s="109">
        <v>60</v>
      </c>
      <c r="CH707" s="95">
        <v>165</v>
      </c>
      <c r="CI707" s="50">
        <f t="shared" si="454"/>
        <v>22.03856749311295</v>
      </c>
      <c r="CJ707" s="18" t="str">
        <f t="shared" si="455"/>
        <v>NORMAL</v>
      </c>
      <c r="CK707" s="95">
        <f>Hoja1!L709</f>
        <v>13</v>
      </c>
      <c r="CL707" s="10" t="s">
        <v>1113</v>
      </c>
      <c r="CM707" s="94" t="s">
        <v>1221</v>
      </c>
      <c r="CN707" s="92"/>
      <c r="CO707" s="92">
        <v>2</v>
      </c>
      <c r="CP707" s="65" t="s">
        <v>1222</v>
      </c>
      <c r="CQ707" s="75">
        <v>1</v>
      </c>
      <c r="CR707" s="94" t="s">
        <v>1221</v>
      </c>
      <c r="CS707" s="75">
        <v>1</v>
      </c>
      <c r="CT707" s="110" t="s">
        <v>1707</v>
      </c>
      <c r="CU707" s="93" t="s">
        <v>807</v>
      </c>
      <c r="CV707" s="92"/>
      <c r="CW707" s="102">
        <v>110</v>
      </c>
      <c r="CX707" s="102">
        <v>80</v>
      </c>
      <c r="CY707" s="93" t="s">
        <v>807</v>
      </c>
      <c r="CZ707" s="92" t="s">
        <v>130</v>
      </c>
      <c r="DA707" s="75" t="s">
        <v>807</v>
      </c>
      <c r="DB707" s="92">
        <v>0</v>
      </c>
      <c r="DC707" s="75" t="str">
        <f t="shared" si="456"/>
        <v/>
      </c>
      <c r="DD707" s="16" t="str">
        <f t="shared" si="457"/>
        <v/>
      </c>
      <c r="DE707" s="16" t="str">
        <f t="shared" si="458"/>
        <v/>
      </c>
      <c r="DF707" s="16" t="str">
        <f t="shared" si="427"/>
        <v/>
      </c>
      <c r="DG707" s="16" t="str">
        <f t="shared" ref="DG707:DG770" si="471">CONCATENATE(DC707," + ",DD707," + ",DE707," + ",DF707)</f>
        <v xml:space="preserve"> +  +  + </v>
      </c>
      <c r="DH707" s="16" t="str">
        <f t="shared" si="459"/>
        <v>DM</v>
      </c>
      <c r="DI707" s="98"/>
      <c r="DJ707" s="75" t="str">
        <f t="shared" si="460"/>
        <v>NO</v>
      </c>
      <c r="DL707" s="98"/>
      <c r="DM707" s="98">
        <v>44725</v>
      </c>
      <c r="DN707" s="75" t="str">
        <f t="shared" si="461"/>
        <v>SI</v>
      </c>
      <c r="DO707" s="98"/>
      <c r="DP707" s="75" t="str">
        <f t="shared" si="462"/>
        <v>NO</v>
      </c>
      <c r="DQ707" s="98"/>
      <c r="DR707" s="75" t="str">
        <f t="shared" si="463"/>
        <v>NO</v>
      </c>
      <c r="DS707" s="98"/>
      <c r="DT707" s="75" t="str">
        <f t="shared" si="464"/>
        <v>NO</v>
      </c>
      <c r="DU707" s="98"/>
      <c r="DV707" s="75" t="str">
        <f t="shared" si="465"/>
        <v>NO</v>
      </c>
      <c r="DW707" s="98"/>
      <c r="DX707" s="75" t="str">
        <f t="shared" si="466"/>
        <v>NO</v>
      </c>
      <c r="DY707" s="98">
        <v>43733</v>
      </c>
      <c r="DZ707" s="75" t="str">
        <f t="shared" si="467"/>
        <v>SI</v>
      </c>
      <c r="EA707" s="98"/>
      <c r="EB707" s="75" t="str">
        <f t="shared" si="468"/>
        <v>NO</v>
      </c>
      <c r="EC707" s="98" t="s">
        <v>807</v>
      </c>
      <c r="ED707" s="92" t="s">
        <v>1530</v>
      </c>
      <c r="EE707" s="92"/>
      <c r="EF707" s="98" t="s">
        <v>807</v>
      </c>
      <c r="EG707" s="94"/>
      <c r="EH707" s="99" t="s">
        <v>131</v>
      </c>
      <c r="EI707" s="99" t="s">
        <v>807</v>
      </c>
      <c r="EJ707" s="99"/>
      <c r="EK707" s="101">
        <v>43729</v>
      </c>
      <c r="EL707" s="92">
        <v>0.92</v>
      </c>
      <c r="EM707" s="103">
        <v>44573</v>
      </c>
      <c r="EN707" s="102">
        <v>123</v>
      </c>
      <c r="EO707" s="101">
        <v>44573</v>
      </c>
      <c r="EP707" s="99">
        <v>192</v>
      </c>
      <c r="EQ707" s="101">
        <v>44573</v>
      </c>
      <c r="ER707" s="99">
        <f t="shared" si="452"/>
        <v>124.6</v>
      </c>
      <c r="ES707" s="101">
        <v>44573</v>
      </c>
      <c r="ET707" s="192">
        <v>41</v>
      </c>
      <c r="EU707" s="101">
        <v>44573</v>
      </c>
      <c r="EV707" s="92">
        <v>132</v>
      </c>
      <c r="EW707" s="101"/>
      <c r="EX707" s="92"/>
      <c r="EY707" s="103">
        <v>44573</v>
      </c>
      <c r="EZ707" s="92">
        <v>6.6</v>
      </c>
      <c r="FA707" s="102"/>
      <c r="FB707" s="102"/>
      <c r="FC707" s="99"/>
      <c r="FD707" s="99"/>
      <c r="FE707" s="103">
        <v>43729</v>
      </c>
      <c r="FF707" s="105">
        <v>5</v>
      </c>
      <c r="FG707" s="101"/>
      <c r="FH707" s="105"/>
      <c r="FI707" s="92"/>
      <c r="FJ707" s="94"/>
      <c r="FK707" s="92"/>
      <c r="FL707" s="97">
        <v>44854</v>
      </c>
      <c r="FM707" s="98" t="s">
        <v>1530</v>
      </c>
      <c r="FN707" s="97">
        <v>44946</v>
      </c>
      <c r="FO707" s="107"/>
      <c r="FP707" s="92" t="s">
        <v>132</v>
      </c>
      <c r="FQ707" s="92" t="s">
        <v>132</v>
      </c>
      <c r="FR707" s="92" t="s">
        <v>132</v>
      </c>
      <c r="FS707" s="107" t="s">
        <v>807</v>
      </c>
      <c r="FT707" s="92" t="s">
        <v>132</v>
      </c>
      <c r="FU707" s="92"/>
      <c r="GM707" s="102"/>
    </row>
    <row r="708" spans="1:195" s="75" customFormat="1" x14ac:dyDescent="0.25">
      <c r="A708" s="85">
        <v>2022</v>
      </c>
      <c r="B708" s="76">
        <v>44926</v>
      </c>
      <c r="C708" s="85" t="s">
        <v>121</v>
      </c>
      <c r="D708" s="85" t="s">
        <v>122</v>
      </c>
      <c r="E708" s="85" t="s">
        <v>1474</v>
      </c>
      <c r="F708" s="77">
        <f t="shared" ref="F708:F771" si="472">F707+1</f>
        <v>707</v>
      </c>
      <c r="G708" s="85" t="s">
        <v>1586</v>
      </c>
      <c r="H708" s="85">
        <v>86</v>
      </c>
      <c r="I708" s="85" t="s">
        <v>797</v>
      </c>
      <c r="J708" s="217" t="s">
        <v>1058</v>
      </c>
      <c r="K708" s="77" t="str">
        <f>VLOOKUP(J708,[1]CodMpios!$B$1075:$E$1087,4,FALSE)</f>
        <v>86865 - Valle Del Guamuez</v>
      </c>
      <c r="L708" s="77" t="str">
        <f>VLOOKUP($J708,[1]Coord_Mpios_X_Y!$B$102:$K$114,9,FALSE)</f>
        <v>0,412963687717</v>
      </c>
      <c r="M708" s="77" t="str">
        <f>VLOOKUP($J708,[1]Coord_Mpios_X_Y!$B$102:$K$114,10,FALSE)</f>
        <v>-76,884092895363</v>
      </c>
      <c r="N708" s="86" t="s">
        <v>1775</v>
      </c>
      <c r="O708" s="86" t="s">
        <v>1776</v>
      </c>
      <c r="P708" s="218"/>
      <c r="Q708" s="85" t="s">
        <v>126</v>
      </c>
      <c r="R708" s="108">
        <v>18108484</v>
      </c>
      <c r="S708" s="62" t="str">
        <f t="shared" si="453"/>
        <v>CC18108484</v>
      </c>
      <c r="T708" s="91" t="s">
        <v>1185</v>
      </c>
      <c r="U708" s="85" t="s">
        <v>1452</v>
      </c>
      <c r="V708" s="85" t="s">
        <v>223</v>
      </c>
      <c r="W708" s="85" t="s">
        <v>528</v>
      </c>
      <c r="X708" s="193">
        <v>21794</v>
      </c>
      <c r="Y708" s="89">
        <f t="shared" si="469"/>
        <v>59</v>
      </c>
      <c r="Z708" s="63">
        <f>VLOOKUP($Y708,[1]Edades!$A$3:$H$153,4,FALSE)</f>
        <v>5</v>
      </c>
      <c r="AA708" s="63" t="str">
        <f>VLOOKUP($Y708,[1]Edades!$A$3:$H$153,6,FALSE)</f>
        <v>5 - Adultez</v>
      </c>
      <c r="AB708" s="63">
        <f>VLOOKUP($Y708,[1]Edades!$A$3:$H$153,7,FALSE)</f>
        <v>12</v>
      </c>
      <c r="AC708" s="63" t="str">
        <f>VLOOKUP($Y708,[1]Edades!$A$3:$H$153,8,FALSE)</f>
        <v>55-59</v>
      </c>
      <c r="AD708" s="91" t="s">
        <v>1589</v>
      </c>
      <c r="AE708" s="85">
        <v>1</v>
      </c>
      <c r="AF708" s="85" t="s">
        <v>807</v>
      </c>
      <c r="AG708" s="86" t="s">
        <v>1777</v>
      </c>
      <c r="AH708" s="85" t="s">
        <v>807</v>
      </c>
      <c r="AI708" s="85" t="s">
        <v>807</v>
      </c>
      <c r="AJ708" s="85" t="s">
        <v>807</v>
      </c>
      <c r="AK708" s="86" t="s">
        <v>1775</v>
      </c>
      <c r="AL708" s="86" t="s">
        <v>1602</v>
      </c>
      <c r="AM708" s="85" t="s">
        <v>1786</v>
      </c>
      <c r="AN708" s="85" t="s">
        <v>131</v>
      </c>
      <c r="AO708" s="85" t="s">
        <v>131</v>
      </c>
      <c r="AP708" s="85" t="s">
        <v>131</v>
      </c>
      <c r="AQ708" s="75" t="s">
        <v>1841</v>
      </c>
      <c r="AR708" s="53" t="str">
        <f t="shared" si="470"/>
        <v>86865 - Valle Del Guamuez</v>
      </c>
      <c r="AS708" s="85" t="s">
        <v>1668</v>
      </c>
      <c r="AT708" s="88">
        <v>3123778449</v>
      </c>
      <c r="AU708" s="85" t="s">
        <v>1219</v>
      </c>
      <c r="AV708" s="85"/>
      <c r="AW708" s="85"/>
      <c r="AX708" s="85"/>
      <c r="AY708" s="85"/>
      <c r="AZ708" s="85"/>
      <c r="BA708" s="85">
        <v>86</v>
      </c>
      <c r="BB708" s="85" t="s">
        <v>1778</v>
      </c>
      <c r="BC708" s="85">
        <v>86865</v>
      </c>
      <c r="BD708" s="85" t="s">
        <v>1668</v>
      </c>
      <c r="BE708" s="89">
        <v>860010017201</v>
      </c>
      <c r="BF708" s="49" t="s">
        <v>1084</v>
      </c>
      <c r="BG708" s="85" t="s">
        <v>1779</v>
      </c>
      <c r="BH708" s="85" t="s">
        <v>1780</v>
      </c>
      <c r="BI708" s="85">
        <v>4201616</v>
      </c>
      <c r="BJ708" s="85"/>
      <c r="BK708" s="85"/>
      <c r="BL708" s="85" t="s">
        <v>807</v>
      </c>
      <c r="BM708" s="85" t="s">
        <v>807</v>
      </c>
      <c r="BN708" s="85" t="s">
        <v>807</v>
      </c>
      <c r="BO708" s="85">
        <v>0</v>
      </c>
      <c r="BP708" s="85" t="s">
        <v>132</v>
      </c>
      <c r="BQ708" s="85" t="s">
        <v>132</v>
      </c>
      <c r="BR708" s="85" t="s">
        <v>807</v>
      </c>
      <c r="BS708" s="85" t="s">
        <v>807</v>
      </c>
      <c r="BT708" s="90"/>
      <c r="BU708" s="85" t="s">
        <v>1677</v>
      </c>
      <c r="BV708" s="85" t="s">
        <v>130</v>
      </c>
      <c r="BW708" s="91" t="s">
        <v>807</v>
      </c>
      <c r="BX708" s="85"/>
      <c r="BY708" s="91" t="s">
        <v>807</v>
      </c>
      <c r="BZ708" s="85" t="s">
        <v>807</v>
      </c>
      <c r="CA708" s="85" t="s">
        <v>807</v>
      </c>
      <c r="CB708" s="85"/>
      <c r="CC708" s="85"/>
      <c r="CD708" s="207" t="s">
        <v>807</v>
      </c>
      <c r="CE708" s="88" t="s">
        <v>1681</v>
      </c>
      <c r="CF708" s="80" t="str">
        <f t="shared" si="449"/>
        <v>DM</v>
      </c>
      <c r="CG708" s="98"/>
      <c r="CH708" s="98"/>
      <c r="CI708" s="50" t="e">
        <f t="shared" si="454"/>
        <v>#DIV/0!</v>
      </c>
      <c r="CJ708" s="18" t="str">
        <f t="shared" si="455"/>
        <v>SIN DATO</v>
      </c>
      <c r="CK708" s="95" t="e">
        <f>Hoja1!L710</f>
        <v>#NUM!</v>
      </c>
      <c r="CL708" s="10" t="s">
        <v>807</v>
      </c>
      <c r="CM708" s="94" t="s">
        <v>1221</v>
      </c>
      <c r="CN708" s="92"/>
      <c r="CO708" s="93">
        <v>2</v>
      </c>
      <c r="CP708" s="65" t="s">
        <v>1222</v>
      </c>
      <c r="CQ708" s="75">
        <v>1</v>
      </c>
      <c r="CR708" s="94" t="s">
        <v>1221</v>
      </c>
      <c r="CS708" s="75">
        <v>1</v>
      </c>
      <c r="CT708" s="110" t="s">
        <v>1707</v>
      </c>
      <c r="CU708" s="93" t="s">
        <v>807</v>
      </c>
      <c r="CV708" s="92"/>
      <c r="CW708" s="93"/>
      <c r="CX708" s="93"/>
      <c r="CY708" s="93" t="s">
        <v>807</v>
      </c>
      <c r="CZ708" s="93" t="s">
        <v>807</v>
      </c>
      <c r="DA708" s="75" t="s">
        <v>807</v>
      </c>
      <c r="DB708" s="92">
        <v>0</v>
      </c>
      <c r="DC708" s="75" t="str">
        <f t="shared" si="456"/>
        <v/>
      </c>
      <c r="DD708" s="16" t="str">
        <f t="shared" si="457"/>
        <v/>
      </c>
      <c r="DE708" s="16" t="str">
        <f t="shared" si="458"/>
        <v/>
      </c>
      <c r="DF708" s="16" t="str">
        <f t="shared" ref="DF708:DF771" si="473">IF(AND(AE708=2,FF708&gt;=50),"HDL ALTO",IF(AND(AE708=1,FF708&gt;=40),"HDL ALTO",""))</f>
        <v/>
      </c>
      <c r="DG708" s="16" t="str">
        <f t="shared" si="471"/>
        <v xml:space="preserve"> +  +  + </v>
      </c>
      <c r="DH708" s="16" t="str">
        <f>E708</f>
        <v>DM</v>
      </c>
      <c r="DI708" s="98"/>
      <c r="DJ708" s="75" t="str">
        <f t="shared" si="460"/>
        <v>NO</v>
      </c>
      <c r="DL708" s="98"/>
      <c r="DM708" s="98"/>
      <c r="DN708" s="75" t="str">
        <f t="shared" si="461"/>
        <v>NO</v>
      </c>
      <c r="DO708" s="98"/>
      <c r="DP708" s="75" t="str">
        <f t="shared" si="462"/>
        <v>NO</v>
      </c>
      <c r="DQ708" s="98"/>
      <c r="DR708" s="75" t="str">
        <f t="shared" si="463"/>
        <v>NO</v>
      </c>
      <c r="DS708" s="98"/>
      <c r="DT708" s="75" t="str">
        <f t="shared" si="464"/>
        <v>NO</v>
      </c>
      <c r="DU708" s="98"/>
      <c r="DV708" s="75" t="str">
        <f t="shared" si="465"/>
        <v>NO</v>
      </c>
      <c r="DW708" s="98"/>
      <c r="DX708" s="75" t="str">
        <f t="shared" si="466"/>
        <v>NO</v>
      </c>
      <c r="DY708" s="98"/>
      <c r="DZ708" s="75" t="str">
        <f t="shared" si="467"/>
        <v>NO</v>
      </c>
      <c r="EA708" s="98"/>
      <c r="EB708" s="75" t="str">
        <f t="shared" si="468"/>
        <v>NO</v>
      </c>
      <c r="EC708" s="98" t="s">
        <v>807</v>
      </c>
      <c r="ED708" s="92" t="s">
        <v>1530</v>
      </c>
      <c r="EE708" s="92"/>
      <c r="EF708" s="98" t="s">
        <v>807</v>
      </c>
      <c r="EG708" s="94"/>
      <c r="EH708" s="99" t="s">
        <v>131</v>
      </c>
      <c r="EI708" s="99" t="s">
        <v>807</v>
      </c>
      <c r="EJ708" s="99"/>
      <c r="EK708" s="101"/>
      <c r="EL708" s="92"/>
      <c r="EM708" s="103"/>
      <c r="EN708" s="102"/>
      <c r="EO708" s="101"/>
      <c r="EP708" s="92"/>
      <c r="EQ708" s="101"/>
      <c r="ER708" s="99">
        <f t="shared" si="452"/>
        <v>0</v>
      </c>
      <c r="ES708" s="101"/>
      <c r="ET708" s="192"/>
      <c r="EU708" s="101"/>
      <c r="EV708" s="92"/>
      <c r="EW708" s="101"/>
      <c r="EX708" s="92"/>
      <c r="EY708" s="103"/>
      <c r="EZ708" s="92"/>
      <c r="FA708" s="102"/>
      <c r="FB708" s="102"/>
      <c r="FC708" s="92"/>
      <c r="FD708" s="92"/>
      <c r="FE708" s="103"/>
      <c r="FF708" s="105"/>
      <c r="FG708" s="101"/>
      <c r="FH708" s="105"/>
      <c r="FI708" s="92"/>
      <c r="FJ708" s="94"/>
      <c r="FK708" s="92"/>
      <c r="FL708" s="97"/>
      <c r="FM708" s="98" t="s">
        <v>1530</v>
      </c>
      <c r="FN708" s="114"/>
      <c r="FO708" s="107" t="s">
        <v>807</v>
      </c>
      <c r="FP708" s="107" t="s">
        <v>807</v>
      </c>
      <c r="FQ708" s="107" t="s">
        <v>807</v>
      </c>
      <c r="FR708" s="107" t="s">
        <v>807</v>
      </c>
      <c r="FS708" s="92" t="s">
        <v>807</v>
      </c>
      <c r="FT708" s="107" t="s">
        <v>807</v>
      </c>
      <c r="FU708" s="92"/>
      <c r="GM708" s="102"/>
    </row>
    <row r="709" spans="1:195" s="75" customFormat="1" x14ac:dyDescent="0.25">
      <c r="A709" s="85">
        <v>2022</v>
      </c>
      <c r="B709" s="76">
        <v>44926</v>
      </c>
      <c r="C709" s="85" t="s">
        <v>121</v>
      </c>
      <c r="D709" s="85" t="s">
        <v>122</v>
      </c>
      <c r="E709" s="85" t="s">
        <v>123</v>
      </c>
      <c r="F709" s="77">
        <f t="shared" si="472"/>
        <v>708</v>
      </c>
      <c r="G709" s="85" t="s">
        <v>1586</v>
      </c>
      <c r="H709" s="85">
        <v>86</v>
      </c>
      <c r="I709" s="85" t="s">
        <v>797</v>
      </c>
      <c r="J709" s="217" t="s">
        <v>911</v>
      </c>
      <c r="K709" s="77" t="str">
        <f>VLOOKUP(J709,[1]CodMpios!$B$1075:$E$1087,4,FALSE)</f>
        <v>86568 - Puerto Asís</v>
      </c>
      <c r="L709" s="77" t="str">
        <f>VLOOKUP($J709,[1]Coord_Mpios_X_Y!$B$102:$K$114,9,FALSE)</f>
        <v>0,478611463602</v>
      </c>
      <c r="M709" s="77" t="str">
        <f>VLOOKUP($J709,[1]Coord_Mpios_X_Y!$B$102:$K$114,10,FALSE)</f>
        <v>-76,328200149562</v>
      </c>
      <c r="N709" s="86" t="s">
        <v>1775</v>
      </c>
      <c r="O709" s="86" t="s">
        <v>1776</v>
      </c>
      <c r="P709" s="218"/>
      <c r="Q709" s="85" t="s">
        <v>126</v>
      </c>
      <c r="R709" s="108">
        <v>18108682</v>
      </c>
      <c r="S709" s="62" t="str">
        <f t="shared" si="453"/>
        <v>CC18108682</v>
      </c>
      <c r="T709" s="91"/>
      <c r="U709" s="85" t="s">
        <v>1375</v>
      </c>
      <c r="V709" s="91" t="s">
        <v>1376</v>
      </c>
      <c r="W709" s="85" t="s">
        <v>429</v>
      </c>
      <c r="X709" s="87">
        <v>20602</v>
      </c>
      <c r="Y709" s="89">
        <f t="shared" si="469"/>
        <v>56</v>
      </c>
      <c r="Z709" s="63">
        <f>VLOOKUP($Y709,[1]Edades!$A$3:$H$153,4,FALSE)</f>
        <v>5</v>
      </c>
      <c r="AA709" s="63" t="str">
        <f>VLOOKUP($Y709,[1]Edades!$A$3:$H$153,6,FALSE)</f>
        <v>5 - Adultez</v>
      </c>
      <c r="AB709" s="63">
        <f>VLOOKUP($Y709,[1]Edades!$A$3:$H$153,7,FALSE)</f>
        <v>12</v>
      </c>
      <c r="AC709" s="63" t="str">
        <f>VLOOKUP($Y709,[1]Edades!$A$3:$H$153,8,FALSE)</f>
        <v>55-59</v>
      </c>
      <c r="AD709" s="91" t="s">
        <v>1589</v>
      </c>
      <c r="AE709" s="85">
        <v>1</v>
      </c>
      <c r="AF709" s="85" t="s">
        <v>807</v>
      </c>
      <c r="AG709" s="86" t="s">
        <v>1777</v>
      </c>
      <c r="AH709" s="85" t="s">
        <v>807</v>
      </c>
      <c r="AI709" s="85" t="s">
        <v>807</v>
      </c>
      <c r="AJ709" s="85" t="s">
        <v>807</v>
      </c>
      <c r="AK709" s="86" t="s">
        <v>1775</v>
      </c>
      <c r="AL709" s="86" t="s">
        <v>1600</v>
      </c>
      <c r="AM709" s="85" t="s">
        <v>1786</v>
      </c>
      <c r="AN709" s="85" t="s">
        <v>131</v>
      </c>
      <c r="AO709" s="85" t="s">
        <v>131</v>
      </c>
      <c r="AP709" s="85" t="s">
        <v>131</v>
      </c>
      <c r="AQ709" s="75" t="s">
        <v>1841</v>
      </c>
      <c r="AR709" s="53" t="str">
        <f t="shared" si="470"/>
        <v>86568 - Puerto Asís</v>
      </c>
      <c r="AS709" s="85" t="s">
        <v>1655</v>
      </c>
      <c r="AT709" s="88">
        <v>3208444407</v>
      </c>
      <c r="AU709" s="85" t="s">
        <v>1219</v>
      </c>
      <c r="AV709" s="85"/>
      <c r="AW709" s="85"/>
      <c r="AX709" s="85"/>
      <c r="AY709" s="85"/>
      <c r="AZ709" s="85"/>
      <c r="BA709" s="85">
        <v>86</v>
      </c>
      <c r="BB709" s="85" t="s">
        <v>1778</v>
      </c>
      <c r="BC709" s="85">
        <v>86568</v>
      </c>
      <c r="BD709" s="85" t="s">
        <v>1655</v>
      </c>
      <c r="BE709" s="89">
        <v>860010017201</v>
      </c>
      <c r="BF709" s="49" t="s">
        <v>1081</v>
      </c>
      <c r="BG709" s="85" t="s">
        <v>1779</v>
      </c>
      <c r="BH709" s="85" t="s">
        <v>1780</v>
      </c>
      <c r="BI709" s="85">
        <v>4201616</v>
      </c>
      <c r="BJ709" s="85"/>
      <c r="BK709" s="85"/>
      <c r="BL709" s="85" t="s">
        <v>807</v>
      </c>
      <c r="BM709" s="85" t="s">
        <v>130</v>
      </c>
      <c r="BN709" s="85" t="s">
        <v>132</v>
      </c>
      <c r="BO709" s="85">
        <v>0</v>
      </c>
      <c r="BP709" s="85" t="s">
        <v>132</v>
      </c>
      <c r="BQ709" s="85" t="s">
        <v>132</v>
      </c>
      <c r="BR709" s="85" t="s">
        <v>807</v>
      </c>
      <c r="BS709" s="85" t="s">
        <v>807</v>
      </c>
      <c r="BT709" s="90">
        <v>44852</v>
      </c>
      <c r="BU709" s="85" t="s">
        <v>1677</v>
      </c>
      <c r="BV709" s="85" t="s">
        <v>130</v>
      </c>
      <c r="BW709" s="91" t="s">
        <v>1812</v>
      </c>
      <c r="BX709" s="85"/>
      <c r="BY709" s="85" t="s">
        <v>132</v>
      </c>
      <c r="BZ709" s="85" t="s">
        <v>807</v>
      </c>
      <c r="CA709" s="85" t="s">
        <v>807</v>
      </c>
      <c r="CB709" s="85"/>
      <c r="CC709" s="85"/>
      <c r="CD709" s="85" t="s">
        <v>131</v>
      </c>
      <c r="CE709" s="88" t="s">
        <v>1681</v>
      </c>
      <c r="CF709" s="80" t="str">
        <f t="shared" si="449"/>
        <v>HTA</v>
      </c>
      <c r="CG709" s="109">
        <v>73</v>
      </c>
      <c r="CH709" s="95">
        <v>169</v>
      </c>
      <c r="CI709" s="50">
        <f t="shared" si="454"/>
        <v>25.559329155141629</v>
      </c>
      <c r="CJ709" s="18" t="str">
        <f t="shared" si="455"/>
        <v>SOBREPESO</v>
      </c>
      <c r="CK709" s="95">
        <f>Hoja1!L711</f>
        <v>16</v>
      </c>
      <c r="CL709" s="10" t="s">
        <v>1113</v>
      </c>
      <c r="CM709" s="94" t="s">
        <v>1221</v>
      </c>
      <c r="CN709" s="92"/>
      <c r="CO709" s="75">
        <v>1</v>
      </c>
      <c r="CP709" s="119" t="str">
        <f>CM709</f>
        <v>01/01/1800</v>
      </c>
      <c r="CQ709" s="75">
        <v>2</v>
      </c>
      <c r="CR709" s="65" t="s">
        <v>1222</v>
      </c>
      <c r="CS709" s="75">
        <v>0</v>
      </c>
      <c r="CT709" s="110" t="s">
        <v>131</v>
      </c>
      <c r="CU709" s="93" t="s">
        <v>807</v>
      </c>
      <c r="CV709" s="92"/>
      <c r="CW709" s="102">
        <v>150</v>
      </c>
      <c r="CX709" s="102">
        <v>90</v>
      </c>
      <c r="CY709" s="93" t="s">
        <v>807</v>
      </c>
      <c r="CZ709" s="92" t="s">
        <v>130</v>
      </c>
      <c r="DA709" s="75" t="s">
        <v>807</v>
      </c>
      <c r="DB709" s="92">
        <v>0</v>
      </c>
      <c r="DC709" s="75" t="str">
        <f t="shared" si="456"/>
        <v/>
      </c>
      <c r="DD709" s="16" t="str">
        <f t="shared" si="457"/>
        <v>PRESION ALTA</v>
      </c>
      <c r="DE709" s="16" t="str">
        <f t="shared" si="458"/>
        <v/>
      </c>
      <c r="DF709" s="16" t="str">
        <f t="shared" si="473"/>
        <v>HDL ALTO</v>
      </c>
      <c r="DG709" s="16" t="str">
        <f t="shared" si="471"/>
        <v xml:space="preserve"> + PRESION ALTA +  + HDL ALTO</v>
      </c>
      <c r="DH709" s="16" t="str">
        <f>VLOOKUP(DG709,Hoja3!$A$19:$B$41,2,FALSE)</f>
        <v>PRESION ALTA + HDL ALTO</v>
      </c>
      <c r="DI709" s="98">
        <v>43337</v>
      </c>
      <c r="DJ709" s="75" t="str">
        <f t="shared" si="460"/>
        <v>SI</v>
      </c>
      <c r="DL709" s="98"/>
      <c r="DM709" s="98">
        <v>43774</v>
      </c>
      <c r="DN709" s="75" t="str">
        <f t="shared" si="461"/>
        <v>SI</v>
      </c>
      <c r="DO709" s="98"/>
      <c r="DP709" s="75" t="str">
        <f t="shared" si="462"/>
        <v>NO</v>
      </c>
      <c r="DQ709" s="98"/>
      <c r="DR709" s="75" t="str">
        <f t="shared" si="463"/>
        <v>NO</v>
      </c>
      <c r="DS709" s="98">
        <v>43559</v>
      </c>
      <c r="DT709" s="75" t="str">
        <f t="shared" si="464"/>
        <v>SI</v>
      </c>
      <c r="DU709" s="98"/>
      <c r="DV709" s="75" t="str">
        <f t="shared" si="465"/>
        <v>NO</v>
      </c>
      <c r="DW709" s="98"/>
      <c r="DX709" s="75" t="str">
        <f t="shared" si="466"/>
        <v>NO</v>
      </c>
      <c r="DY709" s="98">
        <v>43656</v>
      </c>
      <c r="DZ709" s="75" t="str">
        <f t="shared" si="467"/>
        <v>SI</v>
      </c>
      <c r="EA709" s="98"/>
      <c r="EB709" s="75" t="str">
        <f t="shared" si="468"/>
        <v>NO</v>
      </c>
      <c r="EC709" s="98" t="s">
        <v>807</v>
      </c>
      <c r="ED709" s="92" t="s">
        <v>1530</v>
      </c>
      <c r="EE709" s="92"/>
      <c r="EF709" s="98" t="s">
        <v>807</v>
      </c>
      <c r="EG709" s="94"/>
      <c r="EH709" s="92" t="s">
        <v>1793</v>
      </c>
      <c r="EI709" s="99" t="s">
        <v>807</v>
      </c>
      <c r="EJ709" s="99"/>
      <c r="EK709" s="101">
        <v>44831</v>
      </c>
      <c r="EL709" s="92">
        <v>1.35</v>
      </c>
      <c r="EM709" s="103">
        <v>44831</v>
      </c>
      <c r="EN709" s="102">
        <v>96</v>
      </c>
      <c r="EO709" s="101">
        <v>44831</v>
      </c>
      <c r="EP709" s="92">
        <v>226</v>
      </c>
      <c r="EQ709" s="101">
        <v>44831</v>
      </c>
      <c r="ER709" s="99">
        <f t="shared" si="452"/>
        <v>164</v>
      </c>
      <c r="ES709" s="101">
        <v>44831</v>
      </c>
      <c r="ET709" s="192">
        <v>44</v>
      </c>
      <c r="EU709" s="101">
        <v>44831</v>
      </c>
      <c r="EV709" s="92">
        <v>90</v>
      </c>
      <c r="EW709" s="111">
        <v>44602</v>
      </c>
      <c r="EX709" s="92"/>
      <c r="EY709" s="103"/>
      <c r="EZ709" s="92"/>
      <c r="FA709" s="102"/>
      <c r="FB709" s="102"/>
      <c r="FC709" s="92"/>
      <c r="FD709" s="92"/>
      <c r="FE709" s="103">
        <v>44831</v>
      </c>
      <c r="FF709" s="105">
        <v>113</v>
      </c>
      <c r="FG709" s="101">
        <v>44831</v>
      </c>
      <c r="FH709" s="104" t="s">
        <v>2121</v>
      </c>
      <c r="FI709" s="92"/>
      <c r="FJ709" s="94"/>
      <c r="FK709" s="92"/>
      <c r="FL709" s="97">
        <v>44852</v>
      </c>
      <c r="FM709" s="98" t="s">
        <v>1530</v>
      </c>
      <c r="FN709" s="97">
        <v>44944</v>
      </c>
      <c r="FO709" s="107"/>
      <c r="FP709" s="92" t="s">
        <v>132</v>
      </c>
      <c r="FQ709" s="92" t="s">
        <v>132</v>
      </c>
      <c r="FR709" s="92" t="s">
        <v>132</v>
      </c>
      <c r="FS709" s="107" t="s">
        <v>807</v>
      </c>
      <c r="FT709" s="92" t="s">
        <v>132</v>
      </c>
      <c r="FU709" s="92"/>
      <c r="GM709" s="102"/>
    </row>
    <row r="710" spans="1:195" s="75" customFormat="1" x14ac:dyDescent="0.25">
      <c r="A710" s="85">
        <v>2022</v>
      </c>
      <c r="B710" s="76">
        <v>44926</v>
      </c>
      <c r="C710" s="85" t="s">
        <v>121</v>
      </c>
      <c r="D710" s="85" t="s">
        <v>122</v>
      </c>
      <c r="E710" s="85" t="s">
        <v>1474</v>
      </c>
      <c r="F710" s="77">
        <f t="shared" si="472"/>
        <v>709</v>
      </c>
      <c r="G710" s="85" t="s">
        <v>1586</v>
      </c>
      <c r="H710" s="85">
        <v>86</v>
      </c>
      <c r="I710" s="85" t="s">
        <v>797</v>
      </c>
      <c r="J710" s="217" t="s">
        <v>911</v>
      </c>
      <c r="K710" s="77" t="str">
        <f>VLOOKUP(J710,[1]CodMpios!$B$1075:$E$1087,4,FALSE)</f>
        <v>86568 - Puerto Asís</v>
      </c>
      <c r="L710" s="77" t="str">
        <f>VLOOKUP($J710,[1]Coord_Mpios_X_Y!$B$102:$K$114,9,FALSE)</f>
        <v>0,478611463602</v>
      </c>
      <c r="M710" s="77" t="str">
        <f>VLOOKUP($J710,[1]Coord_Mpios_X_Y!$B$102:$K$114,10,FALSE)</f>
        <v>-76,328200149562</v>
      </c>
      <c r="N710" s="86" t="s">
        <v>1775</v>
      </c>
      <c r="O710" s="86" t="s">
        <v>1776</v>
      </c>
      <c r="P710" s="218"/>
      <c r="Q710" s="85" t="s">
        <v>126</v>
      </c>
      <c r="R710" s="108">
        <v>18109101</v>
      </c>
      <c r="S710" s="62" t="str">
        <f t="shared" si="453"/>
        <v>CC18109101</v>
      </c>
      <c r="T710" s="91" t="s">
        <v>593</v>
      </c>
      <c r="U710" s="85" t="s">
        <v>530</v>
      </c>
      <c r="V710" s="85" t="s">
        <v>140</v>
      </c>
      <c r="W710" s="85" t="s">
        <v>225</v>
      </c>
      <c r="X710" s="87">
        <v>22081</v>
      </c>
      <c r="Y710" s="89">
        <f t="shared" si="469"/>
        <v>60</v>
      </c>
      <c r="Z710" s="63">
        <f>VLOOKUP($Y710,[1]Edades!$A$3:$H$153,4,FALSE)</f>
        <v>6</v>
      </c>
      <c r="AA710" s="63" t="str">
        <f>VLOOKUP($Y710,[1]Edades!$A$3:$H$153,6,FALSE)</f>
        <v>6 - Persona mayor</v>
      </c>
      <c r="AB710" s="63">
        <f>VLOOKUP($Y710,[1]Edades!$A$3:$H$153,7,FALSE)</f>
        <v>13</v>
      </c>
      <c r="AC710" s="63" t="str">
        <f>VLOOKUP($Y710,[1]Edades!$A$3:$H$153,8,FALSE)</f>
        <v>60-64</v>
      </c>
      <c r="AD710" s="91" t="s">
        <v>1589</v>
      </c>
      <c r="AE710" s="85">
        <v>1</v>
      </c>
      <c r="AF710" s="85" t="s">
        <v>807</v>
      </c>
      <c r="AG710" s="86" t="s">
        <v>1777</v>
      </c>
      <c r="AH710" s="85" t="s">
        <v>807</v>
      </c>
      <c r="AI710" s="85" t="s">
        <v>807</v>
      </c>
      <c r="AJ710" s="85" t="s">
        <v>807</v>
      </c>
      <c r="AK710" s="86" t="s">
        <v>1775</v>
      </c>
      <c r="AL710" s="86" t="s">
        <v>1602</v>
      </c>
      <c r="AM710" s="85" t="s">
        <v>1786</v>
      </c>
      <c r="AN710" s="85" t="s">
        <v>131</v>
      </c>
      <c r="AO710" s="85" t="s">
        <v>131</v>
      </c>
      <c r="AP710" s="85" t="s">
        <v>131</v>
      </c>
      <c r="AQ710" s="75" t="s">
        <v>1841</v>
      </c>
      <c r="AR710" s="53" t="str">
        <f t="shared" si="470"/>
        <v>86568 - Puerto Asís</v>
      </c>
      <c r="AS710" s="85" t="s">
        <v>1655</v>
      </c>
      <c r="AT710" s="88">
        <v>3114673750</v>
      </c>
      <c r="AU710" s="85" t="s">
        <v>1219</v>
      </c>
      <c r="AV710" s="85"/>
      <c r="AW710" s="85"/>
      <c r="AX710" s="85"/>
      <c r="AY710" s="85"/>
      <c r="AZ710" s="85"/>
      <c r="BA710" s="85">
        <v>86</v>
      </c>
      <c r="BB710" s="85" t="s">
        <v>1778</v>
      </c>
      <c r="BC710" s="85">
        <v>86568</v>
      </c>
      <c r="BD710" s="85" t="s">
        <v>1655</v>
      </c>
      <c r="BE710" s="89">
        <v>860010017201</v>
      </c>
      <c r="BF710" s="49" t="s">
        <v>1081</v>
      </c>
      <c r="BG710" s="85" t="s">
        <v>1779</v>
      </c>
      <c r="BH710" s="85" t="s">
        <v>1780</v>
      </c>
      <c r="BI710" s="85">
        <v>4201616</v>
      </c>
      <c r="BJ710" s="85"/>
      <c r="BK710" s="85"/>
      <c r="BL710" s="85" t="s">
        <v>807</v>
      </c>
      <c r="BM710" s="85" t="s">
        <v>130</v>
      </c>
      <c r="BN710" s="85" t="s">
        <v>132</v>
      </c>
      <c r="BO710" s="85">
        <v>0</v>
      </c>
      <c r="BP710" s="85" t="s">
        <v>132</v>
      </c>
      <c r="BQ710" s="85" t="s">
        <v>132</v>
      </c>
      <c r="BR710" s="85" t="s">
        <v>1676</v>
      </c>
      <c r="BS710" s="85" t="s">
        <v>132</v>
      </c>
      <c r="BT710" s="90">
        <v>44924</v>
      </c>
      <c r="BU710" s="85" t="s">
        <v>1677</v>
      </c>
      <c r="BV710" s="85" t="s">
        <v>130</v>
      </c>
      <c r="BW710" s="91" t="s">
        <v>131</v>
      </c>
      <c r="BX710" s="85"/>
      <c r="BY710" s="85" t="s">
        <v>131</v>
      </c>
      <c r="BZ710" s="85" t="s">
        <v>131</v>
      </c>
      <c r="CA710" s="85" t="s">
        <v>132</v>
      </c>
      <c r="CB710" s="126" t="s">
        <v>1828</v>
      </c>
      <c r="CC710" s="85"/>
      <c r="CD710" s="85" t="s">
        <v>131</v>
      </c>
      <c r="CE710" s="88" t="s">
        <v>1681</v>
      </c>
      <c r="CF710" s="80" t="str">
        <f t="shared" si="449"/>
        <v>DM</v>
      </c>
      <c r="CG710" s="109">
        <v>67</v>
      </c>
      <c r="CH710" s="95">
        <v>175</v>
      </c>
      <c r="CI710" s="50">
        <f t="shared" si="454"/>
        <v>21.877551020408163</v>
      </c>
      <c r="CJ710" s="18" t="str">
        <f t="shared" si="455"/>
        <v>NORMAL</v>
      </c>
      <c r="CK710" s="95">
        <f>Hoja1!L712</f>
        <v>6</v>
      </c>
      <c r="CL710" s="10" t="s">
        <v>1112</v>
      </c>
      <c r="CM710" s="94" t="s">
        <v>1221</v>
      </c>
      <c r="CN710" s="92"/>
      <c r="CO710" s="92">
        <v>2</v>
      </c>
      <c r="CP710" s="65" t="s">
        <v>1222</v>
      </c>
      <c r="CQ710" s="75">
        <v>1</v>
      </c>
      <c r="CR710" s="94" t="s">
        <v>1221</v>
      </c>
      <c r="CS710" s="75">
        <v>1</v>
      </c>
      <c r="CT710" s="110" t="s">
        <v>1707</v>
      </c>
      <c r="CU710" s="93" t="s">
        <v>807</v>
      </c>
      <c r="CV710" s="92"/>
      <c r="CW710" s="102">
        <v>110</v>
      </c>
      <c r="CX710" s="102">
        <v>80</v>
      </c>
      <c r="CY710" s="93" t="s">
        <v>807</v>
      </c>
      <c r="CZ710" s="92" t="s">
        <v>130</v>
      </c>
      <c r="DA710" s="75" t="s">
        <v>807</v>
      </c>
      <c r="DB710" s="92">
        <v>0</v>
      </c>
      <c r="DC710" s="75" t="str">
        <f t="shared" si="456"/>
        <v/>
      </c>
      <c r="DD710" s="16" t="str">
        <f t="shared" si="457"/>
        <v/>
      </c>
      <c r="DE710" s="16" t="str">
        <f t="shared" si="458"/>
        <v/>
      </c>
      <c r="DF710" s="16" t="str">
        <f t="shared" si="473"/>
        <v/>
      </c>
      <c r="DG710" s="16" t="str">
        <f t="shared" si="471"/>
        <v xml:space="preserve"> +  +  + </v>
      </c>
      <c r="DH710" s="16" t="str">
        <f>E710</f>
        <v>DM</v>
      </c>
      <c r="DI710" s="98">
        <v>43161</v>
      </c>
      <c r="DJ710" s="75" t="str">
        <f t="shared" si="460"/>
        <v>SI</v>
      </c>
      <c r="DL710" s="98"/>
      <c r="DM710" s="98">
        <v>44620</v>
      </c>
      <c r="DN710" s="75" t="str">
        <f t="shared" si="461"/>
        <v>SI</v>
      </c>
      <c r="DO710" s="98"/>
      <c r="DP710" s="75" t="str">
        <f t="shared" si="462"/>
        <v>NO</v>
      </c>
      <c r="DQ710" s="98"/>
      <c r="DR710" s="75" t="str">
        <f t="shared" si="463"/>
        <v>NO</v>
      </c>
      <c r="DS710" s="98">
        <v>43168</v>
      </c>
      <c r="DT710" s="75" t="str">
        <f t="shared" si="464"/>
        <v>SI</v>
      </c>
      <c r="DU710" s="98"/>
      <c r="DV710" s="75" t="str">
        <f t="shared" si="465"/>
        <v>NO</v>
      </c>
      <c r="DW710" s="98"/>
      <c r="DX710" s="75" t="str">
        <f t="shared" si="466"/>
        <v>NO</v>
      </c>
      <c r="DY710" s="98">
        <v>44592</v>
      </c>
      <c r="DZ710" s="75" t="str">
        <f t="shared" si="467"/>
        <v>SI</v>
      </c>
      <c r="EA710" s="98"/>
      <c r="EB710" s="75" t="str">
        <f t="shared" si="468"/>
        <v>NO</v>
      </c>
      <c r="EC710" s="98" t="s">
        <v>807</v>
      </c>
      <c r="ED710" s="92" t="s">
        <v>1530</v>
      </c>
      <c r="EE710" s="92"/>
      <c r="EF710" s="98" t="s">
        <v>807</v>
      </c>
      <c r="EG710" s="94"/>
      <c r="EH710" s="92" t="s">
        <v>1793</v>
      </c>
      <c r="EI710" s="99" t="s">
        <v>807</v>
      </c>
      <c r="EJ710" s="99"/>
      <c r="EK710" s="101">
        <v>44589</v>
      </c>
      <c r="EL710" s="92">
        <v>1.24</v>
      </c>
      <c r="EM710" s="103">
        <v>44589</v>
      </c>
      <c r="EN710" s="102">
        <v>114</v>
      </c>
      <c r="EO710" s="101">
        <v>44589</v>
      </c>
      <c r="EP710" s="92">
        <v>115</v>
      </c>
      <c r="EQ710" s="101">
        <v>44589</v>
      </c>
      <c r="ER710" s="99">
        <f t="shared" si="452"/>
        <v>51.2</v>
      </c>
      <c r="ES710" s="101">
        <v>44589</v>
      </c>
      <c r="ET710" s="192">
        <v>46</v>
      </c>
      <c r="EU710" s="101">
        <v>44589</v>
      </c>
      <c r="EV710" s="92">
        <v>89</v>
      </c>
      <c r="EW710" s="111">
        <v>44630</v>
      </c>
      <c r="EX710" s="92"/>
      <c r="EY710" s="103">
        <v>44589</v>
      </c>
      <c r="EZ710" s="92">
        <v>6.4</v>
      </c>
      <c r="FA710" s="102"/>
      <c r="FB710" s="102"/>
      <c r="FC710" s="92"/>
      <c r="FD710" s="92"/>
      <c r="FE710" s="103">
        <v>44589</v>
      </c>
      <c r="FF710" s="105">
        <v>12.9</v>
      </c>
      <c r="FG710" s="101">
        <v>44589</v>
      </c>
      <c r="FH710" s="118">
        <v>110</v>
      </c>
      <c r="FI710" s="92"/>
      <c r="FJ710" s="94"/>
      <c r="FK710" s="92"/>
      <c r="FL710" s="97">
        <v>44924</v>
      </c>
      <c r="FM710" s="98" t="s">
        <v>1530</v>
      </c>
      <c r="FN710" s="97">
        <v>45014</v>
      </c>
      <c r="FO710" s="107"/>
      <c r="FP710" s="92" t="s">
        <v>132</v>
      </c>
      <c r="FQ710" s="92" t="s">
        <v>132</v>
      </c>
      <c r="FR710" s="92" t="s">
        <v>132</v>
      </c>
      <c r="FS710" s="107" t="s">
        <v>807</v>
      </c>
      <c r="FT710" s="92" t="s">
        <v>132</v>
      </c>
      <c r="FU710" s="92"/>
      <c r="GM710" s="102"/>
    </row>
    <row r="711" spans="1:195" s="75" customFormat="1" x14ac:dyDescent="0.25">
      <c r="A711" s="85">
        <v>2022</v>
      </c>
      <c r="B711" s="76">
        <v>44926</v>
      </c>
      <c r="C711" s="85" t="s">
        <v>121</v>
      </c>
      <c r="D711" s="85" t="s">
        <v>122</v>
      </c>
      <c r="E711" s="85" t="s">
        <v>1475</v>
      </c>
      <c r="F711" s="77">
        <f t="shared" si="472"/>
        <v>710</v>
      </c>
      <c r="G711" s="85" t="s">
        <v>1586</v>
      </c>
      <c r="H711" s="85">
        <v>86</v>
      </c>
      <c r="I711" s="85" t="s">
        <v>797</v>
      </c>
      <c r="J711" s="217" t="s">
        <v>899</v>
      </c>
      <c r="K711" s="77" t="str">
        <f>VLOOKUP(J711,[1]CodMpios!$B$1075:$E$1087,4,FALSE)</f>
        <v>86320 - Orito</v>
      </c>
      <c r="L711" s="77" t="str">
        <f>VLOOKUP($J711,[1]Coord_Mpios_X_Y!$B$102:$K$114,9,FALSE)</f>
        <v>0,673756322544</v>
      </c>
      <c r="M711" s="77" t="str">
        <f>VLOOKUP($J711,[1]Coord_Mpios_X_Y!$B$102:$K$114,10,FALSE)</f>
        <v>-76,943139228782</v>
      </c>
      <c r="N711" s="86" t="s">
        <v>1775</v>
      </c>
      <c r="O711" s="86" t="s">
        <v>1776</v>
      </c>
      <c r="P711" s="218"/>
      <c r="Q711" s="85" t="s">
        <v>126</v>
      </c>
      <c r="R711" s="108">
        <v>18122293</v>
      </c>
      <c r="S711" s="62" t="str">
        <f t="shared" si="453"/>
        <v>CC18122293</v>
      </c>
      <c r="T711" s="91" t="s">
        <v>789</v>
      </c>
      <c r="U711" s="85" t="s">
        <v>525</v>
      </c>
      <c r="V711" s="85" t="s">
        <v>245</v>
      </c>
      <c r="W711" s="85" t="s">
        <v>638</v>
      </c>
      <c r="X711" s="87">
        <v>27739</v>
      </c>
      <c r="Y711" s="89">
        <f t="shared" si="469"/>
        <v>75</v>
      </c>
      <c r="Z711" s="63">
        <f>VLOOKUP($Y711,[1]Edades!$A$3:$H$153,4,FALSE)</f>
        <v>6</v>
      </c>
      <c r="AA711" s="63" t="str">
        <f>VLOOKUP($Y711,[1]Edades!$A$3:$H$153,6,FALSE)</f>
        <v>6 - Persona mayor</v>
      </c>
      <c r="AB711" s="63">
        <f>VLOOKUP($Y711,[1]Edades!$A$3:$H$153,7,FALSE)</f>
        <v>16</v>
      </c>
      <c r="AC711" s="63" t="str">
        <f>VLOOKUP($Y711,[1]Edades!$A$3:$H$153,8,FALSE)</f>
        <v>75-79</v>
      </c>
      <c r="AD711" s="91" t="s">
        <v>1589</v>
      </c>
      <c r="AE711" s="85">
        <v>1</v>
      </c>
      <c r="AF711" s="85" t="s">
        <v>807</v>
      </c>
      <c r="AG711" s="86" t="s">
        <v>1777</v>
      </c>
      <c r="AH711" s="85" t="s">
        <v>807</v>
      </c>
      <c r="AI711" s="85" t="s">
        <v>807</v>
      </c>
      <c r="AJ711" s="85" t="s">
        <v>807</v>
      </c>
      <c r="AK711" s="86" t="s">
        <v>1775</v>
      </c>
      <c r="AL711" s="86" t="s">
        <v>1600</v>
      </c>
      <c r="AM711" s="85" t="s">
        <v>1786</v>
      </c>
      <c r="AN711" s="85" t="s">
        <v>131</v>
      </c>
      <c r="AO711" s="85" t="s">
        <v>131</v>
      </c>
      <c r="AP711" s="85" t="s">
        <v>131</v>
      </c>
      <c r="AQ711" s="75" t="s">
        <v>1841</v>
      </c>
      <c r="AR711" s="53" t="str">
        <f t="shared" si="470"/>
        <v>86320 - Orito</v>
      </c>
      <c r="AS711" s="85" t="s">
        <v>1608</v>
      </c>
      <c r="AT711" s="85">
        <v>3213862729</v>
      </c>
      <c r="AU711" s="85" t="s">
        <v>1219</v>
      </c>
      <c r="AV711" s="85"/>
      <c r="AW711" s="85"/>
      <c r="AX711" s="85"/>
      <c r="AY711" s="85"/>
      <c r="AZ711" s="85"/>
      <c r="BA711" s="85">
        <v>86</v>
      </c>
      <c r="BB711" s="85" t="s">
        <v>1778</v>
      </c>
      <c r="BC711" s="85">
        <v>86320</v>
      </c>
      <c r="BD711" s="85" t="s">
        <v>1608</v>
      </c>
      <c r="BE711" s="89">
        <v>860010017201</v>
      </c>
      <c r="BF711" s="49" t="s">
        <v>1082</v>
      </c>
      <c r="BG711" s="85" t="s">
        <v>1779</v>
      </c>
      <c r="BH711" s="85" t="s">
        <v>1780</v>
      </c>
      <c r="BI711" s="85">
        <v>4201616</v>
      </c>
      <c r="BJ711" s="85"/>
      <c r="BK711" s="85"/>
      <c r="BL711" s="85" t="s">
        <v>807</v>
      </c>
      <c r="BM711" s="85" t="s">
        <v>130</v>
      </c>
      <c r="BN711" s="85" t="s">
        <v>132</v>
      </c>
      <c r="BO711" s="85">
        <v>0</v>
      </c>
      <c r="BP711" s="85" t="s">
        <v>132</v>
      </c>
      <c r="BQ711" s="85" t="s">
        <v>132</v>
      </c>
      <c r="BR711" s="85" t="s">
        <v>807</v>
      </c>
      <c r="BS711" s="85" t="s">
        <v>807</v>
      </c>
      <c r="BT711" s="90">
        <v>44768</v>
      </c>
      <c r="BU711" s="85" t="s">
        <v>1677</v>
      </c>
      <c r="BV711" s="85" t="s">
        <v>130</v>
      </c>
      <c r="BW711" s="91" t="s">
        <v>1808</v>
      </c>
      <c r="BX711" s="85"/>
      <c r="BY711" s="85" t="s">
        <v>132</v>
      </c>
      <c r="BZ711" s="85" t="s">
        <v>807</v>
      </c>
      <c r="CA711" s="85" t="s">
        <v>807</v>
      </c>
      <c r="CB711" s="85"/>
      <c r="CC711" s="85"/>
      <c r="CD711" s="85" t="s">
        <v>1532</v>
      </c>
      <c r="CE711" s="88" t="s">
        <v>1681</v>
      </c>
      <c r="CF711" s="80" t="str">
        <f t="shared" si="449"/>
        <v>HTA + DM</v>
      </c>
      <c r="CG711" s="109">
        <v>62</v>
      </c>
      <c r="CH711" s="95">
        <v>164</v>
      </c>
      <c r="CI711" s="50">
        <f t="shared" si="454"/>
        <v>23.051754907792983</v>
      </c>
      <c r="CJ711" s="18" t="str">
        <f t="shared" si="455"/>
        <v>NORMAL</v>
      </c>
      <c r="CK711" s="95">
        <f>Hoja1!L713</f>
        <v>18</v>
      </c>
      <c r="CL711" s="10" t="s">
        <v>1113</v>
      </c>
      <c r="CM711" s="94" t="s">
        <v>1221</v>
      </c>
      <c r="CN711" s="92"/>
      <c r="CO711" s="75">
        <v>1</v>
      </c>
      <c r="CP711" s="119" t="str">
        <f t="shared" ref="CP711:CP714" si="474">CM711</f>
        <v>01/01/1800</v>
      </c>
      <c r="CQ711" s="75">
        <v>1</v>
      </c>
      <c r="CR711" s="94" t="s">
        <v>1221</v>
      </c>
      <c r="CS711" s="75">
        <v>1</v>
      </c>
      <c r="CT711" s="92" t="s">
        <v>1709</v>
      </c>
      <c r="CU711" s="93" t="s">
        <v>807</v>
      </c>
      <c r="CV711" s="92"/>
      <c r="CW711" s="102">
        <v>120</v>
      </c>
      <c r="CX711" s="92">
        <v>70</v>
      </c>
      <c r="CY711" s="93" t="s">
        <v>807</v>
      </c>
      <c r="CZ711" s="92" t="s">
        <v>130</v>
      </c>
      <c r="DA711" s="75" t="s">
        <v>807</v>
      </c>
      <c r="DB711" s="92">
        <v>0</v>
      </c>
      <c r="DC711" s="75" t="str">
        <f t="shared" si="456"/>
        <v/>
      </c>
      <c r="DD711" s="16" t="str">
        <f t="shared" si="457"/>
        <v/>
      </c>
      <c r="DE711" s="16" t="str">
        <f t="shared" si="458"/>
        <v/>
      </c>
      <c r="DF711" s="16" t="str">
        <f t="shared" si="473"/>
        <v>HDL ALTO</v>
      </c>
      <c r="DG711" s="16" t="str">
        <f t="shared" si="471"/>
        <v xml:space="preserve"> +  +  + HDL ALTO</v>
      </c>
      <c r="DH711" s="16" t="str">
        <f>VLOOKUP(DG711,Hoja3!$A$19:$B$41,2,FALSE)</f>
        <v>HDL ALTO</v>
      </c>
      <c r="DI711" s="98">
        <v>44252</v>
      </c>
      <c r="DJ711" s="75" t="str">
        <f t="shared" si="460"/>
        <v>SI</v>
      </c>
      <c r="DL711" s="98"/>
      <c r="DM711" s="98">
        <v>44768</v>
      </c>
      <c r="DN711" s="75" t="str">
        <f t="shared" si="461"/>
        <v>SI</v>
      </c>
      <c r="DO711" s="98"/>
      <c r="DP711" s="75" t="str">
        <f t="shared" si="462"/>
        <v>NO</v>
      </c>
      <c r="DQ711" s="98"/>
      <c r="DR711" s="75" t="str">
        <f t="shared" si="463"/>
        <v>NO</v>
      </c>
      <c r="DS711" s="98">
        <v>44341</v>
      </c>
      <c r="DT711" s="75" t="str">
        <f t="shared" si="464"/>
        <v>SI</v>
      </c>
      <c r="DU711" s="98"/>
      <c r="DV711" s="75" t="str">
        <f t="shared" si="465"/>
        <v>NO</v>
      </c>
      <c r="DW711" s="98"/>
      <c r="DX711" s="75" t="str">
        <f t="shared" si="466"/>
        <v>NO</v>
      </c>
      <c r="DY711" s="98"/>
      <c r="DZ711" s="75" t="str">
        <f t="shared" si="467"/>
        <v>NO</v>
      </c>
      <c r="EA711" s="98"/>
      <c r="EB711" s="75" t="str">
        <f t="shared" si="468"/>
        <v>NO</v>
      </c>
      <c r="EC711" s="98" t="s">
        <v>807</v>
      </c>
      <c r="ED711" s="92" t="s">
        <v>1530</v>
      </c>
      <c r="EE711" s="92"/>
      <c r="EF711" s="98" t="s">
        <v>807</v>
      </c>
      <c r="EG711" s="94"/>
      <c r="EH711" s="99" t="s">
        <v>1711</v>
      </c>
      <c r="EI711" s="99" t="s">
        <v>807</v>
      </c>
      <c r="EJ711" s="99"/>
      <c r="EK711" s="101">
        <v>44715</v>
      </c>
      <c r="EL711" s="92">
        <v>1.1299999999999999</v>
      </c>
      <c r="EM711" s="103">
        <v>44715</v>
      </c>
      <c r="EN711" s="102">
        <v>122</v>
      </c>
      <c r="EO711" s="101">
        <v>44715</v>
      </c>
      <c r="EP711" s="92">
        <v>199</v>
      </c>
      <c r="EQ711" s="101">
        <v>44715</v>
      </c>
      <c r="ER711" s="99">
        <f t="shared" si="452"/>
        <v>106.4</v>
      </c>
      <c r="ES711" s="101">
        <v>44348</v>
      </c>
      <c r="ET711" s="192">
        <v>58</v>
      </c>
      <c r="EU711" s="101">
        <v>44348</v>
      </c>
      <c r="EV711" s="92">
        <v>173</v>
      </c>
      <c r="EW711" s="101">
        <v>44715</v>
      </c>
      <c r="EX711" s="92"/>
      <c r="EY711" s="103">
        <v>44715</v>
      </c>
      <c r="EZ711" s="92">
        <v>10.6</v>
      </c>
      <c r="FA711" s="102"/>
      <c r="FB711" s="102"/>
      <c r="FC711" s="92"/>
      <c r="FD711" s="92"/>
      <c r="FE711" s="103">
        <v>44715</v>
      </c>
      <c r="FF711" s="104" t="s">
        <v>1811</v>
      </c>
      <c r="FG711" s="101"/>
      <c r="FH711" s="105"/>
      <c r="FI711" s="92"/>
      <c r="FJ711" s="94"/>
      <c r="FK711" s="92"/>
      <c r="FL711" s="97">
        <v>44768</v>
      </c>
      <c r="FM711" s="98" t="s">
        <v>1530</v>
      </c>
      <c r="FN711" s="114">
        <v>44860</v>
      </c>
      <c r="FO711" s="107" t="s">
        <v>807</v>
      </c>
      <c r="FP711" s="92" t="s">
        <v>132</v>
      </c>
      <c r="FQ711" s="92" t="s">
        <v>132</v>
      </c>
      <c r="FR711" s="92" t="s">
        <v>132</v>
      </c>
      <c r="FS711" s="92" t="s">
        <v>807</v>
      </c>
      <c r="FT711" s="92" t="s">
        <v>130</v>
      </c>
      <c r="FU711" s="92"/>
      <c r="GM711" s="102"/>
    </row>
    <row r="712" spans="1:195" s="75" customFormat="1" x14ac:dyDescent="0.25">
      <c r="A712" s="85">
        <v>2022</v>
      </c>
      <c r="B712" s="76">
        <v>44926</v>
      </c>
      <c r="C712" s="85" t="s">
        <v>121</v>
      </c>
      <c r="D712" s="85" t="s">
        <v>122</v>
      </c>
      <c r="E712" s="85" t="s">
        <v>1475</v>
      </c>
      <c r="F712" s="77">
        <f t="shared" si="472"/>
        <v>711</v>
      </c>
      <c r="G712" s="85" t="s">
        <v>1586</v>
      </c>
      <c r="H712" s="85">
        <v>86</v>
      </c>
      <c r="I712" s="85" t="s">
        <v>797</v>
      </c>
      <c r="J712" s="217" t="s">
        <v>911</v>
      </c>
      <c r="K712" s="77" t="str">
        <f>VLOOKUP(J712,[1]CodMpios!$B$1075:$E$1087,4,FALSE)</f>
        <v>86568 - Puerto Asís</v>
      </c>
      <c r="L712" s="77" t="str">
        <f>VLOOKUP($J712,[1]Coord_Mpios_X_Y!$B$102:$K$114,9,FALSE)</f>
        <v>0,478611463602</v>
      </c>
      <c r="M712" s="77" t="str">
        <f>VLOOKUP($J712,[1]Coord_Mpios_X_Y!$B$102:$K$114,10,FALSE)</f>
        <v>-76,328200149562</v>
      </c>
      <c r="N712" s="86" t="s">
        <v>1775</v>
      </c>
      <c r="O712" s="86" t="s">
        <v>1776</v>
      </c>
      <c r="P712" s="218"/>
      <c r="Q712" s="85" t="s">
        <v>126</v>
      </c>
      <c r="R712" s="108">
        <v>18122716</v>
      </c>
      <c r="S712" s="62" t="str">
        <f t="shared" si="453"/>
        <v>CC18122716</v>
      </c>
      <c r="T712" s="91" t="s">
        <v>762</v>
      </c>
      <c r="U712" s="85" t="s">
        <v>530</v>
      </c>
      <c r="V712" s="91" t="s">
        <v>204</v>
      </c>
      <c r="W712" s="85" t="s">
        <v>458</v>
      </c>
      <c r="X712" s="87">
        <v>24275</v>
      </c>
      <c r="Y712" s="89">
        <f t="shared" si="469"/>
        <v>66</v>
      </c>
      <c r="Z712" s="63">
        <f>VLOOKUP($Y712,[1]Edades!$A$3:$H$153,4,FALSE)</f>
        <v>6</v>
      </c>
      <c r="AA712" s="63" t="str">
        <f>VLOOKUP($Y712,[1]Edades!$A$3:$H$153,6,FALSE)</f>
        <v>6 - Persona mayor</v>
      </c>
      <c r="AB712" s="63">
        <f>VLOOKUP($Y712,[1]Edades!$A$3:$H$153,7,FALSE)</f>
        <v>14</v>
      </c>
      <c r="AC712" s="63" t="str">
        <f>VLOOKUP($Y712,[1]Edades!$A$3:$H$153,8,FALSE)</f>
        <v>65-69</v>
      </c>
      <c r="AD712" s="91" t="s">
        <v>1589</v>
      </c>
      <c r="AE712" s="85">
        <v>1</v>
      </c>
      <c r="AF712" s="85" t="s">
        <v>807</v>
      </c>
      <c r="AG712" s="86" t="s">
        <v>1777</v>
      </c>
      <c r="AH712" s="85" t="s">
        <v>807</v>
      </c>
      <c r="AI712" s="85" t="s">
        <v>807</v>
      </c>
      <c r="AJ712" s="85" t="s">
        <v>807</v>
      </c>
      <c r="AK712" s="86" t="s">
        <v>1775</v>
      </c>
      <c r="AL712" s="85" t="s">
        <v>807</v>
      </c>
      <c r="AM712" s="85" t="s">
        <v>1786</v>
      </c>
      <c r="AN712" s="85" t="s">
        <v>131</v>
      </c>
      <c r="AO712" s="85" t="s">
        <v>131</v>
      </c>
      <c r="AP712" s="85" t="s">
        <v>131</v>
      </c>
      <c r="AQ712" s="75" t="s">
        <v>1841</v>
      </c>
      <c r="AR712" s="53" t="str">
        <f t="shared" si="470"/>
        <v>86568 - Puerto Asís</v>
      </c>
      <c r="AS712" s="85" t="s">
        <v>1655</v>
      </c>
      <c r="AT712" s="88">
        <v>3134903339</v>
      </c>
      <c r="AU712" s="85" t="s">
        <v>1219</v>
      </c>
      <c r="AV712" s="85"/>
      <c r="AW712" s="85"/>
      <c r="AX712" s="85"/>
      <c r="AY712" s="85"/>
      <c r="AZ712" s="85"/>
      <c r="BA712" s="85">
        <v>86</v>
      </c>
      <c r="BB712" s="85" t="s">
        <v>1778</v>
      </c>
      <c r="BC712" s="85">
        <v>86568</v>
      </c>
      <c r="BD712" s="85" t="s">
        <v>1655</v>
      </c>
      <c r="BE712" s="89">
        <v>860010017201</v>
      </c>
      <c r="BF712" s="49" t="s">
        <v>1081</v>
      </c>
      <c r="BG712" s="85" t="s">
        <v>1779</v>
      </c>
      <c r="BH712" s="85" t="s">
        <v>1780</v>
      </c>
      <c r="BI712" s="85">
        <v>4201616</v>
      </c>
      <c r="BJ712" s="85"/>
      <c r="BK712" s="85"/>
      <c r="BL712" s="85" t="s">
        <v>807</v>
      </c>
      <c r="BM712" s="85" t="s">
        <v>130</v>
      </c>
      <c r="BN712" s="85" t="s">
        <v>132</v>
      </c>
      <c r="BO712" s="85">
        <v>0</v>
      </c>
      <c r="BP712" s="85" t="s">
        <v>132</v>
      </c>
      <c r="BQ712" s="85" t="s">
        <v>132</v>
      </c>
      <c r="BR712" s="85" t="s">
        <v>807</v>
      </c>
      <c r="BS712" s="85" t="s">
        <v>807</v>
      </c>
      <c r="BT712" s="90">
        <v>44861</v>
      </c>
      <c r="BU712" s="85" t="s">
        <v>1677</v>
      </c>
      <c r="BV712" s="85" t="s">
        <v>130</v>
      </c>
      <c r="BW712" s="91" t="s">
        <v>1609</v>
      </c>
      <c r="BX712" s="85"/>
      <c r="BY712" s="85" t="s">
        <v>132</v>
      </c>
      <c r="BZ712" s="85" t="s">
        <v>807</v>
      </c>
      <c r="CA712" s="85" t="s">
        <v>807</v>
      </c>
      <c r="CB712" s="85"/>
      <c r="CC712" s="85"/>
      <c r="CD712" s="85" t="s">
        <v>131</v>
      </c>
      <c r="CE712" s="88" t="s">
        <v>1681</v>
      </c>
      <c r="CF712" s="80" t="str">
        <f t="shared" si="449"/>
        <v>HTA + DM</v>
      </c>
      <c r="CG712" s="109">
        <v>83</v>
      </c>
      <c r="CH712" s="95">
        <v>169</v>
      </c>
      <c r="CI712" s="50">
        <f t="shared" si="454"/>
        <v>29.060607121599386</v>
      </c>
      <c r="CJ712" s="18" t="str">
        <f t="shared" si="455"/>
        <v>SOBREPESO</v>
      </c>
      <c r="CK712" s="95">
        <f>Hoja1!L714</f>
        <v>11</v>
      </c>
      <c r="CL712" s="10" t="s">
        <v>1113</v>
      </c>
      <c r="CM712" s="94" t="s">
        <v>1221</v>
      </c>
      <c r="CN712" s="92"/>
      <c r="CO712" s="75">
        <v>1</v>
      </c>
      <c r="CP712" s="119" t="str">
        <f t="shared" si="474"/>
        <v>01/01/1800</v>
      </c>
      <c r="CQ712" s="75">
        <v>1</v>
      </c>
      <c r="CR712" s="94" t="s">
        <v>1221</v>
      </c>
      <c r="CS712" s="75">
        <v>1</v>
      </c>
      <c r="CT712" s="110" t="s">
        <v>1707</v>
      </c>
      <c r="CU712" s="93" t="s">
        <v>807</v>
      </c>
      <c r="CV712" s="92"/>
      <c r="CW712" s="102">
        <v>145</v>
      </c>
      <c r="CX712" s="102">
        <v>70</v>
      </c>
      <c r="CY712" s="93" t="s">
        <v>807</v>
      </c>
      <c r="CZ712" s="92" t="s">
        <v>132</v>
      </c>
      <c r="DA712" s="75" t="s">
        <v>807</v>
      </c>
      <c r="DB712" s="92">
        <v>0</v>
      </c>
      <c r="DC712" s="75" t="str">
        <f t="shared" si="456"/>
        <v/>
      </c>
      <c r="DD712" s="16" t="str">
        <f t="shared" si="457"/>
        <v/>
      </c>
      <c r="DE712" s="16" t="str">
        <f t="shared" si="458"/>
        <v/>
      </c>
      <c r="DF712" s="16" t="str">
        <f t="shared" si="473"/>
        <v/>
      </c>
      <c r="DG712" s="16" t="str">
        <f t="shared" si="471"/>
        <v xml:space="preserve"> +  +  + </v>
      </c>
      <c r="DH712" s="16" t="str">
        <f>E712</f>
        <v>HTA + DM</v>
      </c>
      <c r="DI712" s="98">
        <v>42523</v>
      </c>
      <c r="DJ712" s="75" t="str">
        <f t="shared" si="460"/>
        <v>SI</v>
      </c>
      <c r="DL712" s="98"/>
      <c r="DM712" s="98">
        <v>44615</v>
      </c>
      <c r="DN712" s="75" t="str">
        <f t="shared" si="461"/>
        <v>SI</v>
      </c>
      <c r="DO712" s="98"/>
      <c r="DP712" s="75" t="str">
        <f t="shared" si="462"/>
        <v>NO</v>
      </c>
      <c r="DQ712" s="98"/>
      <c r="DR712" s="75" t="str">
        <f t="shared" si="463"/>
        <v>NO</v>
      </c>
      <c r="DS712" s="98">
        <v>43214</v>
      </c>
      <c r="DT712" s="75" t="str">
        <f t="shared" si="464"/>
        <v>SI</v>
      </c>
      <c r="DU712" s="98"/>
      <c r="DV712" s="75" t="str">
        <f t="shared" si="465"/>
        <v>NO</v>
      </c>
      <c r="DW712" s="98">
        <v>43557</v>
      </c>
      <c r="DX712" s="75" t="str">
        <f t="shared" si="466"/>
        <v>SI</v>
      </c>
      <c r="DY712" s="98"/>
      <c r="DZ712" s="75" t="str">
        <f t="shared" si="467"/>
        <v>NO</v>
      </c>
      <c r="EA712" s="98"/>
      <c r="EB712" s="75" t="str">
        <f t="shared" si="468"/>
        <v>NO</v>
      </c>
      <c r="EC712" s="98" t="s">
        <v>807</v>
      </c>
      <c r="ED712" s="92" t="s">
        <v>1530</v>
      </c>
      <c r="EE712" s="92"/>
      <c r="EF712" s="98" t="s">
        <v>807</v>
      </c>
      <c r="EG712" s="94"/>
      <c r="EH712" s="99"/>
      <c r="EI712" s="99" t="s">
        <v>807</v>
      </c>
      <c r="EJ712" s="99"/>
      <c r="EK712" s="101">
        <v>44691</v>
      </c>
      <c r="EL712" s="92">
        <v>1.1000000000000001</v>
      </c>
      <c r="EM712" s="103">
        <v>44691</v>
      </c>
      <c r="EN712" s="102">
        <v>120.6</v>
      </c>
      <c r="EO712" s="101">
        <v>44588</v>
      </c>
      <c r="EP712" s="92">
        <v>123</v>
      </c>
      <c r="EQ712" s="101">
        <v>44588</v>
      </c>
      <c r="ER712" s="99">
        <f t="shared" si="452"/>
        <v>38.900000000000006</v>
      </c>
      <c r="ES712" s="101">
        <v>44588</v>
      </c>
      <c r="ET712" s="192">
        <v>54.9</v>
      </c>
      <c r="EU712" s="101">
        <v>44588</v>
      </c>
      <c r="EV712" s="92">
        <v>146</v>
      </c>
      <c r="EW712" s="111">
        <v>44553</v>
      </c>
      <c r="EX712" s="92"/>
      <c r="EY712" s="103">
        <v>44691</v>
      </c>
      <c r="EZ712" s="92">
        <v>7.1</v>
      </c>
      <c r="FA712" s="102"/>
      <c r="FB712" s="102"/>
      <c r="FC712" s="92"/>
      <c r="FD712" s="92"/>
      <c r="FE712" s="103">
        <v>44588</v>
      </c>
      <c r="FF712" s="105">
        <v>29.2</v>
      </c>
      <c r="FG712" s="101">
        <v>44588</v>
      </c>
      <c r="FH712" s="104" t="s">
        <v>1980</v>
      </c>
      <c r="FI712" s="92"/>
      <c r="FJ712" s="94"/>
      <c r="FK712" s="92"/>
      <c r="FL712" s="97">
        <v>44861</v>
      </c>
      <c r="FM712" s="98" t="s">
        <v>1530</v>
      </c>
      <c r="FN712" s="97">
        <v>44953</v>
      </c>
      <c r="FO712" s="107"/>
      <c r="FP712" s="92" t="s">
        <v>132</v>
      </c>
      <c r="FQ712" s="92" t="s">
        <v>132</v>
      </c>
      <c r="FR712" s="92" t="s">
        <v>132</v>
      </c>
      <c r="FS712" s="92" t="s">
        <v>807</v>
      </c>
      <c r="FT712" s="92" t="s">
        <v>130</v>
      </c>
      <c r="FU712" s="92"/>
      <c r="GM712" s="102"/>
    </row>
    <row r="713" spans="1:195" s="75" customFormat="1" x14ac:dyDescent="0.25">
      <c r="A713" s="85">
        <v>2022</v>
      </c>
      <c r="B713" s="76">
        <v>44926</v>
      </c>
      <c r="C713" s="85" t="s">
        <v>121</v>
      </c>
      <c r="D713" s="85" t="s">
        <v>122</v>
      </c>
      <c r="E713" s="85" t="s">
        <v>123</v>
      </c>
      <c r="F713" s="77">
        <f t="shared" si="472"/>
        <v>712</v>
      </c>
      <c r="G713" s="85" t="s">
        <v>1586</v>
      </c>
      <c r="H713" s="85">
        <v>86</v>
      </c>
      <c r="I713" s="85" t="s">
        <v>797</v>
      </c>
      <c r="J713" s="217" t="s">
        <v>911</v>
      </c>
      <c r="K713" s="77" t="str">
        <f>VLOOKUP(J713,[1]CodMpios!$B$1075:$E$1087,4,FALSE)</f>
        <v>86568 - Puerto Asís</v>
      </c>
      <c r="L713" s="77" t="str">
        <f>VLOOKUP($J713,[1]Coord_Mpios_X_Y!$B$102:$K$114,9,FALSE)</f>
        <v>0,478611463602</v>
      </c>
      <c r="M713" s="77" t="str">
        <f>VLOOKUP($J713,[1]Coord_Mpios_X_Y!$B$102:$K$114,10,FALSE)</f>
        <v>-76,328200149562</v>
      </c>
      <c r="N713" s="86" t="s">
        <v>1784</v>
      </c>
      <c r="O713" s="86" t="s">
        <v>1776</v>
      </c>
      <c r="P713" s="218"/>
      <c r="Q713" s="85" t="s">
        <v>126</v>
      </c>
      <c r="R713" s="108">
        <v>18142254</v>
      </c>
      <c r="S713" s="62" t="str">
        <f t="shared" si="453"/>
        <v>CC18142254</v>
      </c>
      <c r="T713" s="91" t="s">
        <v>391</v>
      </c>
      <c r="U713" s="85" t="s">
        <v>161</v>
      </c>
      <c r="V713" s="91" t="s">
        <v>1371</v>
      </c>
      <c r="W713" s="85" t="s">
        <v>528</v>
      </c>
      <c r="X713" s="87">
        <v>21236</v>
      </c>
      <c r="Y713" s="89">
        <f t="shared" si="469"/>
        <v>58</v>
      </c>
      <c r="Z713" s="63">
        <f>VLOOKUP($Y713,[1]Edades!$A$3:$H$153,4,FALSE)</f>
        <v>5</v>
      </c>
      <c r="AA713" s="63" t="str">
        <f>VLOOKUP($Y713,[1]Edades!$A$3:$H$153,6,FALSE)</f>
        <v>5 - Adultez</v>
      </c>
      <c r="AB713" s="63">
        <f>VLOOKUP($Y713,[1]Edades!$A$3:$H$153,7,FALSE)</f>
        <v>12</v>
      </c>
      <c r="AC713" s="63" t="str">
        <f>VLOOKUP($Y713,[1]Edades!$A$3:$H$153,8,FALSE)</f>
        <v>55-59</v>
      </c>
      <c r="AD713" s="91" t="s">
        <v>1589</v>
      </c>
      <c r="AE713" s="85">
        <v>1</v>
      </c>
      <c r="AF713" s="85" t="s">
        <v>807</v>
      </c>
      <c r="AG713" s="86" t="s">
        <v>1777</v>
      </c>
      <c r="AH713" s="85" t="s">
        <v>807</v>
      </c>
      <c r="AI713" s="85" t="s">
        <v>807</v>
      </c>
      <c r="AJ713" s="85" t="s">
        <v>807</v>
      </c>
      <c r="AK713" s="86" t="s">
        <v>1784</v>
      </c>
      <c r="AL713" s="85" t="s">
        <v>807</v>
      </c>
      <c r="AM713" s="85" t="s">
        <v>1786</v>
      </c>
      <c r="AN713" s="85" t="s">
        <v>131</v>
      </c>
      <c r="AO713" s="85" t="s">
        <v>131</v>
      </c>
      <c r="AP713" s="85" t="s">
        <v>131</v>
      </c>
      <c r="AQ713" s="75" t="s">
        <v>1841</v>
      </c>
      <c r="AR713" s="53" t="str">
        <f t="shared" si="470"/>
        <v>86568 - Puerto Asís</v>
      </c>
      <c r="AS713" s="85" t="s">
        <v>1655</v>
      </c>
      <c r="AT713" s="85">
        <v>3102415591</v>
      </c>
      <c r="AU713" s="85" t="s">
        <v>1219</v>
      </c>
      <c r="AV713" s="85"/>
      <c r="AW713" s="85"/>
      <c r="AX713" s="85"/>
      <c r="AY713" s="85"/>
      <c r="AZ713" s="85"/>
      <c r="BA713" s="85">
        <v>86</v>
      </c>
      <c r="BB713" s="85" t="s">
        <v>1778</v>
      </c>
      <c r="BC713" s="85">
        <v>86568</v>
      </c>
      <c r="BD713" s="85" t="s">
        <v>1655</v>
      </c>
      <c r="BE713" s="89">
        <v>860010017201</v>
      </c>
      <c r="BF713" s="49" t="s">
        <v>1081</v>
      </c>
      <c r="BG713" s="85" t="s">
        <v>1779</v>
      </c>
      <c r="BH713" s="85" t="s">
        <v>1780</v>
      </c>
      <c r="BI713" s="85">
        <v>4201616</v>
      </c>
      <c r="BJ713" s="85"/>
      <c r="BK713" s="85"/>
      <c r="BL713" s="85" t="s">
        <v>2265</v>
      </c>
      <c r="BM713" s="85" t="s">
        <v>130</v>
      </c>
      <c r="BN713" s="85" t="s">
        <v>132</v>
      </c>
      <c r="BO713" s="85">
        <v>0</v>
      </c>
      <c r="BP713" s="85" t="s">
        <v>132</v>
      </c>
      <c r="BQ713" s="85" t="s">
        <v>132</v>
      </c>
      <c r="BR713" s="85" t="s">
        <v>807</v>
      </c>
      <c r="BS713" s="85" t="s">
        <v>807</v>
      </c>
      <c r="BT713" s="90">
        <v>44845</v>
      </c>
      <c r="BU713" s="85" t="s">
        <v>1677</v>
      </c>
      <c r="BV713" s="85" t="s">
        <v>130</v>
      </c>
      <c r="BW713" s="85" t="s">
        <v>807</v>
      </c>
      <c r="BX713" s="85"/>
      <c r="BY713" s="85" t="s">
        <v>132</v>
      </c>
      <c r="BZ713" s="85" t="s">
        <v>807</v>
      </c>
      <c r="CA713" s="85" t="s">
        <v>807</v>
      </c>
      <c r="CB713" s="85"/>
      <c r="CC713" s="85"/>
      <c r="CD713" s="85" t="s">
        <v>131</v>
      </c>
      <c r="CE713" s="88" t="s">
        <v>1681</v>
      </c>
      <c r="CF713" s="80" t="str">
        <f t="shared" si="449"/>
        <v>HTA</v>
      </c>
      <c r="CG713" s="109">
        <v>61</v>
      </c>
      <c r="CH713" s="95">
        <v>165</v>
      </c>
      <c r="CI713" s="50">
        <f t="shared" si="454"/>
        <v>22.4058769513315</v>
      </c>
      <c r="CJ713" s="18" t="str">
        <f t="shared" si="455"/>
        <v>NORMAL</v>
      </c>
      <c r="CK713" s="95">
        <f>Hoja1!L715</f>
        <v>13</v>
      </c>
      <c r="CL713" s="10" t="s">
        <v>1113</v>
      </c>
      <c r="CM713" s="94" t="s">
        <v>1221</v>
      </c>
      <c r="CN713" s="92"/>
      <c r="CO713" s="75">
        <v>1</v>
      </c>
      <c r="CP713" s="119" t="str">
        <f t="shared" si="474"/>
        <v>01/01/1800</v>
      </c>
      <c r="CQ713" s="75">
        <v>2</v>
      </c>
      <c r="CR713" s="65" t="s">
        <v>1222</v>
      </c>
      <c r="CS713" s="75">
        <v>0</v>
      </c>
      <c r="CT713" s="110" t="s">
        <v>131</v>
      </c>
      <c r="CU713" s="93" t="s">
        <v>807</v>
      </c>
      <c r="CV713" s="92"/>
      <c r="CW713" s="102">
        <v>135</v>
      </c>
      <c r="CX713" s="102">
        <v>80</v>
      </c>
      <c r="CY713" s="93" t="s">
        <v>807</v>
      </c>
      <c r="CZ713" s="92" t="s">
        <v>130</v>
      </c>
      <c r="DA713" s="75" t="s">
        <v>807</v>
      </c>
      <c r="DB713" s="92">
        <v>0</v>
      </c>
      <c r="DC713" s="75" t="str">
        <f t="shared" si="456"/>
        <v/>
      </c>
      <c r="DD713" s="16" t="str">
        <f t="shared" si="457"/>
        <v/>
      </c>
      <c r="DE713" s="16" t="str">
        <f t="shared" si="458"/>
        <v/>
      </c>
      <c r="DF713" s="16" t="str">
        <f t="shared" si="473"/>
        <v>HDL ALTO</v>
      </c>
      <c r="DG713" s="16" t="str">
        <f t="shared" si="471"/>
        <v xml:space="preserve"> +  +  + HDL ALTO</v>
      </c>
      <c r="DH713" s="16" t="str">
        <f>VLOOKUP(DG713,Hoja3!$A$19:$B$41,2,FALSE)</f>
        <v>HDL ALTO</v>
      </c>
      <c r="DI713" s="98">
        <v>43729</v>
      </c>
      <c r="DJ713" s="75" t="str">
        <f t="shared" si="460"/>
        <v>SI</v>
      </c>
      <c r="DL713" s="98"/>
      <c r="DM713" s="98">
        <v>44616</v>
      </c>
      <c r="DN713" s="75" t="str">
        <f t="shared" si="461"/>
        <v>SI</v>
      </c>
      <c r="DO713" s="98"/>
      <c r="DP713" s="75" t="str">
        <f t="shared" si="462"/>
        <v>NO</v>
      </c>
      <c r="DQ713" s="98"/>
      <c r="DR713" s="75" t="str">
        <f t="shared" si="463"/>
        <v>NO</v>
      </c>
      <c r="DS713" s="98">
        <v>43727</v>
      </c>
      <c r="DT713" s="75" t="str">
        <f t="shared" si="464"/>
        <v>SI</v>
      </c>
      <c r="DU713" s="98"/>
      <c r="DV713" s="75" t="str">
        <f t="shared" si="465"/>
        <v>NO</v>
      </c>
      <c r="DW713" s="98"/>
      <c r="DX713" s="75" t="str">
        <f t="shared" si="466"/>
        <v>NO</v>
      </c>
      <c r="DY713" s="98">
        <v>44559</v>
      </c>
      <c r="DZ713" s="75" t="str">
        <f t="shared" si="467"/>
        <v>SI</v>
      </c>
      <c r="EA713" s="98"/>
      <c r="EB713" s="75" t="str">
        <f t="shared" si="468"/>
        <v>NO</v>
      </c>
      <c r="EC713" s="98" t="s">
        <v>807</v>
      </c>
      <c r="ED713" s="92" t="s">
        <v>1530</v>
      </c>
      <c r="EE713" s="92"/>
      <c r="EF713" s="98" t="s">
        <v>807</v>
      </c>
      <c r="EG713" s="94"/>
      <c r="EH713" s="92" t="s">
        <v>1793</v>
      </c>
      <c r="EI713" s="99" t="s">
        <v>807</v>
      </c>
      <c r="EJ713" s="99"/>
      <c r="EK713" s="101">
        <v>44767</v>
      </c>
      <c r="EL713" s="92">
        <v>6.9</v>
      </c>
      <c r="EM713" s="103">
        <v>44539</v>
      </c>
      <c r="EN713" s="102">
        <v>103</v>
      </c>
      <c r="EO713" s="101">
        <v>44539</v>
      </c>
      <c r="EP713" s="92">
        <v>209</v>
      </c>
      <c r="EQ713" s="101">
        <v>44539</v>
      </c>
      <c r="ER713" s="99">
        <f t="shared" si="452"/>
        <v>120</v>
      </c>
      <c r="ES713" s="101">
        <v>44539</v>
      </c>
      <c r="ET713" s="192">
        <v>46</v>
      </c>
      <c r="EU713" s="101">
        <v>44539</v>
      </c>
      <c r="EV713" s="92">
        <v>215</v>
      </c>
      <c r="EW713" s="101">
        <v>44767</v>
      </c>
      <c r="EX713" s="92"/>
      <c r="EY713" s="103"/>
      <c r="EZ713" s="92"/>
      <c r="FA713" s="102"/>
      <c r="FB713" s="102"/>
      <c r="FC713" s="92"/>
      <c r="FD713" s="92"/>
      <c r="FE713" s="103">
        <v>44767</v>
      </c>
      <c r="FF713" s="105">
        <v>370</v>
      </c>
      <c r="FG713" s="101">
        <v>44767</v>
      </c>
      <c r="FH713" s="104" t="s">
        <v>2122</v>
      </c>
      <c r="FI713" s="92"/>
      <c r="FJ713" s="94"/>
      <c r="FK713" s="92"/>
      <c r="FL713" s="97">
        <v>44845</v>
      </c>
      <c r="FM713" s="98" t="s">
        <v>1530</v>
      </c>
      <c r="FN713" s="97">
        <v>44937</v>
      </c>
      <c r="FO713" s="107"/>
      <c r="FP713" s="92" t="s">
        <v>132</v>
      </c>
      <c r="FQ713" s="92" t="s">
        <v>132</v>
      </c>
      <c r="FR713" s="92" t="s">
        <v>132</v>
      </c>
      <c r="FS713" s="92" t="s">
        <v>807</v>
      </c>
      <c r="FT713" s="92" t="s">
        <v>130</v>
      </c>
      <c r="FU713" s="92"/>
      <c r="GM713" s="102"/>
    </row>
    <row r="714" spans="1:195" s="75" customFormat="1" x14ac:dyDescent="0.25">
      <c r="A714" s="85">
        <v>2022</v>
      </c>
      <c r="B714" s="76">
        <v>44926</v>
      </c>
      <c r="C714" s="85" t="s">
        <v>121</v>
      </c>
      <c r="D714" s="85" t="s">
        <v>122</v>
      </c>
      <c r="E714" s="85" t="s">
        <v>123</v>
      </c>
      <c r="F714" s="77">
        <f t="shared" si="472"/>
        <v>713</v>
      </c>
      <c r="G714" s="85" t="s">
        <v>1586</v>
      </c>
      <c r="H714" s="85">
        <v>86</v>
      </c>
      <c r="I714" s="85" t="s">
        <v>797</v>
      </c>
      <c r="J714" s="217" t="s">
        <v>899</v>
      </c>
      <c r="K714" s="77" t="str">
        <f>VLOOKUP(J714,[1]CodMpios!$B$1075:$E$1087,4,FALSE)</f>
        <v>86320 - Orito</v>
      </c>
      <c r="L714" s="77" t="str">
        <f>VLOOKUP($J714,[1]Coord_Mpios_X_Y!$B$102:$K$114,9,FALSE)</f>
        <v>0,673756322544</v>
      </c>
      <c r="M714" s="77" t="str">
        <f>VLOOKUP($J714,[1]Coord_Mpios_X_Y!$B$102:$K$114,10,FALSE)</f>
        <v>-76,943139228782</v>
      </c>
      <c r="N714" s="86" t="s">
        <v>1784</v>
      </c>
      <c r="O714" s="86" t="s">
        <v>1776</v>
      </c>
      <c r="P714" s="218"/>
      <c r="Q714" s="85" t="s">
        <v>126</v>
      </c>
      <c r="R714" s="85">
        <v>18142727</v>
      </c>
      <c r="S714" s="62" t="str">
        <f t="shared" si="453"/>
        <v>CC18142727</v>
      </c>
      <c r="T714" s="85" t="s">
        <v>218</v>
      </c>
      <c r="U714" s="85" t="s">
        <v>375</v>
      </c>
      <c r="V714" s="85" t="s">
        <v>668</v>
      </c>
      <c r="W714" s="85" t="s">
        <v>528</v>
      </c>
      <c r="X714" s="87">
        <v>22858</v>
      </c>
      <c r="Y714" s="89">
        <f t="shared" si="469"/>
        <v>62</v>
      </c>
      <c r="Z714" s="63">
        <f>VLOOKUP($Y714,[1]Edades!$A$3:$H$153,4,FALSE)</f>
        <v>6</v>
      </c>
      <c r="AA714" s="63" t="str">
        <f>VLOOKUP($Y714,[1]Edades!$A$3:$H$153,6,FALSE)</f>
        <v>6 - Persona mayor</v>
      </c>
      <c r="AB714" s="63">
        <f>VLOOKUP($Y714,[1]Edades!$A$3:$H$153,7,FALSE)</f>
        <v>13</v>
      </c>
      <c r="AC714" s="63" t="str">
        <f>VLOOKUP($Y714,[1]Edades!$A$3:$H$153,8,FALSE)</f>
        <v>60-64</v>
      </c>
      <c r="AD714" s="91" t="s">
        <v>1589</v>
      </c>
      <c r="AE714" s="85">
        <v>1</v>
      </c>
      <c r="AF714" s="85" t="s">
        <v>807</v>
      </c>
      <c r="AG714" s="86" t="s">
        <v>1777</v>
      </c>
      <c r="AH714" s="85" t="s">
        <v>807</v>
      </c>
      <c r="AI714" s="85" t="s">
        <v>807</v>
      </c>
      <c r="AJ714" s="85" t="s">
        <v>807</v>
      </c>
      <c r="AK714" s="86" t="s">
        <v>1784</v>
      </c>
      <c r="AL714" s="85" t="s">
        <v>807</v>
      </c>
      <c r="AM714" s="85" t="s">
        <v>1786</v>
      </c>
      <c r="AN714" s="85" t="s">
        <v>131</v>
      </c>
      <c r="AO714" s="85" t="s">
        <v>131</v>
      </c>
      <c r="AP714" s="85" t="s">
        <v>131</v>
      </c>
      <c r="AQ714" s="75" t="s">
        <v>1841</v>
      </c>
      <c r="AR714" s="53" t="str">
        <f t="shared" si="470"/>
        <v>86320 - Orito</v>
      </c>
      <c r="AS714" s="85" t="s">
        <v>1608</v>
      </c>
      <c r="AT714" s="85">
        <v>3224541987</v>
      </c>
      <c r="AU714" s="85" t="s">
        <v>1219</v>
      </c>
      <c r="AV714" s="85"/>
      <c r="AW714" s="85"/>
      <c r="AX714" s="85"/>
      <c r="AY714" s="85"/>
      <c r="AZ714" s="85"/>
      <c r="BA714" s="85">
        <v>86</v>
      </c>
      <c r="BB714" s="85" t="s">
        <v>1778</v>
      </c>
      <c r="BC714" s="85">
        <v>86320</v>
      </c>
      <c r="BD714" s="85" t="s">
        <v>1608</v>
      </c>
      <c r="BE714" s="89">
        <v>860010017201</v>
      </c>
      <c r="BF714" s="49" t="s">
        <v>1082</v>
      </c>
      <c r="BG714" s="85" t="s">
        <v>1779</v>
      </c>
      <c r="BH714" s="85" t="s">
        <v>1780</v>
      </c>
      <c r="BI714" s="85">
        <v>4201616</v>
      </c>
      <c r="BJ714" s="85"/>
      <c r="BK714" s="85"/>
      <c r="BL714" s="85" t="s">
        <v>807</v>
      </c>
      <c r="BM714" s="88" t="s">
        <v>132</v>
      </c>
      <c r="BN714" s="85" t="s">
        <v>132</v>
      </c>
      <c r="BO714" s="85">
        <v>0</v>
      </c>
      <c r="BP714" s="85" t="s">
        <v>132</v>
      </c>
      <c r="BQ714" s="85" t="s">
        <v>132</v>
      </c>
      <c r="BR714" s="85" t="s">
        <v>807</v>
      </c>
      <c r="BS714" s="85" t="s">
        <v>807</v>
      </c>
      <c r="BT714" s="90">
        <v>43873</v>
      </c>
      <c r="BU714" s="85" t="s">
        <v>1677</v>
      </c>
      <c r="BV714" s="85" t="s">
        <v>130</v>
      </c>
      <c r="BW714" s="91" t="s">
        <v>1808</v>
      </c>
      <c r="BX714" s="85"/>
      <c r="BY714" s="85" t="s">
        <v>132</v>
      </c>
      <c r="BZ714" s="85" t="s">
        <v>807</v>
      </c>
      <c r="CA714" s="85" t="s">
        <v>807</v>
      </c>
      <c r="CB714" s="85"/>
      <c r="CC714" s="85"/>
      <c r="CD714" s="85" t="s">
        <v>131</v>
      </c>
      <c r="CE714" s="88" t="s">
        <v>1681</v>
      </c>
      <c r="CF714" s="80" t="str">
        <f t="shared" si="449"/>
        <v>HTA</v>
      </c>
      <c r="CG714" s="93">
        <v>106</v>
      </c>
      <c r="CH714" s="93">
        <v>177</v>
      </c>
      <c r="CI714" s="50">
        <f t="shared" si="454"/>
        <v>33.834466468766955</v>
      </c>
      <c r="CJ714" s="18" t="str">
        <f t="shared" si="455"/>
        <v>OBESIDAD</v>
      </c>
      <c r="CK714" s="95">
        <f>Hoja1!L716</f>
        <v>19</v>
      </c>
      <c r="CL714" s="10" t="s">
        <v>1113</v>
      </c>
      <c r="CM714" s="94" t="s">
        <v>1221</v>
      </c>
      <c r="CN714" s="92"/>
      <c r="CO714" s="75">
        <v>1</v>
      </c>
      <c r="CP714" s="119" t="str">
        <f t="shared" si="474"/>
        <v>01/01/1800</v>
      </c>
      <c r="CQ714" s="75">
        <v>2</v>
      </c>
      <c r="CR714" s="65" t="s">
        <v>1222</v>
      </c>
      <c r="CS714" s="75">
        <v>0</v>
      </c>
      <c r="CT714" s="110" t="s">
        <v>131</v>
      </c>
      <c r="CU714" s="93" t="s">
        <v>807</v>
      </c>
      <c r="CV714" s="92"/>
      <c r="CW714" s="93">
        <v>130</v>
      </c>
      <c r="CX714" s="92">
        <v>90</v>
      </c>
      <c r="CY714" s="93" t="s">
        <v>807</v>
      </c>
      <c r="CZ714" s="92" t="s">
        <v>130</v>
      </c>
      <c r="DA714" s="75" t="s">
        <v>807</v>
      </c>
      <c r="DB714" s="92">
        <v>0</v>
      </c>
      <c r="DC714" s="75" t="str">
        <f t="shared" si="456"/>
        <v/>
      </c>
      <c r="DD714" s="16" t="str">
        <f t="shared" si="457"/>
        <v/>
      </c>
      <c r="DE714" s="16" t="str">
        <f t="shared" si="458"/>
        <v/>
      </c>
      <c r="DF714" s="16" t="str">
        <f t="shared" si="473"/>
        <v/>
      </c>
      <c r="DG714" s="16" t="str">
        <f t="shared" si="471"/>
        <v xml:space="preserve"> +  +  + </v>
      </c>
      <c r="DH714" s="16" t="str">
        <f t="shared" ref="DH714:DH715" si="475">E714</f>
        <v>HTA</v>
      </c>
      <c r="DI714" s="97">
        <v>44055</v>
      </c>
      <c r="DJ714" s="75" t="str">
        <f t="shared" si="460"/>
        <v>SI</v>
      </c>
      <c r="DL714" s="98"/>
      <c r="DM714" s="98"/>
      <c r="DN714" s="75" t="str">
        <f t="shared" si="461"/>
        <v>NO</v>
      </c>
      <c r="DO714" s="98"/>
      <c r="DP714" s="75" t="str">
        <f t="shared" si="462"/>
        <v>NO</v>
      </c>
      <c r="DQ714" s="98"/>
      <c r="DR714" s="75" t="str">
        <f t="shared" si="463"/>
        <v>NO</v>
      </c>
      <c r="DS714" s="98"/>
      <c r="DT714" s="75" t="str">
        <f t="shared" si="464"/>
        <v>NO</v>
      </c>
      <c r="DU714" s="98"/>
      <c r="DV714" s="75" t="str">
        <f t="shared" si="465"/>
        <v>NO</v>
      </c>
      <c r="DW714" s="98"/>
      <c r="DX714" s="75" t="str">
        <f t="shared" si="466"/>
        <v>NO</v>
      </c>
      <c r="DY714" s="98"/>
      <c r="DZ714" s="75" t="str">
        <f t="shared" si="467"/>
        <v>NO</v>
      </c>
      <c r="EA714" s="98"/>
      <c r="EB714" s="75" t="str">
        <f t="shared" si="468"/>
        <v>NO</v>
      </c>
      <c r="EC714" s="98" t="s">
        <v>807</v>
      </c>
      <c r="ED714" s="92" t="s">
        <v>1530</v>
      </c>
      <c r="EE714" s="92"/>
      <c r="EF714" s="98" t="s">
        <v>807</v>
      </c>
      <c r="EG714" s="94"/>
      <c r="EH714" s="99" t="s">
        <v>131</v>
      </c>
      <c r="EI714" s="99" t="s">
        <v>807</v>
      </c>
      <c r="EJ714" s="99"/>
      <c r="EK714" s="101">
        <v>43726</v>
      </c>
      <c r="EL714" s="92">
        <v>1</v>
      </c>
      <c r="EM714" s="103">
        <v>43726</v>
      </c>
      <c r="EN714" s="102">
        <v>80</v>
      </c>
      <c r="EO714" s="101">
        <v>43726</v>
      </c>
      <c r="EP714" s="92">
        <v>227</v>
      </c>
      <c r="EQ714" s="101">
        <v>43727</v>
      </c>
      <c r="ER714" s="99">
        <f t="shared" si="452"/>
        <v>166.2</v>
      </c>
      <c r="ES714" s="101">
        <v>43726</v>
      </c>
      <c r="ET714" s="192">
        <v>38</v>
      </c>
      <c r="EU714" s="101">
        <v>43726</v>
      </c>
      <c r="EV714" s="92">
        <v>114</v>
      </c>
      <c r="EW714" s="101"/>
      <c r="EX714" s="92"/>
      <c r="EY714" s="103"/>
      <c r="EZ714" s="92"/>
      <c r="FA714" s="102"/>
      <c r="FB714" s="102"/>
      <c r="FC714" s="92"/>
      <c r="FD714" s="92"/>
      <c r="FE714" s="103"/>
      <c r="FF714" s="105"/>
      <c r="FG714" s="101"/>
      <c r="FH714" s="105"/>
      <c r="FI714" s="92"/>
      <c r="FJ714" s="94"/>
      <c r="FK714" s="92"/>
      <c r="FL714" s="97">
        <v>43873</v>
      </c>
      <c r="FM714" s="98" t="s">
        <v>1530</v>
      </c>
      <c r="FN714" s="114">
        <v>43963</v>
      </c>
      <c r="FO714" s="107" t="s">
        <v>807</v>
      </c>
      <c r="FP714" s="92" t="s">
        <v>132</v>
      </c>
      <c r="FQ714" s="92" t="s">
        <v>132</v>
      </c>
      <c r="FR714" s="92" t="s">
        <v>132</v>
      </c>
      <c r="FS714" s="107" t="s">
        <v>807</v>
      </c>
      <c r="FT714" s="92" t="s">
        <v>132</v>
      </c>
      <c r="FU714" s="92"/>
      <c r="GM714" s="102"/>
    </row>
    <row r="715" spans="1:195" s="75" customFormat="1" x14ac:dyDescent="0.25">
      <c r="A715" s="85">
        <v>2022</v>
      </c>
      <c r="B715" s="76">
        <v>44926</v>
      </c>
      <c r="C715" s="85" t="s">
        <v>121</v>
      </c>
      <c r="D715" s="85" t="s">
        <v>122</v>
      </c>
      <c r="E715" s="85" t="s">
        <v>1474</v>
      </c>
      <c r="F715" s="77">
        <f t="shared" si="472"/>
        <v>714</v>
      </c>
      <c r="G715" s="85" t="s">
        <v>1586</v>
      </c>
      <c r="H715" s="85">
        <v>86</v>
      </c>
      <c r="I715" s="85" t="s">
        <v>797</v>
      </c>
      <c r="J715" s="217" t="s">
        <v>899</v>
      </c>
      <c r="K715" s="77" t="str">
        <f>VLOOKUP(J715,[1]CodMpios!$B$1075:$E$1087,4,FALSE)</f>
        <v>86320 - Orito</v>
      </c>
      <c r="L715" s="77" t="str">
        <f>VLOOKUP($J715,[1]Coord_Mpios_X_Y!$B$102:$K$114,9,FALSE)</f>
        <v>0,673756322544</v>
      </c>
      <c r="M715" s="77" t="str">
        <f>VLOOKUP($J715,[1]Coord_Mpios_X_Y!$B$102:$K$114,10,FALSE)</f>
        <v>-76,943139228782</v>
      </c>
      <c r="N715" s="86" t="s">
        <v>1784</v>
      </c>
      <c r="O715" s="86" t="s">
        <v>1776</v>
      </c>
      <c r="P715" s="218"/>
      <c r="Q715" s="85" t="s">
        <v>126</v>
      </c>
      <c r="R715" s="85">
        <v>18144294</v>
      </c>
      <c r="S715" s="62" t="str">
        <f t="shared" si="453"/>
        <v>CC18144294</v>
      </c>
      <c r="T715" s="91" t="s">
        <v>1410</v>
      </c>
      <c r="U715" s="85" t="s">
        <v>530</v>
      </c>
      <c r="V715" s="91" t="s">
        <v>1193</v>
      </c>
      <c r="W715" s="91" t="s">
        <v>408</v>
      </c>
      <c r="X715" s="87">
        <v>25906</v>
      </c>
      <c r="Y715" s="89">
        <f t="shared" si="469"/>
        <v>70</v>
      </c>
      <c r="Z715" s="63">
        <f>VLOOKUP($Y715,[1]Edades!$A$3:$H$153,4,FALSE)</f>
        <v>6</v>
      </c>
      <c r="AA715" s="63" t="str">
        <f>VLOOKUP($Y715,[1]Edades!$A$3:$H$153,6,FALSE)</f>
        <v>6 - Persona mayor</v>
      </c>
      <c r="AB715" s="63">
        <f>VLOOKUP($Y715,[1]Edades!$A$3:$H$153,7,FALSE)</f>
        <v>15</v>
      </c>
      <c r="AC715" s="63" t="str">
        <f>VLOOKUP($Y715,[1]Edades!$A$3:$H$153,8,FALSE)</f>
        <v>70-74</v>
      </c>
      <c r="AD715" s="91" t="s">
        <v>1589</v>
      </c>
      <c r="AE715" s="85">
        <v>1</v>
      </c>
      <c r="AF715" s="85" t="s">
        <v>807</v>
      </c>
      <c r="AG715" s="86" t="s">
        <v>1777</v>
      </c>
      <c r="AH715" s="85" t="s">
        <v>807</v>
      </c>
      <c r="AI715" s="85" t="s">
        <v>807</v>
      </c>
      <c r="AJ715" s="85" t="s">
        <v>807</v>
      </c>
      <c r="AK715" s="86" t="s">
        <v>1784</v>
      </c>
      <c r="AL715" s="85" t="s">
        <v>807</v>
      </c>
      <c r="AM715" s="85" t="s">
        <v>1786</v>
      </c>
      <c r="AN715" s="85" t="s">
        <v>131</v>
      </c>
      <c r="AO715" s="85" t="s">
        <v>131</v>
      </c>
      <c r="AP715" s="85" t="s">
        <v>131</v>
      </c>
      <c r="AQ715" s="75" t="s">
        <v>1841</v>
      </c>
      <c r="AR715" s="53" t="str">
        <f t="shared" si="470"/>
        <v>86320 - Orito</v>
      </c>
      <c r="AS715" s="85" t="s">
        <v>1608</v>
      </c>
      <c r="AT715" s="88">
        <v>3105872579</v>
      </c>
      <c r="AU715" s="85" t="s">
        <v>1219</v>
      </c>
      <c r="AV715" s="85"/>
      <c r="AW715" s="85"/>
      <c r="AX715" s="85"/>
      <c r="AY715" s="85"/>
      <c r="AZ715" s="85"/>
      <c r="BA715" s="85">
        <v>86</v>
      </c>
      <c r="BB715" s="85" t="s">
        <v>1778</v>
      </c>
      <c r="BC715" s="85">
        <v>86320</v>
      </c>
      <c r="BD715" s="85" t="s">
        <v>1608</v>
      </c>
      <c r="BE715" s="89">
        <v>860010017201</v>
      </c>
      <c r="BF715" s="49" t="s">
        <v>1082</v>
      </c>
      <c r="BG715" s="85" t="s">
        <v>1779</v>
      </c>
      <c r="BH715" s="85" t="s">
        <v>1780</v>
      </c>
      <c r="BI715" s="85">
        <v>4201616</v>
      </c>
      <c r="BJ715" s="85"/>
      <c r="BK715" s="85"/>
      <c r="BL715" s="85" t="s">
        <v>807</v>
      </c>
      <c r="BM715" s="88" t="s">
        <v>132</v>
      </c>
      <c r="BN715" s="85" t="s">
        <v>132</v>
      </c>
      <c r="BO715" s="85">
        <v>0</v>
      </c>
      <c r="BP715" s="85" t="s">
        <v>132</v>
      </c>
      <c r="BQ715" s="85" t="s">
        <v>132</v>
      </c>
      <c r="BR715" s="85" t="s">
        <v>807</v>
      </c>
      <c r="BS715" s="85" t="s">
        <v>807</v>
      </c>
      <c r="BT715" s="90">
        <v>44313</v>
      </c>
      <c r="BU715" s="85" t="s">
        <v>1677</v>
      </c>
      <c r="BV715" s="85" t="s">
        <v>130</v>
      </c>
      <c r="BW715" s="91" t="s">
        <v>131</v>
      </c>
      <c r="BX715" s="85"/>
      <c r="BY715" s="85" t="s">
        <v>131</v>
      </c>
      <c r="BZ715" s="85" t="s">
        <v>807</v>
      </c>
      <c r="CA715" s="85" t="s">
        <v>807</v>
      </c>
      <c r="CB715" s="85"/>
      <c r="CC715" s="85"/>
      <c r="CD715" s="85" t="s">
        <v>131</v>
      </c>
      <c r="CE715" s="88" t="s">
        <v>1681</v>
      </c>
      <c r="CF715" s="80" t="str">
        <f t="shared" si="449"/>
        <v>DM</v>
      </c>
      <c r="CG715" s="109">
        <v>101</v>
      </c>
      <c r="CH715" s="95">
        <v>170</v>
      </c>
      <c r="CI715" s="50">
        <f t="shared" si="454"/>
        <v>34.94809688581315</v>
      </c>
      <c r="CJ715" s="18" t="str">
        <f t="shared" si="455"/>
        <v>OBESIDAD</v>
      </c>
      <c r="CK715" s="95">
        <f>Hoja1!L717</f>
        <v>0</v>
      </c>
      <c r="CL715" s="10" t="s">
        <v>1112</v>
      </c>
      <c r="CM715" s="94" t="s">
        <v>1221</v>
      </c>
      <c r="CN715" s="92"/>
      <c r="CO715" s="92">
        <v>2</v>
      </c>
      <c r="CP715" s="65" t="s">
        <v>1222</v>
      </c>
      <c r="CQ715" s="75">
        <v>1</v>
      </c>
      <c r="CR715" s="94" t="s">
        <v>1221</v>
      </c>
      <c r="CS715" s="75">
        <v>1</v>
      </c>
      <c r="CT715" s="92" t="s">
        <v>1709</v>
      </c>
      <c r="CU715" s="93" t="s">
        <v>807</v>
      </c>
      <c r="CV715" s="92"/>
      <c r="CW715" s="93">
        <v>120</v>
      </c>
      <c r="CX715" s="92">
        <v>80</v>
      </c>
      <c r="CY715" s="93" t="s">
        <v>807</v>
      </c>
      <c r="CZ715" s="92" t="s">
        <v>130</v>
      </c>
      <c r="DA715" s="75" t="s">
        <v>807</v>
      </c>
      <c r="DB715" s="92">
        <v>0</v>
      </c>
      <c r="DC715" s="75" t="str">
        <f t="shared" si="456"/>
        <v/>
      </c>
      <c r="DD715" s="16" t="str">
        <f t="shared" si="457"/>
        <v/>
      </c>
      <c r="DE715" s="16" t="str">
        <f t="shared" si="458"/>
        <v/>
      </c>
      <c r="DF715" s="16" t="str">
        <f t="shared" si="473"/>
        <v/>
      </c>
      <c r="DG715" s="16" t="str">
        <f t="shared" si="471"/>
        <v xml:space="preserve"> +  +  + </v>
      </c>
      <c r="DH715" s="16" t="str">
        <f t="shared" si="475"/>
        <v>DM</v>
      </c>
      <c r="DI715" s="98">
        <v>44228</v>
      </c>
      <c r="DJ715" s="75" t="str">
        <f t="shared" si="460"/>
        <v>SI</v>
      </c>
      <c r="DL715" s="98"/>
      <c r="DM715" s="98">
        <v>44232</v>
      </c>
      <c r="DN715" s="75" t="str">
        <f t="shared" si="461"/>
        <v>SI</v>
      </c>
      <c r="DO715" s="98"/>
      <c r="DP715" s="75" t="str">
        <f t="shared" si="462"/>
        <v>NO</v>
      </c>
      <c r="DQ715" s="98"/>
      <c r="DR715" s="75" t="str">
        <f t="shared" si="463"/>
        <v>NO</v>
      </c>
      <c r="DS715" s="98"/>
      <c r="DT715" s="75" t="str">
        <f t="shared" si="464"/>
        <v>NO</v>
      </c>
      <c r="DU715" s="98"/>
      <c r="DV715" s="75" t="str">
        <f t="shared" si="465"/>
        <v>NO</v>
      </c>
      <c r="DW715" s="98"/>
      <c r="DX715" s="75" t="str">
        <f t="shared" si="466"/>
        <v>NO</v>
      </c>
      <c r="DY715" s="98"/>
      <c r="DZ715" s="75" t="str">
        <f t="shared" si="467"/>
        <v>NO</v>
      </c>
      <c r="EA715" s="98"/>
      <c r="EB715" s="75" t="str">
        <f t="shared" si="468"/>
        <v>NO</v>
      </c>
      <c r="EC715" s="98" t="s">
        <v>807</v>
      </c>
      <c r="ED715" s="92" t="s">
        <v>1530</v>
      </c>
      <c r="EE715" s="92"/>
      <c r="EF715" s="98" t="s">
        <v>807</v>
      </c>
      <c r="EG715" s="94"/>
      <c r="EH715" s="99" t="s">
        <v>131</v>
      </c>
      <c r="EI715" s="99" t="s">
        <v>807</v>
      </c>
      <c r="EJ715" s="99"/>
      <c r="EK715" s="101">
        <v>44145</v>
      </c>
      <c r="EL715" s="92">
        <v>1.2</v>
      </c>
      <c r="EM715" s="103">
        <v>44145</v>
      </c>
      <c r="EN715" s="102">
        <v>321</v>
      </c>
      <c r="EO715" s="101">
        <v>44145</v>
      </c>
      <c r="EP715" s="92">
        <v>16</v>
      </c>
      <c r="EQ715" s="101">
        <v>44145</v>
      </c>
      <c r="ER715" s="99">
        <f t="shared" si="452"/>
        <v>-223.8</v>
      </c>
      <c r="ES715" s="101">
        <v>44145</v>
      </c>
      <c r="ET715" s="192">
        <v>161</v>
      </c>
      <c r="EU715" s="101">
        <v>44145</v>
      </c>
      <c r="EV715" s="92">
        <v>394</v>
      </c>
      <c r="EW715" s="101"/>
      <c r="EX715" s="92"/>
      <c r="EY715" s="103"/>
      <c r="EZ715" s="92"/>
      <c r="FA715" s="102"/>
      <c r="FB715" s="102"/>
      <c r="FC715" s="92"/>
      <c r="FD715" s="92"/>
      <c r="FE715" s="103"/>
      <c r="FF715" s="105"/>
      <c r="FG715" s="101"/>
      <c r="FH715" s="105"/>
      <c r="FI715" s="92"/>
      <c r="FJ715" s="94"/>
      <c r="FK715" s="92"/>
      <c r="FL715" s="97">
        <v>44313</v>
      </c>
      <c r="FM715" s="98" t="s">
        <v>1530</v>
      </c>
      <c r="FN715" s="97">
        <v>44374</v>
      </c>
      <c r="FO715" s="107" t="s">
        <v>807</v>
      </c>
      <c r="FP715" s="92" t="s">
        <v>132</v>
      </c>
      <c r="FQ715" s="92" t="s">
        <v>132</v>
      </c>
      <c r="FR715" s="92" t="s">
        <v>132</v>
      </c>
      <c r="FS715" s="107" t="s">
        <v>807</v>
      </c>
      <c r="FT715" s="92" t="s">
        <v>132</v>
      </c>
      <c r="FU715" s="92"/>
      <c r="GM715" s="102"/>
    </row>
    <row r="716" spans="1:195" s="75" customFormat="1" x14ac:dyDescent="0.25">
      <c r="A716" s="85">
        <v>2022</v>
      </c>
      <c r="B716" s="76">
        <v>44926</v>
      </c>
      <c r="C716" s="85" t="s">
        <v>121</v>
      </c>
      <c r="D716" s="85" t="s">
        <v>122</v>
      </c>
      <c r="E716" s="85" t="s">
        <v>123</v>
      </c>
      <c r="F716" s="77">
        <f t="shared" si="472"/>
        <v>715</v>
      </c>
      <c r="G716" s="85" t="s">
        <v>1586</v>
      </c>
      <c r="H716" s="85">
        <v>86</v>
      </c>
      <c r="I716" s="85" t="s">
        <v>797</v>
      </c>
      <c r="J716" s="217" t="s">
        <v>911</v>
      </c>
      <c r="K716" s="77" t="str">
        <f>VLOOKUP(J716,[1]CodMpios!$B$1075:$E$1087,4,FALSE)</f>
        <v>86568 - Puerto Asís</v>
      </c>
      <c r="L716" s="77" t="str">
        <f>VLOOKUP($J716,[1]Coord_Mpios_X_Y!$B$102:$K$114,9,FALSE)</f>
        <v>0,478611463602</v>
      </c>
      <c r="M716" s="77" t="str">
        <f>VLOOKUP($J716,[1]Coord_Mpios_X_Y!$B$102:$K$114,10,FALSE)</f>
        <v>-76,328200149562</v>
      </c>
      <c r="N716" s="86" t="s">
        <v>1784</v>
      </c>
      <c r="O716" s="86" t="s">
        <v>1776</v>
      </c>
      <c r="P716" s="218"/>
      <c r="Q716" s="85" t="s">
        <v>126</v>
      </c>
      <c r="R716" s="108">
        <v>18183675</v>
      </c>
      <c r="S716" s="62" t="str">
        <f t="shared" si="453"/>
        <v>CC18183675</v>
      </c>
      <c r="T716" s="91" t="s">
        <v>142</v>
      </c>
      <c r="U716" s="85" t="s">
        <v>530</v>
      </c>
      <c r="V716" s="91" t="s">
        <v>716</v>
      </c>
      <c r="W716" s="85" t="s">
        <v>187</v>
      </c>
      <c r="X716" s="87">
        <v>25114</v>
      </c>
      <c r="Y716" s="89">
        <f t="shared" si="469"/>
        <v>68</v>
      </c>
      <c r="Z716" s="63">
        <f>VLOOKUP($Y716,[1]Edades!$A$3:$H$153,4,FALSE)</f>
        <v>6</v>
      </c>
      <c r="AA716" s="63" t="str">
        <f>VLOOKUP($Y716,[1]Edades!$A$3:$H$153,6,FALSE)</f>
        <v>6 - Persona mayor</v>
      </c>
      <c r="AB716" s="63">
        <f>VLOOKUP($Y716,[1]Edades!$A$3:$H$153,7,FALSE)</f>
        <v>14</v>
      </c>
      <c r="AC716" s="63" t="str">
        <f>VLOOKUP($Y716,[1]Edades!$A$3:$H$153,8,FALSE)</f>
        <v>65-69</v>
      </c>
      <c r="AD716" s="91" t="s">
        <v>1589</v>
      </c>
      <c r="AE716" s="85">
        <v>1</v>
      </c>
      <c r="AF716" s="85" t="s">
        <v>807</v>
      </c>
      <c r="AG716" s="86" t="s">
        <v>1777</v>
      </c>
      <c r="AH716" s="85" t="s">
        <v>807</v>
      </c>
      <c r="AI716" s="85" t="s">
        <v>807</v>
      </c>
      <c r="AJ716" s="85" t="s">
        <v>807</v>
      </c>
      <c r="AK716" s="86" t="s">
        <v>1784</v>
      </c>
      <c r="AL716" s="86" t="s">
        <v>1601</v>
      </c>
      <c r="AM716" s="85" t="s">
        <v>1786</v>
      </c>
      <c r="AN716" s="85" t="s">
        <v>131</v>
      </c>
      <c r="AO716" s="85" t="s">
        <v>131</v>
      </c>
      <c r="AP716" s="85" t="s">
        <v>131</v>
      </c>
      <c r="AQ716" s="75" t="s">
        <v>1841</v>
      </c>
      <c r="AR716" s="53" t="str">
        <f t="shared" si="470"/>
        <v>86568 - Puerto Asís</v>
      </c>
      <c r="AS716" s="85" t="s">
        <v>1655</v>
      </c>
      <c r="AT716" s="88">
        <v>3125734850</v>
      </c>
      <c r="AU716" s="85" t="s">
        <v>1219</v>
      </c>
      <c r="AV716" s="85"/>
      <c r="AW716" s="85"/>
      <c r="AX716" s="85"/>
      <c r="AY716" s="85"/>
      <c r="AZ716" s="85"/>
      <c r="BA716" s="85">
        <v>86</v>
      </c>
      <c r="BB716" s="85" t="s">
        <v>1778</v>
      </c>
      <c r="BC716" s="85">
        <v>86568</v>
      </c>
      <c r="BD716" s="85" t="s">
        <v>1655</v>
      </c>
      <c r="BE716" s="89">
        <v>860010017201</v>
      </c>
      <c r="BF716" s="49" t="s">
        <v>1081</v>
      </c>
      <c r="BG716" s="85" t="s">
        <v>1779</v>
      </c>
      <c r="BH716" s="85" t="s">
        <v>1780</v>
      </c>
      <c r="BI716" s="85">
        <v>4201616</v>
      </c>
      <c r="BJ716" s="85"/>
      <c r="BK716" s="85"/>
      <c r="BL716" s="85" t="s">
        <v>807</v>
      </c>
      <c r="BM716" s="85" t="s">
        <v>130</v>
      </c>
      <c r="BN716" s="85" t="s">
        <v>132</v>
      </c>
      <c r="BO716" s="85">
        <v>0</v>
      </c>
      <c r="BP716" s="85" t="s">
        <v>132</v>
      </c>
      <c r="BQ716" s="85" t="s">
        <v>132</v>
      </c>
      <c r="BR716" s="85" t="s">
        <v>807</v>
      </c>
      <c r="BS716" s="85" t="s">
        <v>807</v>
      </c>
      <c r="BT716" s="87">
        <v>44413</v>
      </c>
      <c r="BU716" s="85" t="s">
        <v>1677</v>
      </c>
      <c r="BV716" s="85" t="s">
        <v>130</v>
      </c>
      <c r="BW716" s="91" t="s">
        <v>1812</v>
      </c>
      <c r="BX716" s="85"/>
      <c r="BY716" s="85" t="s">
        <v>132</v>
      </c>
      <c r="BZ716" s="85" t="s">
        <v>807</v>
      </c>
      <c r="CA716" s="85" t="s">
        <v>807</v>
      </c>
      <c r="CB716" s="85"/>
      <c r="CC716" s="85"/>
      <c r="CD716" s="85" t="s">
        <v>131</v>
      </c>
      <c r="CE716" s="88" t="s">
        <v>1681</v>
      </c>
      <c r="CF716" s="80" t="str">
        <f t="shared" si="449"/>
        <v>HTA</v>
      </c>
      <c r="CG716" s="109">
        <v>80</v>
      </c>
      <c r="CH716" s="95">
        <v>164</v>
      </c>
      <c r="CI716" s="50">
        <f t="shared" si="454"/>
        <v>29.744199881023206</v>
      </c>
      <c r="CJ716" s="18" t="str">
        <f t="shared" si="455"/>
        <v>SOBREPESO</v>
      </c>
      <c r="CK716" s="95">
        <f>Hoja1!L718</f>
        <v>21</v>
      </c>
      <c r="CL716" s="10" t="s">
        <v>1114</v>
      </c>
      <c r="CM716" s="94" t="s">
        <v>1221</v>
      </c>
      <c r="CN716" s="92"/>
      <c r="CO716" s="75">
        <v>1</v>
      </c>
      <c r="CP716" s="119" t="str">
        <f t="shared" ref="CP716:CP729" si="476">CM716</f>
        <v>01/01/1800</v>
      </c>
      <c r="CQ716" s="75">
        <v>2</v>
      </c>
      <c r="CR716" s="65" t="s">
        <v>1222</v>
      </c>
      <c r="CS716" s="75">
        <v>0</v>
      </c>
      <c r="CT716" s="110" t="s">
        <v>131</v>
      </c>
      <c r="CU716" s="93" t="s">
        <v>807</v>
      </c>
      <c r="CV716" s="92"/>
      <c r="CW716" s="102">
        <v>140</v>
      </c>
      <c r="CX716" s="102">
        <v>85</v>
      </c>
      <c r="CY716" s="93" t="s">
        <v>807</v>
      </c>
      <c r="CZ716" s="92" t="s">
        <v>132</v>
      </c>
      <c r="DA716" s="75" t="s">
        <v>807</v>
      </c>
      <c r="DB716" s="92">
        <v>0</v>
      </c>
      <c r="DC716" s="75" t="str">
        <f t="shared" si="456"/>
        <v/>
      </c>
      <c r="DD716" s="16" t="str">
        <f t="shared" si="457"/>
        <v/>
      </c>
      <c r="DE716" s="16" t="str">
        <f t="shared" si="458"/>
        <v/>
      </c>
      <c r="DF716" s="16" t="str">
        <f t="shared" si="473"/>
        <v/>
      </c>
      <c r="DG716" s="16" t="str">
        <f t="shared" si="471"/>
        <v xml:space="preserve"> +  +  + </v>
      </c>
      <c r="DH716" s="16" t="str">
        <f>E716</f>
        <v>HTA</v>
      </c>
      <c r="DI716" s="98">
        <v>42581</v>
      </c>
      <c r="DJ716" s="75" t="str">
        <f t="shared" si="460"/>
        <v>SI</v>
      </c>
      <c r="DL716" s="98"/>
      <c r="DM716" s="98">
        <v>44460</v>
      </c>
      <c r="DN716" s="75" t="str">
        <f t="shared" si="461"/>
        <v>SI</v>
      </c>
      <c r="DO716" s="98"/>
      <c r="DP716" s="75" t="str">
        <f t="shared" si="462"/>
        <v>NO</v>
      </c>
      <c r="DQ716" s="98"/>
      <c r="DR716" s="75" t="str">
        <f t="shared" si="463"/>
        <v>NO</v>
      </c>
      <c r="DS716" s="98">
        <v>44469</v>
      </c>
      <c r="DT716" s="75" t="str">
        <f t="shared" si="464"/>
        <v>SI</v>
      </c>
      <c r="DU716" s="98"/>
      <c r="DV716" s="75" t="str">
        <f t="shared" si="465"/>
        <v>NO</v>
      </c>
      <c r="DW716" s="98"/>
      <c r="DX716" s="75" t="str">
        <f t="shared" si="466"/>
        <v>NO</v>
      </c>
      <c r="DY716" s="98">
        <v>44413</v>
      </c>
      <c r="DZ716" s="75" t="str">
        <f t="shared" si="467"/>
        <v>SI</v>
      </c>
      <c r="EA716" s="98"/>
      <c r="EB716" s="75" t="str">
        <f t="shared" si="468"/>
        <v>NO</v>
      </c>
      <c r="EC716" s="98" t="s">
        <v>807</v>
      </c>
      <c r="ED716" s="92" t="s">
        <v>1530</v>
      </c>
      <c r="EE716" s="92"/>
      <c r="EF716" s="98" t="s">
        <v>807</v>
      </c>
      <c r="EG716" s="94"/>
      <c r="EH716" s="99"/>
      <c r="EI716" s="99" t="s">
        <v>807</v>
      </c>
      <c r="EJ716" s="99"/>
      <c r="EK716" s="111">
        <v>44390</v>
      </c>
      <c r="EL716" s="92">
        <v>0.73</v>
      </c>
      <c r="EM716" s="112">
        <v>44390</v>
      </c>
      <c r="EN716" s="102">
        <v>97</v>
      </c>
      <c r="EO716" s="111">
        <v>44390</v>
      </c>
      <c r="EP716" s="92">
        <v>278</v>
      </c>
      <c r="EQ716" s="111">
        <v>44390</v>
      </c>
      <c r="ER716" s="99">
        <f t="shared" si="452"/>
        <v>158.60000000000002</v>
      </c>
      <c r="ES716" s="111">
        <v>44390</v>
      </c>
      <c r="ET716" s="192">
        <v>54.8</v>
      </c>
      <c r="EU716" s="111">
        <v>44390</v>
      </c>
      <c r="EV716" s="92">
        <v>323</v>
      </c>
      <c r="EW716" s="101">
        <v>44390</v>
      </c>
      <c r="EX716" s="92"/>
      <c r="EY716" s="103"/>
      <c r="EZ716" s="92"/>
      <c r="FA716" s="102"/>
      <c r="FB716" s="102"/>
      <c r="FC716" s="92"/>
      <c r="FD716" s="92"/>
      <c r="FE716" s="112">
        <v>44390</v>
      </c>
      <c r="FF716" s="125">
        <v>30.9</v>
      </c>
      <c r="FG716" s="101">
        <v>44390</v>
      </c>
      <c r="FH716" s="104" t="s">
        <v>2123</v>
      </c>
      <c r="FI716" s="92"/>
      <c r="FJ716" s="94"/>
      <c r="FK716" s="92"/>
      <c r="FL716" s="98">
        <v>44413</v>
      </c>
      <c r="FM716" s="98" t="s">
        <v>1530</v>
      </c>
      <c r="FN716" s="98">
        <v>44505</v>
      </c>
      <c r="FO716" s="107" t="s">
        <v>807</v>
      </c>
      <c r="FP716" s="92" t="s">
        <v>132</v>
      </c>
      <c r="FQ716" s="92" t="s">
        <v>132</v>
      </c>
      <c r="FR716" s="92" t="s">
        <v>132</v>
      </c>
      <c r="FS716" s="107" t="s">
        <v>807</v>
      </c>
      <c r="FT716" s="92" t="s">
        <v>132</v>
      </c>
      <c r="FU716" s="92"/>
      <c r="GM716" s="102"/>
    </row>
    <row r="717" spans="1:195" s="75" customFormat="1" x14ac:dyDescent="0.25">
      <c r="A717" s="85">
        <v>2022</v>
      </c>
      <c r="B717" s="76">
        <v>44926</v>
      </c>
      <c r="C717" s="85" t="s">
        <v>121</v>
      </c>
      <c r="D717" s="85" t="s">
        <v>122</v>
      </c>
      <c r="E717" s="85" t="s">
        <v>123</v>
      </c>
      <c r="F717" s="77">
        <f t="shared" si="472"/>
        <v>716</v>
      </c>
      <c r="G717" s="85" t="s">
        <v>1586</v>
      </c>
      <c r="H717" s="85">
        <v>86</v>
      </c>
      <c r="I717" s="85" t="s">
        <v>797</v>
      </c>
      <c r="J717" s="217" t="s">
        <v>911</v>
      </c>
      <c r="K717" s="77" t="str">
        <f>VLOOKUP(J717,[1]CodMpios!$B$1075:$E$1087,4,FALSE)</f>
        <v>86568 - Puerto Asís</v>
      </c>
      <c r="L717" s="77" t="str">
        <f>VLOOKUP($J717,[1]Coord_Mpios_X_Y!$B$102:$K$114,9,FALSE)</f>
        <v>0,478611463602</v>
      </c>
      <c r="M717" s="77" t="str">
        <f>VLOOKUP($J717,[1]Coord_Mpios_X_Y!$B$102:$K$114,10,FALSE)</f>
        <v>-76,328200149562</v>
      </c>
      <c r="N717" s="86" t="s">
        <v>1592</v>
      </c>
      <c r="O717" s="86" t="s">
        <v>1776</v>
      </c>
      <c r="P717" s="218"/>
      <c r="Q717" s="85" t="s">
        <v>126</v>
      </c>
      <c r="R717" s="108">
        <v>18186528</v>
      </c>
      <c r="S717" s="62" t="str">
        <f t="shared" si="453"/>
        <v>CC18186528</v>
      </c>
      <c r="T717" s="91" t="s">
        <v>543</v>
      </c>
      <c r="U717" s="85" t="s">
        <v>624</v>
      </c>
      <c r="V717" s="91" t="s">
        <v>654</v>
      </c>
      <c r="W717" s="85" t="s">
        <v>284</v>
      </c>
      <c r="X717" s="87">
        <v>28133</v>
      </c>
      <c r="Y717" s="89">
        <f t="shared" si="469"/>
        <v>77</v>
      </c>
      <c r="Z717" s="63">
        <f>VLOOKUP($Y717,[1]Edades!$A$3:$H$153,4,FALSE)</f>
        <v>6</v>
      </c>
      <c r="AA717" s="63" t="str">
        <f>VLOOKUP($Y717,[1]Edades!$A$3:$H$153,6,FALSE)</f>
        <v>6 - Persona mayor</v>
      </c>
      <c r="AB717" s="63">
        <f>VLOOKUP($Y717,[1]Edades!$A$3:$H$153,7,FALSE)</f>
        <v>16</v>
      </c>
      <c r="AC717" s="63" t="str">
        <f>VLOOKUP($Y717,[1]Edades!$A$3:$H$153,8,FALSE)</f>
        <v>75-79</v>
      </c>
      <c r="AD717" s="91" t="s">
        <v>1589</v>
      </c>
      <c r="AE717" s="85">
        <v>1</v>
      </c>
      <c r="AF717" s="85" t="s">
        <v>807</v>
      </c>
      <c r="AG717" s="86" t="s">
        <v>1777</v>
      </c>
      <c r="AH717" s="85" t="s">
        <v>807</v>
      </c>
      <c r="AI717" s="85" t="s">
        <v>807</v>
      </c>
      <c r="AJ717" s="85" t="s">
        <v>807</v>
      </c>
      <c r="AK717" s="86" t="s">
        <v>1592</v>
      </c>
      <c r="AL717" s="86" t="s">
        <v>1601</v>
      </c>
      <c r="AM717" s="85" t="s">
        <v>1786</v>
      </c>
      <c r="AN717" s="85" t="s">
        <v>131</v>
      </c>
      <c r="AO717" s="85" t="s">
        <v>131</v>
      </c>
      <c r="AP717" s="85" t="s">
        <v>131</v>
      </c>
      <c r="AQ717" s="75" t="s">
        <v>1841</v>
      </c>
      <c r="AR717" s="53" t="str">
        <f t="shared" si="470"/>
        <v>86568 - Puerto Asís</v>
      </c>
      <c r="AS717" s="85" t="s">
        <v>1655</v>
      </c>
      <c r="AT717" s="85">
        <v>3223774223</v>
      </c>
      <c r="AU717" s="85" t="s">
        <v>1219</v>
      </c>
      <c r="AV717" s="85"/>
      <c r="AW717" s="85"/>
      <c r="AX717" s="85"/>
      <c r="AY717" s="85"/>
      <c r="AZ717" s="85"/>
      <c r="BA717" s="85">
        <v>86</v>
      </c>
      <c r="BB717" s="85" t="s">
        <v>1778</v>
      </c>
      <c r="BC717" s="85">
        <v>86568</v>
      </c>
      <c r="BD717" s="85" t="s">
        <v>1655</v>
      </c>
      <c r="BE717" s="89">
        <v>860010017201</v>
      </c>
      <c r="BF717" s="49" t="s">
        <v>1081</v>
      </c>
      <c r="BG717" s="85" t="s">
        <v>1779</v>
      </c>
      <c r="BH717" s="85" t="s">
        <v>1780</v>
      </c>
      <c r="BI717" s="85">
        <v>4201616</v>
      </c>
      <c r="BJ717" s="85"/>
      <c r="BK717" s="85"/>
      <c r="BL717" s="85" t="s">
        <v>807</v>
      </c>
      <c r="BM717" s="85" t="s">
        <v>130</v>
      </c>
      <c r="BN717" s="85" t="s">
        <v>132</v>
      </c>
      <c r="BO717" s="85">
        <v>0</v>
      </c>
      <c r="BP717" s="85" t="s">
        <v>132</v>
      </c>
      <c r="BQ717" s="85" t="s">
        <v>132</v>
      </c>
      <c r="BR717" s="85" t="s">
        <v>807</v>
      </c>
      <c r="BS717" s="85" t="s">
        <v>807</v>
      </c>
      <c r="BT717" s="142">
        <v>44838</v>
      </c>
      <c r="BU717" s="85" t="s">
        <v>1677</v>
      </c>
      <c r="BV717" s="85" t="s">
        <v>130</v>
      </c>
      <c r="BW717" s="91" t="s">
        <v>1792</v>
      </c>
      <c r="BX717" s="85"/>
      <c r="BY717" s="85" t="s">
        <v>132</v>
      </c>
      <c r="BZ717" s="85" t="s">
        <v>807</v>
      </c>
      <c r="CA717" s="85" t="s">
        <v>807</v>
      </c>
      <c r="CB717" s="85"/>
      <c r="CC717" s="85"/>
      <c r="CD717" s="85" t="s">
        <v>131</v>
      </c>
      <c r="CE717" s="88" t="s">
        <v>1681</v>
      </c>
      <c r="CF717" s="80" t="str">
        <f t="shared" si="449"/>
        <v>HTA</v>
      </c>
      <c r="CG717" s="109">
        <v>90</v>
      </c>
      <c r="CH717" s="95">
        <v>175</v>
      </c>
      <c r="CI717" s="50">
        <f t="shared" si="454"/>
        <v>29.387755102040817</v>
      </c>
      <c r="CJ717" s="18" t="str">
        <f t="shared" si="455"/>
        <v>SOBREPESO</v>
      </c>
      <c r="CK717" s="95">
        <f>Hoja1!L719</f>
        <v>16</v>
      </c>
      <c r="CL717" s="10" t="s">
        <v>1113</v>
      </c>
      <c r="CM717" s="94" t="s">
        <v>1221</v>
      </c>
      <c r="CN717" s="92"/>
      <c r="CO717" s="75">
        <v>1</v>
      </c>
      <c r="CP717" s="119" t="str">
        <f t="shared" si="476"/>
        <v>01/01/1800</v>
      </c>
      <c r="CQ717" s="75">
        <v>2</v>
      </c>
      <c r="CR717" s="65" t="s">
        <v>1222</v>
      </c>
      <c r="CS717" s="75">
        <v>0</v>
      </c>
      <c r="CT717" s="110" t="s">
        <v>131</v>
      </c>
      <c r="CU717" s="93" t="s">
        <v>807</v>
      </c>
      <c r="CV717" s="92"/>
      <c r="CW717" s="102">
        <v>120</v>
      </c>
      <c r="CX717" s="102">
        <v>70</v>
      </c>
      <c r="CY717" s="93" t="s">
        <v>807</v>
      </c>
      <c r="CZ717" s="92" t="s">
        <v>132</v>
      </c>
      <c r="DA717" s="75" t="s">
        <v>807</v>
      </c>
      <c r="DB717" s="92">
        <v>0</v>
      </c>
      <c r="DC717" s="75" t="str">
        <f t="shared" si="456"/>
        <v/>
      </c>
      <c r="DD717" s="16" t="str">
        <f t="shared" si="457"/>
        <v/>
      </c>
      <c r="DE717" s="16" t="str">
        <f t="shared" si="458"/>
        <v/>
      </c>
      <c r="DF717" s="16" t="str">
        <f t="shared" si="473"/>
        <v/>
      </c>
      <c r="DG717" s="16" t="str">
        <f t="shared" si="471"/>
        <v xml:space="preserve"> +  +  + </v>
      </c>
      <c r="DH717" s="16" t="str">
        <f t="shared" ref="DH717:DH718" si="477">E717</f>
        <v>HTA</v>
      </c>
      <c r="DI717" s="98"/>
      <c r="DJ717" s="75" t="str">
        <f t="shared" si="460"/>
        <v>NO</v>
      </c>
      <c r="DL717" s="98"/>
      <c r="DM717" s="98">
        <v>44853</v>
      </c>
      <c r="DN717" s="75" t="str">
        <f t="shared" si="461"/>
        <v>SI</v>
      </c>
      <c r="DO717" s="98"/>
      <c r="DP717" s="75" t="str">
        <f t="shared" si="462"/>
        <v>NO</v>
      </c>
      <c r="DQ717" s="98"/>
      <c r="DR717" s="75" t="str">
        <f t="shared" si="463"/>
        <v>NO</v>
      </c>
      <c r="DS717" s="98"/>
      <c r="DT717" s="75" t="str">
        <f t="shared" si="464"/>
        <v>NO</v>
      </c>
      <c r="DU717" s="98"/>
      <c r="DV717" s="75" t="str">
        <f t="shared" si="465"/>
        <v>NO</v>
      </c>
      <c r="DW717" s="98"/>
      <c r="DX717" s="75" t="str">
        <f t="shared" si="466"/>
        <v>NO</v>
      </c>
      <c r="DY717" s="97">
        <v>44692</v>
      </c>
      <c r="DZ717" s="75" t="str">
        <f t="shared" si="467"/>
        <v>SI</v>
      </c>
      <c r="EA717" s="98"/>
      <c r="EB717" s="75" t="str">
        <f t="shared" si="468"/>
        <v>NO</v>
      </c>
      <c r="EC717" s="98" t="s">
        <v>807</v>
      </c>
      <c r="ED717" s="92" t="s">
        <v>1530</v>
      </c>
      <c r="EE717" s="92"/>
      <c r="EF717" s="98" t="s">
        <v>807</v>
      </c>
      <c r="EG717" s="94"/>
      <c r="EH717" s="99"/>
      <c r="EI717" s="99" t="s">
        <v>807</v>
      </c>
      <c r="EJ717" s="99"/>
      <c r="EK717" s="111">
        <v>44686</v>
      </c>
      <c r="EL717" s="92">
        <v>1.36</v>
      </c>
      <c r="EM717" s="112">
        <v>44518</v>
      </c>
      <c r="EN717" s="102">
        <v>91.8</v>
      </c>
      <c r="EO717" s="111">
        <v>44707</v>
      </c>
      <c r="EP717" s="202">
        <v>114</v>
      </c>
      <c r="EQ717" s="111">
        <v>44707</v>
      </c>
      <c r="ER717" s="99">
        <f t="shared" si="452"/>
        <v>58.6</v>
      </c>
      <c r="ES717" s="111">
        <v>44707</v>
      </c>
      <c r="ET717" s="192">
        <v>31</v>
      </c>
      <c r="EU717" s="101"/>
      <c r="EV717" s="92">
        <v>122</v>
      </c>
      <c r="EW717" s="101"/>
      <c r="EX717" s="92"/>
      <c r="EY717" s="103"/>
      <c r="EZ717" s="92"/>
      <c r="FA717" s="102"/>
      <c r="FB717" s="102"/>
      <c r="FC717" s="92"/>
      <c r="FD717" s="92"/>
      <c r="FE717" s="103"/>
      <c r="FF717" s="105"/>
      <c r="FG717" s="111"/>
      <c r="FH717" s="125"/>
      <c r="FI717" s="92"/>
      <c r="FJ717" s="94"/>
      <c r="FK717" s="92"/>
      <c r="FL717" s="114">
        <v>44838</v>
      </c>
      <c r="FM717" s="98" t="s">
        <v>1530</v>
      </c>
      <c r="FN717" s="114">
        <v>44930</v>
      </c>
      <c r="FO717" s="107"/>
      <c r="FP717" s="92" t="s">
        <v>130</v>
      </c>
      <c r="FQ717" s="92" t="s">
        <v>132</v>
      </c>
      <c r="FR717" s="92" t="s">
        <v>132</v>
      </c>
      <c r="FS717" s="107" t="s">
        <v>807</v>
      </c>
      <c r="FT717" s="92" t="s">
        <v>132</v>
      </c>
      <c r="FU717" s="92"/>
      <c r="GM717" s="102"/>
    </row>
    <row r="718" spans="1:195" s="75" customFormat="1" x14ac:dyDescent="0.25">
      <c r="A718" s="85">
        <v>2022</v>
      </c>
      <c r="B718" s="76">
        <v>44926</v>
      </c>
      <c r="C718" s="85" t="s">
        <v>121</v>
      </c>
      <c r="D718" s="85" t="s">
        <v>122</v>
      </c>
      <c r="E718" s="85" t="s">
        <v>123</v>
      </c>
      <c r="F718" s="77">
        <f t="shared" si="472"/>
        <v>717</v>
      </c>
      <c r="G718" s="85" t="s">
        <v>1586</v>
      </c>
      <c r="H718" s="85">
        <v>86</v>
      </c>
      <c r="I718" s="85" t="s">
        <v>797</v>
      </c>
      <c r="J718" s="217" t="s">
        <v>1058</v>
      </c>
      <c r="K718" s="77" t="str">
        <f>VLOOKUP(J718,[1]CodMpios!$B$1075:$E$1087,4,FALSE)</f>
        <v>86865 - Valle Del Guamuez</v>
      </c>
      <c r="L718" s="77" t="str">
        <f>VLOOKUP($J718,[1]Coord_Mpios_X_Y!$B$102:$K$114,9,FALSE)</f>
        <v>0,412963687717</v>
      </c>
      <c r="M718" s="77" t="str">
        <f>VLOOKUP($J718,[1]Coord_Mpios_X_Y!$B$102:$K$114,10,FALSE)</f>
        <v>-76,884092895363</v>
      </c>
      <c r="N718" s="86" t="s">
        <v>1775</v>
      </c>
      <c r="O718" s="86" t="s">
        <v>1776</v>
      </c>
      <c r="P718" s="218"/>
      <c r="Q718" s="85" t="s">
        <v>126</v>
      </c>
      <c r="R718" s="108">
        <v>18195412</v>
      </c>
      <c r="S718" s="62" t="str">
        <f t="shared" si="453"/>
        <v>CC18195412</v>
      </c>
      <c r="T718" s="91" t="s">
        <v>1430</v>
      </c>
      <c r="U718" s="85" t="s">
        <v>755</v>
      </c>
      <c r="V718" s="85" t="s">
        <v>1431</v>
      </c>
      <c r="W718" s="85" t="s">
        <v>280</v>
      </c>
      <c r="X718" s="193">
        <v>30887</v>
      </c>
      <c r="Y718" s="89">
        <f t="shared" si="469"/>
        <v>84</v>
      </c>
      <c r="Z718" s="63">
        <f>VLOOKUP($Y718,[1]Edades!$A$3:$H$153,4,FALSE)</f>
        <v>6</v>
      </c>
      <c r="AA718" s="63" t="str">
        <f>VLOOKUP($Y718,[1]Edades!$A$3:$H$153,6,FALSE)</f>
        <v>6 - Persona mayor</v>
      </c>
      <c r="AB718" s="63">
        <f>VLOOKUP($Y718,[1]Edades!$A$3:$H$153,7,FALSE)</f>
        <v>17</v>
      </c>
      <c r="AC718" s="63" t="str">
        <f>VLOOKUP($Y718,[1]Edades!$A$3:$H$153,8,FALSE)</f>
        <v>80 Y MÁS</v>
      </c>
      <c r="AD718" s="91" t="s">
        <v>1589</v>
      </c>
      <c r="AE718" s="85">
        <v>1</v>
      </c>
      <c r="AF718" s="85" t="s">
        <v>807</v>
      </c>
      <c r="AG718" s="86" t="s">
        <v>1777</v>
      </c>
      <c r="AH718" s="85" t="s">
        <v>807</v>
      </c>
      <c r="AI718" s="85" t="s">
        <v>807</v>
      </c>
      <c r="AJ718" s="85" t="s">
        <v>807</v>
      </c>
      <c r="AK718" s="86" t="s">
        <v>1775</v>
      </c>
      <c r="AL718" s="86" t="s">
        <v>1600</v>
      </c>
      <c r="AM718" s="85" t="s">
        <v>1786</v>
      </c>
      <c r="AN718" s="85" t="s">
        <v>131</v>
      </c>
      <c r="AO718" s="85" t="s">
        <v>131</v>
      </c>
      <c r="AP718" s="85" t="s">
        <v>131</v>
      </c>
      <c r="AQ718" s="75" t="s">
        <v>1841</v>
      </c>
      <c r="AR718" s="53" t="str">
        <f t="shared" si="470"/>
        <v>86865 - Valle Del Guamuez</v>
      </c>
      <c r="AS718" s="85" t="s">
        <v>1668</v>
      </c>
      <c r="AT718" s="88">
        <v>3143377053</v>
      </c>
      <c r="AU718" s="85" t="s">
        <v>1219</v>
      </c>
      <c r="AV718" s="85"/>
      <c r="AW718" s="85"/>
      <c r="AX718" s="85"/>
      <c r="AY718" s="85"/>
      <c r="AZ718" s="85"/>
      <c r="BA718" s="85">
        <v>86</v>
      </c>
      <c r="BB718" s="85" t="s">
        <v>1778</v>
      </c>
      <c r="BC718" s="85">
        <v>86865</v>
      </c>
      <c r="BD718" s="85" t="s">
        <v>1668</v>
      </c>
      <c r="BE718" s="89">
        <v>860010017201</v>
      </c>
      <c r="BF718" s="49" t="s">
        <v>1084</v>
      </c>
      <c r="BG718" s="85" t="s">
        <v>1779</v>
      </c>
      <c r="BH718" s="85" t="s">
        <v>1780</v>
      </c>
      <c r="BI718" s="85">
        <v>4201616</v>
      </c>
      <c r="BJ718" s="85"/>
      <c r="BK718" s="85"/>
      <c r="BL718" s="85" t="s">
        <v>807</v>
      </c>
      <c r="BM718" s="85" t="s">
        <v>807</v>
      </c>
      <c r="BN718" s="85" t="s">
        <v>807</v>
      </c>
      <c r="BO718" s="85">
        <v>0</v>
      </c>
      <c r="BP718" s="85" t="s">
        <v>132</v>
      </c>
      <c r="BQ718" s="85" t="s">
        <v>132</v>
      </c>
      <c r="BR718" s="85" t="s">
        <v>807</v>
      </c>
      <c r="BS718" s="85" t="s">
        <v>807</v>
      </c>
      <c r="BT718" s="90"/>
      <c r="BU718" s="85" t="s">
        <v>1677</v>
      </c>
      <c r="BV718" s="85" t="s">
        <v>130</v>
      </c>
      <c r="BW718" s="85" t="s">
        <v>807</v>
      </c>
      <c r="BX718" s="85"/>
      <c r="BY718" s="91" t="s">
        <v>807</v>
      </c>
      <c r="BZ718" s="85" t="s">
        <v>807</v>
      </c>
      <c r="CA718" s="85" t="s">
        <v>807</v>
      </c>
      <c r="CB718" s="85"/>
      <c r="CC718" s="85"/>
      <c r="CD718" s="207" t="s">
        <v>807</v>
      </c>
      <c r="CE718" s="88" t="s">
        <v>1681</v>
      </c>
      <c r="CF718" s="80" t="str">
        <f t="shared" si="449"/>
        <v>HTA</v>
      </c>
      <c r="CG718" s="98"/>
      <c r="CH718" s="98"/>
      <c r="CI718" s="50" t="e">
        <f t="shared" si="454"/>
        <v>#DIV/0!</v>
      </c>
      <c r="CJ718" s="18" t="str">
        <f t="shared" si="455"/>
        <v>SIN DATO</v>
      </c>
      <c r="CK718" s="95" t="e">
        <f>Hoja1!L720</f>
        <v>#NUM!</v>
      </c>
      <c r="CL718" s="10" t="s">
        <v>807</v>
      </c>
      <c r="CM718" s="94" t="s">
        <v>1221</v>
      </c>
      <c r="CN718" s="92"/>
      <c r="CO718" s="75">
        <v>1</v>
      </c>
      <c r="CP718" s="119" t="str">
        <f t="shared" si="476"/>
        <v>01/01/1800</v>
      </c>
      <c r="CQ718" s="75">
        <v>2</v>
      </c>
      <c r="CR718" s="65" t="s">
        <v>1222</v>
      </c>
      <c r="CS718" s="75">
        <v>0</v>
      </c>
      <c r="CT718" s="110" t="s">
        <v>131</v>
      </c>
      <c r="CU718" s="93" t="s">
        <v>807</v>
      </c>
      <c r="CV718" s="92"/>
      <c r="CW718" s="93"/>
      <c r="CX718" s="93"/>
      <c r="CY718" s="93" t="s">
        <v>807</v>
      </c>
      <c r="CZ718" s="93" t="s">
        <v>807</v>
      </c>
      <c r="DA718" s="75" t="s">
        <v>807</v>
      </c>
      <c r="DB718" s="92">
        <v>0</v>
      </c>
      <c r="DC718" s="75" t="str">
        <f t="shared" si="456"/>
        <v/>
      </c>
      <c r="DD718" s="16" t="str">
        <f t="shared" si="457"/>
        <v/>
      </c>
      <c r="DE718" s="16" t="str">
        <f t="shared" si="458"/>
        <v/>
      </c>
      <c r="DF718" s="16" t="str">
        <f t="shared" si="473"/>
        <v/>
      </c>
      <c r="DG718" s="16" t="str">
        <f t="shared" si="471"/>
        <v xml:space="preserve"> +  +  + </v>
      </c>
      <c r="DH718" s="16" t="str">
        <f t="shared" si="477"/>
        <v>HTA</v>
      </c>
      <c r="DI718" s="98"/>
      <c r="DJ718" s="75" t="str">
        <f t="shared" si="460"/>
        <v>NO</v>
      </c>
      <c r="DL718" s="98"/>
      <c r="DM718" s="98"/>
      <c r="DN718" s="75" t="str">
        <f t="shared" si="461"/>
        <v>NO</v>
      </c>
      <c r="DO718" s="98"/>
      <c r="DP718" s="75" t="str">
        <f t="shared" si="462"/>
        <v>NO</v>
      </c>
      <c r="DQ718" s="98"/>
      <c r="DR718" s="75" t="str">
        <f t="shared" si="463"/>
        <v>NO</v>
      </c>
      <c r="DS718" s="98"/>
      <c r="DT718" s="75" t="str">
        <f t="shared" si="464"/>
        <v>NO</v>
      </c>
      <c r="DU718" s="98"/>
      <c r="DV718" s="75" t="str">
        <f t="shared" si="465"/>
        <v>NO</v>
      </c>
      <c r="DW718" s="98"/>
      <c r="DX718" s="75" t="str">
        <f t="shared" si="466"/>
        <v>NO</v>
      </c>
      <c r="DY718" s="98"/>
      <c r="DZ718" s="75" t="str">
        <f t="shared" si="467"/>
        <v>NO</v>
      </c>
      <c r="EA718" s="98"/>
      <c r="EB718" s="75" t="str">
        <f t="shared" si="468"/>
        <v>NO</v>
      </c>
      <c r="EC718" s="98" t="s">
        <v>807</v>
      </c>
      <c r="ED718" s="92" t="s">
        <v>1530</v>
      </c>
      <c r="EE718" s="92"/>
      <c r="EF718" s="98" t="s">
        <v>807</v>
      </c>
      <c r="EG718" s="94"/>
      <c r="EH718" s="99" t="s">
        <v>131</v>
      </c>
      <c r="EI718" s="99" t="s">
        <v>807</v>
      </c>
      <c r="EJ718" s="99"/>
      <c r="EK718" s="101"/>
      <c r="EL718" s="92"/>
      <c r="EM718" s="103"/>
      <c r="EN718" s="102"/>
      <c r="EO718" s="101"/>
      <c r="EP718" s="92"/>
      <c r="EQ718" s="101"/>
      <c r="ER718" s="99">
        <f t="shared" si="452"/>
        <v>0</v>
      </c>
      <c r="ES718" s="101"/>
      <c r="ET718" s="192"/>
      <c r="EU718" s="101"/>
      <c r="EV718" s="92"/>
      <c r="EW718" s="101"/>
      <c r="EX718" s="92"/>
      <c r="EY718" s="103"/>
      <c r="EZ718" s="92"/>
      <c r="FA718" s="102"/>
      <c r="FB718" s="102"/>
      <c r="FC718" s="92"/>
      <c r="FD718" s="92"/>
      <c r="FE718" s="103"/>
      <c r="FF718" s="105"/>
      <c r="FG718" s="101"/>
      <c r="FH718" s="105"/>
      <c r="FI718" s="92"/>
      <c r="FJ718" s="94"/>
      <c r="FK718" s="92"/>
      <c r="FL718" s="97"/>
      <c r="FM718" s="98" t="s">
        <v>1530</v>
      </c>
      <c r="FN718" s="114"/>
      <c r="FO718" s="107" t="s">
        <v>807</v>
      </c>
      <c r="FP718" s="107" t="s">
        <v>807</v>
      </c>
      <c r="FQ718" s="107" t="s">
        <v>807</v>
      </c>
      <c r="FR718" s="107" t="s">
        <v>807</v>
      </c>
      <c r="FS718" s="92" t="s">
        <v>807</v>
      </c>
      <c r="FT718" s="107" t="s">
        <v>807</v>
      </c>
      <c r="FU718" s="92"/>
      <c r="GM718" s="102"/>
    </row>
    <row r="719" spans="1:195" s="75" customFormat="1" x14ac:dyDescent="0.25">
      <c r="A719" s="85">
        <v>2022</v>
      </c>
      <c r="B719" s="76">
        <v>44926</v>
      </c>
      <c r="C719" s="85" t="s">
        <v>121</v>
      </c>
      <c r="D719" s="85" t="s">
        <v>122</v>
      </c>
      <c r="E719" s="85" t="s">
        <v>123</v>
      </c>
      <c r="F719" s="77">
        <f t="shared" si="472"/>
        <v>718</v>
      </c>
      <c r="G719" s="85" t="s">
        <v>1586</v>
      </c>
      <c r="H719" s="85">
        <v>86</v>
      </c>
      <c r="I719" s="85" t="s">
        <v>797</v>
      </c>
      <c r="J719" s="217" t="s">
        <v>911</v>
      </c>
      <c r="K719" s="77" t="str">
        <f>VLOOKUP(J719,[1]CodMpios!$B$1075:$E$1087,4,FALSE)</f>
        <v>86568 - Puerto Asís</v>
      </c>
      <c r="L719" s="77" t="str">
        <f>VLOOKUP($J719,[1]Coord_Mpios_X_Y!$B$102:$K$114,9,FALSE)</f>
        <v>0,478611463602</v>
      </c>
      <c r="M719" s="77" t="str">
        <f>VLOOKUP($J719,[1]Coord_Mpios_X_Y!$B$102:$K$114,10,FALSE)</f>
        <v>-76,328200149562</v>
      </c>
      <c r="N719" s="86" t="s">
        <v>1775</v>
      </c>
      <c r="O719" s="86" t="s">
        <v>1776</v>
      </c>
      <c r="P719" s="218"/>
      <c r="Q719" s="85" t="s">
        <v>126</v>
      </c>
      <c r="R719" s="108">
        <v>19172645</v>
      </c>
      <c r="S719" s="62" t="str">
        <f t="shared" si="453"/>
        <v>CC19172645</v>
      </c>
      <c r="T719" s="85" t="s">
        <v>180</v>
      </c>
      <c r="U719" s="91" t="s">
        <v>339</v>
      </c>
      <c r="V719" s="85" t="s">
        <v>668</v>
      </c>
      <c r="W719" s="158" t="s">
        <v>1372</v>
      </c>
      <c r="X719" s="87">
        <v>19168</v>
      </c>
      <c r="Y719" s="89">
        <f t="shared" si="469"/>
        <v>52</v>
      </c>
      <c r="Z719" s="63">
        <f>VLOOKUP($Y719,[1]Edades!$A$3:$H$153,4,FALSE)</f>
        <v>5</v>
      </c>
      <c r="AA719" s="63" t="str">
        <f>VLOOKUP($Y719,[1]Edades!$A$3:$H$153,6,FALSE)</f>
        <v>5 - Adultez</v>
      </c>
      <c r="AB719" s="63">
        <f>VLOOKUP($Y719,[1]Edades!$A$3:$H$153,7,FALSE)</f>
        <v>11</v>
      </c>
      <c r="AC719" s="63" t="str">
        <f>VLOOKUP($Y719,[1]Edades!$A$3:$H$153,8,FALSE)</f>
        <v>50-54</v>
      </c>
      <c r="AD719" s="91" t="s">
        <v>1589</v>
      </c>
      <c r="AE719" s="85">
        <v>1</v>
      </c>
      <c r="AF719" s="85" t="s">
        <v>807</v>
      </c>
      <c r="AG719" s="86" t="s">
        <v>1777</v>
      </c>
      <c r="AH719" s="85" t="s">
        <v>807</v>
      </c>
      <c r="AI719" s="85" t="s">
        <v>807</v>
      </c>
      <c r="AJ719" s="85" t="s">
        <v>807</v>
      </c>
      <c r="AK719" s="86" t="s">
        <v>1775</v>
      </c>
      <c r="AL719" s="86" t="s">
        <v>1600</v>
      </c>
      <c r="AM719" s="85" t="s">
        <v>1786</v>
      </c>
      <c r="AN719" s="85" t="s">
        <v>131</v>
      </c>
      <c r="AO719" s="85" t="s">
        <v>131</v>
      </c>
      <c r="AP719" s="85" t="s">
        <v>131</v>
      </c>
      <c r="AQ719" s="75" t="s">
        <v>1841</v>
      </c>
      <c r="AR719" s="53" t="str">
        <f t="shared" si="470"/>
        <v>86568 - Puerto Asís</v>
      </c>
      <c r="AS719" s="85" t="s">
        <v>1655</v>
      </c>
      <c r="AT719" s="85">
        <v>3112278154</v>
      </c>
      <c r="AU719" s="85" t="s">
        <v>1219</v>
      </c>
      <c r="AV719" s="85"/>
      <c r="AW719" s="85"/>
      <c r="AX719" s="85"/>
      <c r="AY719" s="85"/>
      <c r="AZ719" s="85"/>
      <c r="BA719" s="85">
        <v>86</v>
      </c>
      <c r="BB719" s="85" t="s">
        <v>1778</v>
      </c>
      <c r="BC719" s="85">
        <v>86568</v>
      </c>
      <c r="BD719" s="85" t="s">
        <v>1655</v>
      </c>
      <c r="BE719" s="89">
        <v>860010017201</v>
      </c>
      <c r="BF719" s="49" t="s">
        <v>1081</v>
      </c>
      <c r="BG719" s="85" t="s">
        <v>1779</v>
      </c>
      <c r="BH719" s="85" t="s">
        <v>1780</v>
      </c>
      <c r="BI719" s="85">
        <v>4201616</v>
      </c>
      <c r="BJ719" s="85"/>
      <c r="BK719" s="85"/>
      <c r="BL719" s="85" t="s">
        <v>807</v>
      </c>
      <c r="BM719" s="85" t="s">
        <v>130</v>
      </c>
      <c r="BN719" s="85" t="s">
        <v>132</v>
      </c>
      <c r="BO719" s="85">
        <v>0</v>
      </c>
      <c r="BP719" s="85" t="s">
        <v>132</v>
      </c>
      <c r="BQ719" s="85" t="s">
        <v>132</v>
      </c>
      <c r="BR719" s="85" t="s">
        <v>807</v>
      </c>
      <c r="BS719" s="85" t="s">
        <v>807</v>
      </c>
      <c r="BT719" s="90">
        <v>44704</v>
      </c>
      <c r="BU719" s="85" t="s">
        <v>1677</v>
      </c>
      <c r="BV719" s="85" t="s">
        <v>130</v>
      </c>
      <c r="BW719" s="85" t="s">
        <v>807</v>
      </c>
      <c r="BX719" s="85"/>
      <c r="BY719" s="85" t="s">
        <v>132</v>
      </c>
      <c r="BZ719" s="85" t="s">
        <v>807</v>
      </c>
      <c r="CA719" s="85" t="s">
        <v>807</v>
      </c>
      <c r="CB719" s="85"/>
      <c r="CC719" s="85"/>
      <c r="CD719" s="85" t="s">
        <v>131</v>
      </c>
      <c r="CE719" s="88" t="s">
        <v>1681</v>
      </c>
      <c r="CF719" s="80" t="str">
        <f t="shared" si="449"/>
        <v>HTA</v>
      </c>
      <c r="CG719" s="109">
        <v>56</v>
      </c>
      <c r="CH719" s="95">
        <v>160</v>
      </c>
      <c r="CI719" s="50">
        <f t="shared" si="454"/>
        <v>21.874999999999996</v>
      </c>
      <c r="CJ719" s="18" t="str">
        <f t="shared" si="455"/>
        <v>NORMAL</v>
      </c>
      <c r="CK719" s="95">
        <f>Hoja1!L721</f>
        <v>5</v>
      </c>
      <c r="CL719" s="10" t="s">
        <v>1112</v>
      </c>
      <c r="CM719" s="94" t="s">
        <v>1221</v>
      </c>
      <c r="CN719" s="92"/>
      <c r="CO719" s="75">
        <v>1</v>
      </c>
      <c r="CP719" s="119" t="str">
        <f t="shared" si="476"/>
        <v>01/01/1800</v>
      </c>
      <c r="CQ719" s="75">
        <v>2</v>
      </c>
      <c r="CR719" s="65" t="s">
        <v>1222</v>
      </c>
      <c r="CS719" s="75">
        <v>0</v>
      </c>
      <c r="CT719" s="110" t="s">
        <v>131</v>
      </c>
      <c r="CU719" s="93" t="s">
        <v>807</v>
      </c>
      <c r="CV719" s="92"/>
      <c r="CW719" s="102">
        <v>115</v>
      </c>
      <c r="CX719" s="102">
        <v>70</v>
      </c>
      <c r="CY719" s="93" t="s">
        <v>807</v>
      </c>
      <c r="CZ719" s="92" t="s">
        <v>132</v>
      </c>
      <c r="DA719" s="75" t="s">
        <v>807</v>
      </c>
      <c r="DB719" s="92">
        <v>0</v>
      </c>
      <c r="DC719" s="75" t="str">
        <f t="shared" si="456"/>
        <v/>
      </c>
      <c r="DD719" s="16" t="str">
        <f t="shared" si="457"/>
        <v/>
      </c>
      <c r="DE719" s="16" t="str">
        <f t="shared" si="458"/>
        <v/>
      </c>
      <c r="DF719" s="16" t="str">
        <f t="shared" si="473"/>
        <v/>
      </c>
      <c r="DG719" s="16" t="str">
        <f t="shared" si="471"/>
        <v xml:space="preserve"> +  +  + </v>
      </c>
      <c r="DH719" s="16" t="str">
        <f t="shared" ref="DH719:DH721" si="478">E719</f>
        <v>HTA</v>
      </c>
      <c r="DI719" s="98">
        <v>43801</v>
      </c>
      <c r="DJ719" s="75" t="str">
        <f t="shared" si="460"/>
        <v>SI</v>
      </c>
      <c r="DL719" s="98"/>
      <c r="DM719" s="98">
        <v>44235</v>
      </c>
      <c r="DN719" s="75" t="str">
        <f t="shared" si="461"/>
        <v>SI</v>
      </c>
      <c r="DO719" s="98"/>
      <c r="DP719" s="75" t="str">
        <f t="shared" si="462"/>
        <v>NO</v>
      </c>
      <c r="DQ719" s="98"/>
      <c r="DR719" s="75" t="str">
        <f t="shared" si="463"/>
        <v>NO</v>
      </c>
      <c r="DS719" s="98">
        <v>43591</v>
      </c>
      <c r="DT719" s="75" t="str">
        <f t="shared" si="464"/>
        <v>SI</v>
      </c>
      <c r="DU719" s="98"/>
      <c r="DV719" s="75" t="str">
        <f t="shared" si="465"/>
        <v>NO</v>
      </c>
      <c r="DW719" s="98"/>
      <c r="DX719" s="75" t="str">
        <f t="shared" si="466"/>
        <v>NO</v>
      </c>
      <c r="DY719" s="98">
        <v>44697</v>
      </c>
      <c r="DZ719" s="75" t="str">
        <f t="shared" si="467"/>
        <v>SI</v>
      </c>
      <c r="EA719" s="98"/>
      <c r="EB719" s="75" t="str">
        <f t="shared" si="468"/>
        <v>NO</v>
      </c>
      <c r="EC719" s="98" t="s">
        <v>807</v>
      </c>
      <c r="ED719" s="92" t="s">
        <v>1530</v>
      </c>
      <c r="EE719" s="92"/>
      <c r="EF719" s="98" t="s">
        <v>807</v>
      </c>
      <c r="EG719" s="94"/>
      <c r="EH719" s="99"/>
      <c r="EI719" s="99" t="s">
        <v>807</v>
      </c>
      <c r="EJ719" s="99"/>
      <c r="EK719" s="101">
        <v>44688</v>
      </c>
      <c r="EL719" s="92">
        <v>0.7</v>
      </c>
      <c r="EM719" s="103">
        <v>43729</v>
      </c>
      <c r="EN719" s="102">
        <v>87.5</v>
      </c>
      <c r="EO719" s="101">
        <v>44688</v>
      </c>
      <c r="EP719" s="92">
        <v>170</v>
      </c>
      <c r="EQ719" s="101">
        <v>44688</v>
      </c>
      <c r="ER719" s="99">
        <f t="shared" si="452"/>
        <v>110.32</v>
      </c>
      <c r="ES719" s="101">
        <v>44688</v>
      </c>
      <c r="ET719" s="192">
        <v>47</v>
      </c>
      <c r="EU719" s="101">
        <v>44688</v>
      </c>
      <c r="EV719" s="92">
        <v>63.4</v>
      </c>
      <c r="EW719" s="101">
        <v>44539</v>
      </c>
      <c r="EX719" s="92"/>
      <c r="EY719" s="103"/>
      <c r="EZ719" s="92"/>
      <c r="FA719" s="102"/>
      <c r="FB719" s="102"/>
      <c r="FC719" s="92"/>
      <c r="FD719" s="92"/>
      <c r="FE719" s="103">
        <v>43771</v>
      </c>
      <c r="FF719" s="105">
        <v>33</v>
      </c>
      <c r="FG719" s="101">
        <v>43771</v>
      </c>
      <c r="FH719" s="104" t="s">
        <v>2124</v>
      </c>
      <c r="FI719" s="92"/>
      <c r="FJ719" s="94"/>
      <c r="FK719" s="92"/>
      <c r="FL719" s="97">
        <v>44704</v>
      </c>
      <c r="FM719" s="98" t="s">
        <v>1530</v>
      </c>
      <c r="FN719" s="97">
        <v>44796</v>
      </c>
      <c r="FO719" s="107" t="s">
        <v>807</v>
      </c>
      <c r="FP719" s="92" t="s">
        <v>132</v>
      </c>
      <c r="FQ719" s="92" t="s">
        <v>132</v>
      </c>
      <c r="FR719" s="92" t="s">
        <v>132</v>
      </c>
      <c r="FS719" s="107" t="s">
        <v>807</v>
      </c>
      <c r="FT719" s="92" t="s">
        <v>132</v>
      </c>
      <c r="FU719" s="92"/>
      <c r="GM719" s="102"/>
    </row>
    <row r="720" spans="1:195" s="75" customFormat="1" x14ac:dyDescent="0.25">
      <c r="A720" s="85">
        <v>2022</v>
      </c>
      <c r="B720" s="76">
        <v>44926</v>
      </c>
      <c r="C720" s="85" t="s">
        <v>121</v>
      </c>
      <c r="D720" s="85" t="s">
        <v>122</v>
      </c>
      <c r="E720" s="85" t="s">
        <v>1475</v>
      </c>
      <c r="F720" s="77">
        <f t="shared" si="472"/>
        <v>719</v>
      </c>
      <c r="G720" s="85" t="s">
        <v>1586</v>
      </c>
      <c r="H720" s="85">
        <v>86</v>
      </c>
      <c r="I720" s="85" t="s">
        <v>797</v>
      </c>
      <c r="J720" s="217" t="s">
        <v>911</v>
      </c>
      <c r="K720" s="77" t="str">
        <f>VLOOKUP(J720,[1]CodMpios!$B$1075:$E$1087,4,FALSE)</f>
        <v>86568 - Puerto Asís</v>
      </c>
      <c r="L720" s="77" t="str">
        <f>VLOOKUP($J720,[1]Coord_Mpios_X_Y!$B$102:$K$114,9,FALSE)</f>
        <v>0,478611463602</v>
      </c>
      <c r="M720" s="77" t="str">
        <f>VLOOKUP($J720,[1]Coord_Mpios_X_Y!$B$102:$K$114,10,FALSE)</f>
        <v>-76,328200149562</v>
      </c>
      <c r="N720" s="86" t="s">
        <v>1592</v>
      </c>
      <c r="O720" s="86" t="s">
        <v>1776</v>
      </c>
      <c r="P720" s="218"/>
      <c r="Q720" s="85" t="s">
        <v>126</v>
      </c>
      <c r="R720" s="108">
        <v>27076360</v>
      </c>
      <c r="S720" s="62" t="str">
        <f t="shared" si="453"/>
        <v>CC27076360</v>
      </c>
      <c r="T720" s="91" t="s">
        <v>536</v>
      </c>
      <c r="U720" s="85" t="s">
        <v>512</v>
      </c>
      <c r="V720" s="91" t="s">
        <v>431</v>
      </c>
      <c r="W720" s="85" t="s">
        <v>1364</v>
      </c>
      <c r="X720" s="87">
        <v>17391</v>
      </c>
      <c r="Y720" s="89">
        <f t="shared" si="469"/>
        <v>47</v>
      </c>
      <c r="Z720" s="63">
        <f>VLOOKUP($Y720,[1]Edades!$A$3:$H$153,4,FALSE)</f>
        <v>5</v>
      </c>
      <c r="AA720" s="63" t="str">
        <f>VLOOKUP($Y720,[1]Edades!$A$3:$H$153,6,FALSE)</f>
        <v>5 - Adultez</v>
      </c>
      <c r="AB720" s="63">
        <f>VLOOKUP($Y720,[1]Edades!$A$3:$H$153,7,FALSE)</f>
        <v>10</v>
      </c>
      <c r="AC720" s="63" t="str">
        <f>VLOOKUP($Y720,[1]Edades!$A$3:$H$153,8,FALSE)</f>
        <v>45-49</v>
      </c>
      <c r="AD720" s="91" t="s">
        <v>1590</v>
      </c>
      <c r="AE720" s="85">
        <v>2</v>
      </c>
      <c r="AF720" s="85" t="s">
        <v>807</v>
      </c>
      <c r="AG720" s="86" t="s">
        <v>1777</v>
      </c>
      <c r="AH720" s="85" t="s">
        <v>807</v>
      </c>
      <c r="AI720" s="85" t="s">
        <v>807</v>
      </c>
      <c r="AJ720" s="85" t="s">
        <v>807</v>
      </c>
      <c r="AK720" s="86" t="s">
        <v>1592</v>
      </c>
      <c r="AL720" s="86" t="s">
        <v>1600</v>
      </c>
      <c r="AM720" s="85" t="s">
        <v>1786</v>
      </c>
      <c r="AN720" s="85" t="s">
        <v>131</v>
      </c>
      <c r="AO720" s="85" t="s">
        <v>131</v>
      </c>
      <c r="AP720" s="85" t="s">
        <v>131</v>
      </c>
      <c r="AQ720" s="75" t="s">
        <v>1841</v>
      </c>
      <c r="AR720" s="53" t="str">
        <f t="shared" si="470"/>
        <v>86568 - Puerto Asís</v>
      </c>
      <c r="AS720" s="85" t="s">
        <v>1655</v>
      </c>
      <c r="AT720" s="85">
        <v>3143709377</v>
      </c>
      <c r="AU720" s="85" t="s">
        <v>1219</v>
      </c>
      <c r="AV720" s="85"/>
      <c r="AW720" s="85"/>
      <c r="AX720" s="85"/>
      <c r="AY720" s="85"/>
      <c r="AZ720" s="85"/>
      <c r="BA720" s="85">
        <v>86</v>
      </c>
      <c r="BB720" s="85" t="s">
        <v>1778</v>
      </c>
      <c r="BC720" s="85">
        <v>86568</v>
      </c>
      <c r="BD720" s="85" t="s">
        <v>1655</v>
      </c>
      <c r="BE720" s="89">
        <v>860010017201</v>
      </c>
      <c r="BF720" s="49" t="s">
        <v>1081</v>
      </c>
      <c r="BG720" s="85" t="s">
        <v>1779</v>
      </c>
      <c r="BH720" s="85" t="s">
        <v>1780</v>
      </c>
      <c r="BI720" s="85">
        <v>4201616</v>
      </c>
      <c r="BJ720" s="85"/>
      <c r="BK720" s="85"/>
      <c r="BL720" s="85" t="s">
        <v>807</v>
      </c>
      <c r="BM720" s="85" t="s">
        <v>130</v>
      </c>
      <c r="BN720" s="85" t="s">
        <v>132</v>
      </c>
      <c r="BO720" s="85">
        <v>0</v>
      </c>
      <c r="BP720" s="85" t="s">
        <v>132</v>
      </c>
      <c r="BQ720" s="85" t="s">
        <v>132</v>
      </c>
      <c r="BR720" s="85" t="s">
        <v>807</v>
      </c>
      <c r="BS720" s="85" t="s">
        <v>807</v>
      </c>
      <c r="BT720" s="90">
        <v>44649</v>
      </c>
      <c r="BU720" s="85" t="s">
        <v>1677</v>
      </c>
      <c r="BV720" s="85" t="s">
        <v>130</v>
      </c>
      <c r="BW720" s="91" t="s">
        <v>1892</v>
      </c>
      <c r="BX720" s="85"/>
      <c r="BY720" s="88" t="s">
        <v>130</v>
      </c>
      <c r="BZ720" s="127" t="s">
        <v>132</v>
      </c>
      <c r="CA720" s="85" t="s">
        <v>807</v>
      </c>
      <c r="CB720" s="85"/>
      <c r="CC720" s="85"/>
      <c r="CD720" s="85" t="s">
        <v>131</v>
      </c>
      <c r="CE720" s="88" t="s">
        <v>1681</v>
      </c>
      <c r="CF720" s="80" t="str">
        <f t="shared" si="449"/>
        <v>HTA + DM</v>
      </c>
      <c r="CG720" s="109">
        <v>51</v>
      </c>
      <c r="CH720" s="95">
        <v>155</v>
      </c>
      <c r="CI720" s="50">
        <f t="shared" si="454"/>
        <v>21.227887617065555</v>
      </c>
      <c r="CJ720" s="18" t="str">
        <f t="shared" si="455"/>
        <v>NORMAL</v>
      </c>
      <c r="CK720" s="95">
        <f>Hoja1!L722</f>
        <v>13</v>
      </c>
      <c r="CL720" s="10" t="s">
        <v>1113</v>
      </c>
      <c r="CM720" s="94" t="s">
        <v>1221</v>
      </c>
      <c r="CN720" s="92"/>
      <c r="CO720" s="75">
        <v>1</v>
      </c>
      <c r="CP720" s="119" t="str">
        <f t="shared" si="476"/>
        <v>01/01/1800</v>
      </c>
      <c r="CQ720" s="75">
        <v>1</v>
      </c>
      <c r="CR720" s="94" t="s">
        <v>1221</v>
      </c>
      <c r="CS720" s="75">
        <v>1</v>
      </c>
      <c r="CT720" s="110" t="s">
        <v>1707</v>
      </c>
      <c r="CU720" s="93" t="s">
        <v>807</v>
      </c>
      <c r="CV720" s="92"/>
      <c r="CW720" s="102">
        <v>135</v>
      </c>
      <c r="CX720" s="102">
        <v>80</v>
      </c>
      <c r="CY720" s="93" t="s">
        <v>807</v>
      </c>
      <c r="CZ720" s="92" t="s">
        <v>130</v>
      </c>
      <c r="DA720" s="75" t="s">
        <v>807</v>
      </c>
      <c r="DB720" s="92">
        <v>0</v>
      </c>
      <c r="DC720" s="75" t="str">
        <f t="shared" si="456"/>
        <v/>
      </c>
      <c r="DD720" s="16" t="str">
        <f t="shared" si="457"/>
        <v/>
      </c>
      <c r="DE720" s="16" t="str">
        <f t="shared" si="458"/>
        <v/>
      </c>
      <c r="DF720" s="16" t="str">
        <f t="shared" si="473"/>
        <v/>
      </c>
      <c r="DG720" s="16" t="str">
        <f t="shared" si="471"/>
        <v xml:space="preserve"> +  +  + </v>
      </c>
      <c r="DH720" s="16" t="str">
        <f t="shared" si="478"/>
        <v>HTA + DM</v>
      </c>
      <c r="DI720" s="98">
        <v>43147</v>
      </c>
      <c r="DJ720" s="75" t="str">
        <f t="shared" si="460"/>
        <v>SI</v>
      </c>
      <c r="DL720" s="98"/>
      <c r="DM720" s="98">
        <v>43406</v>
      </c>
      <c r="DN720" s="75" t="str">
        <f t="shared" si="461"/>
        <v>SI</v>
      </c>
      <c r="DO720" s="98"/>
      <c r="DP720" s="75" t="str">
        <f t="shared" si="462"/>
        <v>NO</v>
      </c>
      <c r="DQ720" s="98"/>
      <c r="DR720" s="75" t="str">
        <f t="shared" si="463"/>
        <v>NO</v>
      </c>
      <c r="DS720" s="98">
        <v>43167</v>
      </c>
      <c r="DT720" s="75" t="str">
        <f t="shared" si="464"/>
        <v>SI</v>
      </c>
      <c r="DU720" s="98"/>
      <c r="DV720" s="75" t="str">
        <f t="shared" si="465"/>
        <v>NO</v>
      </c>
      <c r="DW720" s="98"/>
      <c r="DX720" s="75" t="str">
        <f t="shared" si="466"/>
        <v>NO</v>
      </c>
      <c r="DY720" s="98">
        <v>44631</v>
      </c>
      <c r="DZ720" s="75" t="str">
        <f t="shared" si="467"/>
        <v>SI</v>
      </c>
      <c r="EA720" s="98"/>
      <c r="EB720" s="75" t="str">
        <f t="shared" si="468"/>
        <v>NO</v>
      </c>
      <c r="EC720" s="98" t="s">
        <v>807</v>
      </c>
      <c r="ED720" s="92" t="s">
        <v>1530</v>
      </c>
      <c r="EE720" s="92"/>
      <c r="EF720" s="98" t="s">
        <v>807</v>
      </c>
      <c r="EG720" s="94"/>
      <c r="EH720" s="92" t="s">
        <v>1793</v>
      </c>
      <c r="EI720" s="99" t="s">
        <v>807</v>
      </c>
      <c r="EJ720" s="99"/>
      <c r="EK720" s="101">
        <v>44631</v>
      </c>
      <c r="EL720" s="92">
        <v>0.72</v>
      </c>
      <c r="EM720" s="103">
        <v>44631</v>
      </c>
      <c r="EN720" s="102">
        <v>176</v>
      </c>
      <c r="EO720" s="101">
        <v>44631</v>
      </c>
      <c r="EP720" s="92">
        <v>255</v>
      </c>
      <c r="EQ720" s="101">
        <v>44631</v>
      </c>
      <c r="ER720" s="99">
        <f t="shared" si="452"/>
        <v>183.6</v>
      </c>
      <c r="ES720" s="101">
        <v>44631</v>
      </c>
      <c r="ET720" s="192">
        <v>47</v>
      </c>
      <c r="EU720" s="101">
        <v>44631</v>
      </c>
      <c r="EV720" s="92">
        <v>122</v>
      </c>
      <c r="EW720" s="101">
        <v>43610</v>
      </c>
      <c r="EX720" s="92"/>
      <c r="EY720" s="103">
        <v>44631</v>
      </c>
      <c r="EZ720" s="92">
        <v>10.6</v>
      </c>
      <c r="FA720" s="102"/>
      <c r="FB720" s="102"/>
      <c r="FC720" s="92"/>
      <c r="FD720" s="92"/>
      <c r="FE720" s="103">
        <v>44631</v>
      </c>
      <c r="FF720" s="105">
        <v>5.72</v>
      </c>
      <c r="FG720" s="101">
        <v>44631</v>
      </c>
      <c r="FH720" s="118">
        <v>0.82</v>
      </c>
      <c r="FI720" s="92"/>
      <c r="FJ720" s="94"/>
      <c r="FK720" s="92"/>
      <c r="FL720" s="97">
        <v>44649</v>
      </c>
      <c r="FM720" s="98" t="s">
        <v>1530</v>
      </c>
      <c r="FN720" s="97">
        <v>44741</v>
      </c>
      <c r="FO720" s="107" t="s">
        <v>807</v>
      </c>
      <c r="FP720" s="92" t="s">
        <v>132</v>
      </c>
      <c r="FQ720" s="92" t="s">
        <v>132</v>
      </c>
      <c r="FR720" s="92" t="s">
        <v>132</v>
      </c>
      <c r="FS720" s="107" t="s">
        <v>807</v>
      </c>
      <c r="FT720" s="92" t="s">
        <v>132</v>
      </c>
      <c r="FU720" s="92"/>
      <c r="GM720" s="102"/>
    </row>
    <row r="721" spans="1:195" s="75" customFormat="1" x14ac:dyDescent="0.25">
      <c r="A721" s="85">
        <v>2022</v>
      </c>
      <c r="B721" s="76">
        <v>44926</v>
      </c>
      <c r="C721" s="85" t="s">
        <v>121</v>
      </c>
      <c r="D721" s="85" t="s">
        <v>122</v>
      </c>
      <c r="E721" s="85" t="s">
        <v>123</v>
      </c>
      <c r="F721" s="77">
        <f t="shared" si="472"/>
        <v>720</v>
      </c>
      <c r="G721" s="85" t="s">
        <v>1586</v>
      </c>
      <c r="H721" s="85">
        <v>86</v>
      </c>
      <c r="I721" s="85" t="s">
        <v>797</v>
      </c>
      <c r="J721" s="217" t="s">
        <v>911</v>
      </c>
      <c r="K721" s="77" t="str">
        <f>VLOOKUP(J721,[1]CodMpios!$B$1075:$E$1087,4,FALSE)</f>
        <v>86568 - Puerto Asís</v>
      </c>
      <c r="L721" s="77" t="str">
        <f>VLOOKUP($J721,[1]Coord_Mpios_X_Y!$B$102:$K$114,9,FALSE)</f>
        <v>0,478611463602</v>
      </c>
      <c r="M721" s="77" t="str">
        <f>VLOOKUP($J721,[1]Coord_Mpios_X_Y!$B$102:$K$114,10,FALSE)</f>
        <v>-76,328200149562</v>
      </c>
      <c r="N721" s="86" t="s">
        <v>1775</v>
      </c>
      <c r="O721" s="86" t="s">
        <v>1776</v>
      </c>
      <c r="P721" s="218"/>
      <c r="Q721" s="85" t="s">
        <v>126</v>
      </c>
      <c r="R721" s="108">
        <v>27107738</v>
      </c>
      <c r="S721" s="62" t="str">
        <f t="shared" si="453"/>
        <v>CC27107738</v>
      </c>
      <c r="T721" s="91" t="s">
        <v>1214</v>
      </c>
      <c r="U721" s="85" t="s">
        <v>160</v>
      </c>
      <c r="V721" s="91" t="s">
        <v>381</v>
      </c>
      <c r="W721" s="85" t="s">
        <v>528</v>
      </c>
      <c r="X721" s="87">
        <v>20484</v>
      </c>
      <c r="Y721" s="89">
        <f t="shared" si="469"/>
        <v>56</v>
      </c>
      <c r="Z721" s="63">
        <f>VLOOKUP($Y721,[1]Edades!$A$3:$H$153,4,FALSE)</f>
        <v>5</v>
      </c>
      <c r="AA721" s="63" t="str">
        <f>VLOOKUP($Y721,[1]Edades!$A$3:$H$153,6,FALSE)</f>
        <v>5 - Adultez</v>
      </c>
      <c r="AB721" s="63">
        <f>VLOOKUP($Y721,[1]Edades!$A$3:$H$153,7,FALSE)</f>
        <v>12</v>
      </c>
      <c r="AC721" s="63" t="str">
        <f>VLOOKUP($Y721,[1]Edades!$A$3:$H$153,8,FALSE)</f>
        <v>55-59</v>
      </c>
      <c r="AD721" s="91" t="s">
        <v>1590</v>
      </c>
      <c r="AE721" s="85">
        <v>2</v>
      </c>
      <c r="AF721" s="85" t="s">
        <v>807</v>
      </c>
      <c r="AG721" s="86" t="s">
        <v>1777</v>
      </c>
      <c r="AH721" s="85" t="s">
        <v>807</v>
      </c>
      <c r="AI721" s="85" t="s">
        <v>807</v>
      </c>
      <c r="AJ721" s="85" t="s">
        <v>807</v>
      </c>
      <c r="AK721" s="86" t="s">
        <v>1775</v>
      </c>
      <c r="AL721" s="86" t="s">
        <v>1601</v>
      </c>
      <c r="AM721" s="85" t="s">
        <v>1786</v>
      </c>
      <c r="AN721" s="85" t="s">
        <v>131</v>
      </c>
      <c r="AO721" s="85" t="s">
        <v>131</v>
      </c>
      <c r="AP721" s="85" t="s">
        <v>131</v>
      </c>
      <c r="AQ721" s="75" t="s">
        <v>1841</v>
      </c>
      <c r="AR721" s="53" t="str">
        <f t="shared" si="470"/>
        <v>86568 - Puerto Asís</v>
      </c>
      <c r="AS721" s="85" t="s">
        <v>1655</v>
      </c>
      <c r="AT721" s="85">
        <v>3115146052</v>
      </c>
      <c r="AU721" s="85" t="s">
        <v>1219</v>
      </c>
      <c r="AV721" s="85"/>
      <c r="AW721" s="85"/>
      <c r="AX721" s="85"/>
      <c r="AY721" s="85"/>
      <c r="AZ721" s="85"/>
      <c r="BA721" s="85">
        <v>86</v>
      </c>
      <c r="BB721" s="85" t="s">
        <v>1778</v>
      </c>
      <c r="BC721" s="85">
        <v>86568</v>
      </c>
      <c r="BD721" s="85" t="s">
        <v>1655</v>
      </c>
      <c r="BE721" s="89">
        <v>860010017201</v>
      </c>
      <c r="BF721" s="49" t="s">
        <v>1081</v>
      </c>
      <c r="BG721" s="85" t="s">
        <v>1779</v>
      </c>
      <c r="BH721" s="85" t="s">
        <v>1780</v>
      </c>
      <c r="BI721" s="85">
        <v>4201616</v>
      </c>
      <c r="BJ721" s="85"/>
      <c r="BK721" s="85"/>
      <c r="BL721" s="85" t="s">
        <v>807</v>
      </c>
      <c r="BM721" s="85" t="s">
        <v>130</v>
      </c>
      <c r="BN721" s="85" t="s">
        <v>132</v>
      </c>
      <c r="BO721" s="85">
        <v>0</v>
      </c>
      <c r="BP721" s="85" t="s">
        <v>132</v>
      </c>
      <c r="BQ721" s="85" t="s">
        <v>132</v>
      </c>
      <c r="BR721" s="85" t="s">
        <v>807</v>
      </c>
      <c r="BS721" s="85" t="s">
        <v>807</v>
      </c>
      <c r="BT721" s="90">
        <v>44727</v>
      </c>
      <c r="BU721" s="85" t="s">
        <v>1677</v>
      </c>
      <c r="BV721" s="85" t="s">
        <v>130</v>
      </c>
      <c r="BW721" s="91" t="s">
        <v>1812</v>
      </c>
      <c r="BX721" s="85"/>
      <c r="BY721" s="85" t="s">
        <v>132</v>
      </c>
      <c r="BZ721" s="85" t="s">
        <v>807</v>
      </c>
      <c r="CA721" s="85" t="s">
        <v>807</v>
      </c>
      <c r="CB721" s="85"/>
      <c r="CC721" s="85"/>
      <c r="CD721" s="85" t="s">
        <v>131</v>
      </c>
      <c r="CE721" s="88" t="s">
        <v>1681</v>
      </c>
      <c r="CF721" s="80" t="str">
        <f t="shared" si="449"/>
        <v>HTA</v>
      </c>
      <c r="CG721" s="109">
        <v>54</v>
      </c>
      <c r="CH721" s="95">
        <v>157</v>
      </c>
      <c r="CI721" s="50">
        <f t="shared" si="454"/>
        <v>21.907582457706194</v>
      </c>
      <c r="CJ721" s="18" t="str">
        <f t="shared" si="455"/>
        <v>NORMAL</v>
      </c>
      <c r="CK721" s="95">
        <f>Hoja1!L723</f>
        <v>15</v>
      </c>
      <c r="CL721" s="10" t="s">
        <v>1113</v>
      </c>
      <c r="CM721" s="94" t="s">
        <v>1221</v>
      </c>
      <c r="CN721" s="92"/>
      <c r="CO721" s="75">
        <v>1</v>
      </c>
      <c r="CP721" s="119" t="str">
        <f t="shared" si="476"/>
        <v>01/01/1800</v>
      </c>
      <c r="CQ721" s="75">
        <v>2</v>
      </c>
      <c r="CR721" s="65" t="s">
        <v>1222</v>
      </c>
      <c r="CS721" s="75">
        <v>0</v>
      </c>
      <c r="CT721" s="110" t="s">
        <v>131</v>
      </c>
      <c r="CU721" s="93" t="s">
        <v>807</v>
      </c>
      <c r="CV721" s="92"/>
      <c r="CW721" s="102">
        <v>130</v>
      </c>
      <c r="CX721" s="102">
        <v>80</v>
      </c>
      <c r="CY721" s="93" t="s">
        <v>807</v>
      </c>
      <c r="CZ721" s="92" t="s">
        <v>130</v>
      </c>
      <c r="DA721" s="75" t="s">
        <v>807</v>
      </c>
      <c r="DB721" s="92">
        <v>0</v>
      </c>
      <c r="DC721" s="75" t="str">
        <f t="shared" si="456"/>
        <v/>
      </c>
      <c r="DD721" s="16" t="str">
        <f t="shared" si="457"/>
        <v/>
      </c>
      <c r="DE721" s="16" t="str">
        <f t="shared" si="458"/>
        <v/>
      </c>
      <c r="DF721" s="16" t="str">
        <f t="shared" si="473"/>
        <v/>
      </c>
      <c r="DG721" s="16" t="str">
        <f t="shared" si="471"/>
        <v xml:space="preserve"> +  +  + </v>
      </c>
      <c r="DH721" s="16" t="str">
        <f t="shared" si="478"/>
        <v>HTA</v>
      </c>
      <c r="DI721" s="98"/>
      <c r="DJ721" s="75" t="str">
        <f t="shared" si="460"/>
        <v>NO</v>
      </c>
      <c r="DL721" s="98"/>
      <c r="DM721" s="98"/>
      <c r="DN721" s="75" t="str">
        <f t="shared" si="461"/>
        <v>NO</v>
      </c>
      <c r="DO721" s="98"/>
      <c r="DP721" s="75" t="str">
        <f t="shared" si="462"/>
        <v>NO</v>
      </c>
      <c r="DQ721" s="98"/>
      <c r="DR721" s="75" t="str">
        <f t="shared" si="463"/>
        <v>NO</v>
      </c>
      <c r="DS721" s="98"/>
      <c r="DT721" s="75" t="str">
        <f t="shared" si="464"/>
        <v>NO</v>
      </c>
      <c r="DU721" s="98"/>
      <c r="DV721" s="75" t="str">
        <f t="shared" si="465"/>
        <v>NO</v>
      </c>
      <c r="DW721" s="98"/>
      <c r="DX721" s="75" t="str">
        <f t="shared" si="466"/>
        <v>NO</v>
      </c>
      <c r="DY721" s="98">
        <v>44712</v>
      </c>
      <c r="DZ721" s="75" t="str">
        <f t="shared" si="467"/>
        <v>SI</v>
      </c>
      <c r="EA721" s="98"/>
      <c r="EB721" s="75" t="str">
        <f t="shared" si="468"/>
        <v>NO</v>
      </c>
      <c r="EC721" s="98" t="s">
        <v>807</v>
      </c>
      <c r="ED721" s="92" t="s">
        <v>1530</v>
      </c>
      <c r="EE721" s="92"/>
      <c r="EF721" s="98" t="s">
        <v>807</v>
      </c>
      <c r="EG721" s="94"/>
      <c r="EH721" s="92" t="s">
        <v>1793</v>
      </c>
      <c r="EI721" s="99" t="s">
        <v>807</v>
      </c>
      <c r="EJ721" s="99"/>
      <c r="EK721" s="101">
        <v>44702</v>
      </c>
      <c r="EL721" s="92">
        <v>0.66</v>
      </c>
      <c r="EM721" s="103">
        <v>44702</v>
      </c>
      <c r="EN721" s="102">
        <v>89</v>
      </c>
      <c r="EO721" s="101">
        <v>44702</v>
      </c>
      <c r="EP721" s="92">
        <v>258</v>
      </c>
      <c r="EQ721" s="101">
        <v>44702</v>
      </c>
      <c r="ER721" s="99">
        <f t="shared" si="452"/>
        <v>183.3</v>
      </c>
      <c r="ES721" s="101">
        <v>44702</v>
      </c>
      <c r="ET721" s="192">
        <v>59.3</v>
      </c>
      <c r="EU721" s="101">
        <v>44702</v>
      </c>
      <c r="EV721" s="92">
        <v>77</v>
      </c>
      <c r="EW721" s="101">
        <v>44530</v>
      </c>
      <c r="EX721" s="92"/>
      <c r="EY721" s="103"/>
      <c r="EZ721" s="92"/>
      <c r="FA721" s="102"/>
      <c r="FB721" s="102"/>
      <c r="FC721" s="92"/>
      <c r="FD721" s="92"/>
      <c r="FE721" s="103">
        <v>43561</v>
      </c>
      <c r="FF721" s="105">
        <v>5</v>
      </c>
      <c r="FG721" s="101">
        <v>43561</v>
      </c>
      <c r="FH721" s="104" t="s">
        <v>2125</v>
      </c>
      <c r="FI721" s="92"/>
      <c r="FJ721" s="94"/>
      <c r="FK721" s="92"/>
      <c r="FL721" s="97">
        <v>44727</v>
      </c>
      <c r="FM721" s="98" t="s">
        <v>1530</v>
      </c>
      <c r="FN721" s="97">
        <v>44819</v>
      </c>
      <c r="FO721" s="107" t="s">
        <v>807</v>
      </c>
      <c r="FP721" s="92" t="s">
        <v>132</v>
      </c>
      <c r="FQ721" s="92" t="s">
        <v>132</v>
      </c>
      <c r="FR721" s="92" t="s">
        <v>132</v>
      </c>
      <c r="FS721" s="107" t="s">
        <v>807</v>
      </c>
      <c r="FT721" s="92" t="s">
        <v>132</v>
      </c>
      <c r="FU721" s="92"/>
      <c r="GM721" s="102"/>
    </row>
    <row r="722" spans="1:195" s="75" customFormat="1" x14ac:dyDescent="0.25">
      <c r="A722" s="85">
        <v>2022</v>
      </c>
      <c r="B722" s="76">
        <v>44926</v>
      </c>
      <c r="C722" s="85" t="s">
        <v>121</v>
      </c>
      <c r="D722" s="85" t="s">
        <v>122</v>
      </c>
      <c r="E722" s="85" t="s">
        <v>1475</v>
      </c>
      <c r="F722" s="77">
        <f t="shared" si="472"/>
        <v>721</v>
      </c>
      <c r="G722" s="85" t="s">
        <v>1586</v>
      </c>
      <c r="H722" s="85">
        <v>86</v>
      </c>
      <c r="I722" s="85" t="s">
        <v>797</v>
      </c>
      <c r="J722" s="217" t="s">
        <v>899</v>
      </c>
      <c r="K722" s="77" t="str">
        <f>VLOOKUP(J722,[1]CodMpios!$B$1075:$E$1087,4,FALSE)</f>
        <v>86320 - Orito</v>
      </c>
      <c r="L722" s="77" t="str">
        <f>VLOOKUP($J722,[1]Coord_Mpios_X_Y!$B$102:$K$114,9,FALSE)</f>
        <v>0,673756322544</v>
      </c>
      <c r="M722" s="77" t="str">
        <f>VLOOKUP($J722,[1]Coord_Mpios_X_Y!$B$102:$K$114,10,FALSE)</f>
        <v>-76,943139228782</v>
      </c>
      <c r="N722" s="86" t="s">
        <v>1775</v>
      </c>
      <c r="O722" s="86" t="s">
        <v>1776</v>
      </c>
      <c r="P722" s="218"/>
      <c r="Q722" s="85" t="s">
        <v>126</v>
      </c>
      <c r="R722" s="108">
        <v>27123135</v>
      </c>
      <c r="S722" s="62" t="str">
        <f t="shared" si="453"/>
        <v>CC27123135</v>
      </c>
      <c r="T722" s="91" t="s">
        <v>224</v>
      </c>
      <c r="U722" s="85" t="s">
        <v>503</v>
      </c>
      <c r="V722" s="91" t="s">
        <v>815</v>
      </c>
      <c r="W722" s="85" t="s">
        <v>1157</v>
      </c>
      <c r="X722" s="87">
        <v>21916</v>
      </c>
      <c r="Y722" s="89">
        <f t="shared" si="469"/>
        <v>60</v>
      </c>
      <c r="Z722" s="63">
        <f>VLOOKUP($Y722,[1]Edades!$A$3:$H$153,4,FALSE)</f>
        <v>6</v>
      </c>
      <c r="AA722" s="63" t="str">
        <f>VLOOKUP($Y722,[1]Edades!$A$3:$H$153,6,FALSE)</f>
        <v>6 - Persona mayor</v>
      </c>
      <c r="AB722" s="63">
        <f>VLOOKUP($Y722,[1]Edades!$A$3:$H$153,7,FALSE)</f>
        <v>13</v>
      </c>
      <c r="AC722" s="63" t="str">
        <f>VLOOKUP($Y722,[1]Edades!$A$3:$H$153,8,FALSE)</f>
        <v>60-64</v>
      </c>
      <c r="AD722" s="91" t="s">
        <v>1590</v>
      </c>
      <c r="AE722" s="85">
        <v>2</v>
      </c>
      <c r="AF722" s="85" t="s">
        <v>807</v>
      </c>
      <c r="AG722" s="86" t="s">
        <v>363</v>
      </c>
      <c r="AH722" s="86" t="s">
        <v>130</v>
      </c>
      <c r="AI722" s="85" t="s">
        <v>807</v>
      </c>
      <c r="AJ722" s="85" t="s">
        <v>807</v>
      </c>
      <c r="AK722" s="86" t="s">
        <v>1775</v>
      </c>
      <c r="AL722" s="85" t="s">
        <v>807</v>
      </c>
      <c r="AM722" s="85" t="s">
        <v>1786</v>
      </c>
      <c r="AN722" s="85" t="s">
        <v>131</v>
      </c>
      <c r="AO722" s="85" t="s">
        <v>131</v>
      </c>
      <c r="AP722" s="85" t="s">
        <v>131</v>
      </c>
      <c r="AQ722" s="75" t="s">
        <v>1841</v>
      </c>
      <c r="AR722" s="53" t="str">
        <f t="shared" si="470"/>
        <v>86320 - Orito</v>
      </c>
      <c r="AS722" s="85" t="s">
        <v>1608</v>
      </c>
      <c r="AT722" s="88">
        <v>3112335385</v>
      </c>
      <c r="AU722" s="85" t="s">
        <v>1219</v>
      </c>
      <c r="AV722" s="85"/>
      <c r="AW722" s="85"/>
      <c r="AX722" s="85"/>
      <c r="AY722" s="85"/>
      <c r="AZ722" s="85"/>
      <c r="BA722" s="85">
        <v>86</v>
      </c>
      <c r="BB722" s="85" t="s">
        <v>1778</v>
      </c>
      <c r="BC722" s="85">
        <v>86320</v>
      </c>
      <c r="BD722" s="85" t="s">
        <v>1608</v>
      </c>
      <c r="BE722" s="89">
        <v>860010017201</v>
      </c>
      <c r="BF722" s="49" t="s">
        <v>1082</v>
      </c>
      <c r="BG722" s="85" t="s">
        <v>1779</v>
      </c>
      <c r="BH722" s="85" t="s">
        <v>1780</v>
      </c>
      <c r="BI722" s="85">
        <v>4201616</v>
      </c>
      <c r="BJ722" s="85"/>
      <c r="BK722" s="85"/>
      <c r="BL722" s="85" t="s">
        <v>807</v>
      </c>
      <c r="BM722" s="88" t="s">
        <v>132</v>
      </c>
      <c r="BN722" s="85" t="s">
        <v>132</v>
      </c>
      <c r="BO722" s="85">
        <v>0</v>
      </c>
      <c r="BP722" s="85" t="s">
        <v>132</v>
      </c>
      <c r="BQ722" s="85" t="s">
        <v>132</v>
      </c>
      <c r="BR722" s="85" t="s">
        <v>807</v>
      </c>
      <c r="BS722" s="85" t="s">
        <v>807</v>
      </c>
      <c r="BT722" s="90">
        <v>44768</v>
      </c>
      <c r="BU722" s="85" t="s">
        <v>1677</v>
      </c>
      <c r="BV722" s="85" t="s">
        <v>130</v>
      </c>
      <c r="BW722" s="91" t="s">
        <v>1812</v>
      </c>
      <c r="BX722" s="85"/>
      <c r="BY722" s="85" t="s">
        <v>132</v>
      </c>
      <c r="BZ722" s="85" t="s">
        <v>807</v>
      </c>
      <c r="CA722" s="85" t="s">
        <v>807</v>
      </c>
      <c r="CB722" s="85"/>
      <c r="CC722" s="85"/>
      <c r="CD722" s="85" t="s">
        <v>131</v>
      </c>
      <c r="CE722" s="88" t="s">
        <v>1681</v>
      </c>
      <c r="CF722" s="80" t="str">
        <f t="shared" si="449"/>
        <v>HTA + DM</v>
      </c>
      <c r="CG722" s="109">
        <v>75</v>
      </c>
      <c r="CH722" s="95">
        <v>164</v>
      </c>
      <c r="CI722" s="50">
        <f t="shared" si="454"/>
        <v>27.885187388459254</v>
      </c>
      <c r="CJ722" s="18" t="str">
        <f t="shared" si="455"/>
        <v>SOBREPESO</v>
      </c>
      <c r="CK722" s="95">
        <f>Hoja1!L724</f>
        <v>20</v>
      </c>
      <c r="CL722" s="10" t="s">
        <v>1114</v>
      </c>
      <c r="CM722" s="94" t="s">
        <v>1221</v>
      </c>
      <c r="CN722" s="92"/>
      <c r="CO722" s="75">
        <v>1</v>
      </c>
      <c r="CP722" s="119" t="str">
        <f t="shared" si="476"/>
        <v>01/01/1800</v>
      </c>
      <c r="CQ722" s="75">
        <v>1</v>
      </c>
      <c r="CR722" s="94" t="s">
        <v>1221</v>
      </c>
      <c r="CS722" s="75">
        <v>1</v>
      </c>
      <c r="CT722" s="110" t="s">
        <v>1707</v>
      </c>
      <c r="CU722" s="93" t="s">
        <v>807</v>
      </c>
      <c r="CV722" s="92"/>
      <c r="CW722" s="102">
        <v>120</v>
      </c>
      <c r="CX722" s="92">
        <v>70</v>
      </c>
      <c r="CY722" s="93" t="s">
        <v>807</v>
      </c>
      <c r="CZ722" s="92" t="s">
        <v>132</v>
      </c>
      <c r="DA722" s="75" t="s">
        <v>807</v>
      </c>
      <c r="DB722" s="92">
        <v>0</v>
      </c>
      <c r="DC722" s="75" t="str">
        <f t="shared" si="456"/>
        <v/>
      </c>
      <c r="DD722" s="16" t="str">
        <f t="shared" si="457"/>
        <v/>
      </c>
      <c r="DE722" s="16" t="str">
        <f t="shared" si="458"/>
        <v/>
      </c>
      <c r="DF722" s="16" t="str">
        <f t="shared" si="473"/>
        <v/>
      </c>
      <c r="DG722" s="16" t="str">
        <f t="shared" si="471"/>
        <v xml:space="preserve"> +  +  + </v>
      </c>
      <c r="DH722" s="16" t="str">
        <f>E722</f>
        <v>HTA + DM</v>
      </c>
      <c r="DI722" s="98">
        <v>44228</v>
      </c>
      <c r="DJ722" s="75" t="str">
        <f t="shared" si="460"/>
        <v>SI</v>
      </c>
      <c r="DL722" s="98"/>
      <c r="DM722" s="98">
        <v>44768</v>
      </c>
      <c r="DN722" s="75" t="str">
        <f t="shared" si="461"/>
        <v>SI</v>
      </c>
      <c r="DO722" s="98"/>
      <c r="DP722" s="75" t="str">
        <f t="shared" si="462"/>
        <v>NO</v>
      </c>
      <c r="DQ722" s="98"/>
      <c r="DR722" s="75" t="str">
        <f t="shared" si="463"/>
        <v>NO</v>
      </c>
      <c r="DS722" s="98"/>
      <c r="DT722" s="75" t="str">
        <f t="shared" si="464"/>
        <v>NO</v>
      </c>
      <c r="DU722" s="98"/>
      <c r="DV722" s="75" t="str">
        <f t="shared" si="465"/>
        <v>NO</v>
      </c>
      <c r="DW722" s="98"/>
      <c r="DX722" s="75" t="str">
        <f t="shared" si="466"/>
        <v>NO</v>
      </c>
      <c r="DY722" s="98"/>
      <c r="DZ722" s="75" t="str">
        <f t="shared" si="467"/>
        <v>NO</v>
      </c>
      <c r="EA722" s="98"/>
      <c r="EB722" s="75" t="str">
        <f t="shared" si="468"/>
        <v>NO</v>
      </c>
      <c r="EC722" s="98" t="s">
        <v>807</v>
      </c>
      <c r="ED722" s="92" t="s">
        <v>1530</v>
      </c>
      <c r="EE722" s="92"/>
      <c r="EF722" s="98" t="s">
        <v>807</v>
      </c>
      <c r="EG722" s="94"/>
      <c r="EH722" s="99" t="s">
        <v>1711</v>
      </c>
      <c r="EI722" s="99" t="s">
        <v>807</v>
      </c>
      <c r="EJ722" s="99"/>
      <c r="EK722" s="101">
        <v>44246</v>
      </c>
      <c r="EL722" s="92">
        <v>0.8</v>
      </c>
      <c r="EM722" s="103">
        <v>44300</v>
      </c>
      <c r="EN722" s="102">
        <v>167</v>
      </c>
      <c r="EO722" s="101">
        <v>44300</v>
      </c>
      <c r="EP722" s="92">
        <v>208</v>
      </c>
      <c r="EQ722" s="101">
        <v>44300</v>
      </c>
      <c r="ER722" s="99">
        <f t="shared" si="452"/>
        <v>151.80000000000001</v>
      </c>
      <c r="ES722" s="101">
        <v>44300</v>
      </c>
      <c r="ET722" s="192">
        <v>40</v>
      </c>
      <c r="EU722" s="101">
        <v>44300</v>
      </c>
      <c r="EV722" s="92">
        <v>81</v>
      </c>
      <c r="EW722" s="101"/>
      <c r="EX722" s="92"/>
      <c r="EY722" s="103"/>
      <c r="EZ722" s="92"/>
      <c r="FA722" s="102"/>
      <c r="FB722" s="102"/>
      <c r="FC722" s="92"/>
      <c r="FD722" s="92"/>
      <c r="FE722" s="103"/>
      <c r="FF722" s="105"/>
      <c r="FG722" s="101"/>
      <c r="FH722" s="105"/>
      <c r="FI722" s="92"/>
      <c r="FJ722" s="94"/>
      <c r="FK722" s="92"/>
      <c r="FL722" s="97">
        <v>44768</v>
      </c>
      <c r="FM722" s="98" t="s">
        <v>1530</v>
      </c>
      <c r="FN722" s="114">
        <v>44860</v>
      </c>
      <c r="FO722" s="107" t="s">
        <v>807</v>
      </c>
      <c r="FP722" s="92" t="s">
        <v>130</v>
      </c>
      <c r="FQ722" s="92" t="s">
        <v>132</v>
      </c>
      <c r="FR722" s="92" t="s">
        <v>132</v>
      </c>
      <c r="FS722" s="107" t="s">
        <v>807</v>
      </c>
      <c r="FT722" s="92" t="s">
        <v>132</v>
      </c>
      <c r="FU722" s="92"/>
      <c r="GM722" s="102"/>
    </row>
    <row r="723" spans="1:195" s="75" customFormat="1" x14ac:dyDescent="0.25">
      <c r="A723" s="85">
        <v>2022</v>
      </c>
      <c r="B723" s="76">
        <v>44926</v>
      </c>
      <c r="C723" s="85" t="s">
        <v>121</v>
      </c>
      <c r="D723" s="85" t="s">
        <v>122</v>
      </c>
      <c r="E723" s="85" t="s">
        <v>123</v>
      </c>
      <c r="F723" s="77">
        <f t="shared" si="472"/>
        <v>722</v>
      </c>
      <c r="G723" s="85" t="s">
        <v>1586</v>
      </c>
      <c r="H723" s="85">
        <v>86</v>
      </c>
      <c r="I723" s="85" t="s">
        <v>797</v>
      </c>
      <c r="J723" s="217" t="s">
        <v>899</v>
      </c>
      <c r="K723" s="77" t="str">
        <f>VLOOKUP(J723,[1]CodMpios!$B$1075:$E$1087,4,FALSE)</f>
        <v>86320 - Orito</v>
      </c>
      <c r="L723" s="77" t="str">
        <f>VLOOKUP($J723,[1]Coord_Mpios_X_Y!$B$102:$K$114,9,FALSE)</f>
        <v>0,673756322544</v>
      </c>
      <c r="M723" s="77" t="str">
        <f>VLOOKUP($J723,[1]Coord_Mpios_X_Y!$B$102:$K$114,10,FALSE)</f>
        <v>-76,943139228782</v>
      </c>
      <c r="N723" s="86" t="s">
        <v>1784</v>
      </c>
      <c r="O723" s="86" t="s">
        <v>1776</v>
      </c>
      <c r="P723" s="218"/>
      <c r="Q723" s="85" t="s">
        <v>126</v>
      </c>
      <c r="R723" s="85">
        <v>27136122</v>
      </c>
      <c r="S723" s="62" t="str">
        <f t="shared" si="453"/>
        <v>CC27136122</v>
      </c>
      <c r="T723" s="85" t="s">
        <v>1021</v>
      </c>
      <c r="U723" s="85" t="s">
        <v>530</v>
      </c>
      <c r="V723" s="85" t="s">
        <v>211</v>
      </c>
      <c r="W723" s="85" t="s">
        <v>1400</v>
      </c>
      <c r="X723" s="87">
        <v>10035</v>
      </c>
      <c r="Y723" s="89">
        <f t="shared" si="469"/>
        <v>27</v>
      </c>
      <c r="Z723" s="63">
        <f>VLOOKUP($Y723,[1]Edades!$A$3:$H$153,4,FALSE)</f>
        <v>4</v>
      </c>
      <c r="AA723" s="63" t="str">
        <f>VLOOKUP($Y723,[1]Edades!$A$3:$H$153,6,FALSE)</f>
        <v>4 - Juventud</v>
      </c>
      <c r="AB723" s="63">
        <f>VLOOKUP($Y723,[1]Edades!$A$3:$H$153,7,FALSE)</f>
        <v>6</v>
      </c>
      <c r="AC723" s="63" t="str">
        <f>VLOOKUP($Y723,[1]Edades!$A$3:$H$153,8,FALSE)</f>
        <v>25-29</v>
      </c>
      <c r="AD723" s="91" t="s">
        <v>1590</v>
      </c>
      <c r="AE723" s="85">
        <v>2</v>
      </c>
      <c r="AF723" s="85" t="s">
        <v>807</v>
      </c>
      <c r="AG723" s="86" t="s">
        <v>1777</v>
      </c>
      <c r="AH723" s="85" t="s">
        <v>807</v>
      </c>
      <c r="AI723" s="85" t="s">
        <v>807</v>
      </c>
      <c r="AJ723" s="85" t="s">
        <v>807</v>
      </c>
      <c r="AK723" s="86" t="s">
        <v>1784</v>
      </c>
      <c r="AL723" s="86" t="s">
        <v>1600</v>
      </c>
      <c r="AM723" s="85" t="s">
        <v>1786</v>
      </c>
      <c r="AN723" s="85" t="s">
        <v>131</v>
      </c>
      <c r="AO723" s="85" t="s">
        <v>131</v>
      </c>
      <c r="AP723" s="85" t="s">
        <v>131</v>
      </c>
      <c r="AQ723" s="75" t="s">
        <v>1841</v>
      </c>
      <c r="AR723" s="53" t="str">
        <f t="shared" si="470"/>
        <v>86320 - Orito</v>
      </c>
      <c r="AS723" s="85" t="s">
        <v>1608</v>
      </c>
      <c r="AT723" s="85">
        <v>3114809927</v>
      </c>
      <c r="AU723" s="85" t="s">
        <v>1219</v>
      </c>
      <c r="AV723" s="85"/>
      <c r="AW723" s="85"/>
      <c r="AX723" s="85"/>
      <c r="AY723" s="85"/>
      <c r="AZ723" s="85"/>
      <c r="BA723" s="85">
        <v>86</v>
      </c>
      <c r="BB723" s="85" t="s">
        <v>1778</v>
      </c>
      <c r="BC723" s="85">
        <v>86320</v>
      </c>
      <c r="BD723" s="85" t="s">
        <v>1608</v>
      </c>
      <c r="BE723" s="89">
        <v>860010017201</v>
      </c>
      <c r="BF723" s="49" t="s">
        <v>1082</v>
      </c>
      <c r="BG723" s="85" t="s">
        <v>1779</v>
      </c>
      <c r="BH723" s="85" t="s">
        <v>1780</v>
      </c>
      <c r="BI723" s="85">
        <v>4201616</v>
      </c>
      <c r="BJ723" s="85"/>
      <c r="BK723" s="85"/>
      <c r="BL723" s="85" t="s">
        <v>807</v>
      </c>
      <c r="BM723" s="88" t="s">
        <v>132</v>
      </c>
      <c r="BN723" s="85" t="s">
        <v>132</v>
      </c>
      <c r="BO723" s="85">
        <v>0</v>
      </c>
      <c r="BP723" s="85" t="s">
        <v>132</v>
      </c>
      <c r="BQ723" s="85" t="s">
        <v>132</v>
      </c>
      <c r="BR723" s="85" t="s">
        <v>807</v>
      </c>
      <c r="BS723" s="85" t="s">
        <v>132</v>
      </c>
      <c r="BT723" s="90">
        <v>44034</v>
      </c>
      <c r="BU723" s="85" t="s">
        <v>1677</v>
      </c>
      <c r="BV723" s="85" t="s">
        <v>130</v>
      </c>
      <c r="BW723" s="91" t="s">
        <v>1999</v>
      </c>
      <c r="BX723" s="85" t="s">
        <v>1782</v>
      </c>
      <c r="BY723" s="85" t="s">
        <v>132</v>
      </c>
      <c r="BZ723" s="85" t="s">
        <v>132</v>
      </c>
      <c r="CA723" s="85" t="s">
        <v>132</v>
      </c>
      <c r="CB723" s="85"/>
      <c r="CC723" s="85"/>
      <c r="CD723" s="85" t="s">
        <v>131</v>
      </c>
      <c r="CE723" s="88" t="s">
        <v>1681</v>
      </c>
      <c r="CF723" s="80" t="str">
        <f t="shared" si="449"/>
        <v>HTA</v>
      </c>
      <c r="CG723" s="93">
        <v>64</v>
      </c>
      <c r="CH723" s="93">
        <v>150</v>
      </c>
      <c r="CI723" s="50">
        <f t="shared" si="454"/>
        <v>28.444444444444443</v>
      </c>
      <c r="CJ723" s="18" t="str">
        <f t="shared" si="455"/>
        <v>SOBREPESO</v>
      </c>
      <c r="CK723" s="95" t="e">
        <f>Hoja1!L725</f>
        <v>#DIV/0!</v>
      </c>
      <c r="CL723" s="10" t="s">
        <v>807</v>
      </c>
      <c r="CM723" s="94" t="s">
        <v>1221</v>
      </c>
      <c r="CN723" s="92"/>
      <c r="CO723" s="75">
        <v>1</v>
      </c>
      <c r="CP723" s="119" t="str">
        <f t="shared" si="476"/>
        <v>01/01/1800</v>
      </c>
      <c r="CQ723" s="75">
        <v>2</v>
      </c>
      <c r="CR723" s="65" t="s">
        <v>1222</v>
      </c>
      <c r="CS723" s="75">
        <v>0</v>
      </c>
      <c r="CT723" s="110" t="s">
        <v>131</v>
      </c>
      <c r="CU723" s="93" t="s">
        <v>807</v>
      </c>
      <c r="CV723" s="92"/>
      <c r="CW723" s="93">
        <v>120</v>
      </c>
      <c r="CX723" s="92">
        <v>70</v>
      </c>
      <c r="CY723" s="93" t="s">
        <v>131</v>
      </c>
      <c r="CZ723" s="92" t="s">
        <v>130</v>
      </c>
      <c r="DA723" s="75" t="s">
        <v>807</v>
      </c>
      <c r="DB723" s="92">
        <v>0</v>
      </c>
      <c r="DC723" s="75" t="str">
        <f t="shared" si="456"/>
        <v/>
      </c>
      <c r="DD723" s="16" t="str">
        <f t="shared" si="457"/>
        <v/>
      </c>
      <c r="DE723" s="16" t="str">
        <f t="shared" si="458"/>
        <v/>
      </c>
      <c r="DF723" s="16" t="str">
        <f t="shared" si="473"/>
        <v>HDL ALTO</v>
      </c>
      <c r="DG723" s="16" t="str">
        <f t="shared" si="471"/>
        <v xml:space="preserve"> +  +  + HDL ALTO</v>
      </c>
      <c r="DH723" s="16" t="str">
        <f>VLOOKUP(DG723,Hoja3!$A$19:$B$41,2,FALSE)</f>
        <v>HDL ALTO</v>
      </c>
      <c r="DI723" s="98"/>
      <c r="DJ723" s="75" t="str">
        <f t="shared" si="460"/>
        <v>NO</v>
      </c>
      <c r="DL723" s="98"/>
      <c r="DM723" s="98">
        <v>44034</v>
      </c>
      <c r="DN723" s="75" t="str">
        <f t="shared" si="461"/>
        <v>SI</v>
      </c>
      <c r="DO723" s="98"/>
      <c r="DP723" s="75" t="str">
        <f t="shared" si="462"/>
        <v>NO</v>
      </c>
      <c r="DQ723" s="98"/>
      <c r="DR723" s="75" t="str">
        <f t="shared" si="463"/>
        <v>NO</v>
      </c>
      <c r="DS723" s="98"/>
      <c r="DT723" s="75" t="str">
        <f t="shared" si="464"/>
        <v>NO</v>
      </c>
      <c r="DU723" s="98"/>
      <c r="DV723" s="75" t="str">
        <f t="shared" si="465"/>
        <v>NO</v>
      </c>
      <c r="DW723" s="98"/>
      <c r="DX723" s="75" t="str">
        <f t="shared" si="466"/>
        <v>NO</v>
      </c>
      <c r="DY723" s="98">
        <v>43486</v>
      </c>
      <c r="DZ723" s="75" t="str">
        <f t="shared" si="467"/>
        <v>SI</v>
      </c>
      <c r="EA723" s="98"/>
      <c r="EB723" s="75" t="str">
        <f t="shared" si="468"/>
        <v>NO</v>
      </c>
      <c r="EC723" s="98" t="s">
        <v>807</v>
      </c>
      <c r="ED723" s="92" t="s">
        <v>1530</v>
      </c>
      <c r="EE723" s="92"/>
      <c r="EF723" s="98" t="s">
        <v>807</v>
      </c>
      <c r="EG723" s="94"/>
      <c r="EH723" s="92" t="s">
        <v>1793</v>
      </c>
      <c r="EI723" s="99" t="s">
        <v>807</v>
      </c>
      <c r="EJ723" s="99"/>
      <c r="EK723" s="101">
        <v>43600</v>
      </c>
      <c r="EL723" s="92">
        <v>0.9</v>
      </c>
      <c r="EM723" s="103">
        <v>43817</v>
      </c>
      <c r="EN723" s="102">
        <v>78</v>
      </c>
      <c r="EO723" s="101">
        <v>43817</v>
      </c>
      <c r="EP723" s="92">
        <v>263</v>
      </c>
      <c r="EQ723" s="101"/>
      <c r="ER723" s="99">
        <f t="shared" si="452"/>
        <v>238.8</v>
      </c>
      <c r="ES723" s="101"/>
      <c r="ET723" s="192"/>
      <c r="EU723" s="101">
        <v>43817</v>
      </c>
      <c r="EV723" s="92">
        <v>121</v>
      </c>
      <c r="EW723" s="101"/>
      <c r="EX723" s="92"/>
      <c r="EY723" s="103"/>
      <c r="EZ723" s="92"/>
      <c r="FA723" s="102"/>
      <c r="FB723" s="102"/>
      <c r="FC723" s="92"/>
      <c r="FD723" s="92"/>
      <c r="FE723" s="103">
        <v>43811</v>
      </c>
      <c r="FF723" s="104" t="s">
        <v>2045</v>
      </c>
      <c r="FG723" s="101">
        <v>43811</v>
      </c>
      <c r="FH723" s="105">
        <v>42.1</v>
      </c>
      <c r="FI723" s="92"/>
      <c r="FJ723" s="94"/>
      <c r="FK723" s="92"/>
      <c r="FL723" s="97">
        <v>44034</v>
      </c>
      <c r="FM723" s="98" t="s">
        <v>1530</v>
      </c>
      <c r="FN723" s="97">
        <v>44126</v>
      </c>
      <c r="FO723" s="107" t="s">
        <v>807</v>
      </c>
      <c r="FP723" s="92" t="s">
        <v>132</v>
      </c>
      <c r="FQ723" s="92" t="s">
        <v>132</v>
      </c>
      <c r="FR723" s="92" t="s">
        <v>132</v>
      </c>
      <c r="FS723" s="107" t="s">
        <v>807</v>
      </c>
      <c r="FT723" s="92" t="s">
        <v>132</v>
      </c>
      <c r="FU723" s="92"/>
      <c r="GM723" s="102"/>
    </row>
    <row r="724" spans="1:195" s="75" customFormat="1" x14ac:dyDescent="0.25">
      <c r="A724" s="85">
        <v>2022</v>
      </c>
      <c r="B724" s="76">
        <v>44926</v>
      </c>
      <c r="C724" s="85" t="s">
        <v>121</v>
      </c>
      <c r="D724" s="85" t="s">
        <v>122</v>
      </c>
      <c r="E724" s="85" t="s">
        <v>123</v>
      </c>
      <c r="F724" s="77">
        <f t="shared" si="472"/>
        <v>723</v>
      </c>
      <c r="G724" s="85" t="s">
        <v>1586</v>
      </c>
      <c r="H724" s="85">
        <v>86</v>
      </c>
      <c r="I724" s="85" t="s">
        <v>797</v>
      </c>
      <c r="J724" s="217" t="s">
        <v>1049</v>
      </c>
      <c r="K724" s="77" t="str">
        <f>VLOOKUP(J724,[1]CodMpios!$B$1075:$E$1087,4,FALSE)</f>
        <v>86569 - Puerto Caicedo</v>
      </c>
      <c r="L724" s="77" t="str">
        <f>VLOOKUP($J724,[1]Coord_Mpios_X_Y!$B$102:$K$114,9,FALSE)</f>
        <v>0,725071229850</v>
      </c>
      <c r="M724" s="77" t="str">
        <f>VLOOKUP($J724,[1]Coord_Mpios_X_Y!$B$102:$K$114,10,FALSE)</f>
        <v>-76,480994051174</v>
      </c>
      <c r="N724" s="86" t="s">
        <v>1592</v>
      </c>
      <c r="O724" s="86" t="s">
        <v>1776</v>
      </c>
      <c r="P724" s="218"/>
      <c r="Q724" s="85" t="s">
        <v>126</v>
      </c>
      <c r="R724" s="108">
        <v>27166739</v>
      </c>
      <c r="S724" s="62" t="str">
        <f t="shared" si="453"/>
        <v>CC27166739</v>
      </c>
      <c r="T724" s="91" t="s">
        <v>133</v>
      </c>
      <c r="U724" s="85" t="s">
        <v>216</v>
      </c>
      <c r="V724" s="91" t="s">
        <v>630</v>
      </c>
      <c r="W724" s="85" t="s">
        <v>286</v>
      </c>
      <c r="X724" s="87">
        <v>19757</v>
      </c>
      <c r="Y724" s="89">
        <f t="shared" si="469"/>
        <v>54</v>
      </c>
      <c r="Z724" s="63">
        <f>VLOOKUP($Y724,[1]Edades!$A$3:$H$153,4,FALSE)</f>
        <v>5</v>
      </c>
      <c r="AA724" s="63" t="str">
        <f>VLOOKUP($Y724,[1]Edades!$A$3:$H$153,6,FALSE)</f>
        <v>5 - Adultez</v>
      </c>
      <c r="AB724" s="63">
        <f>VLOOKUP($Y724,[1]Edades!$A$3:$H$153,7,FALSE)</f>
        <v>11</v>
      </c>
      <c r="AC724" s="63" t="str">
        <f>VLOOKUP($Y724,[1]Edades!$A$3:$H$153,8,FALSE)</f>
        <v>50-54</v>
      </c>
      <c r="AD724" s="91" t="s">
        <v>1590</v>
      </c>
      <c r="AE724" s="85">
        <v>2</v>
      </c>
      <c r="AF724" s="85" t="s">
        <v>807</v>
      </c>
      <c r="AG724" s="86" t="s">
        <v>212</v>
      </c>
      <c r="AH724" s="86" t="s">
        <v>130</v>
      </c>
      <c r="AI724" s="85" t="s">
        <v>807</v>
      </c>
      <c r="AJ724" s="85" t="s">
        <v>807</v>
      </c>
      <c r="AK724" s="86" t="s">
        <v>1592</v>
      </c>
      <c r="AL724" s="86" t="s">
        <v>1601</v>
      </c>
      <c r="AM724" s="85" t="s">
        <v>1786</v>
      </c>
      <c r="AN724" s="85" t="s">
        <v>131</v>
      </c>
      <c r="AO724" s="85" t="s">
        <v>131</v>
      </c>
      <c r="AP724" s="85" t="s">
        <v>131</v>
      </c>
      <c r="AQ724" s="75" t="s">
        <v>1841</v>
      </c>
      <c r="AR724" s="53" t="str">
        <f t="shared" si="470"/>
        <v>86569 - Puerto Caicedo</v>
      </c>
      <c r="AS724" s="85" t="s">
        <v>1791</v>
      </c>
      <c r="AT724" s="88">
        <v>3133410713</v>
      </c>
      <c r="AU724" s="85" t="s">
        <v>1219</v>
      </c>
      <c r="AV724" s="85"/>
      <c r="AW724" s="85"/>
      <c r="AX724" s="85"/>
      <c r="AY724" s="85"/>
      <c r="AZ724" s="85"/>
      <c r="BA724" s="85">
        <v>86</v>
      </c>
      <c r="BB724" s="85" t="s">
        <v>1778</v>
      </c>
      <c r="BC724" s="85">
        <v>86569</v>
      </c>
      <c r="BD724" s="85" t="s">
        <v>1791</v>
      </c>
      <c r="BE724" s="89">
        <v>860010017201</v>
      </c>
      <c r="BF724" s="49" t="s">
        <v>1085</v>
      </c>
      <c r="BG724" s="85" t="s">
        <v>1779</v>
      </c>
      <c r="BH724" s="85" t="s">
        <v>1780</v>
      </c>
      <c r="BI724" s="85">
        <v>4201616</v>
      </c>
      <c r="BJ724" s="85"/>
      <c r="BK724" s="85"/>
      <c r="BL724" s="85" t="s">
        <v>807</v>
      </c>
      <c r="BM724" s="85" t="s">
        <v>130</v>
      </c>
      <c r="BN724" s="85" t="s">
        <v>132</v>
      </c>
      <c r="BO724" s="85">
        <v>0</v>
      </c>
      <c r="BP724" s="85" t="s">
        <v>132</v>
      </c>
      <c r="BQ724" s="85" t="s">
        <v>132</v>
      </c>
      <c r="BR724" s="85" t="s">
        <v>807</v>
      </c>
      <c r="BS724" s="85" t="s">
        <v>807</v>
      </c>
      <c r="BT724" s="90">
        <v>44844</v>
      </c>
      <c r="BU724" s="85" t="s">
        <v>1677</v>
      </c>
      <c r="BV724" s="85" t="s">
        <v>130</v>
      </c>
      <c r="BW724" s="91" t="s">
        <v>1700</v>
      </c>
      <c r="BX724" s="85"/>
      <c r="BY724" s="85" t="s">
        <v>132</v>
      </c>
      <c r="BZ724" s="85" t="s">
        <v>807</v>
      </c>
      <c r="CA724" s="85" t="s">
        <v>807</v>
      </c>
      <c r="CB724" s="85"/>
      <c r="CC724" s="85"/>
      <c r="CD724" s="85" t="s">
        <v>131</v>
      </c>
      <c r="CE724" s="88" t="s">
        <v>1681</v>
      </c>
      <c r="CF724" s="80" t="str">
        <f t="shared" si="449"/>
        <v>HTA</v>
      </c>
      <c r="CG724" s="109">
        <v>56</v>
      </c>
      <c r="CH724" s="95">
        <v>152</v>
      </c>
      <c r="CI724" s="50">
        <f t="shared" si="454"/>
        <v>24.238227146814403</v>
      </c>
      <c r="CJ724" s="18" t="str">
        <f t="shared" si="455"/>
        <v>NORMAL</v>
      </c>
      <c r="CK724" s="95" t="e">
        <f>Hoja1!L726</f>
        <v>#DIV/0!</v>
      </c>
      <c r="CL724" s="10" t="s">
        <v>807</v>
      </c>
      <c r="CM724" s="94" t="s">
        <v>1221</v>
      </c>
      <c r="CN724" s="92"/>
      <c r="CO724" s="75">
        <v>1</v>
      </c>
      <c r="CP724" s="119" t="str">
        <f t="shared" si="476"/>
        <v>01/01/1800</v>
      </c>
      <c r="CQ724" s="75">
        <v>2</v>
      </c>
      <c r="CR724" s="65" t="s">
        <v>1222</v>
      </c>
      <c r="CS724" s="75">
        <v>0</v>
      </c>
      <c r="CT724" s="110" t="s">
        <v>131</v>
      </c>
      <c r="CU724" s="93" t="s">
        <v>807</v>
      </c>
      <c r="CV724" s="92"/>
      <c r="CW724" s="102">
        <v>120</v>
      </c>
      <c r="CX724" s="102">
        <v>80</v>
      </c>
      <c r="CY724" s="93" t="s">
        <v>807</v>
      </c>
      <c r="CZ724" s="92" t="s">
        <v>132</v>
      </c>
      <c r="DA724" s="75" t="s">
        <v>807</v>
      </c>
      <c r="DB724" s="92">
        <v>0</v>
      </c>
      <c r="DC724" s="75" t="str">
        <f t="shared" si="456"/>
        <v/>
      </c>
      <c r="DD724" s="16" t="str">
        <f t="shared" si="457"/>
        <v/>
      </c>
      <c r="DE724" s="16" t="str">
        <f t="shared" si="458"/>
        <v/>
      </c>
      <c r="DF724" s="16" t="str">
        <f t="shared" si="473"/>
        <v/>
      </c>
      <c r="DG724" s="16" t="str">
        <f t="shared" si="471"/>
        <v xml:space="preserve"> +  +  + </v>
      </c>
      <c r="DH724" s="16" t="str">
        <f>E724</f>
        <v>HTA</v>
      </c>
      <c r="DI724" s="98">
        <v>43232</v>
      </c>
      <c r="DJ724" s="75" t="str">
        <f t="shared" si="460"/>
        <v>SI</v>
      </c>
      <c r="DL724" s="98"/>
      <c r="DM724" s="98">
        <v>44813</v>
      </c>
      <c r="DN724" s="75" t="str">
        <f t="shared" si="461"/>
        <v>SI</v>
      </c>
      <c r="DO724" s="98"/>
      <c r="DP724" s="75" t="str">
        <f t="shared" si="462"/>
        <v>NO</v>
      </c>
      <c r="DQ724" s="98"/>
      <c r="DR724" s="75" t="str">
        <f t="shared" si="463"/>
        <v>NO</v>
      </c>
      <c r="DS724" s="98">
        <v>43649</v>
      </c>
      <c r="DT724" s="75" t="str">
        <f t="shared" si="464"/>
        <v>SI</v>
      </c>
      <c r="DU724" s="98"/>
      <c r="DV724" s="75" t="str">
        <f t="shared" si="465"/>
        <v>NO</v>
      </c>
      <c r="DW724" s="98"/>
      <c r="DX724" s="75" t="str">
        <f t="shared" si="466"/>
        <v>NO</v>
      </c>
      <c r="DY724" s="98">
        <v>44729</v>
      </c>
      <c r="DZ724" s="75" t="str">
        <f t="shared" si="467"/>
        <v>SI</v>
      </c>
      <c r="EA724" s="98"/>
      <c r="EB724" s="75" t="str">
        <f t="shared" si="468"/>
        <v>NO</v>
      </c>
      <c r="EC724" s="98" t="s">
        <v>807</v>
      </c>
      <c r="ED724" s="92" t="s">
        <v>1530</v>
      </c>
      <c r="EE724" s="92"/>
      <c r="EF724" s="98" t="s">
        <v>807</v>
      </c>
      <c r="EG724" s="94"/>
      <c r="EH724" s="92" t="s">
        <v>1793</v>
      </c>
      <c r="EI724" s="99" t="s">
        <v>807</v>
      </c>
      <c r="EJ724" s="99"/>
      <c r="EK724" s="101">
        <v>44673</v>
      </c>
      <c r="EL724" s="92">
        <v>0.48</v>
      </c>
      <c r="EM724" s="103">
        <v>44729</v>
      </c>
      <c r="EN724" s="102">
        <v>106</v>
      </c>
      <c r="EO724" s="101">
        <v>44673</v>
      </c>
      <c r="EP724" s="92">
        <v>158</v>
      </c>
      <c r="EQ724" s="101">
        <v>44673</v>
      </c>
      <c r="ER724" s="99">
        <f t="shared" si="452"/>
        <v>130.6</v>
      </c>
      <c r="ES724" s="101"/>
      <c r="ET724" s="192"/>
      <c r="EU724" s="101">
        <v>44673</v>
      </c>
      <c r="EV724" s="92">
        <v>137</v>
      </c>
      <c r="EW724" s="101"/>
      <c r="EX724" s="92"/>
      <c r="EY724" s="103"/>
      <c r="EZ724" s="92"/>
      <c r="FA724" s="102"/>
      <c r="FB724" s="102"/>
      <c r="FC724" s="92"/>
      <c r="FD724" s="92"/>
      <c r="FE724" s="103">
        <v>44673</v>
      </c>
      <c r="FF724" s="105">
        <v>11</v>
      </c>
      <c r="FG724" s="101">
        <v>44673</v>
      </c>
      <c r="FH724" s="105">
        <v>11</v>
      </c>
      <c r="FI724" s="92"/>
      <c r="FJ724" s="94"/>
      <c r="FK724" s="92"/>
      <c r="FL724" s="97">
        <v>44844</v>
      </c>
      <c r="FM724" s="98" t="s">
        <v>1530</v>
      </c>
      <c r="FN724" s="97">
        <v>44936</v>
      </c>
      <c r="FO724" s="107"/>
      <c r="FP724" s="92" t="s">
        <v>132</v>
      </c>
      <c r="FQ724" s="92" t="s">
        <v>132</v>
      </c>
      <c r="FR724" s="92" t="s">
        <v>132</v>
      </c>
      <c r="FS724" s="107" t="s">
        <v>807</v>
      </c>
      <c r="FT724" s="92" t="s">
        <v>132</v>
      </c>
      <c r="FU724" s="92"/>
      <c r="GM724" s="102"/>
    </row>
    <row r="725" spans="1:195" s="75" customFormat="1" x14ac:dyDescent="0.25">
      <c r="A725" s="85">
        <v>2022</v>
      </c>
      <c r="B725" s="76">
        <v>44926</v>
      </c>
      <c r="C725" s="85" t="s">
        <v>121</v>
      </c>
      <c r="D725" s="85" t="s">
        <v>122</v>
      </c>
      <c r="E725" s="85" t="s">
        <v>123</v>
      </c>
      <c r="F725" s="77">
        <f t="shared" si="472"/>
        <v>724</v>
      </c>
      <c r="G725" s="85" t="s">
        <v>1586</v>
      </c>
      <c r="H725" s="85">
        <v>86</v>
      </c>
      <c r="I725" s="85" t="s">
        <v>797</v>
      </c>
      <c r="J725" s="217" t="s">
        <v>1058</v>
      </c>
      <c r="K725" s="77" t="str">
        <f>VLOOKUP(J725,[1]CodMpios!$B$1075:$E$1087,4,FALSE)</f>
        <v>86865 - Valle Del Guamuez</v>
      </c>
      <c r="L725" s="77" t="str">
        <f>VLOOKUP($J725,[1]Coord_Mpios_X_Y!$B$102:$K$114,9,FALSE)</f>
        <v>0,412963687717</v>
      </c>
      <c r="M725" s="77" t="str">
        <f>VLOOKUP($J725,[1]Coord_Mpios_X_Y!$B$102:$K$114,10,FALSE)</f>
        <v>-76,884092895363</v>
      </c>
      <c r="N725" s="86" t="s">
        <v>1775</v>
      </c>
      <c r="O725" s="86" t="s">
        <v>1776</v>
      </c>
      <c r="P725" s="218"/>
      <c r="Q725" s="85" t="s">
        <v>126</v>
      </c>
      <c r="R725" s="108">
        <v>27167643</v>
      </c>
      <c r="S725" s="62" t="str">
        <f t="shared" si="453"/>
        <v>CC27167643</v>
      </c>
      <c r="T725" s="91" t="s">
        <v>1061</v>
      </c>
      <c r="U725" s="85" t="s">
        <v>361</v>
      </c>
      <c r="V725" s="85" t="s">
        <v>1062</v>
      </c>
      <c r="W725" s="85" t="s">
        <v>236</v>
      </c>
      <c r="X725" s="193">
        <v>24877</v>
      </c>
      <c r="Y725" s="89">
        <f t="shared" si="469"/>
        <v>68</v>
      </c>
      <c r="Z725" s="63">
        <f>VLOOKUP($Y725,[1]Edades!$A$3:$H$153,4,FALSE)</f>
        <v>6</v>
      </c>
      <c r="AA725" s="63" t="str">
        <f>VLOOKUP($Y725,[1]Edades!$A$3:$H$153,6,FALSE)</f>
        <v>6 - Persona mayor</v>
      </c>
      <c r="AB725" s="63">
        <f>VLOOKUP($Y725,[1]Edades!$A$3:$H$153,7,FALSE)</f>
        <v>14</v>
      </c>
      <c r="AC725" s="63" t="str">
        <f>VLOOKUP($Y725,[1]Edades!$A$3:$H$153,8,FALSE)</f>
        <v>65-69</v>
      </c>
      <c r="AD725" s="91" t="s">
        <v>1590</v>
      </c>
      <c r="AE725" s="85">
        <v>2</v>
      </c>
      <c r="AF725" s="85" t="s">
        <v>807</v>
      </c>
      <c r="AG725" s="86" t="s">
        <v>1777</v>
      </c>
      <c r="AH725" s="85" t="s">
        <v>807</v>
      </c>
      <c r="AI725" s="85" t="s">
        <v>807</v>
      </c>
      <c r="AJ725" s="85" t="s">
        <v>807</v>
      </c>
      <c r="AK725" s="86" t="s">
        <v>1775</v>
      </c>
      <c r="AL725" s="85" t="s">
        <v>807</v>
      </c>
      <c r="AM725" s="85" t="s">
        <v>1786</v>
      </c>
      <c r="AN725" s="85" t="s">
        <v>131</v>
      </c>
      <c r="AO725" s="85" t="s">
        <v>131</v>
      </c>
      <c r="AP725" s="85" t="s">
        <v>131</v>
      </c>
      <c r="AQ725" s="75" t="s">
        <v>1841</v>
      </c>
      <c r="AR725" s="53" t="str">
        <f t="shared" si="470"/>
        <v>86865 - Valle Del Guamuez</v>
      </c>
      <c r="AS725" s="85" t="s">
        <v>1668</v>
      </c>
      <c r="AT725" s="88">
        <v>3133914209</v>
      </c>
      <c r="AU725" s="85" t="s">
        <v>1219</v>
      </c>
      <c r="AV725" s="85"/>
      <c r="AW725" s="85"/>
      <c r="AX725" s="85"/>
      <c r="AY725" s="85"/>
      <c r="AZ725" s="85"/>
      <c r="BA725" s="85">
        <v>86</v>
      </c>
      <c r="BB725" s="85" t="s">
        <v>1778</v>
      </c>
      <c r="BC725" s="85">
        <v>86865</v>
      </c>
      <c r="BD725" s="85" t="s">
        <v>1668</v>
      </c>
      <c r="BE725" s="89">
        <v>860010017201</v>
      </c>
      <c r="BF725" s="49" t="s">
        <v>1084</v>
      </c>
      <c r="BG725" s="85" t="s">
        <v>1779</v>
      </c>
      <c r="BH725" s="85" t="s">
        <v>1780</v>
      </c>
      <c r="BI725" s="85">
        <v>4201616</v>
      </c>
      <c r="BJ725" s="85"/>
      <c r="BK725" s="85"/>
      <c r="BL725" s="85" t="s">
        <v>807</v>
      </c>
      <c r="BM725" s="85" t="s">
        <v>132</v>
      </c>
      <c r="BN725" s="85" t="s">
        <v>132</v>
      </c>
      <c r="BO725" s="85">
        <v>0</v>
      </c>
      <c r="BP725" s="85" t="s">
        <v>132</v>
      </c>
      <c r="BQ725" s="85" t="s">
        <v>132</v>
      </c>
      <c r="BR725" s="85" t="s">
        <v>807</v>
      </c>
      <c r="BS725" s="85" t="s">
        <v>807</v>
      </c>
      <c r="BT725" s="90"/>
      <c r="BU725" s="85" t="s">
        <v>1677</v>
      </c>
      <c r="BV725" s="85" t="s">
        <v>130</v>
      </c>
      <c r="BW725" s="85" t="s">
        <v>807</v>
      </c>
      <c r="BX725" s="85"/>
      <c r="BY725" s="91" t="s">
        <v>807</v>
      </c>
      <c r="BZ725" s="85" t="s">
        <v>807</v>
      </c>
      <c r="CA725" s="85" t="s">
        <v>807</v>
      </c>
      <c r="CB725" s="85"/>
      <c r="CC725" s="85"/>
      <c r="CD725" s="207" t="s">
        <v>807</v>
      </c>
      <c r="CE725" s="88" t="s">
        <v>1681</v>
      </c>
      <c r="CF725" s="80" t="str">
        <f t="shared" si="449"/>
        <v>HTA</v>
      </c>
      <c r="CG725" s="98"/>
      <c r="CH725" s="98"/>
      <c r="CI725" s="50" t="e">
        <f t="shared" si="454"/>
        <v>#DIV/0!</v>
      </c>
      <c r="CJ725" s="18" t="str">
        <f t="shared" si="455"/>
        <v>SIN DATO</v>
      </c>
      <c r="CK725" s="95" t="e">
        <f>Hoja1!L727</f>
        <v>#NUM!</v>
      </c>
      <c r="CL725" s="10" t="s">
        <v>807</v>
      </c>
      <c r="CM725" s="94" t="s">
        <v>1221</v>
      </c>
      <c r="CN725" s="92"/>
      <c r="CO725" s="75">
        <v>1</v>
      </c>
      <c r="CP725" s="119" t="str">
        <f t="shared" si="476"/>
        <v>01/01/1800</v>
      </c>
      <c r="CQ725" s="75">
        <v>2</v>
      </c>
      <c r="CR725" s="65" t="s">
        <v>1222</v>
      </c>
      <c r="CS725" s="75">
        <v>0</v>
      </c>
      <c r="CT725" s="110" t="s">
        <v>131</v>
      </c>
      <c r="CU725" s="93" t="s">
        <v>807</v>
      </c>
      <c r="CV725" s="92"/>
      <c r="CW725" s="93"/>
      <c r="CX725" s="93"/>
      <c r="CY725" s="93" t="s">
        <v>807</v>
      </c>
      <c r="CZ725" s="93" t="s">
        <v>807</v>
      </c>
      <c r="DA725" s="75" t="s">
        <v>807</v>
      </c>
      <c r="DB725" s="92">
        <v>0</v>
      </c>
      <c r="DC725" s="75" t="str">
        <f t="shared" si="456"/>
        <v/>
      </c>
      <c r="DD725" s="16" t="str">
        <f t="shared" si="457"/>
        <v/>
      </c>
      <c r="DE725" s="16" t="str">
        <f t="shared" si="458"/>
        <v/>
      </c>
      <c r="DF725" s="16" t="str">
        <f t="shared" si="473"/>
        <v/>
      </c>
      <c r="DG725" s="16" t="str">
        <f t="shared" si="471"/>
        <v xml:space="preserve"> +  +  + </v>
      </c>
      <c r="DH725" s="16" t="str">
        <f t="shared" ref="DH725:DH726" si="479">E725</f>
        <v>HTA</v>
      </c>
      <c r="DI725" s="98"/>
      <c r="DJ725" s="75" t="str">
        <f t="shared" si="460"/>
        <v>NO</v>
      </c>
      <c r="DL725" s="98"/>
      <c r="DM725" s="98"/>
      <c r="DN725" s="75" t="str">
        <f t="shared" si="461"/>
        <v>NO</v>
      </c>
      <c r="DO725" s="98"/>
      <c r="DP725" s="75" t="str">
        <f t="shared" si="462"/>
        <v>NO</v>
      </c>
      <c r="DQ725" s="98"/>
      <c r="DR725" s="75" t="str">
        <f t="shared" si="463"/>
        <v>NO</v>
      </c>
      <c r="DS725" s="98"/>
      <c r="DT725" s="75" t="str">
        <f t="shared" si="464"/>
        <v>NO</v>
      </c>
      <c r="DU725" s="98"/>
      <c r="DV725" s="75" t="str">
        <f t="shared" si="465"/>
        <v>NO</v>
      </c>
      <c r="DW725" s="98"/>
      <c r="DX725" s="75" t="str">
        <f t="shared" si="466"/>
        <v>NO</v>
      </c>
      <c r="DY725" s="98"/>
      <c r="DZ725" s="75" t="str">
        <f t="shared" si="467"/>
        <v>NO</v>
      </c>
      <c r="EA725" s="98"/>
      <c r="EB725" s="75" t="str">
        <f t="shared" si="468"/>
        <v>NO</v>
      </c>
      <c r="EC725" s="98" t="s">
        <v>807</v>
      </c>
      <c r="ED725" s="92" t="s">
        <v>1530</v>
      </c>
      <c r="EE725" s="92"/>
      <c r="EF725" s="98" t="s">
        <v>807</v>
      </c>
      <c r="EG725" s="94"/>
      <c r="EH725" s="99" t="s">
        <v>131</v>
      </c>
      <c r="EI725" s="99" t="s">
        <v>807</v>
      </c>
      <c r="EJ725" s="99"/>
      <c r="EK725" s="101"/>
      <c r="EL725" s="92"/>
      <c r="EM725" s="103"/>
      <c r="EN725" s="102"/>
      <c r="EO725" s="101"/>
      <c r="EP725" s="92"/>
      <c r="EQ725" s="101"/>
      <c r="ER725" s="99">
        <f t="shared" si="452"/>
        <v>0</v>
      </c>
      <c r="ES725" s="101"/>
      <c r="ET725" s="192"/>
      <c r="EU725" s="101"/>
      <c r="EV725" s="92"/>
      <c r="EW725" s="101"/>
      <c r="EX725" s="92"/>
      <c r="EY725" s="103"/>
      <c r="EZ725" s="92"/>
      <c r="FA725" s="102"/>
      <c r="FB725" s="102"/>
      <c r="FC725" s="92"/>
      <c r="FD725" s="92"/>
      <c r="FE725" s="103"/>
      <c r="FF725" s="105"/>
      <c r="FG725" s="101"/>
      <c r="FH725" s="105"/>
      <c r="FI725" s="92"/>
      <c r="FJ725" s="94"/>
      <c r="FK725" s="92"/>
      <c r="FL725" s="97"/>
      <c r="FM725" s="98" t="s">
        <v>1530</v>
      </c>
      <c r="FN725" s="107"/>
      <c r="FO725" s="107" t="s">
        <v>807</v>
      </c>
      <c r="FP725" s="107" t="s">
        <v>807</v>
      </c>
      <c r="FQ725" s="107" t="s">
        <v>807</v>
      </c>
      <c r="FR725" s="107" t="s">
        <v>807</v>
      </c>
      <c r="FS725" s="92" t="s">
        <v>807</v>
      </c>
      <c r="FT725" s="107" t="s">
        <v>807</v>
      </c>
      <c r="FU725" s="92" t="s">
        <v>2126</v>
      </c>
      <c r="GM725" s="102"/>
    </row>
    <row r="726" spans="1:195" s="75" customFormat="1" x14ac:dyDescent="0.25">
      <c r="A726" s="85">
        <v>2022</v>
      </c>
      <c r="B726" s="76">
        <v>44926</v>
      </c>
      <c r="C726" s="85" t="s">
        <v>121</v>
      </c>
      <c r="D726" s="85" t="s">
        <v>122</v>
      </c>
      <c r="E726" s="85" t="s">
        <v>123</v>
      </c>
      <c r="F726" s="77">
        <f t="shared" si="472"/>
        <v>725</v>
      </c>
      <c r="G726" s="85" t="s">
        <v>1586</v>
      </c>
      <c r="H726" s="85">
        <v>86</v>
      </c>
      <c r="I726" s="85" t="s">
        <v>797</v>
      </c>
      <c r="J726" s="217" t="s">
        <v>1058</v>
      </c>
      <c r="K726" s="77" t="str">
        <f>VLOOKUP(J726,[1]CodMpios!$B$1075:$E$1087,4,FALSE)</f>
        <v>86865 - Valle Del Guamuez</v>
      </c>
      <c r="L726" s="77" t="str">
        <f>VLOOKUP($J726,[1]Coord_Mpios_X_Y!$B$102:$K$114,9,FALSE)</f>
        <v>0,412963687717</v>
      </c>
      <c r="M726" s="77" t="str">
        <f>VLOOKUP($J726,[1]Coord_Mpios_X_Y!$B$102:$K$114,10,FALSE)</f>
        <v>-76,884092895363</v>
      </c>
      <c r="N726" s="86" t="s">
        <v>1784</v>
      </c>
      <c r="O726" s="86" t="s">
        <v>1776</v>
      </c>
      <c r="P726" s="218"/>
      <c r="Q726" s="85" t="s">
        <v>126</v>
      </c>
      <c r="R726" s="108">
        <v>27185836</v>
      </c>
      <c r="S726" s="62" t="str">
        <f t="shared" si="453"/>
        <v>CC27185836</v>
      </c>
      <c r="T726" s="91" t="s">
        <v>1071</v>
      </c>
      <c r="U726" s="85" t="s">
        <v>530</v>
      </c>
      <c r="V726" s="85" t="s">
        <v>1072</v>
      </c>
      <c r="W726" s="85" t="s">
        <v>662</v>
      </c>
      <c r="X726" s="193">
        <v>23576</v>
      </c>
      <c r="Y726" s="89">
        <f t="shared" si="469"/>
        <v>64</v>
      </c>
      <c r="Z726" s="63">
        <f>VLOOKUP($Y726,[1]Edades!$A$3:$H$153,4,FALSE)</f>
        <v>6</v>
      </c>
      <c r="AA726" s="63" t="str">
        <f>VLOOKUP($Y726,[1]Edades!$A$3:$H$153,6,FALSE)</f>
        <v>6 - Persona mayor</v>
      </c>
      <c r="AB726" s="63">
        <f>VLOOKUP($Y726,[1]Edades!$A$3:$H$153,7,FALSE)</f>
        <v>13</v>
      </c>
      <c r="AC726" s="63" t="str">
        <f>VLOOKUP($Y726,[1]Edades!$A$3:$H$153,8,FALSE)</f>
        <v>60-64</v>
      </c>
      <c r="AD726" s="91" t="s">
        <v>1590</v>
      </c>
      <c r="AE726" s="85">
        <v>2</v>
      </c>
      <c r="AF726" s="85" t="s">
        <v>807</v>
      </c>
      <c r="AG726" s="86" t="s">
        <v>1777</v>
      </c>
      <c r="AH726" s="85" t="s">
        <v>807</v>
      </c>
      <c r="AI726" s="85" t="s">
        <v>807</v>
      </c>
      <c r="AJ726" s="85" t="s">
        <v>807</v>
      </c>
      <c r="AK726" s="86" t="s">
        <v>1784</v>
      </c>
      <c r="AL726" s="86" t="s">
        <v>1600</v>
      </c>
      <c r="AM726" s="85" t="s">
        <v>1786</v>
      </c>
      <c r="AN726" s="85" t="s">
        <v>131</v>
      </c>
      <c r="AO726" s="85" t="s">
        <v>131</v>
      </c>
      <c r="AP726" s="85" t="s">
        <v>131</v>
      </c>
      <c r="AQ726" s="75" t="s">
        <v>1841</v>
      </c>
      <c r="AR726" s="53" t="str">
        <f t="shared" si="470"/>
        <v>86865 - Valle Del Guamuez</v>
      </c>
      <c r="AS726" s="85" t="s">
        <v>1668</v>
      </c>
      <c r="AT726" s="88">
        <v>3214989038</v>
      </c>
      <c r="AU726" s="85" t="s">
        <v>1219</v>
      </c>
      <c r="AV726" s="85"/>
      <c r="AW726" s="85"/>
      <c r="AX726" s="85"/>
      <c r="AY726" s="85"/>
      <c r="AZ726" s="85"/>
      <c r="BA726" s="85">
        <v>86</v>
      </c>
      <c r="BB726" s="85" t="s">
        <v>1778</v>
      </c>
      <c r="BC726" s="85">
        <v>86865</v>
      </c>
      <c r="BD726" s="85" t="s">
        <v>1668</v>
      </c>
      <c r="BE726" s="89">
        <v>860010017201</v>
      </c>
      <c r="BF726" s="49" t="s">
        <v>1084</v>
      </c>
      <c r="BG726" s="85" t="s">
        <v>1779</v>
      </c>
      <c r="BH726" s="85" t="s">
        <v>1780</v>
      </c>
      <c r="BI726" s="85">
        <v>4201616</v>
      </c>
      <c r="BJ726" s="85"/>
      <c r="BK726" s="85"/>
      <c r="BL726" s="85" t="s">
        <v>807</v>
      </c>
      <c r="BM726" s="85" t="s">
        <v>132</v>
      </c>
      <c r="BN726" s="85" t="s">
        <v>132</v>
      </c>
      <c r="BO726" s="85">
        <v>0</v>
      </c>
      <c r="BP726" s="85" t="s">
        <v>132</v>
      </c>
      <c r="BQ726" s="85" t="s">
        <v>132</v>
      </c>
      <c r="BR726" s="85" t="s">
        <v>807</v>
      </c>
      <c r="BS726" s="85" t="s">
        <v>807</v>
      </c>
      <c r="BT726" s="90"/>
      <c r="BU726" s="85" t="s">
        <v>1677</v>
      </c>
      <c r="BV726" s="85" t="s">
        <v>130</v>
      </c>
      <c r="BW726" s="85" t="s">
        <v>807</v>
      </c>
      <c r="BX726" s="85"/>
      <c r="BY726" s="91" t="s">
        <v>807</v>
      </c>
      <c r="BZ726" s="85" t="s">
        <v>807</v>
      </c>
      <c r="CA726" s="85" t="s">
        <v>807</v>
      </c>
      <c r="CB726" s="85"/>
      <c r="CC726" s="85"/>
      <c r="CD726" s="207" t="s">
        <v>807</v>
      </c>
      <c r="CE726" s="88" t="s">
        <v>1681</v>
      </c>
      <c r="CF726" s="80" t="str">
        <f t="shared" si="449"/>
        <v>HTA</v>
      </c>
      <c r="CG726" s="98"/>
      <c r="CH726" s="98"/>
      <c r="CI726" s="50" t="e">
        <f t="shared" si="454"/>
        <v>#DIV/0!</v>
      </c>
      <c r="CJ726" s="18" t="str">
        <f t="shared" si="455"/>
        <v>SIN DATO</v>
      </c>
      <c r="CK726" s="95" t="e">
        <f>Hoja1!L728</f>
        <v>#NUM!</v>
      </c>
      <c r="CL726" s="10" t="s">
        <v>807</v>
      </c>
      <c r="CM726" s="94" t="s">
        <v>1221</v>
      </c>
      <c r="CN726" s="92"/>
      <c r="CO726" s="75">
        <v>1</v>
      </c>
      <c r="CP726" s="119" t="str">
        <f t="shared" si="476"/>
        <v>01/01/1800</v>
      </c>
      <c r="CQ726" s="75">
        <v>2</v>
      </c>
      <c r="CR726" s="65" t="s">
        <v>1222</v>
      </c>
      <c r="CS726" s="75">
        <v>0</v>
      </c>
      <c r="CT726" s="110" t="s">
        <v>131</v>
      </c>
      <c r="CU726" s="93" t="s">
        <v>807</v>
      </c>
      <c r="CV726" s="92"/>
      <c r="CW726" s="93"/>
      <c r="CX726" s="93"/>
      <c r="CY726" s="93" t="s">
        <v>807</v>
      </c>
      <c r="CZ726" s="93" t="s">
        <v>807</v>
      </c>
      <c r="DA726" s="75" t="s">
        <v>807</v>
      </c>
      <c r="DB726" s="92">
        <v>0</v>
      </c>
      <c r="DC726" s="75" t="str">
        <f t="shared" si="456"/>
        <v/>
      </c>
      <c r="DD726" s="16" t="str">
        <f t="shared" si="457"/>
        <v/>
      </c>
      <c r="DE726" s="16" t="str">
        <f t="shared" si="458"/>
        <v/>
      </c>
      <c r="DF726" s="16" t="str">
        <f t="shared" si="473"/>
        <v/>
      </c>
      <c r="DG726" s="16" t="str">
        <f t="shared" si="471"/>
        <v xml:space="preserve"> +  +  + </v>
      </c>
      <c r="DH726" s="16" t="str">
        <f t="shared" si="479"/>
        <v>HTA</v>
      </c>
      <c r="DI726" s="98"/>
      <c r="DJ726" s="75" t="str">
        <f t="shared" si="460"/>
        <v>NO</v>
      </c>
      <c r="DL726" s="98"/>
      <c r="DM726" s="98"/>
      <c r="DN726" s="75" t="str">
        <f t="shared" si="461"/>
        <v>NO</v>
      </c>
      <c r="DO726" s="98"/>
      <c r="DP726" s="75" t="str">
        <f t="shared" si="462"/>
        <v>NO</v>
      </c>
      <c r="DQ726" s="98"/>
      <c r="DR726" s="75" t="str">
        <f t="shared" si="463"/>
        <v>NO</v>
      </c>
      <c r="DS726" s="98"/>
      <c r="DT726" s="75" t="str">
        <f t="shared" si="464"/>
        <v>NO</v>
      </c>
      <c r="DU726" s="98"/>
      <c r="DV726" s="75" t="str">
        <f t="shared" si="465"/>
        <v>NO</v>
      </c>
      <c r="DW726" s="98"/>
      <c r="DX726" s="75" t="str">
        <f t="shared" si="466"/>
        <v>NO</v>
      </c>
      <c r="DY726" s="98"/>
      <c r="DZ726" s="75" t="str">
        <f t="shared" si="467"/>
        <v>NO</v>
      </c>
      <c r="EA726" s="98"/>
      <c r="EB726" s="75" t="str">
        <f t="shared" si="468"/>
        <v>NO</v>
      </c>
      <c r="EC726" s="98" t="s">
        <v>807</v>
      </c>
      <c r="ED726" s="92" t="s">
        <v>1530</v>
      </c>
      <c r="EE726" s="92"/>
      <c r="EF726" s="98" t="s">
        <v>807</v>
      </c>
      <c r="EG726" s="94"/>
      <c r="EH726" s="99" t="s">
        <v>131</v>
      </c>
      <c r="EI726" s="99" t="s">
        <v>807</v>
      </c>
      <c r="EJ726" s="99"/>
      <c r="EK726" s="101"/>
      <c r="EL726" s="92"/>
      <c r="EM726" s="103"/>
      <c r="EN726" s="102"/>
      <c r="EO726" s="101"/>
      <c r="EP726" s="92"/>
      <c r="EQ726" s="101"/>
      <c r="ER726" s="99">
        <f t="shared" si="452"/>
        <v>0</v>
      </c>
      <c r="ES726" s="101"/>
      <c r="ET726" s="192"/>
      <c r="EU726" s="101"/>
      <c r="EV726" s="92"/>
      <c r="EW726" s="101"/>
      <c r="EX726" s="92"/>
      <c r="EY726" s="103"/>
      <c r="EZ726" s="92"/>
      <c r="FA726" s="102"/>
      <c r="FB726" s="102"/>
      <c r="FC726" s="92"/>
      <c r="FD726" s="92"/>
      <c r="FE726" s="103"/>
      <c r="FF726" s="105"/>
      <c r="FG726" s="101"/>
      <c r="FH726" s="105"/>
      <c r="FI726" s="92"/>
      <c r="FJ726" s="94"/>
      <c r="FK726" s="92"/>
      <c r="FL726" s="97">
        <v>44225</v>
      </c>
      <c r="FM726" s="98" t="s">
        <v>1530</v>
      </c>
      <c r="FN726" s="97">
        <v>44315</v>
      </c>
      <c r="FO726" s="107" t="s">
        <v>807</v>
      </c>
      <c r="FP726" s="107" t="s">
        <v>132</v>
      </c>
      <c r="FQ726" s="107" t="s">
        <v>807</v>
      </c>
      <c r="FR726" s="107" t="s">
        <v>807</v>
      </c>
      <c r="FS726" s="92" t="s">
        <v>807</v>
      </c>
      <c r="FT726" s="107" t="s">
        <v>807</v>
      </c>
      <c r="FU726" s="92" t="s">
        <v>2127</v>
      </c>
      <c r="GM726" s="102"/>
    </row>
    <row r="727" spans="1:195" s="75" customFormat="1" x14ac:dyDescent="0.25">
      <c r="A727" s="85">
        <v>2022</v>
      </c>
      <c r="B727" s="76">
        <v>44926</v>
      </c>
      <c r="C727" s="85" t="s">
        <v>121</v>
      </c>
      <c r="D727" s="85" t="s">
        <v>122</v>
      </c>
      <c r="E727" s="85" t="s">
        <v>123</v>
      </c>
      <c r="F727" s="77">
        <f t="shared" si="472"/>
        <v>726</v>
      </c>
      <c r="G727" s="85" t="s">
        <v>1586</v>
      </c>
      <c r="H727" s="85">
        <v>86</v>
      </c>
      <c r="I727" s="85" t="s">
        <v>797</v>
      </c>
      <c r="J727" s="217" t="s">
        <v>911</v>
      </c>
      <c r="K727" s="77" t="str">
        <f>VLOOKUP(J727,[1]CodMpios!$B$1075:$E$1087,4,FALSE)</f>
        <v>86568 - Puerto Asís</v>
      </c>
      <c r="L727" s="77" t="str">
        <f>VLOOKUP($J727,[1]Coord_Mpios_X_Y!$B$102:$K$114,9,FALSE)</f>
        <v>0,478611463602</v>
      </c>
      <c r="M727" s="77" t="str">
        <f>VLOOKUP($J727,[1]Coord_Mpios_X_Y!$B$102:$K$114,10,FALSE)</f>
        <v>-76,328200149562</v>
      </c>
      <c r="N727" s="86" t="s">
        <v>1775</v>
      </c>
      <c r="O727" s="86" t="s">
        <v>1776</v>
      </c>
      <c r="P727" s="218"/>
      <c r="Q727" s="85" t="s">
        <v>126</v>
      </c>
      <c r="R727" s="108">
        <v>27276401</v>
      </c>
      <c r="S727" s="62" t="str">
        <f t="shared" si="453"/>
        <v>CC27276401</v>
      </c>
      <c r="T727" s="91" t="s">
        <v>462</v>
      </c>
      <c r="U727" s="85" t="s">
        <v>530</v>
      </c>
      <c r="V727" s="91" t="s">
        <v>163</v>
      </c>
      <c r="W727" s="85" t="s">
        <v>163</v>
      </c>
      <c r="X727" s="87">
        <v>25342</v>
      </c>
      <c r="Y727" s="89">
        <f t="shared" si="469"/>
        <v>69</v>
      </c>
      <c r="Z727" s="63">
        <f>VLOOKUP($Y727,[1]Edades!$A$3:$H$153,4,FALSE)</f>
        <v>6</v>
      </c>
      <c r="AA727" s="63" t="str">
        <f>VLOOKUP($Y727,[1]Edades!$A$3:$H$153,6,FALSE)</f>
        <v>6 - Persona mayor</v>
      </c>
      <c r="AB727" s="63">
        <f>VLOOKUP($Y727,[1]Edades!$A$3:$H$153,7,FALSE)</f>
        <v>14</v>
      </c>
      <c r="AC727" s="63" t="str">
        <f>VLOOKUP($Y727,[1]Edades!$A$3:$H$153,8,FALSE)</f>
        <v>65-69</v>
      </c>
      <c r="AD727" s="91" t="s">
        <v>1590</v>
      </c>
      <c r="AE727" s="85">
        <v>2</v>
      </c>
      <c r="AF727" s="85" t="s">
        <v>807</v>
      </c>
      <c r="AG727" s="117" t="s">
        <v>1777</v>
      </c>
      <c r="AH727" s="117" t="s">
        <v>132</v>
      </c>
      <c r="AI727" s="85" t="s">
        <v>1595</v>
      </c>
      <c r="AJ727" s="85" t="s">
        <v>1591</v>
      </c>
      <c r="AK727" s="117" t="s">
        <v>1775</v>
      </c>
      <c r="AL727" s="85" t="s">
        <v>807</v>
      </c>
      <c r="AM727" s="85" t="s">
        <v>1786</v>
      </c>
      <c r="AN727" s="85" t="s">
        <v>131</v>
      </c>
      <c r="AO727" s="85" t="s">
        <v>131</v>
      </c>
      <c r="AP727" s="85" t="s">
        <v>131</v>
      </c>
      <c r="AQ727" s="75" t="s">
        <v>1841</v>
      </c>
      <c r="AR727" s="53" t="str">
        <f t="shared" si="470"/>
        <v>86568 - Puerto Asís</v>
      </c>
      <c r="AS727" s="85" t="s">
        <v>1655</v>
      </c>
      <c r="AT727" s="85">
        <v>3214302346</v>
      </c>
      <c r="AU727" s="85" t="s">
        <v>1219</v>
      </c>
      <c r="AV727" s="85"/>
      <c r="AW727" s="85"/>
      <c r="AX727" s="85"/>
      <c r="AY727" s="85"/>
      <c r="AZ727" s="85"/>
      <c r="BA727" s="85">
        <v>86</v>
      </c>
      <c r="BB727" s="85" t="s">
        <v>1778</v>
      </c>
      <c r="BC727" s="85">
        <v>86568</v>
      </c>
      <c r="BD727" s="85" t="s">
        <v>1655</v>
      </c>
      <c r="BE727" s="89">
        <v>860010017201</v>
      </c>
      <c r="BF727" s="49" t="s">
        <v>1081</v>
      </c>
      <c r="BG727" s="85" t="s">
        <v>1779</v>
      </c>
      <c r="BH727" s="85" t="s">
        <v>1780</v>
      </c>
      <c r="BI727" s="85">
        <v>4201616</v>
      </c>
      <c r="BJ727" s="85"/>
      <c r="BK727" s="85"/>
      <c r="BL727" s="85" t="s">
        <v>807</v>
      </c>
      <c r="BM727" s="85" t="s">
        <v>130</v>
      </c>
      <c r="BN727" s="85" t="s">
        <v>132</v>
      </c>
      <c r="BO727" s="85">
        <v>0</v>
      </c>
      <c r="BP727" s="85" t="s">
        <v>132</v>
      </c>
      <c r="BQ727" s="85" t="s">
        <v>132</v>
      </c>
      <c r="BR727" s="85" t="s">
        <v>807</v>
      </c>
      <c r="BS727" s="85" t="s">
        <v>807</v>
      </c>
      <c r="BT727" s="90">
        <v>44623</v>
      </c>
      <c r="BU727" s="85" t="s">
        <v>1677</v>
      </c>
      <c r="BV727" s="85" t="s">
        <v>130</v>
      </c>
      <c r="BW727" s="85" t="s">
        <v>807</v>
      </c>
      <c r="BX727" s="85"/>
      <c r="BY727" s="88" t="s">
        <v>130</v>
      </c>
      <c r="BZ727" s="85" t="s">
        <v>807</v>
      </c>
      <c r="CA727" s="85" t="s">
        <v>807</v>
      </c>
      <c r="CB727" s="85"/>
      <c r="CC727" s="85"/>
      <c r="CD727" s="85" t="s">
        <v>131</v>
      </c>
      <c r="CE727" s="88" t="s">
        <v>1681</v>
      </c>
      <c r="CF727" s="80" t="str">
        <f t="shared" si="449"/>
        <v>HTA</v>
      </c>
      <c r="CG727" s="109">
        <v>56</v>
      </c>
      <c r="CH727" s="95">
        <v>146</v>
      </c>
      <c r="CI727" s="50">
        <f t="shared" si="454"/>
        <v>26.271345468192909</v>
      </c>
      <c r="CJ727" s="18" t="str">
        <f t="shared" si="455"/>
        <v>SOBREPESO</v>
      </c>
      <c r="CK727" s="95">
        <f>Hoja1!L729</f>
        <v>32</v>
      </c>
      <c r="CL727" s="10" t="s">
        <v>1115</v>
      </c>
      <c r="CM727" s="94" t="s">
        <v>1221</v>
      </c>
      <c r="CN727" s="92"/>
      <c r="CO727" s="75">
        <v>1</v>
      </c>
      <c r="CP727" s="119" t="str">
        <f t="shared" si="476"/>
        <v>01/01/1800</v>
      </c>
      <c r="CQ727" s="75">
        <v>2</v>
      </c>
      <c r="CR727" s="65" t="s">
        <v>1222</v>
      </c>
      <c r="CS727" s="75">
        <v>0</v>
      </c>
      <c r="CT727" s="110" t="s">
        <v>131</v>
      </c>
      <c r="CU727" s="93" t="s">
        <v>807</v>
      </c>
      <c r="CV727" s="92"/>
      <c r="CW727" s="102">
        <v>120</v>
      </c>
      <c r="CX727" s="102">
        <v>70</v>
      </c>
      <c r="CY727" s="93" t="s">
        <v>807</v>
      </c>
      <c r="CZ727" s="92" t="s">
        <v>130</v>
      </c>
      <c r="DA727" s="75" t="s">
        <v>807</v>
      </c>
      <c r="DB727" s="92">
        <v>0</v>
      </c>
      <c r="DC727" s="75" t="str">
        <f t="shared" si="456"/>
        <v/>
      </c>
      <c r="DD727" s="16" t="str">
        <f t="shared" si="457"/>
        <v/>
      </c>
      <c r="DE727" s="16" t="str">
        <f t="shared" si="458"/>
        <v/>
      </c>
      <c r="DF727" s="16" t="str">
        <f t="shared" si="473"/>
        <v/>
      </c>
      <c r="DG727" s="16" t="str">
        <f t="shared" si="471"/>
        <v xml:space="preserve"> +  +  + </v>
      </c>
      <c r="DH727" s="16" t="str">
        <f>E727</f>
        <v>HTA</v>
      </c>
      <c r="DI727" s="98">
        <v>42707</v>
      </c>
      <c r="DJ727" s="75" t="str">
        <f t="shared" si="460"/>
        <v>SI</v>
      </c>
      <c r="DL727" s="98"/>
      <c r="DM727" s="98">
        <v>42801</v>
      </c>
      <c r="DN727" s="75" t="str">
        <f t="shared" si="461"/>
        <v>SI</v>
      </c>
      <c r="DO727" s="98"/>
      <c r="DP727" s="75" t="str">
        <f t="shared" si="462"/>
        <v>NO</v>
      </c>
      <c r="DQ727" s="98"/>
      <c r="DR727" s="75" t="str">
        <f t="shared" si="463"/>
        <v>NO</v>
      </c>
      <c r="DS727" s="98">
        <v>42725</v>
      </c>
      <c r="DT727" s="75" t="str">
        <f t="shared" si="464"/>
        <v>SI</v>
      </c>
      <c r="DU727" s="98"/>
      <c r="DV727" s="75" t="str">
        <f t="shared" si="465"/>
        <v>NO</v>
      </c>
      <c r="DW727" s="98"/>
      <c r="DX727" s="75" t="str">
        <f t="shared" si="466"/>
        <v>NO</v>
      </c>
      <c r="DY727" s="98">
        <v>44639</v>
      </c>
      <c r="DZ727" s="75" t="str">
        <f t="shared" si="467"/>
        <v>SI</v>
      </c>
      <c r="EA727" s="98"/>
      <c r="EB727" s="75" t="str">
        <f t="shared" si="468"/>
        <v>NO</v>
      </c>
      <c r="EC727" s="98" t="s">
        <v>807</v>
      </c>
      <c r="ED727" s="92" t="s">
        <v>1530</v>
      </c>
      <c r="EE727" s="92"/>
      <c r="EF727" s="98" t="s">
        <v>807</v>
      </c>
      <c r="EG727" s="94"/>
      <c r="EH727" s="99"/>
      <c r="EI727" s="99" t="s">
        <v>807</v>
      </c>
      <c r="EJ727" s="99"/>
      <c r="EK727" s="101">
        <v>44642</v>
      </c>
      <c r="EL727" s="92">
        <v>0.96</v>
      </c>
      <c r="EM727" s="103">
        <v>44642</v>
      </c>
      <c r="EN727" s="102">
        <v>88.5</v>
      </c>
      <c r="EO727" s="101">
        <v>44642</v>
      </c>
      <c r="EP727" s="92">
        <v>265</v>
      </c>
      <c r="EQ727" s="101">
        <v>44642</v>
      </c>
      <c r="ER727" s="99">
        <f t="shared" si="452"/>
        <v>182</v>
      </c>
      <c r="ES727" s="101">
        <v>44642</v>
      </c>
      <c r="ET727" s="192">
        <v>48</v>
      </c>
      <c r="EU727" s="101">
        <v>44642</v>
      </c>
      <c r="EV727" s="92">
        <v>175</v>
      </c>
      <c r="EW727" s="111">
        <v>44630</v>
      </c>
      <c r="EX727" s="92"/>
      <c r="EY727" s="103"/>
      <c r="EZ727" s="92"/>
      <c r="FA727" s="102"/>
      <c r="FB727" s="102"/>
      <c r="FC727" s="92"/>
      <c r="FD727" s="92"/>
      <c r="FE727" s="103">
        <v>44642</v>
      </c>
      <c r="FF727" s="105">
        <v>13.7</v>
      </c>
      <c r="FG727" s="101">
        <v>44642</v>
      </c>
      <c r="FH727" s="104" t="s">
        <v>2128</v>
      </c>
      <c r="FI727" s="92"/>
      <c r="FJ727" s="94"/>
      <c r="FK727" s="92"/>
      <c r="FL727" s="97">
        <v>44904</v>
      </c>
      <c r="FM727" s="98" t="s">
        <v>1530</v>
      </c>
      <c r="FN727" s="97">
        <v>44994</v>
      </c>
      <c r="FO727" s="107"/>
      <c r="FP727" s="92" t="s">
        <v>132</v>
      </c>
      <c r="FQ727" s="92" t="s">
        <v>132</v>
      </c>
      <c r="FR727" s="92" t="s">
        <v>132</v>
      </c>
      <c r="FS727" s="107" t="s">
        <v>807</v>
      </c>
      <c r="FT727" s="92" t="s">
        <v>132</v>
      </c>
      <c r="FU727" s="92"/>
      <c r="GM727" s="102"/>
    </row>
    <row r="728" spans="1:195" s="75" customFormat="1" x14ac:dyDescent="0.25">
      <c r="A728" s="85">
        <v>2022</v>
      </c>
      <c r="B728" s="76">
        <v>44926</v>
      </c>
      <c r="C728" s="85" t="s">
        <v>121</v>
      </c>
      <c r="D728" s="85" t="s">
        <v>122</v>
      </c>
      <c r="E728" s="85" t="s">
        <v>123</v>
      </c>
      <c r="F728" s="77">
        <f t="shared" si="472"/>
        <v>727</v>
      </c>
      <c r="G728" s="85" t="s">
        <v>1586</v>
      </c>
      <c r="H728" s="85">
        <v>86</v>
      </c>
      <c r="I728" s="85" t="s">
        <v>797</v>
      </c>
      <c r="J728" s="217" t="s">
        <v>1058</v>
      </c>
      <c r="K728" s="77" t="str">
        <f>VLOOKUP(J728,[1]CodMpios!$B$1075:$E$1087,4,FALSE)</f>
        <v>86865 - Valle Del Guamuez</v>
      </c>
      <c r="L728" s="77" t="str">
        <f>VLOOKUP($J728,[1]Coord_Mpios_X_Y!$B$102:$K$114,9,FALSE)</f>
        <v>0,412963687717</v>
      </c>
      <c r="M728" s="77" t="str">
        <f>VLOOKUP($J728,[1]Coord_Mpios_X_Y!$B$102:$K$114,10,FALSE)</f>
        <v>-76,884092895363</v>
      </c>
      <c r="N728" s="86" t="s">
        <v>1784</v>
      </c>
      <c r="O728" s="86" t="s">
        <v>1776</v>
      </c>
      <c r="P728" s="218"/>
      <c r="Q728" s="85" t="s">
        <v>126</v>
      </c>
      <c r="R728" s="108">
        <v>27301523</v>
      </c>
      <c r="S728" s="62" t="str">
        <f t="shared" si="453"/>
        <v>CC27301523</v>
      </c>
      <c r="T728" s="91" t="s">
        <v>220</v>
      </c>
      <c r="U728" s="85" t="s">
        <v>1210</v>
      </c>
      <c r="V728" s="85" t="s">
        <v>1181</v>
      </c>
      <c r="W728" s="85" t="s">
        <v>225</v>
      </c>
      <c r="X728" s="193">
        <v>16649</v>
      </c>
      <c r="Y728" s="89">
        <f t="shared" si="469"/>
        <v>45</v>
      </c>
      <c r="Z728" s="63">
        <f>VLOOKUP($Y728,[1]Edades!$A$3:$H$153,4,FALSE)</f>
        <v>5</v>
      </c>
      <c r="AA728" s="63" t="str">
        <f>VLOOKUP($Y728,[1]Edades!$A$3:$H$153,6,FALSE)</f>
        <v>5 - Adultez</v>
      </c>
      <c r="AB728" s="63">
        <f>VLOOKUP($Y728,[1]Edades!$A$3:$H$153,7,FALSE)</f>
        <v>10</v>
      </c>
      <c r="AC728" s="63" t="str">
        <f>VLOOKUP($Y728,[1]Edades!$A$3:$H$153,8,FALSE)</f>
        <v>45-49</v>
      </c>
      <c r="AD728" s="91" t="s">
        <v>1590</v>
      </c>
      <c r="AE728" s="85">
        <v>2</v>
      </c>
      <c r="AF728" s="85" t="s">
        <v>807</v>
      </c>
      <c r="AG728" s="86" t="s">
        <v>1777</v>
      </c>
      <c r="AH728" s="85" t="s">
        <v>807</v>
      </c>
      <c r="AI728" s="85" t="s">
        <v>807</v>
      </c>
      <c r="AJ728" s="85" t="s">
        <v>807</v>
      </c>
      <c r="AK728" s="86" t="s">
        <v>1784</v>
      </c>
      <c r="AL728" s="85" t="s">
        <v>807</v>
      </c>
      <c r="AM728" s="85" t="s">
        <v>1786</v>
      </c>
      <c r="AN728" s="85" t="s">
        <v>131</v>
      </c>
      <c r="AO728" s="85" t="s">
        <v>131</v>
      </c>
      <c r="AP728" s="85" t="s">
        <v>131</v>
      </c>
      <c r="AQ728" s="75" t="s">
        <v>1841</v>
      </c>
      <c r="AR728" s="53" t="str">
        <f t="shared" si="470"/>
        <v>86865 - Valle Del Guamuez</v>
      </c>
      <c r="AS728" s="85" t="s">
        <v>1668</v>
      </c>
      <c r="AT728" s="88">
        <v>3147820186</v>
      </c>
      <c r="AU728" s="85" t="s">
        <v>1219</v>
      </c>
      <c r="AV728" s="85"/>
      <c r="AW728" s="85"/>
      <c r="AX728" s="85"/>
      <c r="AY728" s="85"/>
      <c r="AZ728" s="85"/>
      <c r="BA728" s="85">
        <v>86</v>
      </c>
      <c r="BB728" s="85" t="s">
        <v>1778</v>
      </c>
      <c r="BC728" s="85">
        <v>86865</v>
      </c>
      <c r="BD728" s="85" t="s">
        <v>1668</v>
      </c>
      <c r="BE728" s="89">
        <v>860010017201</v>
      </c>
      <c r="BF728" s="49" t="s">
        <v>1084</v>
      </c>
      <c r="BG728" s="85" t="s">
        <v>1779</v>
      </c>
      <c r="BH728" s="85" t="s">
        <v>1780</v>
      </c>
      <c r="BI728" s="85">
        <v>4201616</v>
      </c>
      <c r="BJ728" s="85"/>
      <c r="BK728" s="85"/>
      <c r="BL728" s="85" t="s">
        <v>807</v>
      </c>
      <c r="BM728" s="85" t="s">
        <v>807</v>
      </c>
      <c r="BN728" s="85" t="s">
        <v>807</v>
      </c>
      <c r="BO728" s="85">
        <v>0</v>
      </c>
      <c r="BP728" s="85" t="s">
        <v>132</v>
      </c>
      <c r="BQ728" s="85" t="s">
        <v>132</v>
      </c>
      <c r="BR728" s="85" t="s">
        <v>807</v>
      </c>
      <c r="BS728" s="85" t="s">
        <v>807</v>
      </c>
      <c r="BT728" s="90"/>
      <c r="BU728" s="85" t="s">
        <v>1677</v>
      </c>
      <c r="BV728" s="85" t="s">
        <v>130</v>
      </c>
      <c r="BW728" s="85" t="s">
        <v>807</v>
      </c>
      <c r="BX728" s="85"/>
      <c r="BY728" s="91" t="s">
        <v>807</v>
      </c>
      <c r="BZ728" s="85" t="s">
        <v>807</v>
      </c>
      <c r="CA728" s="85" t="s">
        <v>807</v>
      </c>
      <c r="CB728" s="85"/>
      <c r="CC728" s="85"/>
      <c r="CD728" s="207" t="s">
        <v>807</v>
      </c>
      <c r="CE728" s="88" t="s">
        <v>1681</v>
      </c>
      <c r="CF728" s="80" t="str">
        <f t="shared" si="449"/>
        <v>HTA</v>
      </c>
      <c r="CG728" s="98"/>
      <c r="CH728" s="98"/>
      <c r="CI728" s="50" t="e">
        <f t="shared" si="454"/>
        <v>#DIV/0!</v>
      </c>
      <c r="CJ728" s="18" t="str">
        <f t="shared" si="455"/>
        <v>SIN DATO</v>
      </c>
      <c r="CK728" s="95" t="e">
        <f>Hoja1!L730</f>
        <v>#NUM!</v>
      </c>
      <c r="CL728" s="10" t="s">
        <v>807</v>
      </c>
      <c r="CM728" s="94" t="s">
        <v>1221</v>
      </c>
      <c r="CN728" s="92"/>
      <c r="CO728" s="75">
        <v>1</v>
      </c>
      <c r="CP728" s="119" t="str">
        <f t="shared" si="476"/>
        <v>01/01/1800</v>
      </c>
      <c r="CQ728" s="75">
        <v>2</v>
      </c>
      <c r="CR728" s="65" t="s">
        <v>1222</v>
      </c>
      <c r="CS728" s="75">
        <v>0</v>
      </c>
      <c r="CT728" s="110" t="s">
        <v>131</v>
      </c>
      <c r="CU728" s="93" t="s">
        <v>807</v>
      </c>
      <c r="CV728" s="92"/>
      <c r="CW728" s="93"/>
      <c r="CX728" s="93"/>
      <c r="CY728" s="93" t="s">
        <v>807</v>
      </c>
      <c r="CZ728" s="93" t="s">
        <v>807</v>
      </c>
      <c r="DA728" s="75" t="s">
        <v>807</v>
      </c>
      <c r="DB728" s="92">
        <v>0</v>
      </c>
      <c r="DC728" s="75" t="str">
        <f t="shared" si="456"/>
        <v/>
      </c>
      <c r="DD728" s="16" t="str">
        <f t="shared" si="457"/>
        <v/>
      </c>
      <c r="DE728" s="16" t="str">
        <f t="shared" si="458"/>
        <v/>
      </c>
      <c r="DF728" s="16" t="str">
        <f t="shared" si="473"/>
        <v/>
      </c>
      <c r="DG728" s="16" t="str">
        <f t="shared" si="471"/>
        <v xml:space="preserve"> +  +  + </v>
      </c>
      <c r="DH728" s="16" t="str">
        <f>E728</f>
        <v>HTA</v>
      </c>
      <c r="DI728" s="98"/>
      <c r="DJ728" s="75" t="str">
        <f t="shared" si="460"/>
        <v>NO</v>
      </c>
      <c r="DL728" s="98"/>
      <c r="DM728" s="98"/>
      <c r="DN728" s="75" t="str">
        <f t="shared" si="461"/>
        <v>NO</v>
      </c>
      <c r="DO728" s="98"/>
      <c r="DP728" s="75" t="str">
        <f t="shared" si="462"/>
        <v>NO</v>
      </c>
      <c r="DQ728" s="98"/>
      <c r="DR728" s="75" t="str">
        <f t="shared" si="463"/>
        <v>NO</v>
      </c>
      <c r="DS728" s="98"/>
      <c r="DT728" s="75" t="str">
        <f t="shared" si="464"/>
        <v>NO</v>
      </c>
      <c r="DU728" s="98"/>
      <c r="DV728" s="75" t="str">
        <f t="shared" si="465"/>
        <v>NO</v>
      </c>
      <c r="DW728" s="98"/>
      <c r="DX728" s="75" t="str">
        <f t="shared" si="466"/>
        <v>NO</v>
      </c>
      <c r="DY728" s="98"/>
      <c r="DZ728" s="75" t="str">
        <f t="shared" si="467"/>
        <v>NO</v>
      </c>
      <c r="EA728" s="98"/>
      <c r="EB728" s="75" t="str">
        <f t="shared" si="468"/>
        <v>NO</v>
      </c>
      <c r="EC728" s="98" t="s">
        <v>807</v>
      </c>
      <c r="ED728" s="92" t="s">
        <v>1530</v>
      </c>
      <c r="EE728" s="92"/>
      <c r="EF728" s="98" t="s">
        <v>807</v>
      </c>
      <c r="EG728" s="94"/>
      <c r="EH728" s="99" t="s">
        <v>131</v>
      </c>
      <c r="EI728" s="99" t="s">
        <v>807</v>
      </c>
      <c r="EJ728" s="99"/>
      <c r="EK728" s="101"/>
      <c r="EL728" s="92"/>
      <c r="EM728" s="103"/>
      <c r="EN728" s="102"/>
      <c r="EO728" s="101"/>
      <c r="EP728" s="92"/>
      <c r="EQ728" s="101"/>
      <c r="ER728" s="99">
        <f t="shared" si="452"/>
        <v>0</v>
      </c>
      <c r="ES728" s="101"/>
      <c r="ET728" s="192"/>
      <c r="EU728" s="101"/>
      <c r="EV728" s="92"/>
      <c r="EW728" s="101"/>
      <c r="EX728" s="92"/>
      <c r="EY728" s="103"/>
      <c r="EZ728" s="92"/>
      <c r="FA728" s="102"/>
      <c r="FB728" s="102"/>
      <c r="FC728" s="92"/>
      <c r="FD728" s="92"/>
      <c r="FE728" s="103"/>
      <c r="FF728" s="105"/>
      <c r="FG728" s="101"/>
      <c r="FH728" s="105"/>
      <c r="FI728" s="92"/>
      <c r="FJ728" s="94"/>
      <c r="FK728" s="92"/>
      <c r="FL728" s="97"/>
      <c r="FM728" s="98" t="s">
        <v>1530</v>
      </c>
      <c r="FN728" s="114"/>
      <c r="FO728" s="107" t="s">
        <v>807</v>
      </c>
      <c r="FP728" s="107" t="s">
        <v>807</v>
      </c>
      <c r="FQ728" s="107" t="s">
        <v>807</v>
      </c>
      <c r="FR728" s="107" t="s">
        <v>807</v>
      </c>
      <c r="FS728" s="92" t="s">
        <v>807</v>
      </c>
      <c r="FT728" s="107" t="s">
        <v>807</v>
      </c>
      <c r="FU728" s="92"/>
      <c r="GM728" s="102"/>
    </row>
    <row r="729" spans="1:195" s="75" customFormat="1" x14ac:dyDescent="0.25">
      <c r="A729" s="85">
        <v>2022</v>
      </c>
      <c r="B729" s="76">
        <v>44926</v>
      </c>
      <c r="C729" s="85" t="s">
        <v>121</v>
      </c>
      <c r="D729" s="85" t="s">
        <v>122</v>
      </c>
      <c r="E729" s="85" t="s">
        <v>123</v>
      </c>
      <c r="F729" s="77">
        <f t="shared" si="472"/>
        <v>728</v>
      </c>
      <c r="G729" s="85" t="s">
        <v>1586</v>
      </c>
      <c r="H729" s="85">
        <v>86</v>
      </c>
      <c r="I729" s="85" t="s">
        <v>797</v>
      </c>
      <c r="J729" s="217" t="s">
        <v>911</v>
      </c>
      <c r="K729" s="77" t="str">
        <f>VLOOKUP(J729,[1]CodMpios!$B$1075:$E$1087,4,FALSE)</f>
        <v>86568 - Puerto Asís</v>
      </c>
      <c r="L729" s="77" t="str">
        <f>VLOOKUP($J729,[1]Coord_Mpios_X_Y!$B$102:$K$114,9,FALSE)</f>
        <v>0,478611463602</v>
      </c>
      <c r="M729" s="77" t="str">
        <f>VLOOKUP($J729,[1]Coord_Mpios_X_Y!$B$102:$K$114,10,FALSE)</f>
        <v>-76,328200149562</v>
      </c>
      <c r="N729" s="86" t="s">
        <v>1592</v>
      </c>
      <c r="O729" s="86" t="s">
        <v>1776</v>
      </c>
      <c r="P729" s="218"/>
      <c r="Q729" s="85" t="s">
        <v>126</v>
      </c>
      <c r="R729" s="108">
        <v>27304587</v>
      </c>
      <c r="S729" s="62" t="str">
        <f t="shared" si="453"/>
        <v>CC27304587</v>
      </c>
      <c r="T729" s="91" t="s">
        <v>1212</v>
      </c>
      <c r="U729" s="85" t="s">
        <v>1380</v>
      </c>
      <c r="V729" s="91" t="s">
        <v>919</v>
      </c>
      <c r="W729" s="85" t="s">
        <v>792</v>
      </c>
      <c r="X729" s="87">
        <v>14146</v>
      </c>
      <c r="Y729" s="89">
        <f t="shared" si="469"/>
        <v>38</v>
      </c>
      <c r="Z729" s="63">
        <f>VLOOKUP($Y729,[1]Edades!$A$3:$H$153,4,FALSE)</f>
        <v>5</v>
      </c>
      <c r="AA729" s="63" t="str">
        <f>VLOOKUP($Y729,[1]Edades!$A$3:$H$153,6,FALSE)</f>
        <v>5 - Adultez</v>
      </c>
      <c r="AB729" s="63">
        <f>VLOOKUP($Y729,[1]Edades!$A$3:$H$153,7,FALSE)</f>
        <v>8</v>
      </c>
      <c r="AC729" s="63" t="str">
        <f>VLOOKUP($Y729,[1]Edades!$A$3:$H$153,8,FALSE)</f>
        <v>35-39</v>
      </c>
      <c r="AD729" s="91" t="s">
        <v>1590</v>
      </c>
      <c r="AE729" s="85">
        <v>2</v>
      </c>
      <c r="AF729" s="85" t="s">
        <v>807</v>
      </c>
      <c r="AG729" s="86" t="s">
        <v>1777</v>
      </c>
      <c r="AH729" s="85" t="s">
        <v>807</v>
      </c>
      <c r="AI729" s="85" t="s">
        <v>807</v>
      </c>
      <c r="AJ729" s="85" t="s">
        <v>807</v>
      </c>
      <c r="AK729" s="86" t="s">
        <v>1592</v>
      </c>
      <c r="AL729" s="86" t="s">
        <v>1601</v>
      </c>
      <c r="AM729" s="85" t="s">
        <v>1786</v>
      </c>
      <c r="AN729" s="85" t="s">
        <v>131</v>
      </c>
      <c r="AO729" s="85" t="s">
        <v>131</v>
      </c>
      <c r="AP729" s="85" t="s">
        <v>131</v>
      </c>
      <c r="AQ729" s="75" t="s">
        <v>1841</v>
      </c>
      <c r="AR729" s="53" t="str">
        <f t="shared" si="470"/>
        <v>86568 - Puerto Asís</v>
      </c>
      <c r="AS729" s="85" t="s">
        <v>1655</v>
      </c>
      <c r="AT729" s="88">
        <v>3117424944</v>
      </c>
      <c r="AU729" s="85" t="s">
        <v>1219</v>
      </c>
      <c r="AV729" s="85"/>
      <c r="AW729" s="85"/>
      <c r="AX729" s="85"/>
      <c r="AY729" s="85"/>
      <c r="AZ729" s="85"/>
      <c r="BA729" s="85">
        <v>86</v>
      </c>
      <c r="BB729" s="85" t="s">
        <v>1778</v>
      </c>
      <c r="BC729" s="85">
        <v>86568</v>
      </c>
      <c r="BD729" s="85" t="s">
        <v>1655</v>
      </c>
      <c r="BE729" s="89">
        <v>860010017201</v>
      </c>
      <c r="BF729" s="49" t="s">
        <v>1081</v>
      </c>
      <c r="BG729" s="85" t="s">
        <v>1779</v>
      </c>
      <c r="BH729" s="85" t="s">
        <v>1780</v>
      </c>
      <c r="BI729" s="85">
        <v>4201616</v>
      </c>
      <c r="BJ729" s="85"/>
      <c r="BK729" s="85"/>
      <c r="BL729" s="85" t="s">
        <v>2251</v>
      </c>
      <c r="BM729" s="85" t="s">
        <v>130</v>
      </c>
      <c r="BN729" s="85" t="s">
        <v>132</v>
      </c>
      <c r="BO729" s="85">
        <v>0</v>
      </c>
      <c r="BP729" s="85" t="s">
        <v>132</v>
      </c>
      <c r="BQ729" s="85" t="s">
        <v>132</v>
      </c>
      <c r="BR729" s="85" t="s">
        <v>807</v>
      </c>
      <c r="BS729" s="85" t="s">
        <v>807</v>
      </c>
      <c r="BT729" s="90">
        <v>44861</v>
      </c>
      <c r="BU729" s="85" t="s">
        <v>1677</v>
      </c>
      <c r="BV729" s="85" t="s">
        <v>130</v>
      </c>
      <c r="BW729" s="85" t="s">
        <v>807</v>
      </c>
      <c r="BX729" s="85"/>
      <c r="BY729" s="88" t="s">
        <v>130</v>
      </c>
      <c r="BZ729" s="85" t="s">
        <v>807</v>
      </c>
      <c r="CA729" s="85" t="s">
        <v>807</v>
      </c>
      <c r="CB729" s="85"/>
      <c r="CC729" s="85"/>
      <c r="CD729" s="85" t="s">
        <v>131</v>
      </c>
      <c r="CE729" s="88" t="s">
        <v>1681</v>
      </c>
      <c r="CF729" s="80" t="str">
        <f t="shared" si="449"/>
        <v>HTA</v>
      </c>
      <c r="CG729" s="109">
        <v>48</v>
      </c>
      <c r="CH729" s="95">
        <v>140</v>
      </c>
      <c r="CI729" s="50">
        <f t="shared" si="454"/>
        <v>24.489795918367349</v>
      </c>
      <c r="CJ729" s="18" t="str">
        <f t="shared" si="455"/>
        <v>NORMAL</v>
      </c>
      <c r="CK729" s="95">
        <f>Hoja1!L731</f>
        <v>12</v>
      </c>
      <c r="CL729" s="10" t="s">
        <v>1113</v>
      </c>
      <c r="CM729" s="94" t="s">
        <v>1221</v>
      </c>
      <c r="CN729" s="92"/>
      <c r="CO729" s="75">
        <v>1</v>
      </c>
      <c r="CP729" s="119" t="str">
        <f t="shared" si="476"/>
        <v>01/01/1800</v>
      </c>
      <c r="CQ729" s="75">
        <v>2</v>
      </c>
      <c r="CR729" s="65" t="s">
        <v>1222</v>
      </c>
      <c r="CS729" s="75">
        <v>0</v>
      </c>
      <c r="CT729" s="110" t="s">
        <v>131</v>
      </c>
      <c r="CU729" s="93" t="s">
        <v>807</v>
      </c>
      <c r="CV729" s="92"/>
      <c r="CW729" s="102">
        <v>150</v>
      </c>
      <c r="CX729" s="102">
        <v>60</v>
      </c>
      <c r="CY729" s="93" t="s">
        <v>807</v>
      </c>
      <c r="CZ729" s="92" t="s">
        <v>132</v>
      </c>
      <c r="DA729" s="75" t="s">
        <v>807</v>
      </c>
      <c r="DB729" s="92">
        <v>0</v>
      </c>
      <c r="DC729" s="75" t="str">
        <f t="shared" si="456"/>
        <v/>
      </c>
      <c r="DD729" s="16" t="str">
        <f t="shared" si="457"/>
        <v/>
      </c>
      <c r="DE729" s="16" t="str">
        <f t="shared" si="458"/>
        <v/>
      </c>
      <c r="DF729" s="16" t="str">
        <f t="shared" si="473"/>
        <v/>
      </c>
      <c r="DG729" s="16" t="str">
        <f t="shared" si="471"/>
        <v xml:space="preserve"> +  +  + </v>
      </c>
      <c r="DH729" s="16" t="str">
        <f t="shared" ref="DH729:DH732" si="480">E729</f>
        <v>HTA</v>
      </c>
      <c r="DI729" s="98">
        <v>43071</v>
      </c>
      <c r="DJ729" s="75" t="str">
        <f t="shared" si="460"/>
        <v>SI</v>
      </c>
      <c r="DL729" s="98"/>
      <c r="DM729" s="98"/>
      <c r="DN729" s="75" t="str">
        <f t="shared" si="461"/>
        <v>NO</v>
      </c>
      <c r="DO729" s="98"/>
      <c r="DP729" s="75" t="str">
        <f t="shared" si="462"/>
        <v>NO</v>
      </c>
      <c r="DQ729" s="98"/>
      <c r="DR729" s="75" t="str">
        <f t="shared" si="463"/>
        <v>NO</v>
      </c>
      <c r="DS729" s="98">
        <v>43486</v>
      </c>
      <c r="DT729" s="75" t="str">
        <f t="shared" si="464"/>
        <v>SI</v>
      </c>
      <c r="DU729" s="98"/>
      <c r="DV729" s="75" t="str">
        <f t="shared" si="465"/>
        <v>NO</v>
      </c>
      <c r="DW729" s="98"/>
      <c r="DX729" s="75" t="str">
        <f t="shared" si="466"/>
        <v>NO</v>
      </c>
      <c r="DY729" s="98">
        <v>43887</v>
      </c>
      <c r="DZ729" s="75" t="str">
        <f t="shared" si="467"/>
        <v>SI</v>
      </c>
      <c r="EA729" s="98"/>
      <c r="EB729" s="75" t="str">
        <f t="shared" si="468"/>
        <v>NO</v>
      </c>
      <c r="EC729" s="98" t="s">
        <v>807</v>
      </c>
      <c r="ED729" s="92" t="s">
        <v>1530</v>
      </c>
      <c r="EE729" s="92"/>
      <c r="EF729" s="98" t="s">
        <v>807</v>
      </c>
      <c r="EG729" s="94"/>
      <c r="EH729" s="92" t="s">
        <v>1793</v>
      </c>
      <c r="EI729" s="99" t="s">
        <v>807</v>
      </c>
      <c r="EJ729" s="99"/>
      <c r="EK729" s="101">
        <v>44672</v>
      </c>
      <c r="EL729" s="92">
        <v>0.5</v>
      </c>
      <c r="EM729" s="103">
        <v>43886</v>
      </c>
      <c r="EN729" s="102">
        <v>96.9</v>
      </c>
      <c r="EO729" s="101">
        <v>44672</v>
      </c>
      <c r="EP729" s="92">
        <v>263</v>
      </c>
      <c r="EQ729" s="101">
        <v>44672</v>
      </c>
      <c r="ER729" s="99">
        <f t="shared" si="452"/>
        <v>179</v>
      </c>
      <c r="ES729" s="101">
        <v>44672</v>
      </c>
      <c r="ET729" s="192">
        <v>46</v>
      </c>
      <c r="EU729" s="101">
        <v>44672</v>
      </c>
      <c r="EV729" s="92">
        <v>190</v>
      </c>
      <c r="EW729" s="101">
        <v>44672</v>
      </c>
      <c r="EX729" s="92"/>
      <c r="EY729" s="103"/>
      <c r="EZ729" s="92"/>
      <c r="FA729" s="102"/>
      <c r="FB729" s="102"/>
      <c r="FC729" s="92"/>
      <c r="FD729" s="92"/>
      <c r="FE729" s="103">
        <v>44672</v>
      </c>
      <c r="FF729" s="105">
        <v>5.3</v>
      </c>
      <c r="FG729" s="101">
        <v>44672</v>
      </c>
      <c r="FH729" s="104" t="s">
        <v>2129</v>
      </c>
      <c r="FI729" s="92"/>
      <c r="FJ729" s="94"/>
      <c r="FK729" s="92"/>
      <c r="FL729" s="97">
        <v>44861</v>
      </c>
      <c r="FM729" s="98" t="s">
        <v>1530</v>
      </c>
      <c r="FN729" s="97">
        <v>44953</v>
      </c>
      <c r="FO729" s="107"/>
      <c r="FP729" s="92" t="s">
        <v>132</v>
      </c>
      <c r="FQ729" s="92" t="s">
        <v>132</v>
      </c>
      <c r="FR729" s="92" t="s">
        <v>132</v>
      </c>
      <c r="FS729" s="107" t="s">
        <v>807</v>
      </c>
      <c r="FT729" s="92" t="s">
        <v>132</v>
      </c>
      <c r="FU729" s="92"/>
      <c r="GM729" s="102"/>
    </row>
    <row r="730" spans="1:195" s="75" customFormat="1" x14ac:dyDescent="0.25">
      <c r="A730" s="85">
        <v>2022</v>
      </c>
      <c r="B730" s="76">
        <v>44926</v>
      </c>
      <c r="C730" s="85" t="s">
        <v>121</v>
      </c>
      <c r="D730" s="85" t="s">
        <v>122</v>
      </c>
      <c r="E730" s="85" t="s">
        <v>1475</v>
      </c>
      <c r="F730" s="77">
        <f t="shared" si="472"/>
        <v>729</v>
      </c>
      <c r="G730" s="85" t="s">
        <v>1586</v>
      </c>
      <c r="H730" s="85">
        <v>86</v>
      </c>
      <c r="I730" s="85" t="s">
        <v>797</v>
      </c>
      <c r="J730" s="217" t="s">
        <v>911</v>
      </c>
      <c r="K730" s="77" t="str">
        <f>VLOOKUP(J730,[1]CodMpios!$B$1075:$E$1087,4,FALSE)</f>
        <v>86568 - Puerto Asís</v>
      </c>
      <c r="L730" s="77" t="str">
        <f>VLOOKUP($J730,[1]Coord_Mpios_X_Y!$B$102:$K$114,9,FALSE)</f>
        <v>0,478611463602</v>
      </c>
      <c r="M730" s="77" t="str">
        <f>VLOOKUP($J730,[1]Coord_Mpios_X_Y!$B$102:$K$114,10,FALSE)</f>
        <v>-76,328200149562</v>
      </c>
      <c r="N730" s="86" t="s">
        <v>1775</v>
      </c>
      <c r="O730" s="86" t="s">
        <v>1776</v>
      </c>
      <c r="P730" s="218"/>
      <c r="Q730" s="85" t="s">
        <v>126</v>
      </c>
      <c r="R730" s="108">
        <v>27354089</v>
      </c>
      <c r="S730" s="62" t="str">
        <f t="shared" si="453"/>
        <v>CC27354089</v>
      </c>
      <c r="T730" s="91" t="s">
        <v>448</v>
      </c>
      <c r="U730" s="85" t="s">
        <v>267</v>
      </c>
      <c r="V730" s="91" t="s">
        <v>604</v>
      </c>
      <c r="W730" s="85" t="s">
        <v>236</v>
      </c>
      <c r="X730" s="87">
        <v>19545</v>
      </c>
      <c r="Y730" s="89">
        <f t="shared" si="469"/>
        <v>53</v>
      </c>
      <c r="Z730" s="63">
        <f>VLOOKUP($Y730,[1]Edades!$A$3:$H$153,4,FALSE)</f>
        <v>5</v>
      </c>
      <c r="AA730" s="63" t="str">
        <f>VLOOKUP($Y730,[1]Edades!$A$3:$H$153,6,FALSE)</f>
        <v>5 - Adultez</v>
      </c>
      <c r="AB730" s="63">
        <f>VLOOKUP($Y730,[1]Edades!$A$3:$H$153,7,FALSE)</f>
        <v>11</v>
      </c>
      <c r="AC730" s="63" t="str">
        <f>VLOOKUP($Y730,[1]Edades!$A$3:$H$153,8,FALSE)</f>
        <v>50-54</v>
      </c>
      <c r="AD730" s="91" t="s">
        <v>1590</v>
      </c>
      <c r="AE730" s="85">
        <v>2</v>
      </c>
      <c r="AF730" s="85" t="s">
        <v>807</v>
      </c>
      <c r="AG730" s="117" t="s">
        <v>1777</v>
      </c>
      <c r="AH730" s="117" t="s">
        <v>132</v>
      </c>
      <c r="AI730" s="85" t="s">
        <v>1595</v>
      </c>
      <c r="AJ730" s="85" t="s">
        <v>1591</v>
      </c>
      <c r="AK730" s="117" t="s">
        <v>1775</v>
      </c>
      <c r="AL730" s="117" t="s">
        <v>1601</v>
      </c>
      <c r="AM730" s="85" t="s">
        <v>1786</v>
      </c>
      <c r="AN730" s="85" t="s">
        <v>131</v>
      </c>
      <c r="AO730" s="85" t="s">
        <v>131</v>
      </c>
      <c r="AP730" s="85" t="s">
        <v>131</v>
      </c>
      <c r="AQ730" s="75" t="s">
        <v>1841</v>
      </c>
      <c r="AR730" s="53" t="str">
        <f t="shared" si="470"/>
        <v>86568 - Puerto Asís</v>
      </c>
      <c r="AS730" s="85" t="s">
        <v>1655</v>
      </c>
      <c r="AT730" s="85">
        <v>3114406935</v>
      </c>
      <c r="AU730" s="85" t="s">
        <v>1219</v>
      </c>
      <c r="AV730" s="85"/>
      <c r="AW730" s="85"/>
      <c r="AX730" s="85"/>
      <c r="AY730" s="85"/>
      <c r="AZ730" s="85"/>
      <c r="BA730" s="85">
        <v>86</v>
      </c>
      <c r="BB730" s="85" t="s">
        <v>1778</v>
      </c>
      <c r="BC730" s="85">
        <v>86568</v>
      </c>
      <c r="BD730" s="85" t="s">
        <v>1655</v>
      </c>
      <c r="BE730" s="89">
        <v>860010017201</v>
      </c>
      <c r="BF730" s="49" t="s">
        <v>1081</v>
      </c>
      <c r="BG730" s="85" t="s">
        <v>1779</v>
      </c>
      <c r="BH730" s="85" t="s">
        <v>1780</v>
      </c>
      <c r="BI730" s="85">
        <v>4201616</v>
      </c>
      <c r="BJ730" s="85"/>
      <c r="BK730" s="85"/>
      <c r="BL730" s="85" t="s">
        <v>807</v>
      </c>
      <c r="BM730" s="85" t="s">
        <v>130</v>
      </c>
      <c r="BN730" s="85" t="s">
        <v>132</v>
      </c>
      <c r="BO730" s="85">
        <v>0</v>
      </c>
      <c r="BP730" s="85" t="s">
        <v>132</v>
      </c>
      <c r="BQ730" s="85" t="s">
        <v>132</v>
      </c>
      <c r="BR730" s="85" t="s">
        <v>807</v>
      </c>
      <c r="BS730" s="85" t="s">
        <v>807</v>
      </c>
      <c r="BT730" s="90">
        <v>44683</v>
      </c>
      <c r="BU730" s="85" t="s">
        <v>1677</v>
      </c>
      <c r="BV730" s="85" t="s">
        <v>130</v>
      </c>
      <c r="BW730" s="91" t="s">
        <v>1530</v>
      </c>
      <c r="BX730" s="85"/>
      <c r="BY730" s="85" t="s">
        <v>132</v>
      </c>
      <c r="BZ730" s="85" t="s">
        <v>807</v>
      </c>
      <c r="CA730" s="85" t="s">
        <v>807</v>
      </c>
      <c r="CB730" s="85"/>
      <c r="CC730" s="85"/>
      <c r="CD730" s="85" t="s">
        <v>131</v>
      </c>
      <c r="CE730" s="88" t="s">
        <v>1681</v>
      </c>
      <c r="CF730" s="80" t="str">
        <f t="shared" si="449"/>
        <v>HTA + DM</v>
      </c>
      <c r="CG730" s="109">
        <v>72</v>
      </c>
      <c r="CH730" s="95">
        <v>154</v>
      </c>
      <c r="CI730" s="50">
        <f t="shared" si="454"/>
        <v>30.359251138471919</v>
      </c>
      <c r="CJ730" s="18" t="str">
        <f t="shared" si="455"/>
        <v>OBESIDAD</v>
      </c>
      <c r="CK730" s="95">
        <f>Hoja1!L732</f>
        <v>10</v>
      </c>
      <c r="CL730" s="10" t="s">
        <v>1112</v>
      </c>
      <c r="CM730" s="94" t="s">
        <v>1221</v>
      </c>
      <c r="CN730" s="92"/>
      <c r="CO730" s="75">
        <v>1</v>
      </c>
      <c r="CP730" s="98">
        <v>41275</v>
      </c>
      <c r="CQ730" s="75">
        <v>1</v>
      </c>
      <c r="CR730" s="98">
        <v>44460</v>
      </c>
      <c r="CS730" s="75">
        <v>1</v>
      </c>
      <c r="CT730" s="110" t="s">
        <v>1707</v>
      </c>
      <c r="CU730" s="93" t="s">
        <v>807</v>
      </c>
      <c r="CV730" s="92"/>
      <c r="CW730" s="102">
        <v>130</v>
      </c>
      <c r="CX730" s="102">
        <v>70</v>
      </c>
      <c r="CY730" s="93" t="s">
        <v>807</v>
      </c>
      <c r="CZ730" s="92" t="s">
        <v>130</v>
      </c>
      <c r="DA730" s="75" t="s">
        <v>807</v>
      </c>
      <c r="DB730" s="92">
        <v>0</v>
      </c>
      <c r="DC730" s="75" t="str">
        <f t="shared" si="456"/>
        <v/>
      </c>
      <c r="DD730" s="16" t="str">
        <f t="shared" si="457"/>
        <v/>
      </c>
      <c r="DE730" s="16" t="str">
        <f t="shared" si="458"/>
        <v/>
      </c>
      <c r="DF730" s="16" t="str">
        <f t="shared" si="473"/>
        <v/>
      </c>
      <c r="DG730" s="16" t="str">
        <f t="shared" si="471"/>
        <v xml:space="preserve"> +  +  + </v>
      </c>
      <c r="DH730" s="16" t="str">
        <f t="shared" si="480"/>
        <v>HTA + DM</v>
      </c>
      <c r="DI730" s="98">
        <v>43806</v>
      </c>
      <c r="DJ730" s="75" t="str">
        <f t="shared" si="460"/>
        <v>SI</v>
      </c>
      <c r="DL730" s="98"/>
      <c r="DM730" s="98">
        <v>44503</v>
      </c>
      <c r="DN730" s="75" t="str">
        <f t="shared" si="461"/>
        <v>SI</v>
      </c>
      <c r="DO730" s="98"/>
      <c r="DP730" s="75" t="str">
        <f t="shared" si="462"/>
        <v>NO</v>
      </c>
      <c r="DQ730" s="98"/>
      <c r="DR730" s="75" t="str">
        <f t="shared" si="463"/>
        <v>NO</v>
      </c>
      <c r="DS730" s="98">
        <v>43721</v>
      </c>
      <c r="DT730" s="75" t="str">
        <f t="shared" si="464"/>
        <v>SI</v>
      </c>
      <c r="DU730" s="98"/>
      <c r="DV730" s="75" t="str">
        <f t="shared" si="465"/>
        <v>NO</v>
      </c>
      <c r="DW730" s="98">
        <v>43353</v>
      </c>
      <c r="DX730" s="75" t="str">
        <f t="shared" si="466"/>
        <v>SI</v>
      </c>
      <c r="DY730" s="98">
        <v>44483</v>
      </c>
      <c r="DZ730" s="75" t="str">
        <f t="shared" si="467"/>
        <v>SI</v>
      </c>
      <c r="EA730" s="98"/>
      <c r="EB730" s="75" t="str">
        <f t="shared" si="468"/>
        <v>NO</v>
      </c>
      <c r="EC730" s="98" t="s">
        <v>807</v>
      </c>
      <c r="ED730" s="92" t="s">
        <v>1530</v>
      </c>
      <c r="EE730" s="92"/>
      <c r="EF730" s="98" t="s">
        <v>807</v>
      </c>
      <c r="EG730" s="94"/>
      <c r="EH730" s="99"/>
      <c r="EI730" s="99" t="s">
        <v>807</v>
      </c>
      <c r="EJ730" s="99"/>
      <c r="EK730" s="101">
        <v>44481</v>
      </c>
      <c r="EL730" s="92">
        <v>0.64</v>
      </c>
      <c r="EM730" s="103">
        <v>44481</v>
      </c>
      <c r="EN730" s="102">
        <v>83.8</v>
      </c>
      <c r="EO730" s="101">
        <v>44481</v>
      </c>
      <c r="EP730" s="92">
        <v>170</v>
      </c>
      <c r="EQ730" s="101">
        <v>44481</v>
      </c>
      <c r="ER730" s="99">
        <f t="shared" si="452"/>
        <v>85.1</v>
      </c>
      <c r="ES730" s="101">
        <v>44481</v>
      </c>
      <c r="ET730" s="192">
        <v>47.3</v>
      </c>
      <c r="EU730" s="101">
        <v>44481</v>
      </c>
      <c r="EV730" s="92">
        <v>188</v>
      </c>
      <c r="EW730" s="101">
        <v>44390</v>
      </c>
      <c r="EX730" s="92"/>
      <c r="EY730" s="103">
        <v>44481</v>
      </c>
      <c r="EZ730" s="92">
        <v>4.8</v>
      </c>
      <c r="FA730" s="102"/>
      <c r="FB730" s="102"/>
      <c r="FC730" s="92"/>
      <c r="FD730" s="92"/>
      <c r="FE730" s="103">
        <v>44481</v>
      </c>
      <c r="FF730" s="105">
        <v>14</v>
      </c>
      <c r="FG730" s="101">
        <v>44481</v>
      </c>
      <c r="FH730" s="104" t="s">
        <v>2130</v>
      </c>
      <c r="FI730" s="92"/>
      <c r="FJ730" s="94"/>
      <c r="FK730" s="92"/>
      <c r="FL730" s="97">
        <v>44905</v>
      </c>
      <c r="FM730" s="98" t="s">
        <v>1530</v>
      </c>
      <c r="FN730" s="97">
        <v>44995</v>
      </c>
      <c r="FO730" s="107"/>
      <c r="FP730" s="92" t="s">
        <v>132</v>
      </c>
      <c r="FQ730" s="92" t="s">
        <v>132</v>
      </c>
      <c r="FR730" s="92" t="s">
        <v>132</v>
      </c>
      <c r="FS730" s="107" t="s">
        <v>807</v>
      </c>
      <c r="FT730" s="92" t="s">
        <v>132</v>
      </c>
      <c r="FU730" s="92"/>
      <c r="GM730" s="102"/>
    </row>
    <row r="731" spans="1:195" s="75" customFormat="1" x14ac:dyDescent="0.25">
      <c r="A731" s="85">
        <v>2022</v>
      </c>
      <c r="B731" s="76">
        <v>44926</v>
      </c>
      <c r="C731" s="85" t="s">
        <v>121</v>
      </c>
      <c r="D731" s="85" t="s">
        <v>122</v>
      </c>
      <c r="E731" s="85" t="s">
        <v>1474</v>
      </c>
      <c r="F731" s="77">
        <f t="shared" si="472"/>
        <v>730</v>
      </c>
      <c r="G731" s="85" t="s">
        <v>1586</v>
      </c>
      <c r="H731" s="85">
        <v>86</v>
      </c>
      <c r="I731" s="85" t="s">
        <v>797</v>
      </c>
      <c r="J731" s="217" t="s">
        <v>1058</v>
      </c>
      <c r="K731" s="77" t="str">
        <f>VLOOKUP(J731,[1]CodMpios!$B$1075:$E$1087,4,FALSE)</f>
        <v>86865 - Valle Del Guamuez</v>
      </c>
      <c r="L731" s="77" t="str">
        <f>VLOOKUP($J731,[1]Coord_Mpios_X_Y!$B$102:$K$114,9,FALSE)</f>
        <v>0,412963687717</v>
      </c>
      <c r="M731" s="77" t="str">
        <f>VLOOKUP($J731,[1]Coord_Mpios_X_Y!$B$102:$K$114,10,FALSE)</f>
        <v>-76,884092895363</v>
      </c>
      <c r="N731" s="86" t="s">
        <v>1775</v>
      </c>
      <c r="O731" s="86" t="s">
        <v>1776</v>
      </c>
      <c r="P731" s="218"/>
      <c r="Q731" s="85" t="s">
        <v>126</v>
      </c>
      <c r="R731" s="108">
        <v>27355997</v>
      </c>
      <c r="S731" s="62" t="str">
        <f t="shared" si="453"/>
        <v>CC27355997</v>
      </c>
      <c r="T731" s="91" t="s">
        <v>615</v>
      </c>
      <c r="U731" s="85" t="s">
        <v>530</v>
      </c>
      <c r="V731" s="85" t="s">
        <v>1458</v>
      </c>
      <c r="W731" s="85" t="s">
        <v>1459</v>
      </c>
      <c r="X731" s="193">
        <v>24387</v>
      </c>
      <c r="Y731" s="89">
        <f t="shared" si="469"/>
        <v>66</v>
      </c>
      <c r="Z731" s="63">
        <f>VLOOKUP($Y731,[1]Edades!$A$3:$H$153,4,FALSE)</f>
        <v>6</v>
      </c>
      <c r="AA731" s="63" t="str">
        <f>VLOOKUP($Y731,[1]Edades!$A$3:$H$153,6,FALSE)</f>
        <v>6 - Persona mayor</v>
      </c>
      <c r="AB731" s="63">
        <f>VLOOKUP($Y731,[1]Edades!$A$3:$H$153,7,FALSE)</f>
        <v>14</v>
      </c>
      <c r="AC731" s="63" t="str">
        <f>VLOOKUP($Y731,[1]Edades!$A$3:$H$153,8,FALSE)</f>
        <v>65-69</v>
      </c>
      <c r="AD731" s="91" t="s">
        <v>1590</v>
      </c>
      <c r="AE731" s="85">
        <v>2</v>
      </c>
      <c r="AF731" s="85" t="s">
        <v>807</v>
      </c>
      <c r="AG731" s="86" t="s">
        <v>1777</v>
      </c>
      <c r="AH731" s="85" t="s">
        <v>807</v>
      </c>
      <c r="AI731" s="85" t="s">
        <v>807</v>
      </c>
      <c r="AJ731" s="85" t="s">
        <v>807</v>
      </c>
      <c r="AK731" s="86" t="s">
        <v>1775</v>
      </c>
      <c r="AL731" s="86" t="s">
        <v>1600</v>
      </c>
      <c r="AM731" s="85" t="s">
        <v>1786</v>
      </c>
      <c r="AN731" s="85" t="s">
        <v>131</v>
      </c>
      <c r="AO731" s="85" t="s">
        <v>131</v>
      </c>
      <c r="AP731" s="85" t="s">
        <v>131</v>
      </c>
      <c r="AQ731" s="75" t="s">
        <v>1841</v>
      </c>
      <c r="AR731" s="53" t="str">
        <f t="shared" si="470"/>
        <v>86865 - Valle Del Guamuez</v>
      </c>
      <c r="AS731" s="85" t="s">
        <v>1668</v>
      </c>
      <c r="AT731" s="88">
        <v>3125274026</v>
      </c>
      <c r="AU731" s="85" t="s">
        <v>1219</v>
      </c>
      <c r="AV731" s="85"/>
      <c r="AW731" s="85"/>
      <c r="AX731" s="85"/>
      <c r="AY731" s="85"/>
      <c r="AZ731" s="85"/>
      <c r="BA731" s="85">
        <v>86</v>
      </c>
      <c r="BB731" s="85" t="s">
        <v>1778</v>
      </c>
      <c r="BC731" s="85">
        <v>86865</v>
      </c>
      <c r="BD731" s="85" t="s">
        <v>1668</v>
      </c>
      <c r="BE731" s="89">
        <v>860010017201</v>
      </c>
      <c r="BF731" s="49" t="s">
        <v>1084</v>
      </c>
      <c r="BG731" s="85" t="s">
        <v>1779</v>
      </c>
      <c r="BH731" s="85" t="s">
        <v>1780</v>
      </c>
      <c r="BI731" s="85">
        <v>4201616</v>
      </c>
      <c r="BJ731" s="85"/>
      <c r="BK731" s="85"/>
      <c r="BL731" s="85" t="s">
        <v>807</v>
      </c>
      <c r="BM731" s="85" t="s">
        <v>807</v>
      </c>
      <c r="BN731" s="85" t="s">
        <v>807</v>
      </c>
      <c r="BO731" s="85">
        <v>0</v>
      </c>
      <c r="BP731" s="85" t="s">
        <v>132</v>
      </c>
      <c r="BQ731" s="85" t="s">
        <v>132</v>
      </c>
      <c r="BR731" s="85" t="s">
        <v>807</v>
      </c>
      <c r="BS731" s="85" t="s">
        <v>807</v>
      </c>
      <c r="BT731" s="90"/>
      <c r="BU731" s="85" t="s">
        <v>1677</v>
      </c>
      <c r="BV731" s="85" t="s">
        <v>130</v>
      </c>
      <c r="BW731" s="91" t="s">
        <v>807</v>
      </c>
      <c r="BX731" s="85"/>
      <c r="BY731" s="91" t="s">
        <v>807</v>
      </c>
      <c r="BZ731" s="85" t="s">
        <v>807</v>
      </c>
      <c r="CA731" s="85" t="s">
        <v>807</v>
      </c>
      <c r="CB731" s="85"/>
      <c r="CC731" s="85"/>
      <c r="CD731" s="207" t="s">
        <v>807</v>
      </c>
      <c r="CE731" s="88" t="s">
        <v>1681</v>
      </c>
      <c r="CF731" s="80" t="str">
        <f t="shared" si="449"/>
        <v>DM</v>
      </c>
      <c r="CG731" s="98"/>
      <c r="CH731" s="98"/>
      <c r="CI731" s="50" t="e">
        <f t="shared" si="454"/>
        <v>#DIV/0!</v>
      </c>
      <c r="CJ731" s="18" t="str">
        <f t="shared" si="455"/>
        <v>SIN DATO</v>
      </c>
      <c r="CK731" s="95" t="e">
        <f>Hoja1!L733</f>
        <v>#NUM!</v>
      </c>
      <c r="CL731" s="10" t="s">
        <v>807</v>
      </c>
      <c r="CM731" s="94" t="s">
        <v>1221</v>
      </c>
      <c r="CN731" s="92"/>
      <c r="CO731" s="93">
        <v>2</v>
      </c>
      <c r="CP731" s="65" t="s">
        <v>1222</v>
      </c>
      <c r="CQ731" s="75">
        <v>1</v>
      </c>
      <c r="CR731" s="94" t="s">
        <v>1221</v>
      </c>
      <c r="CS731" s="75">
        <v>1</v>
      </c>
      <c r="CT731" s="110" t="s">
        <v>1707</v>
      </c>
      <c r="CU731" s="93" t="s">
        <v>807</v>
      </c>
      <c r="CV731" s="92"/>
      <c r="CW731" s="93"/>
      <c r="CX731" s="93"/>
      <c r="CY731" s="93" t="s">
        <v>807</v>
      </c>
      <c r="CZ731" s="93" t="s">
        <v>807</v>
      </c>
      <c r="DA731" s="75" t="s">
        <v>807</v>
      </c>
      <c r="DB731" s="92">
        <v>0</v>
      </c>
      <c r="DC731" s="75" t="str">
        <f t="shared" si="456"/>
        <v/>
      </c>
      <c r="DD731" s="16" t="str">
        <f t="shared" si="457"/>
        <v/>
      </c>
      <c r="DE731" s="16" t="str">
        <f t="shared" si="458"/>
        <v/>
      </c>
      <c r="DF731" s="16" t="str">
        <f t="shared" si="473"/>
        <v/>
      </c>
      <c r="DG731" s="16" t="str">
        <f t="shared" si="471"/>
        <v xml:space="preserve"> +  +  + </v>
      </c>
      <c r="DH731" s="16" t="str">
        <f t="shared" si="480"/>
        <v>DM</v>
      </c>
      <c r="DI731" s="98"/>
      <c r="DJ731" s="75" t="str">
        <f t="shared" si="460"/>
        <v>NO</v>
      </c>
      <c r="DL731" s="98"/>
      <c r="DM731" s="98"/>
      <c r="DN731" s="75" t="str">
        <f t="shared" si="461"/>
        <v>NO</v>
      </c>
      <c r="DO731" s="98"/>
      <c r="DP731" s="75" t="str">
        <f t="shared" si="462"/>
        <v>NO</v>
      </c>
      <c r="DQ731" s="98"/>
      <c r="DR731" s="75" t="str">
        <f t="shared" si="463"/>
        <v>NO</v>
      </c>
      <c r="DS731" s="98"/>
      <c r="DT731" s="75" t="str">
        <f t="shared" si="464"/>
        <v>NO</v>
      </c>
      <c r="DU731" s="98"/>
      <c r="DV731" s="75" t="str">
        <f t="shared" si="465"/>
        <v>NO</v>
      </c>
      <c r="DW731" s="98"/>
      <c r="DX731" s="75" t="str">
        <f t="shared" si="466"/>
        <v>NO</v>
      </c>
      <c r="DY731" s="98"/>
      <c r="DZ731" s="75" t="str">
        <f t="shared" si="467"/>
        <v>NO</v>
      </c>
      <c r="EA731" s="98"/>
      <c r="EB731" s="75" t="str">
        <f t="shared" si="468"/>
        <v>NO</v>
      </c>
      <c r="EC731" s="98" t="s">
        <v>807</v>
      </c>
      <c r="ED731" s="92" t="s">
        <v>1530</v>
      </c>
      <c r="EE731" s="92"/>
      <c r="EF731" s="98" t="s">
        <v>807</v>
      </c>
      <c r="EG731" s="94"/>
      <c r="EH731" s="99" t="s">
        <v>131</v>
      </c>
      <c r="EI731" s="99" t="s">
        <v>807</v>
      </c>
      <c r="EJ731" s="99"/>
      <c r="EK731" s="101"/>
      <c r="EL731" s="92"/>
      <c r="EM731" s="103"/>
      <c r="EN731" s="102"/>
      <c r="EO731" s="101"/>
      <c r="EP731" s="92"/>
      <c r="EQ731" s="101"/>
      <c r="ER731" s="99">
        <f t="shared" si="452"/>
        <v>0</v>
      </c>
      <c r="ES731" s="101"/>
      <c r="ET731" s="192"/>
      <c r="EU731" s="101"/>
      <c r="EV731" s="92"/>
      <c r="EW731" s="101"/>
      <c r="EX731" s="92"/>
      <c r="EY731" s="103"/>
      <c r="EZ731" s="92"/>
      <c r="FA731" s="102"/>
      <c r="FB731" s="102"/>
      <c r="FC731" s="92"/>
      <c r="FD731" s="92"/>
      <c r="FE731" s="103"/>
      <c r="FF731" s="105"/>
      <c r="FG731" s="101"/>
      <c r="FH731" s="105"/>
      <c r="FI731" s="92"/>
      <c r="FJ731" s="94"/>
      <c r="FK731" s="92"/>
      <c r="FL731" s="97"/>
      <c r="FM731" s="98" t="s">
        <v>1530</v>
      </c>
      <c r="FN731" s="114"/>
      <c r="FO731" s="107" t="s">
        <v>807</v>
      </c>
      <c r="FP731" s="107" t="s">
        <v>807</v>
      </c>
      <c r="FQ731" s="107" t="s">
        <v>807</v>
      </c>
      <c r="FR731" s="107" t="s">
        <v>807</v>
      </c>
      <c r="FS731" s="92" t="s">
        <v>807</v>
      </c>
      <c r="FT731" s="107" t="s">
        <v>807</v>
      </c>
      <c r="FU731" s="92"/>
      <c r="GM731" s="102"/>
    </row>
    <row r="732" spans="1:195" s="75" customFormat="1" x14ac:dyDescent="0.25">
      <c r="A732" s="85">
        <v>2022</v>
      </c>
      <c r="B732" s="76">
        <v>44926</v>
      </c>
      <c r="C732" s="85" t="s">
        <v>121</v>
      </c>
      <c r="D732" s="85" t="s">
        <v>122</v>
      </c>
      <c r="E732" s="85" t="s">
        <v>123</v>
      </c>
      <c r="F732" s="77">
        <f t="shared" si="472"/>
        <v>731</v>
      </c>
      <c r="G732" s="85" t="s">
        <v>1586</v>
      </c>
      <c r="H732" s="85">
        <v>86</v>
      </c>
      <c r="I732" s="85" t="s">
        <v>797</v>
      </c>
      <c r="J732" s="217" t="s">
        <v>1058</v>
      </c>
      <c r="K732" s="77" t="str">
        <f>VLOOKUP(J732,[1]CodMpios!$B$1075:$E$1087,4,FALSE)</f>
        <v>86865 - Valle Del Guamuez</v>
      </c>
      <c r="L732" s="77" t="str">
        <f>VLOOKUP($J732,[1]Coord_Mpios_X_Y!$B$102:$K$114,9,FALSE)</f>
        <v>0,412963687717</v>
      </c>
      <c r="M732" s="77" t="str">
        <f>VLOOKUP($J732,[1]Coord_Mpios_X_Y!$B$102:$K$114,10,FALSE)</f>
        <v>-76,884092895363</v>
      </c>
      <c r="N732" s="86" t="s">
        <v>1775</v>
      </c>
      <c r="O732" s="86" t="s">
        <v>1776</v>
      </c>
      <c r="P732" s="218"/>
      <c r="Q732" s="85" t="s">
        <v>126</v>
      </c>
      <c r="R732" s="108">
        <v>27357637</v>
      </c>
      <c r="S732" s="62" t="str">
        <f t="shared" si="453"/>
        <v>CC27357637</v>
      </c>
      <c r="T732" s="91" t="s">
        <v>1445</v>
      </c>
      <c r="U732" s="85" t="s">
        <v>1446</v>
      </c>
      <c r="V732" s="85" t="s">
        <v>1447</v>
      </c>
      <c r="W732" s="85" t="s">
        <v>176</v>
      </c>
      <c r="X732" s="193">
        <v>21072</v>
      </c>
      <c r="Y732" s="89">
        <f t="shared" si="469"/>
        <v>57</v>
      </c>
      <c r="Z732" s="63">
        <f>VLOOKUP($Y732,[1]Edades!$A$3:$H$153,4,FALSE)</f>
        <v>5</v>
      </c>
      <c r="AA732" s="63" t="str">
        <f>VLOOKUP($Y732,[1]Edades!$A$3:$H$153,6,FALSE)</f>
        <v>5 - Adultez</v>
      </c>
      <c r="AB732" s="63">
        <f>VLOOKUP($Y732,[1]Edades!$A$3:$H$153,7,FALSE)</f>
        <v>12</v>
      </c>
      <c r="AC732" s="63" t="str">
        <f>VLOOKUP($Y732,[1]Edades!$A$3:$H$153,8,FALSE)</f>
        <v>55-59</v>
      </c>
      <c r="AD732" s="91" t="s">
        <v>1590</v>
      </c>
      <c r="AE732" s="85">
        <v>2</v>
      </c>
      <c r="AF732" s="85" t="s">
        <v>807</v>
      </c>
      <c r="AG732" s="86" t="s">
        <v>1777</v>
      </c>
      <c r="AH732" s="85" t="s">
        <v>807</v>
      </c>
      <c r="AI732" s="85" t="s">
        <v>807</v>
      </c>
      <c r="AJ732" s="85" t="s">
        <v>807</v>
      </c>
      <c r="AK732" s="86" t="s">
        <v>1775</v>
      </c>
      <c r="AL732" s="86" t="s">
        <v>1600</v>
      </c>
      <c r="AM732" s="85" t="s">
        <v>1786</v>
      </c>
      <c r="AN732" s="85" t="s">
        <v>131</v>
      </c>
      <c r="AO732" s="85" t="s">
        <v>131</v>
      </c>
      <c r="AP732" s="85" t="s">
        <v>131</v>
      </c>
      <c r="AQ732" s="75" t="s">
        <v>1841</v>
      </c>
      <c r="AR732" s="53" t="str">
        <f t="shared" si="470"/>
        <v>86865 - Valle Del Guamuez</v>
      </c>
      <c r="AS732" s="85" t="s">
        <v>1668</v>
      </c>
      <c r="AT732" s="88">
        <v>3123393456</v>
      </c>
      <c r="AU732" s="85" t="s">
        <v>1219</v>
      </c>
      <c r="AV732" s="85"/>
      <c r="AW732" s="85"/>
      <c r="AX732" s="85"/>
      <c r="AY732" s="85"/>
      <c r="AZ732" s="85"/>
      <c r="BA732" s="85">
        <v>86</v>
      </c>
      <c r="BB732" s="85" t="s">
        <v>1778</v>
      </c>
      <c r="BC732" s="85">
        <v>86865</v>
      </c>
      <c r="BD732" s="85" t="s">
        <v>1668</v>
      </c>
      <c r="BE732" s="89">
        <v>860010017201</v>
      </c>
      <c r="BF732" s="49" t="s">
        <v>1084</v>
      </c>
      <c r="BG732" s="85" t="s">
        <v>1779</v>
      </c>
      <c r="BH732" s="85" t="s">
        <v>1780</v>
      </c>
      <c r="BI732" s="85">
        <v>4201616</v>
      </c>
      <c r="BJ732" s="85"/>
      <c r="BK732" s="85"/>
      <c r="BL732" s="85" t="s">
        <v>807</v>
      </c>
      <c r="BM732" s="85" t="s">
        <v>807</v>
      </c>
      <c r="BN732" s="85" t="s">
        <v>132</v>
      </c>
      <c r="BO732" s="85">
        <v>0</v>
      </c>
      <c r="BP732" s="85" t="s">
        <v>132</v>
      </c>
      <c r="BQ732" s="85" t="s">
        <v>132</v>
      </c>
      <c r="BR732" s="85" t="s">
        <v>807</v>
      </c>
      <c r="BS732" s="85" t="s">
        <v>807</v>
      </c>
      <c r="BT732" s="90"/>
      <c r="BU732" s="85" t="s">
        <v>1677</v>
      </c>
      <c r="BV732" s="85" t="s">
        <v>130</v>
      </c>
      <c r="BW732" s="85" t="s">
        <v>807</v>
      </c>
      <c r="BX732" s="85"/>
      <c r="BY732" s="91" t="s">
        <v>807</v>
      </c>
      <c r="BZ732" s="85" t="s">
        <v>807</v>
      </c>
      <c r="CA732" s="85" t="s">
        <v>807</v>
      </c>
      <c r="CB732" s="85"/>
      <c r="CC732" s="85"/>
      <c r="CD732" s="207" t="s">
        <v>807</v>
      </c>
      <c r="CE732" s="88" t="s">
        <v>1681</v>
      </c>
      <c r="CF732" s="80" t="str">
        <f t="shared" si="449"/>
        <v>HTA</v>
      </c>
      <c r="CG732" s="98"/>
      <c r="CH732" s="98"/>
      <c r="CI732" s="50" t="e">
        <f t="shared" si="454"/>
        <v>#DIV/0!</v>
      </c>
      <c r="CJ732" s="18" t="str">
        <f t="shared" si="455"/>
        <v>SIN DATO</v>
      </c>
      <c r="CK732" s="95" t="e">
        <f>Hoja1!L734</f>
        <v>#NUM!</v>
      </c>
      <c r="CL732" s="10" t="s">
        <v>807</v>
      </c>
      <c r="CM732" s="94" t="s">
        <v>1221</v>
      </c>
      <c r="CN732" s="92"/>
      <c r="CO732" s="75">
        <v>1</v>
      </c>
      <c r="CP732" s="119" t="str">
        <f t="shared" ref="CP732:CP737" si="481">CM732</f>
        <v>01/01/1800</v>
      </c>
      <c r="CQ732" s="75">
        <v>2</v>
      </c>
      <c r="CR732" s="65" t="s">
        <v>1222</v>
      </c>
      <c r="CS732" s="75">
        <v>0</v>
      </c>
      <c r="CT732" s="110" t="s">
        <v>131</v>
      </c>
      <c r="CU732" s="93" t="s">
        <v>807</v>
      </c>
      <c r="CV732" s="92"/>
      <c r="CW732" s="93"/>
      <c r="CX732" s="93"/>
      <c r="CY732" s="93" t="s">
        <v>807</v>
      </c>
      <c r="CZ732" s="93" t="s">
        <v>807</v>
      </c>
      <c r="DA732" s="75" t="s">
        <v>807</v>
      </c>
      <c r="DB732" s="92">
        <v>0</v>
      </c>
      <c r="DC732" s="75" t="str">
        <f t="shared" si="456"/>
        <v/>
      </c>
      <c r="DD732" s="16" t="str">
        <f t="shared" si="457"/>
        <v/>
      </c>
      <c r="DE732" s="16" t="str">
        <f t="shared" si="458"/>
        <v/>
      </c>
      <c r="DF732" s="16" t="str">
        <f t="shared" si="473"/>
        <v/>
      </c>
      <c r="DG732" s="16" t="str">
        <f t="shared" si="471"/>
        <v xml:space="preserve"> +  +  + </v>
      </c>
      <c r="DH732" s="16" t="str">
        <f t="shared" si="480"/>
        <v>HTA</v>
      </c>
      <c r="DI732" s="98"/>
      <c r="DJ732" s="75" t="str">
        <f t="shared" si="460"/>
        <v>NO</v>
      </c>
      <c r="DL732" s="98"/>
      <c r="DM732" s="98"/>
      <c r="DN732" s="75" t="str">
        <f t="shared" si="461"/>
        <v>NO</v>
      </c>
      <c r="DO732" s="98"/>
      <c r="DP732" s="75" t="str">
        <f t="shared" si="462"/>
        <v>NO</v>
      </c>
      <c r="DQ732" s="98"/>
      <c r="DR732" s="75" t="str">
        <f t="shared" si="463"/>
        <v>NO</v>
      </c>
      <c r="DS732" s="98"/>
      <c r="DT732" s="75" t="str">
        <f t="shared" si="464"/>
        <v>NO</v>
      </c>
      <c r="DU732" s="98"/>
      <c r="DV732" s="75" t="str">
        <f t="shared" si="465"/>
        <v>NO</v>
      </c>
      <c r="DW732" s="98"/>
      <c r="DX732" s="75" t="str">
        <f t="shared" si="466"/>
        <v>NO</v>
      </c>
      <c r="DY732" s="98"/>
      <c r="DZ732" s="75" t="str">
        <f t="shared" si="467"/>
        <v>NO</v>
      </c>
      <c r="EA732" s="98"/>
      <c r="EB732" s="75" t="str">
        <f t="shared" si="468"/>
        <v>NO</v>
      </c>
      <c r="EC732" s="98" t="s">
        <v>807</v>
      </c>
      <c r="ED732" s="92" t="s">
        <v>1530</v>
      </c>
      <c r="EE732" s="92"/>
      <c r="EF732" s="98" t="s">
        <v>807</v>
      </c>
      <c r="EG732" s="94"/>
      <c r="EH732" s="99" t="s">
        <v>131</v>
      </c>
      <c r="EI732" s="99" t="s">
        <v>807</v>
      </c>
      <c r="EJ732" s="99"/>
      <c r="EK732" s="101"/>
      <c r="EL732" s="92"/>
      <c r="EM732" s="103"/>
      <c r="EN732" s="102"/>
      <c r="EO732" s="101"/>
      <c r="EP732" s="92"/>
      <c r="EQ732" s="101"/>
      <c r="ER732" s="99">
        <f t="shared" si="452"/>
        <v>0</v>
      </c>
      <c r="ES732" s="101"/>
      <c r="ET732" s="192"/>
      <c r="EU732" s="101"/>
      <c r="EV732" s="92"/>
      <c r="EW732" s="101"/>
      <c r="EX732" s="92"/>
      <c r="EY732" s="103"/>
      <c r="EZ732" s="92"/>
      <c r="FA732" s="102"/>
      <c r="FB732" s="102"/>
      <c r="FC732" s="92"/>
      <c r="FD732" s="92"/>
      <c r="FE732" s="103"/>
      <c r="FF732" s="105"/>
      <c r="FG732" s="101"/>
      <c r="FH732" s="105"/>
      <c r="FI732" s="92"/>
      <c r="FJ732" s="94"/>
      <c r="FK732" s="92"/>
      <c r="FL732" s="97"/>
      <c r="FM732" s="98" t="s">
        <v>1530</v>
      </c>
      <c r="FN732" s="107"/>
      <c r="FO732" s="107" t="s">
        <v>807</v>
      </c>
      <c r="FP732" s="107" t="s">
        <v>807</v>
      </c>
      <c r="FQ732" s="107" t="s">
        <v>807</v>
      </c>
      <c r="FR732" s="107" t="s">
        <v>807</v>
      </c>
      <c r="FS732" s="92" t="s">
        <v>807</v>
      </c>
      <c r="FT732" s="107" t="s">
        <v>807</v>
      </c>
      <c r="FU732" s="92" t="s">
        <v>2126</v>
      </c>
      <c r="GM732" s="102"/>
    </row>
    <row r="733" spans="1:195" s="75" customFormat="1" x14ac:dyDescent="0.25">
      <c r="A733" s="85">
        <v>2022</v>
      </c>
      <c r="B733" s="76">
        <v>44926</v>
      </c>
      <c r="C733" s="85" t="s">
        <v>121</v>
      </c>
      <c r="D733" s="85" t="s">
        <v>122</v>
      </c>
      <c r="E733" s="85" t="s">
        <v>1475</v>
      </c>
      <c r="F733" s="77">
        <f t="shared" si="472"/>
        <v>732</v>
      </c>
      <c r="G733" s="85" t="s">
        <v>1586</v>
      </c>
      <c r="H733" s="85">
        <v>86</v>
      </c>
      <c r="I733" s="85" t="s">
        <v>797</v>
      </c>
      <c r="J733" s="217" t="s">
        <v>911</v>
      </c>
      <c r="K733" s="77" t="str">
        <f>VLOOKUP(J733,[1]CodMpios!$B$1075:$E$1087,4,FALSE)</f>
        <v>86568 - Puerto Asís</v>
      </c>
      <c r="L733" s="77" t="str">
        <f>VLOOKUP($J733,[1]Coord_Mpios_X_Y!$B$102:$K$114,9,FALSE)</f>
        <v>0,478611463602</v>
      </c>
      <c r="M733" s="77" t="str">
        <f>VLOOKUP($J733,[1]Coord_Mpios_X_Y!$B$102:$K$114,10,FALSE)</f>
        <v>-76,328200149562</v>
      </c>
      <c r="N733" s="86" t="s">
        <v>1775</v>
      </c>
      <c r="O733" s="86" t="s">
        <v>1776</v>
      </c>
      <c r="P733" s="218"/>
      <c r="Q733" s="85" t="s">
        <v>126</v>
      </c>
      <c r="R733" s="108">
        <v>27358987</v>
      </c>
      <c r="S733" s="62" t="str">
        <f t="shared" si="453"/>
        <v>CC27358987</v>
      </c>
      <c r="T733" s="91" t="s">
        <v>550</v>
      </c>
      <c r="U733" s="85" t="s">
        <v>530</v>
      </c>
      <c r="V733" s="91" t="s">
        <v>640</v>
      </c>
      <c r="W733" s="85" t="s">
        <v>588</v>
      </c>
      <c r="X733" s="87">
        <v>21105</v>
      </c>
      <c r="Y733" s="89">
        <f t="shared" si="469"/>
        <v>57</v>
      </c>
      <c r="Z733" s="63">
        <f>VLOOKUP($Y733,[1]Edades!$A$3:$H$153,4,FALSE)</f>
        <v>5</v>
      </c>
      <c r="AA733" s="63" t="str">
        <f>VLOOKUP($Y733,[1]Edades!$A$3:$H$153,6,FALSE)</f>
        <v>5 - Adultez</v>
      </c>
      <c r="AB733" s="63">
        <f>VLOOKUP($Y733,[1]Edades!$A$3:$H$153,7,FALSE)</f>
        <v>12</v>
      </c>
      <c r="AC733" s="63" t="str">
        <f>VLOOKUP($Y733,[1]Edades!$A$3:$H$153,8,FALSE)</f>
        <v>55-59</v>
      </c>
      <c r="AD733" s="91" t="s">
        <v>1590</v>
      </c>
      <c r="AE733" s="85">
        <v>2</v>
      </c>
      <c r="AF733" s="85" t="s">
        <v>807</v>
      </c>
      <c r="AG733" s="86" t="s">
        <v>363</v>
      </c>
      <c r="AH733" s="86" t="s">
        <v>130</v>
      </c>
      <c r="AI733" s="85" t="s">
        <v>807</v>
      </c>
      <c r="AJ733" s="85" t="s">
        <v>807</v>
      </c>
      <c r="AK733" s="86" t="s">
        <v>1775</v>
      </c>
      <c r="AL733" s="86" t="s">
        <v>1600</v>
      </c>
      <c r="AM733" s="85" t="s">
        <v>1786</v>
      </c>
      <c r="AN733" s="85" t="s">
        <v>131</v>
      </c>
      <c r="AO733" s="85" t="s">
        <v>131</v>
      </c>
      <c r="AP733" s="85" t="s">
        <v>131</v>
      </c>
      <c r="AQ733" s="75" t="s">
        <v>1841</v>
      </c>
      <c r="AR733" s="53" t="str">
        <f t="shared" si="470"/>
        <v>86568 - Puerto Asís</v>
      </c>
      <c r="AS733" s="85" t="s">
        <v>1655</v>
      </c>
      <c r="AT733" s="85">
        <v>3102317414</v>
      </c>
      <c r="AU733" s="85" t="s">
        <v>1219</v>
      </c>
      <c r="AV733" s="85"/>
      <c r="AW733" s="85"/>
      <c r="AX733" s="85"/>
      <c r="AY733" s="85"/>
      <c r="AZ733" s="85"/>
      <c r="BA733" s="85">
        <v>86</v>
      </c>
      <c r="BB733" s="85" t="s">
        <v>1778</v>
      </c>
      <c r="BC733" s="85">
        <v>86568</v>
      </c>
      <c r="BD733" s="85" t="s">
        <v>1655</v>
      </c>
      <c r="BE733" s="89">
        <v>860010017201</v>
      </c>
      <c r="BF733" s="49" t="s">
        <v>1081</v>
      </c>
      <c r="BG733" s="85" t="s">
        <v>1779</v>
      </c>
      <c r="BH733" s="85" t="s">
        <v>1780</v>
      </c>
      <c r="BI733" s="85">
        <v>4201616</v>
      </c>
      <c r="BJ733" s="85"/>
      <c r="BK733" s="85"/>
      <c r="BL733" s="85" t="s">
        <v>807</v>
      </c>
      <c r="BM733" s="85" t="s">
        <v>130</v>
      </c>
      <c r="BN733" s="85" t="s">
        <v>132</v>
      </c>
      <c r="BO733" s="85">
        <v>0</v>
      </c>
      <c r="BP733" s="85" t="s">
        <v>132</v>
      </c>
      <c r="BQ733" s="85" t="s">
        <v>132</v>
      </c>
      <c r="BR733" s="85" t="s">
        <v>807</v>
      </c>
      <c r="BS733" s="85" t="s">
        <v>807</v>
      </c>
      <c r="BT733" s="90">
        <v>44520</v>
      </c>
      <c r="BU733" s="85" t="s">
        <v>1677</v>
      </c>
      <c r="BV733" s="85" t="s">
        <v>130</v>
      </c>
      <c r="BW733" s="91" t="s">
        <v>1609</v>
      </c>
      <c r="BX733" s="85"/>
      <c r="BY733" s="88" t="s">
        <v>130</v>
      </c>
      <c r="BZ733" s="85" t="s">
        <v>807</v>
      </c>
      <c r="CA733" s="85" t="s">
        <v>807</v>
      </c>
      <c r="CB733" s="85"/>
      <c r="CC733" s="85"/>
      <c r="CD733" s="85" t="s">
        <v>131</v>
      </c>
      <c r="CE733" s="88" t="s">
        <v>1681</v>
      </c>
      <c r="CF733" s="80" t="str">
        <f t="shared" si="449"/>
        <v>HTA + DM</v>
      </c>
      <c r="CG733" s="109">
        <v>80</v>
      </c>
      <c r="CH733" s="95">
        <v>163</v>
      </c>
      <c r="CI733" s="50">
        <f t="shared" si="454"/>
        <v>30.110278896458279</v>
      </c>
      <c r="CJ733" s="18" t="str">
        <f t="shared" si="455"/>
        <v>OBESIDAD</v>
      </c>
      <c r="CK733" s="95">
        <f>Hoja1!L735</f>
        <v>14</v>
      </c>
      <c r="CL733" s="10" t="s">
        <v>1113</v>
      </c>
      <c r="CM733" s="94" t="s">
        <v>1221</v>
      </c>
      <c r="CN733" s="92"/>
      <c r="CO733" s="75">
        <v>1</v>
      </c>
      <c r="CP733" s="119" t="str">
        <f t="shared" si="481"/>
        <v>01/01/1800</v>
      </c>
      <c r="CQ733" s="75">
        <v>1</v>
      </c>
      <c r="CR733" s="98">
        <v>44520</v>
      </c>
      <c r="CS733" s="75">
        <v>1</v>
      </c>
      <c r="CT733" s="110" t="s">
        <v>1707</v>
      </c>
      <c r="CU733" s="93" t="s">
        <v>807</v>
      </c>
      <c r="CV733" s="92"/>
      <c r="CW733" s="102">
        <v>110</v>
      </c>
      <c r="CX733" s="102">
        <v>70</v>
      </c>
      <c r="CY733" s="93" t="s">
        <v>807</v>
      </c>
      <c r="CZ733" s="92" t="s">
        <v>130</v>
      </c>
      <c r="DA733" s="75" t="s">
        <v>807</v>
      </c>
      <c r="DB733" s="92">
        <v>0</v>
      </c>
      <c r="DC733" s="75" t="str">
        <f t="shared" si="456"/>
        <v/>
      </c>
      <c r="DD733" s="16" t="str">
        <f t="shared" si="457"/>
        <v/>
      </c>
      <c r="DE733" s="16" t="str">
        <f t="shared" si="458"/>
        <v/>
      </c>
      <c r="DF733" s="16" t="str">
        <f t="shared" si="473"/>
        <v/>
      </c>
      <c r="DG733" s="16" t="str">
        <f t="shared" si="471"/>
        <v xml:space="preserve"> +  +  + </v>
      </c>
      <c r="DH733" s="16" t="str">
        <f>E733</f>
        <v>HTA + DM</v>
      </c>
      <c r="DI733" s="98">
        <v>43554</v>
      </c>
      <c r="DJ733" s="75" t="str">
        <f t="shared" si="460"/>
        <v>SI</v>
      </c>
      <c r="DL733" s="98"/>
      <c r="DM733" s="98">
        <v>44460</v>
      </c>
      <c r="DN733" s="75" t="str">
        <f t="shared" si="461"/>
        <v>SI</v>
      </c>
      <c r="DO733" s="98"/>
      <c r="DP733" s="75" t="str">
        <f t="shared" si="462"/>
        <v>NO</v>
      </c>
      <c r="DQ733" s="98"/>
      <c r="DR733" s="75" t="str">
        <f t="shared" si="463"/>
        <v>NO</v>
      </c>
      <c r="DS733" s="98">
        <v>43075</v>
      </c>
      <c r="DT733" s="75" t="str">
        <f t="shared" si="464"/>
        <v>SI</v>
      </c>
      <c r="DU733" s="98"/>
      <c r="DV733" s="75" t="str">
        <f t="shared" si="465"/>
        <v>NO</v>
      </c>
      <c r="DW733" s="98"/>
      <c r="DX733" s="75" t="str">
        <f t="shared" si="466"/>
        <v>NO</v>
      </c>
      <c r="DY733" s="98">
        <v>44483</v>
      </c>
      <c r="DZ733" s="75" t="str">
        <f t="shared" si="467"/>
        <v>SI</v>
      </c>
      <c r="EA733" s="98"/>
      <c r="EB733" s="75" t="str">
        <f t="shared" si="468"/>
        <v>NO</v>
      </c>
      <c r="EC733" s="98" t="s">
        <v>807</v>
      </c>
      <c r="ED733" s="92" t="s">
        <v>1530</v>
      </c>
      <c r="EE733" s="92"/>
      <c r="EF733" s="98" t="s">
        <v>807</v>
      </c>
      <c r="EG733" s="94"/>
      <c r="EH733" s="99"/>
      <c r="EI733" s="99" t="s">
        <v>807</v>
      </c>
      <c r="EJ733" s="99"/>
      <c r="EK733" s="101">
        <v>44502</v>
      </c>
      <c r="EL733" s="92">
        <v>0.7</v>
      </c>
      <c r="EM733" s="103">
        <v>44502</v>
      </c>
      <c r="EN733" s="102">
        <v>186</v>
      </c>
      <c r="EO733" s="101">
        <v>44502</v>
      </c>
      <c r="EP733" s="92">
        <v>226</v>
      </c>
      <c r="EQ733" s="101">
        <v>44502</v>
      </c>
      <c r="ER733" s="99">
        <f t="shared" si="452"/>
        <v>159.4</v>
      </c>
      <c r="ES733" s="101">
        <v>44502</v>
      </c>
      <c r="ET733" s="192">
        <v>45</v>
      </c>
      <c r="EU733" s="101">
        <v>44502</v>
      </c>
      <c r="EV733" s="92">
        <v>108</v>
      </c>
      <c r="EW733" s="101">
        <v>44351</v>
      </c>
      <c r="EX733" s="92"/>
      <c r="EY733" s="103">
        <v>44502</v>
      </c>
      <c r="EZ733" s="92">
        <v>7.6</v>
      </c>
      <c r="FA733" s="102"/>
      <c r="FB733" s="102"/>
      <c r="FC733" s="92"/>
      <c r="FD733" s="92"/>
      <c r="FE733" s="103">
        <v>43454</v>
      </c>
      <c r="FF733" s="105">
        <v>1.8</v>
      </c>
      <c r="FG733" s="101">
        <v>43454</v>
      </c>
      <c r="FH733" s="104" t="s">
        <v>2131</v>
      </c>
      <c r="FI733" s="92"/>
      <c r="FJ733" s="94"/>
      <c r="FK733" s="92"/>
      <c r="FL733" s="97">
        <v>44520</v>
      </c>
      <c r="FM733" s="98" t="s">
        <v>1530</v>
      </c>
      <c r="FN733" s="97">
        <v>44612</v>
      </c>
      <c r="FO733" s="107" t="s">
        <v>807</v>
      </c>
      <c r="FP733" s="92" t="s">
        <v>132</v>
      </c>
      <c r="FQ733" s="92" t="s">
        <v>132</v>
      </c>
      <c r="FR733" s="92" t="s">
        <v>132</v>
      </c>
      <c r="FS733" s="107" t="s">
        <v>807</v>
      </c>
      <c r="FT733" s="92" t="s">
        <v>132</v>
      </c>
      <c r="FU733" s="92"/>
      <c r="GM733" s="102"/>
    </row>
    <row r="734" spans="1:195" s="75" customFormat="1" x14ac:dyDescent="0.25">
      <c r="A734" s="85">
        <v>2022</v>
      </c>
      <c r="B734" s="76">
        <v>44926</v>
      </c>
      <c r="C734" s="85" t="s">
        <v>121</v>
      </c>
      <c r="D734" s="85" t="s">
        <v>122</v>
      </c>
      <c r="E734" s="85" t="s">
        <v>123</v>
      </c>
      <c r="F734" s="77">
        <f t="shared" si="472"/>
        <v>733</v>
      </c>
      <c r="G734" s="85" t="s">
        <v>1586</v>
      </c>
      <c r="H734" s="85">
        <v>86</v>
      </c>
      <c r="I734" s="85" t="s">
        <v>797</v>
      </c>
      <c r="J734" s="217" t="s">
        <v>1058</v>
      </c>
      <c r="K734" s="77" t="str">
        <f>VLOOKUP(J734,[1]CodMpios!$B$1075:$E$1087,4,FALSE)</f>
        <v>86865 - Valle Del Guamuez</v>
      </c>
      <c r="L734" s="77" t="str">
        <f>VLOOKUP($J734,[1]Coord_Mpios_X_Y!$B$102:$K$114,9,FALSE)</f>
        <v>0,412963687717</v>
      </c>
      <c r="M734" s="77" t="str">
        <f>VLOOKUP($J734,[1]Coord_Mpios_X_Y!$B$102:$K$114,10,FALSE)</f>
        <v>-76,884092895363</v>
      </c>
      <c r="N734" s="86" t="s">
        <v>1775</v>
      </c>
      <c r="O734" s="86" t="s">
        <v>1776</v>
      </c>
      <c r="P734" s="218"/>
      <c r="Q734" s="85" t="s">
        <v>126</v>
      </c>
      <c r="R734" s="108">
        <v>27359842</v>
      </c>
      <c r="S734" s="62" t="str">
        <f t="shared" si="453"/>
        <v>CC27359842</v>
      </c>
      <c r="T734" s="91" t="s">
        <v>238</v>
      </c>
      <c r="U734" s="85" t="s">
        <v>1060</v>
      </c>
      <c r="V734" s="85" t="s">
        <v>1423</v>
      </c>
      <c r="W734" s="85" t="s">
        <v>245</v>
      </c>
      <c r="X734" s="193">
        <v>23131</v>
      </c>
      <c r="Y734" s="89">
        <f t="shared" si="469"/>
        <v>63</v>
      </c>
      <c r="Z734" s="63">
        <f>VLOOKUP($Y734,[1]Edades!$A$3:$H$153,4,FALSE)</f>
        <v>6</v>
      </c>
      <c r="AA734" s="63" t="str">
        <f>VLOOKUP($Y734,[1]Edades!$A$3:$H$153,6,FALSE)</f>
        <v>6 - Persona mayor</v>
      </c>
      <c r="AB734" s="63">
        <f>VLOOKUP($Y734,[1]Edades!$A$3:$H$153,7,FALSE)</f>
        <v>13</v>
      </c>
      <c r="AC734" s="63" t="str">
        <f>VLOOKUP($Y734,[1]Edades!$A$3:$H$153,8,FALSE)</f>
        <v>60-64</v>
      </c>
      <c r="AD734" s="91" t="s">
        <v>1590</v>
      </c>
      <c r="AE734" s="85">
        <v>2</v>
      </c>
      <c r="AF734" s="85" t="s">
        <v>807</v>
      </c>
      <c r="AG734" s="86" t="s">
        <v>1777</v>
      </c>
      <c r="AH734" s="85" t="s">
        <v>807</v>
      </c>
      <c r="AI734" s="85" t="s">
        <v>1595</v>
      </c>
      <c r="AJ734" s="85" t="s">
        <v>807</v>
      </c>
      <c r="AK734" s="86" t="s">
        <v>1775</v>
      </c>
      <c r="AL734" s="85" t="s">
        <v>807</v>
      </c>
      <c r="AM734" s="85" t="s">
        <v>1786</v>
      </c>
      <c r="AN734" s="85" t="s">
        <v>131</v>
      </c>
      <c r="AO734" s="85" t="s">
        <v>131</v>
      </c>
      <c r="AP734" s="85" t="s">
        <v>131</v>
      </c>
      <c r="AQ734" s="75" t="s">
        <v>1841</v>
      </c>
      <c r="AR734" s="53" t="str">
        <f t="shared" si="470"/>
        <v>86865 - Valle Del Guamuez</v>
      </c>
      <c r="AS734" s="85" t="s">
        <v>1668</v>
      </c>
      <c r="AT734" s="174">
        <v>3125068099</v>
      </c>
      <c r="AU734" s="85" t="s">
        <v>1219</v>
      </c>
      <c r="AV734" s="85"/>
      <c r="AW734" s="85"/>
      <c r="AX734" s="85"/>
      <c r="AY734" s="85"/>
      <c r="AZ734" s="85"/>
      <c r="BA734" s="85">
        <v>86</v>
      </c>
      <c r="BB734" s="85" t="s">
        <v>1778</v>
      </c>
      <c r="BC734" s="85">
        <v>86865</v>
      </c>
      <c r="BD734" s="85" t="s">
        <v>1668</v>
      </c>
      <c r="BE734" s="89">
        <v>860010017201</v>
      </c>
      <c r="BF734" s="49" t="s">
        <v>1084</v>
      </c>
      <c r="BG734" s="85" t="s">
        <v>1779</v>
      </c>
      <c r="BH734" s="85" t="s">
        <v>1780</v>
      </c>
      <c r="BI734" s="85">
        <v>4201616</v>
      </c>
      <c r="BJ734" s="85"/>
      <c r="BK734" s="85"/>
      <c r="BL734" s="85" t="s">
        <v>807</v>
      </c>
      <c r="BM734" s="85" t="s">
        <v>130</v>
      </c>
      <c r="BN734" s="85" t="s">
        <v>132</v>
      </c>
      <c r="BO734" s="85">
        <v>0</v>
      </c>
      <c r="BP734" s="85" t="s">
        <v>132</v>
      </c>
      <c r="BQ734" s="85" t="s">
        <v>132</v>
      </c>
      <c r="BR734" s="127" t="s">
        <v>2241</v>
      </c>
      <c r="BS734" s="85" t="s">
        <v>807</v>
      </c>
      <c r="BT734" s="90"/>
      <c r="BU734" s="85" t="s">
        <v>1677</v>
      </c>
      <c r="BV734" s="85" t="s">
        <v>130</v>
      </c>
      <c r="BW734" s="85" t="s">
        <v>807</v>
      </c>
      <c r="BX734" s="85"/>
      <c r="BY734" s="91" t="s">
        <v>807</v>
      </c>
      <c r="BZ734" s="85" t="s">
        <v>807</v>
      </c>
      <c r="CA734" s="85" t="s">
        <v>807</v>
      </c>
      <c r="CB734" s="85"/>
      <c r="CC734" s="85"/>
      <c r="CD734" s="207" t="s">
        <v>807</v>
      </c>
      <c r="CE734" s="88" t="s">
        <v>1681</v>
      </c>
      <c r="CF734" s="80" t="str">
        <f t="shared" si="449"/>
        <v>HTA</v>
      </c>
      <c r="CG734" s="98"/>
      <c r="CH734" s="98"/>
      <c r="CI734" s="50" t="e">
        <f t="shared" si="454"/>
        <v>#DIV/0!</v>
      </c>
      <c r="CJ734" s="18" t="str">
        <f t="shared" si="455"/>
        <v>SIN DATO</v>
      </c>
      <c r="CK734" s="95" t="e">
        <f>Hoja1!L736</f>
        <v>#NUM!</v>
      </c>
      <c r="CL734" s="10" t="s">
        <v>807</v>
      </c>
      <c r="CM734" s="94" t="s">
        <v>1221</v>
      </c>
      <c r="CN734" s="92"/>
      <c r="CO734" s="75">
        <v>1</v>
      </c>
      <c r="CP734" s="119" t="str">
        <f t="shared" si="481"/>
        <v>01/01/1800</v>
      </c>
      <c r="CQ734" s="75">
        <v>2</v>
      </c>
      <c r="CR734" s="65" t="s">
        <v>1222</v>
      </c>
      <c r="CS734" s="75">
        <v>0</v>
      </c>
      <c r="CT734" s="110" t="s">
        <v>131</v>
      </c>
      <c r="CU734" s="93" t="s">
        <v>807</v>
      </c>
      <c r="CV734" s="92"/>
      <c r="CW734" s="93"/>
      <c r="CX734" s="93"/>
      <c r="CY734" s="93" t="s">
        <v>807</v>
      </c>
      <c r="CZ734" s="93" t="s">
        <v>807</v>
      </c>
      <c r="DA734" s="75" t="s">
        <v>807</v>
      </c>
      <c r="DB734" s="92">
        <v>0</v>
      </c>
      <c r="DC734" s="75" t="str">
        <f t="shared" si="456"/>
        <v/>
      </c>
      <c r="DD734" s="16" t="str">
        <f t="shared" si="457"/>
        <v/>
      </c>
      <c r="DE734" s="16" t="str">
        <f t="shared" si="458"/>
        <v/>
      </c>
      <c r="DF734" s="16" t="str">
        <f t="shared" si="473"/>
        <v/>
      </c>
      <c r="DG734" s="16" t="str">
        <f t="shared" si="471"/>
        <v xml:space="preserve"> +  +  + </v>
      </c>
      <c r="DH734" s="16" t="str">
        <f>E734</f>
        <v>HTA</v>
      </c>
      <c r="DI734" s="98"/>
      <c r="DJ734" s="75" t="str">
        <f t="shared" si="460"/>
        <v>NO</v>
      </c>
      <c r="DL734" s="98"/>
      <c r="DM734" s="98"/>
      <c r="DN734" s="75" t="str">
        <f t="shared" si="461"/>
        <v>NO</v>
      </c>
      <c r="DO734" s="98"/>
      <c r="DP734" s="75" t="str">
        <f t="shared" si="462"/>
        <v>NO</v>
      </c>
      <c r="DQ734" s="98"/>
      <c r="DR734" s="75" t="str">
        <f t="shared" si="463"/>
        <v>NO</v>
      </c>
      <c r="DS734" s="98"/>
      <c r="DT734" s="75" t="str">
        <f t="shared" si="464"/>
        <v>NO</v>
      </c>
      <c r="DU734" s="98"/>
      <c r="DV734" s="75" t="str">
        <f t="shared" si="465"/>
        <v>NO</v>
      </c>
      <c r="DW734" s="98"/>
      <c r="DX734" s="75" t="str">
        <f t="shared" si="466"/>
        <v>NO</v>
      </c>
      <c r="DY734" s="98"/>
      <c r="DZ734" s="75" t="str">
        <f t="shared" si="467"/>
        <v>NO</v>
      </c>
      <c r="EA734" s="98"/>
      <c r="EB734" s="75" t="str">
        <f t="shared" si="468"/>
        <v>NO</v>
      </c>
      <c r="EC734" s="98" t="s">
        <v>807</v>
      </c>
      <c r="ED734" s="92" t="s">
        <v>1530</v>
      </c>
      <c r="EE734" s="92"/>
      <c r="EF734" s="98" t="s">
        <v>807</v>
      </c>
      <c r="EG734" s="94"/>
      <c r="EH734" s="99" t="s">
        <v>131</v>
      </c>
      <c r="EI734" s="99" t="s">
        <v>807</v>
      </c>
      <c r="EJ734" s="99"/>
      <c r="EK734" s="101"/>
      <c r="EL734" s="92">
        <v>1.1000000000000001</v>
      </c>
      <c r="EM734" s="103"/>
      <c r="EN734" s="102"/>
      <c r="EO734" s="101"/>
      <c r="EP734" s="92">
        <v>279</v>
      </c>
      <c r="EQ734" s="101"/>
      <c r="ER734" s="99">
        <f t="shared" si="452"/>
        <v>175.6</v>
      </c>
      <c r="ES734" s="101"/>
      <c r="ET734" s="192">
        <v>69</v>
      </c>
      <c r="EU734" s="101"/>
      <c r="EV734" s="92">
        <v>172</v>
      </c>
      <c r="EW734" s="101"/>
      <c r="EX734" s="92">
        <v>52</v>
      </c>
      <c r="EY734" s="103"/>
      <c r="EZ734" s="92"/>
      <c r="FA734" s="102"/>
      <c r="FB734" s="102"/>
      <c r="FC734" s="92"/>
      <c r="FD734" s="92"/>
      <c r="FE734" s="103"/>
      <c r="FF734" s="105"/>
      <c r="FG734" s="101"/>
      <c r="FH734" s="105"/>
      <c r="FI734" s="92"/>
      <c r="FJ734" s="94"/>
      <c r="FK734" s="92"/>
      <c r="FL734" s="98">
        <v>44883</v>
      </c>
      <c r="FM734" s="98" t="s">
        <v>1530</v>
      </c>
      <c r="FN734" s="97">
        <v>44975</v>
      </c>
      <c r="FO734" s="107"/>
      <c r="FP734" s="107" t="s">
        <v>807</v>
      </c>
      <c r="FQ734" s="107" t="s">
        <v>807</v>
      </c>
      <c r="FR734" s="107" t="s">
        <v>807</v>
      </c>
      <c r="FS734" s="92" t="s">
        <v>807</v>
      </c>
      <c r="FT734" s="107" t="s">
        <v>807</v>
      </c>
      <c r="FU734" s="92" t="s">
        <v>2132</v>
      </c>
      <c r="GM734" s="102"/>
    </row>
    <row r="735" spans="1:195" s="75" customFormat="1" x14ac:dyDescent="0.25">
      <c r="A735" s="85">
        <v>2022</v>
      </c>
      <c r="B735" s="76">
        <v>44926</v>
      </c>
      <c r="C735" s="85" t="s">
        <v>121</v>
      </c>
      <c r="D735" s="85" t="s">
        <v>122</v>
      </c>
      <c r="E735" s="85" t="s">
        <v>123</v>
      </c>
      <c r="F735" s="77">
        <f t="shared" si="472"/>
        <v>734</v>
      </c>
      <c r="G735" s="85" t="s">
        <v>1586</v>
      </c>
      <c r="H735" s="85">
        <v>86</v>
      </c>
      <c r="I735" s="85" t="s">
        <v>797</v>
      </c>
      <c r="J735" s="217" t="s">
        <v>911</v>
      </c>
      <c r="K735" s="77" t="str">
        <f>VLOOKUP(J735,[1]CodMpios!$B$1075:$E$1087,4,FALSE)</f>
        <v>86568 - Puerto Asís</v>
      </c>
      <c r="L735" s="77" t="str">
        <f>VLOOKUP($J735,[1]Coord_Mpios_X_Y!$B$102:$K$114,9,FALSE)</f>
        <v>0,478611463602</v>
      </c>
      <c r="M735" s="77" t="str">
        <f>VLOOKUP($J735,[1]Coord_Mpios_X_Y!$B$102:$K$114,10,FALSE)</f>
        <v>-76,328200149562</v>
      </c>
      <c r="N735" s="86" t="s">
        <v>1784</v>
      </c>
      <c r="O735" s="86" t="s">
        <v>1776</v>
      </c>
      <c r="P735" s="218"/>
      <c r="Q735" s="85" t="s">
        <v>126</v>
      </c>
      <c r="R735" s="108">
        <v>27432952</v>
      </c>
      <c r="S735" s="62" t="str">
        <f t="shared" si="453"/>
        <v>CC27432952</v>
      </c>
      <c r="T735" s="91" t="s">
        <v>291</v>
      </c>
      <c r="U735" s="85" t="s">
        <v>203</v>
      </c>
      <c r="V735" s="91" t="s">
        <v>236</v>
      </c>
      <c r="W735" s="85" t="s">
        <v>179</v>
      </c>
      <c r="X735" s="87">
        <v>23617</v>
      </c>
      <c r="Y735" s="89">
        <f t="shared" si="469"/>
        <v>64</v>
      </c>
      <c r="Z735" s="63">
        <f>VLOOKUP($Y735,[1]Edades!$A$3:$H$153,4,FALSE)</f>
        <v>6</v>
      </c>
      <c r="AA735" s="63" t="str">
        <f>VLOOKUP($Y735,[1]Edades!$A$3:$H$153,6,FALSE)</f>
        <v>6 - Persona mayor</v>
      </c>
      <c r="AB735" s="63">
        <f>VLOOKUP($Y735,[1]Edades!$A$3:$H$153,7,FALSE)</f>
        <v>13</v>
      </c>
      <c r="AC735" s="63" t="str">
        <f>VLOOKUP($Y735,[1]Edades!$A$3:$H$153,8,FALSE)</f>
        <v>60-64</v>
      </c>
      <c r="AD735" s="91" t="s">
        <v>1590</v>
      </c>
      <c r="AE735" s="85">
        <v>2</v>
      </c>
      <c r="AF735" s="85" t="s">
        <v>807</v>
      </c>
      <c r="AG735" s="86" t="s">
        <v>1777</v>
      </c>
      <c r="AH735" s="85" t="s">
        <v>807</v>
      </c>
      <c r="AI735" s="85" t="s">
        <v>807</v>
      </c>
      <c r="AJ735" s="85" t="s">
        <v>807</v>
      </c>
      <c r="AK735" s="86" t="s">
        <v>1784</v>
      </c>
      <c r="AL735" s="86" t="s">
        <v>1602</v>
      </c>
      <c r="AM735" s="85" t="s">
        <v>1786</v>
      </c>
      <c r="AN735" s="85" t="s">
        <v>131</v>
      </c>
      <c r="AO735" s="85" t="s">
        <v>131</v>
      </c>
      <c r="AP735" s="85" t="s">
        <v>131</v>
      </c>
      <c r="AQ735" s="75" t="s">
        <v>1841</v>
      </c>
      <c r="AR735" s="53" t="str">
        <f t="shared" si="470"/>
        <v>86568 - Puerto Asís</v>
      </c>
      <c r="AS735" s="85" t="s">
        <v>1655</v>
      </c>
      <c r="AT735" s="88">
        <v>3142966914</v>
      </c>
      <c r="AU735" s="85" t="s">
        <v>1219</v>
      </c>
      <c r="AV735" s="85"/>
      <c r="AW735" s="85"/>
      <c r="AX735" s="85"/>
      <c r="AY735" s="85"/>
      <c r="AZ735" s="85"/>
      <c r="BA735" s="85">
        <v>86</v>
      </c>
      <c r="BB735" s="85" t="s">
        <v>1778</v>
      </c>
      <c r="BC735" s="85">
        <v>86568</v>
      </c>
      <c r="BD735" s="85" t="s">
        <v>1655</v>
      </c>
      <c r="BE735" s="89">
        <v>860010017201</v>
      </c>
      <c r="BF735" s="49" t="s">
        <v>1081</v>
      </c>
      <c r="BG735" s="85" t="s">
        <v>1779</v>
      </c>
      <c r="BH735" s="85" t="s">
        <v>1780</v>
      </c>
      <c r="BI735" s="85">
        <v>4201616</v>
      </c>
      <c r="BJ735" s="85"/>
      <c r="BK735" s="85"/>
      <c r="BL735" s="85" t="s">
        <v>2248</v>
      </c>
      <c r="BM735" s="85" t="s">
        <v>130</v>
      </c>
      <c r="BN735" s="85" t="s">
        <v>132</v>
      </c>
      <c r="BO735" s="85">
        <v>0</v>
      </c>
      <c r="BP735" s="85" t="s">
        <v>132</v>
      </c>
      <c r="BQ735" s="85" t="s">
        <v>132</v>
      </c>
      <c r="BR735" s="85" t="s">
        <v>807</v>
      </c>
      <c r="BS735" s="85" t="s">
        <v>807</v>
      </c>
      <c r="BT735" s="90">
        <v>44700</v>
      </c>
      <c r="BU735" s="85" t="s">
        <v>1677</v>
      </c>
      <c r="BV735" s="85" t="s">
        <v>130</v>
      </c>
      <c r="BW735" s="91" t="s">
        <v>1812</v>
      </c>
      <c r="BX735" s="85"/>
      <c r="BY735" s="85" t="s">
        <v>132</v>
      </c>
      <c r="BZ735" s="85" t="s">
        <v>807</v>
      </c>
      <c r="CA735" s="85" t="s">
        <v>807</v>
      </c>
      <c r="CB735" s="85"/>
      <c r="CC735" s="85"/>
      <c r="CD735" s="85" t="s">
        <v>131</v>
      </c>
      <c r="CE735" s="88" t="s">
        <v>1681</v>
      </c>
      <c r="CF735" s="80" t="str">
        <f t="shared" si="449"/>
        <v>HTA</v>
      </c>
      <c r="CG735" s="109">
        <v>68</v>
      </c>
      <c r="CH735" s="95">
        <v>148</v>
      </c>
      <c r="CI735" s="50">
        <f t="shared" si="454"/>
        <v>31.044558071585101</v>
      </c>
      <c r="CJ735" s="18" t="str">
        <f t="shared" si="455"/>
        <v>OBESIDAD</v>
      </c>
      <c r="CK735" s="95">
        <f>Hoja1!L737</f>
        <v>19</v>
      </c>
      <c r="CL735" s="10" t="s">
        <v>1113</v>
      </c>
      <c r="CM735" s="94" t="s">
        <v>1221</v>
      </c>
      <c r="CN735" s="92"/>
      <c r="CO735" s="75">
        <v>1</v>
      </c>
      <c r="CP735" s="119" t="str">
        <f t="shared" si="481"/>
        <v>01/01/1800</v>
      </c>
      <c r="CQ735" s="75">
        <v>2</v>
      </c>
      <c r="CR735" s="65" t="s">
        <v>1222</v>
      </c>
      <c r="CS735" s="75">
        <v>0</v>
      </c>
      <c r="CT735" s="110" t="s">
        <v>131</v>
      </c>
      <c r="CU735" s="93" t="s">
        <v>807</v>
      </c>
      <c r="CV735" s="92"/>
      <c r="CW735" s="102">
        <v>130</v>
      </c>
      <c r="CX735" s="102">
        <v>70</v>
      </c>
      <c r="CY735" s="93" t="s">
        <v>807</v>
      </c>
      <c r="CZ735" s="92" t="s">
        <v>132</v>
      </c>
      <c r="DA735" s="75" t="s">
        <v>807</v>
      </c>
      <c r="DB735" s="92">
        <v>0</v>
      </c>
      <c r="DC735" s="75" t="str">
        <f t="shared" si="456"/>
        <v/>
      </c>
      <c r="DD735" s="16" t="str">
        <f t="shared" si="457"/>
        <v/>
      </c>
      <c r="DE735" s="16" t="str">
        <f t="shared" si="458"/>
        <v/>
      </c>
      <c r="DF735" s="16" t="str">
        <f t="shared" si="473"/>
        <v/>
      </c>
      <c r="DG735" s="16" t="str">
        <f t="shared" si="471"/>
        <v xml:space="preserve"> +  +  + </v>
      </c>
      <c r="DH735" s="16" t="str">
        <f>E735</f>
        <v>HTA</v>
      </c>
      <c r="DI735" s="98">
        <v>43782</v>
      </c>
      <c r="DJ735" s="75" t="str">
        <f t="shared" si="460"/>
        <v>SI</v>
      </c>
      <c r="DL735" s="98"/>
      <c r="DM735" s="98">
        <v>43182</v>
      </c>
      <c r="DN735" s="75" t="str">
        <f t="shared" si="461"/>
        <v>SI</v>
      </c>
      <c r="DO735" s="98"/>
      <c r="DP735" s="75" t="str">
        <f t="shared" si="462"/>
        <v>NO</v>
      </c>
      <c r="DQ735" s="98"/>
      <c r="DR735" s="75" t="str">
        <f t="shared" si="463"/>
        <v>NO</v>
      </c>
      <c r="DS735" s="98">
        <v>43764</v>
      </c>
      <c r="DT735" s="75" t="str">
        <f t="shared" si="464"/>
        <v>SI</v>
      </c>
      <c r="DU735" s="98"/>
      <c r="DV735" s="75" t="str">
        <f t="shared" si="465"/>
        <v>NO</v>
      </c>
      <c r="DW735" s="98"/>
      <c r="DX735" s="75" t="str">
        <f t="shared" si="466"/>
        <v>NO</v>
      </c>
      <c r="DY735" s="98">
        <v>43624</v>
      </c>
      <c r="DZ735" s="75" t="str">
        <f t="shared" si="467"/>
        <v>SI</v>
      </c>
      <c r="EA735" s="98"/>
      <c r="EB735" s="75" t="str">
        <f t="shared" si="468"/>
        <v>NO</v>
      </c>
      <c r="EC735" s="98" t="s">
        <v>807</v>
      </c>
      <c r="ED735" s="92" t="s">
        <v>1530</v>
      </c>
      <c r="EE735" s="92"/>
      <c r="EF735" s="98" t="s">
        <v>807</v>
      </c>
      <c r="EG735" s="94"/>
      <c r="EH735" s="99"/>
      <c r="EI735" s="99" t="s">
        <v>807</v>
      </c>
      <c r="EJ735" s="99"/>
      <c r="EK735" s="101">
        <v>43718</v>
      </c>
      <c r="EL735" s="92">
        <v>0.84</v>
      </c>
      <c r="EM735" s="103">
        <v>43705</v>
      </c>
      <c r="EN735" s="102">
        <v>108.3</v>
      </c>
      <c r="EO735" s="101">
        <v>43705</v>
      </c>
      <c r="EP735" s="92">
        <v>236.3</v>
      </c>
      <c r="EQ735" s="101">
        <v>43705</v>
      </c>
      <c r="ER735" s="99">
        <f t="shared" si="452"/>
        <v>146.42000000000002</v>
      </c>
      <c r="ES735" s="101">
        <v>43705</v>
      </c>
      <c r="ET735" s="192">
        <v>66.5</v>
      </c>
      <c r="EU735" s="101">
        <v>43705</v>
      </c>
      <c r="EV735" s="92">
        <v>116.9</v>
      </c>
      <c r="EW735" s="111">
        <v>44649</v>
      </c>
      <c r="EX735" s="92"/>
      <c r="EY735" s="103"/>
      <c r="EZ735" s="92"/>
      <c r="FA735" s="102"/>
      <c r="FB735" s="102"/>
      <c r="FC735" s="92"/>
      <c r="FD735" s="92"/>
      <c r="FE735" s="103">
        <v>43705</v>
      </c>
      <c r="FF735" s="105">
        <v>43</v>
      </c>
      <c r="FG735" s="101">
        <v>43707</v>
      </c>
      <c r="FH735" s="118">
        <v>56.5</v>
      </c>
      <c r="FI735" s="92"/>
      <c r="FJ735" s="94"/>
      <c r="FK735" s="92"/>
      <c r="FL735" s="97">
        <v>44700</v>
      </c>
      <c r="FM735" s="98" t="s">
        <v>1530</v>
      </c>
      <c r="FN735" s="97">
        <v>44792</v>
      </c>
      <c r="FO735" s="107" t="s">
        <v>807</v>
      </c>
      <c r="FP735" s="92" t="s">
        <v>132</v>
      </c>
      <c r="FQ735" s="92" t="s">
        <v>132</v>
      </c>
      <c r="FR735" s="92" t="s">
        <v>132</v>
      </c>
      <c r="FS735" s="107" t="s">
        <v>807</v>
      </c>
      <c r="FT735" s="92" t="s">
        <v>132</v>
      </c>
      <c r="FU735" s="92"/>
      <c r="GM735" s="102"/>
    </row>
    <row r="736" spans="1:195" s="75" customFormat="1" x14ac:dyDescent="0.25">
      <c r="A736" s="85">
        <v>2022</v>
      </c>
      <c r="B736" s="76">
        <v>44926</v>
      </c>
      <c r="C736" s="85" t="s">
        <v>121</v>
      </c>
      <c r="D736" s="85" t="s">
        <v>122</v>
      </c>
      <c r="E736" s="85" t="s">
        <v>123</v>
      </c>
      <c r="F736" s="77">
        <f t="shared" si="472"/>
        <v>735</v>
      </c>
      <c r="G736" s="85" t="s">
        <v>1586</v>
      </c>
      <c r="H736" s="85">
        <v>86</v>
      </c>
      <c r="I736" s="85" t="s">
        <v>797</v>
      </c>
      <c r="J736" s="217" t="s">
        <v>899</v>
      </c>
      <c r="K736" s="77" t="str">
        <f>VLOOKUP(J736,[1]CodMpios!$B$1075:$E$1087,4,FALSE)</f>
        <v>86320 - Orito</v>
      </c>
      <c r="L736" s="77" t="str">
        <f>VLOOKUP($J736,[1]Coord_Mpios_X_Y!$B$102:$K$114,9,FALSE)</f>
        <v>0,673756322544</v>
      </c>
      <c r="M736" s="77" t="str">
        <f>VLOOKUP($J736,[1]Coord_Mpios_X_Y!$B$102:$K$114,10,FALSE)</f>
        <v>-76,943139228782</v>
      </c>
      <c r="N736" s="86" t="s">
        <v>1775</v>
      </c>
      <c r="O736" s="86" t="s">
        <v>1776</v>
      </c>
      <c r="P736" s="218"/>
      <c r="Q736" s="85" t="s">
        <v>126</v>
      </c>
      <c r="R736" s="85">
        <v>27450990</v>
      </c>
      <c r="S736" s="62" t="str">
        <f t="shared" si="453"/>
        <v>CC27450990</v>
      </c>
      <c r="T736" s="91" t="s">
        <v>1021</v>
      </c>
      <c r="U736" s="85" t="s">
        <v>530</v>
      </c>
      <c r="V736" s="91" t="s">
        <v>307</v>
      </c>
      <c r="W736" s="85" t="s">
        <v>202</v>
      </c>
      <c r="X736" s="87">
        <v>23073</v>
      </c>
      <c r="Y736" s="89">
        <f t="shared" si="469"/>
        <v>63</v>
      </c>
      <c r="Z736" s="63">
        <f>VLOOKUP($Y736,[1]Edades!$A$3:$H$153,4,FALSE)</f>
        <v>6</v>
      </c>
      <c r="AA736" s="63" t="str">
        <f>VLOOKUP($Y736,[1]Edades!$A$3:$H$153,6,FALSE)</f>
        <v>6 - Persona mayor</v>
      </c>
      <c r="AB736" s="63">
        <f>VLOOKUP($Y736,[1]Edades!$A$3:$H$153,7,FALSE)</f>
        <v>13</v>
      </c>
      <c r="AC736" s="63" t="str">
        <f>VLOOKUP($Y736,[1]Edades!$A$3:$H$153,8,FALSE)</f>
        <v>60-64</v>
      </c>
      <c r="AD736" s="91" t="s">
        <v>1590</v>
      </c>
      <c r="AE736" s="85">
        <v>2</v>
      </c>
      <c r="AF736" s="85" t="s">
        <v>807</v>
      </c>
      <c r="AG736" s="86" t="s">
        <v>1777</v>
      </c>
      <c r="AH736" s="85" t="s">
        <v>807</v>
      </c>
      <c r="AI736" s="85" t="s">
        <v>807</v>
      </c>
      <c r="AJ736" s="85" t="s">
        <v>807</v>
      </c>
      <c r="AK736" s="86" t="s">
        <v>1775</v>
      </c>
      <c r="AL736" s="86" t="s">
        <v>1600</v>
      </c>
      <c r="AM736" s="85" t="s">
        <v>1786</v>
      </c>
      <c r="AN736" s="85" t="s">
        <v>131</v>
      </c>
      <c r="AO736" s="85" t="s">
        <v>131</v>
      </c>
      <c r="AP736" s="85" t="s">
        <v>131</v>
      </c>
      <c r="AQ736" s="75" t="s">
        <v>1841</v>
      </c>
      <c r="AR736" s="53" t="str">
        <f t="shared" si="470"/>
        <v>86320 - Orito</v>
      </c>
      <c r="AS736" s="85" t="s">
        <v>1608</v>
      </c>
      <c r="AT736" s="88">
        <v>3102166865</v>
      </c>
      <c r="AU736" s="85" t="s">
        <v>1219</v>
      </c>
      <c r="AV736" s="85"/>
      <c r="AW736" s="85"/>
      <c r="AX736" s="85"/>
      <c r="AY736" s="85"/>
      <c r="AZ736" s="85"/>
      <c r="BA736" s="85">
        <v>86</v>
      </c>
      <c r="BB736" s="85" t="s">
        <v>1778</v>
      </c>
      <c r="BC736" s="85">
        <v>86320</v>
      </c>
      <c r="BD736" s="85" t="s">
        <v>1608</v>
      </c>
      <c r="BE736" s="89">
        <v>860010017201</v>
      </c>
      <c r="BF736" s="49" t="s">
        <v>1082</v>
      </c>
      <c r="BG736" s="85" t="s">
        <v>1779</v>
      </c>
      <c r="BH736" s="85" t="s">
        <v>1780</v>
      </c>
      <c r="BI736" s="85">
        <v>4201616</v>
      </c>
      <c r="BJ736" s="85"/>
      <c r="BK736" s="85"/>
      <c r="BL736" s="85" t="s">
        <v>807</v>
      </c>
      <c r="BM736" s="85" t="s">
        <v>130</v>
      </c>
      <c r="BN736" s="85" t="s">
        <v>132</v>
      </c>
      <c r="BO736" s="85">
        <v>0</v>
      </c>
      <c r="BP736" s="85" t="s">
        <v>132</v>
      </c>
      <c r="BQ736" s="85" t="s">
        <v>132</v>
      </c>
      <c r="BR736" s="85" t="s">
        <v>807</v>
      </c>
      <c r="BS736" s="85" t="s">
        <v>807</v>
      </c>
      <c r="BT736" s="90">
        <v>44497</v>
      </c>
      <c r="BU736" s="85" t="s">
        <v>1677</v>
      </c>
      <c r="BV736" s="85" t="s">
        <v>130</v>
      </c>
      <c r="BW736" s="91" t="s">
        <v>1812</v>
      </c>
      <c r="BX736" s="85"/>
      <c r="BY736" s="88" t="s">
        <v>130</v>
      </c>
      <c r="BZ736" s="85" t="s">
        <v>807</v>
      </c>
      <c r="CA736" s="85" t="s">
        <v>807</v>
      </c>
      <c r="CB736" s="85"/>
      <c r="CC736" s="85"/>
      <c r="CD736" s="85" t="s">
        <v>131</v>
      </c>
      <c r="CE736" s="88" t="s">
        <v>1681</v>
      </c>
      <c r="CF736" s="80" t="str">
        <f t="shared" si="449"/>
        <v>HTA</v>
      </c>
      <c r="CG736" s="109">
        <v>67</v>
      </c>
      <c r="CH736" s="95">
        <v>150</v>
      </c>
      <c r="CI736" s="50">
        <f t="shared" si="454"/>
        <v>29.777777777777779</v>
      </c>
      <c r="CJ736" s="18" t="str">
        <f t="shared" si="455"/>
        <v>SOBREPESO</v>
      </c>
      <c r="CK736" s="95" t="e">
        <f>Hoja1!L738</f>
        <v>#DIV/0!</v>
      </c>
      <c r="CL736" s="10" t="s">
        <v>807</v>
      </c>
      <c r="CM736" s="94" t="s">
        <v>1221</v>
      </c>
      <c r="CN736" s="92"/>
      <c r="CO736" s="75">
        <v>1</v>
      </c>
      <c r="CP736" s="119" t="str">
        <f t="shared" si="481"/>
        <v>01/01/1800</v>
      </c>
      <c r="CQ736" s="75">
        <v>2</v>
      </c>
      <c r="CR736" s="65" t="s">
        <v>1222</v>
      </c>
      <c r="CS736" s="75">
        <v>0</v>
      </c>
      <c r="CT736" s="110" t="s">
        <v>131</v>
      </c>
      <c r="CU736" s="93" t="s">
        <v>807</v>
      </c>
      <c r="CV736" s="92"/>
      <c r="CW736" s="102">
        <v>120</v>
      </c>
      <c r="CX736" s="102">
        <v>80</v>
      </c>
      <c r="CY736" s="93" t="s">
        <v>807</v>
      </c>
      <c r="CZ736" s="92" t="s">
        <v>132</v>
      </c>
      <c r="DA736" s="75" t="s">
        <v>807</v>
      </c>
      <c r="DB736" s="92">
        <v>0</v>
      </c>
      <c r="DC736" s="75" t="str">
        <f t="shared" si="456"/>
        <v/>
      </c>
      <c r="DD736" s="16" t="str">
        <f t="shared" si="457"/>
        <v/>
      </c>
      <c r="DE736" s="16" t="str">
        <f t="shared" si="458"/>
        <v/>
      </c>
      <c r="DF736" s="16" t="str">
        <f t="shared" si="473"/>
        <v>HDL ALTO</v>
      </c>
      <c r="DG736" s="16" t="str">
        <f t="shared" si="471"/>
        <v xml:space="preserve"> +  +  + HDL ALTO</v>
      </c>
      <c r="DH736" s="16" t="str">
        <f>VLOOKUP(DG736,Hoja3!$A$19:$B$41,2,FALSE)</f>
        <v>HDL ALTO</v>
      </c>
      <c r="DI736" s="98"/>
      <c r="DJ736" s="75" t="str">
        <f t="shared" si="460"/>
        <v>NO</v>
      </c>
      <c r="DL736" s="98"/>
      <c r="DM736" s="98">
        <v>44432</v>
      </c>
      <c r="DN736" s="75" t="str">
        <f t="shared" si="461"/>
        <v>SI</v>
      </c>
      <c r="DO736" s="98"/>
      <c r="DP736" s="75" t="str">
        <f t="shared" si="462"/>
        <v>NO</v>
      </c>
      <c r="DQ736" s="98"/>
      <c r="DR736" s="75" t="str">
        <f t="shared" si="463"/>
        <v>NO</v>
      </c>
      <c r="DS736" s="98"/>
      <c r="DT736" s="75" t="str">
        <f t="shared" si="464"/>
        <v>NO</v>
      </c>
      <c r="DU736" s="98"/>
      <c r="DV736" s="75" t="str">
        <f t="shared" si="465"/>
        <v>NO</v>
      </c>
      <c r="DW736" s="98"/>
      <c r="DX736" s="75" t="str">
        <f t="shared" si="466"/>
        <v>NO</v>
      </c>
      <c r="DY736" s="98">
        <v>44497</v>
      </c>
      <c r="DZ736" s="75" t="str">
        <f t="shared" si="467"/>
        <v>SI</v>
      </c>
      <c r="EA736" s="98"/>
      <c r="EB736" s="75" t="str">
        <f t="shared" si="468"/>
        <v>NO</v>
      </c>
      <c r="EC736" s="98" t="s">
        <v>807</v>
      </c>
      <c r="ED736" s="92" t="s">
        <v>1530</v>
      </c>
      <c r="EE736" s="92"/>
      <c r="EF736" s="98" t="s">
        <v>807</v>
      </c>
      <c r="EG736" s="94"/>
      <c r="EH736" s="99" t="s">
        <v>131</v>
      </c>
      <c r="EI736" s="99" t="s">
        <v>807</v>
      </c>
      <c r="EJ736" s="99"/>
      <c r="EK736" s="101"/>
      <c r="EL736" s="92"/>
      <c r="EM736" s="103">
        <v>44497</v>
      </c>
      <c r="EN736" s="102">
        <v>103</v>
      </c>
      <c r="EO736" s="101">
        <v>44497</v>
      </c>
      <c r="EP736" s="92">
        <v>173</v>
      </c>
      <c r="EQ736" s="101">
        <v>44497</v>
      </c>
      <c r="ER736" s="99">
        <f t="shared" si="452"/>
        <v>173</v>
      </c>
      <c r="ES736" s="101"/>
      <c r="ET736" s="192"/>
      <c r="EU736" s="101"/>
      <c r="EV736" s="92"/>
      <c r="EW736" s="101"/>
      <c r="EX736" s="92"/>
      <c r="EY736" s="103"/>
      <c r="EZ736" s="92"/>
      <c r="FA736" s="102"/>
      <c r="FB736" s="102"/>
      <c r="FC736" s="92"/>
      <c r="FD736" s="92"/>
      <c r="FE736" s="103">
        <v>44497</v>
      </c>
      <c r="FF736" s="105">
        <v>151.1</v>
      </c>
      <c r="FG736" s="101">
        <v>44497</v>
      </c>
      <c r="FH736" s="105">
        <v>170</v>
      </c>
      <c r="FI736" s="92"/>
      <c r="FJ736" s="94"/>
      <c r="FK736" s="92"/>
      <c r="FL736" s="97">
        <v>44497</v>
      </c>
      <c r="FM736" s="98" t="s">
        <v>1530</v>
      </c>
      <c r="FN736" s="97">
        <v>44589</v>
      </c>
      <c r="FO736" s="107" t="s">
        <v>807</v>
      </c>
      <c r="FP736" s="92" t="s">
        <v>130</v>
      </c>
      <c r="FQ736" s="92" t="s">
        <v>132</v>
      </c>
      <c r="FR736" s="92" t="s">
        <v>132</v>
      </c>
      <c r="FS736" s="107" t="s">
        <v>807</v>
      </c>
      <c r="FT736" s="92" t="s">
        <v>132</v>
      </c>
      <c r="FU736" s="92"/>
      <c r="GM736" s="102"/>
    </row>
    <row r="737" spans="1:195" s="75" customFormat="1" x14ac:dyDescent="0.25">
      <c r="A737" s="85">
        <v>2022</v>
      </c>
      <c r="B737" s="76">
        <v>44926</v>
      </c>
      <c r="C737" s="85" t="s">
        <v>121</v>
      </c>
      <c r="D737" s="85" t="s">
        <v>122</v>
      </c>
      <c r="E737" s="85" t="s">
        <v>123</v>
      </c>
      <c r="F737" s="77">
        <f t="shared" si="472"/>
        <v>736</v>
      </c>
      <c r="G737" s="85" t="s">
        <v>1586</v>
      </c>
      <c r="H737" s="85">
        <v>86</v>
      </c>
      <c r="I737" s="85" t="s">
        <v>797</v>
      </c>
      <c r="J737" s="217" t="s">
        <v>1058</v>
      </c>
      <c r="K737" s="77" t="str">
        <f>VLOOKUP(J737,[1]CodMpios!$B$1075:$E$1087,4,FALSE)</f>
        <v>86865 - Valle Del Guamuez</v>
      </c>
      <c r="L737" s="77" t="str">
        <f>VLOOKUP($J737,[1]Coord_Mpios_X_Y!$B$102:$K$114,9,FALSE)</f>
        <v>0,412963687717</v>
      </c>
      <c r="M737" s="77" t="str">
        <f>VLOOKUP($J737,[1]Coord_Mpios_X_Y!$B$102:$K$114,10,FALSE)</f>
        <v>-76,884092895363</v>
      </c>
      <c r="N737" s="86" t="s">
        <v>1775</v>
      </c>
      <c r="O737" s="86" t="s">
        <v>1776</v>
      </c>
      <c r="P737" s="218"/>
      <c r="Q737" s="85" t="s">
        <v>126</v>
      </c>
      <c r="R737" s="108">
        <v>27469429</v>
      </c>
      <c r="S737" s="62" t="str">
        <f t="shared" si="453"/>
        <v>CC27469429</v>
      </c>
      <c r="T737" s="91" t="s">
        <v>127</v>
      </c>
      <c r="U737" s="85" t="s">
        <v>133</v>
      </c>
      <c r="V737" s="85" t="s">
        <v>1422</v>
      </c>
      <c r="W737" s="85" t="s">
        <v>277</v>
      </c>
      <c r="X737" s="193">
        <v>20313</v>
      </c>
      <c r="Y737" s="89">
        <f t="shared" si="469"/>
        <v>55</v>
      </c>
      <c r="Z737" s="63">
        <f>VLOOKUP($Y737,[1]Edades!$A$3:$H$153,4,FALSE)</f>
        <v>5</v>
      </c>
      <c r="AA737" s="63" t="str">
        <f>VLOOKUP($Y737,[1]Edades!$A$3:$H$153,6,FALSE)</f>
        <v>5 - Adultez</v>
      </c>
      <c r="AB737" s="63">
        <f>VLOOKUP($Y737,[1]Edades!$A$3:$H$153,7,FALSE)</f>
        <v>12</v>
      </c>
      <c r="AC737" s="63" t="str">
        <f>VLOOKUP($Y737,[1]Edades!$A$3:$H$153,8,FALSE)</f>
        <v>55-59</v>
      </c>
      <c r="AD737" s="91" t="s">
        <v>1590</v>
      </c>
      <c r="AE737" s="85">
        <v>2</v>
      </c>
      <c r="AF737" s="85" t="s">
        <v>807</v>
      </c>
      <c r="AG737" s="86" t="s">
        <v>212</v>
      </c>
      <c r="AH737" s="86" t="s">
        <v>130</v>
      </c>
      <c r="AI737" s="85" t="s">
        <v>807</v>
      </c>
      <c r="AJ737" s="85" t="s">
        <v>807</v>
      </c>
      <c r="AK737" s="86" t="s">
        <v>1775</v>
      </c>
      <c r="AL737" s="86" t="s">
        <v>1600</v>
      </c>
      <c r="AM737" s="85" t="s">
        <v>1786</v>
      </c>
      <c r="AN737" s="85" t="s">
        <v>131</v>
      </c>
      <c r="AO737" s="85" t="s">
        <v>131</v>
      </c>
      <c r="AP737" s="85" t="s">
        <v>131</v>
      </c>
      <c r="AQ737" s="75" t="s">
        <v>1841</v>
      </c>
      <c r="AR737" s="53" t="str">
        <f t="shared" si="470"/>
        <v>86865 - Valle Del Guamuez</v>
      </c>
      <c r="AS737" s="85" t="s">
        <v>1668</v>
      </c>
      <c r="AT737" s="88">
        <v>3118169751</v>
      </c>
      <c r="AU737" s="85" t="s">
        <v>1219</v>
      </c>
      <c r="AV737" s="85"/>
      <c r="AW737" s="85"/>
      <c r="AX737" s="85"/>
      <c r="AY737" s="85"/>
      <c r="AZ737" s="85"/>
      <c r="BA737" s="85">
        <v>86</v>
      </c>
      <c r="BB737" s="85" t="s">
        <v>1778</v>
      </c>
      <c r="BC737" s="85">
        <v>86865</v>
      </c>
      <c r="BD737" s="85" t="s">
        <v>1668</v>
      </c>
      <c r="BE737" s="89">
        <v>860010017201</v>
      </c>
      <c r="BF737" s="49" t="s">
        <v>1084</v>
      </c>
      <c r="BG737" s="85" t="s">
        <v>1779</v>
      </c>
      <c r="BH737" s="85" t="s">
        <v>1780</v>
      </c>
      <c r="BI737" s="85">
        <v>4201616</v>
      </c>
      <c r="BJ737" s="85"/>
      <c r="BK737" s="85"/>
      <c r="BL737" s="85" t="s">
        <v>807</v>
      </c>
      <c r="BM737" s="85" t="s">
        <v>807</v>
      </c>
      <c r="BN737" s="85" t="s">
        <v>807</v>
      </c>
      <c r="BO737" s="85">
        <v>0</v>
      </c>
      <c r="BP737" s="85" t="s">
        <v>132</v>
      </c>
      <c r="BQ737" s="85" t="s">
        <v>132</v>
      </c>
      <c r="BR737" s="85" t="s">
        <v>807</v>
      </c>
      <c r="BS737" s="85" t="s">
        <v>807</v>
      </c>
      <c r="BT737" s="90"/>
      <c r="BU737" s="85" t="s">
        <v>1677</v>
      </c>
      <c r="BV737" s="85" t="s">
        <v>130</v>
      </c>
      <c r="BW737" s="85" t="s">
        <v>807</v>
      </c>
      <c r="BX737" s="85"/>
      <c r="BY737" s="91" t="s">
        <v>807</v>
      </c>
      <c r="BZ737" s="85" t="s">
        <v>807</v>
      </c>
      <c r="CA737" s="85" t="s">
        <v>807</v>
      </c>
      <c r="CB737" s="85"/>
      <c r="CC737" s="85"/>
      <c r="CD737" s="207" t="s">
        <v>807</v>
      </c>
      <c r="CE737" s="88" t="s">
        <v>1681</v>
      </c>
      <c r="CF737" s="80" t="str">
        <f t="shared" si="449"/>
        <v>HTA</v>
      </c>
      <c r="CG737" s="98"/>
      <c r="CH737" s="98"/>
      <c r="CI737" s="50" t="e">
        <f t="shared" si="454"/>
        <v>#DIV/0!</v>
      </c>
      <c r="CJ737" s="18" t="str">
        <f t="shared" si="455"/>
        <v>SIN DATO</v>
      </c>
      <c r="CK737" s="95" t="e">
        <f>Hoja1!L739</f>
        <v>#NUM!</v>
      </c>
      <c r="CL737" s="10" t="s">
        <v>807</v>
      </c>
      <c r="CM737" s="94" t="s">
        <v>1221</v>
      </c>
      <c r="CN737" s="92"/>
      <c r="CO737" s="75">
        <v>1</v>
      </c>
      <c r="CP737" s="119" t="str">
        <f t="shared" si="481"/>
        <v>01/01/1800</v>
      </c>
      <c r="CQ737" s="75">
        <v>2</v>
      </c>
      <c r="CR737" s="65" t="s">
        <v>1222</v>
      </c>
      <c r="CS737" s="75">
        <v>0</v>
      </c>
      <c r="CT737" s="110" t="s">
        <v>131</v>
      </c>
      <c r="CU737" s="93" t="s">
        <v>807</v>
      </c>
      <c r="CV737" s="92"/>
      <c r="CW737" s="93"/>
      <c r="CX737" s="93"/>
      <c r="CY737" s="93" t="s">
        <v>807</v>
      </c>
      <c r="CZ737" s="93" t="s">
        <v>807</v>
      </c>
      <c r="DA737" s="75" t="s">
        <v>807</v>
      </c>
      <c r="DB737" s="92">
        <v>0</v>
      </c>
      <c r="DC737" s="75" t="str">
        <f t="shared" si="456"/>
        <v/>
      </c>
      <c r="DD737" s="16" t="str">
        <f t="shared" si="457"/>
        <v/>
      </c>
      <c r="DE737" s="16" t="str">
        <f t="shared" si="458"/>
        <v/>
      </c>
      <c r="DF737" s="16" t="str">
        <f t="shared" si="473"/>
        <v/>
      </c>
      <c r="DG737" s="16" t="str">
        <f t="shared" si="471"/>
        <v xml:space="preserve"> +  +  + </v>
      </c>
      <c r="DH737" s="16" t="str">
        <f>E737</f>
        <v>HTA</v>
      </c>
      <c r="DI737" s="98"/>
      <c r="DJ737" s="75" t="str">
        <f t="shared" si="460"/>
        <v>NO</v>
      </c>
      <c r="DL737" s="98"/>
      <c r="DM737" s="98"/>
      <c r="DN737" s="75" t="str">
        <f t="shared" si="461"/>
        <v>NO</v>
      </c>
      <c r="DO737" s="98"/>
      <c r="DP737" s="75" t="str">
        <f t="shared" si="462"/>
        <v>NO</v>
      </c>
      <c r="DQ737" s="98"/>
      <c r="DR737" s="75" t="str">
        <f t="shared" si="463"/>
        <v>NO</v>
      </c>
      <c r="DS737" s="98"/>
      <c r="DT737" s="75" t="str">
        <f t="shared" si="464"/>
        <v>NO</v>
      </c>
      <c r="DU737" s="98"/>
      <c r="DV737" s="75" t="str">
        <f t="shared" si="465"/>
        <v>NO</v>
      </c>
      <c r="DW737" s="98"/>
      <c r="DX737" s="75" t="str">
        <f t="shared" si="466"/>
        <v>NO</v>
      </c>
      <c r="DY737" s="98"/>
      <c r="DZ737" s="75" t="str">
        <f t="shared" si="467"/>
        <v>NO</v>
      </c>
      <c r="EA737" s="98"/>
      <c r="EB737" s="75" t="str">
        <f t="shared" si="468"/>
        <v>NO</v>
      </c>
      <c r="EC737" s="98" t="s">
        <v>807</v>
      </c>
      <c r="ED737" s="92" t="s">
        <v>1530</v>
      </c>
      <c r="EE737" s="92"/>
      <c r="EF737" s="98" t="s">
        <v>807</v>
      </c>
      <c r="EG737" s="94"/>
      <c r="EH737" s="99" t="s">
        <v>131</v>
      </c>
      <c r="EI737" s="99" t="s">
        <v>807</v>
      </c>
      <c r="EJ737" s="99"/>
      <c r="EK737" s="101"/>
      <c r="EL737" s="92"/>
      <c r="EM737" s="103"/>
      <c r="EN737" s="102"/>
      <c r="EO737" s="101"/>
      <c r="EP737" s="92"/>
      <c r="EQ737" s="101"/>
      <c r="ER737" s="99">
        <f t="shared" si="452"/>
        <v>0</v>
      </c>
      <c r="ES737" s="101"/>
      <c r="ET737" s="192"/>
      <c r="EU737" s="101"/>
      <c r="EV737" s="92"/>
      <c r="EW737" s="101"/>
      <c r="EX737" s="92"/>
      <c r="EY737" s="103"/>
      <c r="EZ737" s="92"/>
      <c r="FA737" s="102"/>
      <c r="FB737" s="102"/>
      <c r="FC737" s="92"/>
      <c r="FD737" s="92"/>
      <c r="FE737" s="103"/>
      <c r="FF737" s="105"/>
      <c r="FG737" s="101"/>
      <c r="FH737" s="105"/>
      <c r="FI737" s="92"/>
      <c r="FJ737" s="94"/>
      <c r="FK737" s="92"/>
      <c r="FL737" s="97"/>
      <c r="FM737" s="98" t="s">
        <v>1530</v>
      </c>
      <c r="FN737" s="114"/>
      <c r="FO737" s="107" t="s">
        <v>807</v>
      </c>
      <c r="FP737" s="107" t="s">
        <v>807</v>
      </c>
      <c r="FQ737" s="107" t="s">
        <v>807</v>
      </c>
      <c r="FR737" s="107" t="s">
        <v>807</v>
      </c>
      <c r="FS737" s="92" t="s">
        <v>807</v>
      </c>
      <c r="FT737" s="107" t="s">
        <v>807</v>
      </c>
      <c r="FU737" s="92"/>
      <c r="GM737" s="102"/>
    </row>
    <row r="738" spans="1:195" s="75" customFormat="1" x14ac:dyDescent="0.25">
      <c r="A738" s="85">
        <v>2022</v>
      </c>
      <c r="B738" s="76">
        <v>44926</v>
      </c>
      <c r="C738" s="85" t="s">
        <v>121</v>
      </c>
      <c r="D738" s="85" t="s">
        <v>122</v>
      </c>
      <c r="E738" s="85" t="s">
        <v>1474</v>
      </c>
      <c r="F738" s="77">
        <f t="shared" si="472"/>
        <v>737</v>
      </c>
      <c r="G738" s="85" t="s">
        <v>1586</v>
      </c>
      <c r="H738" s="85">
        <v>86</v>
      </c>
      <c r="I738" s="85" t="s">
        <v>797</v>
      </c>
      <c r="J738" s="217" t="s">
        <v>911</v>
      </c>
      <c r="K738" s="77" t="str">
        <f>VLOOKUP(J738,[1]CodMpios!$B$1075:$E$1087,4,FALSE)</f>
        <v>86568 - Puerto Asís</v>
      </c>
      <c r="L738" s="77" t="str">
        <f>VLOOKUP($J738,[1]Coord_Mpios_X_Y!$B$102:$K$114,9,FALSE)</f>
        <v>0,478611463602</v>
      </c>
      <c r="M738" s="77" t="str">
        <f>VLOOKUP($J738,[1]Coord_Mpios_X_Y!$B$102:$K$114,10,FALSE)</f>
        <v>-76,328200149562</v>
      </c>
      <c r="N738" s="86" t="s">
        <v>1775</v>
      </c>
      <c r="O738" s="86" t="s">
        <v>1776</v>
      </c>
      <c r="P738" s="218"/>
      <c r="Q738" s="85" t="s">
        <v>126</v>
      </c>
      <c r="R738" s="108">
        <v>27472544</v>
      </c>
      <c r="S738" s="62" t="str">
        <f t="shared" si="453"/>
        <v>CC27472544</v>
      </c>
      <c r="T738" s="91" t="s">
        <v>413</v>
      </c>
      <c r="U738" s="85" t="s">
        <v>161</v>
      </c>
      <c r="V738" s="91" t="s">
        <v>219</v>
      </c>
      <c r="W738" s="85" t="s">
        <v>414</v>
      </c>
      <c r="X738" s="87">
        <v>22155</v>
      </c>
      <c r="Y738" s="89">
        <f t="shared" si="469"/>
        <v>60</v>
      </c>
      <c r="Z738" s="63">
        <f>VLOOKUP($Y738,[1]Edades!$A$3:$H$153,4,FALSE)</f>
        <v>6</v>
      </c>
      <c r="AA738" s="63" t="str">
        <f>VLOOKUP($Y738,[1]Edades!$A$3:$H$153,6,FALSE)</f>
        <v>6 - Persona mayor</v>
      </c>
      <c r="AB738" s="63">
        <f>VLOOKUP($Y738,[1]Edades!$A$3:$H$153,7,FALSE)</f>
        <v>13</v>
      </c>
      <c r="AC738" s="63" t="str">
        <f>VLOOKUP($Y738,[1]Edades!$A$3:$H$153,8,FALSE)</f>
        <v>60-64</v>
      </c>
      <c r="AD738" s="91" t="s">
        <v>1590</v>
      </c>
      <c r="AE738" s="85">
        <v>2</v>
      </c>
      <c r="AF738" s="85" t="s">
        <v>807</v>
      </c>
      <c r="AG738" s="86" t="s">
        <v>1777</v>
      </c>
      <c r="AH738" s="85" t="s">
        <v>807</v>
      </c>
      <c r="AI738" s="85" t="s">
        <v>807</v>
      </c>
      <c r="AJ738" s="85" t="s">
        <v>807</v>
      </c>
      <c r="AK738" s="86" t="s">
        <v>1775</v>
      </c>
      <c r="AL738" s="86" t="s">
        <v>1601</v>
      </c>
      <c r="AM738" s="85" t="s">
        <v>1786</v>
      </c>
      <c r="AN738" s="85" t="s">
        <v>131</v>
      </c>
      <c r="AO738" s="85" t="s">
        <v>131</v>
      </c>
      <c r="AP738" s="85" t="s">
        <v>131</v>
      </c>
      <c r="AQ738" s="75" t="s">
        <v>1841</v>
      </c>
      <c r="AR738" s="53" t="str">
        <f t="shared" si="470"/>
        <v>86568 - Puerto Asís</v>
      </c>
      <c r="AS738" s="85" t="s">
        <v>1655</v>
      </c>
      <c r="AT738" s="85">
        <v>3123775601</v>
      </c>
      <c r="AU738" s="85" t="s">
        <v>1219</v>
      </c>
      <c r="AV738" s="85"/>
      <c r="AW738" s="85"/>
      <c r="AX738" s="85"/>
      <c r="AY738" s="85"/>
      <c r="AZ738" s="85"/>
      <c r="BA738" s="85">
        <v>86</v>
      </c>
      <c r="BB738" s="85" t="s">
        <v>1778</v>
      </c>
      <c r="BC738" s="85">
        <v>86568</v>
      </c>
      <c r="BD738" s="85" t="s">
        <v>1655</v>
      </c>
      <c r="BE738" s="89">
        <v>860010017201</v>
      </c>
      <c r="BF738" s="49" t="s">
        <v>1081</v>
      </c>
      <c r="BG738" s="85" t="s">
        <v>1779</v>
      </c>
      <c r="BH738" s="85" t="s">
        <v>1780</v>
      </c>
      <c r="BI738" s="85">
        <v>4201616</v>
      </c>
      <c r="BJ738" s="85"/>
      <c r="BK738" s="85"/>
      <c r="BL738" s="85" t="s">
        <v>2266</v>
      </c>
      <c r="BM738" s="85" t="s">
        <v>130</v>
      </c>
      <c r="BN738" s="85" t="s">
        <v>132</v>
      </c>
      <c r="BO738" s="85">
        <v>0</v>
      </c>
      <c r="BP738" s="85" t="s">
        <v>132</v>
      </c>
      <c r="BQ738" s="85" t="s">
        <v>132</v>
      </c>
      <c r="BR738" s="85" t="s">
        <v>807</v>
      </c>
      <c r="BS738" s="85" t="s">
        <v>807</v>
      </c>
      <c r="BT738" s="90">
        <v>44673</v>
      </c>
      <c r="BU738" s="85" t="s">
        <v>1677</v>
      </c>
      <c r="BV738" s="85" t="s">
        <v>130</v>
      </c>
      <c r="BW738" s="91" t="s">
        <v>131</v>
      </c>
      <c r="BX738" s="85"/>
      <c r="BY738" s="85" t="s">
        <v>131</v>
      </c>
      <c r="BZ738" s="85" t="s">
        <v>807</v>
      </c>
      <c r="CA738" s="85" t="s">
        <v>807</v>
      </c>
      <c r="CB738" s="85"/>
      <c r="CC738" s="85"/>
      <c r="CD738" s="85" t="s">
        <v>131</v>
      </c>
      <c r="CE738" s="88" t="s">
        <v>1681</v>
      </c>
      <c r="CF738" s="80" t="str">
        <f t="shared" si="449"/>
        <v>DM</v>
      </c>
      <c r="CG738" s="109">
        <v>63</v>
      </c>
      <c r="CH738" s="95">
        <v>160</v>
      </c>
      <c r="CI738" s="50">
        <f t="shared" si="454"/>
        <v>24.609374999999996</v>
      </c>
      <c r="CJ738" s="18" t="str">
        <f t="shared" si="455"/>
        <v>NORMAL</v>
      </c>
      <c r="CK738" s="95">
        <f>Hoja1!L740</f>
        <v>15</v>
      </c>
      <c r="CL738" s="10" t="s">
        <v>1113</v>
      </c>
      <c r="CM738" s="94" t="s">
        <v>1221</v>
      </c>
      <c r="CN738" s="92"/>
      <c r="CO738" s="92">
        <v>2</v>
      </c>
      <c r="CP738" s="65" t="s">
        <v>1222</v>
      </c>
      <c r="CQ738" s="75">
        <v>1</v>
      </c>
      <c r="CR738" s="94" t="s">
        <v>1221</v>
      </c>
      <c r="CS738" s="75">
        <v>1</v>
      </c>
      <c r="CT738" s="110" t="s">
        <v>1707</v>
      </c>
      <c r="CU738" s="93" t="s">
        <v>807</v>
      </c>
      <c r="CV738" s="92"/>
      <c r="CW738" s="102">
        <v>110</v>
      </c>
      <c r="CX738" s="102">
        <v>70</v>
      </c>
      <c r="CY738" s="93" t="s">
        <v>807</v>
      </c>
      <c r="CZ738" s="92" t="s">
        <v>132</v>
      </c>
      <c r="DA738" s="75" t="s">
        <v>807</v>
      </c>
      <c r="DB738" s="92">
        <v>0</v>
      </c>
      <c r="DC738" s="75" t="str">
        <f t="shared" si="456"/>
        <v/>
      </c>
      <c r="DD738" s="16" t="str">
        <f t="shared" si="457"/>
        <v/>
      </c>
      <c r="DE738" s="16" t="str">
        <f t="shared" si="458"/>
        <v/>
      </c>
      <c r="DF738" s="16" t="str">
        <f t="shared" si="473"/>
        <v/>
      </c>
      <c r="DG738" s="16" t="str">
        <f t="shared" si="471"/>
        <v xml:space="preserve"> +  +  + </v>
      </c>
      <c r="DH738" s="16" t="str">
        <f>E738</f>
        <v>DM</v>
      </c>
      <c r="DI738" s="98">
        <v>43798</v>
      </c>
      <c r="DJ738" s="75" t="str">
        <f t="shared" si="460"/>
        <v>SI</v>
      </c>
      <c r="DL738" s="98"/>
      <c r="DM738" s="98">
        <v>43774</v>
      </c>
      <c r="DN738" s="75" t="str">
        <f t="shared" si="461"/>
        <v>SI</v>
      </c>
      <c r="DO738" s="98"/>
      <c r="DP738" s="75" t="str">
        <f t="shared" si="462"/>
        <v>NO</v>
      </c>
      <c r="DQ738" s="98"/>
      <c r="DR738" s="75" t="str">
        <f t="shared" si="463"/>
        <v>NO</v>
      </c>
      <c r="DS738" s="98">
        <v>43648</v>
      </c>
      <c r="DT738" s="75" t="str">
        <f t="shared" si="464"/>
        <v>SI</v>
      </c>
      <c r="DU738" s="98"/>
      <c r="DV738" s="75" t="str">
        <f t="shared" si="465"/>
        <v>NO</v>
      </c>
      <c r="DW738" s="98">
        <v>42995</v>
      </c>
      <c r="DX738" s="75" t="str">
        <f t="shared" si="466"/>
        <v>SI</v>
      </c>
      <c r="DY738" s="98">
        <v>44662</v>
      </c>
      <c r="DZ738" s="75" t="str">
        <f t="shared" si="467"/>
        <v>SI</v>
      </c>
      <c r="EA738" s="98"/>
      <c r="EB738" s="75" t="str">
        <f t="shared" si="468"/>
        <v>NO</v>
      </c>
      <c r="EC738" s="98" t="s">
        <v>807</v>
      </c>
      <c r="ED738" s="92" t="s">
        <v>1530</v>
      </c>
      <c r="EE738" s="92"/>
      <c r="EF738" s="98" t="s">
        <v>807</v>
      </c>
      <c r="EG738" s="94"/>
      <c r="EH738" s="99"/>
      <c r="EI738" s="99" t="s">
        <v>807</v>
      </c>
      <c r="EJ738" s="99"/>
      <c r="EK738" s="101">
        <v>44660</v>
      </c>
      <c r="EL738" s="92">
        <v>0.48</v>
      </c>
      <c r="EM738" s="103">
        <v>44660</v>
      </c>
      <c r="EN738" s="102">
        <v>160</v>
      </c>
      <c r="EO738" s="101">
        <v>44660</v>
      </c>
      <c r="EP738" s="92">
        <v>209.9</v>
      </c>
      <c r="EQ738" s="101">
        <v>44660</v>
      </c>
      <c r="ER738" s="99">
        <f t="shared" si="452"/>
        <v>120.9</v>
      </c>
      <c r="ES738" s="101">
        <v>44660</v>
      </c>
      <c r="ET738" s="192">
        <v>47</v>
      </c>
      <c r="EU738" s="101">
        <v>44660</v>
      </c>
      <c r="EV738" s="92">
        <v>210</v>
      </c>
      <c r="EW738" s="101">
        <v>44497</v>
      </c>
      <c r="EX738" s="92"/>
      <c r="EY738" s="103">
        <v>44660</v>
      </c>
      <c r="EZ738" s="92">
        <v>6</v>
      </c>
      <c r="FA738" s="102"/>
      <c r="FB738" s="102"/>
      <c r="FC738" s="92"/>
      <c r="FD738" s="92"/>
      <c r="FE738" s="103">
        <v>44660</v>
      </c>
      <c r="FF738" s="105">
        <v>8.4</v>
      </c>
      <c r="FG738" s="101">
        <v>44660</v>
      </c>
      <c r="FH738" s="118">
        <v>57.6</v>
      </c>
      <c r="FI738" s="92"/>
      <c r="FJ738" s="94"/>
      <c r="FK738" s="92"/>
      <c r="FL738" s="97">
        <v>44673</v>
      </c>
      <c r="FM738" s="98" t="s">
        <v>1530</v>
      </c>
      <c r="FN738" s="97">
        <v>44764</v>
      </c>
      <c r="FO738" s="107" t="s">
        <v>807</v>
      </c>
      <c r="FP738" s="92" t="s">
        <v>132</v>
      </c>
      <c r="FQ738" s="92" t="s">
        <v>132</v>
      </c>
      <c r="FR738" s="92" t="s">
        <v>132</v>
      </c>
      <c r="FS738" s="107" t="s">
        <v>807</v>
      </c>
      <c r="FT738" s="92" t="s">
        <v>132</v>
      </c>
      <c r="FU738" s="92"/>
      <c r="GM738" s="102"/>
    </row>
    <row r="739" spans="1:195" s="75" customFormat="1" x14ac:dyDescent="0.25">
      <c r="A739" s="85">
        <v>2022</v>
      </c>
      <c r="B739" s="76">
        <v>44926</v>
      </c>
      <c r="C739" s="85" t="s">
        <v>121</v>
      </c>
      <c r="D739" s="85" t="s">
        <v>122</v>
      </c>
      <c r="E739" s="85" t="s">
        <v>123</v>
      </c>
      <c r="F739" s="77">
        <f t="shared" si="472"/>
        <v>738</v>
      </c>
      <c r="G739" s="85" t="s">
        <v>1586</v>
      </c>
      <c r="H739" s="85">
        <v>86</v>
      </c>
      <c r="I739" s="85" t="s">
        <v>797</v>
      </c>
      <c r="J739" s="217" t="s">
        <v>1058</v>
      </c>
      <c r="K739" s="77" t="str">
        <f>VLOOKUP(J739,[1]CodMpios!$B$1075:$E$1087,4,FALSE)</f>
        <v>86865 - Valle Del Guamuez</v>
      </c>
      <c r="L739" s="77" t="str">
        <f>VLOOKUP($J739,[1]Coord_Mpios_X_Y!$B$102:$K$114,9,FALSE)</f>
        <v>0,412963687717</v>
      </c>
      <c r="M739" s="77" t="str">
        <f>VLOOKUP($J739,[1]Coord_Mpios_X_Y!$B$102:$K$114,10,FALSE)</f>
        <v>-76,884092895363</v>
      </c>
      <c r="N739" s="86" t="s">
        <v>1775</v>
      </c>
      <c r="O739" s="86" t="s">
        <v>1776</v>
      </c>
      <c r="P739" s="218"/>
      <c r="Q739" s="85" t="s">
        <v>126</v>
      </c>
      <c r="R739" s="108">
        <v>27474319</v>
      </c>
      <c r="S739" s="62" t="str">
        <f t="shared" si="453"/>
        <v>CC27474319</v>
      </c>
      <c r="T739" s="91" t="s">
        <v>251</v>
      </c>
      <c r="U739" s="85" t="s">
        <v>128</v>
      </c>
      <c r="V739" s="85" t="s">
        <v>796</v>
      </c>
      <c r="W739" s="85" t="s">
        <v>599</v>
      </c>
      <c r="X739" s="193">
        <v>20596</v>
      </c>
      <c r="Y739" s="89">
        <f t="shared" si="469"/>
        <v>56</v>
      </c>
      <c r="Z739" s="63">
        <f>VLOOKUP($Y739,[1]Edades!$A$3:$H$153,4,FALSE)</f>
        <v>5</v>
      </c>
      <c r="AA739" s="63" t="str">
        <f>VLOOKUP($Y739,[1]Edades!$A$3:$H$153,6,FALSE)</f>
        <v>5 - Adultez</v>
      </c>
      <c r="AB739" s="63">
        <f>VLOOKUP($Y739,[1]Edades!$A$3:$H$153,7,FALSE)</f>
        <v>12</v>
      </c>
      <c r="AC739" s="63" t="str">
        <f>VLOOKUP($Y739,[1]Edades!$A$3:$H$153,8,FALSE)</f>
        <v>55-59</v>
      </c>
      <c r="AD739" s="91" t="s">
        <v>1590</v>
      </c>
      <c r="AE739" s="85">
        <v>2</v>
      </c>
      <c r="AF739" s="85" t="s">
        <v>807</v>
      </c>
      <c r="AG739" s="86" t="s">
        <v>1777</v>
      </c>
      <c r="AH739" s="85" t="s">
        <v>807</v>
      </c>
      <c r="AI739" s="85" t="s">
        <v>807</v>
      </c>
      <c r="AJ739" s="85" t="s">
        <v>807</v>
      </c>
      <c r="AK739" s="86" t="s">
        <v>1775</v>
      </c>
      <c r="AL739" s="86" t="s">
        <v>1602</v>
      </c>
      <c r="AM739" s="85" t="s">
        <v>1786</v>
      </c>
      <c r="AN739" s="85" t="s">
        <v>131</v>
      </c>
      <c r="AO739" s="85" t="s">
        <v>131</v>
      </c>
      <c r="AP739" s="85" t="s">
        <v>131</v>
      </c>
      <c r="AQ739" s="75" t="s">
        <v>1841</v>
      </c>
      <c r="AR739" s="53" t="str">
        <f t="shared" si="470"/>
        <v>86865 - Valle Del Guamuez</v>
      </c>
      <c r="AS739" s="85" t="s">
        <v>1668</v>
      </c>
      <c r="AT739" s="88">
        <v>3105405835</v>
      </c>
      <c r="AU739" s="85" t="s">
        <v>1219</v>
      </c>
      <c r="AV739" s="85"/>
      <c r="AW739" s="85"/>
      <c r="AX739" s="85"/>
      <c r="AY739" s="85"/>
      <c r="AZ739" s="85"/>
      <c r="BA739" s="85">
        <v>86</v>
      </c>
      <c r="BB739" s="85" t="s">
        <v>1778</v>
      </c>
      <c r="BC739" s="85">
        <v>86865</v>
      </c>
      <c r="BD739" s="85" t="s">
        <v>1668</v>
      </c>
      <c r="BE739" s="89">
        <v>860010017201</v>
      </c>
      <c r="BF739" s="49" t="s">
        <v>1084</v>
      </c>
      <c r="BG739" s="85" t="s">
        <v>1779</v>
      </c>
      <c r="BH739" s="85" t="s">
        <v>1780</v>
      </c>
      <c r="BI739" s="85">
        <v>4201616</v>
      </c>
      <c r="BJ739" s="85"/>
      <c r="BK739" s="85"/>
      <c r="BL739" s="85" t="s">
        <v>807</v>
      </c>
      <c r="BM739" s="85" t="s">
        <v>807</v>
      </c>
      <c r="BN739" s="85" t="s">
        <v>807</v>
      </c>
      <c r="BO739" s="85">
        <v>0</v>
      </c>
      <c r="BP739" s="85" t="s">
        <v>132</v>
      </c>
      <c r="BQ739" s="85" t="s">
        <v>132</v>
      </c>
      <c r="BR739" s="85" t="s">
        <v>807</v>
      </c>
      <c r="BS739" s="85" t="s">
        <v>807</v>
      </c>
      <c r="BT739" s="90"/>
      <c r="BU739" s="85" t="s">
        <v>1677</v>
      </c>
      <c r="BV739" s="85" t="s">
        <v>130</v>
      </c>
      <c r="BW739" s="85" t="s">
        <v>807</v>
      </c>
      <c r="BX739" s="85"/>
      <c r="BY739" s="91" t="s">
        <v>807</v>
      </c>
      <c r="BZ739" s="85" t="s">
        <v>807</v>
      </c>
      <c r="CA739" s="85" t="s">
        <v>807</v>
      </c>
      <c r="CB739" s="85"/>
      <c r="CC739" s="85"/>
      <c r="CD739" s="207" t="s">
        <v>807</v>
      </c>
      <c r="CE739" s="88" t="s">
        <v>1681</v>
      </c>
      <c r="CF739" s="80" t="str">
        <f t="shared" si="449"/>
        <v>HTA</v>
      </c>
      <c r="CG739" s="98"/>
      <c r="CH739" s="98"/>
      <c r="CI739" s="50" t="e">
        <f t="shared" si="454"/>
        <v>#DIV/0!</v>
      </c>
      <c r="CJ739" s="18" t="str">
        <f t="shared" si="455"/>
        <v>SIN DATO</v>
      </c>
      <c r="CK739" s="95" t="e">
        <f>Hoja1!L741</f>
        <v>#NUM!</v>
      </c>
      <c r="CL739" s="10" t="s">
        <v>807</v>
      </c>
      <c r="CM739" s="94" t="s">
        <v>1221</v>
      </c>
      <c r="CN739" s="92"/>
      <c r="CO739" s="75">
        <v>1</v>
      </c>
      <c r="CP739" s="119" t="str">
        <f>CM739</f>
        <v>01/01/1800</v>
      </c>
      <c r="CQ739" s="75">
        <v>2</v>
      </c>
      <c r="CR739" s="65" t="s">
        <v>1222</v>
      </c>
      <c r="CS739" s="75">
        <v>0</v>
      </c>
      <c r="CT739" s="110" t="s">
        <v>131</v>
      </c>
      <c r="CU739" s="93" t="s">
        <v>807</v>
      </c>
      <c r="CV739" s="92"/>
      <c r="CW739" s="93"/>
      <c r="CX739" s="93"/>
      <c r="CY739" s="93" t="s">
        <v>807</v>
      </c>
      <c r="CZ739" s="93" t="s">
        <v>807</v>
      </c>
      <c r="DA739" s="75" t="s">
        <v>807</v>
      </c>
      <c r="DB739" s="92">
        <v>0</v>
      </c>
      <c r="DC739" s="75" t="str">
        <f t="shared" si="456"/>
        <v/>
      </c>
      <c r="DD739" s="16" t="str">
        <f t="shared" si="457"/>
        <v/>
      </c>
      <c r="DE739" s="16" t="str">
        <f t="shared" si="458"/>
        <v/>
      </c>
      <c r="DF739" s="16" t="str">
        <f t="shared" si="473"/>
        <v/>
      </c>
      <c r="DG739" s="16" t="str">
        <f t="shared" si="471"/>
        <v xml:space="preserve"> +  +  + </v>
      </c>
      <c r="DH739" s="16" t="str">
        <f>E739</f>
        <v>HTA</v>
      </c>
      <c r="DI739" s="98"/>
      <c r="DJ739" s="75" t="str">
        <f t="shared" si="460"/>
        <v>NO</v>
      </c>
      <c r="DL739" s="98"/>
      <c r="DM739" s="98"/>
      <c r="DN739" s="75" t="str">
        <f t="shared" si="461"/>
        <v>NO</v>
      </c>
      <c r="DO739" s="98"/>
      <c r="DP739" s="75" t="str">
        <f t="shared" si="462"/>
        <v>NO</v>
      </c>
      <c r="DQ739" s="98"/>
      <c r="DR739" s="75" t="str">
        <f t="shared" si="463"/>
        <v>NO</v>
      </c>
      <c r="DS739" s="98"/>
      <c r="DT739" s="75" t="str">
        <f t="shared" si="464"/>
        <v>NO</v>
      </c>
      <c r="DU739" s="98"/>
      <c r="DV739" s="75" t="str">
        <f t="shared" si="465"/>
        <v>NO</v>
      </c>
      <c r="DW739" s="98"/>
      <c r="DX739" s="75" t="str">
        <f t="shared" si="466"/>
        <v>NO</v>
      </c>
      <c r="DY739" s="98"/>
      <c r="DZ739" s="75" t="str">
        <f t="shared" si="467"/>
        <v>NO</v>
      </c>
      <c r="EA739" s="98"/>
      <c r="EB739" s="75" t="str">
        <f t="shared" si="468"/>
        <v>NO</v>
      </c>
      <c r="EC739" s="98" t="s">
        <v>807</v>
      </c>
      <c r="ED739" s="92" t="s">
        <v>1530</v>
      </c>
      <c r="EE739" s="92"/>
      <c r="EF739" s="98" t="s">
        <v>807</v>
      </c>
      <c r="EG739" s="94"/>
      <c r="EH739" s="99" t="s">
        <v>131</v>
      </c>
      <c r="EI739" s="99" t="s">
        <v>807</v>
      </c>
      <c r="EJ739" s="99"/>
      <c r="EK739" s="101"/>
      <c r="EL739" s="92"/>
      <c r="EM739" s="103"/>
      <c r="EN739" s="102"/>
      <c r="EO739" s="101"/>
      <c r="EP739" s="92"/>
      <c r="EQ739" s="101"/>
      <c r="ER739" s="99">
        <f t="shared" si="452"/>
        <v>0</v>
      </c>
      <c r="ES739" s="101"/>
      <c r="ET739" s="192"/>
      <c r="EU739" s="101"/>
      <c r="EV739" s="92"/>
      <c r="EW739" s="101"/>
      <c r="EX739" s="92"/>
      <c r="EY739" s="103"/>
      <c r="EZ739" s="92"/>
      <c r="FA739" s="102"/>
      <c r="FB739" s="102"/>
      <c r="FC739" s="92"/>
      <c r="FD739" s="92"/>
      <c r="FE739" s="103"/>
      <c r="FF739" s="105"/>
      <c r="FG739" s="101"/>
      <c r="FH739" s="105"/>
      <c r="FI739" s="92"/>
      <c r="FJ739" s="94"/>
      <c r="FK739" s="92"/>
      <c r="FL739" s="97"/>
      <c r="FM739" s="98" t="s">
        <v>1530</v>
      </c>
      <c r="FN739" s="114"/>
      <c r="FO739" s="107" t="s">
        <v>807</v>
      </c>
      <c r="FP739" s="107" t="s">
        <v>807</v>
      </c>
      <c r="FQ739" s="107" t="s">
        <v>807</v>
      </c>
      <c r="FR739" s="107" t="s">
        <v>807</v>
      </c>
      <c r="FS739" s="92" t="s">
        <v>807</v>
      </c>
      <c r="FT739" s="107" t="s">
        <v>807</v>
      </c>
      <c r="FU739" s="92"/>
      <c r="GM739" s="102"/>
    </row>
    <row r="740" spans="1:195" s="75" customFormat="1" x14ac:dyDescent="0.25">
      <c r="A740" s="85">
        <v>2022</v>
      </c>
      <c r="B740" s="76">
        <v>44926</v>
      </c>
      <c r="C740" s="85" t="s">
        <v>121</v>
      </c>
      <c r="D740" s="85" t="s">
        <v>122</v>
      </c>
      <c r="E740" s="85" t="s">
        <v>1474</v>
      </c>
      <c r="F740" s="77">
        <f t="shared" si="472"/>
        <v>739</v>
      </c>
      <c r="G740" s="85" t="s">
        <v>1586</v>
      </c>
      <c r="H740" s="85">
        <v>86</v>
      </c>
      <c r="I740" s="85" t="s">
        <v>797</v>
      </c>
      <c r="J740" s="217" t="s">
        <v>911</v>
      </c>
      <c r="K740" s="77" t="str">
        <f>VLOOKUP(J740,[1]CodMpios!$B$1075:$E$1087,4,FALSE)</f>
        <v>86568 - Puerto Asís</v>
      </c>
      <c r="L740" s="77" t="str">
        <f>VLOOKUP($J740,[1]Coord_Mpios_X_Y!$B$102:$K$114,9,FALSE)</f>
        <v>0,478611463602</v>
      </c>
      <c r="M740" s="77" t="str">
        <f>VLOOKUP($J740,[1]Coord_Mpios_X_Y!$B$102:$K$114,10,FALSE)</f>
        <v>-76,328200149562</v>
      </c>
      <c r="N740" s="86" t="s">
        <v>1775</v>
      </c>
      <c r="O740" s="86" t="s">
        <v>1776</v>
      </c>
      <c r="P740" s="218"/>
      <c r="Q740" s="85" t="s">
        <v>126</v>
      </c>
      <c r="R740" s="108">
        <v>27474521</v>
      </c>
      <c r="S740" s="62" t="str">
        <f t="shared" si="453"/>
        <v>CC27474521</v>
      </c>
      <c r="T740" s="91" t="s">
        <v>607</v>
      </c>
      <c r="U740" s="85" t="s">
        <v>1378</v>
      </c>
      <c r="V740" s="91" t="s">
        <v>563</v>
      </c>
      <c r="W740" s="85" t="s">
        <v>222</v>
      </c>
      <c r="X740" s="87">
        <v>22712</v>
      </c>
      <c r="Y740" s="89">
        <f t="shared" si="469"/>
        <v>62</v>
      </c>
      <c r="Z740" s="63">
        <f>VLOOKUP($Y740,[1]Edades!$A$3:$H$153,4,FALSE)</f>
        <v>6</v>
      </c>
      <c r="AA740" s="63" t="str">
        <f>VLOOKUP($Y740,[1]Edades!$A$3:$H$153,6,FALSE)</f>
        <v>6 - Persona mayor</v>
      </c>
      <c r="AB740" s="63">
        <f>VLOOKUP($Y740,[1]Edades!$A$3:$H$153,7,FALSE)</f>
        <v>13</v>
      </c>
      <c r="AC740" s="63" t="str">
        <f>VLOOKUP($Y740,[1]Edades!$A$3:$H$153,8,FALSE)</f>
        <v>60-64</v>
      </c>
      <c r="AD740" s="91" t="s">
        <v>1590</v>
      </c>
      <c r="AE740" s="85">
        <v>2</v>
      </c>
      <c r="AF740" s="85" t="s">
        <v>807</v>
      </c>
      <c r="AG740" s="86" t="s">
        <v>363</v>
      </c>
      <c r="AH740" s="86" t="s">
        <v>130</v>
      </c>
      <c r="AI740" s="85" t="s">
        <v>1595</v>
      </c>
      <c r="AJ740" s="85" t="s">
        <v>1591</v>
      </c>
      <c r="AK740" s="117" t="s">
        <v>1775</v>
      </c>
      <c r="AL740" s="117" t="s">
        <v>1601</v>
      </c>
      <c r="AM740" s="85" t="s">
        <v>1786</v>
      </c>
      <c r="AN740" s="85" t="s">
        <v>131</v>
      </c>
      <c r="AO740" s="85" t="s">
        <v>131</v>
      </c>
      <c r="AP740" s="85" t="s">
        <v>131</v>
      </c>
      <c r="AQ740" s="75" t="s">
        <v>1841</v>
      </c>
      <c r="AR740" s="53" t="str">
        <f t="shared" si="470"/>
        <v>86568 - Puerto Asís</v>
      </c>
      <c r="AS740" s="85" t="s">
        <v>1655</v>
      </c>
      <c r="AT740" s="88">
        <v>3114691611</v>
      </c>
      <c r="AU740" s="85" t="s">
        <v>1219</v>
      </c>
      <c r="AV740" s="85"/>
      <c r="AW740" s="85"/>
      <c r="AX740" s="85"/>
      <c r="AY740" s="85"/>
      <c r="AZ740" s="85"/>
      <c r="BA740" s="85">
        <v>86</v>
      </c>
      <c r="BB740" s="85" t="s">
        <v>1778</v>
      </c>
      <c r="BC740" s="85">
        <v>86568</v>
      </c>
      <c r="BD740" s="85" t="s">
        <v>1655</v>
      </c>
      <c r="BE740" s="89">
        <v>860010017201</v>
      </c>
      <c r="BF740" s="49" t="s">
        <v>1081</v>
      </c>
      <c r="BG740" s="85" t="s">
        <v>1779</v>
      </c>
      <c r="BH740" s="85" t="s">
        <v>1780</v>
      </c>
      <c r="BI740" s="85">
        <v>4201616</v>
      </c>
      <c r="BJ740" s="85"/>
      <c r="BK740" s="85"/>
      <c r="BL740" s="85" t="s">
        <v>807</v>
      </c>
      <c r="BM740" s="85" t="s">
        <v>130</v>
      </c>
      <c r="BN740" s="85" t="s">
        <v>132</v>
      </c>
      <c r="BO740" s="85">
        <v>0</v>
      </c>
      <c r="BP740" s="85" t="s">
        <v>132</v>
      </c>
      <c r="BQ740" s="85" t="s">
        <v>132</v>
      </c>
      <c r="BR740" s="85" t="s">
        <v>1676</v>
      </c>
      <c r="BS740" s="85" t="s">
        <v>132</v>
      </c>
      <c r="BT740" s="90">
        <v>44938</v>
      </c>
      <c r="BU740" s="85" t="s">
        <v>1677</v>
      </c>
      <c r="BV740" s="85" t="s">
        <v>130</v>
      </c>
      <c r="BW740" s="91" t="s">
        <v>131</v>
      </c>
      <c r="BX740" s="85"/>
      <c r="BY740" s="85" t="s">
        <v>131</v>
      </c>
      <c r="BZ740" s="85" t="s">
        <v>131</v>
      </c>
      <c r="CA740" s="85" t="s">
        <v>132</v>
      </c>
      <c r="CB740" s="126" t="s">
        <v>2133</v>
      </c>
      <c r="CC740" s="85"/>
      <c r="CD740" s="121" t="s">
        <v>2134</v>
      </c>
      <c r="CE740" s="88" t="s">
        <v>1681</v>
      </c>
      <c r="CF740" s="80" t="str">
        <f t="shared" si="449"/>
        <v>DM</v>
      </c>
      <c r="CG740" s="109">
        <v>63</v>
      </c>
      <c r="CH740" s="95">
        <v>164</v>
      </c>
      <c r="CI740" s="50">
        <f t="shared" si="454"/>
        <v>23.423557406305775</v>
      </c>
      <c r="CJ740" s="18" t="str">
        <f t="shared" si="455"/>
        <v>NORMAL</v>
      </c>
      <c r="CK740" s="95">
        <f>Hoja1!L742</f>
        <v>28</v>
      </c>
      <c r="CL740" s="10" t="s">
        <v>1115</v>
      </c>
      <c r="CM740" s="94" t="s">
        <v>1221</v>
      </c>
      <c r="CN740" s="92"/>
      <c r="CO740" s="92">
        <v>2</v>
      </c>
      <c r="CP740" s="65" t="s">
        <v>1222</v>
      </c>
      <c r="CQ740" s="75">
        <v>1</v>
      </c>
      <c r="CR740" s="94" t="s">
        <v>1221</v>
      </c>
      <c r="CS740" s="75">
        <v>1</v>
      </c>
      <c r="CT740" s="110" t="s">
        <v>1707</v>
      </c>
      <c r="CU740" s="93" t="s">
        <v>807</v>
      </c>
      <c r="CV740" s="92"/>
      <c r="CW740" s="102">
        <v>130</v>
      </c>
      <c r="CX740" s="102">
        <v>70</v>
      </c>
      <c r="CY740" s="93" t="s">
        <v>807</v>
      </c>
      <c r="CZ740" s="92" t="s">
        <v>132</v>
      </c>
      <c r="DA740" s="75" t="s">
        <v>807</v>
      </c>
      <c r="DB740" s="92">
        <v>0</v>
      </c>
      <c r="DC740" s="75" t="str">
        <f t="shared" si="456"/>
        <v/>
      </c>
      <c r="DD740" s="16" t="str">
        <f t="shared" si="457"/>
        <v/>
      </c>
      <c r="DE740" s="16" t="str">
        <f t="shared" si="458"/>
        <v/>
      </c>
      <c r="DF740" s="16" t="str">
        <f t="shared" si="473"/>
        <v/>
      </c>
      <c r="DG740" s="16" t="str">
        <f t="shared" si="471"/>
        <v xml:space="preserve"> +  +  + </v>
      </c>
      <c r="DH740" s="16" t="str">
        <f>E740</f>
        <v>DM</v>
      </c>
      <c r="DI740" s="98">
        <v>43714</v>
      </c>
      <c r="DJ740" s="75" t="str">
        <f t="shared" si="460"/>
        <v>SI</v>
      </c>
      <c r="DL740" s="98"/>
      <c r="DM740" s="98">
        <v>44460</v>
      </c>
      <c r="DN740" s="75" t="str">
        <f t="shared" si="461"/>
        <v>SI</v>
      </c>
      <c r="DO740" s="98"/>
      <c r="DP740" s="75" t="str">
        <f t="shared" si="462"/>
        <v>NO</v>
      </c>
      <c r="DQ740" s="98"/>
      <c r="DR740" s="75" t="str">
        <f t="shared" si="463"/>
        <v>NO</v>
      </c>
      <c r="DS740" s="98">
        <v>43341</v>
      </c>
      <c r="DT740" s="75" t="str">
        <f t="shared" si="464"/>
        <v>SI</v>
      </c>
      <c r="DU740" s="98"/>
      <c r="DV740" s="75" t="str">
        <f t="shared" si="465"/>
        <v>NO</v>
      </c>
      <c r="DW740" s="98"/>
      <c r="DX740" s="75" t="str">
        <f t="shared" si="466"/>
        <v>NO</v>
      </c>
      <c r="DY740" s="98">
        <v>44642</v>
      </c>
      <c r="DZ740" s="75" t="str">
        <f t="shared" si="467"/>
        <v>SI</v>
      </c>
      <c r="EA740" s="98"/>
      <c r="EB740" s="75" t="str">
        <f t="shared" si="468"/>
        <v>NO</v>
      </c>
      <c r="EC740" s="98" t="s">
        <v>807</v>
      </c>
      <c r="ED740" s="92" t="s">
        <v>1530</v>
      </c>
      <c r="EE740" s="92"/>
      <c r="EF740" s="98" t="s">
        <v>807</v>
      </c>
      <c r="EG740" s="94"/>
      <c r="EH740" s="99"/>
      <c r="EI740" s="99" t="s">
        <v>807</v>
      </c>
      <c r="EJ740" s="99"/>
      <c r="EK740" s="101">
        <v>44693</v>
      </c>
      <c r="EL740" s="92">
        <v>0.5</v>
      </c>
      <c r="EM740" s="103">
        <v>44663</v>
      </c>
      <c r="EN740" s="102">
        <v>104.8</v>
      </c>
      <c r="EO740" s="101">
        <v>44663</v>
      </c>
      <c r="EP740" s="92">
        <v>264</v>
      </c>
      <c r="EQ740" s="101">
        <v>44663</v>
      </c>
      <c r="ER740" s="99">
        <f t="shared" si="452"/>
        <v>177.12</v>
      </c>
      <c r="ES740" s="101">
        <v>44663</v>
      </c>
      <c r="ET740" s="192">
        <v>42</v>
      </c>
      <c r="EU740" s="101">
        <v>44663</v>
      </c>
      <c r="EV740" s="92">
        <v>224.4</v>
      </c>
      <c r="EW740" s="111">
        <v>44504</v>
      </c>
      <c r="EX740" s="92"/>
      <c r="EY740" s="103">
        <v>44663</v>
      </c>
      <c r="EZ740" s="92">
        <v>6.4</v>
      </c>
      <c r="FA740" s="102"/>
      <c r="FB740" s="102"/>
      <c r="FC740" s="92"/>
      <c r="FD740" s="92"/>
      <c r="FE740" s="103">
        <v>43687</v>
      </c>
      <c r="FF740" s="105">
        <v>5</v>
      </c>
      <c r="FG740" s="101">
        <v>44383</v>
      </c>
      <c r="FH740" s="104" t="s">
        <v>2130</v>
      </c>
      <c r="FI740" s="92"/>
      <c r="FJ740" s="94"/>
      <c r="FK740" s="92"/>
      <c r="FL740" s="97">
        <v>44901</v>
      </c>
      <c r="FM740" s="98" t="s">
        <v>1530</v>
      </c>
      <c r="FN740" s="97">
        <v>44991</v>
      </c>
      <c r="FO740" s="107"/>
      <c r="FP740" s="92" t="s">
        <v>132</v>
      </c>
      <c r="FQ740" s="92" t="s">
        <v>132</v>
      </c>
      <c r="FR740" s="92" t="s">
        <v>132</v>
      </c>
      <c r="FS740" s="107" t="s">
        <v>807</v>
      </c>
      <c r="FT740" s="92" t="s">
        <v>132</v>
      </c>
      <c r="FU740" s="92"/>
      <c r="GM740" s="102"/>
    </row>
    <row r="741" spans="1:195" s="75" customFormat="1" x14ac:dyDescent="0.25">
      <c r="A741" s="85">
        <v>2022</v>
      </c>
      <c r="B741" s="76">
        <v>44926</v>
      </c>
      <c r="C741" s="85" t="s">
        <v>121</v>
      </c>
      <c r="D741" s="85" t="s">
        <v>122</v>
      </c>
      <c r="E741" s="85" t="s">
        <v>123</v>
      </c>
      <c r="F741" s="77">
        <f t="shared" si="472"/>
        <v>740</v>
      </c>
      <c r="G741" s="85" t="s">
        <v>1586</v>
      </c>
      <c r="H741" s="85">
        <v>86</v>
      </c>
      <c r="I741" s="85" t="s">
        <v>797</v>
      </c>
      <c r="J741" s="217" t="s">
        <v>1058</v>
      </c>
      <c r="K741" s="77" t="str">
        <f>VLOOKUP(J741,[1]CodMpios!$B$1075:$E$1087,4,FALSE)</f>
        <v>86865 - Valle Del Guamuez</v>
      </c>
      <c r="L741" s="77" t="str">
        <f>VLOOKUP($J741,[1]Coord_Mpios_X_Y!$B$102:$K$114,9,FALSE)</f>
        <v>0,412963687717</v>
      </c>
      <c r="M741" s="77" t="str">
        <f>VLOOKUP($J741,[1]Coord_Mpios_X_Y!$B$102:$K$114,10,FALSE)</f>
        <v>-76,884092895363</v>
      </c>
      <c r="N741" s="86" t="s">
        <v>1775</v>
      </c>
      <c r="O741" s="86" t="s">
        <v>1776</v>
      </c>
      <c r="P741" s="218"/>
      <c r="Q741" s="85" t="s">
        <v>126</v>
      </c>
      <c r="R741" s="108">
        <v>27476372</v>
      </c>
      <c r="S741" s="62" t="str">
        <f t="shared" si="453"/>
        <v>CC27476372</v>
      </c>
      <c r="T741" s="91" t="s">
        <v>138</v>
      </c>
      <c r="U741" s="85" t="s">
        <v>216</v>
      </c>
      <c r="V741" s="85" t="s">
        <v>1188</v>
      </c>
      <c r="W741" s="85" t="s">
        <v>1424</v>
      </c>
      <c r="X741" s="193">
        <v>19229</v>
      </c>
      <c r="Y741" s="89">
        <f t="shared" si="469"/>
        <v>52</v>
      </c>
      <c r="Z741" s="63">
        <f>VLOOKUP($Y741,[1]Edades!$A$3:$H$153,4,FALSE)</f>
        <v>5</v>
      </c>
      <c r="AA741" s="63" t="str">
        <f>VLOOKUP($Y741,[1]Edades!$A$3:$H$153,6,FALSE)</f>
        <v>5 - Adultez</v>
      </c>
      <c r="AB741" s="63">
        <f>VLOOKUP($Y741,[1]Edades!$A$3:$H$153,7,FALSE)</f>
        <v>11</v>
      </c>
      <c r="AC741" s="63" t="str">
        <f>VLOOKUP($Y741,[1]Edades!$A$3:$H$153,8,FALSE)</f>
        <v>50-54</v>
      </c>
      <c r="AD741" s="91" t="s">
        <v>1590</v>
      </c>
      <c r="AE741" s="85">
        <v>2</v>
      </c>
      <c r="AF741" s="85" t="s">
        <v>807</v>
      </c>
      <c r="AG741" s="86" t="s">
        <v>1777</v>
      </c>
      <c r="AH741" s="85" t="s">
        <v>807</v>
      </c>
      <c r="AI741" s="85" t="s">
        <v>807</v>
      </c>
      <c r="AJ741" s="85" t="s">
        <v>807</v>
      </c>
      <c r="AK741" s="86" t="s">
        <v>1775</v>
      </c>
      <c r="AL741" s="85" t="s">
        <v>807</v>
      </c>
      <c r="AM741" s="85" t="s">
        <v>1786</v>
      </c>
      <c r="AN741" s="85" t="s">
        <v>131</v>
      </c>
      <c r="AO741" s="85" t="s">
        <v>131</v>
      </c>
      <c r="AP741" s="85" t="s">
        <v>131</v>
      </c>
      <c r="AQ741" s="75" t="s">
        <v>1841</v>
      </c>
      <c r="AR741" s="53" t="str">
        <f t="shared" si="470"/>
        <v>86865 - Valle Del Guamuez</v>
      </c>
      <c r="AS741" s="85" t="s">
        <v>1668</v>
      </c>
      <c r="AT741" s="88">
        <v>3148854134</v>
      </c>
      <c r="AU741" s="85" t="s">
        <v>1219</v>
      </c>
      <c r="AV741" s="85"/>
      <c r="AW741" s="85"/>
      <c r="AX741" s="85"/>
      <c r="AY741" s="85"/>
      <c r="AZ741" s="85"/>
      <c r="BA741" s="85">
        <v>86</v>
      </c>
      <c r="BB741" s="85" t="s">
        <v>1778</v>
      </c>
      <c r="BC741" s="85">
        <v>86865</v>
      </c>
      <c r="BD741" s="85" t="s">
        <v>1668</v>
      </c>
      <c r="BE741" s="89">
        <v>860010017201</v>
      </c>
      <c r="BF741" s="49" t="s">
        <v>1084</v>
      </c>
      <c r="BG741" s="85" t="s">
        <v>1779</v>
      </c>
      <c r="BH741" s="85" t="s">
        <v>1780</v>
      </c>
      <c r="BI741" s="85">
        <v>4201616</v>
      </c>
      <c r="BJ741" s="85"/>
      <c r="BK741" s="85"/>
      <c r="BL741" s="85" t="s">
        <v>807</v>
      </c>
      <c r="BM741" s="85" t="s">
        <v>807</v>
      </c>
      <c r="BN741" s="85" t="s">
        <v>807</v>
      </c>
      <c r="BO741" s="85">
        <v>0</v>
      </c>
      <c r="BP741" s="85" t="s">
        <v>132</v>
      </c>
      <c r="BQ741" s="85" t="s">
        <v>132</v>
      </c>
      <c r="BR741" s="85" t="s">
        <v>807</v>
      </c>
      <c r="BS741" s="85" t="s">
        <v>807</v>
      </c>
      <c r="BT741" s="90"/>
      <c r="BU741" s="85" t="s">
        <v>1677</v>
      </c>
      <c r="BV741" s="85" t="s">
        <v>130</v>
      </c>
      <c r="BW741" s="85" t="s">
        <v>807</v>
      </c>
      <c r="BX741" s="85"/>
      <c r="BY741" s="91" t="s">
        <v>807</v>
      </c>
      <c r="BZ741" s="85" t="s">
        <v>807</v>
      </c>
      <c r="CA741" s="85" t="s">
        <v>807</v>
      </c>
      <c r="CB741" s="85"/>
      <c r="CC741" s="85"/>
      <c r="CD741" s="207" t="s">
        <v>807</v>
      </c>
      <c r="CE741" s="88" t="s">
        <v>1681</v>
      </c>
      <c r="CF741" s="80" t="str">
        <f t="shared" si="449"/>
        <v>HTA</v>
      </c>
      <c r="CG741" s="98"/>
      <c r="CH741" s="98"/>
      <c r="CI741" s="50" t="e">
        <f t="shared" si="454"/>
        <v>#DIV/0!</v>
      </c>
      <c r="CJ741" s="18" t="str">
        <f t="shared" si="455"/>
        <v>SIN DATO</v>
      </c>
      <c r="CK741" s="95" t="e">
        <f>Hoja1!L743</f>
        <v>#NUM!</v>
      </c>
      <c r="CL741" s="10" t="s">
        <v>807</v>
      </c>
      <c r="CM741" s="94" t="s">
        <v>1221</v>
      </c>
      <c r="CN741" s="92"/>
      <c r="CO741" s="75">
        <v>1</v>
      </c>
      <c r="CP741" s="119" t="str">
        <f t="shared" ref="CP741:CP742" si="482">CM741</f>
        <v>01/01/1800</v>
      </c>
      <c r="CQ741" s="75">
        <v>2</v>
      </c>
      <c r="CR741" s="65" t="s">
        <v>1222</v>
      </c>
      <c r="CS741" s="75">
        <v>0</v>
      </c>
      <c r="CT741" s="110" t="s">
        <v>131</v>
      </c>
      <c r="CU741" s="93" t="s">
        <v>807</v>
      </c>
      <c r="CV741" s="92"/>
      <c r="CW741" s="93"/>
      <c r="CX741" s="93"/>
      <c r="CY741" s="93" t="s">
        <v>807</v>
      </c>
      <c r="CZ741" s="93" t="s">
        <v>807</v>
      </c>
      <c r="DA741" s="75" t="s">
        <v>807</v>
      </c>
      <c r="DB741" s="92">
        <v>0</v>
      </c>
      <c r="DC741" s="75" t="str">
        <f t="shared" si="456"/>
        <v/>
      </c>
      <c r="DD741" s="16" t="str">
        <f t="shared" si="457"/>
        <v/>
      </c>
      <c r="DE741" s="16" t="str">
        <f t="shared" si="458"/>
        <v/>
      </c>
      <c r="DF741" s="16" t="str">
        <f t="shared" si="473"/>
        <v/>
      </c>
      <c r="DG741" s="16" t="str">
        <f t="shared" si="471"/>
        <v xml:space="preserve"> +  +  + </v>
      </c>
      <c r="DH741" s="16" t="str">
        <f t="shared" ref="DH741:DH743" si="483">E741</f>
        <v>HTA</v>
      </c>
      <c r="DI741" s="98"/>
      <c r="DJ741" s="75" t="str">
        <f t="shared" si="460"/>
        <v>NO</v>
      </c>
      <c r="DL741" s="98"/>
      <c r="DM741" s="98"/>
      <c r="DN741" s="75" t="str">
        <f t="shared" si="461"/>
        <v>NO</v>
      </c>
      <c r="DO741" s="98"/>
      <c r="DP741" s="75" t="str">
        <f t="shared" si="462"/>
        <v>NO</v>
      </c>
      <c r="DQ741" s="98"/>
      <c r="DR741" s="75" t="str">
        <f t="shared" si="463"/>
        <v>NO</v>
      </c>
      <c r="DS741" s="98"/>
      <c r="DT741" s="75" t="str">
        <f t="shared" si="464"/>
        <v>NO</v>
      </c>
      <c r="DU741" s="98"/>
      <c r="DV741" s="75" t="str">
        <f t="shared" si="465"/>
        <v>NO</v>
      </c>
      <c r="DW741" s="98"/>
      <c r="DX741" s="75" t="str">
        <f t="shared" si="466"/>
        <v>NO</v>
      </c>
      <c r="DY741" s="98"/>
      <c r="DZ741" s="75" t="str">
        <f t="shared" si="467"/>
        <v>NO</v>
      </c>
      <c r="EA741" s="98"/>
      <c r="EB741" s="75" t="str">
        <f t="shared" si="468"/>
        <v>NO</v>
      </c>
      <c r="EC741" s="98" t="s">
        <v>807</v>
      </c>
      <c r="ED741" s="92" t="s">
        <v>1530</v>
      </c>
      <c r="EE741" s="92"/>
      <c r="EF741" s="98" t="s">
        <v>807</v>
      </c>
      <c r="EG741" s="94"/>
      <c r="EH741" s="99" t="s">
        <v>131</v>
      </c>
      <c r="EI741" s="99" t="s">
        <v>807</v>
      </c>
      <c r="EJ741" s="99"/>
      <c r="EK741" s="101"/>
      <c r="EL741" s="92"/>
      <c r="EM741" s="103"/>
      <c r="EN741" s="102"/>
      <c r="EO741" s="101"/>
      <c r="EP741" s="92"/>
      <c r="EQ741" s="101"/>
      <c r="ER741" s="99">
        <f t="shared" si="452"/>
        <v>0</v>
      </c>
      <c r="ES741" s="101"/>
      <c r="ET741" s="192"/>
      <c r="EU741" s="101"/>
      <c r="EV741" s="92"/>
      <c r="EW741" s="101"/>
      <c r="EX741" s="92"/>
      <c r="EY741" s="103"/>
      <c r="EZ741" s="92"/>
      <c r="FA741" s="102"/>
      <c r="FB741" s="102"/>
      <c r="FC741" s="92"/>
      <c r="FD741" s="92"/>
      <c r="FE741" s="103"/>
      <c r="FF741" s="105"/>
      <c r="FG741" s="101"/>
      <c r="FH741" s="105"/>
      <c r="FI741" s="92"/>
      <c r="FJ741" s="94"/>
      <c r="FK741" s="92"/>
      <c r="FL741" s="97"/>
      <c r="FM741" s="98" t="s">
        <v>1530</v>
      </c>
      <c r="FN741" s="114"/>
      <c r="FO741" s="107" t="s">
        <v>807</v>
      </c>
      <c r="FP741" s="107" t="s">
        <v>807</v>
      </c>
      <c r="FQ741" s="107" t="s">
        <v>807</v>
      </c>
      <c r="FR741" s="107" t="s">
        <v>807</v>
      </c>
      <c r="FS741" s="92" t="s">
        <v>807</v>
      </c>
      <c r="FT741" s="107" t="s">
        <v>807</v>
      </c>
      <c r="FU741" s="92"/>
      <c r="GM741" s="102"/>
    </row>
    <row r="742" spans="1:195" s="75" customFormat="1" x14ac:dyDescent="0.25">
      <c r="A742" s="85">
        <v>2022</v>
      </c>
      <c r="B742" s="76">
        <v>44926</v>
      </c>
      <c r="C742" s="85" t="s">
        <v>121</v>
      </c>
      <c r="D742" s="85" t="s">
        <v>122</v>
      </c>
      <c r="E742" s="85" t="s">
        <v>123</v>
      </c>
      <c r="F742" s="77">
        <f t="shared" si="472"/>
        <v>741</v>
      </c>
      <c r="G742" s="85" t="s">
        <v>1586</v>
      </c>
      <c r="H742" s="85">
        <v>86</v>
      </c>
      <c r="I742" s="85" t="s">
        <v>797</v>
      </c>
      <c r="J742" s="217" t="s">
        <v>1058</v>
      </c>
      <c r="K742" s="77" t="str">
        <f>VLOOKUP(J742,[1]CodMpios!$B$1075:$E$1087,4,FALSE)</f>
        <v>86865 - Valle Del Guamuez</v>
      </c>
      <c r="L742" s="77" t="str">
        <f>VLOOKUP($J742,[1]Coord_Mpios_X_Y!$B$102:$K$114,9,FALSE)</f>
        <v>0,412963687717</v>
      </c>
      <c r="M742" s="77" t="str">
        <f>VLOOKUP($J742,[1]Coord_Mpios_X_Y!$B$102:$K$114,10,FALSE)</f>
        <v>-76,884092895363</v>
      </c>
      <c r="N742" s="86" t="s">
        <v>1784</v>
      </c>
      <c r="O742" s="86" t="s">
        <v>1776</v>
      </c>
      <c r="P742" s="218"/>
      <c r="Q742" s="85" t="s">
        <v>126</v>
      </c>
      <c r="R742" s="108">
        <v>27496886</v>
      </c>
      <c r="S742" s="62" t="str">
        <f t="shared" si="453"/>
        <v>CC27496886</v>
      </c>
      <c r="T742" s="91" t="s">
        <v>1426</v>
      </c>
      <c r="U742" s="85" t="s">
        <v>530</v>
      </c>
      <c r="V742" s="85" t="s">
        <v>191</v>
      </c>
      <c r="W742" s="85" t="s">
        <v>528</v>
      </c>
      <c r="X742" s="193">
        <v>16091</v>
      </c>
      <c r="Y742" s="89">
        <f t="shared" si="469"/>
        <v>44</v>
      </c>
      <c r="Z742" s="63">
        <f>VLOOKUP($Y742,[1]Edades!$A$3:$H$153,4,FALSE)</f>
        <v>5</v>
      </c>
      <c r="AA742" s="63" t="str">
        <f>VLOOKUP($Y742,[1]Edades!$A$3:$H$153,6,FALSE)</f>
        <v>5 - Adultez</v>
      </c>
      <c r="AB742" s="63">
        <f>VLOOKUP($Y742,[1]Edades!$A$3:$H$153,7,FALSE)</f>
        <v>9</v>
      </c>
      <c r="AC742" s="63" t="str">
        <f>VLOOKUP($Y742,[1]Edades!$A$3:$H$153,8,FALSE)</f>
        <v>40-44</v>
      </c>
      <c r="AD742" s="91" t="s">
        <v>1590</v>
      </c>
      <c r="AE742" s="85">
        <v>2</v>
      </c>
      <c r="AF742" s="85" t="s">
        <v>807</v>
      </c>
      <c r="AG742" s="86" t="s">
        <v>1777</v>
      </c>
      <c r="AH742" s="85" t="s">
        <v>807</v>
      </c>
      <c r="AI742" s="85" t="s">
        <v>807</v>
      </c>
      <c r="AJ742" s="85" t="s">
        <v>807</v>
      </c>
      <c r="AK742" s="86" t="s">
        <v>1784</v>
      </c>
      <c r="AL742" s="86" t="s">
        <v>1601</v>
      </c>
      <c r="AM742" s="85" t="s">
        <v>1786</v>
      </c>
      <c r="AN742" s="85" t="s">
        <v>131</v>
      </c>
      <c r="AO742" s="85" t="s">
        <v>131</v>
      </c>
      <c r="AP742" s="85" t="s">
        <v>131</v>
      </c>
      <c r="AQ742" s="75" t="s">
        <v>1841</v>
      </c>
      <c r="AR742" s="53" t="str">
        <f t="shared" si="470"/>
        <v>86865 - Valle Del Guamuez</v>
      </c>
      <c r="AS742" s="85" t="s">
        <v>1668</v>
      </c>
      <c r="AT742" s="174">
        <v>3222149733</v>
      </c>
      <c r="AU742" s="85" t="s">
        <v>1219</v>
      </c>
      <c r="AV742" s="85"/>
      <c r="AW742" s="85"/>
      <c r="AX742" s="85"/>
      <c r="AY742" s="85"/>
      <c r="AZ742" s="85"/>
      <c r="BA742" s="85">
        <v>86</v>
      </c>
      <c r="BB742" s="85" t="s">
        <v>1778</v>
      </c>
      <c r="BC742" s="85">
        <v>86865</v>
      </c>
      <c r="BD742" s="85" t="s">
        <v>1668</v>
      </c>
      <c r="BE742" s="89">
        <v>860010017201</v>
      </c>
      <c r="BF742" s="49" t="s">
        <v>1084</v>
      </c>
      <c r="BG742" s="85" t="s">
        <v>1779</v>
      </c>
      <c r="BH742" s="85" t="s">
        <v>1780</v>
      </c>
      <c r="BI742" s="85">
        <v>4201616</v>
      </c>
      <c r="BJ742" s="85"/>
      <c r="BK742" s="85"/>
      <c r="BL742" s="85" t="s">
        <v>807</v>
      </c>
      <c r="BM742" s="85" t="s">
        <v>807</v>
      </c>
      <c r="BN742" s="85" t="s">
        <v>807</v>
      </c>
      <c r="BO742" s="85">
        <v>0</v>
      </c>
      <c r="BP742" s="85" t="s">
        <v>132</v>
      </c>
      <c r="BQ742" s="85" t="s">
        <v>132</v>
      </c>
      <c r="BR742" s="85" t="s">
        <v>807</v>
      </c>
      <c r="BS742" s="85" t="s">
        <v>807</v>
      </c>
      <c r="BT742" s="90"/>
      <c r="BU742" s="85" t="s">
        <v>1677</v>
      </c>
      <c r="BV742" s="85" t="s">
        <v>130</v>
      </c>
      <c r="BW742" s="85" t="s">
        <v>807</v>
      </c>
      <c r="BX742" s="85"/>
      <c r="BY742" s="91" t="s">
        <v>807</v>
      </c>
      <c r="BZ742" s="85" t="s">
        <v>807</v>
      </c>
      <c r="CA742" s="85" t="s">
        <v>807</v>
      </c>
      <c r="CB742" s="85"/>
      <c r="CC742" s="85"/>
      <c r="CD742" s="207" t="s">
        <v>807</v>
      </c>
      <c r="CE742" s="88" t="s">
        <v>1681</v>
      </c>
      <c r="CF742" s="80" t="str">
        <f t="shared" si="449"/>
        <v>HTA</v>
      </c>
      <c r="CG742" s="98"/>
      <c r="CH742" s="98"/>
      <c r="CI742" s="50" t="e">
        <f t="shared" si="454"/>
        <v>#DIV/0!</v>
      </c>
      <c r="CJ742" s="18" t="str">
        <f t="shared" si="455"/>
        <v>SIN DATO</v>
      </c>
      <c r="CK742" s="95" t="e">
        <f>Hoja1!L744</f>
        <v>#NUM!</v>
      </c>
      <c r="CL742" s="10" t="s">
        <v>807</v>
      </c>
      <c r="CM742" s="94" t="s">
        <v>1221</v>
      </c>
      <c r="CN742" s="92"/>
      <c r="CO742" s="75">
        <v>1</v>
      </c>
      <c r="CP742" s="119" t="str">
        <f t="shared" si="482"/>
        <v>01/01/1800</v>
      </c>
      <c r="CQ742" s="75">
        <v>2</v>
      </c>
      <c r="CR742" s="65" t="s">
        <v>1222</v>
      </c>
      <c r="CS742" s="75">
        <v>0</v>
      </c>
      <c r="CT742" s="110" t="s">
        <v>131</v>
      </c>
      <c r="CU742" s="93" t="s">
        <v>807</v>
      </c>
      <c r="CV742" s="92"/>
      <c r="CW742" s="93"/>
      <c r="CX742" s="93"/>
      <c r="CY742" s="93" t="s">
        <v>807</v>
      </c>
      <c r="CZ742" s="93" t="s">
        <v>807</v>
      </c>
      <c r="DA742" s="75" t="s">
        <v>807</v>
      </c>
      <c r="DB742" s="92">
        <v>0</v>
      </c>
      <c r="DC742" s="75" t="str">
        <f t="shared" si="456"/>
        <v/>
      </c>
      <c r="DD742" s="16" t="str">
        <f t="shared" si="457"/>
        <v/>
      </c>
      <c r="DE742" s="16" t="str">
        <f t="shared" si="458"/>
        <v/>
      </c>
      <c r="DF742" s="16" t="str">
        <f t="shared" si="473"/>
        <v/>
      </c>
      <c r="DG742" s="16" t="str">
        <f t="shared" si="471"/>
        <v xml:space="preserve"> +  +  + </v>
      </c>
      <c r="DH742" s="16" t="str">
        <f t="shared" si="483"/>
        <v>HTA</v>
      </c>
      <c r="DI742" s="98"/>
      <c r="DJ742" s="75" t="str">
        <f t="shared" si="460"/>
        <v>NO</v>
      </c>
      <c r="DL742" s="98"/>
      <c r="DM742" s="98"/>
      <c r="DN742" s="75" t="str">
        <f t="shared" si="461"/>
        <v>NO</v>
      </c>
      <c r="DO742" s="98"/>
      <c r="DP742" s="75" t="str">
        <f t="shared" si="462"/>
        <v>NO</v>
      </c>
      <c r="DQ742" s="98"/>
      <c r="DR742" s="75" t="str">
        <f t="shared" si="463"/>
        <v>NO</v>
      </c>
      <c r="DS742" s="98"/>
      <c r="DT742" s="75" t="str">
        <f t="shared" si="464"/>
        <v>NO</v>
      </c>
      <c r="DU742" s="98"/>
      <c r="DV742" s="75" t="str">
        <f t="shared" si="465"/>
        <v>NO</v>
      </c>
      <c r="DW742" s="98"/>
      <c r="DX742" s="75" t="str">
        <f t="shared" si="466"/>
        <v>NO</v>
      </c>
      <c r="DY742" s="98"/>
      <c r="DZ742" s="75" t="str">
        <f t="shared" si="467"/>
        <v>NO</v>
      </c>
      <c r="EA742" s="98"/>
      <c r="EB742" s="75" t="str">
        <f t="shared" si="468"/>
        <v>NO</v>
      </c>
      <c r="EC742" s="98" t="s">
        <v>807</v>
      </c>
      <c r="ED742" s="92" t="s">
        <v>1530</v>
      </c>
      <c r="EE742" s="92"/>
      <c r="EF742" s="98" t="s">
        <v>807</v>
      </c>
      <c r="EG742" s="94"/>
      <c r="EH742" s="99" t="s">
        <v>131</v>
      </c>
      <c r="EI742" s="99" t="s">
        <v>807</v>
      </c>
      <c r="EJ742" s="99"/>
      <c r="EK742" s="101"/>
      <c r="EL742" s="92"/>
      <c r="EM742" s="103"/>
      <c r="EN742" s="102"/>
      <c r="EO742" s="101"/>
      <c r="EP742" s="92"/>
      <c r="EQ742" s="101"/>
      <c r="ER742" s="99">
        <f t="shared" si="452"/>
        <v>0</v>
      </c>
      <c r="ES742" s="101"/>
      <c r="ET742" s="192"/>
      <c r="EU742" s="101"/>
      <c r="EV742" s="92"/>
      <c r="EW742" s="101"/>
      <c r="EX742" s="92"/>
      <c r="EY742" s="103"/>
      <c r="EZ742" s="92"/>
      <c r="FA742" s="102"/>
      <c r="FB742" s="102"/>
      <c r="FC742" s="92"/>
      <c r="FD742" s="92"/>
      <c r="FE742" s="103"/>
      <c r="FF742" s="105"/>
      <c r="FG742" s="101"/>
      <c r="FH742" s="105"/>
      <c r="FI742" s="92"/>
      <c r="FJ742" s="94"/>
      <c r="FK742" s="92"/>
      <c r="FL742" s="97"/>
      <c r="FM742" s="98" t="s">
        <v>1530</v>
      </c>
      <c r="FN742" s="114"/>
      <c r="FO742" s="107" t="s">
        <v>807</v>
      </c>
      <c r="FP742" s="107" t="s">
        <v>807</v>
      </c>
      <c r="FQ742" s="107" t="s">
        <v>807</v>
      </c>
      <c r="FR742" s="107" t="s">
        <v>807</v>
      </c>
      <c r="FS742" s="92" t="s">
        <v>807</v>
      </c>
      <c r="FT742" s="107" t="s">
        <v>807</v>
      </c>
      <c r="FU742" s="92"/>
      <c r="GM742" s="102"/>
    </row>
    <row r="743" spans="1:195" s="75" customFormat="1" x14ac:dyDescent="0.25">
      <c r="A743" s="85">
        <v>2022</v>
      </c>
      <c r="B743" s="76">
        <v>44926</v>
      </c>
      <c r="C743" s="85" t="s">
        <v>121</v>
      </c>
      <c r="D743" s="85" t="s">
        <v>122</v>
      </c>
      <c r="E743" s="85" t="s">
        <v>1474</v>
      </c>
      <c r="F743" s="77">
        <f t="shared" si="472"/>
        <v>742</v>
      </c>
      <c r="G743" s="85" t="s">
        <v>1586</v>
      </c>
      <c r="H743" s="85">
        <v>86</v>
      </c>
      <c r="I743" s="85" t="s">
        <v>797</v>
      </c>
      <c r="J743" s="217" t="s">
        <v>1058</v>
      </c>
      <c r="K743" s="77" t="str">
        <f>VLOOKUP(J743,[1]CodMpios!$B$1075:$E$1087,4,FALSE)</f>
        <v>86865 - Valle Del Guamuez</v>
      </c>
      <c r="L743" s="77" t="str">
        <f>VLOOKUP($J743,[1]Coord_Mpios_X_Y!$B$102:$K$114,9,FALSE)</f>
        <v>0,412963687717</v>
      </c>
      <c r="M743" s="77" t="str">
        <f>VLOOKUP($J743,[1]Coord_Mpios_X_Y!$B$102:$K$114,10,FALSE)</f>
        <v>-76,884092895363</v>
      </c>
      <c r="N743" s="86" t="s">
        <v>1775</v>
      </c>
      <c r="O743" s="86" t="s">
        <v>1776</v>
      </c>
      <c r="P743" s="218"/>
      <c r="Q743" s="85" t="s">
        <v>126</v>
      </c>
      <c r="R743" s="108">
        <v>29740620</v>
      </c>
      <c r="S743" s="62" t="str">
        <f t="shared" si="453"/>
        <v>CC29740620</v>
      </c>
      <c r="T743" s="91" t="s">
        <v>1455</v>
      </c>
      <c r="U743" s="85" t="s">
        <v>779</v>
      </c>
      <c r="V743" s="85" t="s">
        <v>640</v>
      </c>
      <c r="W743" s="85" t="s">
        <v>1456</v>
      </c>
      <c r="X743" s="193">
        <v>24971</v>
      </c>
      <c r="Y743" s="89">
        <f t="shared" si="469"/>
        <v>68</v>
      </c>
      <c r="Z743" s="63">
        <f>VLOOKUP($Y743,[1]Edades!$A$3:$H$153,4,FALSE)</f>
        <v>6</v>
      </c>
      <c r="AA743" s="63" t="str">
        <f>VLOOKUP($Y743,[1]Edades!$A$3:$H$153,6,FALSE)</f>
        <v>6 - Persona mayor</v>
      </c>
      <c r="AB743" s="63">
        <f>VLOOKUP($Y743,[1]Edades!$A$3:$H$153,7,FALSE)</f>
        <v>14</v>
      </c>
      <c r="AC743" s="63" t="str">
        <f>VLOOKUP($Y743,[1]Edades!$A$3:$H$153,8,FALSE)</f>
        <v>65-69</v>
      </c>
      <c r="AD743" s="91" t="s">
        <v>1590</v>
      </c>
      <c r="AE743" s="85">
        <v>2</v>
      </c>
      <c r="AF743" s="85" t="s">
        <v>807</v>
      </c>
      <c r="AG743" s="86" t="s">
        <v>1777</v>
      </c>
      <c r="AH743" s="85" t="s">
        <v>807</v>
      </c>
      <c r="AI743" s="85" t="s">
        <v>1596</v>
      </c>
      <c r="AJ743" s="85" t="s">
        <v>1591</v>
      </c>
      <c r="AK743" s="86" t="s">
        <v>1775</v>
      </c>
      <c r="AL743" s="86" t="s">
        <v>1600</v>
      </c>
      <c r="AM743" s="85" t="s">
        <v>1786</v>
      </c>
      <c r="AN743" s="85" t="s">
        <v>131</v>
      </c>
      <c r="AO743" s="85" t="s">
        <v>131</v>
      </c>
      <c r="AP743" s="85" t="s">
        <v>131</v>
      </c>
      <c r="AQ743" s="75" t="s">
        <v>1841</v>
      </c>
      <c r="AR743" s="53" t="str">
        <f t="shared" si="470"/>
        <v>86865 - Valle Del Guamuez</v>
      </c>
      <c r="AS743" s="85" t="s">
        <v>1668</v>
      </c>
      <c r="AT743" s="88">
        <v>3202230290</v>
      </c>
      <c r="AU743" s="85" t="s">
        <v>1219</v>
      </c>
      <c r="AV743" s="85"/>
      <c r="AW743" s="85"/>
      <c r="AX743" s="85"/>
      <c r="AY743" s="85"/>
      <c r="AZ743" s="85"/>
      <c r="BA743" s="85">
        <v>86</v>
      </c>
      <c r="BB743" s="85" t="s">
        <v>1778</v>
      </c>
      <c r="BC743" s="85">
        <v>86865</v>
      </c>
      <c r="BD743" s="85" t="s">
        <v>1668</v>
      </c>
      <c r="BE743" s="89">
        <v>860010017201</v>
      </c>
      <c r="BF743" s="49" t="s">
        <v>1084</v>
      </c>
      <c r="BG743" s="85" t="s">
        <v>1779</v>
      </c>
      <c r="BH743" s="85" t="s">
        <v>1780</v>
      </c>
      <c r="BI743" s="85">
        <v>4201616</v>
      </c>
      <c r="BJ743" s="85"/>
      <c r="BK743" s="85"/>
      <c r="BL743" s="85" t="s">
        <v>807</v>
      </c>
      <c r="BM743" s="85" t="s">
        <v>807</v>
      </c>
      <c r="BN743" s="85" t="s">
        <v>132</v>
      </c>
      <c r="BO743" s="85">
        <v>0</v>
      </c>
      <c r="BP743" s="85" t="s">
        <v>132</v>
      </c>
      <c r="BQ743" s="85" t="s">
        <v>132</v>
      </c>
      <c r="BR743" s="85" t="s">
        <v>1676</v>
      </c>
      <c r="BS743" s="85" t="s">
        <v>132</v>
      </c>
      <c r="BT743" s="115">
        <v>44848</v>
      </c>
      <c r="BU743" s="85" t="s">
        <v>1677</v>
      </c>
      <c r="BV743" s="85" t="s">
        <v>130</v>
      </c>
      <c r="BW743" s="91" t="s">
        <v>131</v>
      </c>
      <c r="BX743" s="85" t="s">
        <v>131</v>
      </c>
      <c r="BY743" s="91" t="s">
        <v>132</v>
      </c>
      <c r="BZ743" s="85" t="s">
        <v>132</v>
      </c>
      <c r="CA743" s="85" t="s">
        <v>132</v>
      </c>
      <c r="CB743" s="85" t="s">
        <v>2135</v>
      </c>
      <c r="CC743" s="85" t="s">
        <v>130</v>
      </c>
      <c r="CD743" s="207" t="s">
        <v>132</v>
      </c>
      <c r="CE743" s="85" t="s">
        <v>1681</v>
      </c>
      <c r="CF743" s="85" t="s">
        <v>132</v>
      </c>
      <c r="CG743" s="99">
        <v>70</v>
      </c>
      <c r="CH743" s="99">
        <v>155</v>
      </c>
      <c r="CI743" s="50">
        <f t="shared" si="454"/>
        <v>29.136316337148799</v>
      </c>
      <c r="CJ743" s="18" t="str">
        <f t="shared" si="455"/>
        <v>SOBREPESO</v>
      </c>
      <c r="CK743" s="95">
        <f>Hoja1!L745</f>
        <v>26</v>
      </c>
      <c r="CL743" s="10" t="s">
        <v>1115</v>
      </c>
      <c r="CM743" s="94" t="s">
        <v>1221</v>
      </c>
      <c r="CN743" s="92"/>
      <c r="CO743" s="93">
        <v>2</v>
      </c>
      <c r="CP743" s="65" t="s">
        <v>1222</v>
      </c>
      <c r="CQ743" s="75">
        <v>1</v>
      </c>
      <c r="CR743" s="94" t="s">
        <v>1221</v>
      </c>
      <c r="CS743" s="75">
        <v>1</v>
      </c>
      <c r="CT743" s="110" t="s">
        <v>1707</v>
      </c>
      <c r="CU743" s="93" t="s">
        <v>807</v>
      </c>
      <c r="CV743" s="92"/>
      <c r="CW743" s="93">
        <v>120</v>
      </c>
      <c r="CX743" s="93">
        <v>70</v>
      </c>
      <c r="CY743" s="93" t="s">
        <v>807</v>
      </c>
      <c r="CZ743" s="93" t="s">
        <v>130</v>
      </c>
      <c r="DA743" s="92" t="s">
        <v>132</v>
      </c>
      <c r="DB743" s="92">
        <v>0</v>
      </c>
      <c r="DC743" s="75" t="str">
        <f t="shared" si="456"/>
        <v/>
      </c>
      <c r="DD743" s="16" t="str">
        <f t="shared" si="457"/>
        <v/>
      </c>
      <c r="DE743" s="16" t="str">
        <f t="shared" si="458"/>
        <v/>
      </c>
      <c r="DF743" s="16" t="str">
        <f t="shared" si="473"/>
        <v/>
      </c>
      <c r="DG743" s="16" t="str">
        <f t="shared" si="471"/>
        <v xml:space="preserve"> +  +  + </v>
      </c>
      <c r="DH743" s="16" t="str">
        <f t="shared" si="483"/>
        <v>DM</v>
      </c>
      <c r="DI743" s="98"/>
      <c r="DJ743" s="75" t="str">
        <f t="shared" si="460"/>
        <v>NO</v>
      </c>
      <c r="DL743" s="98"/>
      <c r="DM743" s="98">
        <v>44848</v>
      </c>
      <c r="DN743" s="75" t="str">
        <f t="shared" si="461"/>
        <v>SI</v>
      </c>
      <c r="DO743" s="98"/>
      <c r="DP743" s="75" t="str">
        <f t="shared" si="462"/>
        <v>NO</v>
      </c>
      <c r="DQ743" s="98"/>
      <c r="DR743" s="75" t="str">
        <f t="shared" si="463"/>
        <v>NO</v>
      </c>
      <c r="DS743" s="98"/>
      <c r="DT743" s="75" t="str">
        <f t="shared" si="464"/>
        <v>NO</v>
      </c>
      <c r="DU743" s="98"/>
      <c r="DV743" s="75" t="str">
        <f t="shared" si="465"/>
        <v>NO</v>
      </c>
      <c r="DW743" s="98"/>
      <c r="DX743" s="75" t="str">
        <f t="shared" si="466"/>
        <v>NO</v>
      </c>
      <c r="DY743" s="98"/>
      <c r="DZ743" s="75" t="str">
        <f t="shared" si="467"/>
        <v>NO</v>
      </c>
      <c r="EA743" s="98"/>
      <c r="EB743" s="75" t="str">
        <f t="shared" si="468"/>
        <v>NO</v>
      </c>
      <c r="EC743" s="98" t="s">
        <v>131</v>
      </c>
      <c r="ED743" s="92" t="s">
        <v>1530</v>
      </c>
      <c r="EE743" s="92"/>
      <c r="EF743" s="98" t="s">
        <v>807</v>
      </c>
      <c r="EG743" s="94"/>
      <c r="EH743" s="99" t="s">
        <v>131</v>
      </c>
      <c r="EI743" s="99" t="s">
        <v>807</v>
      </c>
      <c r="EJ743" s="99"/>
      <c r="EK743" s="98">
        <v>44797</v>
      </c>
      <c r="EL743" s="92">
        <v>1</v>
      </c>
      <c r="EM743" s="100">
        <v>44797</v>
      </c>
      <c r="EN743" s="102">
        <v>123</v>
      </c>
      <c r="EO743" s="101">
        <v>44797</v>
      </c>
      <c r="EP743" s="92">
        <v>228</v>
      </c>
      <c r="EQ743" s="101">
        <v>44797</v>
      </c>
      <c r="ER743" s="99">
        <v>153</v>
      </c>
      <c r="ES743" s="101">
        <v>44797</v>
      </c>
      <c r="ET743" s="192">
        <v>49</v>
      </c>
      <c r="EU743" s="101">
        <v>44797</v>
      </c>
      <c r="EV743" s="92">
        <v>128</v>
      </c>
      <c r="EW743" s="101"/>
      <c r="EX743" s="92"/>
      <c r="EY743" s="101">
        <v>44797</v>
      </c>
      <c r="EZ743" s="92">
        <v>7.35</v>
      </c>
      <c r="FA743" s="98">
        <v>44797</v>
      </c>
      <c r="FB743" s="102" t="s">
        <v>1799</v>
      </c>
      <c r="FC743" s="92"/>
      <c r="FD743" s="92"/>
      <c r="FE743" s="103"/>
      <c r="FF743" s="105"/>
      <c r="FG743" s="101"/>
      <c r="FH743" s="105"/>
      <c r="FI743" s="98">
        <v>44797</v>
      </c>
      <c r="FJ743" s="94" t="s">
        <v>2136</v>
      </c>
      <c r="FK743" s="92"/>
      <c r="FL743" s="97">
        <v>44848</v>
      </c>
      <c r="FM743" s="98" t="s">
        <v>1719</v>
      </c>
      <c r="FN743" s="97">
        <v>44575</v>
      </c>
      <c r="FO743" s="107"/>
      <c r="FP743" s="107" t="s">
        <v>130</v>
      </c>
      <c r="FQ743" s="107" t="s">
        <v>132</v>
      </c>
      <c r="FR743" s="107" t="s">
        <v>132</v>
      </c>
      <c r="FS743" s="92" t="s">
        <v>132</v>
      </c>
      <c r="FT743" s="107" t="s">
        <v>132</v>
      </c>
      <c r="FU743" s="92" t="s">
        <v>2137</v>
      </c>
      <c r="GM743" s="102"/>
    </row>
    <row r="744" spans="1:195" s="75" customFormat="1" x14ac:dyDescent="0.25">
      <c r="A744" s="85">
        <v>2022</v>
      </c>
      <c r="B744" s="76">
        <v>44926</v>
      </c>
      <c r="C744" s="85" t="s">
        <v>121</v>
      </c>
      <c r="D744" s="85" t="s">
        <v>122</v>
      </c>
      <c r="E744" s="85" t="s">
        <v>123</v>
      </c>
      <c r="F744" s="77">
        <f t="shared" si="472"/>
        <v>743</v>
      </c>
      <c r="G744" s="85" t="s">
        <v>1586</v>
      </c>
      <c r="H744" s="85">
        <v>86</v>
      </c>
      <c r="I744" s="85" t="s">
        <v>797</v>
      </c>
      <c r="J744" s="217" t="s">
        <v>911</v>
      </c>
      <c r="K744" s="77" t="str">
        <f>VLOOKUP(J744,[1]CodMpios!$B$1075:$E$1087,4,FALSE)</f>
        <v>86568 - Puerto Asís</v>
      </c>
      <c r="L744" s="77" t="str">
        <f>VLOOKUP($J744,[1]Coord_Mpios_X_Y!$B$102:$K$114,9,FALSE)</f>
        <v>0,478611463602</v>
      </c>
      <c r="M744" s="77" t="str">
        <f>VLOOKUP($J744,[1]Coord_Mpios_X_Y!$B$102:$K$114,10,FALSE)</f>
        <v>-76,328200149562</v>
      </c>
      <c r="N744" s="86" t="s">
        <v>1775</v>
      </c>
      <c r="O744" s="86" t="s">
        <v>1776</v>
      </c>
      <c r="P744" s="218"/>
      <c r="Q744" s="85" t="s">
        <v>126</v>
      </c>
      <c r="R744" s="108">
        <v>30703919</v>
      </c>
      <c r="S744" s="62" t="str">
        <f t="shared" si="453"/>
        <v>CC30703919</v>
      </c>
      <c r="T744" s="91" t="s">
        <v>321</v>
      </c>
      <c r="U744" s="85" t="s">
        <v>1359</v>
      </c>
      <c r="V744" s="91" t="s">
        <v>1192</v>
      </c>
      <c r="W744" s="85" t="s">
        <v>386</v>
      </c>
      <c r="X744" s="87">
        <v>19075</v>
      </c>
      <c r="Y744" s="89">
        <f t="shared" si="469"/>
        <v>52</v>
      </c>
      <c r="Z744" s="63">
        <f>VLOOKUP($Y744,[1]Edades!$A$3:$H$153,4,FALSE)</f>
        <v>5</v>
      </c>
      <c r="AA744" s="63" t="str">
        <f>VLOOKUP($Y744,[1]Edades!$A$3:$H$153,6,FALSE)</f>
        <v>5 - Adultez</v>
      </c>
      <c r="AB744" s="63">
        <f>VLOOKUP($Y744,[1]Edades!$A$3:$H$153,7,FALSE)</f>
        <v>11</v>
      </c>
      <c r="AC744" s="63" t="str">
        <f>VLOOKUP($Y744,[1]Edades!$A$3:$H$153,8,FALSE)</f>
        <v>50-54</v>
      </c>
      <c r="AD744" s="91" t="s">
        <v>1590</v>
      </c>
      <c r="AE744" s="85">
        <v>2</v>
      </c>
      <c r="AF744" s="85" t="s">
        <v>807</v>
      </c>
      <c r="AG744" s="86" t="s">
        <v>212</v>
      </c>
      <c r="AH744" s="86" t="s">
        <v>130</v>
      </c>
      <c r="AI744" s="85" t="s">
        <v>1595</v>
      </c>
      <c r="AJ744" s="85" t="s">
        <v>1591</v>
      </c>
      <c r="AK744" s="86" t="s">
        <v>1775</v>
      </c>
      <c r="AL744" s="86" t="s">
        <v>1601</v>
      </c>
      <c r="AM744" s="85" t="s">
        <v>1786</v>
      </c>
      <c r="AN744" s="85" t="s">
        <v>131</v>
      </c>
      <c r="AO744" s="85" t="s">
        <v>131</v>
      </c>
      <c r="AP744" s="85" t="s">
        <v>131</v>
      </c>
      <c r="AQ744" s="75" t="s">
        <v>1841</v>
      </c>
      <c r="AR744" s="53" t="str">
        <f t="shared" si="470"/>
        <v>86568 - Puerto Asís</v>
      </c>
      <c r="AS744" s="85" t="s">
        <v>1655</v>
      </c>
      <c r="AT744" s="85">
        <v>3134133782</v>
      </c>
      <c r="AU744" s="85" t="s">
        <v>1219</v>
      </c>
      <c r="AV744" s="85"/>
      <c r="AW744" s="85"/>
      <c r="AX744" s="85"/>
      <c r="AY744" s="85"/>
      <c r="AZ744" s="85"/>
      <c r="BA744" s="85">
        <v>86</v>
      </c>
      <c r="BB744" s="85" t="s">
        <v>1778</v>
      </c>
      <c r="BC744" s="85">
        <v>86568</v>
      </c>
      <c r="BD744" s="85" t="s">
        <v>1655</v>
      </c>
      <c r="BE744" s="89">
        <v>860010017201</v>
      </c>
      <c r="BF744" s="49" t="s">
        <v>1081</v>
      </c>
      <c r="BG744" s="85" t="s">
        <v>1779</v>
      </c>
      <c r="BH744" s="85" t="s">
        <v>1780</v>
      </c>
      <c r="BI744" s="85">
        <v>4201616</v>
      </c>
      <c r="BJ744" s="85"/>
      <c r="BK744" s="85"/>
      <c r="BL744" s="85" t="s">
        <v>807</v>
      </c>
      <c r="BM744" s="85" t="s">
        <v>130</v>
      </c>
      <c r="BN744" s="85" t="s">
        <v>132</v>
      </c>
      <c r="BO744" s="85">
        <v>0</v>
      </c>
      <c r="BP744" s="85" t="s">
        <v>132</v>
      </c>
      <c r="BQ744" s="85" t="s">
        <v>132</v>
      </c>
      <c r="BR744" s="85" t="s">
        <v>807</v>
      </c>
      <c r="BS744" s="85" t="s">
        <v>807</v>
      </c>
      <c r="BT744" s="90">
        <v>44714</v>
      </c>
      <c r="BU744" s="85" t="s">
        <v>1677</v>
      </c>
      <c r="BV744" s="85" t="s">
        <v>130</v>
      </c>
      <c r="BW744" s="91" t="s">
        <v>1812</v>
      </c>
      <c r="BX744" s="85"/>
      <c r="BY744" s="85" t="s">
        <v>132</v>
      </c>
      <c r="BZ744" s="85" t="s">
        <v>807</v>
      </c>
      <c r="CA744" s="85" t="s">
        <v>807</v>
      </c>
      <c r="CB744" s="85"/>
      <c r="CC744" s="85"/>
      <c r="CD744" s="85" t="s">
        <v>131</v>
      </c>
      <c r="CE744" s="88" t="s">
        <v>1681</v>
      </c>
      <c r="CF744" s="80" t="str">
        <f t="shared" ref="CF744:CF775" si="484">E744</f>
        <v>HTA</v>
      </c>
      <c r="CG744" s="109">
        <v>69</v>
      </c>
      <c r="CH744" s="95">
        <v>150</v>
      </c>
      <c r="CI744" s="50">
        <f t="shared" si="454"/>
        <v>30.666666666666668</v>
      </c>
      <c r="CJ744" s="18" t="str">
        <f t="shared" si="455"/>
        <v>OBESIDAD</v>
      </c>
      <c r="CK744" s="95">
        <f>Hoja1!L746</f>
        <v>16</v>
      </c>
      <c r="CL744" s="10" t="s">
        <v>1113</v>
      </c>
      <c r="CM744" s="94" t="s">
        <v>1221</v>
      </c>
      <c r="CN744" s="92"/>
      <c r="CO744" s="75">
        <v>1</v>
      </c>
      <c r="CP744" s="119" t="str">
        <f t="shared" ref="CP744:CP746" si="485">CM744</f>
        <v>01/01/1800</v>
      </c>
      <c r="CQ744" s="75">
        <v>2</v>
      </c>
      <c r="CR744" s="65" t="s">
        <v>1222</v>
      </c>
      <c r="CS744" s="75">
        <v>0</v>
      </c>
      <c r="CT744" s="110" t="s">
        <v>131</v>
      </c>
      <c r="CU744" s="93" t="s">
        <v>807</v>
      </c>
      <c r="CV744" s="92"/>
      <c r="CW744" s="102">
        <v>130</v>
      </c>
      <c r="CX744" s="102">
        <v>70</v>
      </c>
      <c r="CY744" s="93" t="s">
        <v>807</v>
      </c>
      <c r="CZ744" s="92" t="s">
        <v>132</v>
      </c>
      <c r="DA744" s="75" t="s">
        <v>807</v>
      </c>
      <c r="DB744" s="92">
        <v>0</v>
      </c>
      <c r="DC744" s="75" t="str">
        <f t="shared" si="456"/>
        <v/>
      </c>
      <c r="DD744" s="16" t="str">
        <f t="shared" si="457"/>
        <v/>
      </c>
      <c r="DE744" s="16" t="str">
        <f t="shared" si="458"/>
        <v/>
      </c>
      <c r="DF744" s="16" t="str">
        <f t="shared" si="473"/>
        <v>HDL ALTO</v>
      </c>
      <c r="DG744" s="16" t="str">
        <f t="shared" si="471"/>
        <v xml:space="preserve"> +  +  + HDL ALTO</v>
      </c>
      <c r="DH744" s="16" t="str">
        <f>VLOOKUP(DG744,Hoja3!$A$19:$B$41,2,FALSE)</f>
        <v>HDL ALTO</v>
      </c>
      <c r="DI744" s="98">
        <v>43516</v>
      </c>
      <c r="DJ744" s="75" t="str">
        <f t="shared" si="460"/>
        <v>SI</v>
      </c>
      <c r="DL744" s="98"/>
      <c r="DM744" s="98">
        <v>43502</v>
      </c>
      <c r="DN744" s="75" t="str">
        <f t="shared" si="461"/>
        <v>SI</v>
      </c>
      <c r="DO744" s="98"/>
      <c r="DP744" s="75" t="str">
        <f t="shared" si="462"/>
        <v>NO</v>
      </c>
      <c r="DQ744" s="98"/>
      <c r="DR744" s="75" t="str">
        <f t="shared" si="463"/>
        <v>NO</v>
      </c>
      <c r="DS744" s="98">
        <v>42976</v>
      </c>
      <c r="DT744" s="75" t="str">
        <f t="shared" si="464"/>
        <v>SI</v>
      </c>
      <c r="DU744" s="98"/>
      <c r="DV744" s="75" t="str">
        <f t="shared" si="465"/>
        <v>NO</v>
      </c>
      <c r="DW744" s="98"/>
      <c r="DX744" s="75" t="str">
        <f t="shared" si="466"/>
        <v>NO</v>
      </c>
      <c r="DY744" s="98">
        <v>44659</v>
      </c>
      <c r="DZ744" s="75" t="str">
        <f t="shared" si="467"/>
        <v>SI</v>
      </c>
      <c r="EA744" s="98"/>
      <c r="EB744" s="75" t="str">
        <f t="shared" si="468"/>
        <v>NO</v>
      </c>
      <c r="EC744" s="98" t="s">
        <v>807</v>
      </c>
      <c r="ED744" s="92" t="s">
        <v>1530</v>
      </c>
      <c r="EE744" s="92"/>
      <c r="EF744" s="98" t="s">
        <v>807</v>
      </c>
      <c r="EG744" s="94"/>
      <c r="EH744" s="92" t="s">
        <v>1793</v>
      </c>
      <c r="EI744" s="99" t="s">
        <v>807</v>
      </c>
      <c r="EJ744" s="99"/>
      <c r="EK744" s="101">
        <v>44635</v>
      </c>
      <c r="EL744" s="92">
        <v>1</v>
      </c>
      <c r="EM744" s="100">
        <v>44740</v>
      </c>
      <c r="EN744" s="102">
        <v>107.4</v>
      </c>
      <c r="EO744" s="101">
        <v>44635</v>
      </c>
      <c r="EP744" s="92">
        <v>256</v>
      </c>
      <c r="EQ744" s="101">
        <v>44635</v>
      </c>
      <c r="ER744" s="99">
        <f t="shared" ref="ER744:ER755" si="486">EP744-(ET744+EV744/5)</f>
        <v>165.4</v>
      </c>
      <c r="ES744" s="101">
        <v>44635</v>
      </c>
      <c r="ET744" s="192">
        <v>48</v>
      </c>
      <c r="EU744" s="101">
        <v>44635</v>
      </c>
      <c r="EV744" s="92">
        <v>213</v>
      </c>
      <c r="EW744" s="101">
        <v>44635</v>
      </c>
      <c r="EX744" s="92"/>
      <c r="EY744" s="101"/>
      <c r="EZ744" s="92"/>
      <c r="FA744" s="102"/>
      <c r="FB744" s="102"/>
      <c r="FC744" s="92"/>
      <c r="FD744" s="92"/>
      <c r="FE744" s="103">
        <v>44635</v>
      </c>
      <c r="FF744" s="105">
        <v>58</v>
      </c>
      <c r="FG744" s="101">
        <v>44635</v>
      </c>
      <c r="FH744" s="104" t="s">
        <v>2138</v>
      </c>
      <c r="FI744" s="92"/>
      <c r="FJ744" s="94"/>
      <c r="FK744" s="92"/>
      <c r="FL744" s="97">
        <v>44916</v>
      </c>
      <c r="FM744" s="98" t="s">
        <v>1530</v>
      </c>
      <c r="FN744" s="97">
        <v>45006</v>
      </c>
      <c r="FO744" s="107"/>
      <c r="FP744" s="92" t="s">
        <v>132</v>
      </c>
      <c r="FQ744" s="92" t="s">
        <v>132</v>
      </c>
      <c r="FR744" s="92" t="s">
        <v>132</v>
      </c>
      <c r="FS744" s="107" t="s">
        <v>807</v>
      </c>
      <c r="FT744" s="92" t="s">
        <v>132</v>
      </c>
      <c r="FU744" s="92"/>
      <c r="GM744" s="102"/>
    </row>
    <row r="745" spans="1:195" s="75" customFormat="1" x14ac:dyDescent="0.25">
      <c r="A745" s="85">
        <v>2022</v>
      </c>
      <c r="B745" s="76">
        <v>44926</v>
      </c>
      <c r="C745" s="85" t="s">
        <v>121</v>
      </c>
      <c r="D745" s="85" t="s">
        <v>122</v>
      </c>
      <c r="E745" s="85" t="s">
        <v>1475</v>
      </c>
      <c r="F745" s="77">
        <f t="shared" si="472"/>
        <v>744</v>
      </c>
      <c r="G745" s="85" t="s">
        <v>1586</v>
      </c>
      <c r="H745" s="85">
        <v>86</v>
      </c>
      <c r="I745" s="85" t="s">
        <v>797</v>
      </c>
      <c r="J745" s="217" t="s">
        <v>899</v>
      </c>
      <c r="K745" s="77" t="str">
        <f>VLOOKUP(J745,[1]CodMpios!$B$1075:$E$1087,4,FALSE)</f>
        <v>86320 - Orito</v>
      </c>
      <c r="L745" s="77" t="str">
        <f>VLOOKUP($J745,[1]Coord_Mpios_X_Y!$B$102:$K$114,9,FALSE)</f>
        <v>0,673756322544</v>
      </c>
      <c r="M745" s="77" t="str">
        <f>VLOOKUP($J745,[1]Coord_Mpios_X_Y!$B$102:$K$114,10,FALSE)</f>
        <v>-76,943139228782</v>
      </c>
      <c r="N745" s="86" t="s">
        <v>1592</v>
      </c>
      <c r="O745" s="86" t="s">
        <v>1776</v>
      </c>
      <c r="P745" s="218"/>
      <c r="Q745" s="85" t="s">
        <v>126</v>
      </c>
      <c r="R745" s="88">
        <v>30707191</v>
      </c>
      <c r="S745" s="62" t="str">
        <f t="shared" si="453"/>
        <v>CC30707191</v>
      </c>
      <c r="T745" s="91" t="s">
        <v>1176</v>
      </c>
      <c r="U745" s="85" t="s">
        <v>730</v>
      </c>
      <c r="V745" s="91" t="s">
        <v>217</v>
      </c>
      <c r="W745" s="85" t="s">
        <v>317</v>
      </c>
      <c r="X745" s="87">
        <v>19477</v>
      </c>
      <c r="Y745" s="89">
        <f t="shared" si="469"/>
        <v>53</v>
      </c>
      <c r="Z745" s="63">
        <f>VLOOKUP($Y745,[1]Edades!$A$3:$H$153,4,FALSE)</f>
        <v>5</v>
      </c>
      <c r="AA745" s="63" t="str">
        <f>VLOOKUP($Y745,[1]Edades!$A$3:$H$153,6,FALSE)</f>
        <v>5 - Adultez</v>
      </c>
      <c r="AB745" s="63">
        <f>VLOOKUP($Y745,[1]Edades!$A$3:$H$153,7,FALSE)</f>
        <v>11</v>
      </c>
      <c r="AC745" s="63" t="str">
        <f>VLOOKUP($Y745,[1]Edades!$A$3:$H$153,8,FALSE)</f>
        <v>50-54</v>
      </c>
      <c r="AD745" s="91" t="s">
        <v>1590</v>
      </c>
      <c r="AE745" s="85">
        <v>2</v>
      </c>
      <c r="AF745" s="85" t="s">
        <v>807</v>
      </c>
      <c r="AG745" s="86" t="s">
        <v>1777</v>
      </c>
      <c r="AH745" s="85" t="s">
        <v>807</v>
      </c>
      <c r="AI745" s="85" t="s">
        <v>1596</v>
      </c>
      <c r="AJ745" s="85" t="s">
        <v>1591</v>
      </c>
      <c r="AK745" s="86" t="s">
        <v>1592</v>
      </c>
      <c r="AL745" s="86" t="s">
        <v>1602</v>
      </c>
      <c r="AM745" s="85" t="s">
        <v>1786</v>
      </c>
      <c r="AN745" s="85" t="s">
        <v>131</v>
      </c>
      <c r="AO745" s="85" t="s">
        <v>131</v>
      </c>
      <c r="AP745" s="85" t="s">
        <v>131</v>
      </c>
      <c r="AQ745" s="75" t="s">
        <v>1841</v>
      </c>
      <c r="AR745" s="53" t="str">
        <f t="shared" si="470"/>
        <v>86320 - Orito</v>
      </c>
      <c r="AS745" s="85" t="s">
        <v>1608</v>
      </c>
      <c r="AT745" s="88">
        <v>3132538697</v>
      </c>
      <c r="AU745" s="85" t="s">
        <v>1219</v>
      </c>
      <c r="AV745" s="85"/>
      <c r="AW745" s="85"/>
      <c r="AX745" s="85"/>
      <c r="AY745" s="85"/>
      <c r="AZ745" s="85"/>
      <c r="BA745" s="85">
        <v>86</v>
      </c>
      <c r="BB745" s="85" t="s">
        <v>1778</v>
      </c>
      <c r="BC745" s="85">
        <v>86320</v>
      </c>
      <c r="BD745" s="85" t="s">
        <v>1608</v>
      </c>
      <c r="BE745" s="89">
        <v>860010017201</v>
      </c>
      <c r="BF745" s="49" t="s">
        <v>1082</v>
      </c>
      <c r="BG745" s="85" t="s">
        <v>1779</v>
      </c>
      <c r="BH745" s="85" t="s">
        <v>1780</v>
      </c>
      <c r="BI745" s="85">
        <v>4201616</v>
      </c>
      <c r="BJ745" s="85"/>
      <c r="BK745" s="85"/>
      <c r="BL745" s="85" t="s">
        <v>807</v>
      </c>
      <c r="BM745" s="85" t="s">
        <v>130</v>
      </c>
      <c r="BN745" s="85" t="s">
        <v>132</v>
      </c>
      <c r="BO745" s="85">
        <v>0</v>
      </c>
      <c r="BP745" s="85" t="s">
        <v>132</v>
      </c>
      <c r="BQ745" s="85" t="s">
        <v>132</v>
      </c>
      <c r="BR745" s="127" t="s">
        <v>2241</v>
      </c>
      <c r="BS745" s="85" t="s">
        <v>132</v>
      </c>
      <c r="BT745" s="90"/>
      <c r="BU745" s="85" t="s">
        <v>1677</v>
      </c>
      <c r="BV745" s="85" t="s">
        <v>130</v>
      </c>
      <c r="BW745" s="91" t="s">
        <v>1812</v>
      </c>
      <c r="BX745" s="85"/>
      <c r="BY745" s="85" t="s">
        <v>132</v>
      </c>
      <c r="BZ745" s="85" t="s">
        <v>807</v>
      </c>
      <c r="CA745" s="85" t="s">
        <v>807</v>
      </c>
      <c r="CB745" s="85"/>
      <c r="CC745" s="85"/>
      <c r="CD745" s="85" t="s">
        <v>131</v>
      </c>
      <c r="CE745" s="85" t="s">
        <v>1681</v>
      </c>
      <c r="CF745" s="80" t="str">
        <f t="shared" si="484"/>
        <v>HTA + DM</v>
      </c>
      <c r="CG745" s="98"/>
      <c r="CH745" s="98"/>
      <c r="CI745" s="50" t="e">
        <f t="shared" si="454"/>
        <v>#DIV/0!</v>
      </c>
      <c r="CJ745" s="18" t="str">
        <f t="shared" si="455"/>
        <v>SIN DATO</v>
      </c>
      <c r="CK745" s="95" t="e">
        <f>Hoja1!L747</f>
        <v>#NUM!</v>
      </c>
      <c r="CL745" s="10" t="s">
        <v>807</v>
      </c>
      <c r="CM745" s="94" t="s">
        <v>1221</v>
      </c>
      <c r="CN745" s="92"/>
      <c r="CO745" s="75">
        <v>1</v>
      </c>
      <c r="CP745" s="119" t="str">
        <f t="shared" si="485"/>
        <v>01/01/1800</v>
      </c>
      <c r="CQ745" s="75">
        <v>1</v>
      </c>
      <c r="CR745" s="94" t="s">
        <v>1221</v>
      </c>
      <c r="CS745" s="75">
        <v>1</v>
      </c>
      <c r="CT745" s="92" t="s">
        <v>1709</v>
      </c>
      <c r="CU745" s="93" t="s">
        <v>807</v>
      </c>
      <c r="CV745" s="92"/>
      <c r="CW745" s="102"/>
      <c r="CX745" s="102"/>
      <c r="CY745" s="93" t="s">
        <v>807</v>
      </c>
      <c r="CZ745" s="92" t="s">
        <v>132</v>
      </c>
      <c r="DA745" s="75" t="s">
        <v>807</v>
      </c>
      <c r="DB745" s="92">
        <v>0</v>
      </c>
      <c r="DC745" s="75" t="str">
        <f t="shared" si="456"/>
        <v/>
      </c>
      <c r="DD745" s="16" t="str">
        <f t="shared" si="457"/>
        <v/>
      </c>
      <c r="DE745" s="16" t="str">
        <f t="shared" si="458"/>
        <v/>
      </c>
      <c r="DF745" s="16" t="str">
        <f t="shared" si="473"/>
        <v/>
      </c>
      <c r="DG745" s="16" t="str">
        <f t="shared" si="471"/>
        <v xml:space="preserve"> +  +  + </v>
      </c>
      <c r="DH745" s="16" t="str">
        <f t="shared" ref="DH745:DH746" si="487">E745</f>
        <v>HTA + DM</v>
      </c>
      <c r="DI745" s="98"/>
      <c r="DJ745" s="75" t="str">
        <f t="shared" si="460"/>
        <v>NO</v>
      </c>
      <c r="DL745" s="98"/>
      <c r="DM745" s="98">
        <v>44169</v>
      </c>
      <c r="DN745" s="75" t="str">
        <f t="shared" si="461"/>
        <v>SI</v>
      </c>
      <c r="DO745" s="98"/>
      <c r="DP745" s="75" t="str">
        <f t="shared" si="462"/>
        <v>NO</v>
      </c>
      <c r="DQ745" s="98"/>
      <c r="DR745" s="75" t="str">
        <f t="shared" si="463"/>
        <v>NO</v>
      </c>
      <c r="DS745" s="98"/>
      <c r="DT745" s="75" t="str">
        <f t="shared" si="464"/>
        <v>NO</v>
      </c>
      <c r="DU745" s="98"/>
      <c r="DV745" s="75" t="str">
        <f t="shared" si="465"/>
        <v>NO</v>
      </c>
      <c r="DW745" s="98"/>
      <c r="DX745" s="75" t="str">
        <f t="shared" si="466"/>
        <v>NO</v>
      </c>
      <c r="DY745" s="98"/>
      <c r="DZ745" s="75" t="str">
        <f t="shared" si="467"/>
        <v>NO</v>
      </c>
      <c r="EA745" s="98"/>
      <c r="EB745" s="75" t="str">
        <f t="shared" si="468"/>
        <v>NO</v>
      </c>
      <c r="EC745" s="98" t="s">
        <v>807</v>
      </c>
      <c r="ED745" s="92" t="s">
        <v>1530</v>
      </c>
      <c r="EE745" s="92"/>
      <c r="EF745" s="98" t="s">
        <v>807</v>
      </c>
      <c r="EG745" s="94"/>
      <c r="EH745" s="99" t="s">
        <v>131</v>
      </c>
      <c r="EI745" s="99" t="s">
        <v>807</v>
      </c>
      <c r="EJ745" s="99"/>
      <c r="EK745" s="101"/>
      <c r="EL745" s="92"/>
      <c r="EM745" s="100">
        <v>44886</v>
      </c>
      <c r="EN745" s="102">
        <v>159</v>
      </c>
      <c r="EO745" s="101">
        <v>44154</v>
      </c>
      <c r="EP745" s="92">
        <v>152</v>
      </c>
      <c r="EQ745" s="101">
        <v>44154</v>
      </c>
      <c r="ER745" s="99">
        <f t="shared" si="486"/>
        <v>58.5</v>
      </c>
      <c r="ES745" s="101">
        <v>44154</v>
      </c>
      <c r="ET745" s="192">
        <v>72.099999999999994</v>
      </c>
      <c r="EU745" s="101">
        <v>44154</v>
      </c>
      <c r="EV745" s="92">
        <v>107</v>
      </c>
      <c r="EW745" s="101"/>
      <c r="EX745" s="92"/>
      <c r="EY745" s="103">
        <v>44154</v>
      </c>
      <c r="EZ745" s="92">
        <v>7.6</v>
      </c>
      <c r="FA745" s="102"/>
      <c r="FB745" s="102"/>
      <c r="FC745" s="92"/>
      <c r="FD745" s="92"/>
      <c r="FE745" s="103"/>
      <c r="FF745" s="105"/>
      <c r="FG745" s="101"/>
      <c r="FH745" s="105"/>
      <c r="FI745" s="92"/>
      <c r="FJ745" s="94"/>
      <c r="FK745" s="92"/>
      <c r="FL745" s="98">
        <v>44907</v>
      </c>
      <c r="FM745" s="98" t="s">
        <v>1530</v>
      </c>
      <c r="FN745" s="97">
        <v>44997</v>
      </c>
      <c r="FO745" s="107"/>
      <c r="FP745" s="92" t="s">
        <v>132</v>
      </c>
      <c r="FQ745" s="92" t="s">
        <v>132</v>
      </c>
      <c r="FR745" s="92" t="s">
        <v>132</v>
      </c>
      <c r="FS745" s="107" t="s">
        <v>807</v>
      </c>
      <c r="FT745" s="92" t="s">
        <v>132</v>
      </c>
      <c r="FU745" s="92"/>
      <c r="GM745" s="102"/>
    </row>
    <row r="746" spans="1:195" s="75" customFormat="1" x14ac:dyDescent="0.25">
      <c r="A746" s="85">
        <v>2022</v>
      </c>
      <c r="B746" s="76">
        <v>44926</v>
      </c>
      <c r="C746" s="85" t="s">
        <v>121</v>
      </c>
      <c r="D746" s="85" t="s">
        <v>122</v>
      </c>
      <c r="E746" s="85" t="s">
        <v>123</v>
      </c>
      <c r="F746" s="77">
        <f t="shared" si="472"/>
        <v>745</v>
      </c>
      <c r="G746" s="85" t="s">
        <v>1586</v>
      </c>
      <c r="H746" s="85">
        <v>86</v>
      </c>
      <c r="I746" s="85" t="s">
        <v>797</v>
      </c>
      <c r="J746" s="217" t="s">
        <v>911</v>
      </c>
      <c r="K746" s="77" t="str">
        <f>VLOOKUP(J746,[1]CodMpios!$B$1075:$E$1087,4,FALSE)</f>
        <v>86568 - Puerto Asís</v>
      </c>
      <c r="L746" s="77" t="str">
        <f>VLOOKUP($J746,[1]Coord_Mpios_X_Y!$B$102:$K$114,9,FALSE)</f>
        <v>0,478611463602</v>
      </c>
      <c r="M746" s="77" t="str">
        <f>VLOOKUP($J746,[1]Coord_Mpios_X_Y!$B$102:$K$114,10,FALSE)</f>
        <v>-76,328200149562</v>
      </c>
      <c r="N746" s="86" t="s">
        <v>1775</v>
      </c>
      <c r="O746" s="86" t="s">
        <v>1776</v>
      </c>
      <c r="P746" s="218"/>
      <c r="Q746" s="85" t="s">
        <v>126</v>
      </c>
      <c r="R746" s="108">
        <v>30710597</v>
      </c>
      <c r="S746" s="62" t="str">
        <f t="shared" si="453"/>
        <v>CC30710597</v>
      </c>
      <c r="T746" s="91" t="s">
        <v>138</v>
      </c>
      <c r="U746" s="85" t="s">
        <v>1363</v>
      </c>
      <c r="V746" s="91" t="s">
        <v>207</v>
      </c>
      <c r="W746" s="85" t="s">
        <v>245</v>
      </c>
      <c r="X746" s="87">
        <v>20796</v>
      </c>
      <c r="Y746" s="89">
        <f t="shared" si="469"/>
        <v>56</v>
      </c>
      <c r="Z746" s="63">
        <f>VLOOKUP($Y746,[1]Edades!$A$3:$H$153,4,FALSE)</f>
        <v>5</v>
      </c>
      <c r="AA746" s="63" t="str">
        <f>VLOOKUP($Y746,[1]Edades!$A$3:$H$153,6,FALSE)</f>
        <v>5 - Adultez</v>
      </c>
      <c r="AB746" s="63">
        <f>VLOOKUP($Y746,[1]Edades!$A$3:$H$153,7,FALSE)</f>
        <v>12</v>
      </c>
      <c r="AC746" s="63" t="str">
        <f>VLOOKUP($Y746,[1]Edades!$A$3:$H$153,8,FALSE)</f>
        <v>55-59</v>
      </c>
      <c r="AD746" s="91" t="s">
        <v>1590</v>
      </c>
      <c r="AE746" s="85">
        <v>2</v>
      </c>
      <c r="AF746" s="85" t="s">
        <v>807</v>
      </c>
      <c r="AG746" s="86" t="s">
        <v>1777</v>
      </c>
      <c r="AH746" s="85" t="s">
        <v>807</v>
      </c>
      <c r="AI746" s="85" t="s">
        <v>807</v>
      </c>
      <c r="AJ746" s="85" t="s">
        <v>807</v>
      </c>
      <c r="AK746" s="86" t="s">
        <v>1775</v>
      </c>
      <c r="AL746" s="86" t="s">
        <v>1600</v>
      </c>
      <c r="AM746" s="85" t="s">
        <v>1786</v>
      </c>
      <c r="AN746" s="85" t="s">
        <v>131</v>
      </c>
      <c r="AO746" s="85" t="s">
        <v>131</v>
      </c>
      <c r="AP746" s="85" t="s">
        <v>131</v>
      </c>
      <c r="AQ746" s="75" t="s">
        <v>1841</v>
      </c>
      <c r="AR746" s="53" t="str">
        <f t="shared" si="470"/>
        <v>86568 - Puerto Asís</v>
      </c>
      <c r="AS746" s="85" t="s">
        <v>1655</v>
      </c>
      <c r="AT746" s="85">
        <v>3124491590</v>
      </c>
      <c r="AU746" s="85" t="s">
        <v>1219</v>
      </c>
      <c r="AV746" s="85"/>
      <c r="AW746" s="85"/>
      <c r="AX746" s="85"/>
      <c r="AY746" s="85"/>
      <c r="AZ746" s="85"/>
      <c r="BA746" s="85">
        <v>86</v>
      </c>
      <c r="BB746" s="85" t="s">
        <v>1778</v>
      </c>
      <c r="BC746" s="85">
        <v>86568</v>
      </c>
      <c r="BD746" s="85" t="s">
        <v>1655</v>
      </c>
      <c r="BE746" s="89">
        <v>860010017201</v>
      </c>
      <c r="BF746" s="49" t="s">
        <v>1081</v>
      </c>
      <c r="BG746" s="85" t="s">
        <v>1779</v>
      </c>
      <c r="BH746" s="85" t="s">
        <v>1780</v>
      </c>
      <c r="BI746" s="85">
        <v>4201616</v>
      </c>
      <c r="BJ746" s="85"/>
      <c r="BK746" s="85"/>
      <c r="BL746" s="85" t="s">
        <v>807</v>
      </c>
      <c r="BM746" s="85" t="s">
        <v>130</v>
      </c>
      <c r="BN746" s="85" t="s">
        <v>132</v>
      </c>
      <c r="BO746" s="85">
        <v>0</v>
      </c>
      <c r="BP746" s="85" t="s">
        <v>132</v>
      </c>
      <c r="BQ746" s="85" t="s">
        <v>132</v>
      </c>
      <c r="BR746" s="85" t="s">
        <v>807</v>
      </c>
      <c r="BS746" s="85" t="s">
        <v>807</v>
      </c>
      <c r="BT746" s="90">
        <v>44837</v>
      </c>
      <c r="BU746" s="85" t="s">
        <v>1677</v>
      </c>
      <c r="BV746" s="85" t="s">
        <v>130</v>
      </c>
      <c r="BW746" s="85" t="s">
        <v>807</v>
      </c>
      <c r="BX746" s="85"/>
      <c r="BY746" s="85" t="s">
        <v>132</v>
      </c>
      <c r="BZ746" s="85" t="s">
        <v>807</v>
      </c>
      <c r="CA746" s="85" t="s">
        <v>807</v>
      </c>
      <c r="CB746" s="85"/>
      <c r="CC746" s="85"/>
      <c r="CD746" s="85" t="s">
        <v>131</v>
      </c>
      <c r="CE746" s="88" t="s">
        <v>1681</v>
      </c>
      <c r="CF746" s="80" t="str">
        <f t="shared" si="484"/>
        <v>HTA</v>
      </c>
      <c r="CG746" s="109">
        <v>68</v>
      </c>
      <c r="CH746" s="95">
        <v>156</v>
      </c>
      <c r="CI746" s="50">
        <f t="shared" si="454"/>
        <v>27.94214332675871</v>
      </c>
      <c r="CJ746" s="18" t="str">
        <f t="shared" si="455"/>
        <v>SOBREPESO</v>
      </c>
      <c r="CK746" s="95">
        <f>Hoja1!L748</f>
        <v>6</v>
      </c>
      <c r="CL746" s="10" t="s">
        <v>1112</v>
      </c>
      <c r="CM746" s="94" t="s">
        <v>1221</v>
      </c>
      <c r="CN746" s="92"/>
      <c r="CO746" s="75">
        <v>1</v>
      </c>
      <c r="CP746" s="119" t="str">
        <f t="shared" si="485"/>
        <v>01/01/1800</v>
      </c>
      <c r="CQ746" s="75">
        <v>2</v>
      </c>
      <c r="CR746" s="65" t="s">
        <v>1222</v>
      </c>
      <c r="CS746" s="75">
        <v>0</v>
      </c>
      <c r="CT746" s="110" t="s">
        <v>131</v>
      </c>
      <c r="CU746" s="93" t="s">
        <v>807</v>
      </c>
      <c r="CV746" s="92"/>
      <c r="CW746" s="102">
        <v>110</v>
      </c>
      <c r="CX746" s="102">
        <v>70</v>
      </c>
      <c r="CY746" s="93" t="s">
        <v>807</v>
      </c>
      <c r="CZ746" s="92" t="s">
        <v>130</v>
      </c>
      <c r="DA746" s="75" t="s">
        <v>807</v>
      </c>
      <c r="DB746" s="92">
        <v>0</v>
      </c>
      <c r="DC746" s="75" t="str">
        <f t="shared" si="456"/>
        <v/>
      </c>
      <c r="DD746" s="16" t="str">
        <f t="shared" si="457"/>
        <v/>
      </c>
      <c r="DE746" s="16" t="str">
        <f t="shared" si="458"/>
        <v/>
      </c>
      <c r="DF746" s="16" t="str">
        <f t="shared" si="473"/>
        <v/>
      </c>
      <c r="DG746" s="16" t="str">
        <f t="shared" si="471"/>
        <v xml:space="preserve"> +  +  + </v>
      </c>
      <c r="DH746" s="16" t="str">
        <f t="shared" si="487"/>
        <v>HTA</v>
      </c>
      <c r="DI746" s="98"/>
      <c r="DJ746" s="75" t="str">
        <f t="shared" si="460"/>
        <v>NO</v>
      </c>
      <c r="DL746" s="98"/>
      <c r="DM746" s="98">
        <v>43774</v>
      </c>
      <c r="DN746" s="75" t="str">
        <f t="shared" si="461"/>
        <v>SI</v>
      </c>
      <c r="DO746" s="98"/>
      <c r="DP746" s="75" t="str">
        <f t="shared" si="462"/>
        <v>NO</v>
      </c>
      <c r="DQ746" s="98"/>
      <c r="DR746" s="75" t="str">
        <f t="shared" si="463"/>
        <v>NO</v>
      </c>
      <c r="DS746" s="98">
        <v>43559</v>
      </c>
      <c r="DT746" s="75" t="str">
        <f t="shared" si="464"/>
        <v>SI</v>
      </c>
      <c r="DU746" s="98"/>
      <c r="DV746" s="75" t="str">
        <f t="shared" si="465"/>
        <v>NO</v>
      </c>
      <c r="DW746" s="98">
        <v>43493</v>
      </c>
      <c r="DX746" s="75" t="str">
        <f t="shared" si="466"/>
        <v>SI</v>
      </c>
      <c r="DY746" s="98">
        <v>43510</v>
      </c>
      <c r="DZ746" s="75" t="str">
        <f t="shared" si="467"/>
        <v>SI</v>
      </c>
      <c r="EA746" s="98"/>
      <c r="EB746" s="75" t="str">
        <f t="shared" si="468"/>
        <v>NO</v>
      </c>
      <c r="EC746" s="98" t="s">
        <v>807</v>
      </c>
      <c r="ED746" s="92" t="s">
        <v>1530</v>
      </c>
      <c r="EE746" s="92"/>
      <c r="EF746" s="98" t="s">
        <v>807</v>
      </c>
      <c r="EG746" s="94"/>
      <c r="EH746" s="99"/>
      <c r="EI746" s="99" t="s">
        <v>807</v>
      </c>
      <c r="EJ746" s="99"/>
      <c r="EK746" s="101">
        <v>43757</v>
      </c>
      <c r="EL746" s="92">
        <v>0.94</v>
      </c>
      <c r="EM746" s="223">
        <v>44847</v>
      </c>
      <c r="EN746" s="102">
        <v>82</v>
      </c>
      <c r="EO746" s="101">
        <v>44040</v>
      </c>
      <c r="EP746" s="92">
        <v>143</v>
      </c>
      <c r="EQ746" s="101">
        <v>44040</v>
      </c>
      <c r="ER746" s="99">
        <f t="shared" si="486"/>
        <v>57</v>
      </c>
      <c r="ES746" s="101">
        <v>44040</v>
      </c>
      <c r="ET746" s="192">
        <v>56.6</v>
      </c>
      <c r="EU746" s="101">
        <v>44040</v>
      </c>
      <c r="EV746" s="92">
        <v>147</v>
      </c>
      <c r="EW746" s="101">
        <v>44642</v>
      </c>
      <c r="EX746" s="92"/>
      <c r="EY746" s="103"/>
      <c r="EZ746" s="92"/>
      <c r="FA746" s="102"/>
      <c r="FB746" s="102"/>
      <c r="FC746" s="92"/>
      <c r="FD746" s="92"/>
      <c r="FE746" s="103"/>
      <c r="FF746" s="105"/>
      <c r="FG746" s="101"/>
      <c r="FH746" s="104"/>
      <c r="FI746" s="92"/>
      <c r="FJ746" s="94"/>
      <c r="FK746" s="92"/>
      <c r="FL746" s="97">
        <v>44837</v>
      </c>
      <c r="FM746" s="98" t="s">
        <v>1530</v>
      </c>
      <c r="FN746" s="97">
        <v>44929</v>
      </c>
      <c r="FO746" s="107"/>
      <c r="FP746" s="92" t="s">
        <v>130</v>
      </c>
      <c r="FQ746" s="92" t="s">
        <v>132</v>
      </c>
      <c r="FR746" s="92" t="s">
        <v>132</v>
      </c>
      <c r="FS746" s="107" t="s">
        <v>807</v>
      </c>
      <c r="FT746" s="92" t="s">
        <v>132</v>
      </c>
      <c r="FU746" s="92"/>
      <c r="GM746" s="102"/>
    </row>
    <row r="747" spans="1:195" s="75" customFormat="1" x14ac:dyDescent="0.25">
      <c r="A747" s="85">
        <v>2022</v>
      </c>
      <c r="B747" s="76">
        <v>44926</v>
      </c>
      <c r="C747" s="85" t="s">
        <v>121</v>
      </c>
      <c r="D747" s="85" t="s">
        <v>122</v>
      </c>
      <c r="E747" s="85" t="s">
        <v>1475</v>
      </c>
      <c r="F747" s="77">
        <f t="shared" si="472"/>
        <v>746</v>
      </c>
      <c r="G747" s="85" t="s">
        <v>1586</v>
      </c>
      <c r="H747" s="85">
        <v>86</v>
      </c>
      <c r="I747" s="85" t="s">
        <v>797</v>
      </c>
      <c r="J747" s="217" t="s">
        <v>911</v>
      </c>
      <c r="K747" s="77" t="str">
        <f>VLOOKUP(J747,[1]CodMpios!$B$1075:$E$1087,4,FALSE)</f>
        <v>86568 - Puerto Asís</v>
      </c>
      <c r="L747" s="77" t="str">
        <f>VLOOKUP($J747,[1]Coord_Mpios_X_Y!$B$102:$K$114,9,FALSE)</f>
        <v>0,478611463602</v>
      </c>
      <c r="M747" s="77" t="str">
        <f>VLOOKUP($J747,[1]Coord_Mpios_X_Y!$B$102:$K$114,10,FALSE)</f>
        <v>-76,328200149562</v>
      </c>
      <c r="N747" s="86" t="s">
        <v>1775</v>
      </c>
      <c r="O747" s="86" t="s">
        <v>1776</v>
      </c>
      <c r="P747" s="218"/>
      <c r="Q747" s="85" t="s">
        <v>126</v>
      </c>
      <c r="R747" s="108">
        <v>30713251</v>
      </c>
      <c r="S747" s="62" t="str">
        <f t="shared" si="453"/>
        <v>CC30713251</v>
      </c>
      <c r="T747" s="108" t="s">
        <v>133</v>
      </c>
      <c r="U747" s="91" t="s">
        <v>759</v>
      </c>
      <c r="V747" s="85" t="s">
        <v>328</v>
      </c>
      <c r="W747" s="85" t="s">
        <v>916</v>
      </c>
      <c r="X747" s="87">
        <v>20397</v>
      </c>
      <c r="Y747" s="89">
        <f t="shared" si="469"/>
        <v>55</v>
      </c>
      <c r="Z747" s="63">
        <f>VLOOKUP($Y747,[1]Edades!$A$3:$H$153,4,FALSE)</f>
        <v>5</v>
      </c>
      <c r="AA747" s="63" t="str">
        <f>VLOOKUP($Y747,[1]Edades!$A$3:$H$153,6,FALSE)</f>
        <v>5 - Adultez</v>
      </c>
      <c r="AB747" s="63">
        <f>VLOOKUP($Y747,[1]Edades!$A$3:$H$153,7,FALSE)</f>
        <v>12</v>
      </c>
      <c r="AC747" s="63" t="str">
        <f>VLOOKUP($Y747,[1]Edades!$A$3:$H$153,8,FALSE)</f>
        <v>55-59</v>
      </c>
      <c r="AD747" s="91" t="s">
        <v>1590</v>
      </c>
      <c r="AE747" s="85">
        <v>2</v>
      </c>
      <c r="AF747" s="85" t="s">
        <v>807</v>
      </c>
      <c r="AG747" s="86" t="s">
        <v>1777</v>
      </c>
      <c r="AH747" s="85" t="s">
        <v>807</v>
      </c>
      <c r="AI747" s="85" t="s">
        <v>1595</v>
      </c>
      <c r="AJ747" s="85" t="s">
        <v>1591</v>
      </c>
      <c r="AK747" s="117" t="s">
        <v>1775</v>
      </c>
      <c r="AL747" s="117" t="s">
        <v>1600</v>
      </c>
      <c r="AM747" s="85" t="s">
        <v>1786</v>
      </c>
      <c r="AN747" s="85" t="s">
        <v>131</v>
      </c>
      <c r="AO747" s="85" t="s">
        <v>131</v>
      </c>
      <c r="AP747" s="85" t="s">
        <v>131</v>
      </c>
      <c r="AQ747" s="75" t="s">
        <v>1841</v>
      </c>
      <c r="AR747" s="53" t="str">
        <f t="shared" si="470"/>
        <v>86568 - Puerto Asís</v>
      </c>
      <c r="AS747" s="85" t="s">
        <v>1655</v>
      </c>
      <c r="AT747" s="88">
        <v>3115928997</v>
      </c>
      <c r="AU747" s="85" t="s">
        <v>1219</v>
      </c>
      <c r="AV747" s="85"/>
      <c r="AW747" s="85"/>
      <c r="AX747" s="85"/>
      <c r="AY747" s="85"/>
      <c r="AZ747" s="85"/>
      <c r="BA747" s="85">
        <v>86</v>
      </c>
      <c r="BB747" s="85" t="s">
        <v>1778</v>
      </c>
      <c r="BC747" s="85">
        <v>86568</v>
      </c>
      <c r="BD747" s="85" t="s">
        <v>1655</v>
      </c>
      <c r="BE747" s="89">
        <v>860010017201</v>
      </c>
      <c r="BF747" s="49" t="s">
        <v>1081</v>
      </c>
      <c r="BG747" s="85" t="s">
        <v>1779</v>
      </c>
      <c r="BH747" s="85" t="s">
        <v>1780</v>
      </c>
      <c r="BI747" s="85">
        <v>4201616</v>
      </c>
      <c r="BJ747" s="85"/>
      <c r="BK747" s="85"/>
      <c r="BL747" s="85" t="s">
        <v>807</v>
      </c>
      <c r="BM747" s="85" t="s">
        <v>130</v>
      </c>
      <c r="BN747" s="85" t="s">
        <v>132</v>
      </c>
      <c r="BO747" s="85">
        <v>0</v>
      </c>
      <c r="BP747" s="85" t="s">
        <v>132</v>
      </c>
      <c r="BQ747" s="85" t="s">
        <v>132</v>
      </c>
      <c r="BR747" s="85" t="s">
        <v>807</v>
      </c>
      <c r="BS747" s="85" t="s">
        <v>807</v>
      </c>
      <c r="BT747" s="90">
        <v>44644</v>
      </c>
      <c r="BU747" s="85" t="s">
        <v>1677</v>
      </c>
      <c r="BV747" s="85" t="s">
        <v>130</v>
      </c>
      <c r="BW747" s="91" t="s">
        <v>1530</v>
      </c>
      <c r="BX747" s="85"/>
      <c r="BY747" s="85" t="s">
        <v>132</v>
      </c>
      <c r="BZ747" s="85" t="s">
        <v>807</v>
      </c>
      <c r="CA747" s="85" t="s">
        <v>807</v>
      </c>
      <c r="CB747" s="85"/>
      <c r="CC747" s="85"/>
      <c r="CD747" s="85" t="s">
        <v>131</v>
      </c>
      <c r="CE747" s="88" t="s">
        <v>1681</v>
      </c>
      <c r="CF747" s="80" t="str">
        <f t="shared" si="484"/>
        <v>HTA + DM</v>
      </c>
      <c r="CG747" s="109">
        <v>60</v>
      </c>
      <c r="CH747" s="95">
        <v>160</v>
      </c>
      <c r="CI747" s="50">
        <f t="shared" si="454"/>
        <v>23.437499999999996</v>
      </c>
      <c r="CJ747" s="18" t="str">
        <f t="shared" si="455"/>
        <v>NORMAL</v>
      </c>
      <c r="CK747" s="95">
        <f>Hoja1!L749</f>
        <v>10</v>
      </c>
      <c r="CL747" s="10" t="s">
        <v>1112</v>
      </c>
      <c r="CM747" s="94" t="s">
        <v>1221</v>
      </c>
      <c r="CN747" s="92"/>
      <c r="CO747" s="75">
        <v>1</v>
      </c>
      <c r="CP747" s="98">
        <v>41640</v>
      </c>
      <c r="CQ747" s="75">
        <v>1</v>
      </c>
      <c r="CR747" s="94" t="s">
        <v>1221</v>
      </c>
      <c r="CS747" s="75">
        <v>1</v>
      </c>
      <c r="CT747" s="110" t="s">
        <v>1707</v>
      </c>
      <c r="CU747" s="93" t="s">
        <v>807</v>
      </c>
      <c r="CV747" s="92"/>
      <c r="CW747" s="102">
        <v>120</v>
      </c>
      <c r="CX747" s="102">
        <v>70</v>
      </c>
      <c r="CY747" s="93" t="s">
        <v>807</v>
      </c>
      <c r="CZ747" s="92" t="s">
        <v>130</v>
      </c>
      <c r="DA747" s="75" t="s">
        <v>807</v>
      </c>
      <c r="DB747" s="92">
        <v>0</v>
      </c>
      <c r="DC747" s="75" t="str">
        <f t="shared" si="456"/>
        <v/>
      </c>
      <c r="DD747" s="16" t="str">
        <f t="shared" si="457"/>
        <v/>
      </c>
      <c r="DE747" s="16" t="str">
        <f t="shared" si="458"/>
        <v/>
      </c>
      <c r="DF747" s="16" t="str">
        <f t="shared" si="473"/>
        <v/>
      </c>
      <c r="DG747" s="16" t="str">
        <f t="shared" si="471"/>
        <v xml:space="preserve"> +  +  + </v>
      </c>
      <c r="DH747" s="16" t="str">
        <f>E747</f>
        <v>HTA + DM</v>
      </c>
      <c r="DI747" s="98">
        <v>43253</v>
      </c>
      <c r="DJ747" s="75" t="str">
        <f t="shared" si="460"/>
        <v>SI</v>
      </c>
      <c r="DL747" s="98"/>
      <c r="DM747" s="98">
        <v>44253</v>
      </c>
      <c r="DN747" s="75" t="str">
        <f t="shared" si="461"/>
        <v>SI</v>
      </c>
      <c r="DO747" s="98"/>
      <c r="DP747" s="75" t="str">
        <f t="shared" si="462"/>
        <v>NO</v>
      </c>
      <c r="DQ747" s="98"/>
      <c r="DR747" s="75" t="str">
        <f t="shared" si="463"/>
        <v>NO</v>
      </c>
      <c r="DS747" s="98">
        <v>43340</v>
      </c>
      <c r="DT747" s="75" t="str">
        <f t="shared" si="464"/>
        <v>SI</v>
      </c>
      <c r="DU747" s="98"/>
      <c r="DV747" s="75" t="str">
        <f t="shared" si="465"/>
        <v>NO</v>
      </c>
      <c r="DW747" s="98">
        <v>43339</v>
      </c>
      <c r="DX747" s="75" t="str">
        <f t="shared" si="466"/>
        <v>SI</v>
      </c>
      <c r="DY747" s="98">
        <v>43587</v>
      </c>
      <c r="DZ747" s="75" t="str">
        <f t="shared" si="467"/>
        <v>SI</v>
      </c>
      <c r="EA747" s="98"/>
      <c r="EB747" s="75" t="str">
        <f t="shared" si="468"/>
        <v>NO</v>
      </c>
      <c r="EC747" s="98" t="s">
        <v>807</v>
      </c>
      <c r="ED747" s="92" t="s">
        <v>1530</v>
      </c>
      <c r="EE747" s="92"/>
      <c r="EF747" s="98" t="s">
        <v>807</v>
      </c>
      <c r="EG747" s="94"/>
      <c r="EH747" s="99"/>
      <c r="EI747" s="99" t="s">
        <v>807</v>
      </c>
      <c r="EJ747" s="99"/>
      <c r="EK747" s="101">
        <v>43550</v>
      </c>
      <c r="EL747" s="92">
        <v>0.82</v>
      </c>
      <c r="EM747" s="223"/>
      <c r="EN747" s="102">
        <v>102.3</v>
      </c>
      <c r="EO747" s="101">
        <v>44299</v>
      </c>
      <c r="EP747" s="92">
        <v>158</v>
      </c>
      <c r="EQ747" s="101">
        <v>44299</v>
      </c>
      <c r="ER747" s="99">
        <f t="shared" si="486"/>
        <v>87.92</v>
      </c>
      <c r="ES747" s="101">
        <v>44296</v>
      </c>
      <c r="ET747" s="192">
        <v>45</v>
      </c>
      <c r="EU747" s="101">
        <v>44299</v>
      </c>
      <c r="EV747" s="92">
        <v>125.4</v>
      </c>
      <c r="EW747" s="101">
        <v>43477</v>
      </c>
      <c r="EX747" s="92"/>
      <c r="EY747" s="103"/>
      <c r="EZ747" s="92"/>
      <c r="FA747" s="102"/>
      <c r="FB747" s="102"/>
      <c r="FC747" s="92"/>
      <c r="FD747" s="92"/>
      <c r="FE747" s="103">
        <v>43550</v>
      </c>
      <c r="FF747" s="105">
        <v>5</v>
      </c>
      <c r="FG747" s="101">
        <v>43550</v>
      </c>
      <c r="FH747" s="104" t="s">
        <v>1968</v>
      </c>
      <c r="FI747" s="92"/>
      <c r="FJ747" s="94"/>
      <c r="FK747" s="92"/>
      <c r="FL747" s="97">
        <v>44907</v>
      </c>
      <c r="FM747" s="98" t="s">
        <v>1530</v>
      </c>
      <c r="FN747" s="97">
        <v>44997</v>
      </c>
      <c r="FO747" s="107"/>
      <c r="FP747" s="92" t="s">
        <v>132</v>
      </c>
      <c r="FQ747" s="92" t="s">
        <v>132</v>
      </c>
      <c r="FR747" s="92" t="s">
        <v>132</v>
      </c>
      <c r="FS747" s="107" t="s">
        <v>807</v>
      </c>
      <c r="FT747" s="92" t="s">
        <v>132</v>
      </c>
      <c r="FU747" s="92"/>
      <c r="GM747" s="102"/>
    </row>
    <row r="748" spans="1:195" s="75" customFormat="1" x14ac:dyDescent="0.25">
      <c r="A748" s="85">
        <v>2022</v>
      </c>
      <c r="B748" s="76">
        <v>44926</v>
      </c>
      <c r="C748" s="85" t="s">
        <v>121</v>
      </c>
      <c r="D748" s="85" t="s">
        <v>122</v>
      </c>
      <c r="E748" s="85" t="s">
        <v>1474</v>
      </c>
      <c r="F748" s="77">
        <f t="shared" si="472"/>
        <v>747</v>
      </c>
      <c r="G748" s="85" t="s">
        <v>1586</v>
      </c>
      <c r="H748" s="85">
        <v>86</v>
      </c>
      <c r="I748" s="85" t="s">
        <v>797</v>
      </c>
      <c r="J748" s="217" t="s">
        <v>1058</v>
      </c>
      <c r="K748" s="77" t="str">
        <f>VLOOKUP(J748,[1]CodMpios!$B$1075:$E$1087,4,FALSE)</f>
        <v>86865 - Valle Del Guamuez</v>
      </c>
      <c r="L748" s="77" t="str">
        <f>VLOOKUP($J748,[1]Coord_Mpios_X_Y!$B$102:$K$114,9,FALSE)</f>
        <v>0,412963687717</v>
      </c>
      <c r="M748" s="77" t="str">
        <f>VLOOKUP($J748,[1]Coord_Mpios_X_Y!$B$102:$K$114,10,FALSE)</f>
        <v>-76,884092895363</v>
      </c>
      <c r="N748" s="86" t="s">
        <v>1775</v>
      </c>
      <c r="O748" s="86" t="s">
        <v>1776</v>
      </c>
      <c r="P748" s="218"/>
      <c r="Q748" s="85" t="s">
        <v>126</v>
      </c>
      <c r="R748" s="108">
        <v>30728775</v>
      </c>
      <c r="S748" s="62" t="str">
        <f t="shared" si="453"/>
        <v>CC30728775</v>
      </c>
      <c r="T748" s="91" t="s">
        <v>1063</v>
      </c>
      <c r="U748" s="85" t="s">
        <v>530</v>
      </c>
      <c r="V748" s="85" t="s">
        <v>1450</v>
      </c>
      <c r="W748" s="85" t="s">
        <v>1245</v>
      </c>
      <c r="X748" s="193">
        <v>23346</v>
      </c>
      <c r="Y748" s="89">
        <f t="shared" si="469"/>
        <v>63</v>
      </c>
      <c r="Z748" s="63">
        <f>VLOOKUP($Y748,[1]Edades!$A$3:$H$153,4,FALSE)</f>
        <v>6</v>
      </c>
      <c r="AA748" s="63" t="str">
        <f>VLOOKUP($Y748,[1]Edades!$A$3:$H$153,6,FALSE)</f>
        <v>6 - Persona mayor</v>
      </c>
      <c r="AB748" s="63">
        <f>VLOOKUP($Y748,[1]Edades!$A$3:$H$153,7,FALSE)</f>
        <v>13</v>
      </c>
      <c r="AC748" s="63" t="str">
        <f>VLOOKUP($Y748,[1]Edades!$A$3:$H$153,8,FALSE)</f>
        <v>60-64</v>
      </c>
      <c r="AD748" s="91" t="s">
        <v>1590</v>
      </c>
      <c r="AE748" s="85">
        <v>2</v>
      </c>
      <c r="AF748" s="85" t="s">
        <v>807</v>
      </c>
      <c r="AG748" s="86" t="s">
        <v>1777</v>
      </c>
      <c r="AH748" s="85" t="s">
        <v>807</v>
      </c>
      <c r="AI748" s="85" t="s">
        <v>807</v>
      </c>
      <c r="AJ748" s="85" t="s">
        <v>807</v>
      </c>
      <c r="AK748" s="86" t="s">
        <v>1775</v>
      </c>
      <c r="AL748" s="85" t="s">
        <v>807</v>
      </c>
      <c r="AM748" s="85" t="s">
        <v>1786</v>
      </c>
      <c r="AN748" s="85" t="s">
        <v>131</v>
      </c>
      <c r="AO748" s="85" t="s">
        <v>131</v>
      </c>
      <c r="AP748" s="85" t="s">
        <v>131</v>
      </c>
      <c r="AQ748" s="75" t="s">
        <v>1841</v>
      </c>
      <c r="AR748" s="53" t="str">
        <f t="shared" si="470"/>
        <v>86865 - Valle Del Guamuez</v>
      </c>
      <c r="AS748" s="85" t="s">
        <v>1668</v>
      </c>
      <c r="AT748" s="88">
        <v>3112299224</v>
      </c>
      <c r="AU748" s="85" t="s">
        <v>1219</v>
      </c>
      <c r="AV748" s="85"/>
      <c r="AW748" s="85"/>
      <c r="AX748" s="85"/>
      <c r="AY748" s="85"/>
      <c r="AZ748" s="85"/>
      <c r="BA748" s="85">
        <v>86</v>
      </c>
      <c r="BB748" s="85" t="s">
        <v>1778</v>
      </c>
      <c r="BC748" s="85">
        <v>86865</v>
      </c>
      <c r="BD748" s="85" t="s">
        <v>1668</v>
      </c>
      <c r="BE748" s="89">
        <v>860010017201</v>
      </c>
      <c r="BF748" s="49" t="s">
        <v>1084</v>
      </c>
      <c r="BG748" s="85" t="s">
        <v>1779</v>
      </c>
      <c r="BH748" s="85" t="s">
        <v>1780</v>
      </c>
      <c r="BI748" s="85">
        <v>4201616</v>
      </c>
      <c r="BJ748" s="85"/>
      <c r="BK748" s="85"/>
      <c r="BL748" s="85" t="s">
        <v>807</v>
      </c>
      <c r="BM748" s="85" t="s">
        <v>807</v>
      </c>
      <c r="BN748" s="85" t="s">
        <v>807</v>
      </c>
      <c r="BO748" s="85">
        <v>0</v>
      </c>
      <c r="BP748" s="85" t="s">
        <v>132</v>
      </c>
      <c r="BQ748" s="85" t="s">
        <v>132</v>
      </c>
      <c r="BR748" s="85" t="s">
        <v>807</v>
      </c>
      <c r="BS748" s="85" t="s">
        <v>807</v>
      </c>
      <c r="BT748" s="90"/>
      <c r="BU748" s="85" t="s">
        <v>1677</v>
      </c>
      <c r="BV748" s="85" t="s">
        <v>130</v>
      </c>
      <c r="BW748" s="91" t="s">
        <v>807</v>
      </c>
      <c r="BX748" s="85"/>
      <c r="BY748" s="91" t="s">
        <v>807</v>
      </c>
      <c r="BZ748" s="85" t="s">
        <v>807</v>
      </c>
      <c r="CA748" s="85" t="s">
        <v>807</v>
      </c>
      <c r="CB748" s="85"/>
      <c r="CC748" s="85"/>
      <c r="CD748" s="207" t="s">
        <v>807</v>
      </c>
      <c r="CE748" s="88" t="s">
        <v>1681</v>
      </c>
      <c r="CF748" s="80" t="str">
        <f t="shared" si="484"/>
        <v>DM</v>
      </c>
      <c r="CG748" s="98"/>
      <c r="CH748" s="98"/>
      <c r="CI748" s="50" t="e">
        <f t="shared" si="454"/>
        <v>#DIV/0!</v>
      </c>
      <c r="CJ748" s="18" t="str">
        <f t="shared" si="455"/>
        <v>SIN DATO</v>
      </c>
      <c r="CK748" s="95" t="e">
        <f>Hoja1!L750</f>
        <v>#NUM!</v>
      </c>
      <c r="CL748" s="10" t="s">
        <v>807</v>
      </c>
      <c r="CM748" s="94" t="s">
        <v>1221</v>
      </c>
      <c r="CN748" s="92"/>
      <c r="CO748" s="93">
        <v>2</v>
      </c>
      <c r="CP748" s="65" t="s">
        <v>1222</v>
      </c>
      <c r="CQ748" s="75">
        <v>1</v>
      </c>
      <c r="CR748" s="94" t="s">
        <v>1221</v>
      </c>
      <c r="CS748" s="75">
        <v>1</v>
      </c>
      <c r="CT748" s="110" t="s">
        <v>1707</v>
      </c>
      <c r="CU748" s="93" t="s">
        <v>807</v>
      </c>
      <c r="CV748" s="92"/>
      <c r="CW748" s="93"/>
      <c r="CX748" s="93"/>
      <c r="CY748" s="93" t="s">
        <v>807</v>
      </c>
      <c r="CZ748" s="93" t="s">
        <v>807</v>
      </c>
      <c r="DA748" s="75" t="s">
        <v>807</v>
      </c>
      <c r="DB748" s="92">
        <v>0</v>
      </c>
      <c r="DC748" s="75" t="str">
        <f t="shared" si="456"/>
        <v/>
      </c>
      <c r="DD748" s="16" t="str">
        <f t="shared" si="457"/>
        <v/>
      </c>
      <c r="DE748" s="16" t="str">
        <f t="shared" si="458"/>
        <v/>
      </c>
      <c r="DF748" s="16" t="str">
        <f t="shared" si="473"/>
        <v/>
      </c>
      <c r="DG748" s="16" t="str">
        <f t="shared" si="471"/>
        <v xml:space="preserve"> +  +  + </v>
      </c>
      <c r="DH748" s="16" t="str">
        <f t="shared" ref="DH748:DH750" si="488">E748</f>
        <v>DM</v>
      </c>
      <c r="DI748" s="98"/>
      <c r="DJ748" s="75" t="str">
        <f t="shared" si="460"/>
        <v>NO</v>
      </c>
      <c r="DL748" s="98"/>
      <c r="DM748" s="98"/>
      <c r="DN748" s="75" t="str">
        <f t="shared" si="461"/>
        <v>NO</v>
      </c>
      <c r="DO748" s="98"/>
      <c r="DP748" s="75" t="str">
        <f t="shared" si="462"/>
        <v>NO</v>
      </c>
      <c r="DQ748" s="98"/>
      <c r="DR748" s="75" t="str">
        <f t="shared" si="463"/>
        <v>NO</v>
      </c>
      <c r="DS748" s="98"/>
      <c r="DT748" s="75" t="str">
        <f t="shared" si="464"/>
        <v>NO</v>
      </c>
      <c r="DU748" s="98"/>
      <c r="DV748" s="75" t="str">
        <f t="shared" si="465"/>
        <v>NO</v>
      </c>
      <c r="DW748" s="98"/>
      <c r="DX748" s="75" t="str">
        <f t="shared" si="466"/>
        <v>NO</v>
      </c>
      <c r="DY748" s="98"/>
      <c r="DZ748" s="75" t="str">
        <f t="shared" si="467"/>
        <v>NO</v>
      </c>
      <c r="EA748" s="98"/>
      <c r="EB748" s="75" t="str">
        <f t="shared" si="468"/>
        <v>NO</v>
      </c>
      <c r="EC748" s="98" t="s">
        <v>807</v>
      </c>
      <c r="ED748" s="92" t="s">
        <v>1530</v>
      </c>
      <c r="EE748" s="92"/>
      <c r="EF748" s="98" t="s">
        <v>807</v>
      </c>
      <c r="EG748" s="94"/>
      <c r="EH748" s="99" t="s">
        <v>131</v>
      </c>
      <c r="EI748" s="99" t="s">
        <v>807</v>
      </c>
      <c r="EJ748" s="99"/>
      <c r="EK748" s="101"/>
      <c r="EL748" s="92"/>
      <c r="EM748" s="103"/>
      <c r="EN748" s="102"/>
      <c r="EO748" s="101"/>
      <c r="EP748" s="92"/>
      <c r="EQ748" s="101"/>
      <c r="ER748" s="99">
        <f t="shared" si="486"/>
        <v>0</v>
      </c>
      <c r="ES748" s="101"/>
      <c r="ET748" s="192"/>
      <c r="EU748" s="101"/>
      <c r="EV748" s="92"/>
      <c r="EW748" s="101"/>
      <c r="EX748" s="92"/>
      <c r="EY748" s="103"/>
      <c r="EZ748" s="92"/>
      <c r="FA748" s="102"/>
      <c r="FB748" s="102"/>
      <c r="FC748" s="92"/>
      <c r="FD748" s="92"/>
      <c r="FE748" s="103"/>
      <c r="FF748" s="105"/>
      <c r="FG748" s="101"/>
      <c r="FH748" s="105"/>
      <c r="FI748" s="92"/>
      <c r="FJ748" s="94"/>
      <c r="FK748" s="92"/>
      <c r="FL748" s="97"/>
      <c r="FM748" s="98" t="s">
        <v>1530</v>
      </c>
      <c r="FN748" s="114"/>
      <c r="FO748" s="107" t="s">
        <v>807</v>
      </c>
      <c r="FP748" s="107" t="s">
        <v>807</v>
      </c>
      <c r="FQ748" s="107" t="s">
        <v>807</v>
      </c>
      <c r="FR748" s="107" t="s">
        <v>807</v>
      </c>
      <c r="FS748" s="92" t="s">
        <v>807</v>
      </c>
      <c r="FT748" s="107" t="s">
        <v>807</v>
      </c>
      <c r="FU748" s="92"/>
      <c r="GM748" s="102"/>
    </row>
    <row r="749" spans="1:195" s="75" customFormat="1" x14ac:dyDescent="0.25">
      <c r="A749" s="85">
        <v>2022</v>
      </c>
      <c r="B749" s="76">
        <v>44926</v>
      </c>
      <c r="C749" s="85" t="s">
        <v>121</v>
      </c>
      <c r="D749" s="85" t="s">
        <v>122</v>
      </c>
      <c r="E749" s="85" t="s">
        <v>123</v>
      </c>
      <c r="F749" s="77">
        <f t="shared" si="472"/>
        <v>748</v>
      </c>
      <c r="G749" s="85" t="s">
        <v>1586</v>
      </c>
      <c r="H749" s="85">
        <v>86</v>
      </c>
      <c r="I749" s="85" t="s">
        <v>797</v>
      </c>
      <c r="J749" s="217" t="s">
        <v>1058</v>
      </c>
      <c r="K749" s="77" t="str">
        <f>VLOOKUP(J749,[1]CodMpios!$B$1075:$E$1087,4,FALSE)</f>
        <v>86865 - Valle Del Guamuez</v>
      </c>
      <c r="L749" s="77" t="str">
        <f>VLOOKUP($J749,[1]Coord_Mpios_X_Y!$B$102:$K$114,9,FALSE)</f>
        <v>0,412963687717</v>
      </c>
      <c r="M749" s="77" t="str">
        <f>VLOOKUP($J749,[1]Coord_Mpios_X_Y!$B$102:$K$114,10,FALSE)</f>
        <v>-76,884092895363</v>
      </c>
      <c r="N749" s="86" t="s">
        <v>1784</v>
      </c>
      <c r="O749" s="86" t="s">
        <v>1776</v>
      </c>
      <c r="P749" s="218"/>
      <c r="Q749" s="85" t="s">
        <v>126</v>
      </c>
      <c r="R749" s="108">
        <v>30733867</v>
      </c>
      <c r="S749" s="62" t="str">
        <f t="shared" si="453"/>
        <v>CC30733867</v>
      </c>
      <c r="T749" s="91" t="s">
        <v>533</v>
      </c>
      <c r="U749" s="85" t="s">
        <v>713</v>
      </c>
      <c r="V749" s="85" t="s">
        <v>1072</v>
      </c>
      <c r="W749" s="85" t="s">
        <v>173</v>
      </c>
      <c r="X749" s="193">
        <v>23707</v>
      </c>
      <c r="Y749" s="89">
        <f t="shared" si="469"/>
        <v>64</v>
      </c>
      <c r="Z749" s="63">
        <f>VLOOKUP($Y749,[1]Edades!$A$3:$H$153,4,FALSE)</f>
        <v>6</v>
      </c>
      <c r="AA749" s="63" t="str">
        <f>VLOOKUP($Y749,[1]Edades!$A$3:$H$153,6,FALSE)</f>
        <v>6 - Persona mayor</v>
      </c>
      <c r="AB749" s="63">
        <f>VLOOKUP($Y749,[1]Edades!$A$3:$H$153,7,FALSE)</f>
        <v>13</v>
      </c>
      <c r="AC749" s="63" t="str">
        <f>VLOOKUP($Y749,[1]Edades!$A$3:$H$153,8,FALSE)</f>
        <v>60-64</v>
      </c>
      <c r="AD749" s="91" t="s">
        <v>1590</v>
      </c>
      <c r="AE749" s="85">
        <v>2</v>
      </c>
      <c r="AF749" s="85" t="s">
        <v>807</v>
      </c>
      <c r="AG749" s="86" t="s">
        <v>1777</v>
      </c>
      <c r="AH749" s="85" t="s">
        <v>807</v>
      </c>
      <c r="AI749" s="85" t="s">
        <v>807</v>
      </c>
      <c r="AJ749" s="85" t="s">
        <v>807</v>
      </c>
      <c r="AK749" s="86" t="s">
        <v>1784</v>
      </c>
      <c r="AL749" s="86" t="s">
        <v>1602</v>
      </c>
      <c r="AM749" s="85" t="s">
        <v>1786</v>
      </c>
      <c r="AN749" s="85" t="s">
        <v>131</v>
      </c>
      <c r="AO749" s="85" t="s">
        <v>131</v>
      </c>
      <c r="AP749" s="85" t="s">
        <v>131</v>
      </c>
      <c r="AQ749" s="75" t="s">
        <v>1841</v>
      </c>
      <c r="AR749" s="53" t="str">
        <f t="shared" si="470"/>
        <v>86865 - Valle Del Guamuez</v>
      </c>
      <c r="AS749" s="85" t="s">
        <v>1668</v>
      </c>
      <c r="AT749" s="88" t="s">
        <v>1609</v>
      </c>
      <c r="AU749" s="85" t="s">
        <v>1219</v>
      </c>
      <c r="AV749" s="85"/>
      <c r="AW749" s="85"/>
      <c r="AX749" s="85"/>
      <c r="AY749" s="85"/>
      <c r="AZ749" s="85"/>
      <c r="BA749" s="85">
        <v>86</v>
      </c>
      <c r="BB749" s="85" t="s">
        <v>1778</v>
      </c>
      <c r="BC749" s="85">
        <v>86865</v>
      </c>
      <c r="BD749" s="85" t="s">
        <v>1668</v>
      </c>
      <c r="BE749" s="89">
        <v>860010017201</v>
      </c>
      <c r="BF749" s="49" t="s">
        <v>1084</v>
      </c>
      <c r="BG749" s="85" t="s">
        <v>1779</v>
      </c>
      <c r="BH749" s="85" t="s">
        <v>1780</v>
      </c>
      <c r="BI749" s="85">
        <v>4201616</v>
      </c>
      <c r="BJ749" s="85"/>
      <c r="BK749" s="85"/>
      <c r="BL749" s="85" t="s">
        <v>807</v>
      </c>
      <c r="BM749" s="85" t="s">
        <v>807</v>
      </c>
      <c r="BN749" s="85" t="s">
        <v>807</v>
      </c>
      <c r="BO749" s="85">
        <v>0</v>
      </c>
      <c r="BP749" s="85" t="s">
        <v>132</v>
      </c>
      <c r="BQ749" s="85" t="s">
        <v>132</v>
      </c>
      <c r="BR749" s="85" t="s">
        <v>807</v>
      </c>
      <c r="BS749" s="85" t="s">
        <v>807</v>
      </c>
      <c r="BT749" s="90"/>
      <c r="BU749" s="85" t="s">
        <v>1677</v>
      </c>
      <c r="BV749" s="85" t="s">
        <v>130</v>
      </c>
      <c r="BW749" s="85" t="s">
        <v>807</v>
      </c>
      <c r="BX749" s="85"/>
      <c r="BY749" s="91" t="s">
        <v>807</v>
      </c>
      <c r="BZ749" s="85" t="s">
        <v>807</v>
      </c>
      <c r="CA749" s="85" t="s">
        <v>807</v>
      </c>
      <c r="CB749" s="85"/>
      <c r="CC749" s="85"/>
      <c r="CD749" s="207" t="s">
        <v>807</v>
      </c>
      <c r="CE749" s="88" t="s">
        <v>1681</v>
      </c>
      <c r="CF749" s="80" t="str">
        <f t="shared" si="484"/>
        <v>HTA</v>
      </c>
      <c r="CG749" s="98"/>
      <c r="CH749" s="98"/>
      <c r="CI749" s="50" t="e">
        <f t="shared" si="454"/>
        <v>#DIV/0!</v>
      </c>
      <c r="CJ749" s="18" t="str">
        <f t="shared" si="455"/>
        <v>SIN DATO</v>
      </c>
      <c r="CK749" s="95" t="e">
        <f>Hoja1!L751</f>
        <v>#NUM!</v>
      </c>
      <c r="CL749" s="10" t="s">
        <v>807</v>
      </c>
      <c r="CM749" s="94" t="s">
        <v>1221</v>
      </c>
      <c r="CN749" s="92"/>
      <c r="CO749" s="75">
        <v>1</v>
      </c>
      <c r="CP749" s="119" t="str">
        <f t="shared" ref="CP749:CP750" si="489">CM749</f>
        <v>01/01/1800</v>
      </c>
      <c r="CQ749" s="75">
        <v>2</v>
      </c>
      <c r="CR749" s="65" t="s">
        <v>1222</v>
      </c>
      <c r="CS749" s="75">
        <v>0</v>
      </c>
      <c r="CT749" s="110" t="s">
        <v>131</v>
      </c>
      <c r="CU749" s="93" t="s">
        <v>807</v>
      </c>
      <c r="CV749" s="92"/>
      <c r="CW749" s="93"/>
      <c r="CX749" s="93"/>
      <c r="CY749" s="93" t="s">
        <v>807</v>
      </c>
      <c r="CZ749" s="93" t="s">
        <v>807</v>
      </c>
      <c r="DA749" s="75" t="s">
        <v>807</v>
      </c>
      <c r="DB749" s="92">
        <v>0</v>
      </c>
      <c r="DC749" s="75" t="str">
        <f t="shared" si="456"/>
        <v/>
      </c>
      <c r="DD749" s="16" t="str">
        <f t="shared" si="457"/>
        <v/>
      </c>
      <c r="DE749" s="16" t="str">
        <f t="shared" si="458"/>
        <v/>
      </c>
      <c r="DF749" s="16" t="str">
        <f t="shared" si="473"/>
        <v/>
      </c>
      <c r="DG749" s="16" t="str">
        <f t="shared" si="471"/>
        <v xml:space="preserve"> +  +  + </v>
      </c>
      <c r="DH749" s="16" t="str">
        <f t="shared" si="488"/>
        <v>HTA</v>
      </c>
      <c r="DI749" s="98"/>
      <c r="DJ749" s="75" t="str">
        <f t="shared" si="460"/>
        <v>NO</v>
      </c>
      <c r="DL749" s="98"/>
      <c r="DM749" s="98"/>
      <c r="DN749" s="75" t="str">
        <f t="shared" si="461"/>
        <v>NO</v>
      </c>
      <c r="DO749" s="98"/>
      <c r="DP749" s="75" t="str">
        <f t="shared" si="462"/>
        <v>NO</v>
      </c>
      <c r="DQ749" s="98"/>
      <c r="DR749" s="75" t="str">
        <f t="shared" si="463"/>
        <v>NO</v>
      </c>
      <c r="DS749" s="98"/>
      <c r="DT749" s="75" t="str">
        <f t="shared" si="464"/>
        <v>NO</v>
      </c>
      <c r="DU749" s="98"/>
      <c r="DV749" s="75" t="str">
        <f t="shared" si="465"/>
        <v>NO</v>
      </c>
      <c r="DW749" s="98"/>
      <c r="DX749" s="75" t="str">
        <f t="shared" si="466"/>
        <v>NO</v>
      </c>
      <c r="DY749" s="98"/>
      <c r="DZ749" s="75" t="str">
        <f t="shared" si="467"/>
        <v>NO</v>
      </c>
      <c r="EA749" s="98"/>
      <c r="EB749" s="75" t="str">
        <f t="shared" si="468"/>
        <v>NO</v>
      </c>
      <c r="EC749" s="98" t="s">
        <v>807</v>
      </c>
      <c r="ED749" s="92" t="s">
        <v>1530</v>
      </c>
      <c r="EE749" s="92"/>
      <c r="EF749" s="98" t="s">
        <v>807</v>
      </c>
      <c r="EG749" s="94"/>
      <c r="EH749" s="99" t="s">
        <v>131</v>
      </c>
      <c r="EI749" s="99" t="s">
        <v>807</v>
      </c>
      <c r="EJ749" s="99"/>
      <c r="EK749" s="101"/>
      <c r="EL749" s="92"/>
      <c r="EM749" s="103"/>
      <c r="EN749" s="102"/>
      <c r="EO749" s="101"/>
      <c r="EP749" s="92"/>
      <c r="EQ749" s="101"/>
      <c r="ER749" s="99">
        <f t="shared" si="486"/>
        <v>0</v>
      </c>
      <c r="ES749" s="101"/>
      <c r="ET749" s="192"/>
      <c r="EU749" s="101"/>
      <c r="EV749" s="92"/>
      <c r="EW749" s="101"/>
      <c r="EX749" s="92"/>
      <c r="EY749" s="103"/>
      <c r="EZ749" s="92"/>
      <c r="FA749" s="102"/>
      <c r="FB749" s="102"/>
      <c r="FC749" s="92"/>
      <c r="FD749" s="92"/>
      <c r="FE749" s="103"/>
      <c r="FF749" s="105"/>
      <c r="FG749" s="101"/>
      <c r="FH749" s="105"/>
      <c r="FI749" s="92"/>
      <c r="FJ749" s="94"/>
      <c r="FK749" s="92"/>
      <c r="FL749" s="97"/>
      <c r="FM749" s="98" t="s">
        <v>1530</v>
      </c>
      <c r="FN749" s="114"/>
      <c r="FO749" s="107" t="s">
        <v>807</v>
      </c>
      <c r="FP749" s="107" t="s">
        <v>807</v>
      </c>
      <c r="FQ749" s="107" t="s">
        <v>807</v>
      </c>
      <c r="FR749" s="107" t="s">
        <v>807</v>
      </c>
      <c r="FS749" s="92" t="s">
        <v>807</v>
      </c>
      <c r="FT749" s="107" t="s">
        <v>807</v>
      </c>
      <c r="FU749" s="92"/>
      <c r="GM749" s="102"/>
    </row>
    <row r="750" spans="1:195" s="75" customFormat="1" x14ac:dyDescent="0.25">
      <c r="A750" s="85">
        <v>2022</v>
      </c>
      <c r="B750" s="76">
        <v>44926</v>
      </c>
      <c r="C750" s="85" t="s">
        <v>121</v>
      </c>
      <c r="D750" s="85" t="s">
        <v>122</v>
      </c>
      <c r="E750" s="85" t="s">
        <v>123</v>
      </c>
      <c r="F750" s="77">
        <f t="shared" si="472"/>
        <v>749</v>
      </c>
      <c r="G750" s="85" t="s">
        <v>1586</v>
      </c>
      <c r="H750" s="85">
        <v>86</v>
      </c>
      <c r="I750" s="85" t="s">
        <v>797</v>
      </c>
      <c r="J750" s="217" t="s">
        <v>899</v>
      </c>
      <c r="K750" s="77" t="str">
        <f>VLOOKUP(J750,[1]CodMpios!$B$1075:$E$1087,4,FALSE)</f>
        <v>86320 - Orito</v>
      </c>
      <c r="L750" s="77" t="str">
        <f>VLOOKUP($J750,[1]Coord_Mpios_X_Y!$B$102:$K$114,9,FALSE)</f>
        <v>0,673756322544</v>
      </c>
      <c r="M750" s="77" t="str">
        <f>VLOOKUP($J750,[1]Coord_Mpios_X_Y!$B$102:$K$114,10,FALSE)</f>
        <v>-76,943139228782</v>
      </c>
      <c r="N750" s="86" t="s">
        <v>1775</v>
      </c>
      <c r="O750" s="86" t="s">
        <v>1776</v>
      </c>
      <c r="P750" s="218"/>
      <c r="Q750" s="85" t="s">
        <v>126</v>
      </c>
      <c r="R750" s="108">
        <v>30741206</v>
      </c>
      <c r="S750" s="62" t="str">
        <f t="shared" si="453"/>
        <v>CC30741206</v>
      </c>
      <c r="T750" s="91" t="s">
        <v>722</v>
      </c>
      <c r="U750" s="85" t="s">
        <v>462</v>
      </c>
      <c r="V750" s="91" t="s">
        <v>271</v>
      </c>
      <c r="W750" s="85" t="s">
        <v>234</v>
      </c>
      <c r="X750" s="87">
        <v>24729</v>
      </c>
      <c r="Y750" s="89">
        <f t="shared" si="469"/>
        <v>67</v>
      </c>
      <c r="Z750" s="63">
        <f>VLOOKUP($Y750,[1]Edades!$A$3:$H$153,4,FALSE)</f>
        <v>6</v>
      </c>
      <c r="AA750" s="63" t="str">
        <f>VLOOKUP($Y750,[1]Edades!$A$3:$H$153,6,FALSE)</f>
        <v>6 - Persona mayor</v>
      </c>
      <c r="AB750" s="63">
        <f>VLOOKUP($Y750,[1]Edades!$A$3:$H$153,7,FALSE)</f>
        <v>14</v>
      </c>
      <c r="AC750" s="63" t="str">
        <f>VLOOKUP($Y750,[1]Edades!$A$3:$H$153,8,FALSE)</f>
        <v>65-69</v>
      </c>
      <c r="AD750" s="91" t="s">
        <v>1590</v>
      </c>
      <c r="AE750" s="85">
        <v>2</v>
      </c>
      <c r="AF750" s="85" t="s">
        <v>807</v>
      </c>
      <c r="AG750" s="86" t="s">
        <v>1777</v>
      </c>
      <c r="AH750" s="85" t="s">
        <v>807</v>
      </c>
      <c r="AI750" s="85" t="s">
        <v>807</v>
      </c>
      <c r="AJ750" s="85" t="s">
        <v>807</v>
      </c>
      <c r="AK750" s="86" t="s">
        <v>1775</v>
      </c>
      <c r="AL750" s="86" t="s">
        <v>1600</v>
      </c>
      <c r="AM750" s="85" t="s">
        <v>1786</v>
      </c>
      <c r="AN750" s="85" t="s">
        <v>131</v>
      </c>
      <c r="AO750" s="85" t="s">
        <v>131</v>
      </c>
      <c r="AP750" s="85" t="s">
        <v>131</v>
      </c>
      <c r="AQ750" s="75" t="s">
        <v>1841</v>
      </c>
      <c r="AR750" s="53" t="str">
        <f t="shared" si="470"/>
        <v>86320 - Orito</v>
      </c>
      <c r="AS750" s="85" t="s">
        <v>1608</v>
      </c>
      <c r="AT750" s="88">
        <v>3173234184</v>
      </c>
      <c r="AU750" s="85" t="s">
        <v>1219</v>
      </c>
      <c r="AV750" s="85"/>
      <c r="AW750" s="85"/>
      <c r="AX750" s="85"/>
      <c r="AY750" s="85"/>
      <c r="AZ750" s="85"/>
      <c r="BA750" s="85">
        <v>86</v>
      </c>
      <c r="BB750" s="85" t="s">
        <v>1778</v>
      </c>
      <c r="BC750" s="85">
        <v>86320</v>
      </c>
      <c r="BD750" s="85" t="s">
        <v>1608</v>
      </c>
      <c r="BE750" s="89">
        <v>860010017201</v>
      </c>
      <c r="BF750" s="49" t="s">
        <v>1082</v>
      </c>
      <c r="BG750" s="85" t="s">
        <v>1779</v>
      </c>
      <c r="BH750" s="85" t="s">
        <v>1780</v>
      </c>
      <c r="BI750" s="85">
        <v>4201616</v>
      </c>
      <c r="BJ750" s="85"/>
      <c r="BK750" s="85"/>
      <c r="BL750" s="85" t="s">
        <v>807</v>
      </c>
      <c r="BM750" s="88" t="s">
        <v>132</v>
      </c>
      <c r="BN750" s="85" t="s">
        <v>132</v>
      </c>
      <c r="BO750" s="85">
        <v>0</v>
      </c>
      <c r="BP750" s="85" t="s">
        <v>132</v>
      </c>
      <c r="BQ750" s="85" t="s">
        <v>132</v>
      </c>
      <c r="BR750" s="85" t="s">
        <v>807</v>
      </c>
      <c r="BS750" s="85" t="s">
        <v>807</v>
      </c>
      <c r="BT750" s="90">
        <v>44043</v>
      </c>
      <c r="BU750" s="85" t="s">
        <v>1677</v>
      </c>
      <c r="BV750" s="85" t="s">
        <v>130</v>
      </c>
      <c r="BW750" s="91" t="s">
        <v>1808</v>
      </c>
      <c r="BX750" s="85"/>
      <c r="BY750" s="85" t="s">
        <v>132</v>
      </c>
      <c r="BZ750" s="85" t="s">
        <v>807</v>
      </c>
      <c r="CA750" s="85" t="s">
        <v>807</v>
      </c>
      <c r="CB750" s="85"/>
      <c r="CC750" s="85"/>
      <c r="CD750" s="85" t="s">
        <v>131</v>
      </c>
      <c r="CE750" s="88" t="s">
        <v>1681</v>
      </c>
      <c r="CF750" s="80" t="str">
        <f t="shared" si="484"/>
        <v>HTA</v>
      </c>
      <c r="CG750" s="98"/>
      <c r="CH750" s="98"/>
      <c r="CI750" s="50" t="e">
        <f t="shared" si="454"/>
        <v>#DIV/0!</v>
      </c>
      <c r="CJ750" s="18" t="str">
        <f t="shared" si="455"/>
        <v>SIN DATO</v>
      </c>
      <c r="CK750" s="95" t="e">
        <f>Hoja1!L752</f>
        <v>#NUM!</v>
      </c>
      <c r="CL750" s="10" t="s">
        <v>807</v>
      </c>
      <c r="CM750" s="94" t="s">
        <v>1221</v>
      </c>
      <c r="CN750" s="92"/>
      <c r="CO750" s="75">
        <v>1</v>
      </c>
      <c r="CP750" s="119" t="str">
        <f t="shared" si="489"/>
        <v>01/01/1800</v>
      </c>
      <c r="CQ750" s="75">
        <v>2</v>
      </c>
      <c r="CR750" s="65" t="s">
        <v>1222</v>
      </c>
      <c r="CS750" s="75">
        <v>0</v>
      </c>
      <c r="CT750" s="110" t="s">
        <v>131</v>
      </c>
      <c r="CU750" s="93" t="s">
        <v>807</v>
      </c>
      <c r="CV750" s="92"/>
      <c r="CW750" s="93"/>
      <c r="CX750" s="93"/>
      <c r="CY750" s="93" t="s">
        <v>807</v>
      </c>
      <c r="CZ750" s="92" t="s">
        <v>130</v>
      </c>
      <c r="DA750" s="75" t="s">
        <v>807</v>
      </c>
      <c r="DB750" s="92">
        <v>0</v>
      </c>
      <c r="DC750" s="75" t="str">
        <f t="shared" si="456"/>
        <v/>
      </c>
      <c r="DD750" s="16" t="str">
        <f t="shared" si="457"/>
        <v/>
      </c>
      <c r="DE750" s="16" t="str">
        <f t="shared" si="458"/>
        <v/>
      </c>
      <c r="DF750" s="16" t="str">
        <f t="shared" si="473"/>
        <v/>
      </c>
      <c r="DG750" s="16" t="str">
        <f t="shared" si="471"/>
        <v xml:space="preserve"> +  +  + </v>
      </c>
      <c r="DH750" s="16" t="str">
        <f t="shared" si="488"/>
        <v>HTA</v>
      </c>
      <c r="DI750" s="98"/>
      <c r="DJ750" s="75" t="str">
        <f t="shared" si="460"/>
        <v>NO</v>
      </c>
      <c r="DL750" s="98"/>
      <c r="DM750" s="98">
        <v>44106</v>
      </c>
      <c r="DN750" s="75" t="str">
        <f t="shared" si="461"/>
        <v>SI</v>
      </c>
      <c r="DO750" s="98"/>
      <c r="DP750" s="75" t="str">
        <f t="shared" si="462"/>
        <v>NO</v>
      </c>
      <c r="DQ750" s="98"/>
      <c r="DR750" s="75" t="str">
        <f t="shared" si="463"/>
        <v>NO</v>
      </c>
      <c r="DS750" s="98"/>
      <c r="DT750" s="75" t="str">
        <f t="shared" si="464"/>
        <v>NO</v>
      </c>
      <c r="DU750" s="98"/>
      <c r="DV750" s="75" t="str">
        <f t="shared" si="465"/>
        <v>NO</v>
      </c>
      <c r="DW750" s="98"/>
      <c r="DX750" s="75" t="str">
        <f t="shared" si="466"/>
        <v>NO</v>
      </c>
      <c r="DY750" s="98"/>
      <c r="DZ750" s="75" t="str">
        <f t="shared" si="467"/>
        <v>NO</v>
      </c>
      <c r="EA750" s="98"/>
      <c r="EB750" s="75" t="str">
        <f t="shared" si="468"/>
        <v>NO</v>
      </c>
      <c r="EC750" s="98" t="s">
        <v>807</v>
      </c>
      <c r="ED750" s="92" t="s">
        <v>1530</v>
      </c>
      <c r="EE750" s="92"/>
      <c r="EF750" s="98" t="s">
        <v>807</v>
      </c>
      <c r="EG750" s="94"/>
      <c r="EH750" s="99" t="s">
        <v>131</v>
      </c>
      <c r="EI750" s="99" t="s">
        <v>807</v>
      </c>
      <c r="EJ750" s="99"/>
      <c r="EK750" s="101"/>
      <c r="EL750" s="92"/>
      <c r="EM750" s="103">
        <v>44112</v>
      </c>
      <c r="EN750" s="102">
        <v>112</v>
      </c>
      <c r="EO750" s="101"/>
      <c r="EP750" s="102"/>
      <c r="EQ750" s="101"/>
      <c r="ER750" s="99">
        <f t="shared" si="486"/>
        <v>0</v>
      </c>
      <c r="ES750" s="101"/>
      <c r="ET750" s="192"/>
      <c r="EU750" s="101"/>
      <c r="EV750" s="92"/>
      <c r="EW750" s="101"/>
      <c r="EX750" s="92"/>
      <c r="EY750" s="103">
        <v>44112</v>
      </c>
      <c r="EZ750" s="92">
        <v>5</v>
      </c>
      <c r="FA750" s="102"/>
      <c r="FB750" s="102"/>
      <c r="FC750" s="92"/>
      <c r="FD750" s="92"/>
      <c r="FE750" s="103"/>
      <c r="FF750" s="105"/>
      <c r="FG750" s="101"/>
      <c r="FH750" s="105"/>
      <c r="FI750" s="92"/>
      <c r="FJ750" s="94"/>
      <c r="FK750" s="92"/>
      <c r="FL750" s="97">
        <v>44043</v>
      </c>
      <c r="FM750" s="98" t="s">
        <v>1530</v>
      </c>
      <c r="FN750" s="114">
        <v>44135</v>
      </c>
      <c r="FO750" s="107" t="s">
        <v>807</v>
      </c>
      <c r="FP750" s="92" t="s">
        <v>132</v>
      </c>
      <c r="FQ750" s="92" t="s">
        <v>132</v>
      </c>
      <c r="FR750" s="92" t="s">
        <v>132</v>
      </c>
      <c r="FS750" s="107" t="s">
        <v>807</v>
      </c>
      <c r="FT750" s="92" t="s">
        <v>132</v>
      </c>
      <c r="FU750" s="92"/>
      <c r="GM750" s="102"/>
    </row>
    <row r="751" spans="1:195" s="75" customFormat="1" x14ac:dyDescent="0.25">
      <c r="A751" s="85">
        <v>2022</v>
      </c>
      <c r="B751" s="76">
        <v>44926</v>
      </c>
      <c r="C751" s="85" t="s">
        <v>121</v>
      </c>
      <c r="D751" s="85" t="s">
        <v>122</v>
      </c>
      <c r="E751" s="85" t="s">
        <v>1475</v>
      </c>
      <c r="F751" s="77">
        <f t="shared" si="472"/>
        <v>750</v>
      </c>
      <c r="G751" s="85" t="s">
        <v>1586</v>
      </c>
      <c r="H751" s="85">
        <v>86</v>
      </c>
      <c r="I751" s="85" t="s">
        <v>797</v>
      </c>
      <c r="J751" s="217" t="s">
        <v>911</v>
      </c>
      <c r="K751" s="77" t="str">
        <f>VLOOKUP(J751,[1]CodMpios!$B$1075:$E$1087,4,FALSE)</f>
        <v>86568 - Puerto Asís</v>
      </c>
      <c r="L751" s="77" t="str">
        <f>VLOOKUP($J751,[1]Coord_Mpios_X_Y!$B$102:$K$114,9,FALSE)</f>
        <v>0,478611463602</v>
      </c>
      <c r="M751" s="77" t="str">
        <f>VLOOKUP($J751,[1]Coord_Mpios_X_Y!$B$102:$K$114,10,FALSE)</f>
        <v>-76,328200149562</v>
      </c>
      <c r="N751" s="86" t="s">
        <v>1775</v>
      </c>
      <c r="O751" s="86" t="s">
        <v>1776</v>
      </c>
      <c r="P751" s="218"/>
      <c r="Q751" s="85" t="s">
        <v>126</v>
      </c>
      <c r="R751" s="108">
        <v>30745482</v>
      </c>
      <c r="S751" s="62" t="str">
        <f t="shared" si="453"/>
        <v>CC30745482</v>
      </c>
      <c r="T751" s="91" t="s">
        <v>194</v>
      </c>
      <c r="U751" s="85" t="s">
        <v>446</v>
      </c>
      <c r="V751" s="91" t="s">
        <v>627</v>
      </c>
      <c r="W751" s="85" t="s">
        <v>921</v>
      </c>
      <c r="X751" s="87">
        <v>25512</v>
      </c>
      <c r="Y751" s="89">
        <f t="shared" si="469"/>
        <v>69</v>
      </c>
      <c r="Z751" s="63">
        <f>VLOOKUP($Y751,[1]Edades!$A$3:$H$153,4,FALSE)</f>
        <v>6</v>
      </c>
      <c r="AA751" s="63" t="str">
        <f>VLOOKUP($Y751,[1]Edades!$A$3:$H$153,6,FALSE)</f>
        <v>6 - Persona mayor</v>
      </c>
      <c r="AB751" s="63">
        <f>VLOOKUP($Y751,[1]Edades!$A$3:$H$153,7,FALSE)</f>
        <v>14</v>
      </c>
      <c r="AC751" s="63" t="str">
        <f>VLOOKUP($Y751,[1]Edades!$A$3:$H$153,8,FALSE)</f>
        <v>65-69</v>
      </c>
      <c r="AD751" s="91" t="s">
        <v>1590</v>
      </c>
      <c r="AE751" s="85">
        <v>2</v>
      </c>
      <c r="AF751" s="85" t="s">
        <v>807</v>
      </c>
      <c r="AG751" s="86" t="s">
        <v>1777</v>
      </c>
      <c r="AH751" s="85" t="s">
        <v>807</v>
      </c>
      <c r="AI751" s="85" t="s">
        <v>807</v>
      </c>
      <c r="AJ751" s="85" t="s">
        <v>807</v>
      </c>
      <c r="AK751" s="86" t="s">
        <v>1775</v>
      </c>
      <c r="AL751" s="86" t="s">
        <v>1602</v>
      </c>
      <c r="AM751" s="85" t="s">
        <v>1786</v>
      </c>
      <c r="AN751" s="85" t="s">
        <v>131</v>
      </c>
      <c r="AO751" s="85" t="s">
        <v>131</v>
      </c>
      <c r="AP751" s="85" t="s">
        <v>131</v>
      </c>
      <c r="AQ751" s="75" t="s">
        <v>1841</v>
      </c>
      <c r="AR751" s="53" t="str">
        <f t="shared" si="470"/>
        <v>86568 - Puerto Asís</v>
      </c>
      <c r="AS751" s="85" t="s">
        <v>1655</v>
      </c>
      <c r="AT751" s="85">
        <v>3202517529</v>
      </c>
      <c r="AU751" s="85" t="s">
        <v>1219</v>
      </c>
      <c r="AV751" s="85"/>
      <c r="AW751" s="85"/>
      <c r="AX751" s="85"/>
      <c r="AY751" s="85"/>
      <c r="AZ751" s="85"/>
      <c r="BA751" s="85">
        <v>86</v>
      </c>
      <c r="BB751" s="85" t="s">
        <v>1778</v>
      </c>
      <c r="BC751" s="85">
        <v>86568</v>
      </c>
      <c r="BD751" s="85" t="s">
        <v>1655</v>
      </c>
      <c r="BE751" s="89">
        <v>860010017201</v>
      </c>
      <c r="BF751" s="49" t="s">
        <v>1081</v>
      </c>
      <c r="BG751" s="85" t="s">
        <v>1779</v>
      </c>
      <c r="BH751" s="85" t="s">
        <v>1780</v>
      </c>
      <c r="BI751" s="85">
        <v>4201616</v>
      </c>
      <c r="BJ751" s="85"/>
      <c r="BK751" s="85"/>
      <c r="BL751" s="85" t="s">
        <v>807</v>
      </c>
      <c r="BM751" s="85" t="s">
        <v>130</v>
      </c>
      <c r="BN751" s="85" t="s">
        <v>132</v>
      </c>
      <c r="BO751" s="85">
        <v>0</v>
      </c>
      <c r="BP751" s="85" t="s">
        <v>132</v>
      </c>
      <c r="BQ751" s="85" t="s">
        <v>132</v>
      </c>
      <c r="BR751" s="85" t="s">
        <v>807</v>
      </c>
      <c r="BS751" s="85" t="s">
        <v>807</v>
      </c>
      <c r="BT751" s="90">
        <v>44853</v>
      </c>
      <c r="BU751" s="85" t="s">
        <v>1677</v>
      </c>
      <c r="BV751" s="85" t="s">
        <v>130</v>
      </c>
      <c r="BW751" s="91" t="s">
        <v>1530</v>
      </c>
      <c r="BX751" s="85"/>
      <c r="BY751" s="85" t="s">
        <v>132</v>
      </c>
      <c r="BZ751" s="85" t="s">
        <v>807</v>
      </c>
      <c r="CA751" s="85" t="s">
        <v>807</v>
      </c>
      <c r="CB751" s="85"/>
      <c r="CC751" s="85"/>
      <c r="CD751" s="85" t="s">
        <v>131</v>
      </c>
      <c r="CE751" s="88" t="s">
        <v>1681</v>
      </c>
      <c r="CF751" s="80" t="str">
        <f t="shared" si="484"/>
        <v>HTA + DM</v>
      </c>
      <c r="CG751" s="109">
        <v>81</v>
      </c>
      <c r="CH751" s="95">
        <v>161</v>
      </c>
      <c r="CI751" s="50">
        <f t="shared" si="454"/>
        <v>31.248794413795761</v>
      </c>
      <c r="CJ751" s="18" t="str">
        <f t="shared" si="455"/>
        <v>OBESIDAD</v>
      </c>
      <c r="CK751" s="95">
        <f>Hoja1!L753</f>
        <v>20</v>
      </c>
      <c r="CL751" s="10" t="s">
        <v>1114</v>
      </c>
      <c r="CM751" s="94" t="s">
        <v>1221</v>
      </c>
      <c r="CN751" s="92"/>
      <c r="CO751" s="75">
        <v>1</v>
      </c>
      <c r="CP751" s="98">
        <v>39448</v>
      </c>
      <c r="CQ751" s="75">
        <v>1</v>
      </c>
      <c r="CR751" s="98">
        <v>43437</v>
      </c>
      <c r="CS751" s="75">
        <v>1</v>
      </c>
      <c r="CT751" s="110" t="s">
        <v>1707</v>
      </c>
      <c r="CU751" s="93" t="s">
        <v>807</v>
      </c>
      <c r="CV751" s="92"/>
      <c r="CW751" s="102">
        <v>125</v>
      </c>
      <c r="CX751" s="102">
        <v>70</v>
      </c>
      <c r="CY751" s="93" t="s">
        <v>807</v>
      </c>
      <c r="CZ751" s="92" t="s">
        <v>132</v>
      </c>
      <c r="DA751" s="75" t="s">
        <v>807</v>
      </c>
      <c r="DB751" s="92">
        <v>0</v>
      </c>
      <c r="DC751" s="75" t="str">
        <f t="shared" si="456"/>
        <v/>
      </c>
      <c r="DD751" s="16" t="str">
        <f t="shared" si="457"/>
        <v/>
      </c>
      <c r="DE751" s="16" t="str">
        <f t="shared" si="458"/>
        <v/>
      </c>
      <c r="DF751" s="16" t="str">
        <f t="shared" si="473"/>
        <v>HDL ALTO</v>
      </c>
      <c r="DG751" s="16" t="str">
        <f t="shared" si="471"/>
        <v xml:space="preserve"> +  +  + HDL ALTO</v>
      </c>
      <c r="DH751" s="16" t="str">
        <f>VLOOKUP(DG751,Hoja3!$A$19:$B$41,2,FALSE)</f>
        <v>HDL ALTO</v>
      </c>
      <c r="DI751" s="98">
        <v>43673</v>
      </c>
      <c r="DJ751" s="75" t="str">
        <f t="shared" si="460"/>
        <v>SI</v>
      </c>
      <c r="DL751" s="98"/>
      <c r="DM751" s="98">
        <v>44536</v>
      </c>
      <c r="DN751" s="75" t="str">
        <f t="shared" si="461"/>
        <v>SI</v>
      </c>
      <c r="DO751" s="98"/>
      <c r="DP751" s="75" t="str">
        <f t="shared" si="462"/>
        <v>NO</v>
      </c>
      <c r="DQ751" s="98"/>
      <c r="DR751" s="75" t="str">
        <f t="shared" si="463"/>
        <v>NO</v>
      </c>
      <c r="DS751" s="98">
        <v>43489</v>
      </c>
      <c r="DT751" s="75" t="str">
        <f t="shared" si="464"/>
        <v>SI</v>
      </c>
      <c r="DU751" s="98"/>
      <c r="DV751" s="75" t="str">
        <f t="shared" si="465"/>
        <v>NO</v>
      </c>
      <c r="DW751" s="98">
        <v>43147</v>
      </c>
      <c r="DX751" s="75" t="str">
        <f t="shared" si="466"/>
        <v>SI</v>
      </c>
      <c r="DY751" s="98">
        <v>44522</v>
      </c>
      <c r="DZ751" s="75" t="str">
        <f t="shared" si="467"/>
        <v>SI</v>
      </c>
      <c r="EA751" s="98"/>
      <c r="EB751" s="75" t="str">
        <f t="shared" si="468"/>
        <v>NO</v>
      </c>
      <c r="EC751" s="98" t="s">
        <v>807</v>
      </c>
      <c r="ED751" s="92" t="s">
        <v>1530</v>
      </c>
      <c r="EE751" s="92"/>
      <c r="EF751" s="98" t="s">
        <v>807</v>
      </c>
      <c r="EG751" s="94"/>
      <c r="EH751" s="99"/>
      <c r="EI751" s="99" t="s">
        <v>807</v>
      </c>
      <c r="EJ751" s="99"/>
      <c r="EK751" s="101">
        <v>44525</v>
      </c>
      <c r="EL751" s="92">
        <v>0.75</v>
      </c>
      <c r="EM751" s="103">
        <v>44828</v>
      </c>
      <c r="EN751" s="102">
        <v>140</v>
      </c>
      <c r="EO751" s="101">
        <v>44828</v>
      </c>
      <c r="EP751" s="92">
        <v>138</v>
      </c>
      <c r="EQ751" s="101">
        <v>44828</v>
      </c>
      <c r="ER751" s="99">
        <f t="shared" si="486"/>
        <v>70.8</v>
      </c>
      <c r="ES751" s="101">
        <v>44828</v>
      </c>
      <c r="ET751" s="192">
        <v>44</v>
      </c>
      <c r="EU751" s="101">
        <v>44828</v>
      </c>
      <c r="EV751" s="92">
        <v>116</v>
      </c>
      <c r="EW751" s="101">
        <v>44481</v>
      </c>
      <c r="EX751" s="92"/>
      <c r="EY751" s="103">
        <v>44714</v>
      </c>
      <c r="EZ751" s="92">
        <v>10.7</v>
      </c>
      <c r="FA751" s="102"/>
      <c r="FB751" s="102"/>
      <c r="FC751" s="92"/>
      <c r="FD751" s="92"/>
      <c r="FE751" s="103">
        <v>44525</v>
      </c>
      <c r="FF751" s="105">
        <v>155.5</v>
      </c>
      <c r="FG751" s="101">
        <v>44525</v>
      </c>
      <c r="FH751" s="104" t="s">
        <v>2001</v>
      </c>
      <c r="FI751" s="92"/>
      <c r="FJ751" s="94"/>
      <c r="FK751" s="92"/>
      <c r="FL751" s="97">
        <v>44853</v>
      </c>
      <c r="FM751" s="98" t="s">
        <v>1530</v>
      </c>
      <c r="FN751" s="97">
        <v>44945</v>
      </c>
      <c r="FO751" s="107"/>
      <c r="FP751" s="92" t="s">
        <v>132</v>
      </c>
      <c r="FQ751" s="92" t="s">
        <v>132</v>
      </c>
      <c r="FR751" s="92" t="s">
        <v>132</v>
      </c>
      <c r="FS751" s="107" t="s">
        <v>807</v>
      </c>
      <c r="FT751" s="92" t="s">
        <v>132</v>
      </c>
      <c r="FU751" s="92"/>
      <c r="GM751" s="102"/>
    </row>
    <row r="752" spans="1:195" s="75" customFormat="1" x14ac:dyDescent="0.25">
      <c r="A752" s="85">
        <v>2022</v>
      </c>
      <c r="B752" s="76">
        <v>44926</v>
      </c>
      <c r="C752" s="85" t="s">
        <v>121</v>
      </c>
      <c r="D752" s="85" t="s">
        <v>122</v>
      </c>
      <c r="E752" s="85" t="s">
        <v>123</v>
      </c>
      <c r="F752" s="77">
        <f t="shared" si="472"/>
        <v>751</v>
      </c>
      <c r="G752" s="85" t="s">
        <v>1586</v>
      </c>
      <c r="H752" s="85">
        <v>86</v>
      </c>
      <c r="I752" s="85" t="s">
        <v>797</v>
      </c>
      <c r="J752" s="217" t="s">
        <v>911</v>
      </c>
      <c r="K752" s="77" t="str">
        <f>VLOOKUP(J752,[1]CodMpios!$B$1075:$E$1087,4,FALSE)</f>
        <v>86568 - Puerto Asís</v>
      </c>
      <c r="L752" s="77" t="str">
        <f>VLOOKUP($J752,[1]Coord_Mpios_X_Y!$B$102:$K$114,9,FALSE)</f>
        <v>0,478611463602</v>
      </c>
      <c r="M752" s="77" t="str">
        <f>VLOOKUP($J752,[1]Coord_Mpios_X_Y!$B$102:$K$114,10,FALSE)</f>
        <v>-76,328200149562</v>
      </c>
      <c r="N752" s="86" t="s">
        <v>1775</v>
      </c>
      <c r="O752" s="86" t="s">
        <v>1776</v>
      </c>
      <c r="P752" s="218"/>
      <c r="Q752" s="85" t="s">
        <v>126</v>
      </c>
      <c r="R752" s="108">
        <v>31523984</v>
      </c>
      <c r="S752" s="62" t="str">
        <f t="shared" si="453"/>
        <v>CC31523984</v>
      </c>
      <c r="T752" s="91" t="s">
        <v>648</v>
      </c>
      <c r="U752" s="85" t="s">
        <v>1368</v>
      </c>
      <c r="V752" s="91" t="s">
        <v>222</v>
      </c>
      <c r="W752" s="85" t="s">
        <v>1369</v>
      </c>
      <c r="X752" s="87">
        <v>23537</v>
      </c>
      <c r="Y752" s="89">
        <f t="shared" si="469"/>
        <v>64</v>
      </c>
      <c r="Z752" s="63">
        <f>VLOOKUP($Y752,[1]Edades!$A$3:$H$153,4,FALSE)</f>
        <v>6</v>
      </c>
      <c r="AA752" s="63" t="str">
        <f>VLOOKUP($Y752,[1]Edades!$A$3:$H$153,6,FALSE)</f>
        <v>6 - Persona mayor</v>
      </c>
      <c r="AB752" s="63">
        <f>VLOOKUP($Y752,[1]Edades!$A$3:$H$153,7,FALSE)</f>
        <v>13</v>
      </c>
      <c r="AC752" s="63" t="str">
        <f>VLOOKUP($Y752,[1]Edades!$A$3:$H$153,8,FALSE)</f>
        <v>60-64</v>
      </c>
      <c r="AD752" s="91" t="s">
        <v>1590</v>
      </c>
      <c r="AE752" s="85">
        <v>2</v>
      </c>
      <c r="AF752" s="85" t="s">
        <v>807</v>
      </c>
      <c r="AG752" s="86" t="s">
        <v>1777</v>
      </c>
      <c r="AH752" s="85" t="s">
        <v>807</v>
      </c>
      <c r="AI752" s="85" t="s">
        <v>807</v>
      </c>
      <c r="AJ752" s="85" t="s">
        <v>807</v>
      </c>
      <c r="AK752" s="86" t="s">
        <v>1775</v>
      </c>
      <c r="AL752" s="85" t="s">
        <v>807</v>
      </c>
      <c r="AM752" s="85" t="s">
        <v>1786</v>
      </c>
      <c r="AN752" s="85" t="s">
        <v>131</v>
      </c>
      <c r="AO752" s="85" t="s">
        <v>131</v>
      </c>
      <c r="AP752" s="85" t="s">
        <v>131</v>
      </c>
      <c r="AQ752" s="75" t="s">
        <v>1841</v>
      </c>
      <c r="AR752" s="53" t="str">
        <f t="shared" si="470"/>
        <v>86568 - Puerto Asís</v>
      </c>
      <c r="AS752" s="85" t="s">
        <v>1655</v>
      </c>
      <c r="AT752" s="85">
        <v>3144711201</v>
      </c>
      <c r="AU752" s="85" t="s">
        <v>1219</v>
      </c>
      <c r="AV752" s="85"/>
      <c r="AW752" s="85"/>
      <c r="AX752" s="85"/>
      <c r="AY752" s="85"/>
      <c r="AZ752" s="85"/>
      <c r="BA752" s="85">
        <v>86</v>
      </c>
      <c r="BB752" s="85" t="s">
        <v>1778</v>
      </c>
      <c r="BC752" s="85">
        <v>86568</v>
      </c>
      <c r="BD752" s="85" t="s">
        <v>1655</v>
      </c>
      <c r="BE752" s="89">
        <v>860010017201</v>
      </c>
      <c r="BF752" s="49" t="s">
        <v>1081</v>
      </c>
      <c r="BG752" s="85" t="s">
        <v>1779</v>
      </c>
      <c r="BH752" s="85" t="s">
        <v>1780</v>
      </c>
      <c r="BI752" s="85">
        <v>4201616</v>
      </c>
      <c r="BJ752" s="85"/>
      <c r="BK752" s="85"/>
      <c r="BL752" s="85" t="s">
        <v>807</v>
      </c>
      <c r="BM752" s="85" t="s">
        <v>130</v>
      </c>
      <c r="BN752" s="85" t="s">
        <v>132</v>
      </c>
      <c r="BO752" s="85">
        <v>0</v>
      </c>
      <c r="BP752" s="85" t="s">
        <v>132</v>
      </c>
      <c r="BQ752" s="85" t="s">
        <v>132</v>
      </c>
      <c r="BR752" s="85" t="s">
        <v>807</v>
      </c>
      <c r="BS752" s="85" t="s">
        <v>807</v>
      </c>
      <c r="BT752" s="90">
        <v>44858</v>
      </c>
      <c r="BU752" s="85" t="s">
        <v>1677</v>
      </c>
      <c r="BV752" s="85" t="s">
        <v>130</v>
      </c>
      <c r="BW752" s="91" t="s">
        <v>1812</v>
      </c>
      <c r="BX752" s="85"/>
      <c r="BY752" s="85" t="s">
        <v>132</v>
      </c>
      <c r="BZ752" s="85" t="s">
        <v>807</v>
      </c>
      <c r="CA752" s="85" t="s">
        <v>807</v>
      </c>
      <c r="CB752" s="85"/>
      <c r="CC752" s="85"/>
      <c r="CD752" s="85" t="s">
        <v>131</v>
      </c>
      <c r="CE752" s="88" t="s">
        <v>1681</v>
      </c>
      <c r="CF752" s="80" t="str">
        <f t="shared" si="484"/>
        <v>HTA</v>
      </c>
      <c r="CG752" s="109">
        <v>80</v>
      </c>
      <c r="CH752" s="95">
        <v>156</v>
      </c>
      <c r="CI752" s="50">
        <f t="shared" si="454"/>
        <v>32.873109796186718</v>
      </c>
      <c r="CJ752" s="18" t="str">
        <f t="shared" si="455"/>
        <v>OBESIDAD</v>
      </c>
      <c r="CK752" s="95" t="e">
        <f>Hoja1!L754</f>
        <v>#DIV/0!</v>
      </c>
      <c r="CL752" s="10" t="s">
        <v>807</v>
      </c>
      <c r="CM752" s="94" t="s">
        <v>1221</v>
      </c>
      <c r="CN752" s="92"/>
      <c r="CO752" s="75">
        <v>1</v>
      </c>
      <c r="CP752" s="119" t="str">
        <f t="shared" ref="CP752:CP763" si="490">CM752</f>
        <v>01/01/1800</v>
      </c>
      <c r="CQ752" s="75">
        <v>2</v>
      </c>
      <c r="CR752" s="65" t="s">
        <v>1222</v>
      </c>
      <c r="CS752" s="75">
        <v>0</v>
      </c>
      <c r="CT752" s="110" t="s">
        <v>131</v>
      </c>
      <c r="CU752" s="93" t="s">
        <v>807</v>
      </c>
      <c r="CV752" s="92"/>
      <c r="CW752" s="102">
        <v>130</v>
      </c>
      <c r="CX752" s="102">
        <v>80</v>
      </c>
      <c r="CY752" s="93" t="s">
        <v>807</v>
      </c>
      <c r="CZ752" s="92" t="s">
        <v>130</v>
      </c>
      <c r="DA752" s="75" t="s">
        <v>807</v>
      </c>
      <c r="DB752" s="92">
        <v>0</v>
      </c>
      <c r="DC752" s="75" t="str">
        <f t="shared" si="456"/>
        <v/>
      </c>
      <c r="DD752" s="16" t="str">
        <f t="shared" si="457"/>
        <v/>
      </c>
      <c r="DE752" s="16" t="str">
        <f t="shared" si="458"/>
        <v/>
      </c>
      <c r="DF752" s="16" t="str">
        <f t="shared" si="473"/>
        <v/>
      </c>
      <c r="DG752" s="16" t="str">
        <f t="shared" si="471"/>
        <v xml:space="preserve"> +  +  + </v>
      </c>
      <c r="DH752" s="16" t="str">
        <f t="shared" ref="DH752:DH754" si="491">E752</f>
        <v>HTA</v>
      </c>
      <c r="DI752" s="98">
        <v>44419</v>
      </c>
      <c r="DJ752" s="75" t="str">
        <f t="shared" si="460"/>
        <v>SI</v>
      </c>
      <c r="DL752" s="98"/>
      <c r="DM752" s="98">
        <v>43374</v>
      </c>
      <c r="DN752" s="75" t="str">
        <f t="shared" si="461"/>
        <v>SI</v>
      </c>
      <c r="DO752" s="98"/>
      <c r="DP752" s="75" t="str">
        <f t="shared" si="462"/>
        <v>NO</v>
      </c>
      <c r="DQ752" s="98"/>
      <c r="DR752" s="75" t="str">
        <f t="shared" si="463"/>
        <v>NO</v>
      </c>
      <c r="DS752" s="98">
        <v>44416</v>
      </c>
      <c r="DT752" s="75" t="str">
        <f t="shared" si="464"/>
        <v>SI</v>
      </c>
      <c r="DU752" s="98"/>
      <c r="DV752" s="75" t="str">
        <f t="shared" si="465"/>
        <v>NO</v>
      </c>
      <c r="DW752" s="98"/>
      <c r="DX752" s="75" t="str">
        <f t="shared" si="466"/>
        <v>NO</v>
      </c>
      <c r="DY752" s="98">
        <v>44375</v>
      </c>
      <c r="DZ752" s="75" t="str">
        <f t="shared" si="467"/>
        <v>SI</v>
      </c>
      <c r="EA752" s="98"/>
      <c r="EB752" s="75" t="str">
        <f t="shared" si="468"/>
        <v>NO</v>
      </c>
      <c r="EC752" s="98" t="s">
        <v>807</v>
      </c>
      <c r="ED752" s="92" t="s">
        <v>1530</v>
      </c>
      <c r="EE752" s="92"/>
      <c r="EF752" s="98" t="s">
        <v>807</v>
      </c>
      <c r="EG752" s="94"/>
      <c r="EH752" s="99"/>
      <c r="EI752" s="99" t="s">
        <v>807</v>
      </c>
      <c r="EJ752" s="99"/>
      <c r="EK752" s="101">
        <v>44376</v>
      </c>
      <c r="EL752" s="92">
        <v>0.6</v>
      </c>
      <c r="EM752" s="103">
        <v>44375</v>
      </c>
      <c r="EN752" s="102">
        <v>140</v>
      </c>
      <c r="EO752" s="101">
        <v>44375</v>
      </c>
      <c r="EP752" s="92">
        <v>243</v>
      </c>
      <c r="EQ752" s="101"/>
      <c r="ER752" s="99">
        <f t="shared" si="486"/>
        <v>191.2</v>
      </c>
      <c r="ES752" s="101"/>
      <c r="ET752" s="192"/>
      <c r="EU752" s="101">
        <v>44375</v>
      </c>
      <c r="EV752" s="92">
        <v>259</v>
      </c>
      <c r="EW752" s="101"/>
      <c r="EX752" s="92"/>
      <c r="EY752" s="103"/>
      <c r="EZ752" s="92"/>
      <c r="FA752" s="102"/>
      <c r="FB752" s="102"/>
      <c r="FC752" s="92"/>
      <c r="FD752" s="92"/>
      <c r="FE752" s="103"/>
      <c r="FF752" s="105"/>
      <c r="FG752" s="101">
        <v>44376</v>
      </c>
      <c r="FH752" s="118" t="s">
        <v>1933</v>
      </c>
      <c r="FI752" s="92"/>
      <c r="FJ752" s="94"/>
      <c r="FK752" s="92"/>
      <c r="FL752" s="97">
        <v>44858</v>
      </c>
      <c r="FM752" s="98" t="s">
        <v>1530</v>
      </c>
      <c r="FN752" s="97">
        <v>44950</v>
      </c>
      <c r="FO752" s="107"/>
      <c r="FP752" s="92" t="s">
        <v>132</v>
      </c>
      <c r="FQ752" s="92" t="s">
        <v>132</v>
      </c>
      <c r="FR752" s="92" t="s">
        <v>132</v>
      </c>
      <c r="FS752" s="107" t="s">
        <v>807</v>
      </c>
      <c r="FT752" s="92" t="s">
        <v>132</v>
      </c>
      <c r="FU752" s="92"/>
      <c r="GM752" s="102"/>
    </row>
    <row r="753" spans="1:195" s="75" customFormat="1" x14ac:dyDescent="0.25">
      <c r="A753" s="85">
        <v>2022</v>
      </c>
      <c r="B753" s="76">
        <v>44926</v>
      </c>
      <c r="C753" s="85" t="s">
        <v>121</v>
      </c>
      <c r="D753" s="85" t="s">
        <v>122</v>
      </c>
      <c r="E753" s="85" t="s">
        <v>123</v>
      </c>
      <c r="F753" s="77">
        <f t="shared" si="472"/>
        <v>752</v>
      </c>
      <c r="G753" s="85" t="s">
        <v>1586</v>
      </c>
      <c r="H753" s="85">
        <v>86</v>
      </c>
      <c r="I753" s="85" t="s">
        <v>797</v>
      </c>
      <c r="J753" s="217" t="s">
        <v>899</v>
      </c>
      <c r="K753" s="77" t="str">
        <f>VLOOKUP(J753,[1]CodMpios!$B$1075:$E$1087,4,FALSE)</f>
        <v>86320 - Orito</v>
      </c>
      <c r="L753" s="77" t="str">
        <f>VLOOKUP($J753,[1]Coord_Mpios_X_Y!$B$102:$K$114,9,FALSE)</f>
        <v>0,673756322544</v>
      </c>
      <c r="M753" s="77" t="str">
        <f>VLOOKUP($J753,[1]Coord_Mpios_X_Y!$B$102:$K$114,10,FALSE)</f>
        <v>-76,943139228782</v>
      </c>
      <c r="N753" s="86" t="s">
        <v>1784</v>
      </c>
      <c r="O753" s="86" t="s">
        <v>1776</v>
      </c>
      <c r="P753" s="218"/>
      <c r="Q753" s="85" t="s">
        <v>126</v>
      </c>
      <c r="R753" s="85">
        <v>34673133</v>
      </c>
      <c r="S753" s="62" t="str">
        <f t="shared" si="453"/>
        <v>CC34673133</v>
      </c>
      <c r="T753" s="85" t="s">
        <v>669</v>
      </c>
      <c r="U753" s="85" t="s">
        <v>1403</v>
      </c>
      <c r="V753" s="85" t="s">
        <v>1404</v>
      </c>
      <c r="W753" s="85" t="s">
        <v>528</v>
      </c>
      <c r="X753" s="87">
        <v>25207</v>
      </c>
      <c r="Y753" s="89">
        <f t="shared" si="469"/>
        <v>69</v>
      </c>
      <c r="Z753" s="63">
        <f>VLOOKUP($Y753,[1]Edades!$A$3:$H$153,4,FALSE)</f>
        <v>6</v>
      </c>
      <c r="AA753" s="63" t="str">
        <f>VLOOKUP($Y753,[1]Edades!$A$3:$H$153,6,FALSE)</f>
        <v>6 - Persona mayor</v>
      </c>
      <c r="AB753" s="63">
        <f>VLOOKUP($Y753,[1]Edades!$A$3:$H$153,7,FALSE)</f>
        <v>14</v>
      </c>
      <c r="AC753" s="63" t="str">
        <f>VLOOKUP($Y753,[1]Edades!$A$3:$H$153,8,FALSE)</f>
        <v>65-69</v>
      </c>
      <c r="AD753" s="91" t="s">
        <v>1590</v>
      </c>
      <c r="AE753" s="85">
        <v>2</v>
      </c>
      <c r="AF753" s="85" t="s">
        <v>807</v>
      </c>
      <c r="AG753" s="86" t="s">
        <v>1777</v>
      </c>
      <c r="AH753" s="85" t="s">
        <v>807</v>
      </c>
      <c r="AI753" s="85" t="s">
        <v>807</v>
      </c>
      <c r="AJ753" s="85" t="s">
        <v>807</v>
      </c>
      <c r="AK753" s="86" t="s">
        <v>1784</v>
      </c>
      <c r="AL753" s="86" t="s">
        <v>1600</v>
      </c>
      <c r="AM753" s="85" t="s">
        <v>1786</v>
      </c>
      <c r="AN753" s="85" t="s">
        <v>131</v>
      </c>
      <c r="AO753" s="85" t="s">
        <v>131</v>
      </c>
      <c r="AP753" s="85" t="s">
        <v>131</v>
      </c>
      <c r="AQ753" s="75" t="s">
        <v>1841</v>
      </c>
      <c r="AR753" s="53" t="str">
        <f t="shared" si="470"/>
        <v>86320 - Orito</v>
      </c>
      <c r="AS753" s="85" t="s">
        <v>1608</v>
      </c>
      <c r="AT753" s="85">
        <v>3213384645</v>
      </c>
      <c r="AU753" s="85" t="s">
        <v>1219</v>
      </c>
      <c r="AV753" s="85"/>
      <c r="AW753" s="85"/>
      <c r="AX753" s="85"/>
      <c r="AY753" s="85"/>
      <c r="AZ753" s="85"/>
      <c r="BA753" s="85">
        <v>86</v>
      </c>
      <c r="BB753" s="85" t="s">
        <v>1778</v>
      </c>
      <c r="BC753" s="85">
        <v>86320</v>
      </c>
      <c r="BD753" s="85" t="s">
        <v>1608</v>
      </c>
      <c r="BE753" s="89">
        <v>860010017201</v>
      </c>
      <c r="BF753" s="49" t="s">
        <v>1082</v>
      </c>
      <c r="BG753" s="85" t="s">
        <v>1779</v>
      </c>
      <c r="BH753" s="85" t="s">
        <v>1780</v>
      </c>
      <c r="BI753" s="85">
        <v>4201616</v>
      </c>
      <c r="BJ753" s="85"/>
      <c r="BK753" s="85"/>
      <c r="BL753" s="85" t="s">
        <v>807</v>
      </c>
      <c r="BM753" s="88" t="s">
        <v>132</v>
      </c>
      <c r="BN753" s="85" t="s">
        <v>132</v>
      </c>
      <c r="BO753" s="85">
        <v>0</v>
      </c>
      <c r="BP753" s="85" t="s">
        <v>132</v>
      </c>
      <c r="BQ753" s="85" t="s">
        <v>132</v>
      </c>
      <c r="BR753" s="85" t="s">
        <v>807</v>
      </c>
      <c r="BS753" s="85" t="s">
        <v>807</v>
      </c>
      <c r="BT753" s="90">
        <v>43894</v>
      </c>
      <c r="BU753" s="85" t="s">
        <v>1677</v>
      </c>
      <c r="BV753" s="85" t="s">
        <v>130</v>
      </c>
      <c r="BW753" s="91" t="s">
        <v>1678</v>
      </c>
      <c r="BX753" s="85"/>
      <c r="BY753" s="85" t="s">
        <v>132</v>
      </c>
      <c r="BZ753" s="85" t="s">
        <v>807</v>
      </c>
      <c r="CA753" s="85" t="s">
        <v>807</v>
      </c>
      <c r="CB753" s="85"/>
      <c r="CC753" s="85"/>
      <c r="CD753" s="85" t="s">
        <v>131</v>
      </c>
      <c r="CE753" s="88" t="s">
        <v>1681</v>
      </c>
      <c r="CF753" s="80" t="str">
        <f t="shared" si="484"/>
        <v>HTA</v>
      </c>
      <c r="CG753" s="92">
        <v>67</v>
      </c>
      <c r="CH753" s="93">
        <v>152</v>
      </c>
      <c r="CI753" s="50">
        <f t="shared" si="454"/>
        <v>28.999307479224377</v>
      </c>
      <c r="CJ753" s="18" t="str">
        <f t="shared" si="455"/>
        <v>SOBREPESO</v>
      </c>
      <c r="CK753" s="95" t="e">
        <f>Hoja1!L755</f>
        <v>#DIV/0!</v>
      </c>
      <c r="CL753" s="10" t="s">
        <v>807</v>
      </c>
      <c r="CM753" s="94" t="s">
        <v>1221</v>
      </c>
      <c r="CN753" s="92"/>
      <c r="CO753" s="75">
        <v>1</v>
      </c>
      <c r="CP753" s="119" t="str">
        <f t="shared" si="490"/>
        <v>01/01/1800</v>
      </c>
      <c r="CQ753" s="75">
        <v>2</v>
      </c>
      <c r="CR753" s="65" t="s">
        <v>1222</v>
      </c>
      <c r="CS753" s="75">
        <v>0</v>
      </c>
      <c r="CT753" s="110" t="s">
        <v>131</v>
      </c>
      <c r="CU753" s="93" t="s">
        <v>807</v>
      </c>
      <c r="CV753" s="92"/>
      <c r="CW753" s="93">
        <v>125</v>
      </c>
      <c r="CX753" s="92">
        <v>80</v>
      </c>
      <c r="CY753" s="93" t="s">
        <v>807</v>
      </c>
      <c r="CZ753" s="92" t="s">
        <v>130</v>
      </c>
      <c r="DA753" s="75" t="s">
        <v>807</v>
      </c>
      <c r="DB753" s="92">
        <v>0</v>
      </c>
      <c r="DC753" s="75" t="str">
        <f t="shared" si="456"/>
        <v/>
      </c>
      <c r="DD753" s="16" t="str">
        <f t="shared" si="457"/>
        <v/>
      </c>
      <c r="DE753" s="16" t="str">
        <f t="shared" si="458"/>
        <v/>
      </c>
      <c r="DF753" s="16" t="str">
        <f t="shared" si="473"/>
        <v/>
      </c>
      <c r="DG753" s="16" t="str">
        <f t="shared" si="471"/>
        <v xml:space="preserve"> +  +  + </v>
      </c>
      <c r="DH753" s="16" t="str">
        <f t="shared" si="491"/>
        <v>HTA</v>
      </c>
      <c r="DI753" s="98"/>
      <c r="DJ753" s="75" t="str">
        <f t="shared" si="460"/>
        <v>NO</v>
      </c>
      <c r="DL753" s="98"/>
      <c r="DM753" s="98"/>
      <c r="DN753" s="75" t="str">
        <f t="shared" si="461"/>
        <v>NO</v>
      </c>
      <c r="DO753" s="98"/>
      <c r="DP753" s="75" t="str">
        <f t="shared" si="462"/>
        <v>NO</v>
      </c>
      <c r="DQ753" s="98"/>
      <c r="DR753" s="75" t="str">
        <f t="shared" si="463"/>
        <v>NO</v>
      </c>
      <c r="DS753" s="98"/>
      <c r="DT753" s="75" t="str">
        <f t="shared" si="464"/>
        <v>NO</v>
      </c>
      <c r="DU753" s="98"/>
      <c r="DV753" s="75" t="str">
        <f t="shared" si="465"/>
        <v>NO</v>
      </c>
      <c r="DW753" s="98"/>
      <c r="DX753" s="75" t="str">
        <f t="shared" si="466"/>
        <v>NO</v>
      </c>
      <c r="DY753" s="98"/>
      <c r="DZ753" s="75" t="str">
        <f t="shared" si="467"/>
        <v>NO</v>
      </c>
      <c r="EA753" s="98"/>
      <c r="EB753" s="75" t="str">
        <f t="shared" si="468"/>
        <v>NO</v>
      </c>
      <c r="EC753" s="98" t="s">
        <v>807</v>
      </c>
      <c r="ED753" s="92" t="s">
        <v>1530</v>
      </c>
      <c r="EE753" s="92"/>
      <c r="EF753" s="98" t="s">
        <v>807</v>
      </c>
      <c r="EG753" s="94"/>
      <c r="EH753" s="99" t="s">
        <v>131</v>
      </c>
      <c r="EI753" s="99" t="s">
        <v>807</v>
      </c>
      <c r="EJ753" s="99"/>
      <c r="EK753" s="101"/>
      <c r="EL753" s="92"/>
      <c r="EM753" s="103"/>
      <c r="EN753" s="102"/>
      <c r="EO753" s="101"/>
      <c r="EP753" s="92"/>
      <c r="EQ753" s="101"/>
      <c r="ER753" s="99">
        <f t="shared" si="486"/>
        <v>0</v>
      </c>
      <c r="ES753" s="101"/>
      <c r="ET753" s="192"/>
      <c r="EU753" s="101"/>
      <c r="EV753" s="92"/>
      <c r="EW753" s="101"/>
      <c r="EX753" s="92"/>
      <c r="EY753" s="103"/>
      <c r="EZ753" s="92"/>
      <c r="FA753" s="102"/>
      <c r="FB753" s="102"/>
      <c r="FC753" s="92"/>
      <c r="FD753" s="92"/>
      <c r="FE753" s="103"/>
      <c r="FF753" s="105"/>
      <c r="FG753" s="101"/>
      <c r="FH753" s="105"/>
      <c r="FI753" s="92"/>
      <c r="FJ753" s="94"/>
      <c r="FK753" s="92"/>
      <c r="FL753" s="97">
        <v>43894</v>
      </c>
      <c r="FM753" s="98" t="s">
        <v>1530</v>
      </c>
      <c r="FN753" s="114">
        <v>43986</v>
      </c>
      <c r="FO753" s="107" t="s">
        <v>807</v>
      </c>
      <c r="FP753" s="92" t="s">
        <v>132</v>
      </c>
      <c r="FQ753" s="92" t="s">
        <v>132</v>
      </c>
      <c r="FR753" s="92" t="s">
        <v>132</v>
      </c>
      <c r="FS753" s="107" t="s">
        <v>807</v>
      </c>
      <c r="FT753" s="92" t="s">
        <v>132</v>
      </c>
      <c r="FU753" s="92"/>
      <c r="GM753" s="102"/>
    </row>
    <row r="754" spans="1:195" s="75" customFormat="1" x14ac:dyDescent="0.25">
      <c r="A754" s="85">
        <v>2022</v>
      </c>
      <c r="B754" s="76">
        <v>44926</v>
      </c>
      <c r="C754" s="85" t="s">
        <v>121</v>
      </c>
      <c r="D754" s="85" t="s">
        <v>122</v>
      </c>
      <c r="E754" s="85" t="s">
        <v>123</v>
      </c>
      <c r="F754" s="77">
        <f t="shared" si="472"/>
        <v>753</v>
      </c>
      <c r="G754" s="85" t="s">
        <v>1586</v>
      </c>
      <c r="H754" s="85">
        <v>86</v>
      </c>
      <c r="I754" s="85" t="s">
        <v>797</v>
      </c>
      <c r="J754" s="217" t="s">
        <v>1058</v>
      </c>
      <c r="K754" s="77" t="str">
        <f>VLOOKUP(J754,[1]CodMpios!$B$1075:$E$1087,4,FALSE)</f>
        <v>86865 - Valle Del Guamuez</v>
      </c>
      <c r="L754" s="77" t="str">
        <f>VLOOKUP($J754,[1]Coord_Mpios_X_Y!$B$102:$K$114,9,FALSE)</f>
        <v>0,412963687717</v>
      </c>
      <c r="M754" s="77" t="str">
        <f>VLOOKUP($J754,[1]Coord_Mpios_X_Y!$B$102:$K$114,10,FALSE)</f>
        <v>-76,884092895363</v>
      </c>
      <c r="N754" s="86" t="s">
        <v>1775</v>
      </c>
      <c r="O754" s="86" t="s">
        <v>1776</v>
      </c>
      <c r="P754" s="218"/>
      <c r="Q754" s="85" t="s">
        <v>126</v>
      </c>
      <c r="R754" s="108">
        <v>36758989</v>
      </c>
      <c r="S754" s="62" t="str">
        <f t="shared" si="453"/>
        <v>CC36758989</v>
      </c>
      <c r="T754" s="91" t="s">
        <v>1433</v>
      </c>
      <c r="U754" s="85" t="s">
        <v>440</v>
      </c>
      <c r="V754" s="85" t="s">
        <v>1174</v>
      </c>
      <c r="W754" s="85" t="s">
        <v>280</v>
      </c>
      <c r="X754" s="193">
        <v>29268</v>
      </c>
      <c r="Y754" s="89">
        <f t="shared" si="469"/>
        <v>80</v>
      </c>
      <c r="Z754" s="63">
        <f>VLOOKUP($Y754,[1]Edades!$A$3:$H$153,4,FALSE)</f>
        <v>6</v>
      </c>
      <c r="AA754" s="63" t="str">
        <f>VLOOKUP($Y754,[1]Edades!$A$3:$H$153,6,FALSE)</f>
        <v>6 - Persona mayor</v>
      </c>
      <c r="AB754" s="63">
        <f>VLOOKUP($Y754,[1]Edades!$A$3:$H$153,7,FALSE)</f>
        <v>17</v>
      </c>
      <c r="AC754" s="63" t="str">
        <f>VLOOKUP($Y754,[1]Edades!$A$3:$H$153,8,FALSE)</f>
        <v>80 Y MÁS</v>
      </c>
      <c r="AD754" s="91" t="s">
        <v>1590</v>
      </c>
      <c r="AE754" s="85">
        <v>2</v>
      </c>
      <c r="AF754" s="85" t="s">
        <v>807</v>
      </c>
      <c r="AG754" s="86" t="s">
        <v>212</v>
      </c>
      <c r="AH754" s="86" t="s">
        <v>130</v>
      </c>
      <c r="AI754" s="85" t="s">
        <v>807</v>
      </c>
      <c r="AJ754" s="85" t="s">
        <v>1591</v>
      </c>
      <c r="AK754" s="86" t="s">
        <v>1775</v>
      </c>
      <c r="AL754" s="86" t="s">
        <v>1600</v>
      </c>
      <c r="AM754" s="85" t="s">
        <v>1786</v>
      </c>
      <c r="AN754" s="85" t="s">
        <v>131</v>
      </c>
      <c r="AO754" s="85" t="s">
        <v>131</v>
      </c>
      <c r="AP754" s="85" t="s">
        <v>131</v>
      </c>
      <c r="AQ754" s="86" t="s">
        <v>1787</v>
      </c>
      <c r="AR754" s="53" t="str">
        <f t="shared" si="470"/>
        <v>86865 - Valle Del Guamuez</v>
      </c>
      <c r="AS754" s="85" t="s">
        <v>1668</v>
      </c>
      <c r="AT754" s="88">
        <v>3216485830</v>
      </c>
      <c r="AU754" s="85" t="s">
        <v>1219</v>
      </c>
      <c r="AV754" s="85"/>
      <c r="AW754" s="85"/>
      <c r="AX754" s="85"/>
      <c r="AY754" s="85"/>
      <c r="AZ754" s="85"/>
      <c r="BA754" s="85">
        <v>86</v>
      </c>
      <c r="BB754" s="85" t="s">
        <v>1778</v>
      </c>
      <c r="BC754" s="85">
        <v>86865</v>
      </c>
      <c r="BD754" s="85" t="s">
        <v>1668</v>
      </c>
      <c r="BE754" s="89">
        <v>860010017201</v>
      </c>
      <c r="BF754" s="49" t="s">
        <v>1084</v>
      </c>
      <c r="BG754" s="85" t="s">
        <v>1779</v>
      </c>
      <c r="BH754" s="85" t="s">
        <v>1780</v>
      </c>
      <c r="BI754" s="85">
        <v>4201616</v>
      </c>
      <c r="BJ754" s="85"/>
      <c r="BK754" s="85"/>
      <c r="BL754" s="85" t="s">
        <v>807</v>
      </c>
      <c r="BM754" s="85" t="s">
        <v>130</v>
      </c>
      <c r="BN754" s="85" t="s">
        <v>132</v>
      </c>
      <c r="BO754" s="85">
        <v>0</v>
      </c>
      <c r="BP754" s="85" t="s">
        <v>132</v>
      </c>
      <c r="BQ754" s="85" t="s">
        <v>132</v>
      </c>
      <c r="BR754" s="85" t="s">
        <v>1676</v>
      </c>
      <c r="BS754" s="85" t="s">
        <v>132</v>
      </c>
      <c r="BT754" s="115">
        <v>44506</v>
      </c>
      <c r="BU754" s="85" t="s">
        <v>1677</v>
      </c>
      <c r="BV754" s="85" t="s">
        <v>130</v>
      </c>
      <c r="BW754" s="85" t="s">
        <v>807</v>
      </c>
      <c r="BX754" s="85" t="s">
        <v>2139</v>
      </c>
      <c r="BY754" s="91" t="s">
        <v>130</v>
      </c>
      <c r="BZ754" s="85" t="s">
        <v>132</v>
      </c>
      <c r="CA754" s="85" t="s">
        <v>132</v>
      </c>
      <c r="CB754" s="85" t="s">
        <v>132</v>
      </c>
      <c r="CC754" s="85" t="s">
        <v>131</v>
      </c>
      <c r="CD754" s="207" t="s">
        <v>132</v>
      </c>
      <c r="CE754" s="85" t="s">
        <v>1681</v>
      </c>
      <c r="CF754" s="80" t="str">
        <f t="shared" si="484"/>
        <v>HTA</v>
      </c>
      <c r="CG754" s="99">
        <v>60</v>
      </c>
      <c r="CH754" s="99">
        <v>157</v>
      </c>
      <c r="CI754" s="50">
        <f t="shared" si="454"/>
        <v>24.341758286340216</v>
      </c>
      <c r="CJ754" s="18" t="str">
        <f t="shared" si="455"/>
        <v>NORMAL</v>
      </c>
      <c r="CK754" s="95" t="e">
        <f>Hoja1!L756</f>
        <v>#DIV/0!</v>
      </c>
      <c r="CL754" s="10" t="s">
        <v>807</v>
      </c>
      <c r="CM754" s="94" t="s">
        <v>1221</v>
      </c>
      <c r="CN754" s="92"/>
      <c r="CO754" s="75">
        <v>1</v>
      </c>
      <c r="CP754" s="119" t="str">
        <f t="shared" si="490"/>
        <v>01/01/1800</v>
      </c>
      <c r="CQ754" s="75">
        <v>2</v>
      </c>
      <c r="CR754" s="65" t="s">
        <v>1222</v>
      </c>
      <c r="CS754" s="75">
        <v>0</v>
      </c>
      <c r="CT754" s="110" t="s">
        <v>131</v>
      </c>
      <c r="CU754" s="93" t="s">
        <v>807</v>
      </c>
      <c r="CV754" s="92"/>
      <c r="CW754" s="93">
        <v>120</v>
      </c>
      <c r="CX754" s="93">
        <v>80</v>
      </c>
      <c r="CY754" s="93" t="s">
        <v>807</v>
      </c>
      <c r="CZ754" s="93" t="s">
        <v>130</v>
      </c>
      <c r="DA754" s="92" t="s">
        <v>132</v>
      </c>
      <c r="DB754" s="92">
        <v>0</v>
      </c>
      <c r="DC754" s="75" t="str">
        <f t="shared" si="456"/>
        <v/>
      </c>
      <c r="DD754" s="16" t="str">
        <f t="shared" si="457"/>
        <v/>
      </c>
      <c r="DE754" s="16" t="str">
        <f t="shared" si="458"/>
        <v/>
      </c>
      <c r="DF754" s="16" t="str">
        <f t="shared" si="473"/>
        <v/>
      </c>
      <c r="DG754" s="16" t="str">
        <f t="shared" si="471"/>
        <v xml:space="preserve"> +  +  + </v>
      </c>
      <c r="DH754" s="16" t="str">
        <f t="shared" si="491"/>
        <v>HTA</v>
      </c>
      <c r="DI754" s="98"/>
      <c r="DJ754" s="75" t="str">
        <f t="shared" si="460"/>
        <v>NO</v>
      </c>
      <c r="DL754" s="98"/>
      <c r="DM754" s="98">
        <v>44293</v>
      </c>
      <c r="DN754" s="75" t="str">
        <f t="shared" si="461"/>
        <v>SI</v>
      </c>
      <c r="DO754" s="98"/>
      <c r="DP754" s="75" t="str">
        <f t="shared" si="462"/>
        <v>NO</v>
      </c>
      <c r="DQ754" s="98"/>
      <c r="DR754" s="75" t="str">
        <f t="shared" si="463"/>
        <v>NO</v>
      </c>
      <c r="DS754" s="98"/>
      <c r="DT754" s="75" t="str">
        <f t="shared" si="464"/>
        <v>NO</v>
      </c>
      <c r="DU754" s="98"/>
      <c r="DV754" s="75" t="str">
        <f t="shared" si="465"/>
        <v>NO</v>
      </c>
      <c r="DW754" s="98"/>
      <c r="DX754" s="75" t="str">
        <f t="shared" si="466"/>
        <v>NO</v>
      </c>
      <c r="DY754" s="98"/>
      <c r="DZ754" s="75" t="str">
        <f t="shared" si="467"/>
        <v>NO</v>
      </c>
      <c r="EA754" s="98"/>
      <c r="EB754" s="75" t="str">
        <f t="shared" si="468"/>
        <v>NO</v>
      </c>
      <c r="EC754" s="98" t="s">
        <v>807</v>
      </c>
      <c r="ED754" s="92" t="s">
        <v>1530</v>
      </c>
      <c r="EE754" s="92"/>
      <c r="EF754" s="98" t="s">
        <v>807</v>
      </c>
      <c r="EG754" s="94"/>
      <c r="EH754" s="99" t="s">
        <v>131</v>
      </c>
      <c r="EI754" s="99" t="s">
        <v>807</v>
      </c>
      <c r="EJ754" s="99"/>
      <c r="EK754" s="101"/>
      <c r="EL754" s="92"/>
      <c r="EM754" s="103"/>
      <c r="EN754" s="102"/>
      <c r="EO754" s="101"/>
      <c r="EP754" s="92"/>
      <c r="EQ754" s="101"/>
      <c r="ER754" s="99">
        <f t="shared" si="486"/>
        <v>0</v>
      </c>
      <c r="ES754" s="101"/>
      <c r="ET754" s="192"/>
      <c r="EU754" s="101"/>
      <c r="EV754" s="92"/>
      <c r="EW754" s="101"/>
      <c r="EX754" s="92"/>
      <c r="EY754" s="103"/>
      <c r="EZ754" s="92">
        <v>5.05</v>
      </c>
      <c r="FA754" s="102"/>
      <c r="FB754" s="102"/>
      <c r="FC754" s="92"/>
      <c r="FD754" s="92"/>
      <c r="FE754" s="103"/>
      <c r="FF754" s="105"/>
      <c r="FG754" s="101"/>
      <c r="FH754" s="105"/>
      <c r="FI754" s="92"/>
      <c r="FJ754" s="94"/>
      <c r="FK754" s="92"/>
      <c r="FL754" s="97">
        <v>44506</v>
      </c>
      <c r="FM754" s="98" t="s">
        <v>1530</v>
      </c>
      <c r="FN754" s="97">
        <v>44598</v>
      </c>
      <c r="FO754" s="107" t="s">
        <v>807</v>
      </c>
      <c r="FP754" s="107" t="s">
        <v>132</v>
      </c>
      <c r="FQ754" s="107" t="s">
        <v>132</v>
      </c>
      <c r="FR754" s="107" t="s">
        <v>132</v>
      </c>
      <c r="FS754" s="92" t="s">
        <v>132</v>
      </c>
      <c r="FT754" s="107" t="s">
        <v>132</v>
      </c>
      <c r="FU754" s="92" t="s">
        <v>2140</v>
      </c>
      <c r="GM754" s="102"/>
    </row>
    <row r="755" spans="1:195" s="75" customFormat="1" x14ac:dyDescent="0.25">
      <c r="A755" s="85">
        <v>2022</v>
      </c>
      <c r="B755" s="76">
        <v>44926</v>
      </c>
      <c r="C755" s="85" t="s">
        <v>121</v>
      </c>
      <c r="D755" s="85" t="s">
        <v>122</v>
      </c>
      <c r="E755" s="85" t="s">
        <v>123</v>
      </c>
      <c r="F755" s="77">
        <f t="shared" si="472"/>
        <v>754</v>
      </c>
      <c r="G755" s="85" t="s">
        <v>1586</v>
      </c>
      <c r="H755" s="85">
        <v>86</v>
      </c>
      <c r="I755" s="85" t="s">
        <v>797</v>
      </c>
      <c r="J755" s="217" t="s">
        <v>911</v>
      </c>
      <c r="K755" s="77" t="str">
        <f>VLOOKUP(J755,[1]CodMpios!$B$1075:$E$1087,4,FALSE)</f>
        <v>86568 - Puerto Asís</v>
      </c>
      <c r="L755" s="77" t="str">
        <f>VLOOKUP($J755,[1]Coord_Mpios_X_Y!$B$102:$K$114,9,FALSE)</f>
        <v>0,478611463602</v>
      </c>
      <c r="M755" s="77" t="str">
        <f>VLOOKUP($J755,[1]Coord_Mpios_X_Y!$B$102:$K$114,10,FALSE)</f>
        <v>-76,328200149562</v>
      </c>
      <c r="N755" s="86" t="s">
        <v>1775</v>
      </c>
      <c r="O755" s="86" t="s">
        <v>1776</v>
      </c>
      <c r="P755" s="218"/>
      <c r="Q755" s="85" t="s">
        <v>126</v>
      </c>
      <c r="R755" s="108">
        <v>39840457</v>
      </c>
      <c r="S755" s="62" t="str">
        <f t="shared" si="453"/>
        <v>CC39840457</v>
      </c>
      <c r="T755" s="91" t="s">
        <v>139</v>
      </c>
      <c r="U755" s="85" t="s">
        <v>530</v>
      </c>
      <c r="V755" s="91" t="s">
        <v>654</v>
      </c>
      <c r="W755" s="85" t="s">
        <v>646</v>
      </c>
      <c r="X755" s="87">
        <v>19758</v>
      </c>
      <c r="Y755" s="89">
        <f t="shared" si="469"/>
        <v>54</v>
      </c>
      <c r="Z755" s="63">
        <f>VLOOKUP($Y755,[1]Edades!$A$3:$H$153,4,FALSE)</f>
        <v>5</v>
      </c>
      <c r="AA755" s="63" t="str">
        <f>VLOOKUP($Y755,[1]Edades!$A$3:$H$153,6,FALSE)</f>
        <v>5 - Adultez</v>
      </c>
      <c r="AB755" s="63">
        <f>VLOOKUP($Y755,[1]Edades!$A$3:$H$153,7,FALSE)</f>
        <v>11</v>
      </c>
      <c r="AC755" s="63" t="str">
        <f>VLOOKUP($Y755,[1]Edades!$A$3:$H$153,8,FALSE)</f>
        <v>50-54</v>
      </c>
      <c r="AD755" s="91" t="s">
        <v>1590</v>
      </c>
      <c r="AE755" s="85">
        <v>2</v>
      </c>
      <c r="AF755" s="85" t="s">
        <v>807</v>
      </c>
      <c r="AG755" s="86" t="s">
        <v>1777</v>
      </c>
      <c r="AH755" s="85" t="s">
        <v>807</v>
      </c>
      <c r="AI755" s="85" t="s">
        <v>807</v>
      </c>
      <c r="AJ755" s="85" t="s">
        <v>807</v>
      </c>
      <c r="AK755" s="86" t="s">
        <v>1775</v>
      </c>
      <c r="AL755" s="85" t="s">
        <v>807</v>
      </c>
      <c r="AM755" s="85" t="s">
        <v>1786</v>
      </c>
      <c r="AN755" s="85" t="s">
        <v>131</v>
      </c>
      <c r="AO755" s="85" t="s">
        <v>131</v>
      </c>
      <c r="AP755" s="85" t="s">
        <v>131</v>
      </c>
      <c r="AQ755" s="75" t="s">
        <v>1841</v>
      </c>
      <c r="AR755" s="53" t="str">
        <f t="shared" si="470"/>
        <v>86568 - Puerto Asís</v>
      </c>
      <c r="AS755" s="85" t="s">
        <v>1655</v>
      </c>
      <c r="AT755" s="85">
        <v>3212119923</v>
      </c>
      <c r="AU755" s="85" t="s">
        <v>1219</v>
      </c>
      <c r="AV755" s="85"/>
      <c r="AW755" s="85"/>
      <c r="AX755" s="85"/>
      <c r="AY755" s="85"/>
      <c r="AZ755" s="85"/>
      <c r="BA755" s="85">
        <v>86</v>
      </c>
      <c r="BB755" s="85" t="s">
        <v>1778</v>
      </c>
      <c r="BC755" s="85">
        <v>86568</v>
      </c>
      <c r="BD755" s="85" t="s">
        <v>1655</v>
      </c>
      <c r="BE755" s="89">
        <v>860010017201</v>
      </c>
      <c r="BF755" s="49" t="s">
        <v>1081</v>
      </c>
      <c r="BG755" s="85" t="s">
        <v>1779</v>
      </c>
      <c r="BH755" s="85" t="s">
        <v>1780</v>
      </c>
      <c r="BI755" s="85">
        <v>4201616</v>
      </c>
      <c r="BJ755" s="85"/>
      <c r="BK755" s="85"/>
      <c r="BL755" s="85" t="s">
        <v>807</v>
      </c>
      <c r="BM755" s="85" t="s">
        <v>130</v>
      </c>
      <c r="BN755" s="85" t="s">
        <v>132</v>
      </c>
      <c r="BO755" s="85">
        <v>0</v>
      </c>
      <c r="BP755" s="85" t="s">
        <v>132</v>
      </c>
      <c r="BQ755" s="85" t="s">
        <v>132</v>
      </c>
      <c r="BR755" s="85" t="s">
        <v>807</v>
      </c>
      <c r="BS755" s="85" t="s">
        <v>807</v>
      </c>
      <c r="BT755" s="90">
        <v>44725</v>
      </c>
      <c r="BU755" s="85" t="s">
        <v>1677</v>
      </c>
      <c r="BV755" s="85" t="s">
        <v>130</v>
      </c>
      <c r="BW755" s="85" t="s">
        <v>807</v>
      </c>
      <c r="BX755" s="85"/>
      <c r="BY755" s="85" t="s">
        <v>132</v>
      </c>
      <c r="BZ755" s="85" t="s">
        <v>807</v>
      </c>
      <c r="CA755" s="85" t="s">
        <v>807</v>
      </c>
      <c r="CB755" s="85"/>
      <c r="CC755" s="85"/>
      <c r="CD755" s="85" t="s">
        <v>131</v>
      </c>
      <c r="CE755" s="88" t="s">
        <v>1681</v>
      </c>
      <c r="CF755" s="80" t="str">
        <f t="shared" si="484"/>
        <v>HTA</v>
      </c>
      <c r="CG755" s="109">
        <v>98</v>
      </c>
      <c r="CH755" s="95">
        <v>168</v>
      </c>
      <c r="CI755" s="50">
        <f t="shared" si="454"/>
        <v>34.722222222222229</v>
      </c>
      <c r="CJ755" s="18" t="str">
        <f t="shared" si="455"/>
        <v>OBESIDAD</v>
      </c>
      <c r="CK755" s="95">
        <f>Hoja1!L757</f>
        <v>26</v>
      </c>
      <c r="CL755" s="10" t="s">
        <v>1115</v>
      </c>
      <c r="CM755" s="94" t="s">
        <v>1221</v>
      </c>
      <c r="CN755" s="92"/>
      <c r="CO755" s="75">
        <v>1</v>
      </c>
      <c r="CP755" s="119" t="str">
        <f t="shared" si="490"/>
        <v>01/01/1800</v>
      </c>
      <c r="CQ755" s="75">
        <v>2</v>
      </c>
      <c r="CR755" s="65" t="s">
        <v>1222</v>
      </c>
      <c r="CS755" s="75">
        <v>0</v>
      </c>
      <c r="CT755" s="110" t="s">
        <v>131</v>
      </c>
      <c r="CU755" s="93" t="s">
        <v>807</v>
      </c>
      <c r="CV755" s="92"/>
      <c r="CW755" s="102">
        <v>150</v>
      </c>
      <c r="CX755" s="102">
        <v>95</v>
      </c>
      <c r="CY755" s="93" t="s">
        <v>807</v>
      </c>
      <c r="CZ755" s="92" t="s">
        <v>132</v>
      </c>
      <c r="DA755" s="75" t="s">
        <v>807</v>
      </c>
      <c r="DB755" s="92">
        <v>0</v>
      </c>
      <c r="DC755" s="75" t="str">
        <f t="shared" si="456"/>
        <v/>
      </c>
      <c r="DD755" s="16" t="str">
        <f t="shared" si="457"/>
        <v>PRESION ALTA</v>
      </c>
      <c r="DE755" s="16" t="str">
        <f t="shared" si="458"/>
        <v/>
      </c>
      <c r="DF755" s="16" t="str">
        <f t="shared" si="473"/>
        <v/>
      </c>
      <c r="DG755" s="16" t="str">
        <f t="shared" si="471"/>
        <v xml:space="preserve"> + PRESION ALTA +  + </v>
      </c>
      <c r="DH755" s="16" t="str">
        <f>VLOOKUP(DG755,Hoja3!$A$19:$B$41,2,FALSE)</f>
        <v>PRESION ALTA</v>
      </c>
      <c r="DI755" s="98">
        <v>42861</v>
      </c>
      <c r="DJ755" s="75" t="str">
        <f t="shared" si="460"/>
        <v>SI</v>
      </c>
      <c r="DL755" s="98"/>
      <c r="DM755" s="98">
        <v>44616</v>
      </c>
      <c r="DN755" s="75" t="str">
        <f t="shared" si="461"/>
        <v>SI</v>
      </c>
      <c r="DO755" s="98"/>
      <c r="DP755" s="75" t="str">
        <f t="shared" si="462"/>
        <v>NO</v>
      </c>
      <c r="DQ755" s="98"/>
      <c r="DR755" s="75" t="str">
        <f t="shared" si="463"/>
        <v>NO</v>
      </c>
      <c r="DS755" s="98"/>
      <c r="DT755" s="75" t="str">
        <f t="shared" si="464"/>
        <v>NO</v>
      </c>
      <c r="DU755" s="98"/>
      <c r="DV755" s="75" t="str">
        <f t="shared" si="465"/>
        <v>NO</v>
      </c>
      <c r="DW755" s="98"/>
      <c r="DX755" s="75" t="str">
        <f t="shared" si="466"/>
        <v>NO</v>
      </c>
      <c r="DY755" s="98"/>
      <c r="DZ755" s="75" t="str">
        <f t="shared" si="467"/>
        <v>NO</v>
      </c>
      <c r="EA755" s="98"/>
      <c r="EB755" s="75" t="str">
        <f t="shared" si="468"/>
        <v>NO</v>
      </c>
      <c r="EC755" s="98" t="s">
        <v>807</v>
      </c>
      <c r="ED755" s="92" t="s">
        <v>1530</v>
      </c>
      <c r="EE755" s="92"/>
      <c r="EF755" s="98" t="s">
        <v>807</v>
      </c>
      <c r="EG755" s="94"/>
      <c r="EH755" s="99"/>
      <c r="EI755" s="99" t="s">
        <v>807</v>
      </c>
      <c r="EJ755" s="99"/>
      <c r="EK755" s="101">
        <v>43173</v>
      </c>
      <c r="EL755" s="92">
        <v>1.08</v>
      </c>
      <c r="EM755" s="103">
        <v>43173</v>
      </c>
      <c r="EN755" s="102">
        <v>88</v>
      </c>
      <c r="EO755" s="101">
        <v>43173</v>
      </c>
      <c r="EP755" s="92">
        <v>253</v>
      </c>
      <c r="EQ755" s="101">
        <v>43173</v>
      </c>
      <c r="ER755" s="99">
        <f t="shared" si="486"/>
        <v>184</v>
      </c>
      <c r="ES755" s="101">
        <v>43173</v>
      </c>
      <c r="ET755" s="192">
        <v>37</v>
      </c>
      <c r="EU755" s="101">
        <v>43173</v>
      </c>
      <c r="EV755" s="92">
        <v>160</v>
      </c>
      <c r="EW755" s="111">
        <v>44504</v>
      </c>
      <c r="EX755" s="92"/>
      <c r="EY755" s="103"/>
      <c r="EZ755" s="92"/>
      <c r="FA755" s="102"/>
      <c r="FB755" s="102"/>
      <c r="FC755" s="92"/>
      <c r="FD755" s="92"/>
      <c r="FE755" s="103"/>
      <c r="FF755" s="105"/>
      <c r="FG755" s="101"/>
      <c r="FH755" s="104"/>
      <c r="FI755" s="92"/>
      <c r="FJ755" s="94"/>
      <c r="FK755" s="92"/>
      <c r="FL755" s="97">
        <v>44725</v>
      </c>
      <c r="FM755" s="98" t="s">
        <v>1530</v>
      </c>
      <c r="FN755" s="97">
        <v>44817</v>
      </c>
      <c r="FO755" s="107" t="s">
        <v>807</v>
      </c>
      <c r="FP755" s="92" t="s">
        <v>132</v>
      </c>
      <c r="FQ755" s="92" t="s">
        <v>132</v>
      </c>
      <c r="FR755" s="92" t="s">
        <v>132</v>
      </c>
      <c r="FS755" s="107" t="s">
        <v>807</v>
      </c>
      <c r="FT755" s="92" t="s">
        <v>132</v>
      </c>
      <c r="FU755" s="92"/>
      <c r="GM755" s="102"/>
    </row>
    <row r="756" spans="1:195" s="75" customFormat="1" x14ac:dyDescent="0.25">
      <c r="A756" s="85">
        <v>2022</v>
      </c>
      <c r="B756" s="76">
        <v>44926</v>
      </c>
      <c r="C756" s="85" t="s">
        <v>121</v>
      </c>
      <c r="D756" s="85" t="s">
        <v>122</v>
      </c>
      <c r="E756" s="85" t="s">
        <v>1475</v>
      </c>
      <c r="F756" s="77">
        <f t="shared" si="472"/>
        <v>755</v>
      </c>
      <c r="G756" s="85" t="s">
        <v>1586</v>
      </c>
      <c r="H756" s="85">
        <v>86</v>
      </c>
      <c r="I756" s="85" t="s">
        <v>797</v>
      </c>
      <c r="J756" s="217" t="s">
        <v>911</v>
      </c>
      <c r="K756" s="77" t="str">
        <f>VLOOKUP(J756,[1]CodMpios!$B$1075:$E$1087,4,FALSE)</f>
        <v>86568 - Puerto Asís</v>
      </c>
      <c r="L756" s="77" t="str">
        <f>VLOOKUP($J756,[1]Coord_Mpios_X_Y!$B$102:$K$114,9,FALSE)</f>
        <v>0,478611463602</v>
      </c>
      <c r="M756" s="77" t="str">
        <f>VLOOKUP($J756,[1]Coord_Mpios_X_Y!$B$102:$K$114,10,FALSE)</f>
        <v>-76,328200149562</v>
      </c>
      <c r="N756" s="86" t="s">
        <v>1784</v>
      </c>
      <c r="O756" s="86" t="s">
        <v>1776</v>
      </c>
      <c r="P756" s="218"/>
      <c r="Q756" s="85" t="s">
        <v>126</v>
      </c>
      <c r="R756" s="108">
        <v>39840767</v>
      </c>
      <c r="S756" s="62" t="str">
        <f t="shared" si="453"/>
        <v>CC39840767</v>
      </c>
      <c r="T756" s="91" t="s">
        <v>352</v>
      </c>
      <c r="U756" s="85" t="s">
        <v>324</v>
      </c>
      <c r="V756" s="91" t="s">
        <v>242</v>
      </c>
      <c r="W756" s="85" t="s">
        <v>301</v>
      </c>
      <c r="X756" s="87">
        <v>23639</v>
      </c>
      <c r="Y756" s="89">
        <f t="shared" si="469"/>
        <v>64</v>
      </c>
      <c r="Z756" s="63">
        <f>VLOOKUP($Y756,[1]Edades!$A$3:$H$153,4,FALSE)</f>
        <v>6</v>
      </c>
      <c r="AA756" s="63" t="str">
        <f>VLOOKUP($Y756,[1]Edades!$A$3:$H$153,6,FALSE)</f>
        <v>6 - Persona mayor</v>
      </c>
      <c r="AB756" s="63">
        <f>VLOOKUP($Y756,[1]Edades!$A$3:$H$153,7,FALSE)</f>
        <v>13</v>
      </c>
      <c r="AC756" s="63" t="str">
        <f>VLOOKUP($Y756,[1]Edades!$A$3:$H$153,8,FALSE)</f>
        <v>60-64</v>
      </c>
      <c r="AD756" s="91" t="s">
        <v>1590</v>
      </c>
      <c r="AE756" s="85">
        <v>2</v>
      </c>
      <c r="AF756" s="85" t="s">
        <v>807</v>
      </c>
      <c r="AG756" s="86" t="s">
        <v>1777</v>
      </c>
      <c r="AH756" s="85" t="s">
        <v>807</v>
      </c>
      <c r="AI756" s="85" t="s">
        <v>807</v>
      </c>
      <c r="AJ756" s="85" t="s">
        <v>807</v>
      </c>
      <c r="AK756" s="86" t="s">
        <v>1784</v>
      </c>
      <c r="AL756" s="85" t="s">
        <v>807</v>
      </c>
      <c r="AM756" s="85" t="s">
        <v>1786</v>
      </c>
      <c r="AN756" s="85" t="s">
        <v>131</v>
      </c>
      <c r="AO756" s="85" t="s">
        <v>131</v>
      </c>
      <c r="AP756" s="85" t="s">
        <v>131</v>
      </c>
      <c r="AQ756" s="75" t="s">
        <v>1841</v>
      </c>
      <c r="AR756" s="53" t="str">
        <f t="shared" si="470"/>
        <v>86568 - Puerto Asís</v>
      </c>
      <c r="AS756" s="85" t="s">
        <v>1655</v>
      </c>
      <c r="AT756" s="85">
        <v>3202729966</v>
      </c>
      <c r="AU756" s="85" t="s">
        <v>1219</v>
      </c>
      <c r="AV756" s="85"/>
      <c r="AW756" s="85"/>
      <c r="AX756" s="85"/>
      <c r="AY756" s="85"/>
      <c r="AZ756" s="85"/>
      <c r="BA756" s="85">
        <v>86</v>
      </c>
      <c r="BB756" s="85" t="s">
        <v>1778</v>
      </c>
      <c r="BC756" s="85">
        <v>86568</v>
      </c>
      <c r="BD756" s="85" t="s">
        <v>1655</v>
      </c>
      <c r="BE756" s="89">
        <v>860010017201</v>
      </c>
      <c r="BF756" s="49" t="s">
        <v>1081</v>
      </c>
      <c r="BG756" s="85" t="s">
        <v>1779</v>
      </c>
      <c r="BH756" s="85" t="s">
        <v>1780</v>
      </c>
      <c r="BI756" s="85">
        <v>4201616</v>
      </c>
      <c r="BJ756" s="85"/>
      <c r="BK756" s="85"/>
      <c r="BL756" s="85" t="s">
        <v>807</v>
      </c>
      <c r="BM756" s="85" t="s">
        <v>130</v>
      </c>
      <c r="BN756" s="85" t="s">
        <v>132</v>
      </c>
      <c r="BO756" s="85">
        <v>0</v>
      </c>
      <c r="BP756" s="85" t="s">
        <v>132</v>
      </c>
      <c r="BQ756" s="85" t="s">
        <v>132</v>
      </c>
      <c r="BR756" s="85" t="s">
        <v>807</v>
      </c>
      <c r="BS756" s="85" t="s">
        <v>807</v>
      </c>
      <c r="BT756" s="90">
        <v>44729</v>
      </c>
      <c r="BU756" s="85" t="s">
        <v>1677</v>
      </c>
      <c r="BV756" s="85" t="s">
        <v>130</v>
      </c>
      <c r="BW756" s="91" t="s">
        <v>1609</v>
      </c>
      <c r="BX756" s="85"/>
      <c r="BY756" s="85" t="s">
        <v>132</v>
      </c>
      <c r="BZ756" s="85" t="s">
        <v>807</v>
      </c>
      <c r="CA756" s="85" t="s">
        <v>807</v>
      </c>
      <c r="CB756" s="85"/>
      <c r="CC756" s="85"/>
      <c r="CD756" s="85" t="s">
        <v>131</v>
      </c>
      <c r="CE756" s="88" t="s">
        <v>1681</v>
      </c>
      <c r="CF756" s="80" t="str">
        <f t="shared" si="484"/>
        <v>HTA + DM</v>
      </c>
      <c r="CG756" s="109">
        <v>71</v>
      </c>
      <c r="CH756" s="95">
        <v>168</v>
      </c>
      <c r="CI756" s="50">
        <f t="shared" si="454"/>
        <v>25.155895691609981</v>
      </c>
      <c r="CJ756" s="18" t="str">
        <f t="shared" si="455"/>
        <v>SOBREPESO</v>
      </c>
      <c r="CK756" s="95">
        <f>Hoja1!L758</f>
        <v>31</v>
      </c>
      <c r="CL756" s="10" t="s">
        <v>1115</v>
      </c>
      <c r="CM756" s="94" t="s">
        <v>1221</v>
      </c>
      <c r="CN756" s="92"/>
      <c r="CO756" s="75">
        <v>1</v>
      </c>
      <c r="CP756" s="119" t="str">
        <f t="shared" si="490"/>
        <v>01/01/1800</v>
      </c>
      <c r="CQ756" s="75">
        <v>1</v>
      </c>
      <c r="CR756" s="94" t="s">
        <v>1221</v>
      </c>
      <c r="CS756" s="75">
        <v>1</v>
      </c>
      <c r="CT756" s="110" t="s">
        <v>1707</v>
      </c>
      <c r="CU756" s="93" t="s">
        <v>807</v>
      </c>
      <c r="CV756" s="92"/>
      <c r="CW756" s="102">
        <v>150</v>
      </c>
      <c r="CX756" s="102">
        <v>80</v>
      </c>
      <c r="CY756" s="93" t="s">
        <v>807</v>
      </c>
      <c r="CZ756" s="92" t="s">
        <v>130</v>
      </c>
      <c r="DA756" s="75" t="s">
        <v>807</v>
      </c>
      <c r="DB756" s="92">
        <v>0</v>
      </c>
      <c r="DC756" s="75" t="str">
        <f t="shared" si="456"/>
        <v/>
      </c>
      <c r="DD756" s="16" t="str">
        <f t="shared" si="457"/>
        <v/>
      </c>
      <c r="DE756" s="16" t="str">
        <f t="shared" si="458"/>
        <v/>
      </c>
      <c r="DF756" s="16" t="str">
        <f t="shared" si="473"/>
        <v>HDL ALTO</v>
      </c>
      <c r="DG756" s="16" t="str">
        <f t="shared" si="471"/>
        <v xml:space="preserve"> +  +  + HDL ALTO</v>
      </c>
      <c r="DH756" s="16" t="str">
        <f>VLOOKUP(DG756,Hoja3!$A$19:$B$41,2,FALSE)</f>
        <v>HDL ALTO</v>
      </c>
      <c r="DI756" s="98">
        <v>43589</v>
      </c>
      <c r="DJ756" s="75" t="str">
        <f t="shared" si="460"/>
        <v>SI</v>
      </c>
      <c r="DL756" s="98"/>
      <c r="DM756" s="98">
        <v>44404</v>
      </c>
      <c r="DN756" s="75" t="str">
        <f t="shared" si="461"/>
        <v>SI</v>
      </c>
      <c r="DO756" s="98"/>
      <c r="DP756" s="75" t="str">
        <f t="shared" si="462"/>
        <v>NO</v>
      </c>
      <c r="DQ756" s="98"/>
      <c r="DR756" s="75" t="str">
        <f t="shared" si="463"/>
        <v>NO</v>
      </c>
      <c r="DS756" s="98">
        <v>44416</v>
      </c>
      <c r="DT756" s="75" t="str">
        <f t="shared" si="464"/>
        <v>SI</v>
      </c>
      <c r="DU756" s="98"/>
      <c r="DV756" s="75" t="str">
        <f t="shared" si="465"/>
        <v>NO</v>
      </c>
      <c r="DW756" s="98">
        <v>43294</v>
      </c>
      <c r="DX756" s="75" t="str">
        <f t="shared" si="466"/>
        <v>SI</v>
      </c>
      <c r="DY756" s="98">
        <v>44706</v>
      </c>
      <c r="DZ756" s="75" t="str">
        <f t="shared" si="467"/>
        <v>SI</v>
      </c>
      <c r="EA756" s="98"/>
      <c r="EB756" s="75" t="str">
        <f t="shared" si="468"/>
        <v>NO</v>
      </c>
      <c r="EC756" s="98" t="s">
        <v>807</v>
      </c>
      <c r="ED756" s="92" t="s">
        <v>1530</v>
      </c>
      <c r="EE756" s="92"/>
      <c r="EF756" s="98" t="s">
        <v>807</v>
      </c>
      <c r="EG756" s="94"/>
      <c r="EH756" s="99"/>
      <c r="EI756" s="99" t="s">
        <v>807</v>
      </c>
      <c r="EJ756" s="99"/>
      <c r="EK756" s="101">
        <v>44714</v>
      </c>
      <c r="EL756" s="92" t="s">
        <v>1524</v>
      </c>
      <c r="EM756" s="103">
        <v>44714</v>
      </c>
      <c r="EN756" s="102">
        <v>205</v>
      </c>
      <c r="EO756" s="101">
        <v>44714</v>
      </c>
      <c r="EP756" s="92">
        <v>190</v>
      </c>
      <c r="EQ756" s="101">
        <v>44714</v>
      </c>
      <c r="ER756" s="99"/>
      <c r="ES756" s="101">
        <v>44714</v>
      </c>
      <c r="ET756" s="192">
        <v>35.1</v>
      </c>
      <c r="EU756" s="101">
        <v>44351</v>
      </c>
      <c r="EV756" s="92">
        <v>227</v>
      </c>
      <c r="EW756" s="101">
        <v>44383</v>
      </c>
      <c r="EX756" s="92"/>
      <c r="EY756" s="103">
        <v>44672</v>
      </c>
      <c r="EZ756" s="92">
        <v>7.9</v>
      </c>
      <c r="FA756" s="102"/>
      <c r="FB756" s="102"/>
      <c r="FC756" s="92"/>
      <c r="FD756" s="92"/>
      <c r="FE756" s="103">
        <v>44714</v>
      </c>
      <c r="FF756" s="105" t="s">
        <v>2141</v>
      </c>
      <c r="FG756" s="101">
        <v>44714</v>
      </c>
      <c r="FH756" s="104" t="s">
        <v>2011</v>
      </c>
      <c r="FI756" s="92"/>
      <c r="FJ756" s="94"/>
      <c r="FK756" s="92"/>
      <c r="FL756" s="97">
        <v>44729</v>
      </c>
      <c r="FM756" s="98" t="s">
        <v>1530</v>
      </c>
      <c r="FN756" s="97">
        <v>44821</v>
      </c>
      <c r="FO756" s="107" t="s">
        <v>807</v>
      </c>
      <c r="FP756" s="92" t="s">
        <v>132</v>
      </c>
      <c r="FQ756" s="92" t="s">
        <v>132</v>
      </c>
      <c r="FR756" s="92" t="s">
        <v>132</v>
      </c>
      <c r="FS756" s="107" t="s">
        <v>807</v>
      </c>
      <c r="FT756" s="92" t="s">
        <v>132</v>
      </c>
      <c r="FU756" s="92"/>
      <c r="GM756" s="102"/>
    </row>
    <row r="757" spans="1:195" s="75" customFormat="1" x14ac:dyDescent="0.25">
      <c r="A757" s="85">
        <v>2022</v>
      </c>
      <c r="B757" s="76">
        <v>44926</v>
      </c>
      <c r="C757" s="85" t="s">
        <v>121</v>
      </c>
      <c r="D757" s="85" t="s">
        <v>122</v>
      </c>
      <c r="E757" s="85" t="s">
        <v>123</v>
      </c>
      <c r="F757" s="77">
        <f t="shared" si="472"/>
        <v>756</v>
      </c>
      <c r="G757" s="85" t="s">
        <v>1586</v>
      </c>
      <c r="H757" s="85">
        <v>86</v>
      </c>
      <c r="I757" s="85" t="s">
        <v>797</v>
      </c>
      <c r="J757" s="217" t="s">
        <v>899</v>
      </c>
      <c r="K757" s="77" t="str">
        <f>VLOOKUP(J757,[1]CodMpios!$B$1075:$E$1087,4,FALSE)</f>
        <v>86320 - Orito</v>
      </c>
      <c r="L757" s="77" t="str">
        <f>VLOOKUP($J757,[1]Coord_Mpios_X_Y!$B$102:$K$114,9,FALSE)</f>
        <v>0,673756322544</v>
      </c>
      <c r="M757" s="77" t="str">
        <f>VLOOKUP($J757,[1]Coord_Mpios_X_Y!$B$102:$K$114,10,FALSE)</f>
        <v>-76,943139228782</v>
      </c>
      <c r="N757" s="86" t="s">
        <v>1775</v>
      </c>
      <c r="O757" s="86" t="s">
        <v>1776</v>
      </c>
      <c r="P757" s="218"/>
      <c r="Q757" s="85" t="s">
        <v>126</v>
      </c>
      <c r="R757" s="108">
        <v>41100090</v>
      </c>
      <c r="S757" s="62" t="str">
        <f t="shared" si="453"/>
        <v>CC41100090</v>
      </c>
      <c r="T757" s="91" t="s">
        <v>127</v>
      </c>
      <c r="U757" s="85" t="s">
        <v>530</v>
      </c>
      <c r="V757" s="91" t="s">
        <v>1156</v>
      </c>
      <c r="W757" s="85" t="s">
        <v>852</v>
      </c>
      <c r="X757" s="87">
        <v>18383</v>
      </c>
      <c r="Y757" s="89">
        <f t="shared" si="469"/>
        <v>50</v>
      </c>
      <c r="Z757" s="63">
        <f>VLOOKUP($Y757,[1]Edades!$A$3:$H$153,4,FALSE)</f>
        <v>5</v>
      </c>
      <c r="AA757" s="63" t="str">
        <f>VLOOKUP($Y757,[1]Edades!$A$3:$H$153,6,FALSE)</f>
        <v>5 - Adultez</v>
      </c>
      <c r="AB757" s="63">
        <f>VLOOKUP($Y757,[1]Edades!$A$3:$H$153,7,FALSE)</f>
        <v>11</v>
      </c>
      <c r="AC757" s="63" t="str">
        <f>VLOOKUP($Y757,[1]Edades!$A$3:$H$153,8,FALSE)</f>
        <v>50-54</v>
      </c>
      <c r="AD757" s="91" t="s">
        <v>1590</v>
      </c>
      <c r="AE757" s="85">
        <v>2</v>
      </c>
      <c r="AF757" s="85" t="s">
        <v>807</v>
      </c>
      <c r="AG757" s="86" t="s">
        <v>1777</v>
      </c>
      <c r="AH757" s="85" t="s">
        <v>807</v>
      </c>
      <c r="AI757" s="85" t="s">
        <v>807</v>
      </c>
      <c r="AJ757" s="85" t="s">
        <v>807</v>
      </c>
      <c r="AK757" s="86" t="s">
        <v>1775</v>
      </c>
      <c r="AL757" s="85" t="s">
        <v>807</v>
      </c>
      <c r="AM757" s="85" t="s">
        <v>1786</v>
      </c>
      <c r="AN757" s="85" t="s">
        <v>131</v>
      </c>
      <c r="AO757" s="85" t="s">
        <v>131</v>
      </c>
      <c r="AP757" s="85" t="s">
        <v>131</v>
      </c>
      <c r="AQ757" s="75" t="s">
        <v>1841</v>
      </c>
      <c r="AR757" s="53" t="str">
        <f t="shared" si="470"/>
        <v>86320 - Orito</v>
      </c>
      <c r="AS757" s="85" t="s">
        <v>1608</v>
      </c>
      <c r="AT757" s="88">
        <v>3172946829</v>
      </c>
      <c r="AU757" s="85" t="s">
        <v>1219</v>
      </c>
      <c r="AV757" s="85"/>
      <c r="AW757" s="85"/>
      <c r="AX757" s="85"/>
      <c r="AY757" s="85"/>
      <c r="AZ757" s="85"/>
      <c r="BA757" s="85">
        <v>86</v>
      </c>
      <c r="BB757" s="85" t="s">
        <v>1778</v>
      </c>
      <c r="BC757" s="85">
        <v>86320</v>
      </c>
      <c r="BD757" s="85" t="s">
        <v>1608</v>
      </c>
      <c r="BE757" s="89">
        <v>860010017201</v>
      </c>
      <c r="BF757" s="49" t="s">
        <v>1082</v>
      </c>
      <c r="BG757" s="85" t="s">
        <v>1779</v>
      </c>
      <c r="BH757" s="85" t="s">
        <v>1780</v>
      </c>
      <c r="BI757" s="85">
        <v>4201616</v>
      </c>
      <c r="BJ757" s="85"/>
      <c r="BK757" s="85"/>
      <c r="BL757" s="85" t="s">
        <v>807</v>
      </c>
      <c r="BM757" s="85" t="s">
        <v>130</v>
      </c>
      <c r="BN757" s="85" t="s">
        <v>132</v>
      </c>
      <c r="BO757" s="85">
        <v>0</v>
      </c>
      <c r="BP757" s="85" t="s">
        <v>132</v>
      </c>
      <c r="BQ757" s="85" t="s">
        <v>132</v>
      </c>
      <c r="BR757" s="85" t="s">
        <v>807</v>
      </c>
      <c r="BS757" s="85" t="s">
        <v>807</v>
      </c>
      <c r="BT757" s="90"/>
      <c r="BU757" s="85" t="s">
        <v>1677</v>
      </c>
      <c r="BV757" s="85" t="s">
        <v>130</v>
      </c>
      <c r="BW757" s="91" t="s">
        <v>1808</v>
      </c>
      <c r="BX757" s="85"/>
      <c r="BY757" s="88" t="s">
        <v>130</v>
      </c>
      <c r="BZ757" s="85" t="s">
        <v>807</v>
      </c>
      <c r="CA757" s="85" t="s">
        <v>807</v>
      </c>
      <c r="CB757" s="85"/>
      <c r="CC757" s="85"/>
      <c r="CD757" s="85" t="s">
        <v>131</v>
      </c>
      <c r="CE757" s="88" t="s">
        <v>1681</v>
      </c>
      <c r="CF757" s="80" t="str">
        <f t="shared" si="484"/>
        <v>HTA</v>
      </c>
      <c r="CG757" s="98"/>
      <c r="CH757" s="98"/>
      <c r="CI757" s="50" t="e">
        <f t="shared" si="454"/>
        <v>#DIV/0!</v>
      </c>
      <c r="CJ757" s="18" t="str">
        <f t="shared" si="455"/>
        <v>SIN DATO</v>
      </c>
      <c r="CK757" s="95" t="e">
        <f>Hoja1!L759</f>
        <v>#NUM!</v>
      </c>
      <c r="CL757" s="10" t="s">
        <v>807</v>
      </c>
      <c r="CM757" s="94" t="s">
        <v>1221</v>
      </c>
      <c r="CN757" s="92"/>
      <c r="CO757" s="75">
        <v>1</v>
      </c>
      <c r="CP757" s="119" t="str">
        <f t="shared" si="490"/>
        <v>01/01/1800</v>
      </c>
      <c r="CQ757" s="75">
        <v>2</v>
      </c>
      <c r="CR757" s="65" t="s">
        <v>1222</v>
      </c>
      <c r="CS757" s="75">
        <v>0</v>
      </c>
      <c r="CT757" s="110" t="s">
        <v>131</v>
      </c>
      <c r="CU757" s="93" t="s">
        <v>807</v>
      </c>
      <c r="CV757" s="92"/>
      <c r="CW757" s="93"/>
      <c r="CX757" s="93"/>
      <c r="CY757" s="93" t="s">
        <v>807</v>
      </c>
      <c r="CZ757" s="92" t="s">
        <v>132</v>
      </c>
      <c r="DA757" s="75" t="s">
        <v>807</v>
      </c>
      <c r="DB757" s="92">
        <v>0</v>
      </c>
      <c r="DC757" s="75" t="str">
        <f t="shared" si="456"/>
        <v/>
      </c>
      <c r="DD757" s="16" t="str">
        <f t="shared" si="457"/>
        <v/>
      </c>
      <c r="DE757" s="16" t="str">
        <f t="shared" si="458"/>
        <v/>
      </c>
      <c r="DF757" s="16" t="str">
        <f t="shared" si="473"/>
        <v/>
      </c>
      <c r="DG757" s="16" t="str">
        <f t="shared" si="471"/>
        <v xml:space="preserve"> +  +  + </v>
      </c>
      <c r="DH757" s="16" t="str">
        <f>E757</f>
        <v>HTA</v>
      </c>
      <c r="DI757" s="98"/>
      <c r="DJ757" s="75" t="str">
        <f t="shared" si="460"/>
        <v>NO</v>
      </c>
      <c r="DL757" s="98"/>
      <c r="DM757" s="98">
        <v>44152</v>
      </c>
      <c r="DN757" s="75" t="str">
        <f t="shared" si="461"/>
        <v>SI</v>
      </c>
      <c r="DO757" s="98"/>
      <c r="DP757" s="75" t="str">
        <f t="shared" si="462"/>
        <v>NO</v>
      </c>
      <c r="DQ757" s="98"/>
      <c r="DR757" s="75" t="str">
        <f t="shared" si="463"/>
        <v>NO</v>
      </c>
      <c r="DS757" s="98"/>
      <c r="DT757" s="75" t="str">
        <f t="shared" si="464"/>
        <v>NO</v>
      </c>
      <c r="DU757" s="98"/>
      <c r="DV757" s="75" t="str">
        <f t="shared" si="465"/>
        <v>NO</v>
      </c>
      <c r="DW757" s="98"/>
      <c r="DX757" s="75" t="str">
        <f t="shared" si="466"/>
        <v>NO</v>
      </c>
      <c r="DY757" s="98"/>
      <c r="DZ757" s="75" t="str">
        <f t="shared" si="467"/>
        <v>NO</v>
      </c>
      <c r="EA757" s="98"/>
      <c r="EB757" s="75" t="str">
        <f t="shared" si="468"/>
        <v>NO</v>
      </c>
      <c r="EC757" s="98" t="s">
        <v>807</v>
      </c>
      <c r="ED757" s="92" t="s">
        <v>1530</v>
      </c>
      <c r="EE757" s="92"/>
      <c r="EF757" s="98" t="s">
        <v>807</v>
      </c>
      <c r="EG757" s="94"/>
      <c r="EH757" s="99" t="s">
        <v>131</v>
      </c>
      <c r="EI757" s="99" t="s">
        <v>807</v>
      </c>
      <c r="EJ757" s="99"/>
      <c r="EK757" s="101"/>
      <c r="EL757" s="92"/>
      <c r="EM757" s="103"/>
      <c r="EN757" s="102"/>
      <c r="EO757" s="101"/>
      <c r="EP757" s="92"/>
      <c r="EQ757" s="101"/>
      <c r="ER757" s="99">
        <f t="shared" ref="ER757:ER771" si="492">EP757-(ET757+EV757/5)</f>
        <v>0</v>
      </c>
      <c r="ES757" s="101"/>
      <c r="ET757" s="192"/>
      <c r="EU757" s="101"/>
      <c r="EV757" s="92"/>
      <c r="EW757" s="101"/>
      <c r="EX757" s="92"/>
      <c r="EY757" s="103"/>
      <c r="EZ757" s="92"/>
      <c r="FA757" s="102"/>
      <c r="FB757" s="102"/>
      <c r="FC757" s="92"/>
      <c r="FD757" s="92"/>
      <c r="FE757" s="103"/>
      <c r="FF757" s="105"/>
      <c r="FG757" s="101"/>
      <c r="FH757" s="105"/>
      <c r="FI757" s="92"/>
      <c r="FJ757" s="94"/>
      <c r="FK757" s="92"/>
      <c r="FL757" s="97"/>
      <c r="FM757" s="98" t="s">
        <v>1530</v>
      </c>
      <c r="FN757" s="114"/>
      <c r="FO757" s="107" t="s">
        <v>807</v>
      </c>
      <c r="FP757" s="92" t="s">
        <v>132</v>
      </c>
      <c r="FQ757" s="92" t="s">
        <v>132</v>
      </c>
      <c r="FR757" s="92" t="s">
        <v>132</v>
      </c>
      <c r="FS757" s="107" t="s">
        <v>807</v>
      </c>
      <c r="FT757" s="92" t="s">
        <v>132</v>
      </c>
      <c r="FU757" s="92"/>
      <c r="GM757" s="102"/>
    </row>
    <row r="758" spans="1:195" s="75" customFormat="1" x14ac:dyDescent="0.25">
      <c r="A758" s="85">
        <v>2022</v>
      </c>
      <c r="B758" s="76">
        <v>44926</v>
      </c>
      <c r="C758" s="85" t="s">
        <v>121</v>
      </c>
      <c r="D758" s="85" t="s">
        <v>122</v>
      </c>
      <c r="E758" s="85" t="s">
        <v>1475</v>
      </c>
      <c r="F758" s="77">
        <f t="shared" si="472"/>
        <v>757</v>
      </c>
      <c r="G758" s="85" t="s">
        <v>1586</v>
      </c>
      <c r="H758" s="85">
        <v>86</v>
      </c>
      <c r="I758" s="85" t="s">
        <v>797</v>
      </c>
      <c r="J758" s="217" t="s">
        <v>911</v>
      </c>
      <c r="K758" s="77" t="str">
        <f>VLOOKUP(J758,[1]CodMpios!$B$1075:$E$1087,4,FALSE)</f>
        <v>86568 - Puerto Asís</v>
      </c>
      <c r="L758" s="77" t="str">
        <f>VLOOKUP($J758,[1]Coord_Mpios_X_Y!$B$102:$K$114,9,FALSE)</f>
        <v>0,478611463602</v>
      </c>
      <c r="M758" s="77" t="str">
        <f>VLOOKUP($J758,[1]Coord_Mpios_X_Y!$B$102:$K$114,10,FALSE)</f>
        <v>-76,328200149562</v>
      </c>
      <c r="N758" s="86" t="s">
        <v>1784</v>
      </c>
      <c r="O758" s="86" t="s">
        <v>1776</v>
      </c>
      <c r="P758" s="218"/>
      <c r="Q758" s="85" t="s">
        <v>126</v>
      </c>
      <c r="R758" s="108">
        <v>41100478</v>
      </c>
      <c r="S758" s="62" t="str">
        <f t="shared" si="453"/>
        <v>CC41100478</v>
      </c>
      <c r="T758" s="91" t="s">
        <v>1361</v>
      </c>
      <c r="U758" s="85" t="s">
        <v>530</v>
      </c>
      <c r="V758" s="91" t="s">
        <v>372</v>
      </c>
      <c r="W758" s="85" t="s">
        <v>972</v>
      </c>
      <c r="X758" s="87">
        <v>17275</v>
      </c>
      <c r="Y758" s="89">
        <f t="shared" si="469"/>
        <v>47</v>
      </c>
      <c r="Z758" s="63">
        <f>VLOOKUP($Y758,[1]Edades!$A$3:$H$153,4,FALSE)</f>
        <v>5</v>
      </c>
      <c r="AA758" s="63" t="str">
        <f>VLOOKUP($Y758,[1]Edades!$A$3:$H$153,6,FALSE)</f>
        <v>5 - Adultez</v>
      </c>
      <c r="AB758" s="63">
        <f>VLOOKUP($Y758,[1]Edades!$A$3:$H$153,7,FALSE)</f>
        <v>10</v>
      </c>
      <c r="AC758" s="63" t="str">
        <f>VLOOKUP($Y758,[1]Edades!$A$3:$H$153,8,FALSE)</f>
        <v>45-49</v>
      </c>
      <c r="AD758" s="91" t="s">
        <v>1590</v>
      </c>
      <c r="AE758" s="85">
        <v>2</v>
      </c>
      <c r="AF758" s="85" t="s">
        <v>807</v>
      </c>
      <c r="AG758" s="86" t="s">
        <v>363</v>
      </c>
      <c r="AH758" s="86" t="s">
        <v>130</v>
      </c>
      <c r="AI758" s="85" t="s">
        <v>807</v>
      </c>
      <c r="AJ758" s="85" t="s">
        <v>807</v>
      </c>
      <c r="AK758" s="86" t="s">
        <v>1784</v>
      </c>
      <c r="AL758" s="85" t="s">
        <v>807</v>
      </c>
      <c r="AM758" s="85" t="s">
        <v>1786</v>
      </c>
      <c r="AN758" s="85" t="s">
        <v>131</v>
      </c>
      <c r="AO758" s="85" t="s">
        <v>131</v>
      </c>
      <c r="AP758" s="85" t="s">
        <v>131</v>
      </c>
      <c r="AQ758" s="75" t="s">
        <v>1841</v>
      </c>
      <c r="AR758" s="53" t="str">
        <f t="shared" si="470"/>
        <v>86568 - Puerto Asís</v>
      </c>
      <c r="AS758" s="85" t="s">
        <v>1655</v>
      </c>
      <c r="AT758" s="85">
        <v>3203705671</v>
      </c>
      <c r="AU758" s="85" t="s">
        <v>1219</v>
      </c>
      <c r="AV758" s="85"/>
      <c r="AW758" s="85"/>
      <c r="AX758" s="85"/>
      <c r="AY758" s="85"/>
      <c r="AZ758" s="85"/>
      <c r="BA758" s="85">
        <v>86</v>
      </c>
      <c r="BB758" s="85" t="s">
        <v>1778</v>
      </c>
      <c r="BC758" s="85">
        <v>86568</v>
      </c>
      <c r="BD758" s="85" t="s">
        <v>1655</v>
      </c>
      <c r="BE758" s="89">
        <v>860010017201</v>
      </c>
      <c r="BF758" s="49" t="s">
        <v>1081</v>
      </c>
      <c r="BG758" s="85" t="s">
        <v>1779</v>
      </c>
      <c r="BH758" s="85" t="s">
        <v>1780</v>
      </c>
      <c r="BI758" s="85">
        <v>4201616</v>
      </c>
      <c r="BJ758" s="85"/>
      <c r="BK758" s="85"/>
      <c r="BL758" s="85" t="s">
        <v>807</v>
      </c>
      <c r="BM758" s="85" t="s">
        <v>130</v>
      </c>
      <c r="BN758" s="85" t="s">
        <v>132</v>
      </c>
      <c r="BO758" s="85">
        <v>0</v>
      </c>
      <c r="BP758" s="85" t="s">
        <v>132</v>
      </c>
      <c r="BQ758" s="85" t="s">
        <v>132</v>
      </c>
      <c r="BR758" s="85" t="s">
        <v>807</v>
      </c>
      <c r="BS758" s="85" t="s">
        <v>807</v>
      </c>
      <c r="BT758" s="90">
        <v>44615</v>
      </c>
      <c r="BU758" s="85" t="s">
        <v>1677</v>
      </c>
      <c r="BV758" s="85" t="s">
        <v>130</v>
      </c>
      <c r="BW758" s="91" t="s">
        <v>1530</v>
      </c>
      <c r="BX758" s="85"/>
      <c r="BY758" s="85" t="s">
        <v>132</v>
      </c>
      <c r="BZ758" s="85" t="s">
        <v>807</v>
      </c>
      <c r="CA758" s="85" t="s">
        <v>807</v>
      </c>
      <c r="CB758" s="85"/>
      <c r="CC758" s="85"/>
      <c r="CD758" s="85" t="s">
        <v>131</v>
      </c>
      <c r="CE758" s="88" t="s">
        <v>1681</v>
      </c>
      <c r="CF758" s="80" t="str">
        <f t="shared" si="484"/>
        <v>HTA + DM</v>
      </c>
      <c r="CG758" s="109">
        <v>70</v>
      </c>
      <c r="CH758" s="95">
        <v>155</v>
      </c>
      <c r="CI758" s="50">
        <f t="shared" si="454"/>
        <v>29.136316337148799</v>
      </c>
      <c r="CJ758" s="18" t="str">
        <f t="shared" si="455"/>
        <v>SOBREPESO</v>
      </c>
      <c r="CK758" s="95">
        <f>Hoja1!L760</f>
        <v>6</v>
      </c>
      <c r="CL758" s="10" t="s">
        <v>1112</v>
      </c>
      <c r="CM758" s="94" t="s">
        <v>1221</v>
      </c>
      <c r="CN758" s="92"/>
      <c r="CO758" s="75">
        <v>1</v>
      </c>
      <c r="CP758" s="119" t="str">
        <f t="shared" si="490"/>
        <v>01/01/1800</v>
      </c>
      <c r="CQ758" s="75">
        <v>1</v>
      </c>
      <c r="CR758" s="94" t="s">
        <v>1221</v>
      </c>
      <c r="CS758" s="75">
        <v>1</v>
      </c>
      <c r="CT758" s="110" t="s">
        <v>1707</v>
      </c>
      <c r="CU758" s="93" t="s">
        <v>807</v>
      </c>
      <c r="CV758" s="92"/>
      <c r="CW758" s="102">
        <v>120</v>
      </c>
      <c r="CX758" s="102">
        <v>70</v>
      </c>
      <c r="CY758" s="93" t="s">
        <v>807</v>
      </c>
      <c r="CZ758" s="92" t="s">
        <v>132</v>
      </c>
      <c r="DA758" s="75" t="s">
        <v>807</v>
      </c>
      <c r="DB758" s="92">
        <v>0</v>
      </c>
      <c r="DC758" s="75" t="str">
        <f t="shared" si="456"/>
        <v/>
      </c>
      <c r="DD758" s="16" t="str">
        <f t="shared" si="457"/>
        <v/>
      </c>
      <c r="DE758" s="16" t="str">
        <f t="shared" si="458"/>
        <v/>
      </c>
      <c r="DF758" s="16" t="str">
        <f t="shared" si="473"/>
        <v/>
      </c>
      <c r="DG758" s="16" t="str">
        <f t="shared" si="471"/>
        <v xml:space="preserve"> +  +  + </v>
      </c>
      <c r="DH758" s="16" t="str">
        <f>E758</f>
        <v>HTA + DM</v>
      </c>
      <c r="DI758" s="98">
        <v>43162</v>
      </c>
      <c r="DJ758" s="75" t="str">
        <f t="shared" si="460"/>
        <v>SI</v>
      </c>
      <c r="DL758" s="98"/>
      <c r="DM758" s="98">
        <v>44062</v>
      </c>
      <c r="DN758" s="75" t="str">
        <f t="shared" si="461"/>
        <v>SI</v>
      </c>
      <c r="DO758" s="98"/>
      <c r="DP758" s="75" t="str">
        <f t="shared" si="462"/>
        <v>NO</v>
      </c>
      <c r="DQ758" s="98">
        <v>43009</v>
      </c>
      <c r="DR758" s="75" t="str">
        <f t="shared" si="463"/>
        <v>SI</v>
      </c>
      <c r="DS758" s="98">
        <v>43241</v>
      </c>
      <c r="DT758" s="75" t="str">
        <f t="shared" si="464"/>
        <v>SI</v>
      </c>
      <c r="DU758" s="98"/>
      <c r="DV758" s="75" t="str">
        <f t="shared" si="465"/>
        <v>NO</v>
      </c>
      <c r="DW758" s="98"/>
      <c r="DX758" s="75" t="str">
        <f t="shared" si="466"/>
        <v>NO</v>
      </c>
      <c r="DY758" s="98">
        <v>44604</v>
      </c>
      <c r="DZ758" s="75" t="str">
        <f t="shared" si="467"/>
        <v>SI</v>
      </c>
      <c r="EA758" s="98">
        <v>43009</v>
      </c>
      <c r="EB758" s="75" t="str">
        <f t="shared" si="468"/>
        <v>SI</v>
      </c>
      <c r="EC758" s="98" t="s">
        <v>807</v>
      </c>
      <c r="ED758" s="92" t="s">
        <v>1530</v>
      </c>
      <c r="EE758" s="92"/>
      <c r="EF758" s="98" t="s">
        <v>807</v>
      </c>
      <c r="EG758" s="94"/>
      <c r="EH758" s="92" t="s">
        <v>1793</v>
      </c>
      <c r="EI758" s="99" t="s">
        <v>807</v>
      </c>
      <c r="EJ758" s="99"/>
      <c r="EK758" s="101">
        <v>44600</v>
      </c>
      <c r="EL758" s="92">
        <v>0.99</v>
      </c>
      <c r="EM758" s="100">
        <v>44600</v>
      </c>
      <c r="EN758" s="102">
        <v>152</v>
      </c>
      <c r="EO758" s="101">
        <v>44600</v>
      </c>
      <c r="EP758" s="92">
        <v>160</v>
      </c>
      <c r="EQ758" s="101">
        <v>44600</v>
      </c>
      <c r="ER758" s="99">
        <f t="shared" si="492"/>
        <v>87.88</v>
      </c>
      <c r="ES758" s="101">
        <v>44600</v>
      </c>
      <c r="ET758" s="192">
        <v>46</v>
      </c>
      <c r="EU758" s="101">
        <v>44600</v>
      </c>
      <c r="EV758" s="92">
        <v>130.6</v>
      </c>
      <c r="EW758" s="101">
        <v>43594</v>
      </c>
      <c r="EX758" s="92"/>
      <c r="EY758" s="103">
        <v>44600</v>
      </c>
      <c r="EZ758" s="92">
        <v>10.5</v>
      </c>
      <c r="FA758" s="102"/>
      <c r="FB758" s="102"/>
      <c r="FC758" s="92"/>
      <c r="FD758" s="92"/>
      <c r="FE758" s="103">
        <v>44600</v>
      </c>
      <c r="FF758" s="105">
        <v>17.3</v>
      </c>
      <c r="FG758" s="101">
        <v>44600</v>
      </c>
      <c r="FH758" s="104" t="s">
        <v>2142</v>
      </c>
      <c r="FI758" s="92"/>
      <c r="FJ758" s="94"/>
      <c r="FK758" s="92"/>
      <c r="FL758" s="97">
        <v>44615</v>
      </c>
      <c r="FM758" s="98" t="s">
        <v>1530</v>
      </c>
      <c r="FN758" s="97">
        <v>44704</v>
      </c>
      <c r="FO758" s="107" t="s">
        <v>807</v>
      </c>
      <c r="FP758" s="92" t="s">
        <v>132</v>
      </c>
      <c r="FQ758" s="92" t="s">
        <v>132</v>
      </c>
      <c r="FR758" s="92" t="s">
        <v>132</v>
      </c>
      <c r="FS758" s="107" t="s">
        <v>807</v>
      </c>
      <c r="FT758" s="92" t="s">
        <v>132</v>
      </c>
      <c r="FU758" s="92"/>
      <c r="GM758" s="102"/>
    </row>
    <row r="759" spans="1:195" s="75" customFormat="1" x14ac:dyDescent="0.25">
      <c r="A759" s="85">
        <v>2022</v>
      </c>
      <c r="B759" s="76">
        <v>44926</v>
      </c>
      <c r="C759" s="85" t="s">
        <v>121</v>
      </c>
      <c r="D759" s="85" t="s">
        <v>122</v>
      </c>
      <c r="E759" s="85" t="s">
        <v>123</v>
      </c>
      <c r="F759" s="77">
        <f t="shared" si="472"/>
        <v>758</v>
      </c>
      <c r="G759" s="85" t="s">
        <v>1586</v>
      </c>
      <c r="H759" s="85">
        <v>86</v>
      </c>
      <c r="I759" s="85" t="s">
        <v>797</v>
      </c>
      <c r="J759" s="217" t="s">
        <v>1049</v>
      </c>
      <c r="K759" s="77" t="str">
        <f>VLOOKUP(J759,[1]CodMpios!$B$1075:$E$1087,4,FALSE)</f>
        <v>86569 - Puerto Caicedo</v>
      </c>
      <c r="L759" s="77" t="str">
        <f>VLOOKUP($J759,[1]Coord_Mpios_X_Y!$B$102:$K$114,9,FALSE)</f>
        <v>0,725071229850</v>
      </c>
      <c r="M759" s="77" t="str">
        <f>VLOOKUP($J759,[1]Coord_Mpios_X_Y!$B$102:$K$114,10,FALSE)</f>
        <v>-76,480994051174</v>
      </c>
      <c r="N759" s="86" t="s">
        <v>1784</v>
      </c>
      <c r="O759" s="86" t="s">
        <v>1776</v>
      </c>
      <c r="P759" s="218"/>
      <c r="Q759" s="85" t="s">
        <v>126</v>
      </c>
      <c r="R759" s="108">
        <v>41100555</v>
      </c>
      <c r="S759" s="62" t="str">
        <f t="shared" si="453"/>
        <v>CC41100555</v>
      </c>
      <c r="T759" s="91" t="s">
        <v>133</v>
      </c>
      <c r="U759" s="85" t="s">
        <v>1203</v>
      </c>
      <c r="V759" s="91" t="s">
        <v>1416</v>
      </c>
      <c r="W759" s="85" t="s">
        <v>637</v>
      </c>
      <c r="X759" s="87">
        <v>18345</v>
      </c>
      <c r="Y759" s="89">
        <f t="shared" si="469"/>
        <v>50</v>
      </c>
      <c r="Z759" s="63">
        <f>VLOOKUP($Y759,[1]Edades!$A$3:$H$153,4,FALSE)</f>
        <v>5</v>
      </c>
      <c r="AA759" s="63" t="str">
        <f>VLOOKUP($Y759,[1]Edades!$A$3:$H$153,6,FALSE)</f>
        <v>5 - Adultez</v>
      </c>
      <c r="AB759" s="63">
        <f>VLOOKUP($Y759,[1]Edades!$A$3:$H$153,7,FALSE)</f>
        <v>11</v>
      </c>
      <c r="AC759" s="63" t="str">
        <f>VLOOKUP($Y759,[1]Edades!$A$3:$H$153,8,FALSE)</f>
        <v>50-54</v>
      </c>
      <c r="AD759" s="91" t="s">
        <v>1590</v>
      </c>
      <c r="AE759" s="85">
        <v>2</v>
      </c>
      <c r="AF759" s="85" t="s">
        <v>807</v>
      </c>
      <c r="AG759" s="86" t="s">
        <v>1777</v>
      </c>
      <c r="AH759" s="85" t="s">
        <v>807</v>
      </c>
      <c r="AI759" s="85" t="s">
        <v>807</v>
      </c>
      <c r="AJ759" s="85" t="s">
        <v>807</v>
      </c>
      <c r="AK759" s="86" t="s">
        <v>1784</v>
      </c>
      <c r="AL759" s="86" t="s">
        <v>1601</v>
      </c>
      <c r="AM759" s="85" t="s">
        <v>1786</v>
      </c>
      <c r="AN759" s="85" t="s">
        <v>131</v>
      </c>
      <c r="AO759" s="85" t="s">
        <v>131</v>
      </c>
      <c r="AP759" s="85" t="s">
        <v>131</v>
      </c>
      <c r="AQ759" s="75" t="s">
        <v>1841</v>
      </c>
      <c r="AR759" s="53" t="str">
        <f t="shared" si="470"/>
        <v>86569 - Puerto Caicedo</v>
      </c>
      <c r="AS759" s="85" t="s">
        <v>1791</v>
      </c>
      <c r="AT759" s="85">
        <v>3115771487</v>
      </c>
      <c r="AU759" s="85" t="s">
        <v>1219</v>
      </c>
      <c r="AV759" s="85"/>
      <c r="AW759" s="85"/>
      <c r="AX759" s="85"/>
      <c r="AY759" s="85"/>
      <c r="AZ759" s="85"/>
      <c r="BA759" s="85">
        <v>86</v>
      </c>
      <c r="BB759" s="85" t="s">
        <v>1778</v>
      </c>
      <c r="BC759" s="85">
        <v>86569</v>
      </c>
      <c r="BD759" s="85" t="s">
        <v>1791</v>
      </c>
      <c r="BE759" s="89">
        <v>860010017201</v>
      </c>
      <c r="BF759" s="49" t="s">
        <v>1085</v>
      </c>
      <c r="BG759" s="85" t="s">
        <v>1779</v>
      </c>
      <c r="BH759" s="85" t="s">
        <v>1780</v>
      </c>
      <c r="BI759" s="85">
        <v>4201616</v>
      </c>
      <c r="BJ759" s="85"/>
      <c r="BK759" s="85"/>
      <c r="BL759" s="85" t="s">
        <v>807</v>
      </c>
      <c r="BM759" s="85" t="s">
        <v>130</v>
      </c>
      <c r="BN759" s="85" t="s">
        <v>132</v>
      </c>
      <c r="BO759" s="85">
        <v>0</v>
      </c>
      <c r="BP759" s="85" t="s">
        <v>132</v>
      </c>
      <c r="BQ759" s="85" t="s">
        <v>132</v>
      </c>
      <c r="BR759" s="85" t="s">
        <v>807</v>
      </c>
      <c r="BS759" s="85" t="s">
        <v>807</v>
      </c>
      <c r="BT759" s="90">
        <v>44854</v>
      </c>
      <c r="BU759" s="85" t="s">
        <v>1677</v>
      </c>
      <c r="BV759" s="85" t="s">
        <v>130</v>
      </c>
      <c r="BW759" s="91" t="s">
        <v>1792</v>
      </c>
      <c r="BX759" s="85"/>
      <c r="BY759" s="85" t="s">
        <v>132</v>
      </c>
      <c r="BZ759" s="85" t="s">
        <v>807</v>
      </c>
      <c r="CA759" s="85" t="s">
        <v>807</v>
      </c>
      <c r="CB759" s="85"/>
      <c r="CC759" s="85"/>
      <c r="CD759" s="85" t="s">
        <v>131</v>
      </c>
      <c r="CE759" s="88" t="s">
        <v>1681</v>
      </c>
      <c r="CF759" s="80" t="str">
        <f t="shared" si="484"/>
        <v>HTA</v>
      </c>
      <c r="CG759" s="109">
        <v>60</v>
      </c>
      <c r="CH759" s="95">
        <v>158</v>
      </c>
      <c r="CI759" s="50">
        <f t="shared" si="454"/>
        <v>24.034609838166958</v>
      </c>
      <c r="CJ759" s="18" t="str">
        <f t="shared" si="455"/>
        <v>NORMAL</v>
      </c>
      <c r="CK759" s="95">
        <f>Hoja1!L761</f>
        <v>15</v>
      </c>
      <c r="CL759" s="10" t="s">
        <v>1113</v>
      </c>
      <c r="CM759" s="94" t="s">
        <v>1221</v>
      </c>
      <c r="CN759" s="92"/>
      <c r="CO759" s="75">
        <v>1</v>
      </c>
      <c r="CP759" s="119" t="str">
        <f t="shared" si="490"/>
        <v>01/01/1800</v>
      </c>
      <c r="CQ759" s="75">
        <v>2</v>
      </c>
      <c r="CR759" s="65" t="s">
        <v>1222</v>
      </c>
      <c r="CS759" s="75">
        <v>0</v>
      </c>
      <c r="CT759" s="110" t="s">
        <v>131</v>
      </c>
      <c r="CU759" s="93" t="s">
        <v>807</v>
      </c>
      <c r="CV759" s="92"/>
      <c r="CW759" s="102">
        <v>130</v>
      </c>
      <c r="CX759" s="102">
        <v>80</v>
      </c>
      <c r="CY759" s="93" t="s">
        <v>807</v>
      </c>
      <c r="CZ759" s="92" t="s">
        <v>132</v>
      </c>
      <c r="DA759" s="75" t="s">
        <v>807</v>
      </c>
      <c r="DB759" s="92">
        <v>0</v>
      </c>
      <c r="DC759" s="75" t="str">
        <f t="shared" si="456"/>
        <v/>
      </c>
      <c r="DD759" s="16" t="str">
        <f t="shared" si="457"/>
        <v/>
      </c>
      <c r="DE759" s="16" t="str">
        <f t="shared" si="458"/>
        <v/>
      </c>
      <c r="DF759" s="16" t="str">
        <f t="shared" si="473"/>
        <v/>
      </c>
      <c r="DG759" s="16" t="str">
        <f t="shared" si="471"/>
        <v xml:space="preserve"> +  +  + </v>
      </c>
      <c r="DH759" s="16" t="str">
        <f>E759</f>
        <v>HTA</v>
      </c>
      <c r="DI759" s="98"/>
      <c r="DJ759" s="75" t="str">
        <f t="shared" si="460"/>
        <v>NO</v>
      </c>
      <c r="DL759" s="98"/>
      <c r="DM759" s="98">
        <v>43419</v>
      </c>
      <c r="DN759" s="75" t="str">
        <f t="shared" si="461"/>
        <v>SI</v>
      </c>
      <c r="DO759" s="98"/>
      <c r="DP759" s="75" t="str">
        <f t="shared" si="462"/>
        <v>NO</v>
      </c>
      <c r="DQ759" s="98"/>
      <c r="DR759" s="75" t="str">
        <f t="shared" si="463"/>
        <v>NO</v>
      </c>
      <c r="DS759" s="98"/>
      <c r="DT759" s="75" t="str">
        <f t="shared" si="464"/>
        <v>NO</v>
      </c>
      <c r="DU759" s="98"/>
      <c r="DV759" s="75" t="str">
        <f t="shared" si="465"/>
        <v>NO</v>
      </c>
      <c r="DW759" s="98"/>
      <c r="DX759" s="75" t="str">
        <f t="shared" si="466"/>
        <v>NO</v>
      </c>
      <c r="DY759" s="98">
        <v>43593</v>
      </c>
      <c r="DZ759" s="75" t="str">
        <f t="shared" si="467"/>
        <v>SI</v>
      </c>
      <c r="EA759" s="98"/>
      <c r="EB759" s="75" t="str">
        <f t="shared" si="468"/>
        <v>NO</v>
      </c>
      <c r="EC759" s="98" t="s">
        <v>807</v>
      </c>
      <c r="ED759" s="92" t="s">
        <v>1530</v>
      </c>
      <c r="EE759" s="92"/>
      <c r="EF759" s="98" t="s">
        <v>807</v>
      </c>
      <c r="EG759" s="94"/>
      <c r="EH759" s="92" t="s">
        <v>1793</v>
      </c>
      <c r="EI759" s="99" t="s">
        <v>807</v>
      </c>
      <c r="EJ759" s="99"/>
      <c r="EK759" s="101">
        <v>43593</v>
      </c>
      <c r="EL759" s="92">
        <v>1.28</v>
      </c>
      <c r="EM759" s="103">
        <v>43593</v>
      </c>
      <c r="EN759" s="102">
        <v>97</v>
      </c>
      <c r="EO759" s="101">
        <v>43593</v>
      </c>
      <c r="EP759" s="92">
        <v>156.80000000000001</v>
      </c>
      <c r="EQ759" s="101">
        <v>43593</v>
      </c>
      <c r="ER759" s="99">
        <f t="shared" si="492"/>
        <v>66.600000000000009</v>
      </c>
      <c r="ES759" s="101">
        <v>43593</v>
      </c>
      <c r="ET759" s="192">
        <v>27.8</v>
      </c>
      <c r="EU759" s="101">
        <v>43593</v>
      </c>
      <c r="EV759" s="92">
        <v>312</v>
      </c>
      <c r="EW759" s="101"/>
      <c r="EX759" s="92"/>
      <c r="EY759" s="103"/>
      <c r="EZ759" s="92"/>
      <c r="FA759" s="102"/>
      <c r="FB759" s="102"/>
      <c r="FC759" s="92"/>
      <c r="FD759" s="92"/>
      <c r="FE759" s="103"/>
      <c r="FF759" s="105"/>
      <c r="FG759" s="101"/>
      <c r="FH759" s="105"/>
      <c r="FI759" s="92"/>
      <c r="FJ759" s="94"/>
      <c r="FK759" s="92"/>
      <c r="FL759" s="97">
        <v>44854</v>
      </c>
      <c r="FM759" s="98" t="s">
        <v>1530</v>
      </c>
      <c r="FN759" s="97">
        <v>44946</v>
      </c>
      <c r="FO759" s="107"/>
      <c r="FP759" s="92" t="s">
        <v>132</v>
      </c>
      <c r="FQ759" s="92" t="s">
        <v>132</v>
      </c>
      <c r="FR759" s="92" t="s">
        <v>132</v>
      </c>
      <c r="FS759" s="107" t="s">
        <v>807</v>
      </c>
      <c r="FT759" s="92" t="s">
        <v>132</v>
      </c>
      <c r="FU759" s="92"/>
      <c r="GM759" s="102"/>
    </row>
    <row r="760" spans="1:195" s="75" customFormat="1" x14ac:dyDescent="0.25">
      <c r="A760" s="85">
        <v>2022</v>
      </c>
      <c r="B760" s="76">
        <v>44926</v>
      </c>
      <c r="C760" s="85" t="s">
        <v>121</v>
      </c>
      <c r="D760" s="85" t="s">
        <v>122</v>
      </c>
      <c r="E760" s="85" t="s">
        <v>1475</v>
      </c>
      <c r="F760" s="77">
        <f t="shared" si="472"/>
        <v>759</v>
      </c>
      <c r="G760" s="85" t="s">
        <v>1586</v>
      </c>
      <c r="H760" s="85">
        <v>86</v>
      </c>
      <c r="I760" s="85" t="s">
        <v>797</v>
      </c>
      <c r="J760" s="217" t="s">
        <v>911</v>
      </c>
      <c r="K760" s="77" t="str">
        <f>VLOOKUP(J760,[1]CodMpios!$B$1075:$E$1087,4,FALSE)</f>
        <v>86568 - Puerto Asís</v>
      </c>
      <c r="L760" s="77" t="str">
        <f>VLOOKUP($J760,[1]Coord_Mpios_X_Y!$B$102:$K$114,9,FALSE)</f>
        <v>0,478611463602</v>
      </c>
      <c r="M760" s="77" t="str">
        <f>VLOOKUP($J760,[1]Coord_Mpios_X_Y!$B$102:$K$114,10,FALSE)</f>
        <v>-76,328200149562</v>
      </c>
      <c r="N760" s="86" t="s">
        <v>1846</v>
      </c>
      <c r="O760" s="86" t="s">
        <v>1776</v>
      </c>
      <c r="P760" s="218"/>
      <c r="Q760" s="85" t="s">
        <v>126</v>
      </c>
      <c r="R760" s="108">
        <v>41100656</v>
      </c>
      <c r="S760" s="62" t="str">
        <f t="shared" si="453"/>
        <v>CC41100656</v>
      </c>
      <c r="T760" s="91" t="s">
        <v>1360</v>
      </c>
      <c r="U760" s="85" t="s">
        <v>530</v>
      </c>
      <c r="V760" s="91" t="s">
        <v>1163</v>
      </c>
      <c r="W760" s="85" t="s">
        <v>495</v>
      </c>
      <c r="X760" s="87">
        <v>19247</v>
      </c>
      <c r="Y760" s="89">
        <f t="shared" si="469"/>
        <v>52</v>
      </c>
      <c r="Z760" s="63">
        <f>VLOOKUP($Y760,[1]Edades!$A$3:$H$153,4,FALSE)</f>
        <v>5</v>
      </c>
      <c r="AA760" s="63" t="str">
        <f>VLOOKUP($Y760,[1]Edades!$A$3:$H$153,6,FALSE)</f>
        <v>5 - Adultez</v>
      </c>
      <c r="AB760" s="63">
        <f>VLOOKUP($Y760,[1]Edades!$A$3:$H$153,7,FALSE)</f>
        <v>11</v>
      </c>
      <c r="AC760" s="63" t="str">
        <f>VLOOKUP($Y760,[1]Edades!$A$3:$H$153,8,FALSE)</f>
        <v>50-54</v>
      </c>
      <c r="AD760" s="91" t="s">
        <v>1590</v>
      </c>
      <c r="AE760" s="85">
        <v>2</v>
      </c>
      <c r="AF760" s="85" t="s">
        <v>807</v>
      </c>
      <c r="AG760" s="86" t="s">
        <v>547</v>
      </c>
      <c r="AH760" s="86" t="s">
        <v>130</v>
      </c>
      <c r="AI760" s="85" t="s">
        <v>2237</v>
      </c>
      <c r="AJ760" s="85" t="s">
        <v>1832</v>
      </c>
      <c r="AK760" s="117" t="s">
        <v>1846</v>
      </c>
      <c r="AL760" s="86" t="s">
        <v>1602</v>
      </c>
      <c r="AM760" s="85" t="s">
        <v>1786</v>
      </c>
      <c r="AN760" s="85" t="s">
        <v>131</v>
      </c>
      <c r="AO760" s="85" t="s">
        <v>131</v>
      </c>
      <c r="AP760" s="85" t="s">
        <v>131</v>
      </c>
      <c r="AQ760" s="75" t="s">
        <v>1841</v>
      </c>
      <c r="AR760" s="53" t="str">
        <f t="shared" si="470"/>
        <v>86568 - Puerto Asís</v>
      </c>
      <c r="AS760" s="85" t="s">
        <v>1655</v>
      </c>
      <c r="AT760" s="85">
        <v>3107804772</v>
      </c>
      <c r="AU760" s="85" t="s">
        <v>1219</v>
      </c>
      <c r="AV760" s="85"/>
      <c r="AW760" s="85"/>
      <c r="AX760" s="85"/>
      <c r="AY760" s="85"/>
      <c r="AZ760" s="85"/>
      <c r="BA760" s="85">
        <v>86</v>
      </c>
      <c r="BB760" s="85" t="s">
        <v>1778</v>
      </c>
      <c r="BC760" s="85">
        <v>86568</v>
      </c>
      <c r="BD760" s="85" t="s">
        <v>1655</v>
      </c>
      <c r="BE760" s="89">
        <v>860010017201</v>
      </c>
      <c r="BF760" s="49" t="s">
        <v>1081</v>
      </c>
      <c r="BG760" s="85" t="s">
        <v>1779</v>
      </c>
      <c r="BH760" s="85" t="s">
        <v>1780</v>
      </c>
      <c r="BI760" s="85">
        <v>4201616</v>
      </c>
      <c r="BJ760" s="85"/>
      <c r="BK760" s="85"/>
      <c r="BL760" s="85" t="s">
        <v>807</v>
      </c>
      <c r="BM760" s="85" t="s">
        <v>130</v>
      </c>
      <c r="BN760" s="85" t="s">
        <v>132</v>
      </c>
      <c r="BO760" s="85">
        <v>0</v>
      </c>
      <c r="BP760" s="85" t="s">
        <v>132</v>
      </c>
      <c r="BQ760" s="85" t="s">
        <v>132</v>
      </c>
      <c r="BR760" s="85" t="s">
        <v>807</v>
      </c>
      <c r="BS760" s="85" t="s">
        <v>807</v>
      </c>
      <c r="BT760" s="90">
        <v>44594</v>
      </c>
      <c r="BU760" s="85" t="s">
        <v>1677</v>
      </c>
      <c r="BV760" s="85" t="s">
        <v>130</v>
      </c>
      <c r="BW760" s="91" t="s">
        <v>1530</v>
      </c>
      <c r="BX760" s="85"/>
      <c r="BY760" s="85" t="s">
        <v>132</v>
      </c>
      <c r="BZ760" s="85" t="s">
        <v>807</v>
      </c>
      <c r="CA760" s="85" t="s">
        <v>807</v>
      </c>
      <c r="CB760" s="85"/>
      <c r="CC760" s="85"/>
      <c r="CD760" s="85" t="s">
        <v>131</v>
      </c>
      <c r="CE760" s="88" t="s">
        <v>1681</v>
      </c>
      <c r="CF760" s="80" t="str">
        <f t="shared" si="484"/>
        <v>HTA + DM</v>
      </c>
      <c r="CG760" s="109">
        <v>72</v>
      </c>
      <c r="CH760" s="95">
        <v>150</v>
      </c>
      <c r="CI760" s="50">
        <f t="shared" si="454"/>
        <v>32</v>
      </c>
      <c r="CJ760" s="18" t="str">
        <f t="shared" si="455"/>
        <v>OBESIDAD</v>
      </c>
      <c r="CK760" s="95">
        <f>Hoja1!L762</f>
        <v>8</v>
      </c>
      <c r="CL760" s="10" t="s">
        <v>1112</v>
      </c>
      <c r="CM760" s="94" t="s">
        <v>1221</v>
      </c>
      <c r="CN760" s="92"/>
      <c r="CO760" s="75">
        <v>1</v>
      </c>
      <c r="CP760" s="119" t="str">
        <f t="shared" si="490"/>
        <v>01/01/1800</v>
      </c>
      <c r="CQ760" s="75">
        <v>1</v>
      </c>
      <c r="CR760" s="94" t="s">
        <v>1221</v>
      </c>
      <c r="CS760" s="75">
        <v>1</v>
      </c>
      <c r="CT760" s="110" t="s">
        <v>1707</v>
      </c>
      <c r="CU760" s="93" t="s">
        <v>807</v>
      </c>
      <c r="CV760" s="92"/>
      <c r="CW760" s="102">
        <v>125</v>
      </c>
      <c r="CX760" s="102">
        <v>70</v>
      </c>
      <c r="CY760" s="93" t="s">
        <v>807</v>
      </c>
      <c r="CZ760" s="92" t="s">
        <v>132</v>
      </c>
      <c r="DA760" s="75" t="s">
        <v>807</v>
      </c>
      <c r="DB760" s="92">
        <v>0</v>
      </c>
      <c r="DC760" s="75" t="str">
        <f t="shared" si="456"/>
        <v/>
      </c>
      <c r="DD760" s="16" t="str">
        <f t="shared" si="457"/>
        <v/>
      </c>
      <c r="DE760" s="16" t="str">
        <f t="shared" si="458"/>
        <v/>
      </c>
      <c r="DF760" s="16" t="str">
        <f t="shared" si="473"/>
        <v/>
      </c>
      <c r="DG760" s="16" t="str">
        <f t="shared" si="471"/>
        <v xml:space="preserve"> +  +  + </v>
      </c>
      <c r="DH760" s="16" t="str">
        <f>E760</f>
        <v>HTA + DM</v>
      </c>
      <c r="DI760" s="98">
        <v>43438</v>
      </c>
      <c r="DJ760" s="75" t="str">
        <f t="shared" si="460"/>
        <v>SI</v>
      </c>
      <c r="DL760" s="98"/>
      <c r="DM760" s="98">
        <v>43441</v>
      </c>
      <c r="DN760" s="75" t="str">
        <f t="shared" si="461"/>
        <v>SI</v>
      </c>
      <c r="DO760" s="98"/>
      <c r="DP760" s="75" t="str">
        <f t="shared" si="462"/>
        <v>NO</v>
      </c>
      <c r="DQ760" s="98"/>
      <c r="DR760" s="75" t="str">
        <f t="shared" si="463"/>
        <v>NO</v>
      </c>
      <c r="DS760" s="98">
        <v>43489</v>
      </c>
      <c r="DT760" s="75" t="str">
        <f t="shared" si="464"/>
        <v>SI</v>
      </c>
      <c r="DU760" s="98"/>
      <c r="DV760" s="75" t="str">
        <f t="shared" si="465"/>
        <v>NO</v>
      </c>
      <c r="DW760" s="98"/>
      <c r="DX760" s="75" t="str">
        <f t="shared" si="466"/>
        <v>NO</v>
      </c>
      <c r="DY760" s="98">
        <v>44592</v>
      </c>
      <c r="DZ760" s="75" t="str">
        <f t="shared" si="467"/>
        <v>SI</v>
      </c>
      <c r="EA760" s="98"/>
      <c r="EB760" s="75" t="str">
        <f t="shared" si="468"/>
        <v>NO</v>
      </c>
      <c r="EC760" s="98" t="s">
        <v>807</v>
      </c>
      <c r="ED760" s="92" t="s">
        <v>1530</v>
      </c>
      <c r="EE760" s="92"/>
      <c r="EF760" s="98" t="s">
        <v>807</v>
      </c>
      <c r="EG760" s="94"/>
      <c r="EH760" s="99"/>
      <c r="EI760" s="99" t="s">
        <v>807</v>
      </c>
      <c r="EJ760" s="99"/>
      <c r="EK760" s="101">
        <v>44586</v>
      </c>
      <c r="EL760" s="92">
        <v>0.78</v>
      </c>
      <c r="EM760" s="103">
        <v>44586</v>
      </c>
      <c r="EN760" s="102">
        <v>91</v>
      </c>
      <c r="EO760" s="101">
        <v>44586</v>
      </c>
      <c r="EP760" s="92">
        <v>204</v>
      </c>
      <c r="EQ760" s="101">
        <v>44586</v>
      </c>
      <c r="ER760" s="99">
        <f t="shared" si="492"/>
        <v>120</v>
      </c>
      <c r="ES760" s="101">
        <v>44586</v>
      </c>
      <c r="ET760" s="192">
        <v>59.8</v>
      </c>
      <c r="EU760" s="101">
        <v>44586</v>
      </c>
      <c r="EV760" s="92">
        <v>121</v>
      </c>
      <c r="EW760" s="101">
        <v>44525</v>
      </c>
      <c r="EX760" s="92"/>
      <c r="EY760" s="103">
        <v>44586</v>
      </c>
      <c r="EZ760" s="92">
        <v>6.7</v>
      </c>
      <c r="FA760" s="102"/>
      <c r="FB760" s="102"/>
      <c r="FC760" s="92"/>
      <c r="FD760" s="92"/>
      <c r="FE760" s="103">
        <v>44586</v>
      </c>
      <c r="FF760" s="105">
        <v>17.3</v>
      </c>
      <c r="FG760" s="101">
        <v>44586</v>
      </c>
      <c r="FH760" s="104" t="s">
        <v>2029</v>
      </c>
      <c r="FI760" s="92"/>
      <c r="FJ760" s="94"/>
      <c r="FK760" s="92"/>
      <c r="FL760" s="97">
        <v>44896</v>
      </c>
      <c r="FM760" s="98" t="s">
        <v>1530</v>
      </c>
      <c r="FN760" s="97">
        <v>44986</v>
      </c>
      <c r="FO760" s="107"/>
      <c r="FP760" s="92" t="s">
        <v>132</v>
      </c>
      <c r="FQ760" s="92" t="s">
        <v>132</v>
      </c>
      <c r="FR760" s="92" t="s">
        <v>132</v>
      </c>
      <c r="FS760" s="107" t="s">
        <v>807</v>
      </c>
      <c r="FT760" s="92" t="s">
        <v>132</v>
      </c>
      <c r="FU760" s="92"/>
      <c r="GM760" s="102"/>
    </row>
    <row r="761" spans="1:195" s="75" customFormat="1" x14ac:dyDescent="0.25">
      <c r="A761" s="85">
        <v>2022</v>
      </c>
      <c r="B761" s="76">
        <v>44926</v>
      </c>
      <c r="C761" s="85" t="s">
        <v>121</v>
      </c>
      <c r="D761" s="85" t="s">
        <v>122</v>
      </c>
      <c r="E761" s="85" t="s">
        <v>123</v>
      </c>
      <c r="F761" s="77">
        <f t="shared" si="472"/>
        <v>760</v>
      </c>
      <c r="G761" s="85" t="s">
        <v>1586</v>
      </c>
      <c r="H761" s="85">
        <v>86</v>
      </c>
      <c r="I761" s="85" t="s">
        <v>797</v>
      </c>
      <c r="J761" s="217" t="s">
        <v>911</v>
      </c>
      <c r="K761" s="77" t="str">
        <f>VLOOKUP(J761,[1]CodMpios!$B$1075:$E$1087,4,FALSE)</f>
        <v>86568 - Puerto Asís</v>
      </c>
      <c r="L761" s="77" t="str">
        <f>VLOOKUP($J761,[1]Coord_Mpios_X_Y!$B$102:$K$114,9,FALSE)</f>
        <v>0,478611463602</v>
      </c>
      <c r="M761" s="77" t="str">
        <f>VLOOKUP($J761,[1]Coord_Mpios_X_Y!$B$102:$K$114,10,FALSE)</f>
        <v>-76,328200149562</v>
      </c>
      <c r="N761" s="86" t="s">
        <v>1775</v>
      </c>
      <c r="O761" s="86" t="s">
        <v>1776</v>
      </c>
      <c r="P761" s="218"/>
      <c r="Q761" s="85" t="s">
        <v>126</v>
      </c>
      <c r="R761" s="108">
        <v>41100762</v>
      </c>
      <c r="S761" s="62" t="str">
        <f t="shared" si="453"/>
        <v>CC41100762</v>
      </c>
      <c r="T761" s="91" t="s">
        <v>733</v>
      </c>
      <c r="U761" s="85" t="s">
        <v>548</v>
      </c>
      <c r="V761" s="91" t="s">
        <v>650</v>
      </c>
      <c r="W761" s="85" t="s">
        <v>335</v>
      </c>
      <c r="X761" s="87">
        <v>23359</v>
      </c>
      <c r="Y761" s="89">
        <f t="shared" si="469"/>
        <v>63</v>
      </c>
      <c r="Z761" s="63">
        <f>VLOOKUP($Y761,[1]Edades!$A$3:$H$153,4,FALSE)</f>
        <v>6</v>
      </c>
      <c r="AA761" s="63" t="str">
        <f>VLOOKUP($Y761,[1]Edades!$A$3:$H$153,6,FALSE)</f>
        <v>6 - Persona mayor</v>
      </c>
      <c r="AB761" s="63">
        <f>VLOOKUP($Y761,[1]Edades!$A$3:$H$153,7,FALSE)</f>
        <v>13</v>
      </c>
      <c r="AC761" s="63" t="str">
        <f>VLOOKUP($Y761,[1]Edades!$A$3:$H$153,8,FALSE)</f>
        <v>60-64</v>
      </c>
      <c r="AD761" s="91" t="s">
        <v>1590</v>
      </c>
      <c r="AE761" s="85">
        <v>2</v>
      </c>
      <c r="AF761" s="85" t="s">
        <v>807</v>
      </c>
      <c r="AG761" s="86" t="s">
        <v>1777</v>
      </c>
      <c r="AH761" s="85" t="s">
        <v>807</v>
      </c>
      <c r="AI761" s="85" t="s">
        <v>1595</v>
      </c>
      <c r="AJ761" s="85" t="s">
        <v>1591</v>
      </c>
      <c r="AK761" s="117" t="s">
        <v>1775</v>
      </c>
      <c r="AL761" s="117" t="s">
        <v>1601</v>
      </c>
      <c r="AM761" s="85" t="s">
        <v>1786</v>
      </c>
      <c r="AN761" s="85" t="s">
        <v>131</v>
      </c>
      <c r="AO761" s="85" t="s">
        <v>131</v>
      </c>
      <c r="AP761" s="85" t="s">
        <v>131</v>
      </c>
      <c r="AQ761" s="75" t="s">
        <v>1841</v>
      </c>
      <c r="AR761" s="53" t="str">
        <f t="shared" si="470"/>
        <v>86568 - Puerto Asís</v>
      </c>
      <c r="AS761" s="85" t="s">
        <v>1655</v>
      </c>
      <c r="AT761" s="88">
        <v>3115251003</v>
      </c>
      <c r="AU761" s="85" t="s">
        <v>1219</v>
      </c>
      <c r="AV761" s="85"/>
      <c r="AW761" s="85"/>
      <c r="AX761" s="85"/>
      <c r="AY761" s="85"/>
      <c r="AZ761" s="85"/>
      <c r="BA761" s="85">
        <v>86</v>
      </c>
      <c r="BB761" s="85" t="s">
        <v>1778</v>
      </c>
      <c r="BC761" s="85">
        <v>86568</v>
      </c>
      <c r="BD761" s="85" t="s">
        <v>1655</v>
      </c>
      <c r="BE761" s="89">
        <v>860010017201</v>
      </c>
      <c r="BF761" s="49" t="s">
        <v>1081</v>
      </c>
      <c r="BG761" s="85" t="s">
        <v>1779</v>
      </c>
      <c r="BH761" s="85" t="s">
        <v>1780</v>
      </c>
      <c r="BI761" s="85">
        <v>4201616</v>
      </c>
      <c r="BJ761" s="85"/>
      <c r="BK761" s="85"/>
      <c r="BL761" s="85" t="s">
        <v>807</v>
      </c>
      <c r="BM761" s="85" t="s">
        <v>130</v>
      </c>
      <c r="BN761" s="85" t="s">
        <v>132</v>
      </c>
      <c r="BO761" s="85">
        <v>0</v>
      </c>
      <c r="BP761" s="85" t="s">
        <v>132</v>
      </c>
      <c r="BQ761" s="85" t="s">
        <v>132</v>
      </c>
      <c r="BR761" s="85" t="s">
        <v>807</v>
      </c>
      <c r="BS761" s="85" t="s">
        <v>807</v>
      </c>
      <c r="BT761" s="90">
        <v>44637</v>
      </c>
      <c r="BU761" s="85" t="s">
        <v>1677</v>
      </c>
      <c r="BV761" s="85" t="s">
        <v>130</v>
      </c>
      <c r="BW761" s="91" t="s">
        <v>1808</v>
      </c>
      <c r="BX761" s="85"/>
      <c r="BY761" s="85" t="s">
        <v>132</v>
      </c>
      <c r="BZ761" s="85" t="s">
        <v>807</v>
      </c>
      <c r="CA761" s="85" t="s">
        <v>807</v>
      </c>
      <c r="CB761" s="85"/>
      <c r="CC761" s="85"/>
      <c r="CD761" s="85" t="s">
        <v>131</v>
      </c>
      <c r="CE761" s="88" t="s">
        <v>1681</v>
      </c>
      <c r="CF761" s="80" t="str">
        <f t="shared" si="484"/>
        <v>HTA</v>
      </c>
      <c r="CG761" s="109">
        <v>84</v>
      </c>
      <c r="CH761" s="95">
        <v>165</v>
      </c>
      <c r="CI761" s="50">
        <f t="shared" si="454"/>
        <v>30.853994490358129</v>
      </c>
      <c r="CJ761" s="18" t="str">
        <f t="shared" si="455"/>
        <v>OBESIDAD</v>
      </c>
      <c r="CK761" s="95">
        <f>Hoja1!L763</f>
        <v>20</v>
      </c>
      <c r="CL761" s="10" t="s">
        <v>1114</v>
      </c>
      <c r="CM761" s="94" t="s">
        <v>1221</v>
      </c>
      <c r="CN761" s="92"/>
      <c r="CO761" s="75">
        <v>1</v>
      </c>
      <c r="CP761" s="119" t="str">
        <f t="shared" si="490"/>
        <v>01/01/1800</v>
      </c>
      <c r="CQ761" s="75">
        <v>2</v>
      </c>
      <c r="CR761" s="65" t="s">
        <v>1222</v>
      </c>
      <c r="CS761" s="75">
        <v>0</v>
      </c>
      <c r="CT761" s="110" t="s">
        <v>131</v>
      </c>
      <c r="CU761" s="93" t="s">
        <v>807</v>
      </c>
      <c r="CV761" s="92"/>
      <c r="CW761" s="102">
        <v>150</v>
      </c>
      <c r="CX761" s="102">
        <v>95</v>
      </c>
      <c r="CY761" s="93" t="s">
        <v>807</v>
      </c>
      <c r="CZ761" s="92" t="s">
        <v>132</v>
      </c>
      <c r="DA761" s="75" t="s">
        <v>807</v>
      </c>
      <c r="DB761" s="92">
        <v>0</v>
      </c>
      <c r="DC761" s="75" t="str">
        <f t="shared" si="456"/>
        <v/>
      </c>
      <c r="DD761" s="16" t="str">
        <f t="shared" si="457"/>
        <v>PRESION ALTA</v>
      </c>
      <c r="DE761" s="16" t="str">
        <f t="shared" si="458"/>
        <v/>
      </c>
      <c r="DF761" s="16" t="str">
        <f t="shared" si="473"/>
        <v/>
      </c>
      <c r="DG761" s="16" t="str">
        <f t="shared" si="471"/>
        <v xml:space="preserve"> + PRESION ALTA +  + </v>
      </c>
      <c r="DH761" s="16" t="str">
        <f>VLOOKUP(DG761,Hoja3!$A$19:$B$41,2,FALSE)</f>
        <v>PRESION ALTA</v>
      </c>
      <c r="DI761" s="98">
        <v>43435</v>
      </c>
      <c r="DJ761" s="75" t="str">
        <f t="shared" si="460"/>
        <v>SI</v>
      </c>
      <c r="DL761" s="98"/>
      <c r="DM761" s="98">
        <v>44460</v>
      </c>
      <c r="DN761" s="75" t="str">
        <f t="shared" si="461"/>
        <v>SI</v>
      </c>
      <c r="DO761" s="98"/>
      <c r="DP761" s="75" t="str">
        <f t="shared" si="462"/>
        <v>NO</v>
      </c>
      <c r="DQ761" s="98"/>
      <c r="DR761" s="75" t="str">
        <f t="shared" si="463"/>
        <v>NO</v>
      </c>
      <c r="DS761" s="98">
        <v>43167</v>
      </c>
      <c r="DT761" s="75" t="str">
        <f t="shared" si="464"/>
        <v>SI</v>
      </c>
      <c r="DU761" s="98"/>
      <c r="DV761" s="75" t="str">
        <f t="shared" si="465"/>
        <v>NO</v>
      </c>
      <c r="DW761" s="98"/>
      <c r="DX761" s="75" t="str">
        <f t="shared" si="466"/>
        <v>NO</v>
      </c>
      <c r="DY761" s="98">
        <v>44357</v>
      </c>
      <c r="DZ761" s="75" t="str">
        <f t="shared" si="467"/>
        <v>SI</v>
      </c>
      <c r="EA761" s="98"/>
      <c r="EB761" s="75" t="str">
        <f t="shared" si="468"/>
        <v>NO</v>
      </c>
      <c r="EC761" s="98" t="s">
        <v>807</v>
      </c>
      <c r="ED761" s="92" t="s">
        <v>1530</v>
      </c>
      <c r="EE761" s="92"/>
      <c r="EF761" s="98" t="s">
        <v>807</v>
      </c>
      <c r="EG761" s="94"/>
      <c r="EH761" s="99"/>
      <c r="EI761" s="99" t="s">
        <v>807</v>
      </c>
      <c r="EJ761" s="99"/>
      <c r="EK761" s="101">
        <v>44349</v>
      </c>
      <c r="EL761" s="92">
        <v>0.77</v>
      </c>
      <c r="EM761" s="103">
        <v>44349</v>
      </c>
      <c r="EN761" s="102">
        <v>105</v>
      </c>
      <c r="EO761" s="101">
        <v>44349</v>
      </c>
      <c r="EP761" s="92">
        <v>162</v>
      </c>
      <c r="EQ761" s="101">
        <v>44349</v>
      </c>
      <c r="ER761" s="99">
        <f t="shared" si="492"/>
        <v>84.1</v>
      </c>
      <c r="ES761" s="101">
        <v>44349</v>
      </c>
      <c r="ET761" s="192">
        <v>48.1</v>
      </c>
      <c r="EU761" s="101">
        <v>44349</v>
      </c>
      <c r="EV761" s="92">
        <v>149</v>
      </c>
      <c r="EW761" s="111">
        <v>44070</v>
      </c>
      <c r="EX761" s="92"/>
      <c r="EY761" s="103"/>
      <c r="EZ761" s="92"/>
      <c r="FA761" s="102"/>
      <c r="FB761" s="102"/>
      <c r="FC761" s="92"/>
      <c r="FD761" s="92"/>
      <c r="FE761" s="103">
        <v>43788</v>
      </c>
      <c r="FF761" s="105">
        <v>32</v>
      </c>
      <c r="FG761" s="101">
        <v>43788</v>
      </c>
      <c r="FH761" s="104" t="s">
        <v>2020</v>
      </c>
      <c r="FI761" s="92"/>
      <c r="FJ761" s="94"/>
      <c r="FK761" s="92"/>
      <c r="FL761" s="97">
        <v>44910</v>
      </c>
      <c r="FM761" s="98" t="s">
        <v>1530</v>
      </c>
      <c r="FN761" s="97">
        <v>45000</v>
      </c>
      <c r="FO761" s="107"/>
      <c r="FP761" s="92" t="s">
        <v>132</v>
      </c>
      <c r="FQ761" s="92" t="s">
        <v>132</v>
      </c>
      <c r="FR761" s="92" t="s">
        <v>132</v>
      </c>
      <c r="FS761" s="107" t="s">
        <v>807</v>
      </c>
      <c r="FT761" s="92" t="s">
        <v>132</v>
      </c>
      <c r="FU761" s="92"/>
      <c r="GM761" s="102"/>
    </row>
    <row r="762" spans="1:195" s="75" customFormat="1" x14ac:dyDescent="0.25">
      <c r="A762" s="85">
        <v>2022</v>
      </c>
      <c r="B762" s="76">
        <v>44926</v>
      </c>
      <c r="C762" s="85" t="s">
        <v>121</v>
      </c>
      <c r="D762" s="85" t="s">
        <v>122</v>
      </c>
      <c r="E762" s="85" t="s">
        <v>123</v>
      </c>
      <c r="F762" s="77">
        <f t="shared" si="472"/>
        <v>761</v>
      </c>
      <c r="G762" s="85" t="s">
        <v>1586</v>
      </c>
      <c r="H762" s="85">
        <v>86</v>
      </c>
      <c r="I762" s="85" t="s">
        <v>797</v>
      </c>
      <c r="J762" s="217" t="s">
        <v>911</v>
      </c>
      <c r="K762" s="77" t="str">
        <f>VLOOKUP(J762,[1]CodMpios!$B$1075:$E$1087,4,FALSE)</f>
        <v>86568 - Puerto Asís</v>
      </c>
      <c r="L762" s="77" t="str">
        <f>VLOOKUP($J762,[1]Coord_Mpios_X_Y!$B$102:$K$114,9,FALSE)</f>
        <v>0,478611463602</v>
      </c>
      <c r="M762" s="77" t="str">
        <f>VLOOKUP($J762,[1]Coord_Mpios_X_Y!$B$102:$K$114,10,FALSE)</f>
        <v>-76,328200149562</v>
      </c>
      <c r="N762" s="86" t="s">
        <v>1592</v>
      </c>
      <c r="O762" s="86" t="s">
        <v>1776</v>
      </c>
      <c r="P762" s="218"/>
      <c r="Q762" s="85" t="s">
        <v>126</v>
      </c>
      <c r="R762" s="108">
        <v>41100887</v>
      </c>
      <c r="S762" s="62" t="str">
        <f t="shared" si="453"/>
        <v>CC41100887</v>
      </c>
      <c r="T762" s="91" t="s">
        <v>579</v>
      </c>
      <c r="U762" s="85" t="s">
        <v>530</v>
      </c>
      <c r="V762" s="85" t="s">
        <v>262</v>
      </c>
      <c r="W762" s="85" t="s">
        <v>815</v>
      </c>
      <c r="X762" s="87">
        <v>19687</v>
      </c>
      <c r="Y762" s="89">
        <f t="shared" si="469"/>
        <v>53</v>
      </c>
      <c r="Z762" s="63">
        <f>VLOOKUP($Y762,[1]Edades!$A$3:$H$153,4,FALSE)</f>
        <v>5</v>
      </c>
      <c r="AA762" s="63" t="str">
        <f>VLOOKUP($Y762,[1]Edades!$A$3:$H$153,6,FALSE)</f>
        <v>5 - Adultez</v>
      </c>
      <c r="AB762" s="63">
        <f>VLOOKUP($Y762,[1]Edades!$A$3:$H$153,7,FALSE)</f>
        <v>11</v>
      </c>
      <c r="AC762" s="63" t="str">
        <f>VLOOKUP($Y762,[1]Edades!$A$3:$H$153,8,FALSE)</f>
        <v>50-54</v>
      </c>
      <c r="AD762" s="91" t="s">
        <v>1590</v>
      </c>
      <c r="AE762" s="85">
        <v>2</v>
      </c>
      <c r="AF762" s="85" t="s">
        <v>807</v>
      </c>
      <c r="AG762" s="86" t="s">
        <v>1777</v>
      </c>
      <c r="AH762" s="85" t="s">
        <v>807</v>
      </c>
      <c r="AI762" s="85" t="s">
        <v>807</v>
      </c>
      <c r="AJ762" s="85" t="s">
        <v>807</v>
      </c>
      <c r="AK762" s="86" t="s">
        <v>1592</v>
      </c>
      <c r="AL762" s="86" t="s">
        <v>1601</v>
      </c>
      <c r="AM762" s="85" t="s">
        <v>1786</v>
      </c>
      <c r="AN762" s="85" t="s">
        <v>131</v>
      </c>
      <c r="AO762" s="85" t="s">
        <v>131</v>
      </c>
      <c r="AP762" s="85" t="s">
        <v>131</v>
      </c>
      <c r="AQ762" s="75" t="s">
        <v>1841</v>
      </c>
      <c r="AR762" s="53" t="str">
        <f t="shared" si="470"/>
        <v>86568 - Puerto Asís</v>
      </c>
      <c r="AS762" s="85" t="s">
        <v>1655</v>
      </c>
      <c r="AT762" s="85">
        <v>3202418985</v>
      </c>
      <c r="AU762" s="85" t="s">
        <v>1219</v>
      </c>
      <c r="AV762" s="85"/>
      <c r="AW762" s="85"/>
      <c r="AX762" s="85"/>
      <c r="AY762" s="85"/>
      <c r="AZ762" s="85"/>
      <c r="BA762" s="85">
        <v>86</v>
      </c>
      <c r="BB762" s="85" t="s">
        <v>1778</v>
      </c>
      <c r="BC762" s="85">
        <v>86568</v>
      </c>
      <c r="BD762" s="85" t="s">
        <v>1655</v>
      </c>
      <c r="BE762" s="89">
        <v>860010017201</v>
      </c>
      <c r="BF762" s="49" t="s">
        <v>1081</v>
      </c>
      <c r="BG762" s="85" t="s">
        <v>1779</v>
      </c>
      <c r="BH762" s="85" t="s">
        <v>1780</v>
      </c>
      <c r="BI762" s="85">
        <v>4201616</v>
      </c>
      <c r="BJ762" s="85"/>
      <c r="BK762" s="85"/>
      <c r="BL762" s="85" t="s">
        <v>807</v>
      </c>
      <c r="BM762" s="85" t="s">
        <v>130</v>
      </c>
      <c r="BN762" s="85" t="s">
        <v>132</v>
      </c>
      <c r="BO762" s="85">
        <v>0</v>
      </c>
      <c r="BP762" s="85" t="s">
        <v>132</v>
      </c>
      <c r="BQ762" s="85" t="s">
        <v>132</v>
      </c>
      <c r="BR762" s="85" t="s">
        <v>807</v>
      </c>
      <c r="BS762" s="85" t="s">
        <v>807</v>
      </c>
      <c r="BT762" s="90">
        <v>44623</v>
      </c>
      <c r="BU762" s="85" t="s">
        <v>1677</v>
      </c>
      <c r="BV762" s="85" t="s">
        <v>130</v>
      </c>
      <c r="BW762" s="85" t="s">
        <v>807</v>
      </c>
      <c r="BX762" s="85"/>
      <c r="BY762" s="85" t="s">
        <v>132</v>
      </c>
      <c r="BZ762" s="85" t="s">
        <v>807</v>
      </c>
      <c r="CA762" s="85" t="s">
        <v>807</v>
      </c>
      <c r="CB762" s="85"/>
      <c r="CC762" s="85"/>
      <c r="CD762" s="85" t="s">
        <v>131</v>
      </c>
      <c r="CE762" s="88" t="s">
        <v>1681</v>
      </c>
      <c r="CF762" s="80" t="str">
        <f t="shared" si="484"/>
        <v>HTA</v>
      </c>
      <c r="CG762" s="109">
        <v>63</v>
      </c>
      <c r="CH762" s="95">
        <v>159</v>
      </c>
      <c r="CI762" s="50">
        <f t="shared" si="454"/>
        <v>24.919900320398717</v>
      </c>
      <c r="CJ762" s="18" t="str">
        <f t="shared" si="455"/>
        <v>NORMAL</v>
      </c>
      <c r="CK762" s="95">
        <f>Hoja1!L764</f>
        <v>16</v>
      </c>
      <c r="CL762" s="10" t="s">
        <v>1113</v>
      </c>
      <c r="CM762" s="94" t="s">
        <v>1221</v>
      </c>
      <c r="CN762" s="92"/>
      <c r="CO762" s="75">
        <v>1</v>
      </c>
      <c r="CP762" s="119" t="str">
        <f t="shared" si="490"/>
        <v>01/01/1800</v>
      </c>
      <c r="CQ762" s="75">
        <v>2</v>
      </c>
      <c r="CR762" s="65" t="s">
        <v>1222</v>
      </c>
      <c r="CS762" s="75">
        <v>0</v>
      </c>
      <c r="CT762" s="110" t="s">
        <v>131</v>
      </c>
      <c r="CU762" s="93" t="s">
        <v>807</v>
      </c>
      <c r="CV762" s="92"/>
      <c r="CW762" s="102">
        <v>130</v>
      </c>
      <c r="CX762" s="102">
        <v>80</v>
      </c>
      <c r="CY762" s="93" t="s">
        <v>807</v>
      </c>
      <c r="CZ762" s="92" t="s">
        <v>130</v>
      </c>
      <c r="DA762" s="75" t="s">
        <v>807</v>
      </c>
      <c r="DB762" s="92">
        <v>0</v>
      </c>
      <c r="DC762" s="75" t="str">
        <f t="shared" si="456"/>
        <v/>
      </c>
      <c r="DD762" s="16" t="str">
        <f t="shared" si="457"/>
        <v/>
      </c>
      <c r="DE762" s="16" t="str">
        <f t="shared" si="458"/>
        <v/>
      </c>
      <c r="DF762" s="16" t="str">
        <f t="shared" si="473"/>
        <v/>
      </c>
      <c r="DG762" s="16" t="str">
        <f t="shared" si="471"/>
        <v xml:space="preserve"> +  +  + </v>
      </c>
      <c r="DH762" s="16" t="str">
        <f>E762</f>
        <v>HTA</v>
      </c>
      <c r="DI762" s="98">
        <v>44357</v>
      </c>
      <c r="DJ762" s="75" t="str">
        <f t="shared" si="460"/>
        <v>SI</v>
      </c>
      <c r="DL762" s="98"/>
      <c r="DM762" s="98">
        <v>44356</v>
      </c>
      <c r="DN762" s="75" t="str">
        <f t="shared" si="461"/>
        <v>SI</v>
      </c>
      <c r="DO762" s="98"/>
      <c r="DP762" s="75" t="str">
        <f t="shared" si="462"/>
        <v>NO</v>
      </c>
      <c r="DQ762" s="98"/>
      <c r="DR762" s="75" t="str">
        <f t="shared" si="463"/>
        <v>NO</v>
      </c>
      <c r="DS762" s="98">
        <v>43770</v>
      </c>
      <c r="DT762" s="75" t="str">
        <f t="shared" si="464"/>
        <v>SI</v>
      </c>
      <c r="DU762" s="98"/>
      <c r="DV762" s="75" t="str">
        <f t="shared" si="465"/>
        <v>NO</v>
      </c>
      <c r="DW762" s="98"/>
      <c r="DX762" s="75" t="str">
        <f t="shared" si="466"/>
        <v>NO</v>
      </c>
      <c r="DY762" s="98">
        <v>44309</v>
      </c>
      <c r="DZ762" s="75" t="str">
        <f t="shared" si="467"/>
        <v>SI</v>
      </c>
      <c r="EA762" s="98"/>
      <c r="EB762" s="75" t="str">
        <f t="shared" si="468"/>
        <v>NO</v>
      </c>
      <c r="EC762" s="98" t="s">
        <v>807</v>
      </c>
      <c r="ED762" s="92" t="s">
        <v>1530</v>
      </c>
      <c r="EE762" s="92"/>
      <c r="EF762" s="98" t="s">
        <v>807</v>
      </c>
      <c r="EG762" s="94"/>
      <c r="EH762" s="99"/>
      <c r="EI762" s="99" t="s">
        <v>807</v>
      </c>
      <c r="EJ762" s="99"/>
      <c r="EK762" s="101">
        <v>44313</v>
      </c>
      <c r="EL762" s="92">
        <v>0.8</v>
      </c>
      <c r="EM762" s="103">
        <v>44313</v>
      </c>
      <c r="EN762" s="102">
        <v>91.8</v>
      </c>
      <c r="EO762" s="101">
        <v>44313</v>
      </c>
      <c r="EP762" s="92">
        <v>215</v>
      </c>
      <c r="EQ762" s="101">
        <v>44313</v>
      </c>
      <c r="ER762" s="99">
        <f t="shared" si="492"/>
        <v>133.13999999999999</v>
      </c>
      <c r="ES762" s="101">
        <v>44313</v>
      </c>
      <c r="ET762" s="192">
        <v>40.5</v>
      </c>
      <c r="EU762" s="101">
        <v>44313</v>
      </c>
      <c r="EV762" s="92">
        <v>206.8</v>
      </c>
      <c r="EW762" s="101">
        <v>44677</v>
      </c>
      <c r="EX762" s="92"/>
      <c r="EY762" s="103"/>
      <c r="EZ762" s="92"/>
      <c r="FA762" s="102"/>
      <c r="FB762" s="102"/>
      <c r="FC762" s="92"/>
      <c r="FD762" s="92"/>
      <c r="FE762" s="103">
        <v>43775</v>
      </c>
      <c r="FF762" s="105">
        <v>6.6</v>
      </c>
      <c r="FG762" s="101">
        <v>44313</v>
      </c>
      <c r="FH762" s="104" t="s">
        <v>2143</v>
      </c>
      <c r="FI762" s="92"/>
      <c r="FJ762" s="94"/>
      <c r="FK762" s="92"/>
      <c r="FL762" s="97">
        <v>44623</v>
      </c>
      <c r="FM762" s="98" t="s">
        <v>1530</v>
      </c>
      <c r="FN762" s="97">
        <v>44715</v>
      </c>
      <c r="FO762" s="107" t="s">
        <v>807</v>
      </c>
      <c r="FP762" s="92" t="s">
        <v>132</v>
      </c>
      <c r="FQ762" s="92" t="s">
        <v>132</v>
      </c>
      <c r="FR762" s="92" t="s">
        <v>132</v>
      </c>
      <c r="FS762" s="107" t="s">
        <v>807</v>
      </c>
      <c r="FT762" s="92" t="s">
        <v>132</v>
      </c>
      <c r="FU762" s="92"/>
      <c r="GM762" s="102"/>
    </row>
    <row r="763" spans="1:195" s="75" customFormat="1" x14ac:dyDescent="0.25">
      <c r="A763" s="85">
        <v>2022</v>
      </c>
      <c r="B763" s="76">
        <v>44926</v>
      </c>
      <c r="C763" s="85" t="s">
        <v>121</v>
      </c>
      <c r="D763" s="85" t="s">
        <v>122</v>
      </c>
      <c r="E763" s="85" t="s">
        <v>1475</v>
      </c>
      <c r="F763" s="77">
        <f t="shared" si="472"/>
        <v>762</v>
      </c>
      <c r="G763" s="85" t="s">
        <v>1586</v>
      </c>
      <c r="H763" s="85">
        <v>86</v>
      </c>
      <c r="I763" s="85" t="s">
        <v>797</v>
      </c>
      <c r="J763" s="217" t="s">
        <v>899</v>
      </c>
      <c r="K763" s="77" t="str">
        <f>VLOOKUP(J763,[1]CodMpios!$B$1075:$E$1087,4,FALSE)</f>
        <v>86320 - Orito</v>
      </c>
      <c r="L763" s="77" t="str">
        <f>VLOOKUP($J763,[1]Coord_Mpios_X_Y!$B$102:$K$114,9,FALSE)</f>
        <v>0,673756322544</v>
      </c>
      <c r="M763" s="77" t="str">
        <f>VLOOKUP($J763,[1]Coord_Mpios_X_Y!$B$102:$K$114,10,FALSE)</f>
        <v>-76,943139228782</v>
      </c>
      <c r="N763" s="86" t="s">
        <v>1775</v>
      </c>
      <c r="O763" s="86" t="s">
        <v>1776</v>
      </c>
      <c r="P763" s="218"/>
      <c r="Q763" s="85" t="s">
        <v>126</v>
      </c>
      <c r="R763" s="85">
        <v>41100914</v>
      </c>
      <c r="S763" s="62" t="str">
        <f t="shared" si="453"/>
        <v>CC41100914</v>
      </c>
      <c r="T763" s="85" t="s">
        <v>507</v>
      </c>
      <c r="U763" s="85" t="s">
        <v>133</v>
      </c>
      <c r="V763" s="85" t="s">
        <v>256</v>
      </c>
      <c r="W763" s="85" t="s">
        <v>191</v>
      </c>
      <c r="X763" s="87">
        <v>20009</v>
      </c>
      <c r="Y763" s="89">
        <f t="shared" si="469"/>
        <v>54</v>
      </c>
      <c r="Z763" s="63">
        <f>VLOOKUP($Y763,[1]Edades!$A$3:$H$153,4,FALSE)</f>
        <v>5</v>
      </c>
      <c r="AA763" s="63" t="str">
        <f>VLOOKUP($Y763,[1]Edades!$A$3:$H$153,6,FALSE)</f>
        <v>5 - Adultez</v>
      </c>
      <c r="AB763" s="63">
        <f>VLOOKUP($Y763,[1]Edades!$A$3:$H$153,7,FALSE)</f>
        <v>11</v>
      </c>
      <c r="AC763" s="63" t="str">
        <f>VLOOKUP($Y763,[1]Edades!$A$3:$H$153,8,FALSE)</f>
        <v>50-54</v>
      </c>
      <c r="AD763" s="91" t="s">
        <v>1590</v>
      </c>
      <c r="AE763" s="85">
        <v>2</v>
      </c>
      <c r="AF763" s="85" t="s">
        <v>807</v>
      </c>
      <c r="AG763" s="86" t="s">
        <v>556</v>
      </c>
      <c r="AH763" s="86" t="s">
        <v>130</v>
      </c>
      <c r="AI763" s="85" t="s">
        <v>807</v>
      </c>
      <c r="AJ763" s="85" t="s">
        <v>807</v>
      </c>
      <c r="AK763" s="86" t="s">
        <v>1775</v>
      </c>
      <c r="AL763" s="85" t="s">
        <v>807</v>
      </c>
      <c r="AM763" s="85" t="s">
        <v>1786</v>
      </c>
      <c r="AN763" s="85" t="s">
        <v>131</v>
      </c>
      <c r="AO763" s="85" t="s">
        <v>131</v>
      </c>
      <c r="AP763" s="85" t="s">
        <v>131</v>
      </c>
      <c r="AQ763" s="75" t="s">
        <v>1841</v>
      </c>
      <c r="AR763" s="53" t="str">
        <f t="shared" si="470"/>
        <v>86320 - Orito</v>
      </c>
      <c r="AS763" s="85" t="s">
        <v>1608</v>
      </c>
      <c r="AT763" s="88">
        <v>3124017832</v>
      </c>
      <c r="AU763" s="85" t="s">
        <v>1219</v>
      </c>
      <c r="AV763" s="85"/>
      <c r="AW763" s="85"/>
      <c r="AX763" s="85"/>
      <c r="AY763" s="85"/>
      <c r="AZ763" s="85"/>
      <c r="BA763" s="85">
        <v>86</v>
      </c>
      <c r="BB763" s="85" t="s">
        <v>1778</v>
      </c>
      <c r="BC763" s="85">
        <v>86320</v>
      </c>
      <c r="BD763" s="85" t="s">
        <v>1608</v>
      </c>
      <c r="BE763" s="89">
        <v>860010017201</v>
      </c>
      <c r="BF763" s="49" t="s">
        <v>1082</v>
      </c>
      <c r="BG763" s="85" t="s">
        <v>1779</v>
      </c>
      <c r="BH763" s="85" t="s">
        <v>1780</v>
      </c>
      <c r="BI763" s="85">
        <v>4201616</v>
      </c>
      <c r="BJ763" s="85"/>
      <c r="BK763" s="85"/>
      <c r="BL763" s="85" t="s">
        <v>807</v>
      </c>
      <c r="BM763" s="88" t="s">
        <v>132</v>
      </c>
      <c r="BN763" s="85" t="s">
        <v>132</v>
      </c>
      <c r="BO763" s="85">
        <v>0</v>
      </c>
      <c r="BP763" s="85" t="s">
        <v>132</v>
      </c>
      <c r="BQ763" s="85" t="s">
        <v>132</v>
      </c>
      <c r="BR763" s="85" t="s">
        <v>807</v>
      </c>
      <c r="BS763" s="85" t="s">
        <v>807</v>
      </c>
      <c r="BT763" s="90"/>
      <c r="BU763" s="85" t="s">
        <v>1677</v>
      </c>
      <c r="BV763" s="85" t="s">
        <v>130</v>
      </c>
      <c r="BW763" s="91" t="s">
        <v>1808</v>
      </c>
      <c r="BX763" s="85"/>
      <c r="BY763" s="88" t="s">
        <v>130</v>
      </c>
      <c r="BZ763" s="85" t="s">
        <v>807</v>
      </c>
      <c r="CA763" s="85" t="s">
        <v>807</v>
      </c>
      <c r="CB763" s="85"/>
      <c r="CC763" s="85"/>
      <c r="CD763" s="85" t="s">
        <v>131</v>
      </c>
      <c r="CE763" s="88" t="s">
        <v>1681</v>
      </c>
      <c r="CF763" s="80" t="str">
        <f t="shared" si="484"/>
        <v>HTA + DM</v>
      </c>
      <c r="CG763" s="98"/>
      <c r="CH763" s="98"/>
      <c r="CI763" s="50" t="e">
        <f t="shared" si="454"/>
        <v>#DIV/0!</v>
      </c>
      <c r="CJ763" s="18" t="str">
        <f t="shared" si="455"/>
        <v>SIN DATO</v>
      </c>
      <c r="CK763" s="95">
        <f>Hoja1!L765</f>
        <v>19</v>
      </c>
      <c r="CL763" s="10" t="s">
        <v>1113</v>
      </c>
      <c r="CM763" s="94" t="s">
        <v>1221</v>
      </c>
      <c r="CN763" s="92"/>
      <c r="CO763" s="75">
        <v>1</v>
      </c>
      <c r="CP763" s="119" t="str">
        <f t="shared" si="490"/>
        <v>01/01/1800</v>
      </c>
      <c r="CQ763" s="75">
        <v>1</v>
      </c>
      <c r="CR763" s="94" t="s">
        <v>1221</v>
      </c>
      <c r="CS763" s="75">
        <v>1</v>
      </c>
      <c r="CT763" s="94" t="s">
        <v>1707</v>
      </c>
      <c r="CU763" s="93" t="s">
        <v>807</v>
      </c>
      <c r="CV763" s="92"/>
      <c r="CW763" s="93">
        <v>120</v>
      </c>
      <c r="CX763" s="92">
        <v>80</v>
      </c>
      <c r="CY763" s="93" t="s">
        <v>807</v>
      </c>
      <c r="CZ763" s="92" t="s">
        <v>130</v>
      </c>
      <c r="DA763" s="75" t="s">
        <v>807</v>
      </c>
      <c r="DB763" s="92">
        <v>0</v>
      </c>
      <c r="DC763" s="75" t="str">
        <f t="shared" si="456"/>
        <v/>
      </c>
      <c r="DD763" s="16" t="str">
        <f t="shared" si="457"/>
        <v/>
      </c>
      <c r="DE763" s="16" t="str">
        <f t="shared" si="458"/>
        <v/>
      </c>
      <c r="DF763" s="16" t="str">
        <f t="shared" si="473"/>
        <v/>
      </c>
      <c r="DG763" s="16" t="str">
        <f t="shared" si="471"/>
        <v xml:space="preserve"> +  +  + </v>
      </c>
      <c r="DH763" s="16" t="str">
        <f>E763</f>
        <v>HTA + DM</v>
      </c>
      <c r="DI763" s="98"/>
      <c r="DJ763" s="75" t="str">
        <f t="shared" si="460"/>
        <v>NO</v>
      </c>
      <c r="DL763" s="98"/>
      <c r="DM763" s="98">
        <v>44187</v>
      </c>
      <c r="DN763" s="75" t="str">
        <f t="shared" si="461"/>
        <v>SI</v>
      </c>
      <c r="DO763" s="98"/>
      <c r="DP763" s="75" t="str">
        <f t="shared" si="462"/>
        <v>NO</v>
      </c>
      <c r="DQ763" s="98"/>
      <c r="DR763" s="75" t="str">
        <f t="shared" si="463"/>
        <v>NO</v>
      </c>
      <c r="DS763" s="98"/>
      <c r="DT763" s="75" t="str">
        <f t="shared" si="464"/>
        <v>NO</v>
      </c>
      <c r="DU763" s="98"/>
      <c r="DV763" s="75" t="str">
        <f t="shared" si="465"/>
        <v>NO</v>
      </c>
      <c r="DW763" s="98"/>
      <c r="DX763" s="75" t="str">
        <f t="shared" si="466"/>
        <v>NO</v>
      </c>
      <c r="DY763" s="98"/>
      <c r="DZ763" s="75" t="str">
        <f t="shared" si="467"/>
        <v>NO</v>
      </c>
      <c r="EA763" s="98"/>
      <c r="EB763" s="75" t="str">
        <f t="shared" si="468"/>
        <v>NO</v>
      </c>
      <c r="EC763" s="98" t="s">
        <v>807</v>
      </c>
      <c r="ED763" s="92" t="s">
        <v>1530</v>
      </c>
      <c r="EE763" s="92"/>
      <c r="EF763" s="98" t="s">
        <v>807</v>
      </c>
      <c r="EG763" s="94"/>
      <c r="EH763" s="99" t="s">
        <v>131</v>
      </c>
      <c r="EI763" s="99" t="s">
        <v>807</v>
      </c>
      <c r="EJ763" s="99"/>
      <c r="EK763" s="101">
        <v>44185</v>
      </c>
      <c r="EL763" s="92">
        <v>0.8</v>
      </c>
      <c r="EM763" s="103">
        <v>44185</v>
      </c>
      <c r="EN763" s="102">
        <v>105</v>
      </c>
      <c r="EO763" s="101">
        <v>44185</v>
      </c>
      <c r="EP763" s="92">
        <v>247</v>
      </c>
      <c r="EQ763" s="101">
        <v>44185</v>
      </c>
      <c r="ER763" s="99">
        <f t="shared" si="492"/>
        <v>191</v>
      </c>
      <c r="ES763" s="101">
        <v>44185</v>
      </c>
      <c r="ET763" s="192">
        <v>36</v>
      </c>
      <c r="EU763" s="101">
        <v>44185</v>
      </c>
      <c r="EV763" s="92">
        <v>100</v>
      </c>
      <c r="EW763" s="101"/>
      <c r="EX763" s="92"/>
      <c r="EY763" s="103">
        <v>44185</v>
      </c>
      <c r="EZ763" s="92">
        <v>10.3</v>
      </c>
      <c r="FA763" s="102"/>
      <c r="FB763" s="102"/>
      <c r="FC763" s="92"/>
      <c r="FD763" s="92"/>
      <c r="FE763" s="103"/>
      <c r="FF763" s="105"/>
      <c r="FG763" s="101"/>
      <c r="FH763" s="105"/>
      <c r="FI763" s="92"/>
      <c r="FJ763" s="94"/>
      <c r="FK763" s="92"/>
      <c r="FL763" s="97"/>
      <c r="FM763" s="98" t="s">
        <v>1530</v>
      </c>
      <c r="FN763" s="114"/>
      <c r="FO763" s="107" t="s">
        <v>807</v>
      </c>
      <c r="FP763" s="92" t="s">
        <v>132</v>
      </c>
      <c r="FQ763" s="92" t="s">
        <v>132</v>
      </c>
      <c r="FR763" s="92" t="s">
        <v>132</v>
      </c>
      <c r="FS763" s="107" t="s">
        <v>807</v>
      </c>
      <c r="FT763" s="92" t="s">
        <v>132</v>
      </c>
      <c r="FU763" s="92"/>
      <c r="GM763" s="102"/>
    </row>
    <row r="764" spans="1:195" s="75" customFormat="1" x14ac:dyDescent="0.25">
      <c r="A764" s="85">
        <v>2022</v>
      </c>
      <c r="B764" s="76">
        <v>44926</v>
      </c>
      <c r="C764" s="85" t="s">
        <v>121</v>
      </c>
      <c r="D764" s="85" t="s">
        <v>122</v>
      </c>
      <c r="E764" s="85" t="s">
        <v>1475</v>
      </c>
      <c r="F764" s="77">
        <f t="shared" si="472"/>
        <v>763</v>
      </c>
      <c r="G764" s="85" t="s">
        <v>1586</v>
      </c>
      <c r="H764" s="85">
        <v>86</v>
      </c>
      <c r="I764" s="85" t="s">
        <v>797</v>
      </c>
      <c r="J764" s="217" t="s">
        <v>911</v>
      </c>
      <c r="K764" s="77" t="str">
        <f>VLOOKUP(J764,[1]CodMpios!$B$1075:$E$1087,4,FALSE)</f>
        <v>86568 - Puerto Asís</v>
      </c>
      <c r="L764" s="77" t="str">
        <f>VLOOKUP($J764,[1]Coord_Mpios_X_Y!$B$102:$K$114,9,FALSE)</f>
        <v>0,478611463602</v>
      </c>
      <c r="M764" s="77" t="str">
        <f>VLOOKUP($J764,[1]Coord_Mpios_X_Y!$B$102:$K$114,10,FALSE)</f>
        <v>-76,328200149562</v>
      </c>
      <c r="N764" s="86" t="s">
        <v>1784</v>
      </c>
      <c r="O764" s="86" t="s">
        <v>1776</v>
      </c>
      <c r="P764" s="218"/>
      <c r="Q764" s="85" t="s">
        <v>126</v>
      </c>
      <c r="R764" s="108">
        <v>41101148</v>
      </c>
      <c r="S764" s="62" t="str">
        <f t="shared" si="453"/>
        <v>CC41101148</v>
      </c>
      <c r="T764" s="91" t="s">
        <v>160</v>
      </c>
      <c r="U764" s="85" t="s">
        <v>249</v>
      </c>
      <c r="V764" s="91" t="s">
        <v>917</v>
      </c>
      <c r="W764" s="85" t="s">
        <v>225</v>
      </c>
      <c r="X764" s="87">
        <v>20682</v>
      </c>
      <c r="Y764" s="89">
        <f t="shared" si="469"/>
        <v>56</v>
      </c>
      <c r="Z764" s="63">
        <f>VLOOKUP($Y764,[1]Edades!$A$3:$H$153,4,FALSE)</f>
        <v>5</v>
      </c>
      <c r="AA764" s="63" t="str">
        <f>VLOOKUP($Y764,[1]Edades!$A$3:$H$153,6,FALSE)</f>
        <v>5 - Adultez</v>
      </c>
      <c r="AB764" s="63">
        <f>VLOOKUP($Y764,[1]Edades!$A$3:$H$153,7,FALSE)</f>
        <v>12</v>
      </c>
      <c r="AC764" s="63" t="str">
        <f>VLOOKUP($Y764,[1]Edades!$A$3:$H$153,8,FALSE)</f>
        <v>55-59</v>
      </c>
      <c r="AD764" s="91" t="s">
        <v>1590</v>
      </c>
      <c r="AE764" s="85">
        <v>2</v>
      </c>
      <c r="AF764" s="85" t="s">
        <v>807</v>
      </c>
      <c r="AG764" s="86" t="s">
        <v>1777</v>
      </c>
      <c r="AH764" s="85" t="s">
        <v>807</v>
      </c>
      <c r="AI764" s="85" t="s">
        <v>807</v>
      </c>
      <c r="AJ764" s="85" t="s">
        <v>807</v>
      </c>
      <c r="AK764" s="86" t="s">
        <v>1784</v>
      </c>
      <c r="AL764" s="86" t="s">
        <v>1602</v>
      </c>
      <c r="AM764" s="85" t="s">
        <v>1786</v>
      </c>
      <c r="AN764" s="85" t="s">
        <v>131</v>
      </c>
      <c r="AO764" s="85" t="s">
        <v>131</v>
      </c>
      <c r="AP764" s="85" t="s">
        <v>131</v>
      </c>
      <c r="AQ764" s="75" t="s">
        <v>1841</v>
      </c>
      <c r="AR764" s="53" t="str">
        <f t="shared" si="470"/>
        <v>86568 - Puerto Asís</v>
      </c>
      <c r="AS764" s="85" t="s">
        <v>1655</v>
      </c>
      <c r="AT764" s="85">
        <v>3218008817</v>
      </c>
      <c r="AU764" s="85" t="s">
        <v>1219</v>
      </c>
      <c r="AV764" s="85"/>
      <c r="AW764" s="85"/>
      <c r="AX764" s="85"/>
      <c r="AY764" s="85"/>
      <c r="AZ764" s="85"/>
      <c r="BA764" s="85">
        <v>86</v>
      </c>
      <c r="BB764" s="85" t="s">
        <v>1778</v>
      </c>
      <c r="BC764" s="85">
        <v>86568</v>
      </c>
      <c r="BD764" s="85" t="s">
        <v>1655</v>
      </c>
      <c r="BE764" s="89">
        <v>860010017201</v>
      </c>
      <c r="BF764" s="49" t="s">
        <v>1081</v>
      </c>
      <c r="BG764" s="85" t="s">
        <v>1779</v>
      </c>
      <c r="BH764" s="85" t="s">
        <v>1780</v>
      </c>
      <c r="BI764" s="85">
        <v>4201616</v>
      </c>
      <c r="BJ764" s="85"/>
      <c r="BK764" s="85"/>
      <c r="BL764" s="85" t="s">
        <v>807</v>
      </c>
      <c r="BM764" s="85" t="s">
        <v>130</v>
      </c>
      <c r="BN764" s="85" t="s">
        <v>132</v>
      </c>
      <c r="BO764" s="85">
        <v>0</v>
      </c>
      <c r="BP764" s="85" t="s">
        <v>132</v>
      </c>
      <c r="BQ764" s="85" t="s">
        <v>132</v>
      </c>
      <c r="BR764" s="85" t="s">
        <v>807</v>
      </c>
      <c r="BS764" s="85" t="s">
        <v>807</v>
      </c>
      <c r="BT764" s="90">
        <v>44630</v>
      </c>
      <c r="BU764" s="85" t="s">
        <v>1677</v>
      </c>
      <c r="BV764" s="85" t="s">
        <v>130</v>
      </c>
      <c r="BW764" s="91" t="s">
        <v>1530</v>
      </c>
      <c r="BX764" s="85"/>
      <c r="BY764" s="85" t="s">
        <v>132</v>
      </c>
      <c r="BZ764" s="85" t="s">
        <v>807</v>
      </c>
      <c r="CA764" s="85" t="s">
        <v>807</v>
      </c>
      <c r="CB764" s="85"/>
      <c r="CC764" s="85"/>
      <c r="CD764" s="85" t="s">
        <v>131</v>
      </c>
      <c r="CE764" s="88" t="s">
        <v>1681</v>
      </c>
      <c r="CF764" s="80" t="str">
        <f t="shared" si="484"/>
        <v>HTA + DM</v>
      </c>
      <c r="CG764" s="109">
        <v>59</v>
      </c>
      <c r="CH764" s="95">
        <v>149</v>
      </c>
      <c r="CI764" s="50">
        <f t="shared" si="454"/>
        <v>26.575379487410476</v>
      </c>
      <c r="CJ764" s="18" t="str">
        <f t="shared" si="455"/>
        <v>SOBREPESO</v>
      </c>
      <c r="CK764" s="95">
        <f>Hoja1!L766</f>
        <v>12</v>
      </c>
      <c r="CL764" s="10" t="s">
        <v>1113</v>
      </c>
      <c r="CM764" s="94" t="s">
        <v>1221</v>
      </c>
      <c r="CN764" s="92"/>
      <c r="CO764" s="75">
        <v>1</v>
      </c>
      <c r="CP764" s="98">
        <v>32143</v>
      </c>
      <c r="CQ764" s="75">
        <v>1</v>
      </c>
      <c r="CR764" s="94" t="s">
        <v>1221</v>
      </c>
      <c r="CS764" s="75">
        <v>1</v>
      </c>
      <c r="CT764" s="110" t="s">
        <v>1707</v>
      </c>
      <c r="CU764" s="93" t="s">
        <v>807</v>
      </c>
      <c r="CV764" s="92"/>
      <c r="CW764" s="102">
        <v>130</v>
      </c>
      <c r="CX764" s="102">
        <v>70</v>
      </c>
      <c r="CY764" s="93" t="s">
        <v>807</v>
      </c>
      <c r="CZ764" s="92" t="s">
        <v>130</v>
      </c>
      <c r="DA764" s="75" t="s">
        <v>807</v>
      </c>
      <c r="DB764" s="92">
        <v>0</v>
      </c>
      <c r="DC764" s="75" t="str">
        <f t="shared" si="456"/>
        <v/>
      </c>
      <c r="DD764" s="16" t="str">
        <f t="shared" si="457"/>
        <v/>
      </c>
      <c r="DE764" s="16" t="str">
        <f t="shared" si="458"/>
        <v/>
      </c>
      <c r="DF764" s="16" t="str">
        <f t="shared" si="473"/>
        <v/>
      </c>
      <c r="DG764" s="16" t="str">
        <f t="shared" si="471"/>
        <v xml:space="preserve"> +  +  + </v>
      </c>
      <c r="DH764" s="16" t="str">
        <f t="shared" ref="DH764:DH766" si="493">E764</f>
        <v>HTA + DM</v>
      </c>
      <c r="DI764" s="98">
        <v>43204</v>
      </c>
      <c r="DJ764" s="75" t="str">
        <f t="shared" si="460"/>
        <v>SI</v>
      </c>
      <c r="DL764" s="98"/>
      <c r="DM764" s="98">
        <v>44460</v>
      </c>
      <c r="DN764" s="75" t="str">
        <f t="shared" si="461"/>
        <v>SI</v>
      </c>
      <c r="DO764" s="98"/>
      <c r="DP764" s="75" t="str">
        <f t="shared" si="462"/>
        <v>NO</v>
      </c>
      <c r="DQ764" s="98"/>
      <c r="DR764" s="75" t="str">
        <f t="shared" si="463"/>
        <v>NO</v>
      </c>
      <c r="DS764" s="98">
        <v>44425</v>
      </c>
      <c r="DT764" s="75" t="str">
        <f t="shared" si="464"/>
        <v>SI</v>
      </c>
      <c r="DU764" s="98"/>
      <c r="DV764" s="75" t="str">
        <f t="shared" si="465"/>
        <v>NO</v>
      </c>
      <c r="DW764" s="98">
        <v>43284</v>
      </c>
      <c r="DX764" s="75" t="str">
        <f t="shared" si="466"/>
        <v>SI</v>
      </c>
      <c r="DY764" s="98">
        <v>44396</v>
      </c>
      <c r="DZ764" s="75" t="str">
        <f t="shared" si="467"/>
        <v>SI</v>
      </c>
      <c r="EA764" s="98"/>
      <c r="EB764" s="75" t="str">
        <f t="shared" si="468"/>
        <v>NO</v>
      </c>
      <c r="EC764" s="98" t="s">
        <v>807</v>
      </c>
      <c r="ED764" s="92" t="s">
        <v>1530</v>
      </c>
      <c r="EE764" s="92"/>
      <c r="EF764" s="98" t="s">
        <v>807</v>
      </c>
      <c r="EG764" s="94"/>
      <c r="EH764" s="99"/>
      <c r="EI764" s="99" t="s">
        <v>807</v>
      </c>
      <c r="EJ764" s="99"/>
      <c r="EK764" s="101">
        <v>43638</v>
      </c>
      <c r="EL764" s="92">
        <v>0.7</v>
      </c>
      <c r="EM764" s="103">
        <v>44583</v>
      </c>
      <c r="EN764" s="102">
        <v>100</v>
      </c>
      <c r="EO764" s="101">
        <v>44583</v>
      </c>
      <c r="EP764" s="92">
        <v>176</v>
      </c>
      <c r="EQ764" s="101">
        <v>44583</v>
      </c>
      <c r="ER764" s="99">
        <f t="shared" si="492"/>
        <v>104.6</v>
      </c>
      <c r="ES764" s="101">
        <v>44642</v>
      </c>
      <c r="ET764" s="192">
        <v>48</v>
      </c>
      <c r="EU764" s="101">
        <v>44583</v>
      </c>
      <c r="EV764" s="92">
        <v>117</v>
      </c>
      <c r="EW764" s="101">
        <v>44677</v>
      </c>
      <c r="EX764" s="92"/>
      <c r="EY764" s="103">
        <v>44583</v>
      </c>
      <c r="EZ764" s="92">
        <v>6.6</v>
      </c>
      <c r="FA764" s="102"/>
      <c r="FB764" s="102"/>
      <c r="FC764" s="92"/>
      <c r="FD764" s="92"/>
      <c r="FE764" s="103">
        <v>43418</v>
      </c>
      <c r="FF764" s="105">
        <v>10.199999999999999</v>
      </c>
      <c r="FG764" s="101">
        <v>44380</v>
      </c>
      <c r="FH764" s="104" t="s">
        <v>2029</v>
      </c>
      <c r="FI764" s="92"/>
      <c r="FJ764" s="94"/>
      <c r="FK764" s="92"/>
      <c r="FL764" s="97">
        <v>44630</v>
      </c>
      <c r="FM764" s="98" t="s">
        <v>1530</v>
      </c>
      <c r="FN764" s="97">
        <v>44722</v>
      </c>
      <c r="FO764" s="107" t="s">
        <v>807</v>
      </c>
      <c r="FP764" s="92" t="s">
        <v>132</v>
      </c>
      <c r="FQ764" s="92" t="s">
        <v>132</v>
      </c>
      <c r="FR764" s="92" t="s">
        <v>132</v>
      </c>
      <c r="FS764" s="107" t="s">
        <v>807</v>
      </c>
      <c r="FT764" s="92" t="s">
        <v>132</v>
      </c>
      <c r="FU764" s="92"/>
      <c r="GM764" s="102"/>
    </row>
    <row r="765" spans="1:195" s="75" customFormat="1" x14ac:dyDescent="0.25">
      <c r="A765" s="85">
        <v>2022</v>
      </c>
      <c r="B765" s="76">
        <v>44926</v>
      </c>
      <c r="C765" s="85" t="s">
        <v>121</v>
      </c>
      <c r="D765" s="85" t="s">
        <v>122</v>
      </c>
      <c r="E765" s="85" t="s">
        <v>1474</v>
      </c>
      <c r="F765" s="77">
        <f t="shared" si="472"/>
        <v>764</v>
      </c>
      <c r="G765" s="85" t="s">
        <v>1586</v>
      </c>
      <c r="H765" s="85">
        <v>86</v>
      </c>
      <c r="I765" s="85" t="s">
        <v>797</v>
      </c>
      <c r="J765" s="217" t="s">
        <v>911</v>
      </c>
      <c r="K765" s="77" t="str">
        <f>VLOOKUP(J765,[1]CodMpios!$B$1075:$E$1087,4,FALSE)</f>
        <v>86568 - Puerto Asís</v>
      </c>
      <c r="L765" s="77" t="str">
        <f>VLOOKUP($J765,[1]Coord_Mpios_X_Y!$B$102:$K$114,9,FALSE)</f>
        <v>0,478611463602</v>
      </c>
      <c r="M765" s="77" t="str">
        <f>VLOOKUP($J765,[1]Coord_Mpios_X_Y!$B$102:$K$114,10,FALSE)</f>
        <v>-76,328200149562</v>
      </c>
      <c r="N765" s="86" t="s">
        <v>1775</v>
      </c>
      <c r="O765" s="86" t="s">
        <v>1776</v>
      </c>
      <c r="P765" s="218"/>
      <c r="Q765" s="85" t="s">
        <v>126</v>
      </c>
      <c r="R765" s="108">
        <v>41101278</v>
      </c>
      <c r="S765" s="62" t="str">
        <f t="shared" si="453"/>
        <v>CC41101278</v>
      </c>
      <c r="T765" s="91" t="s">
        <v>133</v>
      </c>
      <c r="U765" s="85" t="s">
        <v>136</v>
      </c>
      <c r="V765" s="91" t="s">
        <v>654</v>
      </c>
      <c r="W765" s="85" t="s">
        <v>611</v>
      </c>
      <c r="X765" s="87">
        <v>20104</v>
      </c>
      <c r="Y765" s="89">
        <f t="shared" si="469"/>
        <v>55</v>
      </c>
      <c r="Z765" s="63">
        <f>VLOOKUP($Y765,[1]Edades!$A$3:$H$153,4,FALSE)</f>
        <v>5</v>
      </c>
      <c r="AA765" s="63" t="str">
        <f>VLOOKUP($Y765,[1]Edades!$A$3:$H$153,6,FALSE)</f>
        <v>5 - Adultez</v>
      </c>
      <c r="AB765" s="63">
        <f>VLOOKUP($Y765,[1]Edades!$A$3:$H$153,7,FALSE)</f>
        <v>12</v>
      </c>
      <c r="AC765" s="63" t="str">
        <f>VLOOKUP($Y765,[1]Edades!$A$3:$H$153,8,FALSE)</f>
        <v>55-59</v>
      </c>
      <c r="AD765" s="91" t="s">
        <v>1590</v>
      </c>
      <c r="AE765" s="85">
        <v>2</v>
      </c>
      <c r="AF765" s="85" t="s">
        <v>807</v>
      </c>
      <c r="AG765" s="86" t="s">
        <v>363</v>
      </c>
      <c r="AH765" s="86" t="s">
        <v>130</v>
      </c>
      <c r="AI765" s="85" t="s">
        <v>1596</v>
      </c>
      <c r="AJ765" s="85" t="s">
        <v>1591</v>
      </c>
      <c r="AK765" s="117" t="s">
        <v>1775</v>
      </c>
      <c r="AL765" s="86" t="s">
        <v>1602</v>
      </c>
      <c r="AM765" s="85" t="s">
        <v>1786</v>
      </c>
      <c r="AN765" s="85" t="s">
        <v>131</v>
      </c>
      <c r="AO765" s="85" t="s">
        <v>131</v>
      </c>
      <c r="AP765" s="85" t="s">
        <v>131</v>
      </c>
      <c r="AQ765" s="75" t="s">
        <v>1841</v>
      </c>
      <c r="AR765" s="53" t="str">
        <f t="shared" si="470"/>
        <v>86568 - Puerto Asís</v>
      </c>
      <c r="AS765" s="85" t="s">
        <v>1655</v>
      </c>
      <c r="AT765" s="88">
        <v>3206926589</v>
      </c>
      <c r="AU765" s="85" t="s">
        <v>1219</v>
      </c>
      <c r="AV765" s="85"/>
      <c r="AW765" s="85"/>
      <c r="AX765" s="85"/>
      <c r="AY765" s="85"/>
      <c r="AZ765" s="85"/>
      <c r="BA765" s="85">
        <v>86</v>
      </c>
      <c r="BB765" s="85" t="s">
        <v>1778</v>
      </c>
      <c r="BC765" s="85">
        <v>86568</v>
      </c>
      <c r="BD765" s="85" t="s">
        <v>1655</v>
      </c>
      <c r="BE765" s="89">
        <v>860010017201</v>
      </c>
      <c r="BF765" s="49" t="s">
        <v>1081</v>
      </c>
      <c r="BG765" s="85" t="s">
        <v>1779</v>
      </c>
      <c r="BH765" s="85" t="s">
        <v>1780</v>
      </c>
      <c r="BI765" s="85">
        <v>4201616</v>
      </c>
      <c r="BJ765" s="85"/>
      <c r="BK765" s="85"/>
      <c r="BL765" s="85" t="s">
        <v>807</v>
      </c>
      <c r="BM765" s="85" t="s">
        <v>130</v>
      </c>
      <c r="BN765" s="85" t="s">
        <v>132</v>
      </c>
      <c r="BO765" s="85">
        <v>0</v>
      </c>
      <c r="BP765" s="85" t="s">
        <v>132</v>
      </c>
      <c r="BQ765" s="85" t="s">
        <v>132</v>
      </c>
      <c r="BR765" s="85" t="s">
        <v>1676</v>
      </c>
      <c r="BS765" s="85" t="s">
        <v>132</v>
      </c>
      <c r="BT765" s="87">
        <v>44921</v>
      </c>
      <c r="BU765" s="85" t="s">
        <v>1677</v>
      </c>
      <c r="BV765" s="85" t="s">
        <v>130</v>
      </c>
      <c r="BW765" s="91" t="s">
        <v>131</v>
      </c>
      <c r="BX765" s="85"/>
      <c r="BY765" s="85" t="s">
        <v>131</v>
      </c>
      <c r="BZ765" s="85" t="s">
        <v>131</v>
      </c>
      <c r="CA765" s="85" t="s">
        <v>132</v>
      </c>
      <c r="CB765" s="126" t="s">
        <v>2144</v>
      </c>
      <c r="CC765" s="85" t="s">
        <v>2145</v>
      </c>
      <c r="CD765" s="85" t="s">
        <v>131</v>
      </c>
      <c r="CE765" s="88" t="s">
        <v>1681</v>
      </c>
      <c r="CF765" s="80" t="str">
        <f t="shared" si="484"/>
        <v>DM</v>
      </c>
      <c r="CG765" s="109">
        <v>66</v>
      </c>
      <c r="CH765" s="95">
        <v>160</v>
      </c>
      <c r="CI765" s="50">
        <f t="shared" si="454"/>
        <v>25.781249999999996</v>
      </c>
      <c r="CJ765" s="18" t="str">
        <f t="shared" si="455"/>
        <v>SOBREPESO</v>
      </c>
      <c r="CK765" s="95">
        <f>Hoja1!L767</f>
        <v>11</v>
      </c>
      <c r="CL765" s="10" t="s">
        <v>1113</v>
      </c>
      <c r="CM765" s="94" t="s">
        <v>1221</v>
      </c>
      <c r="CN765" s="92"/>
      <c r="CO765" s="92">
        <v>2</v>
      </c>
      <c r="CP765" s="65" t="s">
        <v>1222</v>
      </c>
      <c r="CQ765" s="75">
        <v>1</v>
      </c>
      <c r="CR765" s="94" t="s">
        <v>1221</v>
      </c>
      <c r="CS765" s="75">
        <v>1</v>
      </c>
      <c r="CT765" s="110" t="s">
        <v>1707</v>
      </c>
      <c r="CU765" s="93" t="s">
        <v>807</v>
      </c>
      <c r="CV765" s="92"/>
      <c r="CW765" s="102">
        <v>110</v>
      </c>
      <c r="CX765" s="102">
        <v>70</v>
      </c>
      <c r="CY765" s="93" t="s">
        <v>807</v>
      </c>
      <c r="CZ765" s="92" t="s">
        <v>132</v>
      </c>
      <c r="DA765" s="75" t="s">
        <v>807</v>
      </c>
      <c r="DB765" s="92">
        <v>0</v>
      </c>
      <c r="DC765" s="75" t="str">
        <f t="shared" si="456"/>
        <v/>
      </c>
      <c r="DD765" s="16" t="str">
        <f t="shared" si="457"/>
        <v/>
      </c>
      <c r="DE765" s="16" t="str">
        <f t="shared" si="458"/>
        <v/>
      </c>
      <c r="DF765" s="16" t="str">
        <f t="shared" si="473"/>
        <v/>
      </c>
      <c r="DG765" s="16" t="str">
        <f t="shared" si="471"/>
        <v xml:space="preserve"> +  +  + </v>
      </c>
      <c r="DH765" s="16" t="str">
        <f t="shared" si="493"/>
        <v>DM</v>
      </c>
      <c r="DI765" s="98">
        <v>43400</v>
      </c>
      <c r="DJ765" s="75" t="str">
        <f t="shared" si="460"/>
        <v>SI</v>
      </c>
      <c r="DL765" s="98"/>
      <c r="DM765" s="98">
        <v>43393</v>
      </c>
      <c r="DN765" s="75" t="str">
        <f t="shared" si="461"/>
        <v>SI</v>
      </c>
      <c r="DO765" s="98"/>
      <c r="DP765" s="75" t="str">
        <f t="shared" si="462"/>
        <v>NO</v>
      </c>
      <c r="DQ765" s="98"/>
      <c r="DR765" s="75" t="str">
        <f t="shared" si="463"/>
        <v>NO</v>
      </c>
      <c r="DS765" s="98">
        <v>44415</v>
      </c>
      <c r="DT765" s="75" t="str">
        <f t="shared" si="464"/>
        <v>SI</v>
      </c>
      <c r="DU765" s="98"/>
      <c r="DV765" s="75" t="str">
        <f t="shared" si="465"/>
        <v>NO</v>
      </c>
      <c r="DW765" s="98"/>
      <c r="DX765" s="75" t="str">
        <f t="shared" si="466"/>
        <v>NO</v>
      </c>
      <c r="DY765" s="98"/>
      <c r="DZ765" s="75" t="str">
        <f t="shared" si="467"/>
        <v>NO</v>
      </c>
      <c r="EA765" s="98"/>
      <c r="EB765" s="75" t="str">
        <f t="shared" si="468"/>
        <v>NO</v>
      </c>
      <c r="EC765" s="98" t="s">
        <v>807</v>
      </c>
      <c r="ED765" s="92" t="s">
        <v>1530</v>
      </c>
      <c r="EE765" s="92"/>
      <c r="EF765" s="98" t="s">
        <v>807</v>
      </c>
      <c r="EG765" s="94"/>
      <c r="EH765" s="99"/>
      <c r="EI765" s="99" t="s">
        <v>807</v>
      </c>
      <c r="EJ765" s="99"/>
      <c r="EK765" s="111">
        <v>44492</v>
      </c>
      <c r="EL765" s="92">
        <v>0.8</v>
      </c>
      <c r="EM765" s="112">
        <v>44224</v>
      </c>
      <c r="EN765" s="102">
        <v>134</v>
      </c>
      <c r="EO765" s="111">
        <v>44492</v>
      </c>
      <c r="EP765" s="92">
        <v>215</v>
      </c>
      <c r="EQ765" s="111">
        <v>44492</v>
      </c>
      <c r="ER765" s="99">
        <f t="shared" si="492"/>
        <v>141.1</v>
      </c>
      <c r="ES765" s="111">
        <v>44492</v>
      </c>
      <c r="ET765" s="192">
        <v>48</v>
      </c>
      <c r="EU765" s="111">
        <v>44492</v>
      </c>
      <c r="EV765" s="92">
        <v>129.5</v>
      </c>
      <c r="EW765" s="101"/>
      <c r="EX765" s="92"/>
      <c r="EY765" s="112">
        <v>44492</v>
      </c>
      <c r="EZ765" s="92">
        <v>8.6999999999999993</v>
      </c>
      <c r="FA765" s="102"/>
      <c r="FB765" s="102"/>
      <c r="FC765" s="92"/>
      <c r="FD765" s="92"/>
      <c r="FE765" s="112">
        <v>44492</v>
      </c>
      <c r="FF765" s="125">
        <v>30.2</v>
      </c>
      <c r="FG765" s="101"/>
      <c r="FH765" s="104"/>
      <c r="FI765" s="92"/>
      <c r="FJ765" s="94"/>
      <c r="FK765" s="92"/>
      <c r="FL765" s="98">
        <v>44921</v>
      </c>
      <c r="FM765" s="98" t="s">
        <v>1530</v>
      </c>
      <c r="FN765" s="98">
        <v>45011</v>
      </c>
      <c r="FO765" s="107"/>
      <c r="FP765" s="92" t="s">
        <v>132</v>
      </c>
      <c r="FQ765" s="92" t="s">
        <v>132</v>
      </c>
      <c r="FR765" s="92" t="s">
        <v>132</v>
      </c>
      <c r="FS765" s="107" t="s">
        <v>807</v>
      </c>
      <c r="FT765" s="92" t="s">
        <v>132</v>
      </c>
      <c r="FU765" s="92"/>
      <c r="GM765" s="102"/>
    </row>
    <row r="766" spans="1:195" s="75" customFormat="1" x14ac:dyDescent="0.25">
      <c r="A766" s="85">
        <v>2022</v>
      </c>
      <c r="B766" s="76">
        <v>44926</v>
      </c>
      <c r="C766" s="85" t="s">
        <v>121</v>
      </c>
      <c r="D766" s="85" t="s">
        <v>122</v>
      </c>
      <c r="E766" s="85" t="s">
        <v>123</v>
      </c>
      <c r="F766" s="77">
        <f t="shared" si="472"/>
        <v>765</v>
      </c>
      <c r="G766" s="85" t="s">
        <v>1586</v>
      </c>
      <c r="H766" s="85">
        <v>86</v>
      </c>
      <c r="I766" s="85" t="s">
        <v>797</v>
      </c>
      <c r="J766" s="217" t="s">
        <v>911</v>
      </c>
      <c r="K766" s="77" t="str">
        <f>VLOOKUP(J766,[1]CodMpios!$B$1075:$E$1087,4,FALSE)</f>
        <v>86568 - Puerto Asís</v>
      </c>
      <c r="L766" s="77" t="str">
        <f>VLOOKUP($J766,[1]Coord_Mpios_X_Y!$B$102:$K$114,9,FALSE)</f>
        <v>0,478611463602</v>
      </c>
      <c r="M766" s="77" t="str">
        <f>VLOOKUP($J766,[1]Coord_Mpios_X_Y!$B$102:$K$114,10,FALSE)</f>
        <v>-76,328200149562</v>
      </c>
      <c r="N766" s="86" t="s">
        <v>1775</v>
      </c>
      <c r="O766" s="86" t="s">
        <v>1776</v>
      </c>
      <c r="P766" s="218"/>
      <c r="Q766" s="85" t="s">
        <v>126</v>
      </c>
      <c r="R766" s="108">
        <v>41101449</v>
      </c>
      <c r="S766" s="62" t="str">
        <f t="shared" si="453"/>
        <v>CC41101449</v>
      </c>
      <c r="T766" s="91" t="s">
        <v>224</v>
      </c>
      <c r="U766" s="85" t="s">
        <v>530</v>
      </c>
      <c r="V766" s="91" t="s">
        <v>372</v>
      </c>
      <c r="W766" s="85" t="s">
        <v>972</v>
      </c>
      <c r="X766" s="87">
        <v>20647</v>
      </c>
      <c r="Y766" s="89">
        <f t="shared" si="469"/>
        <v>56</v>
      </c>
      <c r="Z766" s="63">
        <f>VLOOKUP($Y766,[1]Edades!$A$3:$H$153,4,FALSE)</f>
        <v>5</v>
      </c>
      <c r="AA766" s="63" t="str">
        <f>VLOOKUP($Y766,[1]Edades!$A$3:$H$153,6,FALSE)</f>
        <v>5 - Adultez</v>
      </c>
      <c r="AB766" s="63">
        <f>VLOOKUP($Y766,[1]Edades!$A$3:$H$153,7,FALSE)</f>
        <v>12</v>
      </c>
      <c r="AC766" s="63" t="str">
        <f>VLOOKUP($Y766,[1]Edades!$A$3:$H$153,8,FALSE)</f>
        <v>55-59</v>
      </c>
      <c r="AD766" s="91" t="s">
        <v>1590</v>
      </c>
      <c r="AE766" s="85">
        <v>2</v>
      </c>
      <c r="AF766" s="85" t="s">
        <v>807</v>
      </c>
      <c r="AG766" s="86" t="s">
        <v>1777</v>
      </c>
      <c r="AH766" s="85" t="s">
        <v>807</v>
      </c>
      <c r="AI766" s="85" t="s">
        <v>807</v>
      </c>
      <c r="AJ766" s="85" t="s">
        <v>807</v>
      </c>
      <c r="AK766" s="86" t="s">
        <v>1775</v>
      </c>
      <c r="AL766" s="86" t="s">
        <v>1602</v>
      </c>
      <c r="AM766" s="85" t="s">
        <v>1786</v>
      </c>
      <c r="AN766" s="85" t="s">
        <v>131</v>
      </c>
      <c r="AO766" s="85" t="s">
        <v>131</v>
      </c>
      <c r="AP766" s="85" t="s">
        <v>131</v>
      </c>
      <c r="AQ766" s="75" t="s">
        <v>1841</v>
      </c>
      <c r="AR766" s="53" t="str">
        <f t="shared" si="470"/>
        <v>86568 - Puerto Asís</v>
      </c>
      <c r="AS766" s="85" t="s">
        <v>1655</v>
      </c>
      <c r="AT766" s="85">
        <v>3114748369</v>
      </c>
      <c r="AU766" s="85" t="s">
        <v>1219</v>
      </c>
      <c r="AV766" s="85"/>
      <c r="AW766" s="85"/>
      <c r="AX766" s="85"/>
      <c r="AY766" s="85"/>
      <c r="AZ766" s="85"/>
      <c r="BA766" s="85">
        <v>86</v>
      </c>
      <c r="BB766" s="85" t="s">
        <v>1778</v>
      </c>
      <c r="BC766" s="85">
        <v>86568</v>
      </c>
      <c r="BD766" s="85" t="s">
        <v>1655</v>
      </c>
      <c r="BE766" s="89">
        <v>860010017201</v>
      </c>
      <c r="BF766" s="49" t="s">
        <v>1081</v>
      </c>
      <c r="BG766" s="85" t="s">
        <v>1779</v>
      </c>
      <c r="BH766" s="85" t="s">
        <v>1780</v>
      </c>
      <c r="BI766" s="85">
        <v>4201616</v>
      </c>
      <c r="BJ766" s="85"/>
      <c r="BK766" s="85"/>
      <c r="BL766" s="85" t="s">
        <v>2267</v>
      </c>
      <c r="BM766" s="85" t="s">
        <v>130</v>
      </c>
      <c r="BN766" s="85" t="s">
        <v>132</v>
      </c>
      <c r="BO766" s="85">
        <v>0</v>
      </c>
      <c r="BP766" s="85" t="s">
        <v>132</v>
      </c>
      <c r="BQ766" s="85" t="s">
        <v>132</v>
      </c>
      <c r="BR766" s="85" t="s">
        <v>1676</v>
      </c>
      <c r="BS766" s="85" t="s">
        <v>132</v>
      </c>
      <c r="BT766" s="90">
        <v>44860</v>
      </c>
      <c r="BU766" s="85" t="s">
        <v>1677</v>
      </c>
      <c r="BV766" s="85" t="s">
        <v>130</v>
      </c>
      <c r="BW766" s="91" t="s">
        <v>1531</v>
      </c>
      <c r="BX766" s="85" t="s">
        <v>2146</v>
      </c>
      <c r="BY766" s="85" t="s">
        <v>132</v>
      </c>
      <c r="BZ766" s="85" t="s">
        <v>132</v>
      </c>
      <c r="CA766" s="85" t="s">
        <v>132</v>
      </c>
      <c r="CB766" s="85"/>
      <c r="CC766" s="85"/>
      <c r="CD766" s="85" t="s">
        <v>131</v>
      </c>
      <c r="CE766" s="88" t="s">
        <v>1681</v>
      </c>
      <c r="CF766" s="80" t="str">
        <f t="shared" si="484"/>
        <v>HTA</v>
      </c>
      <c r="CG766" s="109">
        <v>97</v>
      </c>
      <c r="CH766" s="95">
        <v>160</v>
      </c>
      <c r="CI766" s="50">
        <f t="shared" si="454"/>
        <v>37.890624999999993</v>
      </c>
      <c r="CJ766" s="18" t="str">
        <f t="shared" si="455"/>
        <v>OBESIDAD</v>
      </c>
      <c r="CK766" s="95">
        <f>Hoja1!L768</f>
        <v>5</v>
      </c>
      <c r="CL766" s="10" t="s">
        <v>1112</v>
      </c>
      <c r="CM766" s="94" t="s">
        <v>1221</v>
      </c>
      <c r="CN766" s="92"/>
      <c r="CO766" s="75">
        <v>1</v>
      </c>
      <c r="CP766" s="119" t="str">
        <f t="shared" ref="CP766:CP767" si="494">CM766</f>
        <v>01/01/1800</v>
      </c>
      <c r="CQ766" s="75">
        <v>2</v>
      </c>
      <c r="CR766" s="65" t="s">
        <v>1222</v>
      </c>
      <c r="CS766" s="75">
        <v>0</v>
      </c>
      <c r="CT766" s="110" t="s">
        <v>131</v>
      </c>
      <c r="CU766" s="93" t="s">
        <v>807</v>
      </c>
      <c r="CV766" s="92"/>
      <c r="CW766" s="102">
        <v>100</v>
      </c>
      <c r="CX766" s="102">
        <v>65</v>
      </c>
      <c r="CY766" s="93" t="s">
        <v>131</v>
      </c>
      <c r="CZ766" s="92" t="s">
        <v>132</v>
      </c>
      <c r="DA766" s="75" t="s">
        <v>807</v>
      </c>
      <c r="DB766" s="92">
        <v>0</v>
      </c>
      <c r="DC766" s="75" t="str">
        <f t="shared" si="456"/>
        <v/>
      </c>
      <c r="DD766" s="16" t="str">
        <f t="shared" si="457"/>
        <v/>
      </c>
      <c r="DE766" s="16" t="str">
        <f t="shared" si="458"/>
        <v/>
      </c>
      <c r="DF766" s="16" t="str">
        <f t="shared" si="473"/>
        <v/>
      </c>
      <c r="DG766" s="16" t="str">
        <f t="shared" si="471"/>
        <v xml:space="preserve"> +  +  + </v>
      </c>
      <c r="DH766" s="16" t="str">
        <f t="shared" si="493"/>
        <v>HTA</v>
      </c>
      <c r="DI766" s="98">
        <v>43554</v>
      </c>
      <c r="DJ766" s="75" t="str">
        <f t="shared" si="460"/>
        <v>SI</v>
      </c>
      <c r="DL766" s="98"/>
      <c r="DM766" s="98">
        <v>42895</v>
      </c>
      <c r="DN766" s="75" t="str">
        <f t="shared" si="461"/>
        <v>SI</v>
      </c>
      <c r="DO766" s="98"/>
      <c r="DP766" s="75" t="str">
        <f t="shared" si="462"/>
        <v>NO</v>
      </c>
      <c r="DQ766" s="98"/>
      <c r="DR766" s="75" t="str">
        <f t="shared" si="463"/>
        <v>NO</v>
      </c>
      <c r="DS766" s="98">
        <v>43116</v>
      </c>
      <c r="DT766" s="75" t="str">
        <f t="shared" si="464"/>
        <v>SI</v>
      </c>
      <c r="DU766" s="98"/>
      <c r="DV766" s="75" t="str">
        <f t="shared" si="465"/>
        <v>NO</v>
      </c>
      <c r="DW766" s="98"/>
      <c r="DX766" s="75" t="str">
        <f t="shared" si="466"/>
        <v>NO</v>
      </c>
      <c r="DY766" s="98">
        <v>44692</v>
      </c>
      <c r="DZ766" s="75" t="str">
        <f t="shared" si="467"/>
        <v>SI</v>
      </c>
      <c r="EA766" s="98"/>
      <c r="EB766" s="75" t="str">
        <f t="shared" si="468"/>
        <v>NO</v>
      </c>
      <c r="EC766" s="98" t="s">
        <v>807</v>
      </c>
      <c r="ED766" s="92" t="s">
        <v>1530</v>
      </c>
      <c r="EE766" s="92"/>
      <c r="EF766" s="98" t="s">
        <v>807</v>
      </c>
      <c r="EG766" s="94"/>
      <c r="EH766" s="99"/>
      <c r="EI766" s="99" t="s">
        <v>807</v>
      </c>
      <c r="EJ766" s="99"/>
      <c r="EK766" s="101">
        <v>44686</v>
      </c>
      <c r="EL766" s="92">
        <v>0.69</v>
      </c>
      <c r="EM766" s="103">
        <v>44686</v>
      </c>
      <c r="EN766" s="102">
        <v>95</v>
      </c>
      <c r="EO766" s="101">
        <v>44686</v>
      </c>
      <c r="EP766" s="92">
        <v>119</v>
      </c>
      <c r="EQ766" s="101">
        <v>43482</v>
      </c>
      <c r="ER766" s="99">
        <f t="shared" si="492"/>
        <v>40</v>
      </c>
      <c r="ES766" s="101">
        <v>43482</v>
      </c>
      <c r="ET766" s="192">
        <v>49</v>
      </c>
      <c r="EU766" s="101">
        <v>44686</v>
      </c>
      <c r="EV766" s="92">
        <v>150</v>
      </c>
      <c r="EW766" s="101">
        <v>43561</v>
      </c>
      <c r="EX766" s="92"/>
      <c r="EY766" s="103"/>
      <c r="EZ766" s="92"/>
      <c r="FA766" s="102"/>
      <c r="FB766" s="102"/>
      <c r="FC766" s="92"/>
      <c r="FD766" s="92"/>
      <c r="FE766" s="103">
        <v>44686</v>
      </c>
      <c r="FF766" s="105">
        <v>47</v>
      </c>
      <c r="FG766" s="101">
        <v>44686</v>
      </c>
      <c r="FH766" s="104" t="s">
        <v>2147</v>
      </c>
      <c r="FI766" s="92"/>
      <c r="FJ766" s="94"/>
      <c r="FK766" s="92"/>
      <c r="FL766" s="97">
        <v>44860</v>
      </c>
      <c r="FM766" s="98" t="s">
        <v>1530</v>
      </c>
      <c r="FN766" s="97">
        <v>44952</v>
      </c>
      <c r="FO766" s="107"/>
      <c r="FP766" s="92" t="s">
        <v>132</v>
      </c>
      <c r="FQ766" s="92" t="s">
        <v>132</v>
      </c>
      <c r="FR766" s="92" t="s">
        <v>132</v>
      </c>
      <c r="FS766" s="107" t="s">
        <v>807</v>
      </c>
      <c r="FT766" s="92" t="s">
        <v>132</v>
      </c>
      <c r="FU766" s="92"/>
      <c r="GM766" s="102"/>
    </row>
    <row r="767" spans="1:195" s="75" customFormat="1" x14ac:dyDescent="0.25">
      <c r="A767" s="85">
        <v>2022</v>
      </c>
      <c r="B767" s="76">
        <v>44926</v>
      </c>
      <c r="C767" s="85" t="s">
        <v>121</v>
      </c>
      <c r="D767" s="85" t="s">
        <v>122</v>
      </c>
      <c r="E767" s="85" t="s">
        <v>123</v>
      </c>
      <c r="F767" s="77">
        <f t="shared" si="472"/>
        <v>766</v>
      </c>
      <c r="G767" s="85" t="s">
        <v>1586</v>
      </c>
      <c r="H767" s="85">
        <v>86</v>
      </c>
      <c r="I767" s="85" t="s">
        <v>797</v>
      </c>
      <c r="J767" s="217" t="s">
        <v>911</v>
      </c>
      <c r="K767" s="77" t="str">
        <f>VLOOKUP(J767,[1]CodMpios!$B$1075:$E$1087,4,FALSE)</f>
        <v>86568 - Puerto Asís</v>
      </c>
      <c r="L767" s="77" t="str">
        <f>VLOOKUP($J767,[1]Coord_Mpios_X_Y!$B$102:$K$114,9,FALSE)</f>
        <v>0,478611463602</v>
      </c>
      <c r="M767" s="77" t="str">
        <f>VLOOKUP($J767,[1]Coord_Mpios_X_Y!$B$102:$K$114,10,FALSE)</f>
        <v>-76,328200149562</v>
      </c>
      <c r="N767" s="86" t="s">
        <v>1775</v>
      </c>
      <c r="O767" s="86" t="s">
        <v>1776</v>
      </c>
      <c r="P767" s="218"/>
      <c r="Q767" s="85" t="s">
        <v>126</v>
      </c>
      <c r="R767" s="108">
        <v>41101529</v>
      </c>
      <c r="S767" s="62" t="str">
        <f t="shared" si="453"/>
        <v>CC41101529</v>
      </c>
      <c r="T767" s="91" t="s">
        <v>503</v>
      </c>
      <c r="U767" s="85" t="s">
        <v>530</v>
      </c>
      <c r="V767" s="91" t="s">
        <v>283</v>
      </c>
      <c r="W767" s="85" t="s">
        <v>1390</v>
      </c>
      <c r="X767" s="87">
        <v>20718</v>
      </c>
      <c r="Y767" s="89">
        <f t="shared" si="469"/>
        <v>56</v>
      </c>
      <c r="Z767" s="63">
        <f>VLOOKUP($Y767,[1]Edades!$A$3:$H$153,4,FALSE)</f>
        <v>5</v>
      </c>
      <c r="AA767" s="63" t="str">
        <f>VLOOKUP($Y767,[1]Edades!$A$3:$H$153,6,FALSE)</f>
        <v>5 - Adultez</v>
      </c>
      <c r="AB767" s="63">
        <f>VLOOKUP($Y767,[1]Edades!$A$3:$H$153,7,FALSE)</f>
        <v>12</v>
      </c>
      <c r="AC767" s="63" t="str">
        <f>VLOOKUP($Y767,[1]Edades!$A$3:$H$153,8,FALSE)</f>
        <v>55-59</v>
      </c>
      <c r="AD767" s="91" t="s">
        <v>1590</v>
      </c>
      <c r="AE767" s="85">
        <v>2</v>
      </c>
      <c r="AF767" s="85" t="s">
        <v>807</v>
      </c>
      <c r="AG767" s="86" t="s">
        <v>1777</v>
      </c>
      <c r="AH767" s="85" t="s">
        <v>807</v>
      </c>
      <c r="AI767" s="85" t="s">
        <v>807</v>
      </c>
      <c r="AJ767" s="85" t="s">
        <v>807</v>
      </c>
      <c r="AK767" s="86" t="s">
        <v>1775</v>
      </c>
      <c r="AL767" s="86" t="s">
        <v>1600</v>
      </c>
      <c r="AM767" s="85" t="s">
        <v>1786</v>
      </c>
      <c r="AN767" s="85" t="s">
        <v>131</v>
      </c>
      <c r="AO767" s="85" t="s">
        <v>131</v>
      </c>
      <c r="AP767" s="85" t="s">
        <v>131</v>
      </c>
      <c r="AQ767" s="75" t="s">
        <v>1841</v>
      </c>
      <c r="AR767" s="53" t="str">
        <f t="shared" si="470"/>
        <v>86568 - Puerto Asís</v>
      </c>
      <c r="AS767" s="85" t="s">
        <v>1655</v>
      </c>
      <c r="AT767" s="85">
        <v>3228095345</v>
      </c>
      <c r="AU767" s="85" t="s">
        <v>1219</v>
      </c>
      <c r="AV767" s="85"/>
      <c r="AW767" s="85"/>
      <c r="AX767" s="85"/>
      <c r="AY767" s="85"/>
      <c r="AZ767" s="85"/>
      <c r="BA767" s="85">
        <v>86</v>
      </c>
      <c r="BB767" s="85" t="s">
        <v>1778</v>
      </c>
      <c r="BC767" s="85">
        <v>86568</v>
      </c>
      <c r="BD767" s="85" t="s">
        <v>1655</v>
      </c>
      <c r="BE767" s="89">
        <v>860010017201</v>
      </c>
      <c r="BF767" s="49" t="s">
        <v>1081</v>
      </c>
      <c r="BG767" s="85" t="s">
        <v>1779</v>
      </c>
      <c r="BH767" s="85" t="s">
        <v>1780</v>
      </c>
      <c r="BI767" s="85">
        <v>4201616</v>
      </c>
      <c r="BJ767" s="85"/>
      <c r="BK767" s="85"/>
      <c r="BL767" s="85" t="s">
        <v>807</v>
      </c>
      <c r="BM767" s="85" t="s">
        <v>130</v>
      </c>
      <c r="BN767" s="85" t="s">
        <v>132</v>
      </c>
      <c r="BO767" s="85">
        <v>0</v>
      </c>
      <c r="BP767" s="85" t="s">
        <v>132</v>
      </c>
      <c r="BQ767" s="85" t="s">
        <v>132</v>
      </c>
      <c r="BR767" s="85" t="s">
        <v>1676</v>
      </c>
      <c r="BS767" s="85" t="s">
        <v>132</v>
      </c>
      <c r="BT767" s="142">
        <v>44942</v>
      </c>
      <c r="BU767" s="85" t="s">
        <v>1677</v>
      </c>
      <c r="BV767" s="85" t="s">
        <v>130</v>
      </c>
      <c r="BW767" s="91" t="s">
        <v>1788</v>
      </c>
      <c r="BX767" s="85" t="s">
        <v>1689</v>
      </c>
      <c r="BY767" s="85" t="s">
        <v>132</v>
      </c>
      <c r="BZ767" s="85" t="s">
        <v>130</v>
      </c>
      <c r="CA767" s="85" t="s">
        <v>132</v>
      </c>
      <c r="CB767" s="85"/>
      <c r="CC767" s="85"/>
      <c r="CD767" s="85" t="s">
        <v>131</v>
      </c>
      <c r="CE767" s="88" t="s">
        <v>1681</v>
      </c>
      <c r="CF767" s="80" t="str">
        <f t="shared" si="484"/>
        <v>HTA</v>
      </c>
      <c r="CG767" s="109">
        <v>82</v>
      </c>
      <c r="CH767" s="95">
        <v>180</v>
      </c>
      <c r="CI767" s="50">
        <f t="shared" si="454"/>
        <v>25.308641975308639</v>
      </c>
      <c r="CJ767" s="18" t="str">
        <f t="shared" si="455"/>
        <v>SOBREPESO</v>
      </c>
      <c r="CK767" s="95">
        <f>Hoja1!L769</f>
        <v>19</v>
      </c>
      <c r="CL767" s="10" t="s">
        <v>1113</v>
      </c>
      <c r="CM767" s="94" t="s">
        <v>1221</v>
      </c>
      <c r="CN767" s="92"/>
      <c r="CO767" s="75">
        <v>1</v>
      </c>
      <c r="CP767" s="119" t="str">
        <f t="shared" si="494"/>
        <v>01/01/1800</v>
      </c>
      <c r="CQ767" s="75">
        <v>2</v>
      </c>
      <c r="CR767" s="65" t="s">
        <v>1222</v>
      </c>
      <c r="CS767" s="75">
        <v>0</v>
      </c>
      <c r="CT767" s="110" t="s">
        <v>131</v>
      </c>
      <c r="CU767" s="93" t="s">
        <v>807</v>
      </c>
      <c r="CV767" s="92"/>
      <c r="CW767" s="102">
        <v>120</v>
      </c>
      <c r="CX767" s="102">
        <v>80</v>
      </c>
      <c r="CY767" s="93" t="s">
        <v>131</v>
      </c>
      <c r="CZ767" s="92" t="s">
        <v>132</v>
      </c>
      <c r="DA767" s="75" t="s">
        <v>807</v>
      </c>
      <c r="DB767" s="92">
        <v>0</v>
      </c>
      <c r="DC767" s="75" t="str">
        <f t="shared" si="456"/>
        <v/>
      </c>
      <c r="DD767" s="16" t="str">
        <f t="shared" si="457"/>
        <v/>
      </c>
      <c r="DE767" s="16" t="str">
        <f t="shared" si="458"/>
        <v/>
      </c>
      <c r="DF767" s="16" t="str">
        <f t="shared" si="473"/>
        <v>HDL ALTO</v>
      </c>
      <c r="DG767" s="16" t="str">
        <f t="shared" si="471"/>
        <v xml:space="preserve"> +  +  + HDL ALTO</v>
      </c>
      <c r="DH767" s="16" t="str">
        <f>VLOOKUP(DG767,Hoja3!$A$19:$B$41,2,FALSE)</f>
        <v>HDL ALTO</v>
      </c>
      <c r="DI767" s="98">
        <v>42697</v>
      </c>
      <c r="DJ767" s="75" t="str">
        <f t="shared" si="460"/>
        <v>SI</v>
      </c>
      <c r="DL767" s="98"/>
      <c r="DM767" s="98">
        <v>43278</v>
      </c>
      <c r="DN767" s="75" t="str">
        <f t="shared" si="461"/>
        <v>SI</v>
      </c>
      <c r="DO767" s="98"/>
      <c r="DP767" s="75" t="str">
        <f t="shared" si="462"/>
        <v>NO</v>
      </c>
      <c r="DQ767" s="98"/>
      <c r="DR767" s="75" t="str">
        <f t="shared" si="463"/>
        <v>NO</v>
      </c>
      <c r="DS767" s="98"/>
      <c r="DT767" s="75" t="str">
        <f t="shared" si="464"/>
        <v>NO</v>
      </c>
      <c r="DU767" s="98"/>
      <c r="DV767" s="75" t="str">
        <f t="shared" si="465"/>
        <v>NO</v>
      </c>
      <c r="DW767" s="98"/>
      <c r="DX767" s="75" t="str">
        <f t="shared" si="466"/>
        <v>NO</v>
      </c>
      <c r="DY767" s="98">
        <v>44812</v>
      </c>
      <c r="DZ767" s="75" t="str">
        <f t="shared" si="467"/>
        <v>SI</v>
      </c>
      <c r="EA767" s="98"/>
      <c r="EB767" s="75" t="str">
        <f t="shared" si="468"/>
        <v>NO</v>
      </c>
      <c r="EC767" s="98" t="s">
        <v>807</v>
      </c>
      <c r="ED767" s="92" t="s">
        <v>1530</v>
      </c>
      <c r="EE767" s="92"/>
      <c r="EF767" s="98" t="s">
        <v>807</v>
      </c>
      <c r="EG767" s="94"/>
      <c r="EH767" s="99"/>
      <c r="EI767" s="99" t="s">
        <v>807</v>
      </c>
      <c r="EJ767" s="99"/>
      <c r="EK767" s="111">
        <v>44782</v>
      </c>
      <c r="EL767" s="92">
        <v>0.64</v>
      </c>
      <c r="EM767" s="112">
        <v>44782</v>
      </c>
      <c r="EN767" s="102">
        <v>99</v>
      </c>
      <c r="EO767" s="111">
        <v>44782</v>
      </c>
      <c r="EP767" s="92">
        <v>256</v>
      </c>
      <c r="EQ767" s="111">
        <v>44782</v>
      </c>
      <c r="ER767" s="99">
        <f t="shared" si="492"/>
        <v>188.8</v>
      </c>
      <c r="ES767" s="111">
        <v>44782</v>
      </c>
      <c r="ET767" s="192">
        <v>43</v>
      </c>
      <c r="EU767" s="111">
        <v>44782</v>
      </c>
      <c r="EV767" s="92">
        <v>121</v>
      </c>
      <c r="EW767" s="101"/>
      <c r="EX767" s="92"/>
      <c r="EY767" s="103"/>
      <c r="EZ767" s="92"/>
      <c r="FA767" s="102"/>
      <c r="FB767" s="102"/>
      <c r="FC767" s="92"/>
      <c r="FD767" s="92"/>
      <c r="FE767" s="112">
        <v>44782</v>
      </c>
      <c r="FF767" s="125">
        <v>104.9</v>
      </c>
      <c r="FG767" s="111">
        <v>44782</v>
      </c>
      <c r="FH767" s="104" t="s">
        <v>2148</v>
      </c>
      <c r="FI767" s="92"/>
      <c r="FJ767" s="94"/>
      <c r="FK767" s="92"/>
      <c r="FL767" s="114">
        <v>44942</v>
      </c>
      <c r="FM767" s="98" t="s">
        <v>1530</v>
      </c>
      <c r="FN767" s="114">
        <v>45032</v>
      </c>
      <c r="FO767" s="107"/>
      <c r="FP767" s="92" t="s">
        <v>132</v>
      </c>
      <c r="FQ767" s="92" t="s">
        <v>132</v>
      </c>
      <c r="FR767" s="92" t="s">
        <v>132</v>
      </c>
      <c r="FS767" s="107" t="s">
        <v>807</v>
      </c>
      <c r="FT767" s="92" t="s">
        <v>132</v>
      </c>
      <c r="FU767" s="92"/>
      <c r="GM767" s="102"/>
    </row>
    <row r="768" spans="1:195" s="75" customFormat="1" x14ac:dyDescent="0.25">
      <c r="A768" s="85">
        <v>2022</v>
      </c>
      <c r="B768" s="76">
        <v>44926</v>
      </c>
      <c r="C768" s="85" t="s">
        <v>121</v>
      </c>
      <c r="D768" s="85" t="s">
        <v>122</v>
      </c>
      <c r="E768" s="85" t="s">
        <v>123</v>
      </c>
      <c r="F768" s="77">
        <f t="shared" si="472"/>
        <v>767</v>
      </c>
      <c r="G768" s="85" t="s">
        <v>1586</v>
      </c>
      <c r="H768" s="85">
        <v>86</v>
      </c>
      <c r="I768" s="85" t="s">
        <v>797</v>
      </c>
      <c r="J768" s="217" t="s">
        <v>911</v>
      </c>
      <c r="K768" s="77" t="str">
        <f>VLOOKUP(J768,[1]CodMpios!$B$1075:$E$1087,4,FALSE)</f>
        <v>86568 - Puerto Asís</v>
      </c>
      <c r="L768" s="77" t="str">
        <f>VLOOKUP($J768,[1]Coord_Mpios_X_Y!$B$102:$K$114,9,FALSE)</f>
        <v>0,478611463602</v>
      </c>
      <c r="M768" s="77" t="str">
        <f>VLOOKUP($J768,[1]Coord_Mpios_X_Y!$B$102:$K$114,10,FALSE)</f>
        <v>-76,328200149562</v>
      </c>
      <c r="N768" s="86" t="s">
        <v>1775</v>
      </c>
      <c r="O768" s="86" t="s">
        <v>1776</v>
      </c>
      <c r="P768" s="218"/>
      <c r="Q768" s="85" t="s">
        <v>126</v>
      </c>
      <c r="R768" s="108">
        <v>41101692</v>
      </c>
      <c r="S768" s="62" t="str">
        <f t="shared" si="453"/>
        <v>CC41101692</v>
      </c>
      <c r="T768" s="91" t="s">
        <v>918</v>
      </c>
      <c r="U768" s="85" t="s">
        <v>730</v>
      </c>
      <c r="V768" s="91" t="s">
        <v>332</v>
      </c>
      <c r="W768" s="85" t="s">
        <v>919</v>
      </c>
      <c r="X768" s="87">
        <v>20432</v>
      </c>
      <c r="Y768" s="89">
        <f t="shared" si="469"/>
        <v>55</v>
      </c>
      <c r="Z768" s="63">
        <f>VLOOKUP($Y768,[1]Edades!$A$3:$H$153,4,FALSE)</f>
        <v>5</v>
      </c>
      <c r="AA768" s="63" t="str">
        <f>VLOOKUP($Y768,[1]Edades!$A$3:$H$153,6,FALSE)</f>
        <v>5 - Adultez</v>
      </c>
      <c r="AB768" s="63">
        <f>VLOOKUP($Y768,[1]Edades!$A$3:$H$153,7,FALSE)</f>
        <v>12</v>
      </c>
      <c r="AC768" s="63" t="str">
        <f>VLOOKUP($Y768,[1]Edades!$A$3:$H$153,8,FALSE)</f>
        <v>55-59</v>
      </c>
      <c r="AD768" s="91" t="s">
        <v>1590</v>
      </c>
      <c r="AE768" s="85">
        <v>2</v>
      </c>
      <c r="AF768" s="85" t="s">
        <v>807</v>
      </c>
      <c r="AG768" s="86" t="s">
        <v>212</v>
      </c>
      <c r="AH768" s="86" t="s">
        <v>130</v>
      </c>
      <c r="AI768" s="85" t="s">
        <v>1595</v>
      </c>
      <c r="AJ768" s="85" t="s">
        <v>1591</v>
      </c>
      <c r="AK768" s="117" t="s">
        <v>1775</v>
      </c>
      <c r="AL768" s="117" t="s">
        <v>1600</v>
      </c>
      <c r="AM768" s="85" t="s">
        <v>1786</v>
      </c>
      <c r="AN768" s="85" t="s">
        <v>131</v>
      </c>
      <c r="AO768" s="85" t="s">
        <v>131</v>
      </c>
      <c r="AP768" s="85" t="s">
        <v>131</v>
      </c>
      <c r="AQ768" s="75" t="s">
        <v>1841</v>
      </c>
      <c r="AR768" s="53" t="str">
        <f t="shared" si="470"/>
        <v>86568 - Puerto Asís</v>
      </c>
      <c r="AS768" s="85" t="s">
        <v>1655</v>
      </c>
      <c r="AT768" s="85">
        <v>3203424765</v>
      </c>
      <c r="AU768" s="85" t="s">
        <v>1219</v>
      </c>
      <c r="AV768" s="85"/>
      <c r="AW768" s="85"/>
      <c r="AX768" s="85"/>
      <c r="AY768" s="85"/>
      <c r="AZ768" s="85"/>
      <c r="BA768" s="85">
        <v>86</v>
      </c>
      <c r="BB768" s="85" t="s">
        <v>1778</v>
      </c>
      <c r="BC768" s="85">
        <v>86568</v>
      </c>
      <c r="BD768" s="85" t="s">
        <v>1655</v>
      </c>
      <c r="BE768" s="89">
        <v>860010017201</v>
      </c>
      <c r="BF768" s="49" t="s">
        <v>1081</v>
      </c>
      <c r="BG768" s="85" t="s">
        <v>1779</v>
      </c>
      <c r="BH768" s="85" t="s">
        <v>1780</v>
      </c>
      <c r="BI768" s="85">
        <v>4201616</v>
      </c>
      <c r="BJ768" s="85"/>
      <c r="BK768" s="85"/>
      <c r="BL768" s="85" t="s">
        <v>807</v>
      </c>
      <c r="BM768" s="85" t="s">
        <v>130</v>
      </c>
      <c r="BN768" s="85" t="s">
        <v>132</v>
      </c>
      <c r="BO768" s="85">
        <v>0</v>
      </c>
      <c r="BP768" s="85" t="s">
        <v>132</v>
      </c>
      <c r="BQ768" s="85" t="s">
        <v>132</v>
      </c>
      <c r="BR768" s="85" t="s">
        <v>807</v>
      </c>
      <c r="BS768" s="85" t="s">
        <v>807</v>
      </c>
      <c r="BT768" s="90">
        <v>44700</v>
      </c>
      <c r="BU768" s="85" t="s">
        <v>1677</v>
      </c>
      <c r="BV768" s="85" t="s">
        <v>130</v>
      </c>
      <c r="BW768" s="91" t="s">
        <v>1959</v>
      </c>
      <c r="BX768" s="85"/>
      <c r="BY768" s="85" t="s">
        <v>132</v>
      </c>
      <c r="BZ768" s="85" t="s">
        <v>807</v>
      </c>
      <c r="CA768" s="85" t="s">
        <v>807</v>
      </c>
      <c r="CB768" s="85"/>
      <c r="CC768" s="85"/>
      <c r="CD768" s="85" t="s">
        <v>131</v>
      </c>
      <c r="CE768" s="88" t="s">
        <v>1681</v>
      </c>
      <c r="CF768" s="80" t="str">
        <f t="shared" si="484"/>
        <v>HTA</v>
      </c>
      <c r="CG768" s="109">
        <v>111</v>
      </c>
      <c r="CH768" s="95">
        <v>153</v>
      </c>
      <c r="CI768" s="50">
        <f t="shared" si="454"/>
        <v>47.417659874407278</v>
      </c>
      <c r="CJ768" s="18" t="str">
        <f t="shared" si="455"/>
        <v>OBESIDAD</v>
      </c>
      <c r="CK768" s="95">
        <f>Hoja1!L770</f>
        <v>10</v>
      </c>
      <c r="CL768" s="10" t="s">
        <v>1112</v>
      </c>
      <c r="CM768" s="94" t="s">
        <v>1221</v>
      </c>
      <c r="CN768" s="92"/>
      <c r="CO768" s="75">
        <v>1</v>
      </c>
      <c r="CP768" s="98">
        <v>36892</v>
      </c>
      <c r="CQ768" s="75">
        <v>2</v>
      </c>
      <c r="CR768" s="65" t="s">
        <v>1222</v>
      </c>
      <c r="CS768" s="75">
        <v>0</v>
      </c>
      <c r="CT768" s="110" t="s">
        <v>131</v>
      </c>
      <c r="CU768" s="93" t="s">
        <v>807</v>
      </c>
      <c r="CV768" s="92"/>
      <c r="CW768" s="102">
        <v>120</v>
      </c>
      <c r="CX768" s="102">
        <v>70</v>
      </c>
      <c r="CY768" s="93" t="s">
        <v>807</v>
      </c>
      <c r="CZ768" s="92" t="s">
        <v>132</v>
      </c>
      <c r="DA768" s="75" t="s">
        <v>807</v>
      </c>
      <c r="DB768" s="92">
        <v>0</v>
      </c>
      <c r="DC768" s="75" t="str">
        <f t="shared" si="456"/>
        <v/>
      </c>
      <c r="DD768" s="16" t="str">
        <f t="shared" si="457"/>
        <v/>
      </c>
      <c r="DE768" s="16" t="str">
        <f t="shared" si="458"/>
        <v/>
      </c>
      <c r="DF768" s="16" t="str">
        <f t="shared" si="473"/>
        <v/>
      </c>
      <c r="DG768" s="16" t="str">
        <f t="shared" si="471"/>
        <v xml:space="preserve"> +  +  + </v>
      </c>
      <c r="DH768" s="16" t="str">
        <f t="shared" ref="DH768:DH771" si="495">E768</f>
        <v>HTA</v>
      </c>
      <c r="DI768" s="98">
        <v>43782</v>
      </c>
      <c r="DJ768" s="75" t="str">
        <f t="shared" si="460"/>
        <v>SI</v>
      </c>
      <c r="DL768" s="98"/>
      <c r="DM768" s="98">
        <v>43636</v>
      </c>
      <c r="DN768" s="75" t="str">
        <f t="shared" si="461"/>
        <v>SI</v>
      </c>
      <c r="DO768" s="98"/>
      <c r="DP768" s="75" t="str">
        <f t="shared" si="462"/>
        <v>NO</v>
      </c>
      <c r="DQ768" s="98"/>
      <c r="DR768" s="75" t="str">
        <f t="shared" si="463"/>
        <v>NO</v>
      </c>
      <c r="DS768" s="98">
        <v>43773</v>
      </c>
      <c r="DT768" s="75" t="str">
        <f t="shared" si="464"/>
        <v>SI</v>
      </c>
      <c r="DU768" s="98"/>
      <c r="DV768" s="75" t="str">
        <f t="shared" si="465"/>
        <v>NO</v>
      </c>
      <c r="DW768" s="98">
        <v>43168</v>
      </c>
      <c r="DX768" s="75" t="str">
        <f t="shared" si="466"/>
        <v>SI</v>
      </c>
      <c r="DY768" s="98">
        <v>44350</v>
      </c>
      <c r="DZ768" s="75" t="str">
        <f t="shared" si="467"/>
        <v>SI</v>
      </c>
      <c r="EA768" s="98"/>
      <c r="EB768" s="75" t="str">
        <f t="shared" si="468"/>
        <v>NO</v>
      </c>
      <c r="EC768" s="98" t="s">
        <v>807</v>
      </c>
      <c r="ED768" s="92" t="s">
        <v>1530</v>
      </c>
      <c r="EE768" s="92"/>
      <c r="EF768" s="98" t="s">
        <v>807</v>
      </c>
      <c r="EG768" s="94"/>
      <c r="EH768" s="99"/>
      <c r="EI768" s="99" t="s">
        <v>807</v>
      </c>
      <c r="EJ768" s="99"/>
      <c r="EK768" s="101">
        <v>44341</v>
      </c>
      <c r="EL768" s="92">
        <v>0.64</v>
      </c>
      <c r="EM768" s="103">
        <v>44341</v>
      </c>
      <c r="EN768" s="102">
        <v>98.8</v>
      </c>
      <c r="EO768" s="101">
        <v>44341</v>
      </c>
      <c r="EP768" s="92">
        <v>193</v>
      </c>
      <c r="EQ768" s="101">
        <v>44341</v>
      </c>
      <c r="ER768" s="99">
        <f t="shared" si="492"/>
        <v>101.36</v>
      </c>
      <c r="ES768" s="101">
        <v>44341</v>
      </c>
      <c r="ET768" s="192">
        <v>55.7</v>
      </c>
      <c r="EU768" s="101">
        <v>44341</v>
      </c>
      <c r="EV768" s="92">
        <v>179.7</v>
      </c>
      <c r="EW768" s="101">
        <v>44380</v>
      </c>
      <c r="EX768" s="92"/>
      <c r="EY768" s="103"/>
      <c r="EZ768" s="92"/>
      <c r="FA768" s="102"/>
      <c r="FB768" s="102"/>
      <c r="FC768" s="92"/>
      <c r="FD768" s="92"/>
      <c r="FE768" s="103">
        <v>44341</v>
      </c>
      <c r="FF768" s="105">
        <v>10.1</v>
      </c>
      <c r="FG768" s="101">
        <v>44341</v>
      </c>
      <c r="FH768" s="118" t="s">
        <v>2149</v>
      </c>
      <c r="FI768" s="92"/>
      <c r="FJ768" s="94"/>
      <c r="FK768" s="92"/>
      <c r="FL768" s="97">
        <v>44907</v>
      </c>
      <c r="FM768" s="98" t="s">
        <v>1530</v>
      </c>
      <c r="FN768" s="97">
        <v>44997</v>
      </c>
      <c r="FO768" s="107"/>
      <c r="FP768" s="92" t="s">
        <v>132</v>
      </c>
      <c r="FQ768" s="92" t="s">
        <v>132</v>
      </c>
      <c r="FR768" s="92" t="s">
        <v>132</v>
      </c>
      <c r="FS768" s="107" t="s">
        <v>807</v>
      </c>
      <c r="FT768" s="92" t="s">
        <v>132</v>
      </c>
      <c r="FU768" s="92"/>
      <c r="GM768" s="102"/>
    </row>
    <row r="769" spans="1:195" s="75" customFormat="1" x14ac:dyDescent="0.25">
      <c r="A769" s="85">
        <v>2022</v>
      </c>
      <c r="B769" s="76">
        <v>44926</v>
      </c>
      <c r="C769" s="85" t="s">
        <v>121</v>
      </c>
      <c r="D769" s="85" t="s">
        <v>122</v>
      </c>
      <c r="E769" s="85" t="s">
        <v>1475</v>
      </c>
      <c r="F769" s="77">
        <f t="shared" si="472"/>
        <v>768</v>
      </c>
      <c r="G769" s="85" t="s">
        <v>1586</v>
      </c>
      <c r="H769" s="85">
        <v>86</v>
      </c>
      <c r="I769" s="85" t="s">
        <v>797</v>
      </c>
      <c r="J769" s="217" t="s">
        <v>911</v>
      </c>
      <c r="K769" s="77" t="str">
        <f>VLOOKUP(J769,[1]CodMpios!$B$1075:$E$1087,4,FALSE)</f>
        <v>86568 - Puerto Asís</v>
      </c>
      <c r="L769" s="77" t="str">
        <f>VLOOKUP($J769,[1]Coord_Mpios_X_Y!$B$102:$K$114,9,FALSE)</f>
        <v>0,478611463602</v>
      </c>
      <c r="M769" s="77" t="str">
        <f>VLOOKUP($J769,[1]Coord_Mpios_X_Y!$B$102:$K$114,10,FALSE)</f>
        <v>-76,328200149562</v>
      </c>
      <c r="N769" s="86" t="s">
        <v>1775</v>
      </c>
      <c r="O769" s="86" t="s">
        <v>1776</v>
      </c>
      <c r="P769" s="218"/>
      <c r="Q769" s="85" t="s">
        <v>126</v>
      </c>
      <c r="R769" s="108">
        <v>41101824</v>
      </c>
      <c r="S769" s="62" t="str">
        <f t="shared" si="453"/>
        <v>CC41101824</v>
      </c>
      <c r="T769" s="91" t="s">
        <v>133</v>
      </c>
      <c r="U769" s="85" t="s">
        <v>1367</v>
      </c>
      <c r="V769" s="91" t="s">
        <v>284</v>
      </c>
      <c r="W769" s="85" t="s">
        <v>1216</v>
      </c>
      <c r="X769" s="87">
        <v>19757</v>
      </c>
      <c r="Y769" s="89">
        <f t="shared" si="469"/>
        <v>54</v>
      </c>
      <c r="Z769" s="63">
        <f>VLOOKUP($Y769,[1]Edades!$A$3:$H$153,4,FALSE)</f>
        <v>5</v>
      </c>
      <c r="AA769" s="63" t="str">
        <f>VLOOKUP($Y769,[1]Edades!$A$3:$H$153,6,FALSE)</f>
        <v>5 - Adultez</v>
      </c>
      <c r="AB769" s="63">
        <f>VLOOKUP($Y769,[1]Edades!$A$3:$H$153,7,FALSE)</f>
        <v>11</v>
      </c>
      <c r="AC769" s="63" t="str">
        <f>VLOOKUP($Y769,[1]Edades!$A$3:$H$153,8,FALSE)</f>
        <v>50-54</v>
      </c>
      <c r="AD769" s="91" t="s">
        <v>1590</v>
      </c>
      <c r="AE769" s="85">
        <v>2</v>
      </c>
      <c r="AF769" s="85" t="s">
        <v>807</v>
      </c>
      <c r="AG769" s="86" t="s">
        <v>1777</v>
      </c>
      <c r="AH769" s="85" t="s">
        <v>807</v>
      </c>
      <c r="AI769" s="85" t="s">
        <v>807</v>
      </c>
      <c r="AJ769" s="85" t="s">
        <v>807</v>
      </c>
      <c r="AK769" s="86" t="s">
        <v>1775</v>
      </c>
      <c r="AL769" s="85" t="s">
        <v>807</v>
      </c>
      <c r="AM769" s="85" t="s">
        <v>1786</v>
      </c>
      <c r="AN769" s="85" t="s">
        <v>131</v>
      </c>
      <c r="AO769" s="85" t="s">
        <v>131</v>
      </c>
      <c r="AP769" s="85" t="s">
        <v>131</v>
      </c>
      <c r="AQ769" s="75" t="s">
        <v>1841</v>
      </c>
      <c r="AR769" s="53" t="str">
        <f t="shared" si="470"/>
        <v>86568 - Puerto Asís</v>
      </c>
      <c r="AS769" s="85" t="s">
        <v>1655</v>
      </c>
      <c r="AT769" s="85">
        <v>3123682989</v>
      </c>
      <c r="AU769" s="85" t="s">
        <v>1219</v>
      </c>
      <c r="AV769" s="85"/>
      <c r="AW769" s="85"/>
      <c r="AX769" s="85"/>
      <c r="AY769" s="85"/>
      <c r="AZ769" s="85"/>
      <c r="BA769" s="85">
        <v>86</v>
      </c>
      <c r="BB769" s="85" t="s">
        <v>1778</v>
      </c>
      <c r="BC769" s="85">
        <v>86568</v>
      </c>
      <c r="BD769" s="85" t="s">
        <v>1655</v>
      </c>
      <c r="BE769" s="89">
        <v>860010017201</v>
      </c>
      <c r="BF769" s="49" t="s">
        <v>1081</v>
      </c>
      <c r="BG769" s="85" t="s">
        <v>1779</v>
      </c>
      <c r="BH769" s="85" t="s">
        <v>1780</v>
      </c>
      <c r="BI769" s="85">
        <v>4201616</v>
      </c>
      <c r="BJ769" s="85"/>
      <c r="BK769" s="85"/>
      <c r="BL769" s="85" t="s">
        <v>807</v>
      </c>
      <c r="BM769" s="85" t="s">
        <v>130</v>
      </c>
      <c r="BN769" s="85" t="s">
        <v>132</v>
      </c>
      <c r="BO769" s="85">
        <v>0</v>
      </c>
      <c r="BP769" s="85" t="s">
        <v>132</v>
      </c>
      <c r="BQ769" s="85" t="s">
        <v>132</v>
      </c>
      <c r="BR769" s="85" t="s">
        <v>807</v>
      </c>
      <c r="BS769" s="85" t="s">
        <v>807</v>
      </c>
      <c r="BT769" s="90">
        <v>44792</v>
      </c>
      <c r="BU769" s="85" t="s">
        <v>1677</v>
      </c>
      <c r="BV769" s="85" t="s">
        <v>130</v>
      </c>
      <c r="BW769" s="91" t="s">
        <v>1812</v>
      </c>
      <c r="BX769" s="85"/>
      <c r="BY769" s="85" t="s">
        <v>132</v>
      </c>
      <c r="BZ769" s="85" t="s">
        <v>807</v>
      </c>
      <c r="CA769" s="85" t="s">
        <v>807</v>
      </c>
      <c r="CB769" s="85"/>
      <c r="CC769" s="85"/>
      <c r="CD769" s="85" t="s">
        <v>131</v>
      </c>
      <c r="CE769" s="88" t="s">
        <v>1681</v>
      </c>
      <c r="CF769" s="80" t="str">
        <f t="shared" si="484"/>
        <v>HTA + DM</v>
      </c>
      <c r="CG769" s="109">
        <v>71</v>
      </c>
      <c r="CH769" s="95">
        <v>150</v>
      </c>
      <c r="CI769" s="50">
        <f t="shared" si="454"/>
        <v>31.555555555555557</v>
      </c>
      <c r="CJ769" s="18" t="str">
        <f t="shared" si="455"/>
        <v>OBESIDAD</v>
      </c>
      <c r="CK769" s="95">
        <f>Hoja1!L771</f>
        <v>5</v>
      </c>
      <c r="CL769" s="10" t="s">
        <v>1112</v>
      </c>
      <c r="CM769" s="94" t="s">
        <v>1221</v>
      </c>
      <c r="CN769" s="92"/>
      <c r="CO769" s="75">
        <v>1</v>
      </c>
      <c r="CP769" s="119" t="str">
        <f>CM769</f>
        <v>01/01/1800</v>
      </c>
      <c r="CQ769" s="75">
        <v>1</v>
      </c>
      <c r="CR769" s="94" t="s">
        <v>1221</v>
      </c>
      <c r="CS769" s="75">
        <v>1</v>
      </c>
      <c r="CT769" s="110" t="s">
        <v>1707</v>
      </c>
      <c r="CU769" s="93" t="s">
        <v>807</v>
      </c>
      <c r="CV769" s="92"/>
      <c r="CW769" s="102">
        <v>120</v>
      </c>
      <c r="CX769" s="102">
        <v>70</v>
      </c>
      <c r="CY769" s="93" t="s">
        <v>807</v>
      </c>
      <c r="CZ769" s="92" t="s">
        <v>132</v>
      </c>
      <c r="DA769" s="75" t="s">
        <v>807</v>
      </c>
      <c r="DB769" s="92">
        <v>0</v>
      </c>
      <c r="DC769" s="75" t="str">
        <f t="shared" si="456"/>
        <v/>
      </c>
      <c r="DD769" s="16" t="str">
        <f t="shared" si="457"/>
        <v/>
      </c>
      <c r="DE769" s="16" t="str">
        <f t="shared" si="458"/>
        <v/>
      </c>
      <c r="DF769" s="16" t="str">
        <f t="shared" si="473"/>
        <v/>
      </c>
      <c r="DG769" s="16" t="str">
        <f t="shared" si="471"/>
        <v xml:space="preserve"> +  +  + </v>
      </c>
      <c r="DH769" s="16" t="str">
        <f t="shared" si="495"/>
        <v>HTA + DM</v>
      </c>
      <c r="DI769" s="98">
        <v>39395</v>
      </c>
      <c r="DJ769" s="75" t="str">
        <f t="shared" si="460"/>
        <v>SI</v>
      </c>
      <c r="DL769" s="98"/>
      <c r="DM769" s="98">
        <v>43497</v>
      </c>
      <c r="DN769" s="75" t="str">
        <f t="shared" si="461"/>
        <v>SI</v>
      </c>
      <c r="DO769" s="98"/>
      <c r="DP769" s="75" t="str">
        <f t="shared" si="462"/>
        <v>NO</v>
      </c>
      <c r="DQ769" s="98"/>
      <c r="DR769" s="75" t="str">
        <f t="shared" si="463"/>
        <v>NO</v>
      </c>
      <c r="DS769" s="98">
        <v>43531</v>
      </c>
      <c r="DT769" s="75" t="str">
        <f t="shared" si="464"/>
        <v>SI</v>
      </c>
      <c r="DU769" s="98"/>
      <c r="DV769" s="75" t="str">
        <f t="shared" si="465"/>
        <v>NO</v>
      </c>
      <c r="DW769" s="98"/>
      <c r="DX769" s="75" t="str">
        <f t="shared" si="466"/>
        <v>NO</v>
      </c>
      <c r="DY769" s="98">
        <v>44791</v>
      </c>
      <c r="DZ769" s="75" t="str">
        <f t="shared" si="467"/>
        <v>SI</v>
      </c>
      <c r="EA769" s="98"/>
      <c r="EB769" s="75" t="str">
        <f t="shared" si="468"/>
        <v>NO</v>
      </c>
      <c r="EC769" s="98" t="s">
        <v>807</v>
      </c>
      <c r="ED769" s="92" t="s">
        <v>1530</v>
      </c>
      <c r="EE769" s="92"/>
      <c r="EF769" s="98" t="s">
        <v>807</v>
      </c>
      <c r="EG769" s="94"/>
      <c r="EH769" s="99"/>
      <c r="EI769" s="99" t="s">
        <v>807</v>
      </c>
      <c r="EJ769" s="99"/>
      <c r="EK769" s="101">
        <v>44775</v>
      </c>
      <c r="EL769" s="92">
        <v>0.62</v>
      </c>
      <c r="EM769" s="103">
        <v>44775</v>
      </c>
      <c r="EN769" s="102">
        <v>109</v>
      </c>
      <c r="EO769" s="101">
        <v>44775</v>
      </c>
      <c r="EP769" s="92">
        <v>108</v>
      </c>
      <c r="EQ769" s="101">
        <v>44775</v>
      </c>
      <c r="ER769" s="99">
        <f t="shared" si="492"/>
        <v>53.8</v>
      </c>
      <c r="ES769" s="101">
        <v>44775</v>
      </c>
      <c r="ET769" s="192">
        <v>44</v>
      </c>
      <c r="EU769" s="101">
        <v>44775</v>
      </c>
      <c r="EV769" s="92">
        <v>51</v>
      </c>
      <c r="EW769" s="101">
        <v>44775</v>
      </c>
      <c r="EX769" s="92"/>
      <c r="EY769" s="103">
        <v>44775</v>
      </c>
      <c r="EZ769" s="92">
        <v>5.3</v>
      </c>
      <c r="FA769" s="102"/>
      <c r="FB769" s="102"/>
      <c r="FC769" s="92"/>
      <c r="FD769" s="92"/>
      <c r="FE769" s="103">
        <v>44775</v>
      </c>
      <c r="FF769" s="105">
        <v>31.9</v>
      </c>
      <c r="FG769" s="101">
        <v>44775</v>
      </c>
      <c r="FH769" s="104" t="s">
        <v>1825</v>
      </c>
      <c r="FI769" s="92"/>
      <c r="FJ769" s="94"/>
      <c r="FK769" s="92"/>
      <c r="FL769" s="97">
        <v>44792</v>
      </c>
      <c r="FM769" s="98" t="s">
        <v>1530</v>
      </c>
      <c r="FN769" s="97">
        <v>44884</v>
      </c>
      <c r="FO769" s="107" t="s">
        <v>807</v>
      </c>
      <c r="FP769" s="92" t="s">
        <v>132</v>
      </c>
      <c r="FQ769" s="92" t="s">
        <v>130</v>
      </c>
      <c r="FR769" s="92" t="s">
        <v>130</v>
      </c>
      <c r="FS769" s="107" t="s">
        <v>807</v>
      </c>
      <c r="FT769" s="92" t="s">
        <v>132</v>
      </c>
      <c r="FU769" s="92"/>
      <c r="GM769" s="102"/>
    </row>
    <row r="770" spans="1:195" s="75" customFormat="1" x14ac:dyDescent="0.25">
      <c r="A770" s="85">
        <v>2022</v>
      </c>
      <c r="B770" s="76">
        <v>44926</v>
      </c>
      <c r="C770" s="85" t="s">
        <v>121</v>
      </c>
      <c r="D770" s="85" t="s">
        <v>122</v>
      </c>
      <c r="E770" s="85" t="s">
        <v>123</v>
      </c>
      <c r="F770" s="77">
        <f t="shared" si="472"/>
        <v>769</v>
      </c>
      <c r="G770" s="85" t="s">
        <v>1586</v>
      </c>
      <c r="H770" s="85">
        <v>86</v>
      </c>
      <c r="I770" s="85" t="s">
        <v>797</v>
      </c>
      <c r="J770" s="217" t="s">
        <v>911</v>
      </c>
      <c r="K770" s="77" t="str">
        <f>VLOOKUP(J770,[1]CodMpios!$B$1075:$E$1087,4,FALSE)</f>
        <v>86568 - Puerto Asís</v>
      </c>
      <c r="L770" s="77" t="str">
        <f>VLOOKUP($J770,[1]Coord_Mpios_X_Y!$B$102:$K$114,9,FALSE)</f>
        <v>0,478611463602</v>
      </c>
      <c r="M770" s="77" t="str">
        <f>VLOOKUP($J770,[1]Coord_Mpios_X_Y!$B$102:$K$114,10,FALSE)</f>
        <v>-76,328200149562</v>
      </c>
      <c r="N770" s="86" t="s">
        <v>1784</v>
      </c>
      <c r="O770" s="86" t="s">
        <v>1776</v>
      </c>
      <c r="P770" s="218"/>
      <c r="Q770" s="85" t="s">
        <v>126</v>
      </c>
      <c r="R770" s="108">
        <v>41102486</v>
      </c>
      <c r="S770" s="62" t="str">
        <f t="shared" ref="S770:S833" si="496">CONCATENATE(Q770,R770)</f>
        <v>CC41102486</v>
      </c>
      <c r="T770" s="91" t="s">
        <v>915</v>
      </c>
      <c r="U770" s="85" t="s">
        <v>366</v>
      </c>
      <c r="V770" s="91" t="s">
        <v>346</v>
      </c>
      <c r="W770" s="85" t="s">
        <v>225</v>
      </c>
      <c r="X770" s="87">
        <v>22115</v>
      </c>
      <c r="Y770" s="89">
        <f t="shared" si="469"/>
        <v>60</v>
      </c>
      <c r="Z770" s="63">
        <f>VLOOKUP($Y770,[1]Edades!$A$3:$H$153,4,FALSE)</f>
        <v>6</v>
      </c>
      <c r="AA770" s="63" t="str">
        <f>VLOOKUP($Y770,[1]Edades!$A$3:$H$153,6,FALSE)</f>
        <v>6 - Persona mayor</v>
      </c>
      <c r="AB770" s="63">
        <f>VLOOKUP($Y770,[1]Edades!$A$3:$H$153,7,FALSE)</f>
        <v>13</v>
      </c>
      <c r="AC770" s="63" t="str">
        <f>VLOOKUP($Y770,[1]Edades!$A$3:$H$153,8,FALSE)</f>
        <v>60-64</v>
      </c>
      <c r="AD770" s="91" t="s">
        <v>1590</v>
      </c>
      <c r="AE770" s="85">
        <v>2</v>
      </c>
      <c r="AF770" s="85" t="s">
        <v>807</v>
      </c>
      <c r="AG770" s="86" t="s">
        <v>1777</v>
      </c>
      <c r="AH770" s="85" t="s">
        <v>807</v>
      </c>
      <c r="AI770" s="85" t="s">
        <v>807</v>
      </c>
      <c r="AJ770" s="85" t="s">
        <v>807</v>
      </c>
      <c r="AK770" s="86" t="s">
        <v>1784</v>
      </c>
      <c r="AL770" s="86" t="s">
        <v>1602</v>
      </c>
      <c r="AM770" s="85" t="s">
        <v>1786</v>
      </c>
      <c r="AN770" s="85" t="s">
        <v>131</v>
      </c>
      <c r="AO770" s="85" t="s">
        <v>131</v>
      </c>
      <c r="AP770" s="85" t="s">
        <v>131</v>
      </c>
      <c r="AQ770" s="75" t="s">
        <v>1841</v>
      </c>
      <c r="AR770" s="53" t="str">
        <f t="shared" si="470"/>
        <v>86568 - Puerto Asís</v>
      </c>
      <c r="AS770" s="85" t="s">
        <v>1655</v>
      </c>
      <c r="AT770" s="85">
        <v>3133745204</v>
      </c>
      <c r="AU770" s="85" t="s">
        <v>1219</v>
      </c>
      <c r="AV770" s="85"/>
      <c r="AW770" s="85"/>
      <c r="AX770" s="85"/>
      <c r="AY770" s="85"/>
      <c r="AZ770" s="85"/>
      <c r="BA770" s="85">
        <v>86</v>
      </c>
      <c r="BB770" s="85" t="s">
        <v>1778</v>
      </c>
      <c r="BC770" s="85">
        <v>86568</v>
      </c>
      <c r="BD770" s="85" t="s">
        <v>1655</v>
      </c>
      <c r="BE770" s="89">
        <v>860010017201</v>
      </c>
      <c r="BF770" s="49" t="s">
        <v>1081</v>
      </c>
      <c r="BG770" s="85" t="s">
        <v>1779</v>
      </c>
      <c r="BH770" s="85" t="s">
        <v>1780</v>
      </c>
      <c r="BI770" s="85">
        <v>4201616</v>
      </c>
      <c r="BJ770" s="85"/>
      <c r="BK770" s="85"/>
      <c r="BL770" s="85" t="s">
        <v>807</v>
      </c>
      <c r="BM770" s="85" t="s">
        <v>130</v>
      </c>
      <c r="BN770" s="85" t="s">
        <v>132</v>
      </c>
      <c r="BO770" s="85">
        <v>0</v>
      </c>
      <c r="BP770" s="85" t="s">
        <v>132</v>
      </c>
      <c r="BQ770" s="85" t="s">
        <v>132</v>
      </c>
      <c r="BR770" s="85" t="s">
        <v>807</v>
      </c>
      <c r="BS770" s="85" t="s">
        <v>807</v>
      </c>
      <c r="BT770" s="90">
        <v>44726</v>
      </c>
      <c r="BU770" s="85" t="s">
        <v>1677</v>
      </c>
      <c r="BV770" s="85" t="s">
        <v>130</v>
      </c>
      <c r="BW770" s="91" t="s">
        <v>1678</v>
      </c>
      <c r="BX770" s="85"/>
      <c r="BY770" s="85" t="s">
        <v>132</v>
      </c>
      <c r="BZ770" s="85" t="s">
        <v>807</v>
      </c>
      <c r="CA770" s="85" t="s">
        <v>807</v>
      </c>
      <c r="CB770" s="85"/>
      <c r="CC770" s="85"/>
      <c r="CD770" s="85" t="s">
        <v>131</v>
      </c>
      <c r="CE770" s="88" t="s">
        <v>1681</v>
      </c>
      <c r="CF770" s="80" t="str">
        <f t="shared" si="484"/>
        <v>HTA</v>
      </c>
      <c r="CG770" s="109">
        <v>55</v>
      </c>
      <c r="CH770" s="95">
        <v>154</v>
      </c>
      <c r="CI770" s="50">
        <f t="shared" ref="CI770:CI833" si="497">(CG770/((CH770/100)*(CH770/100)))</f>
        <v>23.19109461966605</v>
      </c>
      <c r="CJ770" s="18" t="str">
        <f t="shared" ref="CJ770:CJ833" si="498">IFERROR(IF(CI770&lt;=18.5,"BAJO PESO",IF(AND(CI770&gt;18.5,CI770&lt;25),"NORMAL",IF(AND(CI770&gt;=25,CI770&lt;=30),"SOBREPESO","OBESIDAD"))),"SIN DATO")</f>
        <v>NORMAL</v>
      </c>
      <c r="CK770" s="95">
        <f>Hoja1!L772</f>
        <v>22</v>
      </c>
      <c r="CL770" s="10" t="s">
        <v>1114</v>
      </c>
      <c r="CM770" s="94" t="s">
        <v>1221</v>
      </c>
      <c r="CN770" s="92"/>
      <c r="CO770" s="75">
        <v>1</v>
      </c>
      <c r="CP770" s="97">
        <v>40179</v>
      </c>
      <c r="CQ770" s="75">
        <v>2</v>
      </c>
      <c r="CR770" s="65" t="s">
        <v>1222</v>
      </c>
      <c r="CS770" s="75">
        <v>0</v>
      </c>
      <c r="CT770" s="110" t="s">
        <v>131</v>
      </c>
      <c r="CU770" s="93" t="s">
        <v>807</v>
      </c>
      <c r="CV770" s="92"/>
      <c r="CW770" s="102">
        <v>130</v>
      </c>
      <c r="CX770" s="102">
        <v>85</v>
      </c>
      <c r="CY770" s="93" t="s">
        <v>807</v>
      </c>
      <c r="CZ770" s="92" t="s">
        <v>130</v>
      </c>
      <c r="DA770" s="75" t="s">
        <v>807</v>
      </c>
      <c r="DB770" s="92">
        <v>0</v>
      </c>
      <c r="DC770" s="75" t="str">
        <f t="shared" ref="DC770:DC833" si="499">IF(BN770="SI","TABAQUISMO",IF(BN770="NO","",""))</f>
        <v/>
      </c>
      <c r="DD770" s="16" t="str">
        <f t="shared" ref="DD770:DD833" si="500">IF(AND(CW770&gt;=140,CX770&gt;=90),"PRESION ALTA","")</f>
        <v/>
      </c>
      <c r="DE770" s="16" t="str">
        <f t="shared" ref="DE770:DE833" si="501">IF(FD770&gt;=200,"COLESTEROL ALTO","")</f>
        <v/>
      </c>
      <c r="DF770" s="16" t="str">
        <f t="shared" si="473"/>
        <v/>
      </c>
      <c r="DG770" s="16" t="str">
        <f t="shared" si="471"/>
        <v xml:space="preserve"> +  +  + </v>
      </c>
      <c r="DH770" s="16" t="str">
        <f t="shared" si="495"/>
        <v>HTA</v>
      </c>
      <c r="DI770" s="98">
        <v>44404</v>
      </c>
      <c r="DJ770" s="75" t="str">
        <f t="shared" ref="DJ770:DJ833" si="502">IF(DI770="","NO","SI")</f>
        <v>SI</v>
      </c>
      <c r="DL770" s="98"/>
      <c r="DM770" s="98">
        <v>44491</v>
      </c>
      <c r="DN770" s="75" t="str">
        <f t="shared" ref="DN770:DN833" si="503">IF(DM770="","NO","SI")</f>
        <v>SI</v>
      </c>
      <c r="DO770" s="98"/>
      <c r="DP770" s="75" t="str">
        <f t="shared" ref="DP770:DP833" si="504">IF(DO770="","NO","SI")</f>
        <v>NO</v>
      </c>
      <c r="DQ770" s="98"/>
      <c r="DR770" s="75" t="str">
        <f t="shared" ref="DR770:DR833" si="505">IF(DQ770="","NO","SI")</f>
        <v>NO</v>
      </c>
      <c r="DS770" s="98">
        <v>43803</v>
      </c>
      <c r="DT770" s="75" t="str">
        <f t="shared" ref="DT770:DT833" si="506">IF(DS770="","NO","SI")</f>
        <v>SI</v>
      </c>
      <c r="DU770" s="98"/>
      <c r="DV770" s="75" t="str">
        <f t="shared" ref="DV770:DV833" si="507">IF(DU770="","NO","SI")</f>
        <v>NO</v>
      </c>
      <c r="DW770" s="98"/>
      <c r="DX770" s="75" t="str">
        <f t="shared" ref="DX770:DX833" si="508">IF(DW770="","NO","SI")</f>
        <v>NO</v>
      </c>
      <c r="DY770" s="98">
        <v>44716</v>
      </c>
      <c r="DZ770" s="75" t="str">
        <f t="shared" ref="DZ770:DZ833" si="509">IF(DY770="","NO","SI")</f>
        <v>SI</v>
      </c>
      <c r="EA770" s="98"/>
      <c r="EB770" s="75" t="str">
        <f t="shared" ref="EB770:EB833" si="510">IF(EA770="","NO","SI")</f>
        <v>NO</v>
      </c>
      <c r="EC770" s="98" t="s">
        <v>807</v>
      </c>
      <c r="ED770" s="92" t="s">
        <v>1530</v>
      </c>
      <c r="EE770" s="92"/>
      <c r="EF770" s="98" t="s">
        <v>807</v>
      </c>
      <c r="EG770" s="94"/>
      <c r="EH770" s="99"/>
      <c r="EI770" s="99" t="s">
        <v>807</v>
      </c>
      <c r="EJ770" s="99"/>
      <c r="EK770" s="101">
        <v>44714</v>
      </c>
      <c r="EL770" s="92">
        <v>0.76</v>
      </c>
      <c r="EM770" s="103">
        <v>44714</v>
      </c>
      <c r="EN770" s="102">
        <v>101.3</v>
      </c>
      <c r="EO770" s="101">
        <v>44714</v>
      </c>
      <c r="EP770" s="92">
        <v>197</v>
      </c>
      <c r="EQ770" s="101">
        <v>44714</v>
      </c>
      <c r="ER770" s="99">
        <f t="shared" si="492"/>
        <v>128.19999999999999</v>
      </c>
      <c r="ES770" s="101">
        <v>44714</v>
      </c>
      <c r="ET770" s="192">
        <v>38.799999999999997</v>
      </c>
      <c r="EU770" s="101">
        <v>44714</v>
      </c>
      <c r="EV770" s="92">
        <v>150</v>
      </c>
      <c r="EW770" s="101">
        <v>44714</v>
      </c>
      <c r="EX770" s="92"/>
      <c r="EY770" s="103"/>
      <c r="EZ770" s="92"/>
      <c r="FA770" s="102"/>
      <c r="FB770" s="102"/>
      <c r="FC770" s="92"/>
      <c r="FD770" s="92"/>
      <c r="FE770" s="103">
        <v>44714</v>
      </c>
      <c r="FF770" s="105">
        <v>7.2</v>
      </c>
      <c r="FG770" s="101">
        <v>44714</v>
      </c>
      <c r="FH770" s="104" t="s">
        <v>1927</v>
      </c>
      <c r="FI770" s="92"/>
      <c r="FJ770" s="94"/>
      <c r="FK770" s="92"/>
      <c r="FL770" s="97">
        <v>44726</v>
      </c>
      <c r="FM770" s="98" t="s">
        <v>1530</v>
      </c>
      <c r="FN770" s="97">
        <v>44818</v>
      </c>
      <c r="FO770" s="107" t="s">
        <v>807</v>
      </c>
      <c r="FP770" s="92" t="s">
        <v>132</v>
      </c>
      <c r="FQ770" s="92" t="s">
        <v>132</v>
      </c>
      <c r="FR770" s="92" t="s">
        <v>132</v>
      </c>
      <c r="FS770" s="107" t="s">
        <v>807</v>
      </c>
      <c r="FT770" s="92" t="s">
        <v>132</v>
      </c>
      <c r="FU770" s="92"/>
      <c r="GM770" s="102"/>
    </row>
    <row r="771" spans="1:195" s="75" customFormat="1" x14ac:dyDescent="0.25">
      <c r="A771" s="85">
        <v>2022</v>
      </c>
      <c r="B771" s="76">
        <v>44926</v>
      </c>
      <c r="C771" s="85" t="s">
        <v>121</v>
      </c>
      <c r="D771" s="85" t="s">
        <v>122</v>
      </c>
      <c r="E771" s="85" t="s">
        <v>123</v>
      </c>
      <c r="F771" s="77">
        <f t="shared" si="472"/>
        <v>770</v>
      </c>
      <c r="G771" s="85" t="s">
        <v>1586</v>
      </c>
      <c r="H771" s="85">
        <v>86</v>
      </c>
      <c r="I771" s="85" t="s">
        <v>797</v>
      </c>
      <c r="J771" s="217" t="s">
        <v>911</v>
      </c>
      <c r="K771" s="77" t="str">
        <f>VLOOKUP(J771,[1]CodMpios!$B$1075:$E$1087,4,FALSE)</f>
        <v>86568 - Puerto Asís</v>
      </c>
      <c r="L771" s="77" t="str">
        <f>VLOOKUP($J771,[1]Coord_Mpios_X_Y!$B$102:$K$114,9,FALSE)</f>
        <v>0,478611463602</v>
      </c>
      <c r="M771" s="77" t="str">
        <f>VLOOKUP($J771,[1]Coord_Mpios_X_Y!$B$102:$K$114,10,FALSE)</f>
        <v>-76,328200149562</v>
      </c>
      <c r="N771" s="86" t="s">
        <v>1775</v>
      </c>
      <c r="O771" s="86" t="s">
        <v>1776</v>
      </c>
      <c r="P771" s="218"/>
      <c r="Q771" s="85" t="s">
        <v>126</v>
      </c>
      <c r="R771" s="108">
        <v>41102806</v>
      </c>
      <c r="S771" s="62" t="str">
        <f t="shared" si="496"/>
        <v>CC41102806</v>
      </c>
      <c r="T771" s="91" t="s">
        <v>706</v>
      </c>
      <c r="U771" s="85" t="s">
        <v>1177</v>
      </c>
      <c r="V771" s="91" t="s">
        <v>211</v>
      </c>
      <c r="W771" s="85" t="s">
        <v>283</v>
      </c>
      <c r="X771" s="87">
        <v>23285</v>
      </c>
      <c r="Y771" s="89">
        <f t="shared" ref="Y771:Y834" si="511">YEAR(X771)-YEAR(31/12/2022)</f>
        <v>63</v>
      </c>
      <c r="Z771" s="63">
        <f>VLOOKUP($Y771,[1]Edades!$A$3:$H$153,4,FALSE)</f>
        <v>6</v>
      </c>
      <c r="AA771" s="63" t="str">
        <f>VLOOKUP($Y771,[1]Edades!$A$3:$H$153,6,FALSE)</f>
        <v>6 - Persona mayor</v>
      </c>
      <c r="AB771" s="63">
        <f>VLOOKUP($Y771,[1]Edades!$A$3:$H$153,7,FALSE)</f>
        <v>13</v>
      </c>
      <c r="AC771" s="63" t="str">
        <f>VLOOKUP($Y771,[1]Edades!$A$3:$H$153,8,FALSE)</f>
        <v>60-64</v>
      </c>
      <c r="AD771" s="91" t="s">
        <v>1590</v>
      </c>
      <c r="AE771" s="85">
        <v>2</v>
      </c>
      <c r="AF771" s="85" t="s">
        <v>807</v>
      </c>
      <c r="AG771" s="86" t="s">
        <v>1777</v>
      </c>
      <c r="AH771" s="85" t="s">
        <v>807</v>
      </c>
      <c r="AI771" s="85" t="s">
        <v>807</v>
      </c>
      <c r="AJ771" s="85" t="s">
        <v>807</v>
      </c>
      <c r="AK771" s="86" t="s">
        <v>1775</v>
      </c>
      <c r="AL771" s="86" t="s">
        <v>1602</v>
      </c>
      <c r="AM771" s="85" t="s">
        <v>1786</v>
      </c>
      <c r="AN771" s="85" t="s">
        <v>131</v>
      </c>
      <c r="AO771" s="85" t="s">
        <v>131</v>
      </c>
      <c r="AP771" s="85" t="s">
        <v>131</v>
      </c>
      <c r="AQ771" s="75" t="s">
        <v>1841</v>
      </c>
      <c r="AR771" s="53" t="str">
        <f t="shared" ref="AR771:AR834" si="512">K771</f>
        <v>86568 - Puerto Asís</v>
      </c>
      <c r="AS771" s="85" t="s">
        <v>1655</v>
      </c>
      <c r="AT771" s="88">
        <v>3144435803</v>
      </c>
      <c r="AU771" s="85" t="s">
        <v>1219</v>
      </c>
      <c r="AV771" s="85"/>
      <c r="AW771" s="85"/>
      <c r="AX771" s="85"/>
      <c r="AY771" s="85"/>
      <c r="AZ771" s="85"/>
      <c r="BA771" s="85">
        <v>86</v>
      </c>
      <c r="BB771" s="85" t="s">
        <v>1778</v>
      </c>
      <c r="BC771" s="85">
        <v>86568</v>
      </c>
      <c r="BD771" s="85" t="s">
        <v>1655</v>
      </c>
      <c r="BE771" s="89">
        <v>860010017201</v>
      </c>
      <c r="BF771" s="49" t="s">
        <v>1081</v>
      </c>
      <c r="BG771" s="85" t="s">
        <v>1779</v>
      </c>
      <c r="BH771" s="85" t="s">
        <v>1780</v>
      </c>
      <c r="BI771" s="85">
        <v>4201616</v>
      </c>
      <c r="BJ771" s="85"/>
      <c r="BK771" s="85"/>
      <c r="BL771" s="85" t="s">
        <v>807</v>
      </c>
      <c r="BM771" s="85" t="s">
        <v>130</v>
      </c>
      <c r="BN771" s="85" t="s">
        <v>132</v>
      </c>
      <c r="BO771" s="85">
        <v>0</v>
      </c>
      <c r="BP771" s="85" t="s">
        <v>132</v>
      </c>
      <c r="BQ771" s="85" t="s">
        <v>132</v>
      </c>
      <c r="BR771" s="85" t="s">
        <v>807</v>
      </c>
      <c r="BS771" s="85" t="s">
        <v>807</v>
      </c>
      <c r="BT771" s="90">
        <v>44750</v>
      </c>
      <c r="BU771" s="85" t="s">
        <v>1677</v>
      </c>
      <c r="BV771" s="85" t="s">
        <v>130</v>
      </c>
      <c r="BW771" s="91" t="s">
        <v>1678</v>
      </c>
      <c r="BX771" s="85"/>
      <c r="BY771" s="88" t="s">
        <v>130</v>
      </c>
      <c r="BZ771" s="85" t="s">
        <v>807</v>
      </c>
      <c r="CA771" s="85" t="s">
        <v>807</v>
      </c>
      <c r="CB771" s="85"/>
      <c r="CC771" s="85"/>
      <c r="CD771" s="85" t="s">
        <v>131</v>
      </c>
      <c r="CE771" s="88" t="s">
        <v>1681</v>
      </c>
      <c r="CF771" s="80" t="str">
        <f t="shared" si="484"/>
        <v>HTA</v>
      </c>
      <c r="CG771" s="109">
        <v>72</v>
      </c>
      <c r="CH771" s="95">
        <v>163</v>
      </c>
      <c r="CI771" s="50">
        <f t="shared" si="497"/>
        <v>27.099251006812452</v>
      </c>
      <c r="CJ771" s="18" t="str">
        <f t="shared" si="498"/>
        <v>SOBREPESO</v>
      </c>
      <c r="CK771" s="95">
        <f>Hoja1!L773</f>
        <v>23</v>
      </c>
      <c r="CL771" s="10" t="s">
        <v>1114</v>
      </c>
      <c r="CM771" s="94" t="s">
        <v>1221</v>
      </c>
      <c r="CN771" s="92"/>
      <c r="CO771" s="75">
        <v>1</v>
      </c>
      <c r="CP771" s="119" t="str">
        <f t="shared" ref="CP771:CP773" si="513">CM771</f>
        <v>01/01/1800</v>
      </c>
      <c r="CQ771" s="75">
        <v>2</v>
      </c>
      <c r="CR771" s="65" t="s">
        <v>1222</v>
      </c>
      <c r="CS771" s="75">
        <v>0</v>
      </c>
      <c r="CT771" s="110" t="s">
        <v>131</v>
      </c>
      <c r="CU771" s="93" t="s">
        <v>807</v>
      </c>
      <c r="CV771" s="92"/>
      <c r="CW771" s="102">
        <v>130</v>
      </c>
      <c r="CX771" s="102">
        <v>70</v>
      </c>
      <c r="CY771" s="93" t="s">
        <v>807</v>
      </c>
      <c r="CZ771" s="92" t="s">
        <v>130</v>
      </c>
      <c r="DA771" s="75" t="s">
        <v>807</v>
      </c>
      <c r="DB771" s="92">
        <v>0</v>
      </c>
      <c r="DC771" s="75" t="str">
        <f t="shared" si="499"/>
        <v/>
      </c>
      <c r="DD771" s="16" t="str">
        <f t="shared" si="500"/>
        <v/>
      </c>
      <c r="DE771" s="16" t="str">
        <f t="shared" si="501"/>
        <v/>
      </c>
      <c r="DF771" s="16" t="str">
        <f t="shared" si="473"/>
        <v/>
      </c>
      <c r="DG771" s="16" t="str">
        <f t="shared" ref="DG771:DG834" si="514">CONCATENATE(DC771," + ",DD771," + ",DE771," + ",DF771)</f>
        <v xml:space="preserve"> +  +  + </v>
      </c>
      <c r="DH771" s="16" t="str">
        <f t="shared" si="495"/>
        <v>HTA</v>
      </c>
      <c r="DI771" s="98">
        <v>43400</v>
      </c>
      <c r="DJ771" s="75" t="str">
        <f t="shared" si="502"/>
        <v>SI</v>
      </c>
      <c r="DL771" s="98"/>
      <c r="DM771" s="98">
        <v>44778</v>
      </c>
      <c r="DN771" s="75" t="str">
        <f t="shared" si="503"/>
        <v>SI</v>
      </c>
      <c r="DO771" s="98"/>
      <c r="DP771" s="75" t="str">
        <f t="shared" si="504"/>
        <v>NO</v>
      </c>
      <c r="DQ771" s="98"/>
      <c r="DR771" s="75" t="str">
        <f t="shared" si="505"/>
        <v>NO</v>
      </c>
      <c r="DS771" s="98">
        <v>43418</v>
      </c>
      <c r="DT771" s="75" t="str">
        <f t="shared" si="506"/>
        <v>SI</v>
      </c>
      <c r="DU771" s="98"/>
      <c r="DV771" s="75" t="str">
        <f t="shared" si="507"/>
        <v>NO</v>
      </c>
      <c r="DW771" s="98"/>
      <c r="DX771" s="75" t="str">
        <f t="shared" si="508"/>
        <v>NO</v>
      </c>
      <c r="DY771" s="98">
        <v>44747</v>
      </c>
      <c r="DZ771" s="75" t="str">
        <f t="shared" si="509"/>
        <v>SI</v>
      </c>
      <c r="EA771" s="98"/>
      <c r="EB771" s="75" t="str">
        <f t="shared" si="510"/>
        <v>NO</v>
      </c>
      <c r="EC771" s="98" t="s">
        <v>807</v>
      </c>
      <c r="ED771" s="92" t="s">
        <v>1530</v>
      </c>
      <c r="EE771" s="92"/>
      <c r="EF771" s="98" t="s">
        <v>807</v>
      </c>
      <c r="EG771" s="94"/>
      <c r="EH771" s="99"/>
      <c r="EI771" s="99" t="s">
        <v>807</v>
      </c>
      <c r="EJ771" s="99"/>
      <c r="EK771" s="101">
        <v>44734</v>
      </c>
      <c r="EL771" s="92">
        <v>0.72</v>
      </c>
      <c r="EM771" s="103">
        <v>44734</v>
      </c>
      <c r="EN771" s="102">
        <v>86</v>
      </c>
      <c r="EO771" s="101">
        <v>44734</v>
      </c>
      <c r="EP771" s="92">
        <v>196</v>
      </c>
      <c r="EQ771" s="101">
        <v>44734</v>
      </c>
      <c r="ER771" s="99">
        <f t="shared" si="492"/>
        <v>127.6</v>
      </c>
      <c r="ES771" s="101">
        <v>44734</v>
      </c>
      <c r="ET771" s="192">
        <v>43</v>
      </c>
      <c r="EU771" s="101">
        <v>44734</v>
      </c>
      <c r="EV771" s="92">
        <v>127</v>
      </c>
      <c r="EW771" s="101">
        <v>44653</v>
      </c>
      <c r="EX771" s="92"/>
      <c r="EY771" s="103"/>
      <c r="EZ771" s="92"/>
      <c r="FA771" s="102"/>
      <c r="FB771" s="102"/>
      <c r="FC771" s="92"/>
      <c r="FD771" s="92"/>
      <c r="FE771" s="103">
        <v>44734</v>
      </c>
      <c r="FF771" s="105">
        <v>12.9</v>
      </c>
      <c r="FG771" s="101">
        <v>44734</v>
      </c>
      <c r="FH771" s="104" t="s">
        <v>2150</v>
      </c>
      <c r="FI771" s="92"/>
      <c r="FJ771" s="94"/>
      <c r="FK771" s="92"/>
      <c r="FL771" s="97">
        <v>44750</v>
      </c>
      <c r="FM771" s="98" t="s">
        <v>1530</v>
      </c>
      <c r="FN771" s="97">
        <v>44842</v>
      </c>
      <c r="FO771" s="107" t="s">
        <v>807</v>
      </c>
      <c r="FP771" s="92" t="s">
        <v>132</v>
      </c>
      <c r="FQ771" s="92" t="s">
        <v>132</v>
      </c>
      <c r="FR771" s="92" t="s">
        <v>132</v>
      </c>
      <c r="FS771" s="107" t="s">
        <v>807</v>
      </c>
      <c r="FT771" s="92" t="s">
        <v>132</v>
      </c>
      <c r="FU771" s="92"/>
      <c r="GM771" s="102"/>
    </row>
    <row r="772" spans="1:195" s="75" customFormat="1" x14ac:dyDescent="0.25">
      <c r="A772" s="85">
        <v>2022</v>
      </c>
      <c r="B772" s="76">
        <v>44926</v>
      </c>
      <c r="C772" s="85" t="s">
        <v>121</v>
      </c>
      <c r="D772" s="85" t="s">
        <v>122</v>
      </c>
      <c r="E772" s="85" t="s">
        <v>123</v>
      </c>
      <c r="F772" s="77">
        <f t="shared" ref="F772:F835" si="515">F771+1</f>
        <v>771</v>
      </c>
      <c r="G772" s="85" t="s">
        <v>1586</v>
      </c>
      <c r="H772" s="85">
        <v>86</v>
      </c>
      <c r="I772" s="85" t="s">
        <v>797</v>
      </c>
      <c r="J772" s="217" t="s">
        <v>911</v>
      </c>
      <c r="K772" s="77" t="str">
        <f>VLOOKUP(J772,[1]CodMpios!$B$1075:$E$1087,4,FALSE)</f>
        <v>86568 - Puerto Asís</v>
      </c>
      <c r="L772" s="77" t="str">
        <f>VLOOKUP($J772,[1]Coord_Mpios_X_Y!$B$102:$K$114,9,FALSE)</f>
        <v>0,478611463602</v>
      </c>
      <c r="M772" s="77" t="str">
        <f>VLOOKUP($J772,[1]Coord_Mpios_X_Y!$B$102:$K$114,10,FALSE)</f>
        <v>-76,328200149562</v>
      </c>
      <c r="N772" s="86" t="s">
        <v>1775</v>
      </c>
      <c r="O772" s="86" t="s">
        <v>1776</v>
      </c>
      <c r="P772" s="218"/>
      <c r="Q772" s="85" t="s">
        <v>126</v>
      </c>
      <c r="R772" s="108">
        <v>41102855</v>
      </c>
      <c r="S772" s="62" t="str">
        <f t="shared" si="496"/>
        <v>CC41102855</v>
      </c>
      <c r="T772" s="91" t="s">
        <v>445</v>
      </c>
      <c r="U772" s="85" t="s">
        <v>1377</v>
      </c>
      <c r="V772" s="91" t="s">
        <v>740</v>
      </c>
      <c r="W772" s="85" t="s">
        <v>191</v>
      </c>
      <c r="X772" s="87">
        <v>23158</v>
      </c>
      <c r="Y772" s="89">
        <f t="shared" si="511"/>
        <v>63</v>
      </c>
      <c r="Z772" s="63">
        <f>VLOOKUP($Y772,[1]Edades!$A$3:$H$153,4,FALSE)</f>
        <v>6</v>
      </c>
      <c r="AA772" s="63" t="str">
        <f>VLOOKUP($Y772,[1]Edades!$A$3:$H$153,6,FALSE)</f>
        <v>6 - Persona mayor</v>
      </c>
      <c r="AB772" s="63">
        <f>VLOOKUP($Y772,[1]Edades!$A$3:$H$153,7,FALSE)</f>
        <v>13</v>
      </c>
      <c r="AC772" s="63" t="str">
        <f>VLOOKUP($Y772,[1]Edades!$A$3:$H$153,8,FALSE)</f>
        <v>60-64</v>
      </c>
      <c r="AD772" s="91" t="s">
        <v>1590</v>
      </c>
      <c r="AE772" s="85">
        <v>2</v>
      </c>
      <c r="AF772" s="85" t="s">
        <v>807</v>
      </c>
      <c r="AG772" s="86" t="s">
        <v>363</v>
      </c>
      <c r="AH772" s="86" t="s">
        <v>130</v>
      </c>
      <c r="AI772" s="85" t="s">
        <v>807</v>
      </c>
      <c r="AJ772" s="85" t="s">
        <v>807</v>
      </c>
      <c r="AK772" s="86" t="s">
        <v>1775</v>
      </c>
      <c r="AL772" s="86" t="s">
        <v>1602</v>
      </c>
      <c r="AM772" s="85" t="s">
        <v>1786</v>
      </c>
      <c r="AN772" s="85" t="s">
        <v>131</v>
      </c>
      <c r="AO772" s="85" t="s">
        <v>131</v>
      </c>
      <c r="AP772" s="85" t="s">
        <v>131</v>
      </c>
      <c r="AQ772" s="75" t="s">
        <v>1841</v>
      </c>
      <c r="AR772" s="53" t="str">
        <f t="shared" si="512"/>
        <v>86568 - Puerto Asís</v>
      </c>
      <c r="AS772" s="85" t="s">
        <v>1655</v>
      </c>
      <c r="AT772" s="88">
        <v>3133768307</v>
      </c>
      <c r="AU772" s="85" t="s">
        <v>1219</v>
      </c>
      <c r="AV772" s="85"/>
      <c r="AW772" s="85"/>
      <c r="AX772" s="85"/>
      <c r="AY772" s="85"/>
      <c r="AZ772" s="85"/>
      <c r="BA772" s="85">
        <v>86</v>
      </c>
      <c r="BB772" s="85" t="s">
        <v>1778</v>
      </c>
      <c r="BC772" s="85">
        <v>86568</v>
      </c>
      <c r="BD772" s="85" t="s">
        <v>1655</v>
      </c>
      <c r="BE772" s="89">
        <v>860010017201</v>
      </c>
      <c r="BF772" s="49" t="s">
        <v>1081</v>
      </c>
      <c r="BG772" s="85" t="s">
        <v>1779</v>
      </c>
      <c r="BH772" s="85" t="s">
        <v>1780</v>
      </c>
      <c r="BI772" s="85">
        <v>4201616</v>
      </c>
      <c r="BJ772" s="85"/>
      <c r="BK772" s="85"/>
      <c r="BL772" s="85" t="s">
        <v>807</v>
      </c>
      <c r="BM772" s="85" t="s">
        <v>130</v>
      </c>
      <c r="BN772" s="85" t="s">
        <v>132</v>
      </c>
      <c r="BO772" s="85">
        <v>0</v>
      </c>
      <c r="BP772" s="85" t="s">
        <v>132</v>
      </c>
      <c r="BQ772" s="85" t="s">
        <v>132</v>
      </c>
      <c r="BR772" s="85" t="s">
        <v>807</v>
      </c>
      <c r="BS772" s="85" t="s">
        <v>807</v>
      </c>
      <c r="BT772" s="90">
        <v>44728</v>
      </c>
      <c r="BU772" s="85" t="s">
        <v>1677</v>
      </c>
      <c r="BV772" s="85" t="s">
        <v>130</v>
      </c>
      <c r="BW772" s="91" t="s">
        <v>1812</v>
      </c>
      <c r="BX772" s="85"/>
      <c r="BY772" s="88" t="s">
        <v>130</v>
      </c>
      <c r="BZ772" s="85" t="s">
        <v>807</v>
      </c>
      <c r="CA772" s="85" t="s">
        <v>807</v>
      </c>
      <c r="CB772" s="85"/>
      <c r="CC772" s="85"/>
      <c r="CD772" s="85" t="s">
        <v>131</v>
      </c>
      <c r="CE772" s="88" t="s">
        <v>1681</v>
      </c>
      <c r="CF772" s="80" t="str">
        <f t="shared" si="484"/>
        <v>HTA</v>
      </c>
      <c r="CG772" s="109">
        <v>68</v>
      </c>
      <c r="CH772" s="95">
        <v>160</v>
      </c>
      <c r="CI772" s="50">
        <f t="shared" si="497"/>
        <v>26.562499999999996</v>
      </c>
      <c r="CJ772" s="18" t="str">
        <f t="shared" si="498"/>
        <v>SOBREPESO</v>
      </c>
      <c r="CK772" s="95">
        <f>Hoja1!L774</f>
        <v>17</v>
      </c>
      <c r="CL772" s="10" t="s">
        <v>1113</v>
      </c>
      <c r="CM772" s="94" t="s">
        <v>1221</v>
      </c>
      <c r="CN772" s="92"/>
      <c r="CO772" s="75">
        <v>1</v>
      </c>
      <c r="CP772" s="119" t="str">
        <f t="shared" si="513"/>
        <v>01/01/1800</v>
      </c>
      <c r="CQ772" s="75">
        <v>2</v>
      </c>
      <c r="CR772" s="65" t="s">
        <v>1222</v>
      </c>
      <c r="CS772" s="75">
        <v>0</v>
      </c>
      <c r="CT772" s="110" t="s">
        <v>131</v>
      </c>
      <c r="CU772" s="93" t="s">
        <v>807</v>
      </c>
      <c r="CV772" s="92"/>
      <c r="CW772" s="102">
        <v>110</v>
      </c>
      <c r="CX772" s="102">
        <v>70</v>
      </c>
      <c r="CY772" s="93" t="s">
        <v>807</v>
      </c>
      <c r="CZ772" s="92" t="s">
        <v>130</v>
      </c>
      <c r="DA772" s="75" t="s">
        <v>807</v>
      </c>
      <c r="DB772" s="92">
        <v>0</v>
      </c>
      <c r="DC772" s="75" t="str">
        <f t="shared" si="499"/>
        <v/>
      </c>
      <c r="DD772" s="16" t="str">
        <f t="shared" si="500"/>
        <v/>
      </c>
      <c r="DE772" s="16" t="str">
        <f t="shared" si="501"/>
        <v/>
      </c>
      <c r="DF772" s="16" t="str">
        <f t="shared" ref="DF772:DF835" si="516">IF(AND(AE772=2,FF772&gt;=50),"HDL ALTO",IF(AND(AE772=1,FF772&gt;=40),"HDL ALTO",""))</f>
        <v>HDL ALTO</v>
      </c>
      <c r="DG772" s="16" t="str">
        <f t="shared" si="514"/>
        <v xml:space="preserve"> +  +  + HDL ALTO</v>
      </c>
      <c r="DH772" s="16" t="str">
        <f>VLOOKUP(DG772,Hoja3!$A$19:$B$41,2,FALSE)</f>
        <v>HDL ALTO</v>
      </c>
      <c r="DI772" s="98">
        <v>42693</v>
      </c>
      <c r="DJ772" s="75" t="str">
        <f t="shared" si="502"/>
        <v>SI</v>
      </c>
      <c r="DL772" s="98"/>
      <c r="DM772" s="98">
        <v>43774</v>
      </c>
      <c r="DN772" s="75" t="str">
        <f t="shared" si="503"/>
        <v>SI</v>
      </c>
      <c r="DO772" s="98"/>
      <c r="DP772" s="75" t="str">
        <f t="shared" si="504"/>
        <v>NO</v>
      </c>
      <c r="DQ772" s="98"/>
      <c r="DR772" s="75" t="str">
        <f t="shared" si="505"/>
        <v>NO</v>
      </c>
      <c r="DS772" s="98">
        <v>42976</v>
      </c>
      <c r="DT772" s="75" t="str">
        <f t="shared" si="506"/>
        <v>SI</v>
      </c>
      <c r="DU772" s="98"/>
      <c r="DV772" s="75" t="str">
        <f t="shared" si="507"/>
        <v>NO</v>
      </c>
      <c r="DW772" s="98"/>
      <c r="DX772" s="75" t="str">
        <f t="shared" si="508"/>
        <v>NO</v>
      </c>
      <c r="DY772" s="98">
        <v>44723</v>
      </c>
      <c r="DZ772" s="75" t="str">
        <f t="shared" si="509"/>
        <v>SI</v>
      </c>
      <c r="EA772" s="98"/>
      <c r="EB772" s="75" t="str">
        <f t="shared" si="510"/>
        <v>NO</v>
      </c>
      <c r="EC772" s="98" t="s">
        <v>807</v>
      </c>
      <c r="ED772" s="92" t="s">
        <v>1530</v>
      </c>
      <c r="EE772" s="92"/>
      <c r="EF772" s="98" t="s">
        <v>807</v>
      </c>
      <c r="EG772" s="94"/>
      <c r="EH772" s="99"/>
      <c r="EI772" s="99" t="s">
        <v>807</v>
      </c>
      <c r="EJ772" s="99"/>
      <c r="EK772" s="101">
        <v>44712</v>
      </c>
      <c r="EL772" s="92" t="s">
        <v>1526</v>
      </c>
      <c r="EM772" s="103">
        <v>44712</v>
      </c>
      <c r="EN772" s="102">
        <v>86</v>
      </c>
      <c r="EO772" s="101">
        <v>44712</v>
      </c>
      <c r="EP772" s="92">
        <v>222</v>
      </c>
      <c r="EQ772" s="101">
        <v>44712</v>
      </c>
      <c r="ER772" s="99"/>
      <c r="ES772" s="101">
        <v>44712</v>
      </c>
      <c r="ET772" s="192">
        <v>54.3</v>
      </c>
      <c r="EU772" s="101">
        <v>44712</v>
      </c>
      <c r="EV772" s="92">
        <v>108</v>
      </c>
      <c r="EW772" s="187">
        <v>44376</v>
      </c>
      <c r="EX772" s="92"/>
      <c r="EY772" s="103"/>
      <c r="EZ772" s="92"/>
      <c r="FA772" s="102"/>
      <c r="FB772" s="102"/>
      <c r="FC772" s="92"/>
      <c r="FD772" s="92"/>
      <c r="FE772" s="103">
        <v>44712</v>
      </c>
      <c r="FF772" s="105" t="s">
        <v>2151</v>
      </c>
      <c r="FG772" s="101">
        <v>44712</v>
      </c>
      <c r="FH772" s="104" t="s">
        <v>2152</v>
      </c>
      <c r="FI772" s="92"/>
      <c r="FJ772" s="94"/>
      <c r="FK772" s="92"/>
      <c r="FL772" s="97">
        <v>44728</v>
      </c>
      <c r="FM772" s="98" t="s">
        <v>1530</v>
      </c>
      <c r="FN772" s="97">
        <v>44820</v>
      </c>
      <c r="FO772" s="107" t="s">
        <v>807</v>
      </c>
      <c r="FP772" s="92" t="s">
        <v>132</v>
      </c>
      <c r="FQ772" s="92" t="s">
        <v>132</v>
      </c>
      <c r="FR772" s="92" t="s">
        <v>132</v>
      </c>
      <c r="FS772" s="107" t="s">
        <v>807</v>
      </c>
      <c r="FT772" s="92" t="s">
        <v>132</v>
      </c>
      <c r="FU772" s="92"/>
      <c r="GM772" s="102"/>
    </row>
    <row r="773" spans="1:195" s="75" customFormat="1" x14ac:dyDescent="0.25">
      <c r="A773" s="85">
        <v>2022</v>
      </c>
      <c r="B773" s="76">
        <v>44926</v>
      </c>
      <c r="C773" s="85" t="s">
        <v>121</v>
      </c>
      <c r="D773" s="85" t="s">
        <v>122</v>
      </c>
      <c r="E773" s="85" t="s">
        <v>123</v>
      </c>
      <c r="F773" s="77">
        <f t="shared" si="515"/>
        <v>772</v>
      </c>
      <c r="G773" s="85" t="s">
        <v>1586</v>
      </c>
      <c r="H773" s="85">
        <v>86</v>
      </c>
      <c r="I773" s="85" t="s">
        <v>797</v>
      </c>
      <c r="J773" s="217" t="s">
        <v>911</v>
      </c>
      <c r="K773" s="77" t="str">
        <f>VLOOKUP(J773,[1]CodMpios!$B$1075:$E$1087,4,FALSE)</f>
        <v>86568 - Puerto Asís</v>
      </c>
      <c r="L773" s="77" t="str">
        <f>VLOOKUP($J773,[1]Coord_Mpios_X_Y!$B$102:$K$114,9,FALSE)</f>
        <v>0,478611463602</v>
      </c>
      <c r="M773" s="77" t="str">
        <f>VLOOKUP($J773,[1]Coord_Mpios_X_Y!$B$102:$K$114,10,FALSE)</f>
        <v>-76,328200149562</v>
      </c>
      <c r="N773" s="86" t="s">
        <v>1775</v>
      </c>
      <c r="O773" s="86" t="s">
        <v>1776</v>
      </c>
      <c r="P773" s="218"/>
      <c r="Q773" s="85" t="s">
        <v>126</v>
      </c>
      <c r="R773" s="108">
        <v>41104478</v>
      </c>
      <c r="S773" s="62" t="str">
        <f t="shared" si="496"/>
        <v>CC41104478</v>
      </c>
      <c r="T773" s="91" t="s">
        <v>133</v>
      </c>
      <c r="U773" s="85" t="s">
        <v>1365</v>
      </c>
      <c r="V773" s="91" t="s">
        <v>222</v>
      </c>
      <c r="W773" s="85" t="s">
        <v>1366</v>
      </c>
      <c r="X773" s="87">
        <v>25098</v>
      </c>
      <c r="Y773" s="89">
        <f t="shared" si="511"/>
        <v>68</v>
      </c>
      <c r="Z773" s="63">
        <f>VLOOKUP($Y773,[1]Edades!$A$3:$H$153,4,FALSE)</f>
        <v>6</v>
      </c>
      <c r="AA773" s="63" t="str">
        <f>VLOOKUP($Y773,[1]Edades!$A$3:$H$153,6,FALSE)</f>
        <v>6 - Persona mayor</v>
      </c>
      <c r="AB773" s="63">
        <f>VLOOKUP($Y773,[1]Edades!$A$3:$H$153,7,FALSE)</f>
        <v>14</v>
      </c>
      <c r="AC773" s="63" t="str">
        <f>VLOOKUP($Y773,[1]Edades!$A$3:$H$153,8,FALSE)</f>
        <v>65-69</v>
      </c>
      <c r="AD773" s="91" t="s">
        <v>1590</v>
      </c>
      <c r="AE773" s="85">
        <v>2</v>
      </c>
      <c r="AF773" s="85" t="s">
        <v>807</v>
      </c>
      <c r="AG773" s="86" t="s">
        <v>1777</v>
      </c>
      <c r="AH773" s="85" t="s">
        <v>807</v>
      </c>
      <c r="AI773" s="85" t="s">
        <v>807</v>
      </c>
      <c r="AJ773" s="85" t="s">
        <v>807</v>
      </c>
      <c r="AK773" s="86" t="s">
        <v>1775</v>
      </c>
      <c r="AL773" s="86" t="s">
        <v>1600</v>
      </c>
      <c r="AM773" s="85" t="s">
        <v>1786</v>
      </c>
      <c r="AN773" s="85" t="s">
        <v>131</v>
      </c>
      <c r="AO773" s="85" t="s">
        <v>131</v>
      </c>
      <c r="AP773" s="85" t="s">
        <v>131</v>
      </c>
      <c r="AQ773" s="75" t="s">
        <v>1841</v>
      </c>
      <c r="AR773" s="53" t="str">
        <f t="shared" si="512"/>
        <v>86568 - Puerto Asís</v>
      </c>
      <c r="AS773" s="85" t="s">
        <v>1655</v>
      </c>
      <c r="AT773" s="85">
        <v>3143023562</v>
      </c>
      <c r="AU773" s="85" t="s">
        <v>1219</v>
      </c>
      <c r="AV773" s="85"/>
      <c r="AW773" s="85"/>
      <c r="AX773" s="85"/>
      <c r="AY773" s="85"/>
      <c r="AZ773" s="85"/>
      <c r="BA773" s="85">
        <v>86</v>
      </c>
      <c r="BB773" s="85" t="s">
        <v>1778</v>
      </c>
      <c r="BC773" s="85">
        <v>86568</v>
      </c>
      <c r="BD773" s="85" t="s">
        <v>1655</v>
      </c>
      <c r="BE773" s="89">
        <v>860010017201</v>
      </c>
      <c r="BF773" s="49" t="s">
        <v>1081</v>
      </c>
      <c r="BG773" s="85" t="s">
        <v>1779</v>
      </c>
      <c r="BH773" s="85" t="s">
        <v>1780</v>
      </c>
      <c r="BI773" s="85">
        <v>4201616</v>
      </c>
      <c r="BJ773" s="85"/>
      <c r="BK773" s="85"/>
      <c r="BL773" s="85" t="s">
        <v>807</v>
      </c>
      <c r="BM773" s="85" t="s">
        <v>130</v>
      </c>
      <c r="BN773" s="85" t="s">
        <v>132</v>
      </c>
      <c r="BO773" s="85">
        <v>0</v>
      </c>
      <c r="BP773" s="85" t="s">
        <v>132</v>
      </c>
      <c r="BQ773" s="85" t="s">
        <v>132</v>
      </c>
      <c r="BR773" s="85" t="s">
        <v>807</v>
      </c>
      <c r="BS773" s="85" t="s">
        <v>807</v>
      </c>
      <c r="BT773" s="90">
        <v>44736</v>
      </c>
      <c r="BU773" s="85" t="s">
        <v>1677</v>
      </c>
      <c r="BV773" s="85" t="s">
        <v>130</v>
      </c>
      <c r="BW773" s="85" t="s">
        <v>807</v>
      </c>
      <c r="BX773" s="85"/>
      <c r="BY773" s="85" t="s">
        <v>132</v>
      </c>
      <c r="BZ773" s="85" t="s">
        <v>807</v>
      </c>
      <c r="CA773" s="85" t="s">
        <v>807</v>
      </c>
      <c r="CB773" s="85"/>
      <c r="CC773" s="85"/>
      <c r="CD773" s="85" t="s">
        <v>131</v>
      </c>
      <c r="CE773" s="88" t="s">
        <v>1681</v>
      </c>
      <c r="CF773" s="80" t="str">
        <f t="shared" si="484"/>
        <v>HTA</v>
      </c>
      <c r="CG773" s="109">
        <v>75</v>
      </c>
      <c r="CH773" s="95">
        <v>163</v>
      </c>
      <c r="CI773" s="50">
        <f t="shared" si="497"/>
        <v>28.228386465429637</v>
      </c>
      <c r="CJ773" s="18" t="str">
        <f t="shared" si="498"/>
        <v>SOBREPESO</v>
      </c>
      <c r="CK773" s="95">
        <f>Hoja1!L775</f>
        <v>26</v>
      </c>
      <c r="CL773" s="10" t="s">
        <v>1115</v>
      </c>
      <c r="CM773" s="94" t="s">
        <v>1221</v>
      </c>
      <c r="CN773" s="92"/>
      <c r="CO773" s="75">
        <v>1</v>
      </c>
      <c r="CP773" s="119" t="str">
        <f t="shared" si="513"/>
        <v>01/01/1800</v>
      </c>
      <c r="CQ773" s="75">
        <v>2</v>
      </c>
      <c r="CR773" s="65" t="s">
        <v>1222</v>
      </c>
      <c r="CS773" s="75">
        <v>0</v>
      </c>
      <c r="CT773" s="110" t="s">
        <v>131</v>
      </c>
      <c r="CU773" s="93" t="s">
        <v>807</v>
      </c>
      <c r="CV773" s="92"/>
      <c r="CW773" s="102">
        <v>130</v>
      </c>
      <c r="CX773" s="102">
        <v>70</v>
      </c>
      <c r="CY773" s="93" t="s">
        <v>807</v>
      </c>
      <c r="CZ773" s="92" t="s">
        <v>130</v>
      </c>
      <c r="DA773" s="75" t="s">
        <v>807</v>
      </c>
      <c r="DB773" s="92">
        <v>0</v>
      </c>
      <c r="DC773" s="75" t="str">
        <f t="shared" si="499"/>
        <v/>
      </c>
      <c r="DD773" s="16" t="str">
        <f t="shared" si="500"/>
        <v/>
      </c>
      <c r="DE773" s="16" t="str">
        <f t="shared" si="501"/>
        <v/>
      </c>
      <c r="DF773" s="16" t="str">
        <f t="shared" si="516"/>
        <v/>
      </c>
      <c r="DG773" s="16" t="str">
        <f t="shared" si="514"/>
        <v xml:space="preserve"> +  +  + </v>
      </c>
      <c r="DH773" s="16" t="str">
        <f t="shared" ref="DH773:DH774" si="517">E773</f>
        <v>HTA</v>
      </c>
      <c r="DI773" s="98">
        <v>43351</v>
      </c>
      <c r="DJ773" s="75" t="str">
        <f t="shared" si="502"/>
        <v>SI</v>
      </c>
      <c r="DL773" s="98"/>
      <c r="DM773" s="98">
        <v>43326</v>
      </c>
      <c r="DN773" s="75" t="str">
        <f t="shared" si="503"/>
        <v>SI</v>
      </c>
      <c r="DO773" s="98"/>
      <c r="DP773" s="75" t="str">
        <f t="shared" si="504"/>
        <v>NO</v>
      </c>
      <c r="DQ773" s="98"/>
      <c r="DR773" s="75" t="str">
        <f t="shared" si="505"/>
        <v>NO</v>
      </c>
      <c r="DS773" s="98">
        <v>43489</v>
      </c>
      <c r="DT773" s="75" t="str">
        <f t="shared" si="506"/>
        <v>SI</v>
      </c>
      <c r="DU773" s="98"/>
      <c r="DV773" s="75" t="str">
        <f t="shared" si="507"/>
        <v>NO</v>
      </c>
      <c r="DW773" s="98"/>
      <c r="DX773" s="75" t="str">
        <f t="shared" si="508"/>
        <v>NO</v>
      </c>
      <c r="DY773" s="98">
        <v>43530</v>
      </c>
      <c r="DZ773" s="75" t="str">
        <f t="shared" si="509"/>
        <v>SI</v>
      </c>
      <c r="EA773" s="98"/>
      <c r="EB773" s="75" t="str">
        <f t="shared" si="510"/>
        <v>NO</v>
      </c>
      <c r="EC773" s="98" t="s">
        <v>807</v>
      </c>
      <c r="ED773" s="92" t="s">
        <v>1530</v>
      </c>
      <c r="EE773" s="92"/>
      <c r="EF773" s="98" t="s">
        <v>807</v>
      </c>
      <c r="EG773" s="94"/>
      <c r="EH773" s="99"/>
      <c r="EI773" s="99" t="s">
        <v>807</v>
      </c>
      <c r="EJ773" s="99"/>
      <c r="EK773" s="101">
        <v>43528</v>
      </c>
      <c r="EL773" s="92">
        <v>1.27</v>
      </c>
      <c r="EM773" s="103">
        <v>43528</v>
      </c>
      <c r="EN773" s="102">
        <v>95</v>
      </c>
      <c r="EO773" s="101">
        <v>43859</v>
      </c>
      <c r="EP773" s="92">
        <v>183</v>
      </c>
      <c r="EQ773" s="101">
        <v>43859</v>
      </c>
      <c r="ER773" s="99">
        <f>EP773-(ET773+EV773/5)</f>
        <v>112.22</v>
      </c>
      <c r="ES773" s="101">
        <v>43859</v>
      </c>
      <c r="ET773" s="192">
        <v>46.3</v>
      </c>
      <c r="EU773" s="101">
        <v>43859</v>
      </c>
      <c r="EV773" s="92">
        <v>122.4</v>
      </c>
      <c r="EW773" s="101">
        <v>43556</v>
      </c>
      <c r="EX773" s="92"/>
      <c r="EY773" s="103"/>
      <c r="EZ773" s="92"/>
      <c r="FA773" s="102"/>
      <c r="FB773" s="102"/>
      <c r="FC773" s="92"/>
      <c r="FD773" s="92"/>
      <c r="FE773" s="103">
        <v>43533</v>
      </c>
      <c r="FF773" s="105">
        <v>10.3</v>
      </c>
      <c r="FG773" s="101">
        <v>43528</v>
      </c>
      <c r="FH773" s="118">
        <v>102.5</v>
      </c>
      <c r="FI773" s="92"/>
      <c r="FJ773" s="94"/>
      <c r="FK773" s="92"/>
      <c r="FL773" s="97">
        <v>44736</v>
      </c>
      <c r="FM773" s="98" t="s">
        <v>1530</v>
      </c>
      <c r="FN773" s="97">
        <v>44828</v>
      </c>
      <c r="FO773" s="107" t="s">
        <v>807</v>
      </c>
      <c r="FP773" s="92" t="s">
        <v>132</v>
      </c>
      <c r="FQ773" s="92" t="s">
        <v>132</v>
      </c>
      <c r="FR773" s="92" t="s">
        <v>132</v>
      </c>
      <c r="FS773" s="107" t="s">
        <v>807</v>
      </c>
      <c r="FT773" s="92" t="s">
        <v>132</v>
      </c>
      <c r="FU773" s="92"/>
      <c r="GM773" s="102"/>
    </row>
    <row r="774" spans="1:195" s="75" customFormat="1" x14ac:dyDescent="0.25">
      <c r="A774" s="85">
        <v>2022</v>
      </c>
      <c r="B774" s="76">
        <v>44926</v>
      </c>
      <c r="C774" s="85" t="s">
        <v>121</v>
      </c>
      <c r="D774" s="85" t="s">
        <v>122</v>
      </c>
      <c r="E774" s="85" t="s">
        <v>1475</v>
      </c>
      <c r="F774" s="77">
        <f t="shared" si="515"/>
        <v>773</v>
      </c>
      <c r="G774" s="85" t="s">
        <v>1586</v>
      </c>
      <c r="H774" s="85">
        <v>86</v>
      </c>
      <c r="I774" s="85" t="s">
        <v>797</v>
      </c>
      <c r="J774" s="217" t="s">
        <v>911</v>
      </c>
      <c r="K774" s="77" t="str">
        <f>VLOOKUP(J774,[1]CodMpios!$B$1075:$E$1087,4,FALSE)</f>
        <v>86568 - Puerto Asís</v>
      </c>
      <c r="L774" s="77" t="str">
        <f>VLOOKUP($J774,[1]Coord_Mpios_X_Y!$B$102:$K$114,9,FALSE)</f>
        <v>0,478611463602</v>
      </c>
      <c r="M774" s="77" t="str">
        <f>VLOOKUP($J774,[1]Coord_Mpios_X_Y!$B$102:$K$114,10,FALSE)</f>
        <v>-76,328200149562</v>
      </c>
      <c r="N774" s="86" t="s">
        <v>1775</v>
      </c>
      <c r="O774" s="86" t="s">
        <v>1776</v>
      </c>
      <c r="P774" s="218"/>
      <c r="Q774" s="85" t="s">
        <v>126</v>
      </c>
      <c r="R774" s="108">
        <v>41104729</v>
      </c>
      <c r="S774" s="62" t="str">
        <f t="shared" si="496"/>
        <v>CC41104729</v>
      </c>
      <c r="T774" s="91" t="s">
        <v>744</v>
      </c>
      <c r="U774" s="85" t="s">
        <v>487</v>
      </c>
      <c r="V774" s="91" t="s">
        <v>917</v>
      </c>
      <c r="W774" s="85" t="s">
        <v>179</v>
      </c>
      <c r="X774" s="87">
        <v>25785</v>
      </c>
      <c r="Y774" s="89">
        <f t="shared" si="511"/>
        <v>70</v>
      </c>
      <c r="Z774" s="63">
        <f>VLOOKUP($Y774,[1]Edades!$A$3:$H$153,4,FALSE)</f>
        <v>6</v>
      </c>
      <c r="AA774" s="63" t="str">
        <f>VLOOKUP($Y774,[1]Edades!$A$3:$H$153,6,FALSE)</f>
        <v>6 - Persona mayor</v>
      </c>
      <c r="AB774" s="63">
        <f>VLOOKUP($Y774,[1]Edades!$A$3:$H$153,7,FALSE)</f>
        <v>15</v>
      </c>
      <c r="AC774" s="63" t="str">
        <f>VLOOKUP($Y774,[1]Edades!$A$3:$H$153,8,FALSE)</f>
        <v>70-74</v>
      </c>
      <c r="AD774" s="91" t="s">
        <v>1590</v>
      </c>
      <c r="AE774" s="85">
        <v>2</v>
      </c>
      <c r="AF774" s="85" t="s">
        <v>807</v>
      </c>
      <c r="AG774" s="86" t="s">
        <v>1777</v>
      </c>
      <c r="AH774" s="85" t="s">
        <v>807</v>
      </c>
      <c r="AI774" s="85" t="s">
        <v>807</v>
      </c>
      <c r="AJ774" s="85" t="s">
        <v>807</v>
      </c>
      <c r="AK774" s="86" t="s">
        <v>1775</v>
      </c>
      <c r="AL774" s="85" t="s">
        <v>807</v>
      </c>
      <c r="AM774" s="85" t="s">
        <v>1786</v>
      </c>
      <c r="AN774" s="85" t="s">
        <v>131</v>
      </c>
      <c r="AO774" s="85" t="s">
        <v>131</v>
      </c>
      <c r="AP774" s="85" t="s">
        <v>131</v>
      </c>
      <c r="AQ774" s="75" t="s">
        <v>1841</v>
      </c>
      <c r="AR774" s="53" t="str">
        <f t="shared" si="512"/>
        <v>86568 - Puerto Asís</v>
      </c>
      <c r="AS774" s="85" t="s">
        <v>1655</v>
      </c>
      <c r="AT774" s="88">
        <v>3124326967</v>
      </c>
      <c r="AU774" s="85" t="s">
        <v>1219</v>
      </c>
      <c r="AV774" s="85"/>
      <c r="AW774" s="85"/>
      <c r="AX774" s="85"/>
      <c r="AY774" s="85"/>
      <c r="AZ774" s="85"/>
      <c r="BA774" s="85">
        <v>86</v>
      </c>
      <c r="BB774" s="85" t="s">
        <v>1778</v>
      </c>
      <c r="BC774" s="85">
        <v>86568</v>
      </c>
      <c r="BD774" s="85" t="s">
        <v>1655</v>
      </c>
      <c r="BE774" s="89">
        <v>860010017201</v>
      </c>
      <c r="BF774" s="49" t="s">
        <v>1081</v>
      </c>
      <c r="BG774" s="85" t="s">
        <v>1779</v>
      </c>
      <c r="BH774" s="85" t="s">
        <v>1780</v>
      </c>
      <c r="BI774" s="85">
        <v>4201616</v>
      </c>
      <c r="BJ774" s="85"/>
      <c r="BK774" s="85"/>
      <c r="BL774" s="85" t="s">
        <v>807</v>
      </c>
      <c r="BM774" s="85" t="s">
        <v>130</v>
      </c>
      <c r="BN774" s="85" t="s">
        <v>132</v>
      </c>
      <c r="BO774" s="85">
        <v>0</v>
      </c>
      <c r="BP774" s="85" t="s">
        <v>132</v>
      </c>
      <c r="BQ774" s="85" t="s">
        <v>132</v>
      </c>
      <c r="BR774" s="85" t="s">
        <v>807</v>
      </c>
      <c r="BS774" s="85" t="s">
        <v>807</v>
      </c>
      <c r="BT774" s="90">
        <v>44858</v>
      </c>
      <c r="BU774" s="85" t="s">
        <v>1677</v>
      </c>
      <c r="BV774" s="85" t="s">
        <v>130</v>
      </c>
      <c r="BW774" s="91" t="s">
        <v>1812</v>
      </c>
      <c r="BX774" s="85"/>
      <c r="BY774" s="85" t="s">
        <v>132</v>
      </c>
      <c r="BZ774" s="85" t="s">
        <v>807</v>
      </c>
      <c r="CA774" s="85" t="s">
        <v>807</v>
      </c>
      <c r="CB774" s="85"/>
      <c r="CC774" s="85"/>
      <c r="CD774" s="85" t="s">
        <v>131</v>
      </c>
      <c r="CE774" s="88" t="s">
        <v>1681</v>
      </c>
      <c r="CF774" s="80" t="str">
        <f t="shared" si="484"/>
        <v>HTA + DM</v>
      </c>
      <c r="CG774" s="109">
        <v>63</v>
      </c>
      <c r="CH774" s="95">
        <v>155</v>
      </c>
      <c r="CI774" s="50">
        <f t="shared" si="497"/>
        <v>26.22268470343392</v>
      </c>
      <c r="CJ774" s="18" t="str">
        <f t="shared" si="498"/>
        <v>SOBREPESO</v>
      </c>
      <c r="CK774" s="95">
        <f>Hoja1!L776</f>
        <v>30</v>
      </c>
      <c r="CL774" s="10" t="s">
        <v>1115</v>
      </c>
      <c r="CM774" s="94" t="s">
        <v>1221</v>
      </c>
      <c r="CN774" s="92"/>
      <c r="CO774" s="75">
        <v>1</v>
      </c>
      <c r="CP774" s="98">
        <v>42786</v>
      </c>
      <c r="CQ774" s="75">
        <v>1</v>
      </c>
      <c r="CR774" s="98">
        <v>41640</v>
      </c>
      <c r="CS774" s="75">
        <v>1</v>
      </c>
      <c r="CT774" s="110" t="s">
        <v>1707</v>
      </c>
      <c r="CU774" s="93" t="s">
        <v>807</v>
      </c>
      <c r="CV774" s="92"/>
      <c r="CW774" s="102">
        <v>140</v>
      </c>
      <c r="CX774" s="102">
        <v>80</v>
      </c>
      <c r="CY774" s="93" t="s">
        <v>807</v>
      </c>
      <c r="CZ774" s="92" t="s">
        <v>130</v>
      </c>
      <c r="DA774" s="75" t="s">
        <v>807</v>
      </c>
      <c r="DB774" s="92">
        <v>0</v>
      </c>
      <c r="DC774" s="75" t="str">
        <f t="shared" si="499"/>
        <v/>
      </c>
      <c r="DD774" s="16" t="str">
        <f t="shared" si="500"/>
        <v/>
      </c>
      <c r="DE774" s="16" t="str">
        <f t="shared" si="501"/>
        <v/>
      </c>
      <c r="DF774" s="16" t="str">
        <f t="shared" si="516"/>
        <v/>
      </c>
      <c r="DG774" s="16" t="str">
        <f t="shared" si="514"/>
        <v xml:space="preserve"> +  +  + </v>
      </c>
      <c r="DH774" s="16" t="str">
        <f t="shared" si="517"/>
        <v>HTA + DM</v>
      </c>
      <c r="DI774" s="98">
        <v>43162</v>
      </c>
      <c r="DJ774" s="75" t="str">
        <f t="shared" si="502"/>
        <v>SI</v>
      </c>
      <c r="DL774" s="98"/>
      <c r="DM774" s="98">
        <v>44834</v>
      </c>
      <c r="DN774" s="75" t="str">
        <f t="shared" si="503"/>
        <v>SI</v>
      </c>
      <c r="DO774" s="98"/>
      <c r="DP774" s="75" t="str">
        <f t="shared" si="504"/>
        <v>NO</v>
      </c>
      <c r="DQ774" s="98"/>
      <c r="DR774" s="75" t="str">
        <f t="shared" si="505"/>
        <v>NO</v>
      </c>
      <c r="DS774" s="98">
        <v>43167</v>
      </c>
      <c r="DT774" s="75" t="str">
        <f t="shared" si="506"/>
        <v>SI</v>
      </c>
      <c r="DU774" s="98"/>
      <c r="DV774" s="75" t="str">
        <f t="shared" si="507"/>
        <v>NO</v>
      </c>
      <c r="DW774" s="98"/>
      <c r="DX774" s="75" t="str">
        <f t="shared" si="508"/>
        <v>NO</v>
      </c>
      <c r="DY774" s="98">
        <v>44719</v>
      </c>
      <c r="DZ774" s="75" t="str">
        <f t="shared" si="509"/>
        <v>SI</v>
      </c>
      <c r="EA774" s="98"/>
      <c r="EB774" s="75" t="str">
        <f t="shared" si="510"/>
        <v>NO</v>
      </c>
      <c r="EC774" s="98" t="s">
        <v>807</v>
      </c>
      <c r="ED774" s="92" t="s">
        <v>1530</v>
      </c>
      <c r="EE774" s="92"/>
      <c r="EF774" s="98" t="s">
        <v>807</v>
      </c>
      <c r="EG774" s="94"/>
      <c r="EH774" s="99"/>
      <c r="EI774" s="99" t="s">
        <v>807</v>
      </c>
      <c r="EJ774" s="99"/>
      <c r="EK774" s="101">
        <v>44707</v>
      </c>
      <c r="EL774" s="92">
        <v>0.6</v>
      </c>
      <c r="EM774" s="103">
        <v>44707</v>
      </c>
      <c r="EN774" s="102">
        <v>137.9</v>
      </c>
      <c r="EO774" s="101">
        <v>44707</v>
      </c>
      <c r="EP774" s="92">
        <v>159</v>
      </c>
      <c r="EQ774" s="101">
        <v>44707</v>
      </c>
      <c r="ER774" s="99">
        <f>EP774-(ET774+EV774/5)</f>
        <v>93.82</v>
      </c>
      <c r="ES774" s="101">
        <v>44707</v>
      </c>
      <c r="ET774" s="192">
        <v>39</v>
      </c>
      <c r="EU774" s="101">
        <v>44707</v>
      </c>
      <c r="EV774" s="92">
        <v>130.9</v>
      </c>
      <c r="EW774" s="101">
        <v>44707</v>
      </c>
      <c r="EX774" s="92"/>
      <c r="EY774" s="103">
        <v>44707</v>
      </c>
      <c r="EZ774" s="92">
        <v>7.1</v>
      </c>
      <c r="FA774" s="102"/>
      <c r="FB774" s="102"/>
      <c r="FC774" s="92"/>
      <c r="FD774" s="92"/>
      <c r="FE774" s="103">
        <v>44707</v>
      </c>
      <c r="FF774" s="105">
        <v>8.1999999999999993</v>
      </c>
      <c r="FG774" s="101">
        <v>44707</v>
      </c>
      <c r="FH774" s="118">
        <v>88.7</v>
      </c>
      <c r="FI774" s="92"/>
      <c r="FJ774" s="94"/>
      <c r="FK774" s="92"/>
      <c r="FL774" s="97">
        <v>44858</v>
      </c>
      <c r="FM774" s="98" t="s">
        <v>1530</v>
      </c>
      <c r="FN774" s="97">
        <v>44950</v>
      </c>
      <c r="FO774" s="107"/>
      <c r="FP774" s="92" t="s">
        <v>132</v>
      </c>
      <c r="FQ774" s="92" t="s">
        <v>132</v>
      </c>
      <c r="FR774" s="92" t="s">
        <v>132</v>
      </c>
      <c r="FS774" s="107" t="s">
        <v>807</v>
      </c>
      <c r="FT774" s="92" t="s">
        <v>132</v>
      </c>
      <c r="FU774" s="92"/>
      <c r="GM774" s="102"/>
    </row>
    <row r="775" spans="1:195" s="75" customFormat="1" x14ac:dyDescent="0.25">
      <c r="A775" s="85">
        <v>2022</v>
      </c>
      <c r="B775" s="76">
        <v>44926</v>
      </c>
      <c r="C775" s="85" t="s">
        <v>121</v>
      </c>
      <c r="D775" s="85" t="s">
        <v>122</v>
      </c>
      <c r="E775" s="85" t="s">
        <v>123</v>
      </c>
      <c r="F775" s="77">
        <f t="shared" si="515"/>
        <v>774</v>
      </c>
      <c r="G775" s="85" t="s">
        <v>1586</v>
      </c>
      <c r="H775" s="85">
        <v>86</v>
      </c>
      <c r="I775" s="85" t="s">
        <v>797</v>
      </c>
      <c r="J775" s="217" t="s">
        <v>899</v>
      </c>
      <c r="K775" s="77" t="str">
        <f>VLOOKUP(J775,[1]CodMpios!$B$1075:$E$1087,4,FALSE)</f>
        <v>86320 - Orito</v>
      </c>
      <c r="L775" s="77" t="str">
        <f>VLOOKUP($J775,[1]Coord_Mpios_X_Y!$B$102:$K$114,9,FALSE)</f>
        <v>0,673756322544</v>
      </c>
      <c r="M775" s="77" t="str">
        <f>VLOOKUP($J775,[1]Coord_Mpios_X_Y!$B$102:$K$114,10,FALSE)</f>
        <v>-76,943139228782</v>
      </c>
      <c r="N775" s="86" t="s">
        <v>1784</v>
      </c>
      <c r="O775" s="86" t="s">
        <v>1776</v>
      </c>
      <c r="P775" s="218"/>
      <c r="Q775" s="85" t="s">
        <v>126</v>
      </c>
      <c r="R775" s="108">
        <v>41106010</v>
      </c>
      <c r="S775" s="62" t="str">
        <f t="shared" si="496"/>
        <v>CC41106010</v>
      </c>
      <c r="T775" s="85" t="s">
        <v>251</v>
      </c>
      <c r="U775" s="85" t="s">
        <v>530</v>
      </c>
      <c r="V775" s="85" t="s">
        <v>405</v>
      </c>
      <c r="W775" s="85" t="s">
        <v>528</v>
      </c>
      <c r="X775" s="87">
        <v>23616</v>
      </c>
      <c r="Y775" s="89">
        <f t="shared" si="511"/>
        <v>64</v>
      </c>
      <c r="Z775" s="63">
        <f>VLOOKUP($Y775,[1]Edades!$A$3:$H$153,4,FALSE)</f>
        <v>6</v>
      </c>
      <c r="AA775" s="63" t="str">
        <f>VLOOKUP($Y775,[1]Edades!$A$3:$H$153,6,FALSE)</f>
        <v>6 - Persona mayor</v>
      </c>
      <c r="AB775" s="63">
        <f>VLOOKUP($Y775,[1]Edades!$A$3:$H$153,7,FALSE)</f>
        <v>13</v>
      </c>
      <c r="AC775" s="63" t="str">
        <f>VLOOKUP($Y775,[1]Edades!$A$3:$H$153,8,FALSE)</f>
        <v>60-64</v>
      </c>
      <c r="AD775" s="91" t="s">
        <v>1590</v>
      </c>
      <c r="AE775" s="85">
        <v>2</v>
      </c>
      <c r="AF775" s="85" t="s">
        <v>807</v>
      </c>
      <c r="AG775" s="86" t="s">
        <v>363</v>
      </c>
      <c r="AH775" s="86" t="s">
        <v>130</v>
      </c>
      <c r="AI775" s="85" t="s">
        <v>807</v>
      </c>
      <c r="AJ775" s="85" t="s">
        <v>807</v>
      </c>
      <c r="AK775" s="86" t="s">
        <v>1784</v>
      </c>
      <c r="AL775" s="85" t="s">
        <v>807</v>
      </c>
      <c r="AM775" s="85" t="s">
        <v>1786</v>
      </c>
      <c r="AN775" s="85" t="s">
        <v>131</v>
      </c>
      <c r="AO775" s="85" t="s">
        <v>131</v>
      </c>
      <c r="AP775" s="85" t="s">
        <v>131</v>
      </c>
      <c r="AQ775" s="75" t="s">
        <v>1841</v>
      </c>
      <c r="AR775" s="53" t="str">
        <f t="shared" si="512"/>
        <v>86320 - Orito</v>
      </c>
      <c r="AS775" s="85" t="s">
        <v>1608</v>
      </c>
      <c r="AT775" s="88">
        <v>3114847485</v>
      </c>
      <c r="AU775" s="85" t="s">
        <v>1219</v>
      </c>
      <c r="AV775" s="85"/>
      <c r="AW775" s="85"/>
      <c r="AX775" s="85"/>
      <c r="AY775" s="85"/>
      <c r="AZ775" s="85"/>
      <c r="BA775" s="85">
        <v>86</v>
      </c>
      <c r="BB775" s="85" t="s">
        <v>1778</v>
      </c>
      <c r="BC775" s="85">
        <v>86320</v>
      </c>
      <c r="BD775" s="85" t="s">
        <v>1608</v>
      </c>
      <c r="BE775" s="89">
        <v>860010017201</v>
      </c>
      <c r="BF775" s="49" t="s">
        <v>1082</v>
      </c>
      <c r="BG775" s="85" t="s">
        <v>1779</v>
      </c>
      <c r="BH775" s="85" t="s">
        <v>1780</v>
      </c>
      <c r="BI775" s="85">
        <v>4201616</v>
      </c>
      <c r="BJ775" s="85"/>
      <c r="BK775" s="85"/>
      <c r="BL775" s="85" t="s">
        <v>807</v>
      </c>
      <c r="BM775" s="88" t="s">
        <v>132</v>
      </c>
      <c r="BN775" s="85" t="s">
        <v>132</v>
      </c>
      <c r="BO775" s="85">
        <v>0</v>
      </c>
      <c r="BP775" s="85" t="s">
        <v>132</v>
      </c>
      <c r="BQ775" s="85" t="s">
        <v>132</v>
      </c>
      <c r="BR775" s="85" t="s">
        <v>807</v>
      </c>
      <c r="BS775" s="85" t="s">
        <v>807</v>
      </c>
      <c r="BT775" s="90">
        <v>43868</v>
      </c>
      <c r="BU775" s="85" t="s">
        <v>1677</v>
      </c>
      <c r="BV775" s="85" t="s">
        <v>130</v>
      </c>
      <c r="BW775" s="91" t="s">
        <v>1808</v>
      </c>
      <c r="BX775" s="85"/>
      <c r="BY775" s="85" t="s">
        <v>132</v>
      </c>
      <c r="BZ775" s="85" t="s">
        <v>807</v>
      </c>
      <c r="CA775" s="85" t="s">
        <v>807</v>
      </c>
      <c r="CB775" s="85"/>
      <c r="CC775" s="85"/>
      <c r="CD775" s="85" t="s">
        <v>131</v>
      </c>
      <c r="CE775" s="88" t="s">
        <v>1681</v>
      </c>
      <c r="CF775" s="80" t="str">
        <f t="shared" si="484"/>
        <v>HTA</v>
      </c>
      <c r="CG775" s="109">
        <v>70</v>
      </c>
      <c r="CH775" s="95">
        <v>158</v>
      </c>
      <c r="CI775" s="50">
        <f t="shared" si="497"/>
        <v>28.040378144528116</v>
      </c>
      <c r="CJ775" s="18" t="str">
        <f t="shared" si="498"/>
        <v>SOBREPESO</v>
      </c>
      <c r="CK775" s="95">
        <f>Hoja1!L777</f>
        <v>22</v>
      </c>
      <c r="CL775" s="10" t="s">
        <v>1114</v>
      </c>
      <c r="CM775" s="94" t="s">
        <v>1221</v>
      </c>
      <c r="CN775" s="92"/>
      <c r="CO775" s="75">
        <v>1</v>
      </c>
      <c r="CP775" s="119" t="str">
        <f t="shared" ref="CP775:CP781" si="518">CM775</f>
        <v>01/01/1800</v>
      </c>
      <c r="CQ775" s="75">
        <v>2</v>
      </c>
      <c r="CR775" s="65" t="s">
        <v>1222</v>
      </c>
      <c r="CS775" s="75">
        <v>0</v>
      </c>
      <c r="CT775" s="110" t="s">
        <v>131</v>
      </c>
      <c r="CU775" s="93" t="s">
        <v>807</v>
      </c>
      <c r="CV775" s="92"/>
      <c r="CW775" s="102">
        <v>125</v>
      </c>
      <c r="CX775" s="102">
        <v>80</v>
      </c>
      <c r="CY775" s="93" t="s">
        <v>807</v>
      </c>
      <c r="CZ775" s="92" t="s">
        <v>130</v>
      </c>
      <c r="DA775" s="75" t="s">
        <v>807</v>
      </c>
      <c r="DB775" s="92">
        <v>0</v>
      </c>
      <c r="DC775" s="75" t="str">
        <f t="shared" si="499"/>
        <v/>
      </c>
      <c r="DD775" s="16" t="str">
        <f t="shared" si="500"/>
        <v/>
      </c>
      <c r="DE775" s="16" t="str">
        <f t="shared" si="501"/>
        <v/>
      </c>
      <c r="DF775" s="16" t="str">
        <f t="shared" si="516"/>
        <v>HDL ALTO</v>
      </c>
      <c r="DG775" s="16" t="str">
        <f t="shared" si="514"/>
        <v xml:space="preserve"> +  +  + HDL ALTO</v>
      </c>
      <c r="DH775" s="16" t="str">
        <f>VLOOKUP(DG775,Hoja3!$A$19:$B$41,2,FALSE)</f>
        <v>HDL ALTO</v>
      </c>
      <c r="DI775" s="98"/>
      <c r="DJ775" s="75" t="str">
        <f t="shared" si="502"/>
        <v>NO</v>
      </c>
      <c r="DL775" s="98"/>
      <c r="DM775" s="98"/>
      <c r="DN775" s="75" t="str">
        <f t="shared" si="503"/>
        <v>NO</v>
      </c>
      <c r="DO775" s="98"/>
      <c r="DP775" s="75" t="str">
        <f t="shared" si="504"/>
        <v>NO</v>
      </c>
      <c r="DQ775" s="98"/>
      <c r="DR775" s="75" t="str">
        <f t="shared" si="505"/>
        <v>NO</v>
      </c>
      <c r="DS775" s="98"/>
      <c r="DT775" s="75" t="str">
        <f t="shared" si="506"/>
        <v>NO</v>
      </c>
      <c r="DU775" s="98"/>
      <c r="DV775" s="75" t="str">
        <f t="shared" si="507"/>
        <v>NO</v>
      </c>
      <c r="DW775" s="98"/>
      <c r="DX775" s="75" t="str">
        <f t="shared" si="508"/>
        <v>NO</v>
      </c>
      <c r="DY775" s="98"/>
      <c r="DZ775" s="75" t="str">
        <f t="shared" si="509"/>
        <v>NO</v>
      </c>
      <c r="EA775" s="98"/>
      <c r="EB775" s="75" t="str">
        <f t="shared" si="510"/>
        <v>NO</v>
      </c>
      <c r="EC775" s="98" t="s">
        <v>807</v>
      </c>
      <c r="ED775" s="92" t="s">
        <v>1530</v>
      </c>
      <c r="EE775" s="92"/>
      <c r="EF775" s="98" t="s">
        <v>807</v>
      </c>
      <c r="EG775" s="94"/>
      <c r="EH775" s="99" t="s">
        <v>131</v>
      </c>
      <c r="EI775" s="99" t="s">
        <v>807</v>
      </c>
      <c r="EJ775" s="99"/>
      <c r="EK775" s="101">
        <v>44183</v>
      </c>
      <c r="EL775" s="92">
        <v>1</v>
      </c>
      <c r="EM775" s="103"/>
      <c r="EN775" s="102"/>
      <c r="EO775" s="101">
        <v>44183</v>
      </c>
      <c r="EP775" s="92">
        <v>174</v>
      </c>
      <c r="EQ775" s="101">
        <v>44183</v>
      </c>
      <c r="ER775" s="99">
        <f>EP775-(ET775+EV775/5)</f>
        <v>84</v>
      </c>
      <c r="ES775" s="101">
        <v>44183</v>
      </c>
      <c r="ET775" s="192">
        <v>40</v>
      </c>
      <c r="EU775" s="101">
        <v>44183</v>
      </c>
      <c r="EV775" s="92">
        <v>250</v>
      </c>
      <c r="EW775" s="101"/>
      <c r="EX775" s="92"/>
      <c r="EY775" s="103"/>
      <c r="EZ775" s="92"/>
      <c r="FA775" s="102"/>
      <c r="FB775" s="102"/>
      <c r="FC775" s="92"/>
      <c r="FD775" s="92"/>
      <c r="FE775" s="103">
        <v>44186</v>
      </c>
      <c r="FF775" s="104" t="s">
        <v>2153</v>
      </c>
      <c r="FG775" s="101"/>
      <c r="FH775" s="105"/>
      <c r="FI775" s="92"/>
      <c r="FJ775" s="94"/>
      <c r="FK775" s="92"/>
      <c r="FL775" s="97">
        <v>43868</v>
      </c>
      <c r="FM775" s="98" t="s">
        <v>1530</v>
      </c>
      <c r="FN775" s="114">
        <v>43958</v>
      </c>
      <c r="FO775" s="107" t="s">
        <v>807</v>
      </c>
      <c r="FP775" s="92" t="s">
        <v>132</v>
      </c>
      <c r="FQ775" s="92" t="s">
        <v>132</v>
      </c>
      <c r="FR775" s="92" t="s">
        <v>132</v>
      </c>
      <c r="FS775" s="107" t="s">
        <v>807</v>
      </c>
      <c r="FT775" s="92" t="s">
        <v>132</v>
      </c>
      <c r="FU775" s="92"/>
      <c r="GM775" s="102"/>
    </row>
    <row r="776" spans="1:195" s="75" customFormat="1" x14ac:dyDescent="0.25">
      <c r="A776" s="85">
        <v>2022</v>
      </c>
      <c r="B776" s="76">
        <v>44926</v>
      </c>
      <c r="C776" s="85" t="s">
        <v>121</v>
      </c>
      <c r="D776" s="85" t="s">
        <v>122</v>
      </c>
      <c r="E776" s="85" t="s">
        <v>123</v>
      </c>
      <c r="F776" s="77">
        <f t="shared" si="515"/>
        <v>775</v>
      </c>
      <c r="G776" s="85" t="s">
        <v>1586</v>
      </c>
      <c r="H776" s="85">
        <v>86</v>
      </c>
      <c r="I776" s="85" t="s">
        <v>797</v>
      </c>
      <c r="J776" s="217" t="s">
        <v>899</v>
      </c>
      <c r="K776" s="77" t="str">
        <f>VLOOKUP(J776,[1]CodMpios!$B$1075:$E$1087,4,FALSE)</f>
        <v>86320 - Orito</v>
      </c>
      <c r="L776" s="77" t="str">
        <f>VLOOKUP($J776,[1]Coord_Mpios_X_Y!$B$102:$K$114,9,FALSE)</f>
        <v>0,673756322544</v>
      </c>
      <c r="M776" s="77" t="str">
        <f>VLOOKUP($J776,[1]Coord_Mpios_X_Y!$B$102:$K$114,10,FALSE)</f>
        <v>-76,943139228782</v>
      </c>
      <c r="N776" s="86" t="s">
        <v>1784</v>
      </c>
      <c r="O776" s="86" t="s">
        <v>1776</v>
      </c>
      <c r="P776" s="218"/>
      <c r="Q776" s="85" t="s">
        <v>126</v>
      </c>
      <c r="R776" s="108">
        <v>41106587</v>
      </c>
      <c r="S776" s="62" t="str">
        <f t="shared" si="496"/>
        <v>CC41106587</v>
      </c>
      <c r="T776" s="91" t="s">
        <v>669</v>
      </c>
      <c r="U776" s="85" t="s">
        <v>251</v>
      </c>
      <c r="V776" s="85" t="s">
        <v>1273</v>
      </c>
      <c r="W776" s="85" t="s">
        <v>372</v>
      </c>
      <c r="X776" s="87">
        <v>24814</v>
      </c>
      <c r="Y776" s="89">
        <f t="shared" si="511"/>
        <v>67</v>
      </c>
      <c r="Z776" s="63">
        <f>VLOOKUP($Y776,[1]Edades!$A$3:$H$153,4,FALSE)</f>
        <v>6</v>
      </c>
      <c r="AA776" s="63" t="str">
        <f>VLOOKUP($Y776,[1]Edades!$A$3:$H$153,6,FALSE)</f>
        <v>6 - Persona mayor</v>
      </c>
      <c r="AB776" s="63">
        <f>VLOOKUP($Y776,[1]Edades!$A$3:$H$153,7,FALSE)</f>
        <v>14</v>
      </c>
      <c r="AC776" s="63" t="str">
        <f>VLOOKUP($Y776,[1]Edades!$A$3:$H$153,8,FALSE)</f>
        <v>65-69</v>
      </c>
      <c r="AD776" s="91" t="s">
        <v>1590</v>
      </c>
      <c r="AE776" s="85">
        <v>2</v>
      </c>
      <c r="AF776" s="85" t="s">
        <v>807</v>
      </c>
      <c r="AG776" s="86" t="s">
        <v>1777</v>
      </c>
      <c r="AH776" s="85" t="s">
        <v>807</v>
      </c>
      <c r="AI776" s="85" t="s">
        <v>2237</v>
      </c>
      <c r="AJ776" s="85" t="s">
        <v>807</v>
      </c>
      <c r="AK776" s="86" t="s">
        <v>1784</v>
      </c>
      <c r="AL776" s="86" t="s">
        <v>1601</v>
      </c>
      <c r="AM776" s="85" t="s">
        <v>1786</v>
      </c>
      <c r="AN776" s="85" t="s">
        <v>131</v>
      </c>
      <c r="AO776" s="85" t="s">
        <v>131</v>
      </c>
      <c r="AP776" s="85" t="s">
        <v>131</v>
      </c>
      <c r="AQ776" s="75" t="s">
        <v>1841</v>
      </c>
      <c r="AR776" s="53" t="str">
        <f t="shared" si="512"/>
        <v>86320 - Orito</v>
      </c>
      <c r="AS776" s="85" t="s">
        <v>1608</v>
      </c>
      <c r="AT776" s="88">
        <v>3147242513</v>
      </c>
      <c r="AU776" s="85" t="s">
        <v>1219</v>
      </c>
      <c r="AV776" s="85"/>
      <c r="AW776" s="85"/>
      <c r="AX776" s="85"/>
      <c r="AY776" s="85"/>
      <c r="AZ776" s="85"/>
      <c r="BA776" s="85">
        <v>86</v>
      </c>
      <c r="BB776" s="85" t="s">
        <v>1778</v>
      </c>
      <c r="BC776" s="85">
        <v>86320</v>
      </c>
      <c r="BD776" s="85" t="s">
        <v>1608</v>
      </c>
      <c r="BE776" s="89">
        <v>860010017201</v>
      </c>
      <c r="BF776" s="49" t="s">
        <v>1082</v>
      </c>
      <c r="BG776" s="85" t="s">
        <v>1779</v>
      </c>
      <c r="BH776" s="85" t="s">
        <v>1780</v>
      </c>
      <c r="BI776" s="85">
        <v>4201616</v>
      </c>
      <c r="BJ776" s="85"/>
      <c r="BK776" s="85"/>
      <c r="BL776" s="85" t="s">
        <v>807</v>
      </c>
      <c r="BM776" s="88" t="s">
        <v>130</v>
      </c>
      <c r="BN776" s="85" t="s">
        <v>132</v>
      </c>
      <c r="BO776" s="85">
        <v>0</v>
      </c>
      <c r="BP776" s="85" t="s">
        <v>132</v>
      </c>
      <c r="BQ776" s="85" t="s">
        <v>132</v>
      </c>
      <c r="BR776" s="85" t="s">
        <v>1676</v>
      </c>
      <c r="BS776" s="85" t="s">
        <v>132</v>
      </c>
      <c r="BT776" s="87">
        <v>44859</v>
      </c>
      <c r="BU776" s="85" t="s">
        <v>1677</v>
      </c>
      <c r="BV776" s="85" t="s">
        <v>130</v>
      </c>
      <c r="BW776" s="91" t="s">
        <v>2154</v>
      </c>
      <c r="BX776" s="85" t="s">
        <v>132</v>
      </c>
      <c r="BY776" s="85" t="s">
        <v>132</v>
      </c>
      <c r="BZ776" s="85" t="s">
        <v>130</v>
      </c>
      <c r="CA776" s="85" t="s">
        <v>132</v>
      </c>
      <c r="CB776" s="85" t="s">
        <v>131</v>
      </c>
      <c r="CC776" s="85" t="s">
        <v>131</v>
      </c>
      <c r="CD776" s="85" t="s">
        <v>131</v>
      </c>
      <c r="CE776" s="85" t="s">
        <v>1681</v>
      </c>
      <c r="CF776" s="85" t="s">
        <v>2012</v>
      </c>
      <c r="CG776" s="109">
        <v>72</v>
      </c>
      <c r="CH776" s="95">
        <v>165</v>
      </c>
      <c r="CI776" s="50">
        <f t="shared" si="497"/>
        <v>26.446280991735541</v>
      </c>
      <c r="CJ776" s="18" t="str">
        <f t="shared" si="498"/>
        <v>SOBREPESO</v>
      </c>
      <c r="CK776" s="95">
        <f>Hoja1!L778</f>
        <v>32</v>
      </c>
      <c r="CL776" s="10" t="s">
        <v>1115</v>
      </c>
      <c r="CM776" s="94" t="s">
        <v>1221</v>
      </c>
      <c r="CN776" s="92"/>
      <c r="CO776" s="75">
        <v>1</v>
      </c>
      <c r="CP776" s="119" t="str">
        <f t="shared" si="518"/>
        <v>01/01/1800</v>
      </c>
      <c r="CQ776" s="75">
        <v>2</v>
      </c>
      <c r="CR776" s="65" t="s">
        <v>1222</v>
      </c>
      <c r="CS776" s="75">
        <v>0</v>
      </c>
      <c r="CT776" s="110" t="s">
        <v>131</v>
      </c>
      <c r="CU776" s="92" t="s">
        <v>132</v>
      </c>
      <c r="CV776" s="92"/>
      <c r="CW776" s="102">
        <v>145</v>
      </c>
      <c r="CX776" s="92">
        <v>95</v>
      </c>
      <c r="CY776" s="93" t="s">
        <v>807</v>
      </c>
      <c r="CZ776" s="92" t="s">
        <v>130</v>
      </c>
      <c r="DA776" s="92" t="s">
        <v>132</v>
      </c>
      <c r="DB776" s="92">
        <v>0</v>
      </c>
      <c r="DC776" s="75" t="str">
        <f t="shared" si="499"/>
        <v/>
      </c>
      <c r="DD776" s="16" t="str">
        <f t="shared" si="500"/>
        <v>PRESION ALTA</v>
      </c>
      <c r="DE776" s="16" t="str">
        <f t="shared" si="501"/>
        <v/>
      </c>
      <c r="DF776" s="16" t="str">
        <f t="shared" si="516"/>
        <v/>
      </c>
      <c r="DG776" s="16" t="str">
        <f t="shared" si="514"/>
        <v xml:space="preserve"> + PRESION ALTA +  + </v>
      </c>
      <c r="DH776" s="16" t="str">
        <f>VLOOKUP(DG776,Hoja3!$A$19:$B$41,2,FALSE)</f>
        <v>PRESION ALTA</v>
      </c>
      <c r="DI776" s="98"/>
      <c r="DJ776" s="75" t="str">
        <f t="shared" si="502"/>
        <v>NO</v>
      </c>
      <c r="DL776" s="98"/>
      <c r="DM776" s="98">
        <v>44859</v>
      </c>
      <c r="DN776" s="75" t="str">
        <f t="shared" si="503"/>
        <v>SI</v>
      </c>
      <c r="DO776" s="98"/>
      <c r="DP776" s="75" t="str">
        <f t="shared" si="504"/>
        <v>NO</v>
      </c>
      <c r="DQ776" s="98"/>
      <c r="DR776" s="75" t="str">
        <f t="shared" si="505"/>
        <v>NO</v>
      </c>
      <c r="DS776" s="98"/>
      <c r="DT776" s="75" t="str">
        <f t="shared" si="506"/>
        <v>NO</v>
      </c>
      <c r="DU776" s="98"/>
      <c r="DV776" s="75" t="str">
        <f t="shared" si="507"/>
        <v>NO</v>
      </c>
      <c r="DW776" s="98"/>
      <c r="DX776" s="75" t="str">
        <f t="shared" si="508"/>
        <v>NO</v>
      </c>
      <c r="DY776" s="98">
        <v>44391</v>
      </c>
      <c r="DZ776" s="75" t="str">
        <f t="shared" si="509"/>
        <v>SI</v>
      </c>
      <c r="EA776" s="98"/>
      <c r="EB776" s="75" t="str">
        <f t="shared" si="510"/>
        <v>NO</v>
      </c>
      <c r="EC776" s="98" t="s">
        <v>807</v>
      </c>
      <c r="ED776" s="92" t="s">
        <v>1530</v>
      </c>
      <c r="EE776" s="92"/>
      <c r="EF776" s="98" t="s">
        <v>807</v>
      </c>
      <c r="EG776" s="94"/>
      <c r="EH776" s="99" t="s">
        <v>131</v>
      </c>
      <c r="EI776" s="99" t="s">
        <v>807</v>
      </c>
      <c r="EJ776" s="99"/>
      <c r="EK776" s="98">
        <v>44740</v>
      </c>
      <c r="EL776" s="92">
        <v>0.81</v>
      </c>
      <c r="EM776" s="100">
        <v>44740</v>
      </c>
      <c r="EN776" s="102">
        <v>119</v>
      </c>
      <c r="EO776" s="101">
        <v>44740</v>
      </c>
      <c r="EP776" s="92">
        <v>210</v>
      </c>
      <c r="EQ776" s="101">
        <v>44740</v>
      </c>
      <c r="ER776" s="99">
        <v>153</v>
      </c>
      <c r="ES776" s="101">
        <v>44740</v>
      </c>
      <c r="ET776" s="192">
        <v>44</v>
      </c>
      <c r="EU776" s="101">
        <v>44740</v>
      </c>
      <c r="EV776" s="92">
        <v>63</v>
      </c>
      <c r="EW776" s="101"/>
      <c r="EX776" s="92"/>
      <c r="EY776" s="101"/>
      <c r="EZ776" s="92"/>
      <c r="FA776" s="98">
        <v>44740</v>
      </c>
      <c r="FB776" s="102" t="s">
        <v>1799</v>
      </c>
      <c r="FC776" s="92"/>
      <c r="FD776" s="92"/>
      <c r="FE776" s="103"/>
      <c r="FF776" s="105"/>
      <c r="FG776" s="101"/>
      <c r="FH776" s="105"/>
      <c r="FI776" s="92"/>
      <c r="FJ776" s="94"/>
      <c r="FK776" s="92"/>
      <c r="FL776" s="98">
        <v>44859</v>
      </c>
      <c r="FM776" s="98" t="s">
        <v>1719</v>
      </c>
      <c r="FN776" s="98">
        <v>44951</v>
      </c>
      <c r="FO776" s="107"/>
      <c r="FP776" s="92" t="s">
        <v>132</v>
      </c>
      <c r="FQ776" s="92" t="s">
        <v>132</v>
      </c>
      <c r="FR776" s="92" t="s">
        <v>132</v>
      </c>
      <c r="FS776" s="107" t="s">
        <v>132</v>
      </c>
      <c r="FT776" s="92" t="s">
        <v>132</v>
      </c>
      <c r="FU776" s="92" t="s">
        <v>2155</v>
      </c>
      <c r="GM776" s="102"/>
    </row>
    <row r="777" spans="1:195" s="75" customFormat="1" x14ac:dyDescent="0.25">
      <c r="A777" s="85">
        <v>2022</v>
      </c>
      <c r="B777" s="76">
        <v>44926</v>
      </c>
      <c r="C777" s="85" t="s">
        <v>121</v>
      </c>
      <c r="D777" s="85" t="s">
        <v>122</v>
      </c>
      <c r="E777" s="85" t="s">
        <v>123</v>
      </c>
      <c r="F777" s="77">
        <f t="shared" si="515"/>
        <v>776</v>
      </c>
      <c r="G777" s="85" t="s">
        <v>1586</v>
      </c>
      <c r="H777" s="85">
        <v>86</v>
      </c>
      <c r="I777" s="85" t="s">
        <v>797</v>
      </c>
      <c r="J777" s="217" t="s">
        <v>1058</v>
      </c>
      <c r="K777" s="77" t="str">
        <f>VLOOKUP(J777,[1]CodMpios!$B$1075:$E$1087,4,FALSE)</f>
        <v>86865 - Valle Del Guamuez</v>
      </c>
      <c r="L777" s="77" t="str">
        <f>VLOOKUP($J777,[1]Coord_Mpios_X_Y!$B$102:$K$114,9,FALSE)</f>
        <v>0,412963687717</v>
      </c>
      <c r="M777" s="77" t="str">
        <f>VLOOKUP($J777,[1]Coord_Mpios_X_Y!$B$102:$K$114,10,FALSE)</f>
        <v>-76,884092895363</v>
      </c>
      <c r="N777" s="86" t="s">
        <v>1775</v>
      </c>
      <c r="O777" s="86" t="s">
        <v>1776</v>
      </c>
      <c r="P777" s="218"/>
      <c r="Q777" s="85" t="s">
        <v>126</v>
      </c>
      <c r="R777" s="108">
        <v>41115212</v>
      </c>
      <c r="S777" s="62" t="str">
        <f t="shared" si="496"/>
        <v>CC41115212</v>
      </c>
      <c r="T777" s="91" t="s">
        <v>133</v>
      </c>
      <c r="U777" s="85" t="s">
        <v>1425</v>
      </c>
      <c r="V777" s="85" t="s">
        <v>191</v>
      </c>
      <c r="W777" s="85" t="s">
        <v>528</v>
      </c>
      <c r="X777" s="193">
        <v>21182</v>
      </c>
      <c r="Y777" s="89">
        <f t="shared" si="511"/>
        <v>57</v>
      </c>
      <c r="Z777" s="63">
        <f>VLOOKUP($Y777,[1]Edades!$A$3:$H$153,4,FALSE)</f>
        <v>5</v>
      </c>
      <c r="AA777" s="63" t="str">
        <f>VLOOKUP($Y777,[1]Edades!$A$3:$H$153,6,FALSE)</f>
        <v>5 - Adultez</v>
      </c>
      <c r="AB777" s="63">
        <f>VLOOKUP($Y777,[1]Edades!$A$3:$H$153,7,FALSE)</f>
        <v>12</v>
      </c>
      <c r="AC777" s="63" t="str">
        <f>VLOOKUP($Y777,[1]Edades!$A$3:$H$153,8,FALSE)</f>
        <v>55-59</v>
      </c>
      <c r="AD777" s="91" t="s">
        <v>1590</v>
      </c>
      <c r="AE777" s="85">
        <v>2</v>
      </c>
      <c r="AF777" s="85" t="s">
        <v>807</v>
      </c>
      <c r="AG777" s="86" t="s">
        <v>1777</v>
      </c>
      <c r="AH777" s="85" t="s">
        <v>807</v>
      </c>
      <c r="AI777" s="85" t="s">
        <v>807</v>
      </c>
      <c r="AJ777" s="85" t="s">
        <v>807</v>
      </c>
      <c r="AK777" s="86" t="s">
        <v>1775</v>
      </c>
      <c r="AL777" s="86" t="s">
        <v>1600</v>
      </c>
      <c r="AM777" s="85" t="s">
        <v>1786</v>
      </c>
      <c r="AN777" s="85" t="s">
        <v>131</v>
      </c>
      <c r="AO777" s="85" t="s">
        <v>131</v>
      </c>
      <c r="AP777" s="85" t="s">
        <v>131</v>
      </c>
      <c r="AQ777" s="75" t="s">
        <v>1841</v>
      </c>
      <c r="AR777" s="53" t="str">
        <f t="shared" si="512"/>
        <v>86865 - Valle Del Guamuez</v>
      </c>
      <c r="AS777" s="85" t="s">
        <v>1668</v>
      </c>
      <c r="AT777" s="88">
        <v>3108934610</v>
      </c>
      <c r="AU777" s="85" t="s">
        <v>1219</v>
      </c>
      <c r="AV777" s="85"/>
      <c r="AW777" s="85"/>
      <c r="AX777" s="85"/>
      <c r="AY777" s="85"/>
      <c r="AZ777" s="85"/>
      <c r="BA777" s="85">
        <v>86</v>
      </c>
      <c r="BB777" s="85" t="s">
        <v>1778</v>
      </c>
      <c r="BC777" s="85">
        <v>86865</v>
      </c>
      <c r="BD777" s="85" t="s">
        <v>1668</v>
      </c>
      <c r="BE777" s="89">
        <v>860010017201</v>
      </c>
      <c r="BF777" s="49" t="s">
        <v>1084</v>
      </c>
      <c r="BG777" s="85" t="s">
        <v>1779</v>
      </c>
      <c r="BH777" s="85" t="s">
        <v>1780</v>
      </c>
      <c r="BI777" s="85">
        <v>4201616</v>
      </c>
      <c r="BJ777" s="85"/>
      <c r="BK777" s="85"/>
      <c r="BL777" s="85" t="s">
        <v>807</v>
      </c>
      <c r="BM777" s="85" t="s">
        <v>807</v>
      </c>
      <c r="BN777" s="85" t="s">
        <v>807</v>
      </c>
      <c r="BO777" s="85">
        <v>0</v>
      </c>
      <c r="BP777" s="85" t="s">
        <v>132</v>
      </c>
      <c r="BQ777" s="85" t="s">
        <v>132</v>
      </c>
      <c r="BR777" s="85" t="s">
        <v>807</v>
      </c>
      <c r="BS777" s="85" t="s">
        <v>807</v>
      </c>
      <c r="BT777" s="90"/>
      <c r="BU777" s="85" t="s">
        <v>1677</v>
      </c>
      <c r="BV777" s="85" t="s">
        <v>130</v>
      </c>
      <c r="BW777" s="85" t="s">
        <v>807</v>
      </c>
      <c r="BX777" s="85"/>
      <c r="BY777" s="91" t="s">
        <v>807</v>
      </c>
      <c r="BZ777" s="85" t="s">
        <v>807</v>
      </c>
      <c r="CA777" s="85" t="s">
        <v>807</v>
      </c>
      <c r="CB777" s="85"/>
      <c r="CC777" s="85"/>
      <c r="CD777" s="207" t="s">
        <v>807</v>
      </c>
      <c r="CE777" s="88" t="s">
        <v>1681</v>
      </c>
      <c r="CF777" s="80" t="str">
        <f t="shared" ref="CF777:CF809" si="519">E777</f>
        <v>HTA</v>
      </c>
      <c r="CG777" s="98"/>
      <c r="CH777" s="98"/>
      <c r="CI777" s="50" t="e">
        <f t="shared" si="497"/>
        <v>#DIV/0!</v>
      </c>
      <c r="CJ777" s="18" t="str">
        <f t="shared" si="498"/>
        <v>SIN DATO</v>
      </c>
      <c r="CK777" s="95" t="e">
        <f>Hoja1!L779</f>
        <v>#NUM!</v>
      </c>
      <c r="CL777" s="10" t="s">
        <v>807</v>
      </c>
      <c r="CM777" s="94" t="s">
        <v>1221</v>
      </c>
      <c r="CN777" s="92"/>
      <c r="CO777" s="75">
        <v>1</v>
      </c>
      <c r="CP777" s="119" t="str">
        <f t="shared" si="518"/>
        <v>01/01/1800</v>
      </c>
      <c r="CQ777" s="75">
        <v>2</v>
      </c>
      <c r="CR777" s="65" t="s">
        <v>1222</v>
      </c>
      <c r="CS777" s="75">
        <v>0</v>
      </c>
      <c r="CT777" s="110" t="s">
        <v>131</v>
      </c>
      <c r="CU777" s="93" t="s">
        <v>807</v>
      </c>
      <c r="CV777" s="92"/>
      <c r="CW777" s="93"/>
      <c r="CX777" s="93"/>
      <c r="CY777" s="93" t="s">
        <v>807</v>
      </c>
      <c r="CZ777" s="93" t="s">
        <v>807</v>
      </c>
      <c r="DA777" s="75" t="s">
        <v>807</v>
      </c>
      <c r="DB777" s="92">
        <v>0</v>
      </c>
      <c r="DC777" s="75" t="str">
        <f t="shared" si="499"/>
        <v/>
      </c>
      <c r="DD777" s="16" t="str">
        <f t="shared" si="500"/>
        <v/>
      </c>
      <c r="DE777" s="16" t="str">
        <f t="shared" si="501"/>
        <v/>
      </c>
      <c r="DF777" s="16" t="str">
        <f t="shared" si="516"/>
        <v/>
      </c>
      <c r="DG777" s="16" t="str">
        <f t="shared" si="514"/>
        <v xml:space="preserve"> +  +  + </v>
      </c>
      <c r="DH777" s="16" t="str">
        <f>E777</f>
        <v>HTA</v>
      </c>
      <c r="DI777" s="98"/>
      <c r="DJ777" s="75" t="str">
        <f t="shared" si="502"/>
        <v>NO</v>
      </c>
      <c r="DL777" s="98"/>
      <c r="DM777" s="98"/>
      <c r="DN777" s="75" t="str">
        <f t="shared" si="503"/>
        <v>NO</v>
      </c>
      <c r="DO777" s="98"/>
      <c r="DP777" s="75" t="str">
        <f t="shared" si="504"/>
        <v>NO</v>
      </c>
      <c r="DQ777" s="98"/>
      <c r="DR777" s="75" t="str">
        <f t="shared" si="505"/>
        <v>NO</v>
      </c>
      <c r="DS777" s="98"/>
      <c r="DT777" s="75" t="str">
        <f t="shared" si="506"/>
        <v>NO</v>
      </c>
      <c r="DU777" s="98"/>
      <c r="DV777" s="75" t="str">
        <f t="shared" si="507"/>
        <v>NO</v>
      </c>
      <c r="DW777" s="98"/>
      <c r="DX777" s="75" t="str">
        <f t="shared" si="508"/>
        <v>NO</v>
      </c>
      <c r="DY777" s="98"/>
      <c r="DZ777" s="75" t="str">
        <f t="shared" si="509"/>
        <v>NO</v>
      </c>
      <c r="EA777" s="98"/>
      <c r="EB777" s="75" t="str">
        <f t="shared" si="510"/>
        <v>NO</v>
      </c>
      <c r="EC777" s="98" t="s">
        <v>807</v>
      </c>
      <c r="ED777" s="92" t="s">
        <v>1530</v>
      </c>
      <c r="EE777" s="92"/>
      <c r="EF777" s="98" t="s">
        <v>807</v>
      </c>
      <c r="EG777" s="94"/>
      <c r="EH777" s="99" t="s">
        <v>131</v>
      </c>
      <c r="EI777" s="99" t="s">
        <v>807</v>
      </c>
      <c r="EJ777" s="99"/>
      <c r="EK777" s="101"/>
      <c r="EL777" s="92"/>
      <c r="EM777" s="103"/>
      <c r="EN777" s="102"/>
      <c r="EO777" s="101"/>
      <c r="EP777" s="92"/>
      <c r="EQ777" s="101"/>
      <c r="ER777" s="99">
        <f t="shared" ref="ER777:ER809" si="520">EP777-(ET777+EV777/5)</f>
        <v>0</v>
      </c>
      <c r="ES777" s="101"/>
      <c r="ET777" s="192"/>
      <c r="EU777" s="101"/>
      <c r="EV777" s="92"/>
      <c r="EW777" s="101"/>
      <c r="EX777" s="92"/>
      <c r="EY777" s="103"/>
      <c r="EZ777" s="92"/>
      <c r="FA777" s="102"/>
      <c r="FB777" s="102"/>
      <c r="FC777" s="92"/>
      <c r="FD777" s="92"/>
      <c r="FE777" s="103"/>
      <c r="FF777" s="105"/>
      <c r="FG777" s="101"/>
      <c r="FH777" s="105"/>
      <c r="FI777" s="92"/>
      <c r="FJ777" s="94"/>
      <c r="FK777" s="92"/>
      <c r="FL777" s="97"/>
      <c r="FM777" s="98" t="s">
        <v>1530</v>
      </c>
      <c r="FN777" s="114"/>
      <c r="FO777" s="107" t="s">
        <v>807</v>
      </c>
      <c r="FP777" s="107" t="s">
        <v>807</v>
      </c>
      <c r="FQ777" s="107" t="s">
        <v>807</v>
      </c>
      <c r="FR777" s="107" t="s">
        <v>807</v>
      </c>
      <c r="FS777" s="92" t="s">
        <v>807</v>
      </c>
      <c r="FT777" s="107" t="s">
        <v>807</v>
      </c>
      <c r="FU777" s="92"/>
      <c r="GM777" s="102"/>
    </row>
    <row r="778" spans="1:195" s="75" customFormat="1" x14ac:dyDescent="0.25">
      <c r="A778" s="85">
        <v>2022</v>
      </c>
      <c r="B778" s="76">
        <v>44926</v>
      </c>
      <c r="C778" s="85" t="s">
        <v>121</v>
      </c>
      <c r="D778" s="85" t="s">
        <v>122</v>
      </c>
      <c r="E778" s="85" t="s">
        <v>123</v>
      </c>
      <c r="F778" s="77">
        <f t="shared" si="515"/>
        <v>777</v>
      </c>
      <c r="G778" s="85" t="s">
        <v>1586</v>
      </c>
      <c r="H778" s="85">
        <v>86</v>
      </c>
      <c r="I778" s="85" t="s">
        <v>797</v>
      </c>
      <c r="J778" s="217" t="s">
        <v>911</v>
      </c>
      <c r="K778" s="77" t="str">
        <f>VLOOKUP(J778,[1]CodMpios!$B$1075:$E$1087,4,FALSE)</f>
        <v>86568 - Puerto Asís</v>
      </c>
      <c r="L778" s="77" t="str">
        <f>VLOOKUP($J778,[1]Coord_Mpios_X_Y!$B$102:$K$114,9,FALSE)</f>
        <v>0,478611463602</v>
      </c>
      <c r="M778" s="77" t="str">
        <f>VLOOKUP($J778,[1]Coord_Mpios_X_Y!$B$102:$K$114,10,FALSE)</f>
        <v>-76,328200149562</v>
      </c>
      <c r="N778" s="86" t="s">
        <v>1775</v>
      </c>
      <c r="O778" s="86" t="s">
        <v>1776</v>
      </c>
      <c r="P778" s="218"/>
      <c r="Q778" s="85" t="s">
        <v>126</v>
      </c>
      <c r="R778" s="108">
        <v>41115220</v>
      </c>
      <c r="S778" s="62" t="str">
        <f t="shared" si="496"/>
        <v>CC41115220</v>
      </c>
      <c r="T778" s="91" t="s">
        <v>133</v>
      </c>
      <c r="U778" s="85" t="s">
        <v>186</v>
      </c>
      <c r="V778" s="91" t="s">
        <v>558</v>
      </c>
      <c r="W778" s="85" t="s">
        <v>500</v>
      </c>
      <c r="X778" s="87">
        <v>22080</v>
      </c>
      <c r="Y778" s="89">
        <f t="shared" si="511"/>
        <v>60</v>
      </c>
      <c r="Z778" s="63">
        <f>VLOOKUP($Y778,[1]Edades!$A$3:$H$153,4,FALSE)</f>
        <v>6</v>
      </c>
      <c r="AA778" s="63" t="str">
        <f>VLOOKUP($Y778,[1]Edades!$A$3:$H$153,6,FALSE)</f>
        <v>6 - Persona mayor</v>
      </c>
      <c r="AB778" s="63">
        <f>VLOOKUP($Y778,[1]Edades!$A$3:$H$153,7,FALSE)</f>
        <v>13</v>
      </c>
      <c r="AC778" s="63" t="str">
        <f>VLOOKUP($Y778,[1]Edades!$A$3:$H$153,8,FALSE)</f>
        <v>60-64</v>
      </c>
      <c r="AD778" s="91" t="s">
        <v>1590</v>
      </c>
      <c r="AE778" s="85">
        <v>2</v>
      </c>
      <c r="AF778" s="85" t="s">
        <v>807</v>
      </c>
      <c r="AG778" s="86" t="s">
        <v>1777</v>
      </c>
      <c r="AH778" s="85" t="s">
        <v>807</v>
      </c>
      <c r="AI778" s="85" t="s">
        <v>807</v>
      </c>
      <c r="AJ778" s="85" t="s">
        <v>807</v>
      </c>
      <c r="AK778" s="86" t="s">
        <v>1775</v>
      </c>
      <c r="AL778" s="86" t="s">
        <v>1602</v>
      </c>
      <c r="AM778" s="85" t="s">
        <v>1786</v>
      </c>
      <c r="AN778" s="85" t="s">
        <v>131</v>
      </c>
      <c r="AO778" s="85" t="s">
        <v>131</v>
      </c>
      <c r="AP778" s="85" t="s">
        <v>131</v>
      </c>
      <c r="AQ778" s="75" t="s">
        <v>1841</v>
      </c>
      <c r="AR778" s="53" t="str">
        <f t="shared" si="512"/>
        <v>86568 - Puerto Asís</v>
      </c>
      <c r="AS778" s="85" t="s">
        <v>1655</v>
      </c>
      <c r="AT778" s="85">
        <v>3115960344</v>
      </c>
      <c r="AU778" s="85" t="s">
        <v>1219</v>
      </c>
      <c r="AV778" s="85"/>
      <c r="AW778" s="85"/>
      <c r="AX778" s="85"/>
      <c r="AY778" s="85"/>
      <c r="AZ778" s="85"/>
      <c r="BA778" s="85">
        <v>86</v>
      </c>
      <c r="BB778" s="85" t="s">
        <v>1778</v>
      </c>
      <c r="BC778" s="85">
        <v>86568</v>
      </c>
      <c r="BD778" s="85" t="s">
        <v>1655</v>
      </c>
      <c r="BE778" s="89">
        <v>860010017201</v>
      </c>
      <c r="BF778" s="49" t="s">
        <v>1081</v>
      </c>
      <c r="BG778" s="85" t="s">
        <v>1779</v>
      </c>
      <c r="BH778" s="85" t="s">
        <v>1780</v>
      </c>
      <c r="BI778" s="85">
        <v>4201616</v>
      </c>
      <c r="BJ778" s="85"/>
      <c r="BK778" s="85"/>
      <c r="BL778" s="85" t="s">
        <v>807</v>
      </c>
      <c r="BM778" s="85" t="s">
        <v>130</v>
      </c>
      <c r="BN778" s="85" t="s">
        <v>132</v>
      </c>
      <c r="BO778" s="85">
        <v>0</v>
      </c>
      <c r="BP778" s="85" t="s">
        <v>132</v>
      </c>
      <c r="BQ778" s="85" t="s">
        <v>132</v>
      </c>
      <c r="BR778" s="85" t="s">
        <v>807</v>
      </c>
      <c r="BS778" s="85" t="s">
        <v>807</v>
      </c>
      <c r="BT778" s="90">
        <v>44645</v>
      </c>
      <c r="BU778" s="85" t="s">
        <v>1677</v>
      </c>
      <c r="BV778" s="85" t="s">
        <v>130</v>
      </c>
      <c r="BW778" s="91" t="s">
        <v>1812</v>
      </c>
      <c r="BX778" s="85"/>
      <c r="BY778" s="85" t="s">
        <v>132</v>
      </c>
      <c r="BZ778" s="85" t="s">
        <v>807</v>
      </c>
      <c r="CA778" s="85" t="s">
        <v>807</v>
      </c>
      <c r="CB778" s="85"/>
      <c r="CC778" s="85"/>
      <c r="CD778" s="85" t="s">
        <v>131</v>
      </c>
      <c r="CE778" s="88" t="s">
        <v>1681</v>
      </c>
      <c r="CF778" s="80" t="str">
        <f t="shared" si="519"/>
        <v>HTA</v>
      </c>
      <c r="CG778" s="109">
        <v>72</v>
      </c>
      <c r="CH778" s="95">
        <v>150</v>
      </c>
      <c r="CI778" s="50">
        <f t="shared" si="497"/>
        <v>32</v>
      </c>
      <c r="CJ778" s="18" t="str">
        <f t="shared" si="498"/>
        <v>OBESIDAD</v>
      </c>
      <c r="CK778" s="95">
        <f>Hoja1!L780</f>
        <v>13</v>
      </c>
      <c r="CL778" s="10" t="s">
        <v>1113</v>
      </c>
      <c r="CM778" s="94" t="s">
        <v>1221</v>
      </c>
      <c r="CN778" s="92"/>
      <c r="CO778" s="75">
        <v>1</v>
      </c>
      <c r="CP778" s="119" t="str">
        <f t="shared" si="518"/>
        <v>01/01/1800</v>
      </c>
      <c r="CQ778" s="75">
        <v>2</v>
      </c>
      <c r="CR778" s="65" t="s">
        <v>1222</v>
      </c>
      <c r="CS778" s="75">
        <v>0</v>
      </c>
      <c r="CT778" s="110" t="s">
        <v>131</v>
      </c>
      <c r="CU778" s="93" t="s">
        <v>807</v>
      </c>
      <c r="CV778" s="92"/>
      <c r="CW778" s="102">
        <v>120</v>
      </c>
      <c r="CX778" s="102">
        <v>75</v>
      </c>
      <c r="CY778" s="93" t="s">
        <v>807</v>
      </c>
      <c r="CZ778" s="92" t="s">
        <v>130</v>
      </c>
      <c r="DA778" s="75" t="s">
        <v>807</v>
      </c>
      <c r="DB778" s="92">
        <v>0</v>
      </c>
      <c r="DC778" s="75" t="str">
        <f t="shared" si="499"/>
        <v/>
      </c>
      <c r="DD778" s="16" t="str">
        <f t="shared" si="500"/>
        <v/>
      </c>
      <c r="DE778" s="16" t="str">
        <f t="shared" si="501"/>
        <v/>
      </c>
      <c r="DF778" s="16" t="str">
        <f t="shared" si="516"/>
        <v/>
      </c>
      <c r="DG778" s="16" t="str">
        <f t="shared" si="514"/>
        <v xml:space="preserve"> +  +  + </v>
      </c>
      <c r="DH778" s="16" t="str">
        <f>E778</f>
        <v>HTA</v>
      </c>
      <c r="DI778" s="98">
        <v>43267</v>
      </c>
      <c r="DJ778" s="75" t="str">
        <f t="shared" si="502"/>
        <v>SI</v>
      </c>
      <c r="DL778" s="98"/>
      <c r="DM778" s="98">
        <v>44460</v>
      </c>
      <c r="DN778" s="75" t="str">
        <f t="shared" si="503"/>
        <v>SI</v>
      </c>
      <c r="DO778" s="98"/>
      <c r="DP778" s="75" t="str">
        <f t="shared" si="504"/>
        <v>NO</v>
      </c>
      <c r="DQ778" s="98"/>
      <c r="DR778" s="75" t="str">
        <f t="shared" si="505"/>
        <v>NO</v>
      </c>
      <c r="DS778" s="98">
        <v>43543</v>
      </c>
      <c r="DT778" s="75" t="str">
        <f t="shared" si="506"/>
        <v>SI</v>
      </c>
      <c r="DU778" s="98"/>
      <c r="DV778" s="75" t="str">
        <f t="shared" si="507"/>
        <v>NO</v>
      </c>
      <c r="DW778" s="98">
        <v>43808</v>
      </c>
      <c r="DX778" s="75" t="str">
        <f t="shared" si="508"/>
        <v>SI</v>
      </c>
      <c r="DY778" s="98">
        <v>44695</v>
      </c>
      <c r="DZ778" s="75" t="str">
        <f t="shared" si="509"/>
        <v>SI</v>
      </c>
      <c r="EA778" s="98"/>
      <c r="EB778" s="75" t="str">
        <f t="shared" si="510"/>
        <v>NO</v>
      </c>
      <c r="EC778" s="98" t="s">
        <v>807</v>
      </c>
      <c r="ED778" s="92" t="s">
        <v>1530</v>
      </c>
      <c r="EE778" s="92"/>
      <c r="EF778" s="98" t="s">
        <v>807</v>
      </c>
      <c r="EG778" s="94"/>
      <c r="EH778" s="99"/>
      <c r="EI778" s="99" t="s">
        <v>807</v>
      </c>
      <c r="EJ778" s="99"/>
      <c r="EK778" s="101">
        <v>44677</v>
      </c>
      <c r="EL778" s="92">
        <v>0.8</v>
      </c>
      <c r="EM778" s="103">
        <v>44677</v>
      </c>
      <c r="EN778" s="102">
        <v>96</v>
      </c>
      <c r="EO778" s="101">
        <v>44677</v>
      </c>
      <c r="EP778" s="92">
        <v>167</v>
      </c>
      <c r="EQ778" s="101">
        <v>44677</v>
      </c>
      <c r="ER778" s="99">
        <f t="shared" si="520"/>
        <v>98.58</v>
      </c>
      <c r="ES778" s="101">
        <v>44677</v>
      </c>
      <c r="ET778" s="192">
        <v>48</v>
      </c>
      <c r="EU778" s="101">
        <v>44677</v>
      </c>
      <c r="EV778" s="92">
        <v>102.1</v>
      </c>
      <c r="EW778" s="101">
        <v>44600</v>
      </c>
      <c r="EX778" s="92"/>
      <c r="EY778" s="103"/>
      <c r="EZ778" s="92"/>
      <c r="FA778" s="102"/>
      <c r="FB778" s="102"/>
      <c r="FC778" s="92"/>
      <c r="FD778" s="92"/>
      <c r="FE778" s="103">
        <v>44313</v>
      </c>
      <c r="FF778" s="105">
        <v>5.3</v>
      </c>
      <c r="FG778" s="101">
        <v>44677</v>
      </c>
      <c r="FH778" s="104" t="s">
        <v>2156</v>
      </c>
      <c r="FI778" s="92"/>
      <c r="FJ778" s="94"/>
      <c r="FK778" s="92"/>
      <c r="FL778" s="97">
        <v>44645</v>
      </c>
      <c r="FM778" s="98" t="s">
        <v>1530</v>
      </c>
      <c r="FN778" s="97">
        <v>44737</v>
      </c>
      <c r="FO778" s="107" t="s">
        <v>807</v>
      </c>
      <c r="FP778" s="92" t="s">
        <v>132</v>
      </c>
      <c r="FQ778" s="92" t="s">
        <v>132</v>
      </c>
      <c r="FR778" s="92" t="s">
        <v>132</v>
      </c>
      <c r="FS778" s="107" t="s">
        <v>807</v>
      </c>
      <c r="FT778" s="92" t="s">
        <v>132</v>
      </c>
      <c r="FU778" s="92"/>
      <c r="GM778" s="102"/>
    </row>
    <row r="779" spans="1:195" s="75" customFormat="1" x14ac:dyDescent="0.25">
      <c r="A779" s="85">
        <v>2022</v>
      </c>
      <c r="B779" s="76">
        <v>44926</v>
      </c>
      <c r="C779" s="85" t="s">
        <v>121</v>
      </c>
      <c r="D779" s="85" t="s">
        <v>122</v>
      </c>
      <c r="E779" s="85" t="s">
        <v>123</v>
      </c>
      <c r="F779" s="77">
        <f t="shared" si="515"/>
        <v>778</v>
      </c>
      <c r="G779" s="85" t="s">
        <v>1586</v>
      </c>
      <c r="H779" s="85">
        <v>86</v>
      </c>
      <c r="I779" s="85" t="s">
        <v>797</v>
      </c>
      <c r="J779" s="217" t="s">
        <v>1058</v>
      </c>
      <c r="K779" s="77" t="str">
        <f>VLOOKUP(J779,[1]CodMpios!$B$1075:$E$1087,4,FALSE)</f>
        <v>86865 - Valle Del Guamuez</v>
      </c>
      <c r="L779" s="77" t="str">
        <f>VLOOKUP($J779,[1]Coord_Mpios_X_Y!$B$102:$K$114,9,FALSE)</f>
        <v>0,412963687717</v>
      </c>
      <c r="M779" s="77" t="str">
        <f>VLOOKUP($J779,[1]Coord_Mpios_X_Y!$B$102:$K$114,10,FALSE)</f>
        <v>-76,884092895363</v>
      </c>
      <c r="N779" s="86" t="s">
        <v>1775</v>
      </c>
      <c r="O779" s="86" t="s">
        <v>1776</v>
      </c>
      <c r="P779" s="218"/>
      <c r="Q779" s="85" t="s">
        <v>126</v>
      </c>
      <c r="R779" s="108">
        <v>41115716</v>
      </c>
      <c r="S779" s="62" t="str">
        <f t="shared" si="496"/>
        <v>CC41115716</v>
      </c>
      <c r="T779" s="91" t="s">
        <v>1437</v>
      </c>
      <c r="U779" s="85" t="s">
        <v>216</v>
      </c>
      <c r="V779" s="85" t="s">
        <v>1438</v>
      </c>
      <c r="W779" s="85" t="s">
        <v>290</v>
      </c>
      <c r="X779" s="193">
        <v>25126</v>
      </c>
      <c r="Y779" s="89">
        <f t="shared" si="511"/>
        <v>68</v>
      </c>
      <c r="Z779" s="63">
        <f>VLOOKUP($Y779,[1]Edades!$A$3:$H$153,4,FALSE)</f>
        <v>6</v>
      </c>
      <c r="AA779" s="63" t="str">
        <f>VLOOKUP($Y779,[1]Edades!$A$3:$H$153,6,FALSE)</f>
        <v>6 - Persona mayor</v>
      </c>
      <c r="AB779" s="63">
        <f>VLOOKUP($Y779,[1]Edades!$A$3:$H$153,7,FALSE)</f>
        <v>14</v>
      </c>
      <c r="AC779" s="63" t="str">
        <f>VLOOKUP($Y779,[1]Edades!$A$3:$H$153,8,FALSE)</f>
        <v>65-69</v>
      </c>
      <c r="AD779" s="91" t="s">
        <v>1590</v>
      </c>
      <c r="AE779" s="85">
        <v>2</v>
      </c>
      <c r="AF779" s="85" t="s">
        <v>807</v>
      </c>
      <c r="AG779" s="86" t="s">
        <v>1777</v>
      </c>
      <c r="AH779" s="85" t="s">
        <v>807</v>
      </c>
      <c r="AI779" s="85" t="s">
        <v>807</v>
      </c>
      <c r="AJ779" s="85" t="s">
        <v>807</v>
      </c>
      <c r="AK779" s="86" t="s">
        <v>1775</v>
      </c>
      <c r="AL779" s="85" t="s">
        <v>807</v>
      </c>
      <c r="AM779" s="85" t="s">
        <v>1786</v>
      </c>
      <c r="AN779" s="85" t="s">
        <v>131</v>
      </c>
      <c r="AO779" s="85" t="s">
        <v>131</v>
      </c>
      <c r="AP779" s="85" t="s">
        <v>131</v>
      </c>
      <c r="AQ779" s="75" t="s">
        <v>1841</v>
      </c>
      <c r="AR779" s="53" t="str">
        <f t="shared" si="512"/>
        <v>86865 - Valle Del Guamuez</v>
      </c>
      <c r="AS779" s="85" t="s">
        <v>1668</v>
      </c>
      <c r="AT779" s="88">
        <v>3114373239</v>
      </c>
      <c r="AU779" s="85" t="s">
        <v>1219</v>
      </c>
      <c r="AV779" s="85"/>
      <c r="AW779" s="85"/>
      <c r="AX779" s="85"/>
      <c r="AY779" s="85"/>
      <c r="AZ779" s="85"/>
      <c r="BA779" s="85">
        <v>86</v>
      </c>
      <c r="BB779" s="85" t="s">
        <v>1778</v>
      </c>
      <c r="BC779" s="85">
        <v>86865</v>
      </c>
      <c r="BD779" s="85" t="s">
        <v>1668</v>
      </c>
      <c r="BE779" s="89">
        <v>860010017201</v>
      </c>
      <c r="BF779" s="49" t="s">
        <v>1084</v>
      </c>
      <c r="BG779" s="85" t="s">
        <v>1779</v>
      </c>
      <c r="BH779" s="85" t="s">
        <v>1780</v>
      </c>
      <c r="BI779" s="85">
        <v>4201616</v>
      </c>
      <c r="BJ779" s="85"/>
      <c r="BK779" s="85"/>
      <c r="BL779" s="85" t="s">
        <v>807</v>
      </c>
      <c r="BM779" s="85" t="s">
        <v>807</v>
      </c>
      <c r="BN779" s="85" t="s">
        <v>807</v>
      </c>
      <c r="BO779" s="85">
        <v>0</v>
      </c>
      <c r="BP779" s="85" t="s">
        <v>132</v>
      </c>
      <c r="BQ779" s="85" t="s">
        <v>132</v>
      </c>
      <c r="BR779" s="85" t="s">
        <v>807</v>
      </c>
      <c r="BS779" s="85" t="s">
        <v>807</v>
      </c>
      <c r="BT779" s="90"/>
      <c r="BU779" s="85" t="s">
        <v>1677</v>
      </c>
      <c r="BV779" s="85" t="s">
        <v>130</v>
      </c>
      <c r="BW779" s="85" t="s">
        <v>807</v>
      </c>
      <c r="BX779" s="85"/>
      <c r="BY779" s="91" t="s">
        <v>807</v>
      </c>
      <c r="BZ779" s="85" t="s">
        <v>807</v>
      </c>
      <c r="CA779" s="85" t="s">
        <v>807</v>
      </c>
      <c r="CB779" s="85"/>
      <c r="CC779" s="85"/>
      <c r="CD779" s="207" t="s">
        <v>807</v>
      </c>
      <c r="CE779" s="88" t="s">
        <v>1681</v>
      </c>
      <c r="CF779" s="80" t="str">
        <f t="shared" si="519"/>
        <v>HTA</v>
      </c>
      <c r="CG779" s="98"/>
      <c r="CH779" s="98"/>
      <c r="CI779" s="50" t="e">
        <f t="shared" si="497"/>
        <v>#DIV/0!</v>
      </c>
      <c r="CJ779" s="18" t="str">
        <f t="shared" si="498"/>
        <v>SIN DATO</v>
      </c>
      <c r="CK779" s="95" t="e">
        <f>Hoja1!L781</f>
        <v>#NUM!</v>
      </c>
      <c r="CL779" s="10" t="s">
        <v>807</v>
      </c>
      <c r="CM779" s="94" t="s">
        <v>1221</v>
      </c>
      <c r="CN779" s="92"/>
      <c r="CO779" s="75">
        <v>1</v>
      </c>
      <c r="CP779" s="119" t="str">
        <f t="shared" si="518"/>
        <v>01/01/1800</v>
      </c>
      <c r="CQ779" s="75">
        <v>2</v>
      </c>
      <c r="CR779" s="65" t="s">
        <v>1222</v>
      </c>
      <c r="CS779" s="75">
        <v>0</v>
      </c>
      <c r="CT779" s="110" t="s">
        <v>131</v>
      </c>
      <c r="CU779" s="93" t="s">
        <v>807</v>
      </c>
      <c r="CV779" s="92"/>
      <c r="CW779" s="93"/>
      <c r="CX779" s="93"/>
      <c r="CY779" s="93" t="s">
        <v>807</v>
      </c>
      <c r="CZ779" s="93" t="s">
        <v>807</v>
      </c>
      <c r="DA779" s="75" t="s">
        <v>807</v>
      </c>
      <c r="DB779" s="92">
        <v>0</v>
      </c>
      <c r="DC779" s="75" t="str">
        <f t="shared" si="499"/>
        <v/>
      </c>
      <c r="DD779" s="16" t="str">
        <f t="shared" si="500"/>
        <v/>
      </c>
      <c r="DE779" s="16" t="str">
        <f t="shared" si="501"/>
        <v/>
      </c>
      <c r="DF779" s="16" t="str">
        <f t="shared" si="516"/>
        <v/>
      </c>
      <c r="DG779" s="16" t="str">
        <f t="shared" si="514"/>
        <v xml:space="preserve"> +  +  + </v>
      </c>
      <c r="DH779" s="16" t="str">
        <f t="shared" ref="DH779:DH780" si="521">E779</f>
        <v>HTA</v>
      </c>
      <c r="DI779" s="98"/>
      <c r="DJ779" s="75" t="str">
        <f t="shared" si="502"/>
        <v>NO</v>
      </c>
      <c r="DL779" s="98"/>
      <c r="DM779" s="98"/>
      <c r="DN779" s="75" t="str">
        <f t="shared" si="503"/>
        <v>NO</v>
      </c>
      <c r="DO779" s="98"/>
      <c r="DP779" s="75" t="str">
        <f t="shared" si="504"/>
        <v>NO</v>
      </c>
      <c r="DQ779" s="98"/>
      <c r="DR779" s="75" t="str">
        <f t="shared" si="505"/>
        <v>NO</v>
      </c>
      <c r="DS779" s="98"/>
      <c r="DT779" s="75" t="str">
        <f t="shared" si="506"/>
        <v>NO</v>
      </c>
      <c r="DU779" s="98"/>
      <c r="DV779" s="75" t="str">
        <f t="shared" si="507"/>
        <v>NO</v>
      </c>
      <c r="DW779" s="98"/>
      <c r="DX779" s="75" t="str">
        <f t="shared" si="508"/>
        <v>NO</v>
      </c>
      <c r="DY779" s="98"/>
      <c r="DZ779" s="75" t="str">
        <f t="shared" si="509"/>
        <v>NO</v>
      </c>
      <c r="EA779" s="98"/>
      <c r="EB779" s="75" t="str">
        <f t="shared" si="510"/>
        <v>NO</v>
      </c>
      <c r="EC779" s="98" t="s">
        <v>807</v>
      </c>
      <c r="ED779" s="92" t="s">
        <v>1530</v>
      </c>
      <c r="EE779" s="92"/>
      <c r="EF779" s="98" t="s">
        <v>807</v>
      </c>
      <c r="EG779" s="94"/>
      <c r="EH779" s="99" t="s">
        <v>131</v>
      </c>
      <c r="EI779" s="99" t="s">
        <v>807</v>
      </c>
      <c r="EJ779" s="99"/>
      <c r="EK779" s="101"/>
      <c r="EL779" s="92"/>
      <c r="EM779" s="103"/>
      <c r="EN779" s="102"/>
      <c r="EO779" s="101"/>
      <c r="EP779" s="92"/>
      <c r="EQ779" s="101"/>
      <c r="ER779" s="99">
        <f t="shared" si="520"/>
        <v>0</v>
      </c>
      <c r="ES779" s="101"/>
      <c r="ET779" s="192"/>
      <c r="EU779" s="101"/>
      <c r="EV779" s="92"/>
      <c r="EW779" s="101"/>
      <c r="EX779" s="92"/>
      <c r="EY779" s="103"/>
      <c r="EZ779" s="92"/>
      <c r="FA779" s="102"/>
      <c r="FB779" s="102"/>
      <c r="FC779" s="92"/>
      <c r="FD779" s="92"/>
      <c r="FE779" s="103"/>
      <c r="FF779" s="105"/>
      <c r="FG779" s="101"/>
      <c r="FH779" s="105"/>
      <c r="FI779" s="92"/>
      <c r="FJ779" s="94"/>
      <c r="FK779" s="92"/>
      <c r="FL779" s="97"/>
      <c r="FM779" s="98" t="s">
        <v>1530</v>
      </c>
      <c r="FN779" s="114"/>
      <c r="FO779" s="107" t="s">
        <v>807</v>
      </c>
      <c r="FP779" s="107" t="s">
        <v>807</v>
      </c>
      <c r="FQ779" s="107" t="s">
        <v>807</v>
      </c>
      <c r="FR779" s="107" t="s">
        <v>807</v>
      </c>
      <c r="FS779" s="92" t="s">
        <v>807</v>
      </c>
      <c r="FT779" s="107" t="s">
        <v>807</v>
      </c>
      <c r="FU779" s="92"/>
      <c r="GM779" s="102"/>
    </row>
    <row r="780" spans="1:195" s="75" customFormat="1" x14ac:dyDescent="0.25">
      <c r="A780" s="85">
        <v>2022</v>
      </c>
      <c r="B780" s="76">
        <v>44926</v>
      </c>
      <c r="C780" s="85" t="s">
        <v>121</v>
      </c>
      <c r="D780" s="85" t="s">
        <v>122</v>
      </c>
      <c r="E780" s="85" t="s">
        <v>123</v>
      </c>
      <c r="F780" s="77">
        <f t="shared" si="515"/>
        <v>779</v>
      </c>
      <c r="G780" s="85" t="s">
        <v>1586</v>
      </c>
      <c r="H780" s="85">
        <v>86</v>
      </c>
      <c r="I780" s="85" t="s">
        <v>797</v>
      </c>
      <c r="J780" s="217" t="s">
        <v>1058</v>
      </c>
      <c r="K780" s="77" t="str">
        <f>VLOOKUP(J780,[1]CodMpios!$B$1075:$E$1087,4,FALSE)</f>
        <v>86865 - Valle Del Guamuez</v>
      </c>
      <c r="L780" s="77" t="str">
        <f>VLOOKUP($J780,[1]Coord_Mpios_X_Y!$B$102:$K$114,9,FALSE)</f>
        <v>0,412963687717</v>
      </c>
      <c r="M780" s="77" t="str">
        <f>VLOOKUP($J780,[1]Coord_Mpios_X_Y!$B$102:$K$114,10,FALSE)</f>
        <v>-76,884092895363</v>
      </c>
      <c r="N780" s="86" t="s">
        <v>1784</v>
      </c>
      <c r="O780" s="86" t="s">
        <v>1776</v>
      </c>
      <c r="P780" s="218"/>
      <c r="Q780" s="85" t="s">
        <v>126</v>
      </c>
      <c r="R780" s="108">
        <v>41119713</v>
      </c>
      <c r="S780" s="62" t="str">
        <f t="shared" si="496"/>
        <v>CC41119713</v>
      </c>
      <c r="T780" s="91" t="s">
        <v>1443</v>
      </c>
      <c r="U780" s="85" t="s">
        <v>1444</v>
      </c>
      <c r="V780" s="85" t="s">
        <v>676</v>
      </c>
      <c r="W780" s="85" t="s">
        <v>134</v>
      </c>
      <c r="X780" s="193">
        <v>30343</v>
      </c>
      <c r="Y780" s="89">
        <f t="shared" si="511"/>
        <v>83</v>
      </c>
      <c r="Z780" s="63">
        <f>VLOOKUP($Y780,[1]Edades!$A$3:$H$153,4,FALSE)</f>
        <v>6</v>
      </c>
      <c r="AA780" s="63" t="str">
        <f>VLOOKUP($Y780,[1]Edades!$A$3:$H$153,6,FALSE)</f>
        <v>6 - Persona mayor</v>
      </c>
      <c r="AB780" s="63">
        <f>VLOOKUP($Y780,[1]Edades!$A$3:$H$153,7,FALSE)</f>
        <v>17</v>
      </c>
      <c r="AC780" s="63" t="str">
        <f>VLOOKUP($Y780,[1]Edades!$A$3:$H$153,8,FALSE)</f>
        <v>80 Y MÁS</v>
      </c>
      <c r="AD780" s="91" t="s">
        <v>1590</v>
      </c>
      <c r="AE780" s="85">
        <v>2</v>
      </c>
      <c r="AF780" s="85" t="s">
        <v>807</v>
      </c>
      <c r="AG780" s="86" t="s">
        <v>1777</v>
      </c>
      <c r="AH780" s="85" t="s">
        <v>807</v>
      </c>
      <c r="AI780" s="85" t="s">
        <v>807</v>
      </c>
      <c r="AJ780" s="85" t="s">
        <v>807</v>
      </c>
      <c r="AK780" s="86" t="s">
        <v>1784</v>
      </c>
      <c r="AL780" s="85" t="s">
        <v>807</v>
      </c>
      <c r="AM780" s="85" t="s">
        <v>1786</v>
      </c>
      <c r="AN780" s="85" t="s">
        <v>131</v>
      </c>
      <c r="AO780" s="85" t="s">
        <v>131</v>
      </c>
      <c r="AP780" s="85" t="s">
        <v>131</v>
      </c>
      <c r="AQ780" s="75" t="s">
        <v>1841</v>
      </c>
      <c r="AR780" s="53" t="str">
        <f t="shared" si="512"/>
        <v>86865 - Valle Del Guamuez</v>
      </c>
      <c r="AS780" s="85" t="s">
        <v>1668</v>
      </c>
      <c r="AT780" s="88">
        <v>3165063130</v>
      </c>
      <c r="AU780" s="85" t="s">
        <v>1219</v>
      </c>
      <c r="AV780" s="85"/>
      <c r="AW780" s="85"/>
      <c r="AX780" s="85"/>
      <c r="AY780" s="85"/>
      <c r="AZ780" s="85"/>
      <c r="BA780" s="85">
        <v>86</v>
      </c>
      <c r="BB780" s="85" t="s">
        <v>1778</v>
      </c>
      <c r="BC780" s="85">
        <v>86865</v>
      </c>
      <c r="BD780" s="85" t="s">
        <v>1668</v>
      </c>
      <c r="BE780" s="89">
        <v>860010017201</v>
      </c>
      <c r="BF780" s="49" t="s">
        <v>1084</v>
      </c>
      <c r="BG780" s="85" t="s">
        <v>1779</v>
      </c>
      <c r="BH780" s="85" t="s">
        <v>1780</v>
      </c>
      <c r="BI780" s="85">
        <v>4201616</v>
      </c>
      <c r="BJ780" s="85"/>
      <c r="BK780" s="85"/>
      <c r="BL780" s="85" t="s">
        <v>807</v>
      </c>
      <c r="BM780" s="85" t="s">
        <v>807</v>
      </c>
      <c r="BN780" s="85" t="s">
        <v>807</v>
      </c>
      <c r="BO780" s="85">
        <v>0</v>
      </c>
      <c r="BP780" s="85" t="s">
        <v>132</v>
      </c>
      <c r="BQ780" s="85" t="s">
        <v>132</v>
      </c>
      <c r="BR780" s="85" t="s">
        <v>807</v>
      </c>
      <c r="BS780" s="85" t="s">
        <v>807</v>
      </c>
      <c r="BT780" s="90"/>
      <c r="BU780" s="85" t="s">
        <v>1677</v>
      </c>
      <c r="BV780" s="85" t="s">
        <v>130</v>
      </c>
      <c r="BW780" s="85" t="s">
        <v>807</v>
      </c>
      <c r="BX780" s="85"/>
      <c r="BY780" s="91" t="s">
        <v>807</v>
      </c>
      <c r="BZ780" s="85" t="s">
        <v>807</v>
      </c>
      <c r="CA780" s="85" t="s">
        <v>807</v>
      </c>
      <c r="CB780" s="85"/>
      <c r="CC780" s="85"/>
      <c r="CD780" s="207" t="s">
        <v>807</v>
      </c>
      <c r="CE780" s="88" t="s">
        <v>1681</v>
      </c>
      <c r="CF780" s="80" t="str">
        <f t="shared" si="519"/>
        <v>HTA</v>
      </c>
      <c r="CG780" s="98"/>
      <c r="CH780" s="98"/>
      <c r="CI780" s="50" t="e">
        <f t="shared" si="497"/>
        <v>#DIV/0!</v>
      </c>
      <c r="CJ780" s="18" t="str">
        <f t="shared" si="498"/>
        <v>SIN DATO</v>
      </c>
      <c r="CK780" s="95" t="e">
        <f>Hoja1!L782</f>
        <v>#NUM!</v>
      </c>
      <c r="CL780" s="10" t="s">
        <v>807</v>
      </c>
      <c r="CM780" s="94" t="s">
        <v>1221</v>
      </c>
      <c r="CN780" s="92"/>
      <c r="CO780" s="75">
        <v>1</v>
      </c>
      <c r="CP780" s="119" t="str">
        <f t="shared" si="518"/>
        <v>01/01/1800</v>
      </c>
      <c r="CQ780" s="75">
        <v>2</v>
      </c>
      <c r="CR780" s="65" t="s">
        <v>1222</v>
      </c>
      <c r="CS780" s="75">
        <v>0</v>
      </c>
      <c r="CT780" s="110" t="s">
        <v>131</v>
      </c>
      <c r="CU780" s="93" t="s">
        <v>807</v>
      </c>
      <c r="CV780" s="92"/>
      <c r="CW780" s="93"/>
      <c r="CX780" s="93"/>
      <c r="CY780" s="93" t="s">
        <v>807</v>
      </c>
      <c r="CZ780" s="93" t="s">
        <v>807</v>
      </c>
      <c r="DA780" s="75" t="s">
        <v>807</v>
      </c>
      <c r="DB780" s="92">
        <v>0</v>
      </c>
      <c r="DC780" s="75" t="str">
        <f t="shared" si="499"/>
        <v/>
      </c>
      <c r="DD780" s="16" t="str">
        <f t="shared" si="500"/>
        <v/>
      </c>
      <c r="DE780" s="16" t="str">
        <f t="shared" si="501"/>
        <v/>
      </c>
      <c r="DF780" s="16" t="str">
        <f t="shared" si="516"/>
        <v/>
      </c>
      <c r="DG780" s="16" t="str">
        <f t="shared" si="514"/>
        <v xml:space="preserve"> +  +  + </v>
      </c>
      <c r="DH780" s="16" t="str">
        <f t="shared" si="521"/>
        <v>HTA</v>
      </c>
      <c r="DI780" s="98"/>
      <c r="DJ780" s="75" t="str">
        <f t="shared" si="502"/>
        <v>NO</v>
      </c>
      <c r="DL780" s="98"/>
      <c r="DM780" s="98"/>
      <c r="DN780" s="75" t="str">
        <f t="shared" si="503"/>
        <v>NO</v>
      </c>
      <c r="DO780" s="98"/>
      <c r="DP780" s="75" t="str">
        <f t="shared" si="504"/>
        <v>NO</v>
      </c>
      <c r="DQ780" s="98"/>
      <c r="DR780" s="75" t="str">
        <f t="shared" si="505"/>
        <v>NO</v>
      </c>
      <c r="DS780" s="98"/>
      <c r="DT780" s="75" t="str">
        <f t="shared" si="506"/>
        <v>NO</v>
      </c>
      <c r="DU780" s="98"/>
      <c r="DV780" s="75" t="str">
        <f t="shared" si="507"/>
        <v>NO</v>
      </c>
      <c r="DW780" s="98"/>
      <c r="DX780" s="75" t="str">
        <f t="shared" si="508"/>
        <v>NO</v>
      </c>
      <c r="DY780" s="98"/>
      <c r="DZ780" s="75" t="str">
        <f t="shared" si="509"/>
        <v>NO</v>
      </c>
      <c r="EA780" s="98"/>
      <c r="EB780" s="75" t="str">
        <f t="shared" si="510"/>
        <v>NO</v>
      </c>
      <c r="EC780" s="98" t="s">
        <v>807</v>
      </c>
      <c r="ED780" s="92" t="s">
        <v>1530</v>
      </c>
      <c r="EE780" s="92"/>
      <c r="EF780" s="98" t="s">
        <v>807</v>
      </c>
      <c r="EG780" s="94"/>
      <c r="EH780" s="99" t="s">
        <v>131</v>
      </c>
      <c r="EI780" s="99" t="s">
        <v>807</v>
      </c>
      <c r="EJ780" s="99"/>
      <c r="EK780" s="101"/>
      <c r="EL780" s="92"/>
      <c r="EM780" s="103"/>
      <c r="EN780" s="102"/>
      <c r="EO780" s="101"/>
      <c r="EP780" s="92"/>
      <c r="EQ780" s="101"/>
      <c r="ER780" s="99">
        <f t="shared" si="520"/>
        <v>0</v>
      </c>
      <c r="ES780" s="101"/>
      <c r="ET780" s="192"/>
      <c r="EU780" s="101"/>
      <c r="EV780" s="92"/>
      <c r="EW780" s="101"/>
      <c r="EX780" s="92"/>
      <c r="EY780" s="103"/>
      <c r="EZ780" s="92"/>
      <c r="FA780" s="102"/>
      <c r="FB780" s="102"/>
      <c r="FC780" s="92"/>
      <c r="FD780" s="92"/>
      <c r="FE780" s="103"/>
      <c r="FF780" s="105"/>
      <c r="FG780" s="101"/>
      <c r="FH780" s="105"/>
      <c r="FI780" s="92"/>
      <c r="FJ780" s="94"/>
      <c r="FK780" s="92"/>
      <c r="FL780" s="97"/>
      <c r="FM780" s="98" t="s">
        <v>1530</v>
      </c>
      <c r="FN780" s="114"/>
      <c r="FO780" s="107" t="s">
        <v>807</v>
      </c>
      <c r="FP780" s="107" t="s">
        <v>807</v>
      </c>
      <c r="FQ780" s="107" t="s">
        <v>807</v>
      </c>
      <c r="FR780" s="107" t="s">
        <v>807</v>
      </c>
      <c r="FS780" s="92" t="s">
        <v>807</v>
      </c>
      <c r="FT780" s="107" t="s">
        <v>807</v>
      </c>
      <c r="FU780" s="92"/>
      <c r="GM780" s="102"/>
    </row>
    <row r="781" spans="1:195" s="75" customFormat="1" x14ac:dyDescent="0.25">
      <c r="A781" s="85">
        <v>2022</v>
      </c>
      <c r="B781" s="76">
        <v>44926</v>
      </c>
      <c r="C781" s="85" t="s">
        <v>121</v>
      </c>
      <c r="D781" s="85" t="s">
        <v>122</v>
      </c>
      <c r="E781" s="85" t="s">
        <v>123</v>
      </c>
      <c r="F781" s="77">
        <f t="shared" si="515"/>
        <v>780</v>
      </c>
      <c r="G781" s="85" t="s">
        <v>1586</v>
      </c>
      <c r="H781" s="85">
        <v>86</v>
      </c>
      <c r="I781" s="85" t="s">
        <v>797</v>
      </c>
      <c r="J781" s="217" t="s">
        <v>899</v>
      </c>
      <c r="K781" s="77" t="str">
        <f>VLOOKUP(J781,[1]CodMpios!$B$1075:$E$1087,4,FALSE)</f>
        <v>86320 - Orito</v>
      </c>
      <c r="L781" s="77" t="str">
        <f>VLOOKUP($J781,[1]Coord_Mpios_X_Y!$B$102:$K$114,9,FALSE)</f>
        <v>0,673756322544</v>
      </c>
      <c r="M781" s="77" t="str">
        <f>VLOOKUP($J781,[1]Coord_Mpios_X_Y!$B$102:$K$114,10,FALSE)</f>
        <v>-76,943139228782</v>
      </c>
      <c r="N781" s="86" t="s">
        <v>1775</v>
      </c>
      <c r="O781" s="86" t="s">
        <v>1776</v>
      </c>
      <c r="P781" s="218"/>
      <c r="Q781" s="85" t="s">
        <v>126</v>
      </c>
      <c r="R781" s="85">
        <v>41180028</v>
      </c>
      <c r="S781" s="62" t="str">
        <f t="shared" si="496"/>
        <v>CC41180028</v>
      </c>
      <c r="T781" s="85" t="s">
        <v>648</v>
      </c>
      <c r="U781" s="85" t="s">
        <v>274</v>
      </c>
      <c r="V781" s="85" t="s">
        <v>211</v>
      </c>
      <c r="W781" s="85" t="s">
        <v>528</v>
      </c>
      <c r="X781" s="87">
        <v>20922</v>
      </c>
      <c r="Y781" s="89">
        <f t="shared" si="511"/>
        <v>57</v>
      </c>
      <c r="Z781" s="63">
        <f>VLOOKUP($Y781,[1]Edades!$A$3:$H$153,4,FALSE)</f>
        <v>5</v>
      </c>
      <c r="AA781" s="63" t="str">
        <f>VLOOKUP($Y781,[1]Edades!$A$3:$H$153,6,FALSE)</f>
        <v>5 - Adultez</v>
      </c>
      <c r="AB781" s="63">
        <f>VLOOKUP($Y781,[1]Edades!$A$3:$H$153,7,FALSE)</f>
        <v>12</v>
      </c>
      <c r="AC781" s="63" t="str">
        <f>VLOOKUP($Y781,[1]Edades!$A$3:$H$153,8,FALSE)</f>
        <v>55-59</v>
      </c>
      <c r="AD781" s="91" t="s">
        <v>1590</v>
      </c>
      <c r="AE781" s="85">
        <v>2</v>
      </c>
      <c r="AF781" s="85" t="s">
        <v>807</v>
      </c>
      <c r="AG781" s="86" t="s">
        <v>212</v>
      </c>
      <c r="AH781" s="86" t="s">
        <v>130</v>
      </c>
      <c r="AI781" s="85" t="s">
        <v>807</v>
      </c>
      <c r="AJ781" s="85" t="s">
        <v>807</v>
      </c>
      <c r="AK781" s="86" t="s">
        <v>1775</v>
      </c>
      <c r="AL781" s="86" t="s">
        <v>1600</v>
      </c>
      <c r="AM781" s="85" t="s">
        <v>1786</v>
      </c>
      <c r="AN781" s="85" t="s">
        <v>131</v>
      </c>
      <c r="AO781" s="85" t="s">
        <v>131</v>
      </c>
      <c r="AP781" s="85" t="s">
        <v>131</v>
      </c>
      <c r="AQ781" s="75" t="s">
        <v>1841</v>
      </c>
      <c r="AR781" s="53" t="str">
        <f t="shared" si="512"/>
        <v>86320 - Orito</v>
      </c>
      <c r="AS781" s="85" t="s">
        <v>1608</v>
      </c>
      <c r="AT781" s="85">
        <v>3124756332</v>
      </c>
      <c r="AU781" s="85" t="s">
        <v>1219</v>
      </c>
      <c r="AV781" s="85"/>
      <c r="AW781" s="85"/>
      <c r="AX781" s="85"/>
      <c r="AY781" s="85"/>
      <c r="AZ781" s="85"/>
      <c r="BA781" s="85">
        <v>86</v>
      </c>
      <c r="BB781" s="85" t="s">
        <v>1778</v>
      </c>
      <c r="BC781" s="85">
        <v>86320</v>
      </c>
      <c r="BD781" s="85" t="s">
        <v>1608</v>
      </c>
      <c r="BE781" s="89">
        <v>860010017201</v>
      </c>
      <c r="BF781" s="49" t="s">
        <v>1082</v>
      </c>
      <c r="BG781" s="85" t="s">
        <v>1779</v>
      </c>
      <c r="BH781" s="85" t="s">
        <v>1780</v>
      </c>
      <c r="BI781" s="85">
        <v>4201616</v>
      </c>
      <c r="BJ781" s="85"/>
      <c r="BK781" s="85"/>
      <c r="BL781" s="85" t="s">
        <v>807</v>
      </c>
      <c r="BM781" s="88" t="s">
        <v>132</v>
      </c>
      <c r="BN781" s="85" t="s">
        <v>132</v>
      </c>
      <c r="BO781" s="85">
        <v>0</v>
      </c>
      <c r="BP781" s="85" t="s">
        <v>132</v>
      </c>
      <c r="BQ781" s="85" t="s">
        <v>132</v>
      </c>
      <c r="BR781" s="85" t="s">
        <v>807</v>
      </c>
      <c r="BS781" s="85" t="s">
        <v>807</v>
      </c>
      <c r="BT781" s="90">
        <v>43902</v>
      </c>
      <c r="BU781" s="85" t="s">
        <v>1677</v>
      </c>
      <c r="BV781" s="85" t="s">
        <v>130</v>
      </c>
      <c r="BW781" s="91" t="s">
        <v>1808</v>
      </c>
      <c r="BX781" s="85"/>
      <c r="BY781" s="88" t="s">
        <v>130</v>
      </c>
      <c r="BZ781" s="85" t="s">
        <v>807</v>
      </c>
      <c r="CA781" s="85" t="s">
        <v>807</v>
      </c>
      <c r="CB781" s="85"/>
      <c r="CC781" s="85"/>
      <c r="CD781" s="85" t="s">
        <v>131</v>
      </c>
      <c r="CE781" s="88" t="s">
        <v>1681</v>
      </c>
      <c r="CF781" s="80" t="str">
        <f t="shared" si="519"/>
        <v>HTA</v>
      </c>
      <c r="CG781" s="93">
        <v>75</v>
      </c>
      <c r="CH781" s="93">
        <v>164</v>
      </c>
      <c r="CI781" s="50">
        <f t="shared" si="497"/>
        <v>27.885187388459254</v>
      </c>
      <c r="CJ781" s="18" t="str">
        <f t="shared" si="498"/>
        <v>SOBREPESO</v>
      </c>
      <c r="CK781" s="95">
        <f>Hoja1!L783</f>
        <v>13</v>
      </c>
      <c r="CL781" s="10" t="s">
        <v>1113</v>
      </c>
      <c r="CM781" s="94" t="s">
        <v>1221</v>
      </c>
      <c r="CN781" s="92"/>
      <c r="CO781" s="75">
        <v>1</v>
      </c>
      <c r="CP781" s="119" t="str">
        <f t="shared" si="518"/>
        <v>01/01/1800</v>
      </c>
      <c r="CQ781" s="75">
        <v>2</v>
      </c>
      <c r="CR781" s="65" t="s">
        <v>1222</v>
      </c>
      <c r="CS781" s="75">
        <v>0</v>
      </c>
      <c r="CT781" s="110" t="s">
        <v>131</v>
      </c>
      <c r="CU781" s="93" t="s">
        <v>807</v>
      </c>
      <c r="CV781" s="92"/>
      <c r="CW781" s="93">
        <v>110</v>
      </c>
      <c r="CX781" s="92">
        <v>60</v>
      </c>
      <c r="CY781" s="93" t="s">
        <v>807</v>
      </c>
      <c r="CZ781" s="92" t="s">
        <v>130</v>
      </c>
      <c r="DA781" s="75" t="s">
        <v>807</v>
      </c>
      <c r="DB781" s="92">
        <v>0</v>
      </c>
      <c r="DC781" s="75" t="str">
        <f t="shared" si="499"/>
        <v/>
      </c>
      <c r="DD781" s="16" t="str">
        <f t="shared" si="500"/>
        <v/>
      </c>
      <c r="DE781" s="16" t="str">
        <f t="shared" si="501"/>
        <v/>
      </c>
      <c r="DF781" s="16" t="str">
        <f t="shared" si="516"/>
        <v>HDL ALTO</v>
      </c>
      <c r="DG781" s="16" t="str">
        <f t="shared" si="514"/>
        <v xml:space="preserve"> +  +  + HDL ALTO</v>
      </c>
      <c r="DH781" s="16" t="str">
        <f>VLOOKUP(DG781,Hoja3!$A$19:$B$41,2,FALSE)</f>
        <v>HDL ALTO</v>
      </c>
      <c r="DI781" s="98"/>
      <c r="DJ781" s="75" t="str">
        <f t="shared" si="502"/>
        <v>NO</v>
      </c>
      <c r="DL781" s="98"/>
      <c r="DM781" s="98"/>
      <c r="DN781" s="75" t="str">
        <f t="shared" si="503"/>
        <v>NO</v>
      </c>
      <c r="DO781" s="98"/>
      <c r="DP781" s="75" t="str">
        <f t="shared" si="504"/>
        <v>NO</v>
      </c>
      <c r="DQ781" s="98"/>
      <c r="DR781" s="75" t="str">
        <f t="shared" si="505"/>
        <v>NO</v>
      </c>
      <c r="DS781" s="98"/>
      <c r="DT781" s="75" t="str">
        <f t="shared" si="506"/>
        <v>NO</v>
      </c>
      <c r="DU781" s="98"/>
      <c r="DV781" s="75" t="str">
        <f t="shared" si="507"/>
        <v>NO</v>
      </c>
      <c r="DW781" s="98"/>
      <c r="DX781" s="75" t="str">
        <f t="shared" si="508"/>
        <v>NO</v>
      </c>
      <c r="DY781" s="98">
        <v>43887</v>
      </c>
      <c r="DZ781" s="75" t="str">
        <f t="shared" si="509"/>
        <v>SI</v>
      </c>
      <c r="EA781" s="98"/>
      <c r="EB781" s="75" t="str">
        <f t="shared" si="510"/>
        <v>NO</v>
      </c>
      <c r="EC781" s="98" t="s">
        <v>807</v>
      </c>
      <c r="ED781" s="92" t="s">
        <v>1530</v>
      </c>
      <c r="EE781" s="92"/>
      <c r="EF781" s="98" t="s">
        <v>807</v>
      </c>
      <c r="EG781" s="94"/>
      <c r="EH781" s="99" t="s">
        <v>131</v>
      </c>
      <c r="EI781" s="99" t="s">
        <v>807</v>
      </c>
      <c r="EJ781" s="99"/>
      <c r="EK781" s="101">
        <v>44179</v>
      </c>
      <c r="EL781" s="92">
        <v>0.8</v>
      </c>
      <c r="EM781" s="103">
        <v>44179</v>
      </c>
      <c r="EN781" s="102">
        <v>96</v>
      </c>
      <c r="EO781" s="101">
        <v>44179</v>
      </c>
      <c r="EP781" s="92">
        <v>223</v>
      </c>
      <c r="EQ781" s="101">
        <v>44179</v>
      </c>
      <c r="ER781" s="99">
        <f t="shared" si="520"/>
        <v>153.80000000000001</v>
      </c>
      <c r="ES781" s="101">
        <v>44179</v>
      </c>
      <c r="ET781" s="192">
        <v>49</v>
      </c>
      <c r="EU781" s="101">
        <v>44179</v>
      </c>
      <c r="EV781" s="92">
        <v>101</v>
      </c>
      <c r="EW781" s="101">
        <v>43883</v>
      </c>
      <c r="EX781" s="92"/>
      <c r="EY781" s="103">
        <v>43871</v>
      </c>
      <c r="EZ781" s="92">
        <v>5.4</v>
      </c>
      <c r="FA781" s="102"/>
      <c r="FB781" s="102"/>
      <c r="FC781" s="92"/>
      <c r="FD781" s="92"/>
      <c r="FE781" s="103">
        <v>43883</v>
      </c>
      <c r="FF781" s="104" t="s">
        <v>2157</v>
      </c>
      <c r="FG781" s="101">
        <v>43880</v>
      </c>
      <c r="FH781" s="105">
        <v>31.8</v>
      </c>
      <c r="FI781" s="92"/>
      <c r="FJ781" s="94"/>
      <c r="FK781" s="92"/>
      <c r="FL781" s="97">
        <v>43902</v>
      </c>
      <c r="FM781" s="98" t="s">
        <v>1530</v>
      </c>
      <c r="FN781" s="114">
        <v>43994</v>
      </c>
      <c r="FO781" s="107" t="s">
        <v>807</v>
      </c>
      <c r="FP781" s="92" t="s">
        <v>132</v>
      </c>
      <c r="FQ781" s="92" t="s">
        <v>132</v>
      </c>
      <c r="FR781" s="92" t="s">
        <v>132</v>
      </c>
      <c r="FS781" s="107" t="s">
        <v>807</v>
      </c>
      <c r="FT781" s="92" t="s">
        <v>132</v>
      </c>
      <c r="FU781" s="92"/>
      <c r="GM781" s="102"/>
    </row>
    <row r="782" spans="1:195" s="75" customFormat="1" x14ac:dyDescent="0.25">
      <c r="A782" s="85">
        <v>2022</v>
      </c>
      <c r="B782" s="76">
        <v>44926</v>
      </c>
      <c r="C782" s="85" t="s">
        <v>121</v>
      </c>
      <c r="D782" s="85" t="s">
        <v>122</v>
      </c>
      <c r="E782" s="85" t="s">
        <v>1474</v>
      </c>
      <c r="F782" s="77">
        <f t="shared" si="515"/>
        <v>781</v>
      </c>
      <c r="G782" s="85" t="s">
        <v>1586</v>
      </c>
      <c r="H782" s="85">
        <v>86</v>
      </c>
      <c r="I782" s="85" t="s">
        <v>797</v>
      </c>
      <c r="J782" s="217" t="s">
        <v>899</v>
      </c>
      <c r="K782" s="77" t="str">
        <f>VLOOKUP(J782,[1]CodMpios!$B$1075:$E$1087,4,FALSE)</f>
        <v>86320 - Orito</v>
      </c>
      <c r="L782" s="77" t="str">
        <f>VLOOKUP($J782,[1]Coord_Mpios_X_Y!$B$102:$K$114,9,FALSE)</f>
        <v>0,673756322544</v>
      </c>
      <c r="M782" s="77" t="str">
        <f>VLOOKUP($J782,[1]Coord_Mpios_X_Y!$B$102:$K$114,10,FALSE)</f>
        <v>-76,943139228782</v>
      </c>
      <c r="N782" s="86" t="s">
        <v>1775</v>
      </c>
      <c r="O782" s="86" t="s">
        <v>1776</v>
      </c>
      <c r="P782" s="218"/>
      <c r="Q782" s="85" t="s">
        <v>126</v>
      </c>
      <c r="R782" s="85">
        <v>41180402</v>
      </c>
      <c r="S782" s="62" t="str">
        <f t="shared" si="496"/>
        <v>CC41180402</v>
      </c>
      <c r="T782" s="85" t="s">
        <v>669</v>
      </c>
      <c r="U782" s="85" t="s">
        <v>1168</v>
      </c>
      <c r="V782" s="85" t="s">
        <v>219</v>
      </c>
      <c r="W782" s="85" t="s">
        <v>414</v>
      </c>
      <c r="X782" s="87">
        <v>22751</v>
      </c>
      <c r="Y782" s="89">
        <f t="shared" si="511"/>
        <v>62</v>
      </c>
      <c r="Z782" s="63">
        <f>VLOOKUP($Y782,[1]Edades!$A$3:$H$153,4,FALSE)</f>
        <v>6</v>
      </c>
      <c r="AA782" s="63" t="str">
        <f>VLOOKUP($Y782,[1]Edades!$A$3:$H$153,6,FALSE)</f>
        <v>6 - Persona mayor</v>
      </c>
      <c r="AB782" s="63">
        <f>VLOOKUP($Y782,[1]Edades!$A$3:$H$153,7,FALSE)</f>
        <v>13</v>
      </c>
      <c r="AC782" s="63" t="str">
        <f>VLOOKUP($Y782,[1]Edades!$A$3:$H$153,8,FALSE)</f>
        <v>60-64</v>
      </c>
      <c r="AD782" s="91" t="s">
        <v>1590</v>
      </c>
      <c r="AE782" s="85">
        <v>2</v>
      </c>
      <c r="AF782" s="85" t="s">
        <v>807</v>
      </c>
      <c r="AG782" s="86" t="s">
        <v>1777</v>
      </c>
      <c r="AH782" s="85" t="s">
        <v>807</v>
      </c>
      <c r="AI782" s="85" t="s">
        <v>807</v>
      </c>
      <c r="AJ782" s="85" t="s">
        <v>807</v>
      </c>
      <c r="AK782" s="86" t="s">
        <v>1775</v>
      </c>
      <c r="AL782" s="86" t="s">
        <v>1601</v>
      </c>
      <c r="AM782" s="85" t="s">
        <v>1786</v>
      </c>
      <c r="AN782" s="85" t="s">
        <v>131</v>
      </c>
      <c r="AO782" s="85" t="s">
        <v>131</v>
      </c>
      <c r="AP782" s="85" t="s">
        <v>131</v>
      </c>
      <c r="AQ782" s="75" t="s">
        <v>1841</v>
      </c>
      <c r="AR782" s="53" t="str">
        <f t="shared" si="512"/>
        <v>86320 - Orito</v>
      </c>
      <c r="AS782" s="85" t="s">
        <v>1608</v>
      </c>
      <c r="AT782" s="85">
        <v>3115311943</v>
      </c>
      <c r="AU782" s="85" t="s">
        <v>1219</v>
      </c>
      <c r="AV782" s="85"/>
      <c r="AW782" s="85"/>
      <c r="AX782" s="85"/>
      <c r="AY782" s="85"/>
      <c r="AZ782" s="85"/>
      <c r="BA782" s="85">
        <v>86</v>
      </c>
      <c r="BB782" s="85" t="s">
        <v>1778</v>
      </c>
      <c r="BC782" s="85">
        <v>86320</v>
      </c>
      <c r="BD782" s="85" t="s">
        <v>1608</v>
      </c>
      <c r="BE782" s="89">
        <v>860010017201</v>
      </c>
      <c r="BF782" s="49" t="s">
        <v>1082</v>
      </c>
      <c r="BG782" s="85" t="s">
        <v>1779</v>
      </c>
      <c r="BH782" s="85" t="s">
        <v>1780</v>
      </c>
      <c r="BI782" s="85">
        <v>4201616</v>
      </c>
      <c r="BJ782" s="85"/>
      <c r="BK782" s="85"/>
      <c r="BL782" s="85" t="s">
        <v>807</v>
      </c>
      <c r="BM782" s="88" t="s">
        <v>132</v>
      </c>
      <c r="BN782" s="85" t="s">
        <v>132</v>
      </c>
      <c r="BO782" s="85">
        <v>0</v>
      </c>
      <c r="BP782" s="85" t="s">
        <v>132</v>
      </c>
      <c r="BQ782" s="85" t="s">
        <v>132</v>
      </c>
      <c r="BR782" s="85" t="s">
        <v>807</v>
      </c>
      <c r="BS782" s="85" t="s">
        <v>807</v>
      </c>
      <c r="BT782" s="90">
        <v>44700</v>
      </c>
      <c r="BU782" s="85" t="s">
        <v>1677</v>
      </c>
      <c r="BV782" s="85" t="s">
        <v>130</v>
      </c>
      <c r="BW782" s="91" t="s">
        <v>1530</v>
      </c>
      <c r="BX782" s="85"/>
      <c r="BY782" s="85" t="s">
        <v>132</v>
      </c>
      <c r="BZ782" s="85" t="s">
        <v>807</v>
      </c>
      <c r="CA782" s="85" t="s">
        <v>807</v>
      </c>
      <c r="CB782" s="85"/>
      <c r="CC782" s="85"/>
      <c r="CD782" s="85" t="s">
        <v>131</v>
      </c>
      <c r="CE782" s="88" t="s">
        <v>1681</v>
      </c>
      <c r="CF782" s="80" t="str">
        <f t="shared" si="519"/>
        <v>DM</v>
      </c>
      <c r="CG782" s="93">
        <v>44</v>
      </c>
      <c r="CH782" s="93">
        <v>156</v>
      </c>
      <c r="CI782" s="50">
        <f t="shared" si="497"/>
        <v>18.080210387902692</v>
      </c>
      <c r="CJ782" s="18" t="str">
        <f t="shared" si="498"/>
        <v>BAJO PESO</v>
      </c>
      <c r="CK782" s="95">
        <f>Hoja1!L784</f>
        <v>16</v>
      </c>
      <c r="CL782" s="10" t="s">
        <v>1113</v>
      </c>
      <c r="CM782" s="94" t="s">
        <v>1221</v>
      </c>
      <c r="CN782" s="92"/>
      <c r="CO782" s="92">
        <v>2</v>
      </c>
      <c r="CP782" s="65" t="s">
        <v>1222</v>
      </c>
      <c r="CQ782" s="75">
        <v>1</v>
      </c>
      <c r="CR782" s="94" t="s">
        <v>1221</v>
      </c>
      <c r="CS782" s="75">
        <v>1</v>
      </c>
      <c r="CT782" s="92" t="s">
        <v>1709</v>
      </c>
      <c r="CU782" s="93" t="s">
        <v>807</v>
      </c>
      <c r="CV782" s="92"/>
      <c r="CW782" s="93">
        <v>90</v>
      </c>
      <c r="CX782" s="92">
        <v>60</v>
      </c>
      <c r="CY782" s="93" t="s">
        <v>807</v>
      </c>
      <c r="CZ782" s="92" t="s">
        <v>130</v>
      </c>
      <c r="DA782" s="75" t="s">
        <v>807</v>
      </c>
      <c r="DB782" s="92">
        <v>0</v>
      </c>
      <c r="DC782" s="75" t="str">
        <f t="shared" si="499"/>
        <v/>
      </c>
      <c r="DD782" s="16" t="str">
        <f t="shared" si="500"/>
        <v/>
      </c>
      <c r="DE782" s="16" t="str">
        <f t="shared" si="501"/>
        <v/>
      </c>
      <c r="DF782" s="16" t="str">
        <f t="shared" si="516"/>
        <v>HDL ALTO</v>
      </c>
      <c r="DG782" s="16" t="str">
        <f t="shared" si="514"/>
        <v xml:space="preserve"> +  +  + HDL ALTO</v>
      </c>
      <c r="DH782" s="16" t="str">
        <f>VLOOKUP(DG782,Hoja3!$A$19:$B$41,2,FALSE)</f>
        <v>HDL ALTO</v>
      </c>
      <c r="DI782" s="97">
        <v>44055</v>
      </c>
      <c r="DJ782" s="75" t="str">
        <f t="shared" si="502"/>
        <v>SI</v>
      </c>
      <c r="DL782" s="98"/>
      <c r="DM782" s="98"/>
      <c r="DN782" s="75" t="str">
        <f t="shared" si="503"/>
        <v>NO</v>
      </c>
      <c r="DO782" s="98"/>
      <c r="DP782" s="75" t="str">
        <f t="shared" si="504"/>
        <v>NO</v>
      </c>
      <c r="DQ782" s="98"/>
      <c r="DR782" s="75" t="str">
        <f t="shared" si="505"/>
        <v>NO</v>
      </c>
      <c r="DS782" s="98"/>
      <c r="DT782" s="75" t="str">
        <f t="shared" si="506"/>
        <v>NO</v>
      </c>
      <c r="DU782" s="98"/>
      <c r="DV782" s="75" t="str">
        <f t="shared" si="507"/>
        <v>NO</v>
      </c>
      <c r="DW782" s="98"/>
      <c r="DX782" s="75" t="str">
        <f t="shared" si="508"/>
        <v>NO</v>
      </c>
      <c r="DY782" s="98">
        <v>44659</v>
      </c>
      <c r="DZ782" s="75" t="str">
        <f t="shared" si="509"/>
        <v>SI</v>
      </c>
      <c r="EA782" s="98"/>
      <c r="EB782" s="75" t="str">
        <f t="shared" si="510"/>
        <v>NO</v>
      </c>
      <c r="EC782" s="98" t="s">
        <v>807</v>
      </c>
      <c r="ED782" s="92" t="s">
        <v>1530</v>
      </c>
      <c r="EE782" s="92"/>
      <c r="EF782" s="98" t="s">
        <v>807</v>
      </c>
      <c r="EG782" s="94"/>
      <c r="EH782" s="92" t="s">
        <v>1793</v>
      </c>
      <c r="EI782" s="99" t="s">
        <v>807</v>
      </c>
      <c r="EJ782" s="99"/>
      <c r="EK782" s="101">
        <v>44659</v>
      </c>
      <c r="EL782" s="92">
        <v>0.67</v>
      </c>
      <c r="EM782" s="103">
        <v>44104</v>
      </c>
      <c r="EN782" s="102">
        <v>74</v>
      </c>
      <c r="EO782" s="101">
        <v>44659</v>
      </c>
      <c r="EP782" s="92">
        <v>227</v>
      </c>
      <c r="EQ782" s="101">
        <v>44659</v>
      </c>
      <c r="ER782" s="99">
        <f t="shared" si="520"/>
        <v>157.80000000000001</v>
      </c>
      <c r="ES782" s="101">
        <v>44659</v>
      </c>
      <c r="ET782" s="192">
        <v>40</v>
      </c>
      <c r="EU782" s="101">
        <v>44659</v>
      </c>
      <c r="EV782" s="92">
        <v>146</v>
      </c>
      <c r="EW782" s="101"/>
      <c r="EX782" s="92"/>
      <c r="EY782" s="103">
        <v>44659</v>
      </c>
      <c r="EZ782" s="92">
        <v>7.6</v>
      </c>
      <c r="FA782" s="102"/>
      <c r="FB782" s="102"/>
      <c r="FC782" s="92"/>
      <c r="FD782" s="92"/>
      <c r="FE782" s="103">
        <v>44659</v>
      </c>
      <c r="FF782" s="104" t="s">
        <v>2033</v>
      </c>
      <c r="FG782" s="101">
        <v>44659</v>
      </c>
      <c r="FH782" s="105">
        <v>5.8</v>
      </c>
      <c r="FI782" s="92"/>
      <c r="FJ782" s="94"/>
      <c r="FK782" s="92"/>
      <c r="FL782" s="97">
        <v>44700</v>
      </c>
      <c r="FM782" s="98" t="s">
        <v>1530</v>
      </c>
      <c r="FN782" s="114">
        <v>44792</v>
      </c>
      <c r="FO782" s="107" t="s">
        <v>807</v>
      </c>
      <c r="FP782" s="92" t="s">
        <v>132</v>
      </c>
      <c r="FQ782" s="92" t="s">
        <v>132</v>
      </c>
      <c r="FR782" s="92" t="s">
        <v>132</v>
      </c>
      <c r="FS782" s="107" t="s">
        <v>807</v>
      </c>
      <c r="FT782" s="92" t="s">
        <v>132</v>
      </c>
      <c r="FU782" s="92"/>
      <c r="GM782" s="102"/>
    </row>
    <row r="783" spans="1:195" s="75" customFormat="1" x14ac:dyDescent="0.25">
      <c r="A783" s="85">
        <v>2022</v>
      </c>
      <c r="B783" s="76">
        <v>44926</v>
      </c>
      <c r="C783" s="85" t="s">
        <v>121</v>
      </c>
      <c r="D783" s="85" t="s">
        <v>122</v>
      </c>
      <c r="E783" s="85" t="s">
        <v>1474</v>
      </c>
      <c r="F783" s="77">
        <f t="shared" si="515"/>
        <v>782</v>
      </c>
      <c r="G783" s="85" t="s">
        <v>1586</v>
      </c>
      <c r="H783" s="85">
        <v>86</v>
      </c>
      <c r="I783" s="85" t="s">
        <v>797</v>
      </c>
      <c r="J783" s="217" t="s">
        <v>1058</v>
      </c>
      <c r="K783" s="77" t="str">
        <f>VLOOKUP(J783,[1]CodMpios!$B$1075:$E$1087,4,FALSE)</f>
        <v>86865 - Valle Del Guamuez</v>
      </c>
      <c r="L783" s="77" t="str">
        <f>VLOOKUP($J783,[1]Coord_Mpios_X_Y!$B$102:$K$114,9,FALSE)</f>
        <v>0,412963687717</v>
      </c>
      <c r="M783" s="77" t="str">
        <f>VLOOKUP($J783,[1]Coord_Mpios_X_Y!$B$102:$K$114,10,FALSE)</f>
        <v>-76,884092895363</v>
      </c>
      <c r="N783" s="86" t="s">
        <v>1775</v>
      </c>
      <c r="O783" s="86" t="s">
        <v>1776</v>
      </c>
      <c r="P783" s="218"/>
      <c r="Q783" s="85" t="s">
        <v>126</v>
      </c>
      <c r="R783" s="108">
        <v>41180817</v>
      </c>
      <c r="S783" s="62" t="str">
        <f t="shared" si="496"/>
        <v>CC41180817</v>
      </c>
      <c r="T783" s="91" t="s">
        <v>1454</v>
      </c>
      <c r="U783" s="85" t="s">
        <v>203</v>
      </c>
      <c r="V783" s="85" t="s">
        <v>1194</v>
      </c>
      <c r="W783" s="85" t="s">
        <v>195</v>
      </c>
      <c r="X783" s="193">
        <v>23061</v>
      </c>
      <c r="Y783" s="89">
        <f t="shared" si="511"/>
        <v>63</v>
      </c>
      <c r="Z783" s="63">
        <f>VLOOKUP($Y783,[1]Edades!$A$3:$H$153,4,FALSE)</f>
        <v>6</v>
      </c>
      <c r="AA783" s="63" t="str">
        <f>VLOOKUP($Y783,[1]Edades!$A$3:$H$153,6,FALSE)</f>
        <v>6 - Persona mayor</v>
      </c>
      <c r="AB783" s="63">
        <f>VLOOKUP($Y783,[1]Edades!$A$3:$H$153,7,FALSE)</f>
        <v>13</v>
      </c>
      <c r="AC783" s="63" t="str">
        <f>VLOOKUP($Y783,[1]Edades!$A$3:$H$153,8,FALSE)</f>
        <v>60-64</v>
      </c>
      <c r="AD783" s="91" t="s">
        <v>1590</v>
      </c>
      <c r="AE783" s="85">
        <v>2</v>
      </c>
      <c r="AF783" s="85" t="s">
        <v>807</v>
      </c>
      <c r="AG783" s="86" t="s">
        <v>212</v>
      </c>
      <c r="AH783" s="86" t="s">
        <v>130</v>
      </c>
      <c r="AI783" s="85" t="s">
        <v>807</v>
      </c>
      <c r="AJ783" s="85" t="s">
        <v>807</v>
      </c>
      <c r="AK783" s="86" t="s">
        <v>1775</v>
      </c>
      <c r="AL783" s="86" t="s">
        <v>1601</v>
      </c>
      <c r="AM783" s="85" t="s">
        <v>1786</v>
      </c>
      <c r="AN783" s="85" t="s">
        <v>131</v>
      </c>
      <c r="AO783" s="85" t="s">
        <v>131</v>
      </c>
      <c r="AP783" s="85" t="s">
        <v>131</v>
      </c>
      <c r="AQ783" s="75" t="s">
        <v>1841</v>
      </c>
      <c r="AR783" s="53" t="str">
        <f t="shared" si="512"/>
        <v>86865 - Valle Del Guamuez</v>
      </c>
      <c r="AS783" s="85" t="s">
        <v>1668</v>
      </c>
      <c r="AT783" s="88">
        <v>3125610776</v>
      </c>
      <c r="AU783" s="85" t="s">
        <v>1219</v>
      </c>
      <c r="AV783" s="85"/>
      <c r="AW783" s="85"/>
      <c r="AX783" s="85"/>
      <c r="AY783" s="85"/>
      <c r="AZ783" s="85"/>
      <c r="BA783" s="85">
        <v>86</v>
      </c>
      <c r="BB783" s="85" t="s">
        <v>1778</v>
      </c>
      <c r="BC783" s="85">
        <v>86865</v>
      </c>
      <c r="BD783" s="85" t="s">
        <v>1668</v>
      </c>
      <c r="BE783" s="89">
        <v>860010017201</v>
      </c>
      <c r="BF783" s="49" t="s">
        <v>1084</v>
      </c>
      <c r="BG783" s="85" t="s">
        <v>1779</v>
      </c>
      <c r="BH783" s="85" t="s">
        <v>1780</v>
      </c>
      <c r="BI783" s="85">
        <v>4201616</v>
      </c>
      <c r="BJ783" s="85"/>
      <c r="BK783" s="85"/>
      <c r="BL783" s="85" t="s">
        <v>807</v>
      </c>
      <c r="BM783" s="85" t="s">
        <v>807</v>
      </c>
      <c r="BN783" s="85" t="s">
        <v>807</v>
      </c>
      <c r="BO783" s="85">
        <v>0</v>
      </c>
      <c r="BP783" s="85" t="s">
        <v>132</v>
      </c>
      <c r="BQ783" s="85" t="s">
        <v>132</v>
      </c>
      <c r="BR783" s="85" t="s">
        <v>807</v>
      </c>
      <c r="BS783" s="85" t="s">
        <v>807</v>
      </c>
      <c r="BT783" s="90"/>
      <c r="BU783" s="85" t="s">
        <v>1677</v>
      </c>
      <c r="BV783" s="85" t="s">
        <v>130</v>
      </c>
      <c r="BW783" s="91" t="s">
        <v>807</v>
      </c>
      <c r="BX783" s="85"/>
      <c r="BY783" s="91" t="s">
        <v>807</v>
      </c>
      <c r="BZ783" s="85" t="s">
        <v>807</v>
      </c>
      <c r="CA783" s="85" t="s">
        <v>807</v>
      </c>
      <c r="CB783" s="85"/>
      <c r="CC783" s="85"/>
      <c r="CD783" s="207" t="s">
        <v>807</v>
      </c>
      <c r="CE783" s="88" t="s">
        <v>1681</v>
      </c>
      <c r="CF783" s="80" t="str">
        <f t="shared" si="519"/>
        <v>DM</v>
      </c>
      <c r="CG783" s="98"/>
      <c r="CH783" s="98"/>
      <c r="CI783" s="50" t="e">
        <f t="shared" si="497"/>
        <v>#DIV/0!</v>
      </c>
      <c r="CJ783" s="18" t="str">
        <f t="shared" si="498"/>
        <v>SIN DATO</v>
      </c>
      <c r="CK783" s="95" t="e">
        <f>Hoja1!L785</f>
        <v>#NUM!</v>
      </c>
      <c r="CL783" s="10" t="s">
        <v>807</v>
      </c>
      <c r="CM783" s="94" t="s">
        <v>1221</v>
      </c>
      <c r="CN783" s="92"/>
      <c r="CO783" s="93">
        <v>2</v>
      </c>
      <c r="CP783" s="65" t="s">
        <v>1222</v>
      </c>
      <c r="CQ783" s="75">
        <v>1</v>
      </c>
      <c r="CR783" s="94" t="s">
        <v>1221</v>
      </c>
      <c r="CS783" s="75">
        <v>1</v>
      </c>
      <c r="CT783" s="110" t="s">
        <v>1707</v>
      </c>
      <c r="CU783" s="93" t="s">
        <v>807</v>
      </c>
      <c r="CV783" s="92"/>
      <c r="CW783" s="93"/>
      <c r="CX783" s="93"/>
      <c r="CY783" s="93" t="s">
        <v>807</v>
      </c>
      <c r="CZ783" s="93" t="s">
        <v>807</v>
      </c>
      <c r="DA783" s="75" t="s">
        <v>807</v>
      </c>
      <c r="DB783" s="92">
        <v>0</v>
      </c>
      <c r="DC783" s="75" t="str">
        <f t="shared" si="499"/>
        <v/>
      </c>
      <c r="DD783" s="16" t="str">
        <f t="shared" si="500"/>
        <v/>
      </c>
      <c r="DE783" s="16" t="str">
        <f t="shared" si="501"/>
        <v/>
      </c>
      <c r="DF783" s="16" t="str">
        <f t="shared" si="516"/>
        <v/>
      </c>
      <c r="DG783" s="16" t="str">
        <f t="shared" si="514"/>
        <v xml:space="preserve"> +  +  + </v>
      </c>
      <c r="DH783" s="16" t="str">
        <f t="shared" ref="DH783:DH785" si="522">E783</f>
        <v>DM</v>
      </c>
      <c r="DI783" s="98"/>
      <c r="DJ783" s="75" t="str">
        <f t="shared" si="502"/>
        <v>NO</v>
      </c>
      <c r="DL783" s="98"/>
      <c r="DM783" s="98"/>
      <c r="DN783" s="75" t="str">
        <f t="shared" si="503"/>
        <v>NO</v>
      </c>
      <c r="DO783" s="98"/>
      <c r="DP783" s="75" t="str">
        <f t="shared" si="504"/>
        <v>NO</v>
      </c>
      <c r="DQ783" s="98"/>
      <c r="DR783" s="75" t="str">
        <f t="shared" si="505"/>
        <v>NO</v>
      </c>
      <c r="DS783" s="98"/>
      <c r="DT783" s="75" t="str">
        <f t="shared" si="506"/>
        <v>NO</v>
      </c>
      <c r="DU783" s="98"/>
      <c r="DV783" s="75" t="str">
        <f t="shared" si="507"/>
        <v>NO</v>
      </c>
      <c r="DW783" s="98"/>
      <c r="DX783" s="75" t="str">
        <f t="shared" si="508"/>
        <v>NO</v>
      </c>
      <c r="DY783" s="98"/>
      <c r="DZ783" s="75" t="str">
        <f t="shared" si="509"/>
        <v>NO</v>
      </c>
      <c r="EA783" s="98"/>
      <c r="EB783" s="75" t="str">
        <f t="shared" si="510"/>
        <v>NO</v>
      </c>
      <c r="EC783" s="98" t="s">
        <v>807</v>
      </c>
      <c r="ED783" s="92" t="s">
        <v>1530</v>
      </c>
      <c r="EE783" s="92"/>
      <c r="EF783" s="98" t="s">
        <v>807</v>
      </c>
      <c r="EG783" s="94"/>
      <c r="EH783" s="99" t="s">
        <v>131</v>
      </c>
      <c r="EI783" s="99" t="s">
        <v>807</v>
      </c>
      <c r="EJ783" s="99"/>
      <c r="EK783" s="101"/>
      <c r="EL783" s="92"/>
      <c r="EM783" s="103"/>
      <c r="EN783" s="102"/>
      <c r="EO783" s="101"/>
      <c r="EP783" s="92"/>
      <c r="EQ783" s="101"/>
      <c r="ER783" s="99">
        <f t="shared" si="520"/>
        <v>0</v>
      </c>
      <c r="ES783" s="101"/>
      <c r="ET783" s="192"/>
      <c r="EU783" s="101"/>
      <c r="EV783" s="92"/>
      <c r="EW783" s="101"/>
      <c r="EX783" s="92"/>
      <c r="EY783" s="103"/>
      <c r="EZ783" s="92"/>
      <c r="FA783" s="102"/>
      <c r="FB783" s="102"/>
      <c r="FC783" s="92"/>
      <c r="FD783" s="92"/>
      <c r="FE783" s="103"/>
      <c r="FF783" s="105"/>
      <c r="FG783" s="101"/>
      <c r="FH783" s="105"/>
      <c r="FI783" s="92"/>
      <c r="FJ783" s="94"/>
      <c r="FK783" s="92"/>
      <c r="FL783" s="97"/>
      <c r="FM783" s="98" t="s">
        <v>1530</v>
      </c>
      <c r="FN783" s="114"/>
      <c r="FO783" s="107" t="s">
        <v>807</v>
      </c>
      <c r="FP783" s="107" t="s">
        <v>807</v>
      </c>
      <c r="FQ783" s="107" t="s">
        <v>807</v>
      </c>
      <c r="FR783" s="107" t="s">
        <v>807</v>
      </c>
      <c r="FS783" s="92" t="s">
        <v>807</v>
      </c>
      <c r="FT783" s="107" t="s">
        <v>807</v>
      </c>
      <c r="FU783" s="92"/>
      <c r="GM783" s="102"/>
    </row>
    <row r="784" spans="1:195" s="75" customFormat="1" x14ac:dyDescent="0.25">
      <c r="A784" s="85">
        <v>2022</v>
      </c>
      <c r="B784" s="76">
        <v>44926</v>
      </c>
      <c r="C784" s="85" t="s">
        <v>121</v>
      </c>
      <c r="D784" s="85" t="s">
        <v>122</v>
      </c>
      <c r="E784" s="85" t="s">
        <v>123</v>
      </c>
      <c r="F784" s="77">
        <f t="shared" si="515"/>
        <v>783</v>
      </c>
      <c r="G784" s="85" t="s">
        <v>1586</v>
      </c>
      <c r="H784" s="85">
        <v>86</v>
      </c>
      <c r="I784" s="85" t="s">
        <v>797</v>
      </c>
      <c r="J784" s="217" t="s">
        <v>1058</v>
      </c>
      <c r="K784" s="77" t="str">
        <f>VLOOKUP(J784,[1]CodMpios!$B$1075:$E$1087,4,FALSE)</f>
        <v>86865 - Valle Del Guamuez</v>
      </c>
      <c r="L784" s="77" t="str">
        <f>VLOOKUP($J784,[1]Coord_Mpios_X_Y!$B$102:$K$114,9,FALSE)</f>
        <v>0,412963687717</v>
      </c>
      <c r="M784" s="77" t="str">
        <f>VLOOKUP($J784,[1]Coord_Mpios_X_Y!$B$102:$K$114,10,FALSE)</f>
        <v>-76,884092895363</v>
      </c>
      <c r="N784" s="86" t="s">
        <v>1775</v>
      </c>
      <c r="O784" s="86" t="s">
        <v>1776</v>
      </c>
      <c r="P784" s="218"/>
      <c r="Q784" s="85" t="s">
        <v>126</v>
      </c>
      <c r="R784" s="108">
        <v>41182307</v>
      </c>
      <c r="S784" s="62" t="str">
        <f t="shared" si="496"/>
        <v>CC41182307</v>
      </c>
      <c r="T784" s="91" t="s">
        <v>1448</v>
      </c>
      <c r="U784" s="85" t="s">
        <v>530</v>
      </c>
      <c r="V784" s="85" t="s">
        <v>199</v>
      </c>
      <c r="W784" s="85" t="s">
        <v>528</v>
      </c>
      <c r="X784" s="193">
        <v>28491</v>
      </c>
      <c r="Y784" s="89">
        <f t="shared" si="511"/>
        <v>78</v>
      </c>
      <c r="Z784" s="63">
        <f>VLOOKUP($Y784,[1]Edades!$A$3:$H$153,4,FALSE)</f>
        <v>6</v>
      </c>
      <c r="AA784" s="63" t="str">
        <f>VLOOKUP($Y784,[1]Edades!$A$3:$H$153,6,FALSE)</f>
        <v>6 - Persona mayor</v>
      </c>
      <c r="AB784" s="63">
        <f>VLOOKUP($Y784,[1]Edades!$A$3:$H$153,7,FALSE)</f>
        <v>16</v>
      </c>
      <c r="AC784" s="63" t="str">
        <f>VLOOKUP($Y784,[1]Edades!$A$3:$H$153,8,FALSE)</f>
        <v>75-79</v>
      </c>
      <c r="AD784" s="91" t="s">
        <v>1590</v>
      </c>
      <c r="AE784" s="85">
        <v>2</v>
      </c>
      <c r="AF784" s="85" t="s">
        <v>807</v>
      </c>
      <c r="AG784" s="86" t="s">
        <v>1777</v>
      </c>
      <c r="AH784" s="85" t="s">
        <v>807</v>
      </c>
      <c r="AI784" s="85" t="s">
        <v>807</v>
      </c>
      <c r="AJ784" s="85" t="s">
        <v>807</v>
      </c>
      <c r="AK784" s="86" t="s">
        <v>1775</v>
      </c>
      <c r="AL784" s="86" t="s">
        <v>1600</v>
      </c>
      <c r="AM784" s="85" t="s">
        <v>1786</v>
      </c>
      <c r="AN784" s="85" t="s">
        <v>131</v>
      </c>
      <c r="AO784" s="85" t="s">
        <v>131</v>
      </c>
      <c r="AP784" s="85" t="s">
        <v>131</v>
      </c>
      <c r="AQ784" s="75" t="s">
        <v>1841</v>
      </c>
      <c r="AR784" s="53" t="str">
        <f t="shared" si="512"/>
        <v>86865 - Valle Del Guamuez</v>
      </c>
      <c r="AS784" s="85" t="s">
        <v>1668</v>
      </c>
      <c r="AT784" s="88">
        <v>3115377327</v>
      </c>
      <c r="AU784" s="85" t="s">
        <v>1219</v>
      </c>
      <c r="AV784" s="85"/>
      <c r="AW784" s="85"/>
      <c r="AX784" s="85"/>
      <c r="AY784" s="85"/>
      <c r="AZ784" s="85"/>
      <c r="BA784" s="85">
        <v>86</v>
      </c>
      <c r="BB784" s="85" t="s">
        <v>1778</v>
      </c>
      <c r="BC784" s="85">
        <v>86865</v>
      </c>
      <c r="BD784" s="85" t="s">
        <v>1668</v>
      </c>
      <c r="BE784" s="89">
        <v>860010017201</v>
      </c>
      <c r="BF784" s="49" t="s">
        <v>1084</v>
      </c>
      <c r="BG784" s="85" t="s">
        <v>1779</v>
      </c>
      <c r="BH784" s="85" t="s">
        <v>1780</v>
      </c>
      <c r="BI784" s="85">
        <v>4201616</v>
      </c>
      <c r="BJ784" s="85"/>
      <c r="BK784" s="85"/>
      <c r="BL784" s="85" t="s">
        <v>807</v>
      </c>
      <c r="BM784" s="85" t="s">
        <v>807</v>
      </c>
      <c r="BN784" s="85" t="s">
        <v>807</v>
      </c>
      <c r="BO784" s="85">
        <v>0</v>
      </c>
      <c r="BP784" s="85" t="s">
        <v>132</v>
      </c>
      <c r="BQ784" s="85" t="s">
        <v>132</v>
      </c>
      <c r="BR784" s="85" t="s">
        <v>807</v>
      </c>
      <c r="BS784" s="85" t="s">
        <v>807</v>
      </c>
      <c r="BT784" s="90"/>
      <c r="BU784" s="85" t="s">
        <v>1677</v>
      </c>
      <c r="BV784" s="85" t="s">
        <v>130</v>
      </c>
      <c r="BW784" s="85" t="s">
        <v>807</v>
      </c>
      <c r="BX784" s="85"/>
      <c r="BY784" s="91" t="s">
        <v>807</v>
      </c>
      <c r="BZ784" s="85" t="s">
        <v>807</v>
      </c>
      <c r="CA784" s="85" t="s">
        <v>807</v>
      </c>
      <c r="CB784" s="85"/>
      <c r="CC784" s="85"/>
      <c r="CD784" s="207" t="s">
        <v>807</v>
      </c>
      <c r="CE784" s="88" t="s">
        <v>1681</v>
      </c>
      <c r="CF784" s="80" t="str">
        <f t="shared" si="519"/>
        <v>HTA</v>
      </c>
      <c r="CG784" s="98"/>
      <c r="CH784" s="98"/>
      <c r="CI784" s="50" t="e">
        <f t="shared" si="497"/>
        <v>#DIV/0!</v>
      </c>
      <c r="CJ784" s="18" t="str">
        <f t="shared" si="498"/>
        <v>SIN DATO</v>
      </c>
      <c r="CK784" s="95" t="e">
        <f>Hoja1!L786</f>
        <v>#NUM!</v>
      </c>
      <c r="CL784" s="10" t="s">
        <v>807</v>
      </c>
      <c r="CM784" s="94" t="s">
        <v>1221</v>
      </c>
      <c r="CN784" s="92"/>
      <c r="CO784" s="75">
        <v>1</v>
      </c>
      <c r="CP784" s="119" t="str">
        <f t="shared" ref="CP784:CP788" si="523">CM784</f>
        <v>01/01/1800</v>
      </c>
      <c r="CQ784" s="75">
        <v>2</v>
      </c>
      <c r="CR784" s="65" t="s">
        <v>1222</v>
      </c>
      <c r="CS784" s="75">
        <v>0</v>
      </c>
      <c r="CT784" s="110" t="s">
        <v>131</v>
      </c>
      <c r="CU784" s="93" t="s">
        <v>807</v>
      </c>
      <c r="CV784" s="92"/>
      <c r="CW784" s="93"/>
      <c r="CX784" s="93"/>
      <c r="CY784" s="93" t="s">
        <v>807</v>
      </c>
      <c r="CZ784" s="93" t="s">
        <v>807</v>
      </c>
      <c r="DA784" s="75" t="s">
        <v>807</v>
      </c>
      <c r="DB784" s="92">
        <v>0</v>
      </c>
      <c r="DC784" s="75" t="str">
        <f t="shared" si="499"/>
        <v/>
      </c>
      <c r="DD784" s="16" t="str">
        <f t="shared" si="500"/>
        <v/>
      </c>
      <c r="DE784" s="16" t="str">
        <f t="shared" si="501"/>
        <v/>
      </c>
      <c r="DF784" s="16" t="str">
        <f t="shared" si="516"/>
        <v/>
      </c>
      <c r="DG784" s="16" t="str">
        <f t="shared" si="514"/>
        <v xml:space="preserve"> +  +  + </v>
      </c>
      <c r="DH784" s="16" t="str">
        <f t="shared" si="522"/>
        <v>HTA</v>
      </c>
      <c r="DI784" s="98"/>
      <c r="DJ784" s="75" t="str">
        <f t="shared" si="502"/>
        <v>NO</v>
      </c>
      <c r="DL784" s="98"/>
      <c r="DM784" s="98"/>
      <c r="DN784" s="75" t="str">
        <f t="shared" si="503"/>
        <v>NO</v>
      </c>
      <c r="DO784" s="98"/>
      <c r="DP784" s="75" t="str">
        <f t="shared" si="504"/>
        <v>NO</v>
      </c>
      <c r="DQ784" s="98"/>
      <c r="DR784" s="75" t="str">
        <f t="shared" si="505"/>
        <v>NO</v>
      </c>
      <c r="DS784" s="98"/>
      <c r="DT784" s="75" t="str">
        <f t="shared" si="506"/>
        <v>NO</v>
      </c>
      <c r="DU784" s="98"/>
      <c r="DV784" s="75" t="str">
        <f t="shared" si="507"/>
        <v>NO</v>
      </c>
      <c r="DW784" s="98"/>
      <c r="DX784" s="75" t="str">
        <f t="shared" si="508"/>
        <v>NO</v>
      </c>
      <c r="DY784" s="98"/>
      <c r="DZ784" s="75" t="str">
        <f t="shared" si="509"/>
        <v>NO</v>
      </c>
      <c r="EA784" s="98"/>
      <c r="EB784" s="75" t="str">
        <f t="shared" si="510"/>
        <v>NO</v>
      </c>
      <c r="EC784" s="98" t="s">
        <v>807</v>
      </c>
      <c r="ED784" s="92" t="s">
        <v>1530</v>
      </c>
      <c r="EE784" s="92"/>
      <c r="EF784" s="98" t="s">
        <v>807</v>
      </c>
      <c r="EG784" s="94"/>
      <c r="EH784" s="99" t="s">
        <v>131</v>
      </c>
      <c r="EI784" s="99" t="s">
        <v>807</v>
      </c>
      <c r="EJ784" s="99"/>
      <c r="EK784" s="101"/>
      <c r="EL784" s="92"/>
      <c r="EM784" s="103"/>
      <c r="EN784" s="102"/>
      <c r="EO784" s="101"/>
      <c r="EP784" s="92"/>
      <c r="EQ784" s="101"/>
      <c r="ER784" s="99">
        <f t="shared" si="520"/>
        <v>0</v>
      </c>
      <c r="ES784" s="101"/>
      <c r="ET784" s="192"/>
      <c r="EU784" s="101"/>
      <c r="EV784" s="92"/>
      <c r="EW784" s="101"/>
      <c r="EX784" s="92"/>
      <c r="EY784" s="103"/>
      <c r="EZ784" s="92"/>
      <c r="FA784" s="102"/>
      <c r="FB784" s="102"/>
      <c r="FC784" s="92"/>
      <c r="FD784" s="92"/>
      <c r="FE784" s="103"/>
      <c r="FF784" s="105"/>
      <c r="FG784" s="101"/>
      <c r="FH784" s="105"/>
      <c r="FI784" s="92"/>
      <c r="FJ784" s="94"/>
      <c r="FK784" s="92"/>
      <c r="FL784" s="97"/>
      <c r="FM784" s="98" t="s">
        <v>1530</v>
      </c>
      <c r="FN784" s="114"/>
      <c r="FO784" s="107" t="s">
        <v>807</v>
      </c>
      <c r="FP784" s="107" t="s">
        <v>807</v>
      </c>
      <c r="FQ784" s="107" t="s">
        <v>807</v>
      </c>
      <c r="FR784" s="107" t="s">
        <v>807</v>
      </c>
      <c r="FS784" s="92" t="s">
        <v>807</v>
      </c>
      <c r="FT784" s="107" t="s">
        <v>807</v>
      </c>
      <c r="FU784" s="92"/>
      <c r="GM784" s="102"/>
    </row>
    <row r="785" spans="1:195" s="75" customFormat="1" x14ac:dyDescent="0.25">
      <c r="A785" s="85">
        <v>2022</v>
      </c>
      <c r="B785" s="76">
        <v>44926</v>
      </c>
      <c r="C785" s="85" t="s">
        <v>121</v>
      </c>
      <c r="D785" s="85" t="s">
        <v>122</v>
      </c>
      <c r="E785" s="85" t="s">
        <v>1475</v>
      </c>
      <c r="F785" s="77">
        <f t="shared" si="515"/>
        <v>784</v>
      </c>
      <c r="G785" s="85" t="s">
        <v>1586</v>
      </c>
      <c r="H785" s="85">
        <v>86</v>
      </c>
      <c r="I785" s="85" t="s">
        <v>797</v>
      </c>
      <c r="J785" s="217" t="s">
        <v>1049</v>
      </c>
      <c r="K785" s="77" t="str">
        <f>VLOOKUP(J785,[1]CodMpios!$B$1075:$E$1087,4,FALSE)</f>
        <v>86569 - Puerto Caicedo</v>
      </c>
      <c r="L785" s="77" t="str">
        <f>VLOOKUP($J785,[1]Coord_Mpios_X_Y!$B$102:$K$114,9,FALSE)</f>
        <v>0,725071229850</v>
      </c>
      <c r="M785" s="77" t="str">
        <f>VLOOKUP($J785,[1]Coord_Mpios_X_Y!$B$102:$K$114,10,FALSE)</f>
        <v>-76,480994051174</v>
      </c>
      <c r="N785" s="86" t="s">
        <v>1775</v>
      </c>
      <c r="O785" s="86" t="s">
        <v>1776</v>
      </c>
      <c r="P785" s="218"/>
      <c r="Q785" s="85" t="s">
        <v>126</v>
      </c>
      <c r="R785" s="108">
        <v>51798628</v>
      </c>
      <c r="S785" s="62" t="str">
        <f t="shared" si="496"/>
        <v>CC51798628</v>
      </c>
      <c r="T785" s="91" t="s">
        <v>483</v>
      </c>
      <c r="U785" s="85" t="s">
        <v>530</v>
      </c>
      <c r="V785" s="85" t="s">
        <v>836</v>
      </c>
      <c r="W785" s="91" t="s">
        <v>837</v>
      </c>
      <c r="X785" s="87">
        <v>23550</v>
      </c>
      <c r="Y785" s="89">
        <f t="shared" si="511"/>
        <v>64</v>
      </c>
      <c r="Z785" s="63">
        <f>VLOOKUP($Y785,[1]Edades!$A$3:$H$153,4,FALSE)</f>
        <v>6</v>
      </c>
      <c r="AA785" s="63" t="str">
        <f>VLOOKUP($Y785,[1]Edades!$A$3:$H$153,6,FALSE)</f>
        <v>6 - Persona mayor</v>
      </c>
      <c r="AB785" s="63">
        <f>VLOOKUP($Y785,[1]Edades!$A$3:$H$153,7,FALSE)</f>
        <v>13</v>
      </c>
      <c r="AC785" s="63" t="str">
        <f>VLOOKUP($Y785,[1]Edades!$A$3:$H$153,8,FALSE)</f>
        <v>60-64</v>
      </c>
      <c r="AD785" s="91" t="s">
        <v>1590</v>
      </c>
      <c r="AE785" s="85">
        <v>2</v>
      </c>
      <c r="AF785" s="85" t="s">
        <v>807</v>
      </c>
      <c r="AG785" s="86" t="s">
        <v>1777</v>
      </c>
      <c r="AH785" s="85" t="s">
        <v>807</v>
      </c>
      <c r="AI785" s="85" t="s">
        <v>807</v>
      </c>
      <c r="AJ785" s="85" t="s">
        <v>807</v>
      </c>
      <c r="AK785" s="86" t="s">
        <v>1775</v>
      </c>
      <c r="AL785" s="86" t="s">
        <v>1601</v>
      </c>
      <c r="AM785" s="85" t="s">
        <v>1786</v>
      </c>
      <c r="AN785" s="85" t="s">
        <v>131</v>
      </c>
      <c r="AO785" s="85" t="s">
        <v>131</v>
      </c>
      <c r="AP785" s="85" t="s">
        <v>131</v>
      </c>
      <c r="AQ785" s="75" t="s">
        <v>1841</v>
      </c>
      <c r="AR785" s="53" t="str">
        <f t="shared" si="512"/>
        <v>86569 - Puerto Caicedo</v>
      </c>
      <c r="AS785" s="85" t="s">
        <v>1791</v>
      </c>
      <c r="AT785" s="85">
        <v>3123645436</v>
      </c>
      <c r="AU785" s="85" t="s">
        <v>1219</v>
      </c>
      <c r="AV785" s="85"/>
      <c r="AW785" s="85"/>
      <c r="AX785" s="85"/>
      <c r="AY785" s="85"/>
      <c r="AZ785" s="85"/>
      <c r="BA785" s="85">
        <v>86</v>
      </c>
      <c r="BB785" s="85" t="s">
        <v>1778</v>
      </c>
      <c r="BC785" s="85">
        <v>86569</v>
      </c>
      <c r="BD785" s="85" t="s">
        <v>1791</v>
      </c>
      <c r="BE785" s="89">
        <v>860010017201</v>
      </c>
      <c r="BF785" s="49" t="s">
        <v>1085</v>
      </c>
      <c r="BG785" s="85" t="s">
        <v>1779</v>
      </c>
      <c r="BH785" s="85" t="s">
        <v>1780</v>
      </c>
      <c r="BI785" s="85">
        <v>4201616</v>
      </c>
      <c r="BJ785" s="85"/>
      <c r="BK785" s="85"/>
      <c r="BL785" s="85" t="s">
        <v>807</v>
      </c>
      <c r="BM785" s="85" t="s">
        <v>130</v>
      </c>
      <c r="BN785" s="85" t="s">
        <v>132</v>
      </c>
      <c r="BO785" s="85">
        <v>0</v>
      </c>
      <c r="BP785" s="85" t="s">
        <v>132</v>
      </c>
      <c r="BQ785" s="85" t="s">
        <v>132</v>
      </c>
      <c r="BR785" s="85" t="s">
        <v>807</v>
      </c>
      <c r="BS785" s="85" t="s">
        <v>807</v>
      </c>
      <c r="BT785" s="90">
        <v>44511</v>
      </c>
      <c r="BU785" s="85" t="s">
        <v>1677</v>
      </c>
      <c r="BV785" s="85" t="s">
        <v>130</v>
      </c>
      <c r="BW785" s="91" t="s">
        <v>1678</v>
      </c>
      <c r="BX785" s="85"/>
      <c r="BY785" s="85" t="s">
        <v>132</v>
      </c>
      <c r="BZ785" s="85" t="s">
        <v>807</v>
      </c>
      <c r="CA785" s="85" t="s">
        <v>807</v>
      </c>
      <c r="CB785" s="85"/>
      <c r="CC785" s="85"/>
      <c r="CD785" s="85" t="s">
        <v>131</v>
      </c>
      <c r="CE785" s="88" t="s">
        <v>1681</v>
      </c>
      <c r="CF785" s="80" t="str">
        <f t="shared" si="519"/>
        <v>HTA + DM</v>
      </c>
      <c r="CG785" s="109">
        <v>71</v>
      </c>
      <c r="CH785" s="95">
        <v>150</v>
      </c>
      <c r="CI785" s="50">
        <f t="shared" si="497"/>
        <v>31.555555555555557</v>
      </c>
      <c r="CJ785" s="18" t="str">
        <f t="shared" si="498"/>
        <v>OBESIDAD</v>
      </c>
      <c r="CK785" s="95">
        <f>Hoja1!L787</f>
        <v>25</v>
      </c>
      <c r="CL785" s="10" t="s">
        <v>1115</v>
      </c>
      <c r="CM785" s="94" t="s">
        <v>1221</v>
      </c>
      <c r="CN785" s="92"/>
      <c r="CO785" s="75">
        <v>1</v>
      </c>
      <c r="CP785" s="119" t="str">
        <f t="shared" si="523"/>
        <v>01/01/1800</v>
      </c>
      <c r="CQ785" s="75">
        <v>1</v>
      </c>
      <c r="CR785" s="94" t="s">
        <v>1221</v>
      </c>
      <c r="CS785" s="75">
        <v>1</v>
      </c>
      <c r="CT785" s="92" t="s">
        <v>1709</v>
      </c>
      <c r="CU785" s="93" t="s">
        <v>807</v>
      </c>
      <c r="CV785" s="92"/>
      <c r="CW785" s="102">
        <v>100</v>
      </c>
      <c r="CX785" s="102">
        <v>60</v>
      </c>
      <c r="CY785" s="93" t="s">
        <v>807</v>
      </c>
      <c r="CZ785" s="92" t="s">
        <v>132</v>
      </c>
      <c r="DA785" s="75" t="s">
        <v>807</v>
      </c>
      <c r="DB785" s="92">
        <v>0</v>
      </c>
      <c r="DC785" s="75" t="str">
        <f t="shared" si="499"/>
        <v/>
      </c>
      <c r="DD785" s="16" t="str">
        <f t="shared" si="500"/>
        <v/>
      </c>
      <c r="DE785" s="16" t="str">
        <f t="shared" si="501"/>
        <v/>
      </c>
      <c r="DF785" s="16" t="str">
        <f t="shared" si="516"/>
        <v/>
      </c>
      <c r="DG785" s="16" t="str">
        <f t="shared" si="514"/>
        <v xml:space="preserve"> +  +  + </v>
      </c>
      <c r="DH785" s="16" t="str">
        <f t="shared" si="522"/>
        <v>HTA + DM</v>
      </c>
      <c r="DI785" s="98">
        <v>43533</v>
      </c>
      <c r="DJ785" s="75" t="str">
        <f t="shared" si="502"/>
        <v>SI</v>
      </c>
      <c r="DL785" s="98"/>
      <c r="DM785" s="98">
        <v>43687</v>
      </c>
      <c r="DN785" s="75" t="str">
        <f t="shared" si="503"/>
        <v>SI</v>
      </c>
      <c r="DO785" s="98"/>
      <c r="DP785" s="75" t="str">
        <f t="shared" si="504"/>
        <v>NO</v>
      </c>
      <c r="DQ785" s="98"/>
      <c r="DR785" s="75" t="str">
        <f t="shared" si="505"/>
        <v>NO</v>
      </c>
      <c r="DS785" s="98">
        <v>43521</v>
      </c>
      <c r="DT785" s="75" t="str">
        <f t="shared" si="506"/>
        <v>SI</v>
      </c>
      <c r="DU785" s="98"/>
      <c r="DV785" s="75" t="str">
        <f t="shared" si="507"/>
        <v>NO</v>
      </c>
      <c r="DW785" s="98"/>
      <c r="DX785" s="75" t="str">
        <f t="shared" si="508"/>
        <v>NO</v>
      </c>
      <c r="DY785" s="98">
        <v>44363</v>
      </c>
      <c r="DZ785" s="75" t="str">
        <f t="shared" si="509"/>
        <v>SI</v>
      </c>
      <c r="EA785" s="98"/>
      <c r="EB785" s="75" t="str">
        <f t="shared" si="510"/>
        <v>NO</v>
      </c>
      <c r="EC785" s="98" t="s">
        <v>807</v>
      </c>
      <c r="ED785" s="92" t="s">
        <v>1530</v>
      </c>
      <c r="EE785" s="92"/>
      <c r="EF785" s="98" t="s">
        <v>807</v>
      </c>
      <c r="EG785" s="94"/>
      <c r="EH785" s="99" t="s">
        <v>131</v>
      </c>
      <c r="EI785" s="99" t="s">
        <v>807</v>
      </c>
      <c r="EJ785" s="99"/>
      <c r="EK785" s="101">
        <v>44413</v>
      </c>
      <c r="EL785" s="92">
        <v>0.5</v>
      </c>
      <c r="EM785" s="103">
        <v>44494</v>
      </c>
      <c r="EN785" s="102">
        <v>272</v>
      </c>
      <c r="EO785" s="101">
        <v>44494</v>
      </c>
      <c r="EP785" s="92">
        <v>349</v>
      </c>
      <c r="EQ785" s="101">
        <v>43634</v>
      </c>
      <c r="ER785" s="99">
        <f t="shared" si="520"/>
        <v>221.2</v>
      </c>
      <c r="ES785" s="101">
        <v>44494</v>
      </c>
      <c r="ET785" s="192">
        <v>51.4</v>
      </c>
      <c r="EU785" s="101">
        <v>44511</v>
      </c>
      <c r="EV785" s="92">
        <v>382</v>
      </c>
      <c r="EW785" s="101"/>
      <c r="EX785" s="92"/>
      <c r="EY785" s="103">
        <v>43682</v>
      </c>
      <c r="EZ785" s="92">
        <v>9.4</v>
      </c>
      <c r="FA785" s="102"/>
      <c r="FB785" s="102"/>
      <c r="FC785" s="92"/>
      <c r="FD785" s="92"/>
      <c r="FE785" s="103"/>
      <c r="FF785" s="105"/>
      <c r="FG785" s="101"/>
      <c r="FH785" s="105"/>
      <c r="FI785" s="92"/>
      <c r="FJ785" s="94"/>
      <c r="FK785" s="92"/>
      <c r="FL785" s="97">
        <v>44511</v>
      </c>
      <c r="FM785" s="98" t="s">
        <v>1530</v>
      </c>
      <c r="FN785" s="97">
        <v>44603</v>
      </c>
      <c r="FO785" s="107" t="s">
        <v>807</v>
      </c>
      <c r="FP785" s="92" t="s">
        <v>132</v>
      </c>
      <c r="FQ785" s="92" t="s">
        <v>132</v>
      </c>
      <c r="FR785" s="92" t="s">
        <v>132</v>
      </c>
      <c r="FS785" s="107" t="s">
        <v>807</v>
      </c>
      <c r="FT785" s="92" t="s">
        <v>132</v>
      </c>
      <c r="FU785" s="92"/>
      <c r="GM785" s="102"/>
    </row>
    <row r="786" spans="1:195" s="75" customFormat="1" x14ac:dyDescent="0.25">
      <c r="A786" s="85">
        <v>2022</v>
      </c>
      <c r="B786" s="76">
        <v>44926</v>
      </c>
      <c r="C786" s="85" t="s">
        <v>121</v>
      </c>
      <c r="D786" s="85" t="s">
        <v>122</v>
      </c>
      <c r="E786" s="85" t="s">
        <v>123</v>
      </c>
      <c r="F786" s="77">
        <f t="shared" si="515"/>
        <v>785</v>
      </c>
      <c r="G786" s="85" t="s">
        <v>1586</v>
      </c>
      <c r="H786" s="85">
        <v>86</v>
      </c>
      <c r="I786" s="85" t="s">
        <v>797</v>
      </c>
      <c r="J786" s="217" t="s">
        <v>911</v>
      </c>
      <c r="K786" s="77" t="str">
        <f>VLOOKUP(J786,[1]CodMpios!$B$1075:$E$1087,4,FALSE)</f>
        <v>86568 - Puerto Asís</v>
      </c>
      <c r="L786" s="77" t="str">
        <f>VLOOKUP($J786,[1]Coord_Mpios_X_Y!$B$102:$K$114,9,FALSE)</f>
        <v>0,478611463602</v>
      </c>
      <c r="M786" s="77" t="str">
        <f>VLOOKUP($J786,[1]Coord_Mpios_X_Y!$B$102:$K$114,10,FALSE)</f>
        <v>-76,328200149562</v>
      </c>
      <c r="N786" s="86" t="s">
        <v>1592</v>
      </c>
      <c r="O786" s="86" t="s">
        <v>1776</v>
      </c>
      <c r="P786" s="218"/>
      <c r="Q786" s="85" t="s">
        <v>126</v>
      </c>
      <c r="R786" s="85">
        <v>54252727</v>
      </c>
      <c r="S786" s="62" t="str">
        <f t="shared" si="496"/>
        <v>CC54252727</v>
      </c>
      <c r="T786" s="91" t="s">
        <v>133</v>
      </c>
      <c r="U786" s="85" t="s">
        <v>766</v>
      </c>
      <c r="V786" s="91" t="s">
        <v>960</v>
      </c>
      <c r="W786" s="85" t="s">
        <v>140</v>
      </c>
      <c r="X786" s="87">
        <v>23062</v>
      </c>
      <c r="Y786" s="89">
        <f t="shared" si="511"/>
        <v>63</v>
      </c>
      <c r="Z786" s="63">
        <f>VLOOKUP($Y786,[1]Edades!$A$3:$H$153,4,FALSE)</f>
        <v>6</v>
      </c>
      <c r="AA786" s="63" t="str">
        <f>VLOOKUP($Y786,[1]Edades!$A$3:$H$153,6,FALSE)</f>
        <v>6 - Persona mayor</v>
      </c>
      <c r="AB786" s="63">
        <f>VLOOKUP($Y786,[1]Edades!$A$3:$H$153,7,FALSE)</f>
        <v>13</v>
      </c>
      <c r="AC786" s="63" t="str">
        <f>VLOOKUP($Y786,[1]Edades!$A$3:$H$153,8,FALSE)</f>
        <v>60-64</v>
      </c>
      <c r="AD786" s="91" t="s">
        <v>1590</v>
      </c>
      <c r="AE786" s="85">
        <v>2</v>
      </c>
      <c r="AF786" s="85" t="s">
        <v>807</v>
      </c>
      <c r="AG786" s="86" t="s">
        <v>212</v>
      </c>
      <c r="AH786" s="86" t="s">
        <v>130</v>
      </c>
      <c r="AI786" s="85" t="s">
        <v>807</v>
      </c>
      <c r="AJ786" s="85" t="s">
        <v>807</v>
      </c>
      <c r="AK786" s="86" t="s">
        <v>1592</v>
      </c>
      <c r="AL786" s="86" t="s">
        <v>1602</v>
      </c>
      <c r="AM786" s="85" t="s">
        <v>1786</v>
      </c>
      <c r="AN786" s="85" t="s">
        <v>131</v>
      </c>
      <c r="AO786" s="85" t="s">
        <v>131</v>
      </c>
      <c r="AP786" s="85" t="s">
        <v>131</v>
      </c>
      <c r="AQ786" s="86" t="s">
        <v>1821</v>
      </c>
      <c r="AR786" s="53" t="str">
        <f t="shared" si="512"/>
        <v>86568 - Puerto Asís</v>
      </c>
      <c r="AS786" s="85" t="s">
        <v>1655</v>
      </c>
      <c r="AT786" s="85">
        <v>3209019459</v>
      </c>
      <c r="AU786" s="85" t="s">
        <v>1219</v>
      </c>
      <c r="AV786" s="85"/>
      <c r="AW786" s="85"/>
      <c r="AX786" s="85"/>
      <c r="AY786" s="85"/>
      <c r="AZ786" s="85"/>
      <c r="BA786" s="85">
        <v>86</v>
      </c>
      <c r="BB786" s="85" t="s">
        <v>1778</v>
      </c>
      <c r="BC786" s="85">
        <v>86568</v>
      </c>
      <c r="BD786" s="85" t="s">
        <v>1655</v>
      </c>
      <c r="BE786" s="89">
        <v>860010017201</v>
      </c>
      <c r="BF786" s="49" t="s">
        <v>1081</v>
      </c>
      <c r="BG786" s="85" t="s">
        <v>1779</v>
      </c>
      <c r="BH786" s="85" t="s">
        <v>1780</v>
      </c>
      <c r="BI786" s="85">
        <v>4201616</v>
      </c>
      <c r="BJ786" s="85"/>
      <c r="BK786" s="85"/>
      <c r="BL786" s="85" t="s">
        <v>807</v>
      </c>
      <c r="BM786" s="85" t="s">
        <v>130</v>
      </c>
      <c r="BN786" s="85" t="s">
        <v>132</v>
      </c>
      <c r="BO786" s="85">
        <v>0</v>
      </c>
      <c r="BP786" s="85" t="s">
        <v>132</v>
      </c>
      <c r="BQ786" s="85" t="s">
        <v>132</v>
      </c>
      <c r="BR786" s="85" t="s">
        <v>807</v>
      </c>
      <c r="BS786" s="85" t="s">
        <v>807</v>
      </c>
      <c r="BT786" s="142">
        <v>44662</v>
      </c>
      <c r="BU786" s="85" t="s">
        <v>1677</v>
      </c>
      <c r="BV786" s="85" t="s">
        <v>130</v>
      </c>
      <c r="BW786" s="91" t="s">
        <v>1808</v>
      </c>
      <c r="BX786" s="85"/>
      <c r="BY786" s="85" t="s">
        <v>132</v>
      </c>
      <c r="BZ786" s="85" t="s">
        <v>807</v>
      </c>
      <c r="CA786" s="85" t="s">
        <v>807</v>
      </c>
      <c r="CB786" s="85"/>
      <c r="CC786" s="85"/>
      <c r="CD786" s="85" t="s">
        <v>131</v>
      </c>
      <c r="CE786" s="88" t="s">
        <v>1681</v>
      </c>
      <c r="CF786" s="80" t="str">
        <f t="shared" si="519"/>
        <v>HTA</v>
      </c>
      <c r="CG786" s="109">
        <v>78</v>
      </c>
      <c r="CH786" s="95">
        <v>162</v>
      </c>
      <c r="CI786" s="50">
        <f t="shared" si="497"/>
        <v>29.721079103795148</v>
      </c>
      <c r="CJ786" s="18" t="str">
        <f t="shared" si="498"/>
        <v>SOBREPESO</v>
      </c>
      <c r="CK786" s="95">
        <f>Hoja1!L788</f>
        <v>26</v>
      </c>
      <c r="CL786" s="10" t="s">
        <v>1115</v>
      </c>
      <c r="CM786" s="94" t="s">
        <v>1221</v>
      </c>
      <c r="CN786" s="92"/>
      <c r="CO786" s="75">
        <v>1</v>
      </c>
      <c r="CP786" s="119" t="str">
        <f t="shared" si="523"/>
        <v>01/01/1800</v>
      </c>
      <c r="CQ786" s="75">
        <v>2</v>
      </c>
      <c r="CR786" s="65" t="s">
        <v>1222</v>
      </c>
      <c r="CS786" s="75">
        <v>0</v>
      </c>
      <c r="CT786" s="110" t="s">
        <v>131</v>
      </c>
      <c r="CU786" s="93" t="s">
        <v>807</v>
      </c>
      <c r="CV786" s="92"/>
      <c r="CW786" s="102">
        <v>160</v>
      </c>
      <c r="CX786" s="102">
        <v>95</v>
      </c>
      <c r="CY786" s="93" t="s">
        <v>807</v>
      </c>
      <c r="CZ786" s="92" t="s">
        <v>132</v>
      </c>
      <c r="DA786" s="75" t="s">
        <v>807</v>
      </c>
      <c r="DB786" s="92">
        <v>0</v>
      </c>
      <c r="DC786" s="75" t="str">
        <f t="shared" si="499"/>
        <v/>
      </c>
      <c r="DD786" s="16" t="str">
        <f t="shared" si="500"/>
        <v>PRESION ALTA</v>
      </c>
      <c r="DE786" s="16" t="str">
        <f t="shared" si="501"/>
        <v/>
      </c>
      <c r="DF786" s="16" t="str">
        <f t="shared" si="516"/>
        <v>HDL ALTO</v>
      </c>
      <c r="DG786" s="16" t="str">
        <f t="shared" si="514"/>
        <v xml:space="preserve"> + PRESION ALTA +  + HDL ALTO</v>
      </c>
      <c r="DH786" s="16" t="str">
        <f>VLOOKUP(DG786,Hoja3!$A$19:$B$41,2,FALSE)</f>
        <v>PRESION ALTA + HDL ALTO</v>
      </c>
      <c r="DI786" s="98"/>
      <c r="DJ786" s="75" t="str">
        <f t="shared" si="502"/>
        <v>NO</v>
      </c>
      <c r="DL786" s="98"/>
      <c r="DM786" s="98"/>
      <c r="DN786" s="75" t="str">
        <f t="shared" si="503"/>
        <v>NO</v>
      </c>
      <c r="DO786" s="98"/>
      <c r="DP786" s="75" t="str">
        <f t="shared" si="504"/>
        <v>NO</v>
      </c>
      <c r="DQ786" s="98"/>
      <c r="DR786" s="75" t="str">
        <f t="shared" si="505"/>
        <v>NO</v>
      </c>
      <c r="DS786" s="98"/>
      <c r="DT786" s="75" t="str">
        <f t="shared" si="506"/>
        <v>NO</v>
      </c>
      <c r="DU786" s="98"/>
      <c r="DV786" s="75" t="str">
        <f t="shared" si="507"/>
        <v>NO</v>
      </c>
      <c r="DW786" s="98"/>
      <c r="DX786" s="75" t="str">
        <f t="shared" si="508"/>
        <v>NO</v>
      </c>
      <c r="DY786" s="98">
        <v>44635</v>
      </c>
      <c r="DZ786" s="75" t="str">
        <f t="shared" si="509"/>
        <v>SI</v>
      </c>
      <c r="EA786" s="98"/>
      <c r="EB786" s="75" t="str">
        <f t="shared" si="510"/>
        <v>NO</v>
      </c>
      <c r="EC786" s="98" t="s">
        <v>807</v>
      </c>
      <c r="ED786" s="92" t="s">
        <v>1530</v>
      </c>
      <c r="EE786" s="92"/>
      <c r="EF786" s="98" t="s">
        <v>807</v>
      </c>
      <c r="EG786" s="94"/>
      <c r="EH786" s="99"/>
      <c r="EI786" s="99" t="s">
        <v>807</v>
      </c>
      <c r="EJ786" s="99"/>
      <c r="EK786" s="111">
        <v>44649</v>
      </c>
      <c r="EL786" s="92">
        <v>0.6</v>
      </c>
      <c r="EM786" s="112">
        <v>44649</v>
      </c>
      <c r="EN786" s="102">
        <v>101.5</v>
      </c>
      <c r="EO786" s="111">
        <v>44649</v>
      </c>
      <c r="EP786" s="92">
        <v>179</v>
      </c>
      <c r="EQ786" s="111">
        <v>44649</v>
      </c>
      <c r="ER786" s="99">
        <f t="shared" si="520"/>
        <v>103.12</v>
      </c>
      <c r="ES786" s="111">
        <v>44649</v>
      </c>
      <c r="ET786" s="192">
        <v>45</v>
      </c>
      <c r="EU786" s="111">
        <v>44649</v>
      </c>
      <c r="EV786" s="92">
        <v>154.4</v>
      </c>
      <c r="EW786" s="111">
        <v>44649</v>
      </c>
      <c r="EX786" s="92"/>
      <c r="EY786" s="103"/>
      <c r="EZ786" s="92"/>
      <c r="FA786" s="102"/>
      <c r="FB786" s="102"/>
      <c r="FC786" s="92"/>
      <c r="FD786" s="92"/>
      <c r="FE786" s="112">
        <v>44649</v>
      </c>
      <c r="FF786" s="125">
        <v>152.1</v>
      </c>
      <c r="FG786" s="111">
        <v>44649</v>
      </c>
      <c r="FH786" s="125">
        <v>94.8</v>
      </c>
      <c r="FI786" s="92"/>
      <c r="FJ786" s="94"/>
      <c r="FK786" s="92"/>
      <c r="FL786" s="114">
        <v>44662</v>
      </c>
      <c r="FM786" s="98" t="s">
        <v>1530</v>
      </c>
      <c r="FN786" s="114">
        <v>44753</v>
      </c>
      <c r="FO786" s="107" t="s">
        <v>807</v>
      </c>
      <c r="FP786" s="92" t="s">
        <v>132</v>
      </c>
      <c r="FQ786" s="92" t="s">
        <v>132</v>
      </c>
      <c r="FR786" s="92" t="s">
        <v>132</v>
      </c>
      <c r="FS786" s="107" t="s">
        <v>807</v>
      </c>
      <c r="FT786" s="92" t="s">
        <v>132</v>
      </c>
      <c r="FU786" s="92"/>
      <c r="GM786" s="102"/>
    </row>
    <row r="787" spans="1:195" s="75" customFormat="1" x14ac:dyDescent="0.25">
      <c r="A787" s="85">
        <v>2022</v>
      </c>
      <c r="B787" s="76">
        <v>44926</v>
      </c>
      <c r="C787" s="85" t="s">
        <v>121</v>
      </c>
      <c r="D787" s="85" t="s">
        <v>122</v>
      </c>
      <c r="E787" s="85" t="s">
        <v>123</v>
      </c>
      <c r="F787" s="77">
        <f t="shared" si="515"/>
        <v>786</v>
      </c>
      <c r="G787" s="85" t="s">
        <v>1586</v>
      </c>
      <c r="H787" s="85">
        <v>86</v>
      </c>
      <c r="I787" s="85" t="s">
        <v>797</v>
      </c>
      <c r="J787" s="217" t="s">
        <v>1058</v>
      </c>
      <c r="K787" s="77" t="str">
        <f>VLOOKUP(J787,[1]CodMpios!$B$1075:$E$1087,4,FALSE)</f>
        <v>86865 - Valle Del Guamuez</v>
      </c>
      <c r="L787" s="77" t="str">
        <f>VLOOKUP($J787,[1]Coord_Mpios_X_Y!$B$102:$K$114,9,FALSE)</f>
        <v>0,412963687717</v>
      </c>
      <c r="M787" s="77" t="str">
        <f>VLOOKUP($J787,[1]Coord_Mpios_X_Y!$B$102:$K$114,10,FALSE)</f>
        <v>-76,884092895363</v>
      </c>
      <c r="N787" s="86" t="s">
        <v>1775</v>
      </c>
      <c r="O787" s="86" t="s">
        <v>1776</v>
      </c>
      <c r="P787" s="218"/>
      <c r="Q787" s="85" t="s">
        <v>126</v>
      </c>
      <c r="R787" s="108">
        <v>55177676</v>
      </c>
      <c r="S787" s="62" t="str">
        <f t="shared" si="496"/>
        <v>CC55177676</v>
      </c>
      <c r="T787" s="91" t="s">
        <v>1064</v>
      </c>
      <c r="U787" s="85" t="s">
        <v>399</v>
      </c>
      <c r="V787" s="85" t="s">
        <v>1065</v>
      </c>
      <c r="W787" s="85" t="s">
        <v>528</v>
      </c>
      <c r="X787" s="193">
        <v>28045</v>
      </c>
      <c r="Y787" s="89">
        <f t="shared" si="511"/>
        <v>76</v>
      </c>
      <c r="Z787" s="63">
        <f>VLOOKUP($Y787,[1]Edades!$A$3:$H$153,4,FALSE)</f>
        <v>6</v>
      </c>
      <c r="AA787" s="63" t="str">
        <f>VLOOKUP($Y787,[1]Edades!$A$3:$H$153,6,FALSE)</f>
        <v>6 - Persona mayor</v>
      </c>
      <c r="AB787" s="63">
        <f>VLOOKUP($Y787,[1]Edades!$A$3:$H$153,7,FALSE)</f>
        <v>16</v>
      </c>
      <c r="AC787" s="63" t="str">
        <f>VLOOKUP($Y787,[1]Edades!$A$3:$H$153,8,FALSE)</f>
        <v>75-79</v>
      </c>
      <c r="AD787" s="91" t="s">
        <v>1590</v>
      </c>
      <c r="AE787" s="85">
        <v>2</v>
      </c>
      <c r="AF787" s="85" t="s">
        <v>807</v>
      </c>
      <c r="AG787" s="86" t="s">
        <v>1777</v>
      </c>
      <c r="AH787" s="85" t="s">
        <v>807</v>
      </c>
      <c r="AI787" s="85" t="s">
        <v>807</v>
      </c>
      <c r="AJ787" s="85" t="s">
        <v>807</v>
      </c>
      <c r="AK787" s="86" t="s">
        <v>1775</v>
      </c>
      <c r="AL787" s="86" t="s">
        <v>1600</v>
      </c>
      <c r="AM787" s="85" t="s">
        <v>1786</v>
      </c>
      <c r="AN787" s="85" t="s">
        <v>131</v>
      </c>
      <c r="AO787" s="85" t="s">
        <v>131</v>
      </c>
      <c r="AP787" s="85" t="s">
        <v>131</v>
      </c>
      <c r="AQ787" s="75" t="s">
        <v>1841</v>
      </c>
      <c r="AR787" s="53" t="str">
        <f t="shared" si="512"/>
        <v>86865 - Valle Del Guamuez</v>
      </c>
      <c r="AS787" s="85" t="s">
        <v>1668</v>
      </c>
      <c r="AT787" s="88" t="s">
        <v>1609</v>
      </c>
      <c r="AU787" s="85" t="s">
        <v>1219</v>
      </c>
      <c r="AV787" s="85"/>
      <c r="AW787" s="85"/>
      <c r="AX787" s="85"/>
      <c r="AY787" s="85"/>
      <c r="AZ787" s="85"/>
      <c r="BA787" s="85">
        <v>86</v>
      </c>
      <c r="BB787" s="85" t="s">
        <v>1778</v>
      </c>
      <c r="BC787" s="85">
        <v>86865</v>
      </c>
      <c r="BD787" s="85" t="s">
        <v>1668</v>
      </c>
      <c r="BE787" s="89">
        <v>860010017201</v>
      </c>
      <c r="BF787" s="49" t="s">
        <v>1084</v>
      </c>
      <c r="BG787" s="85" t="s">
        <v>1779</v>
      </c>
      <c r="BH787" s="85" t="s">
        <v>1780</v>
      </c>
      <c r="BI787" s="85">
        <v>4201616</v>
      </c>
      <c r="BJ787" s="85"/>
      <c r="BK787" s="85"/>
      <c r="BL787" s="85" t="s">
        <v>807</v>
      </c>
      <c r="BM787" s="85" t="s">
        <v>807</v>
      </c>
      <c r="BN787" s="85" t="s">
        <v>807</v>
      </c>
      <c r="BO787" s="85">
        <v>0</v>
      </c>
      <c r="BP787" s="85" t="s">
        <v>132</v>
      </c>
      <c r="BQ787" s="85" t="s">
        <v>132</v>
      </c>
      <c r="BR787" s="85" t="s">
        <v>807</v>
      </c>
      <c r="BS787" s="85" t="s">
        <v>807</v>
      </c>
      <c r="BT787" s="90"/>
      <c r="BU787" s="85" t="s">
        <v>1677</v>
      </c>
      <c r="BV787" s="85" t="s">
        <v>130</v>
      </c>
      <c r="BW787" s="85" t="s">
        <v>807</v>
      </c>
      <c r="BX787" s="85"/>
      <c r="BY787" s="91" t="s">
        <v>807</v>
      </c>
      <c r="BZ787" s="85" t="s">
        <v>807</v>
      </c>
      <c r="CA787" s="85" t="s">
        <v>807</v>
      </c>
      <c r="CB787" s="85"/>
      <c r="CC787" s="85"/>
      <c r="CD787" s="207" t="s">
        <v>807</v>
      </c>
      <c r="CE787" s="88" t="s">
        <v>1681</v>
      </c>
      <c r="CF787" s="80" t="str">
        <f t="shared" si="519"/>
        <v>HTA</v>
      </c>
      <c r="CG787" s="98"/>
      <c r="CH787" s="98"/>
      <c r="CI787" s="50" t="e">
        <f t="shared" si="497"/>
        <v>#DIV/0!</v>
      </c>
      <c r="CJ787" s="18" t="str">
        <f t="shared" si="498"/>
        <v>SIN DATO</v>
      </c>
      <c r="CK787" s="95" t="e">
        <f>Hoja1!L789</f>
        <v>#NUM!</v>
      </c>
      <c r="CL787" s="10" t="s">
        <v>807</v>
      </c>
      <c r="CM787" s="94" t="s">
        <v>1221</v>
      </c>
      <c r="CN787" s="92"/>
      <c r="CO787" s="75">
        <v>1</v>
      </c>
      <c r="CP787" s="119" t="str">
        <f t="shared" si="523"/>
        <v>01/01/1800</v>
      </c>
      <c r="CQ787" s="75">
        <v>2</v>
      </c>
      <c r="CR787" s="65" t="s">
        <v>1222</v>
      </c>
      <c r="CS787" s="75">
        <v>0</v>
      </c>
      <c r="CT787" s="110" t="s">
        <v>131</v>
      </c>
      <c r="CU787" s="93" t="s">
        <v>807</v>
      </c>
      <c r="CV787" s="92"/>
      <c r="CW787" s="93"/>
      <c r="CX787" s="93"/>
      <c r="CY787" s="93" t="s">
        <v>807</v>
      </c>
      <c r="CZ787" s="93" t="s">
        <v>807</v>
      </c>
      <c r="DA787" s="75" t="s">
        <v>807</v>
      </c>
      <c r="DB787" s="92">
        <v>0</v>
      </c>
      <c r="DC787" s="75" t="str">
        <f t="shared" si="499"/>
        <v/>
      </c>
      <c r="DD787" s="16" t="str">
        <f t="shared" si="500"/>
        <v/>
      </c>
      <c r="DE787" s="16" t="str">
        <f t="shared" si="501"/>
        <v/>
      </c>
      <c r="DF787" s="16" t="str">
        <f t="shared" si="516"/>
        <v/>
      </c>
      <c r="DG787" s="16" t="str">
        <f t="shared" si="514"/>
        <v xml:space="preserve"> +  +  + </v>
      </c>
      <c r="DH787" s="16" t="str">
        <f>E787</f>
        <v>HTA</v>
      </c>
      <c r="DI787" s="98"/>
      <c r="DJ787" s="75" t="str">
        <f t="shared" si="502"/>
        <v>NO</v>
      </c>
      <c r="DL787" s="98"/>
      <c r="DM787" s="98"/>
      <c r="DN787" s="75" t="str">
        <f t="shared" si="503"/>
        <v>NO</v>
      </c>
      <c r="DO787" s="98"/>
      <c r="DP787" s="75" t="str">
        <f t="shared" si="504"/>
        <v>NO</v>
      </c>
      <c r="DQ787" s="98"/>
      <c r="DR787" s="75" t="str">
        <f t="shared" si="505"/>
        <v>NO</v>
      </c>
      <c r="DS787" s="98"/>
      <c r="DT787" s="75" t="str">
        <f t="shared" si="506"/>
        <v>NO</v>
      </c>
      <c r="DU787" s="98"/>
      <c r="DV787" s="75" t="str">
        <f t="shared" si="507"/>
        <v>NO</v>
      </c>
      <c r="DW787" s="98"/>
      <c r="DX787" s="75" t="str">
        <f t="shared" si="508"/>
        <v>NO</v>
      </c>
      <c r="DY787" s="98"/>
      <c r="DZ787" s="75" t="str">
        <f t="shared" si="509"/>
        <v>NO</v>
      </c>
      <c r="EA787" s="98"/>
      <c r="EB787" s="75" t="str">
        <f t="shared" si="510"/>
        <v>NO</v>
      </c>
      <c r="EC787" s="98" t="s">
        <v>807</v>
      </c>
      <c r="ED787" s="92" t="s">
        <v>1530</v>
      </c>
      <c r="EE787" s="92"/>
      <c r="EF787" s="98" t="s">
        <v>807</v>
      </c>
      <c r="EG787" s="94"/>
      <c r="EH787" s="99" t="s">
        <v>131</v>
      </c>
      <c r="EI787" s="99" t="s">
        <v>807</v>
      </c>
      <c r="EJ787" s="99"/>
      <c r="EK787" s="101"/>
      <c r="EL787" s="92"/>
      <c r="EM787" s="103"/>
      <c r="EN787" s="102"/>
      <c r="EO787" s="101"/>
      <c r="EP787" s="92"/>
      <c r="EQ787" s="101"/>
      <c r="ER787" s="99">
        <f t="shared" si="520"/>
        <v>0</v>
      </c>
      <c r="ES787" s="101"/>
      <c r="ET787" s="192"/>
      <c r="EU787" s="101"/>
      <c r="EV787" s="92"/>
      <c r="EW787" s="101"/>
      <c r="EX787" s="92"/>
      <c r="EY787" s="103"/>
      <c r="EZ787" s="92"/>
      <c r="FA787" s="102"/>
      <c r="FB787" s="102"/>
      <c r="FC787" s="92"/>
      <c r="FD787" s="92"/>
      <c r="FE787" s="103"/>
      <c r="FF787" s="105"/>
      <c r="FG787" s="101"/>
      <c r="FH787" s="105"/>
      <c r="FI787" s="92"/>
      <c r="FJ787" s="94"/>
      <c r="FK787" s="92"/>
      <c r="FL787" s="97"/>
      <c r="FM787" s="98" t="s">
        <v>1530</v>
      </c>
      <c r="FN787" s="114"/>
      <c r="FO787" s="107" t="s">
        <v>807</v>
      </c>
      <c r="FP787" s="107" t="s">
        <v>807</v>
      </c>
      <c r="FQ787" s="107" t="s">
        <v>807</v>
      </c>
      <c r="FR787" s="107" t="s">
        <v>807</v>
      </c>
      <c r="FS787" s="92" t="s">
        <v>807</v>
      </c>
      <c r="FT787" s="107" t="s">
        <v>807</v>
      </c>
      <c r="FU787" s="92"/>
      <c r="GM787" s="102"/>
    </row>
    <row r="788" spans="1:195" s="75" customFormat="1" x14ac:dyDescent="0.25">
      <c r="A788" s="85">
        <v>2022</v>
      </c>
      <c r="B788" s="76">
        <v>44926</v>
      </c>
      <c r="C788" s="85" t="s">
        <v>121</v>
      </c>
      <c r="D788" s="85" t="s">
        <v>122</v>
      </c>
      <c r="E788" s="85" t="s">
        <v>123</v>
      </c>
      <c r="F788" s="77">
        <f t="shared" si="515"/>
        <v>787</v>
      </c>
      <c r="G788" s="85" t="s">
        <v>1586</v>
      </c>
      <c r="H788" s="85">
        <v>86</v>
      </c>
      <c r="I788" s="85" t="s">
        <v>797</v>
      </c>
      <c r="J788" s="217" t="s">
        <v>911</v>
      </c>
      <c r="K788" s="77" t="str">
        <f>VLOOKUP(J788,[1]CodMpios!$B$1075:$E$1087,4,FALSE)</f>
        <v>86568 - Puerto Asís</v>
      </c>
      <c r="L788" s="77" t="str">
        <f>VLOOKUP($J788,[1]Coord_Mpios_X_Y!$B$102:$K$114,9,FALSE)</f>
        <v>0,478611463602</v>
      </c>
      <c r="M788" s="77" t="str">
        <f>VLOOKUP($J788,[1]Coord_Mpios_X_Y!$B$102:$K$114,10,FALSE)</f>
        <v>-76,328200149562</v>
      </c>
      <c r="N788" s="86" t="s">
        <v>1775</v>
      </c>
      <c r="O788" s="86" t="s">
        <v>1776</v>
      </c>
      <c r="P788" s="218"/>
      <c r="Q788" s="85" t="s">
        <v>126</v>
      </c>
      <c r="R788" s="108">
        <v>59665523</v>
      </c>
      <c r="S788" s="62" t="str">
        <f t="shared" si="496"/>
        <v>CC59665523</v>
      </c>
      <c r="T788" s="91" t="s">
        <v>690</v>
      </c>
      <c r="U788" s="85" t="s">
        <v>1381</v>
      </c>
      <c r="V788" s="91" t="s">
        <v>437</v>
      </c>
      <c r="W788" s="85" t="s">
        <v>1382</v>
      </c>
      <c r="X788" s="87">
        <v>24334</v>
      </c>
      <c r="Y788" s="89">
        <f t="shared" si="511"/>
        <v>66</v>
      </c>
      <c r="Z788" s="63">
        <f>VLOOKUP($Y788,[1]Edades!$A$3:$H$153,4,FALSE)</f>
        <v>6</v>
      </c>
      <c r="AA788" s="63" t="str">
        <f>VLOOKUP($Y788,[1]Edades!$A$3:$H$153,6,FALSE)</f>
        <v>6 - Persona mayor</v>
      </c>
      <c r="AB788" s="63">
        <f>VLOOKUP($Y788,[1]Edades!$A$3:$H$153,7,FALSE)</f>
        <v>14</v>
      </c>
      <c r="AC788" s="63" t="str">
        <f>VLOOKUP($Y788,[1]Edades!$A$3:$H$153,8,FALSE)</f>
        <v>65-69</v>
      </c>
      <c r="AD788" s="91" t="s">
        <v>1590</v>
      </c>
      <c r="AE788" s="85">
        <v>2</v>
      </c>
      <c r="AF788" s="85" t="s">
        <v>807</v>
      </c>
      <c r="AG788" s="86" t="s">
        <v>1777</v>
      </c>
      <c r="AH788" s="85" t="s">
        <v>807</v>
      </c>
      <c r="AI788" s="85" t="s">
        <v>807</v>
      </c>
      <c r="AJ788" s="85" t="s">
        <v>807</v>
      </c>
      <c r="AK788" s="86" t="s">
        <v>1775</v>
      </c>
      <c r="AL788" s="86" t="s">
        <v>1602</v>
      </c>
      <c r="AM788" s="85" t="s">
        <v>1786</v>
      </c>
      <c r="AN788" s="85" t="s">
        <v>131</v>
      </c>
      <c r="AO788" s="85" t="s">
        <v>131</v>
      </c>
      <c r="AP788" s="85" t="s">
        <v>131</v>
      </c>
      <c r="AQ788" s="75" t="s">
        <v>1841</v>
      </c>
      <c r="AR788" s="53" t="str">
        <f t="shared" si="512"/>
        <v>86568 - Puerto Asís</v>
      </c>
      <c r="AS788" s="85" t="s">
        <v>1655</v>
      </c>
      <c r="AT788" s="88">
        <v>3213161865</v>
      </c>
      <c r="AU788" s="85" t="s">
        <v>1219</v>
      </c>
      <c r="AV788" s="85"/>
      <c r="AW788" s="85"/>
      <c r="AX788" s="85"/>
      <c r="AY788" s="85"/>
      <c r="AZ788" s="85"/>
      <c r="BA788" s="85">
        <v>86</v>
      </c>
      <c r="BB788" s="85" t="s">
        <v>1778</v>
      </c>
      <c r="BC788" s="85">
        <v>86568</v>
      </c>
      <c r="BD788" s="85" t="s">
        <v>1655</v>
      </c>
      <c r="BE788" s="89">
        <v>860010017201</v>
      </c>
      <c r="BF788" s="49" t="s">
        <v>1081</v>
      </c>
      <c r="BG788" s="85" t="s">
        <v>1779</v>
      </c>
      <c r="BH788" s="85" t="s">
        <v>1780</v>
      </c>
      <c r="BI788" s="85">
        <v>4201616</v>
      </c>
      <c r="BJ788" s="85"/>
      <c r="BK788" s="85"/>
      <c r="BL788" s="85" t="s">
        <v>807</v>
      </c>
      <c r="BM788" s="85" t="s">
        <v>130</v>
      </c>
      <c r="BN788" s="85" t="s">
        <v>132</v>
      </c>
      <c r="BO788" s="85">
        <v>0</v>
      </c>
      <c r="BP788" s="85" t="s">
        <v>132</v>
      </c>
      <c r="BQ788" s="85" t="s">
        <v>132</v>
      </c>
      <c r="BR788" s="85" t="s">
        <v>807</v>
      </c>
      <c r="BS788" s="85" t="s">
        <v>807</v>
      </c>
      <c r="BT788" s="90">
        <v>44847</v>
      </c>
      <c r="BU788" s="85" t="s">
        <v>1677</v>
      </c>
      <c r="BV788" s="85" t="s">
        <v>130</v>
      </c>
      <c r="BW788" s="85" t="s">
        <v>807</v>
      </c>
      <c r="BX788" s="85"/>
      <c r="BY788" s="85" t="s">
        <v>132</v>
      </c>
      <c r="BZ788" s="85" t="s">
        <v>807</v>
      </c>
      <c r="CA788" s="85" t="s">
        <v>807</v>
      </c>
      <c r="CB788" s="85"/>
      <c r="CC788" s="85"/>
      <c r="CD788" s="85" t="s">
        <v>131</v>
      </c>
      <c r="CE788" s="88" t="s">
        <v>1681</v>
      </c>
      <c r="CF788" s="80" t="str">
        <f t="shared" si="519"/>
        <v>HTA</v>
      </c>
      <c r="CG788" s="109">
        <v>66</v>
      </c>
      <c r="CH788" s="95">
        <v>155</v>
      </c>
      <c r="CI788" s="50">
        <f t="shared" si="497"/>
        <v>27.471383975026011</v>
      </c>
      <c r="CJ788" s="18" t="str">
        <f t="shared" si="498"/>
        <v>SOBREPESO</v>
      </c>
      <c r="CK788" s="95">
        <f>Hoja1!L790</f>
        <v>7</v>
      </c>
      <c r="CL788" s="10" t="s">
        <v>1112</v>
      </c>
      <c r="CM788" s="94" t="s">
        <v>1221</v>
      </c>
      <c r="CN788" s="92"/>
      <c r="CO788" s="75">
        <v>1</v>
      </c>
      <c r="CP788" s="119" t="str">
        <f t="shared" si="523"/>
        <v>01/01/1800</v>
      </c>
      <c r="CQ788" s="75">
        <v>2</v>
      </c>
      <c r="CR788" s="65" t="s">
        <v>1222</v>
      </c>
      <c r="CS788" s="75">
        <v>0</v>
      </c>
      <c r="CT788" s="110" t="s">
        <v>131</v>
      </c>
      <c r="CU788" s="93" t="s">
        <v>807</v>
      </c>
      <c r="CV788" s="92"/>
      <c r="CW788" s="102">
        <v>120</v>
      </c>
      <c r="CX788" s="102">
        <v>70</v>
      </c>
      <c r="CY788" s="93" t="s">
        <v>807</v>
      </c>
      <c r="CZ788" s="92" t="s">
        <v>130</v>
      </c>
      <c r="DA788" s="75" t="s">
        <v>807</v>
      </c>
      <c r="DB788" s="92">
        <v>0</v>
      </c>
      <c r="DC788" s="75" t="str">
        <f t="shared" si="499"/>
        <v/>
      </c>
      <c r="DD788" s="16" t="str">
        <f t="shared" si="500"/>
        <v/>
      </c>
      <c r="DE788" s="16" t="str">
        <f t="shared" si="501"/>
        <v/>
      </c>
      <c r="DF788" s="16" t="str">
        <f t="shared" si="516"/>
        <v/>
      </c>
      <c r="DG788" s="16" t="str">
        <f t="shared" si="514"/>
        <v xml:space="preserve"> +  +  + </v>
      </c>
      <c r="DH788" s="16" t="str">
        <f>E788</f>
        <v>HTA</v>
      </c>
      <c r="DI788" s="98">
        <v>43351</v>
      </c>
      <c r="DJ788" s="75" t="str">
        <f t="shared" si="502"/>
        <v>SI</v>
      </c>
      <c r="DL788" s="98"/>
      <c r="DM788" s="98">
        <v>43346</v>
      </c>
      <c r="DN788" s="75" t="str">
        <f t="shared" si="503"/>
        <v>SI</v>
      </c>
      <c r="DO788" s="98"/>
      <c r="DP788" s="75" t="str">
        <f t="shared" si="504"/>
        <v>NO</v>
      </c>
      <c r="DQ788" s="98"/>
      <c r="DR788" s="75" t="str">
        <f t="shared" si="505"/>
        <v>NO</v>
      </c>
      <c r="DS788" s="98">
        <v>43417</v>
      </c>
      <c r="DT788" s="75" t="str">
        <f t="shared" si="506"/>
        <v>SI</v>
      </c>
      <c r="DU788" s="98"/>
      <c r="DV788" s="75" t="str">
        <f t="shared" si="507"/>
        <v>NO</v>
      </c>
      <c r="DW788" s="98"/>
      <c r="DX788" s="75" t="str">
        <f t="shared" si="508"/>
        <v>NO</v>
      </c>
      <c r="DY788" s="98">
        <v>44811</v>
      </c>
      <c r="DZ788" s="75" t="str">
        <f t="shared" si="509"/>
        <v>SI</v>
      </c>
      <c r="EA788" s="98"/>
      <c r="EB788" s="75" t="str">
        <f t="shared" si="510"/>
        <v>NO</v>
      </c>
      <c r="EC788" s="98" t="s">
        <v>807</v>
      </c>
      <c r="ED788" s="92" t="s">
        <v>1530</v>
      </c>
      <c r="EE788" s="92"/>
      <c r="EF788" s="98" t="s">
        <v>807</v>
      </c>
      <c r="EG788" s="94"/>
      <c r="EH788" s="99"/>
      <c r="EI788" s="99" t="s">
        <v>807</v>
      </c>
      <c r="EJ788" s="99"/>
      <c r="EK788" s="101">
        <v>44803</v>
      </c>
      <c r="EL788" s="92">
        <v>0.83</v>
      </c>
      <c r="EM788" s="103">
        <v>44749</v>
      </c>
      <c r="EN788" s="102">
        <v>90</v>
      </c>
      <c r="EO788" s="101">
        <v>44803</v>
      </c>
      <c r="EP788" s="92">
        <v>179</v>
      </c>
      <c r="EQ788" s="101">
        <v>44803</v>
      </c>
      <c r="ER788" s="99">
        <f t="shared" si="520"/>
        <v>41.400000000000006</v>
      </c>
      <c r="ES788" s="101">
        <v>44803</v>
      </c>
      <c r="ET788" s="192">
        <v>121</v>
      </c>
      <c r="EU788" s="101">
        <v>44803</v>
      </c>
      <c r="EV788" s="92">
        <v>83</v>
      </c>
      <c r="EW788" s="101">
        <v>44803</v>
      </c>
      <c r="EX788" s="92"/>
      <c r="EY788" s="103"/>
      <c r="EZ788" s="92"/>
      <c r="FA788" s="102"/>
      <c r="FB788" s="102"/>
      <c r="FC788" s="92"/>
      <c r="FD788" s="92"/>
      <c r="FE788" s="103">
        <v>44803</v>
      </c>
      <c r="FF788" s="105">
        <v>2</v>
      </c>
      <c r="FG788" s="101">
        <v>44803</v>
      </c>
      <c r="FH788" s="104" t="s">
        <v>2103</v>
      </c>
      <c r="FI788" s="92"/>
      <c r="FJ788" s="94"/>
      <c r="FK788" s="92"/>
      <c r="FL788" s="97">
        <v>44847</v>
      </c>
      <c r="FM788" s="98" t="s">
        <v>1530</v>
      </c>
      <c r="FN788" s="97">
        <v>44939</v>
      </c>
      <c r="FO788" s="107"/>
      <c r="FP788" s="92" t="s">
        <v>132</v>
      </c>
      <c r="FQ788" s="92" t="s">
        <v>132</v>
      </c>
      <c r="FR788" s="92" t="s">
        <v>132</v>
      </c>
      <c r="FS788" s="107" t="s">
        <v>807</v>
      </c>
      <c r="FT788" s="92" t="s">
        <v>132</v>
      </c>
      <c r="FU788" s="92"/>
      <c r="GM788" s="102"/>
    </row>
    <row r="789" spans="1:195" s="75" customFormat="1" x14ac:dyDescent="0.25">
      <c r="A789" s="85">
        <v>2022</v>
      </c>
      <c r="B789" s="76">
        <v>44926</v>
      </c>
      <c r="C789" s="85" t="s">
        <v>121</v>
      </c>
      <c r="D789" s="85" t="s">
        <v>122</v>
      </c>
      <c r="E789" s="85" t="s">
        <v>1474</v>
      </c>
      <c r="F789" s="77">
        <f t="shared" si="515"/>
        <v>788</v>
      </c>
      <c r="G789" s="85" t="s">
        <v>1586</v>
      </c>
      <c r="H789" s="85">
        <v>86</v>
      </c>
      <c r="I789" s="85" t="s">
        <v>797</v>
      </c>
      <c r="J789" s="217" t="s">
        <v>899</v>
      </c>
      <c r="K789" s="77" t="str">
        <f>VLOOKUP(J789,[1]CodMpios!$B$1075:$E$1087,4,FALSE)</f>
        <v>86320 - Orito</v>
      </c>
      <c r="L789" s="77" t="str">
        <f>VLOOKUP($J789,[1]Coord_Mpios_X_Y!$B$102:$K$114,9,FALSE)</f>
        <v>0,673756322544</v>
      </c>
      <c r="M789" s="77" t="str">
        <f>VLOOKUP($J789,[1]Coord_Mpios_X_Y!$B$102:$K$114,10,FALSE)</f>
        <v>-76,943139228782</v>
      </c>
      <c r="N789" s="86" t="s">
        <v>1775</v>
      </c>
      <c r="O789" s="86" t="s">
        <v>1776</v>
      </c>
      <c r="P789" s="218"/>
      <c r="Q789" s="85" t="s">
        <v>126</v>
      </c>
      <c r="R789" s="88">
        <v>59671014</v>
      </c>
      <c r="S789" s="62" t="str">
        <f t="shared" si="496"/>
        <v>CC59671014</v>
      </c>
      <c r="T789" s="91" t="s">
        <v>133</v>
      </c>
      <c r="U789" s="85" t="s">
        <v>476</v>
      </c>
      <c r="V789" s="91" t="s">
        <v>1409</v>
      </c>
      <c r="W789" s="85" t="s">
        <v>721</v>
      </c>
      <c r="X789" s="87">
        <v>27030</v>
      </c>
      <c r="Y789" s="89">
        <f t="shared" si="511"/>
        <v>74</v>
      </c>
      <c r="Z789" s="63">
        <f>VLOOKUP($Y789,[1]Edades!$A$3:$H$153,4,FALSE)</f>
        <v>6</v>
      </c>
      <c r="AA789" s="63" t="str">
        <f>VLOOKUP($Y789,[1]Edades!$A$3:$H$153,6,FALSE)</f>
        <v>6 - Persona mayor</v>
      </c>
      <c r="AB789" s="63">
        <f>VLOOKUP($Y789,[1]Edades!$A$3:$H$153,7,FALSE)</f>
        <v>15</v>
      </c>
      <c r="AC789" s="63" t="str">
        <f>VLOOKUP($Y789,[1]Edades!$A$3:$H$153,8,FALSE)</f>
        <v>70-74</v>
      </c>
      <c r="AD789" s="91" t="s">
        <v>1590</v>
      </c>
      <c r="AE789" s="85">
        <v>2</v>
      </c>
      <c r="AF789" s="85" t="s">
        <v>807</v>
      </c>
      <c r="AG789" s="86" t="s">
        <v>212</v>
      </c>
      <c r="AH789" s="86" t="s">
        <v>130</v>
      </c>
      <c r="AI789" s="85" t="s">
        <v>807</v>
      </c>
      <c r="AJ789" s="85" t="s">
        <v>807</v>
      </c>
      <c r="AK789" s="86" t="s">
        <v>1775</v>
      </c>
      <c r="AL789" s="86" t="s">
        <v>1601</v>
      </c>
      <c r="AM789" s="85" t="s">
        <v>1786</v>
      </c>
      <c r="AN789" s="85" t="s">
        <v>131</v>
      </c>
      <c r="AO789" s="85" t="s">
        <v>131</v>
      </c>
      <c r="AP789" s="85" t="s">
        <v>131</v>
      </c>
      <c r="AQ789" s="86" t="s">
        <v>1787</v>
      </c>
      <c r="AR789" s="53" t="str">
        <f t="shared" si="512"/>
        <v>86320 - Orito</v>
      </c>
      <c r="AS789" s="85" t="s">
        <v>1608</v>
      </c>
      <c r="AT789" s="88">
        <v>3214425261</v>
      </c>
      <c r="AU789" s="85" t="s">
        <v>1219</v>
      </c>
      <c r="AV789" s="85"/>
      <c r="AW789" s="85"/>
      <c r="AX789" s="85"/>
      <c r="AY789" s="85"/>
      <c r="AZ789" s="85"/>
      <c r="BA789" s="85">
        <v>86</v>
      </c>
      <c r="BB789" s="85" t="s">
        <v>1778</v>
      </c>
      <c r="BC789" s="85">
        <v>86320</v>
      </c>
      <c r="BD789" s="85" t="s">
        <v>1608</v>
      </c>
      <c r="BE789" s="89">
        <v>860010017201</v>
      </c>
      <c r="BF789" s="49" t="s">
        <v>1082</v>
      </c>
      <c r="BG789" s="85" t="s">
        <v>1779</v>
      </c>
      <c r="BH789" s="85" t="s">
        <v>1780</v>
      </c>
      <c r="BI789" s="85">
        <v>4201616</v>
      </c>
      <c r="BJ789" s="85"/>
      <c r="BK789" s="85"/>
      <c r="BL789" s="85" t="s">
        <v>807</v>
      </c>
      <c r="BM789" s="88" t="s">
        <v>132</v>
      </c>
      <c r="BN789" s="85" t="s">
        <v>132</v>
      </c>
      <c r="BO789" s="85">
        <v>0</v>
      </c>
      <c r="BP789" s="85" t="s">
        <v>132</v>
      </c>
      <c r="BQ789" s="85" t="s">
        <v>132</v>
      </c>
      <c r="BR789" s="85" t="s">
        <v>807</v>
      </c>
      <c r="BS789" s="85" t="s">
        <v>807</v>
      </c>
      <c r="BT789" s="90"/>
      <c r="BU789" s="85" t="s">
        <v>1677</v>
      </c>
      <c r="BV789" s="85" t="s">
        <v>130</v>
      </c>
      <c r="BW789" s="91" t="s">
        <v>1808</v>
      </c>
      <c r="BX789" s="85"/>
      <c r="BY789" s="85" t="s">
        <v>132</v>
      </c>
      <c r="BZ789" s="85" t="s">
        <v>807</v>
      </c>
      <c r="CA789" s="85" t="s">
        <v>807</v>
      </c>
      <c r="CB789" s="85"/>
      <c r="CC789" s="85"/>
      <c r="CD789" s="85" t="s">
        <v>131</v>
      </c>
      <c r="CE789" s="88" t="s">
        <v>1681</v>
      </c>
      <c r="CF789" s="80" t="str">
        <f t="shared" si="519"/>
        <v>DM</v>
      </c>
      <c r="CG789" s="98"/>
      <c r="CH789" s="98"/>
      <c r="CI789" s="50" t="e">
        <f t="shared" si="497"/>
        <v>#DIV/0!</v>
      </c>
      <c r="CJ789" s="18" t="str">
        <f t="shared" si="498"/>
        <v>SIN DATO</v>
      </c>
      <c r="CK789" s="95" t="e">
        <f>Hoja1!L791</f>
        <v>#NUM!</v>
      </c>
      <c r="CL789" s="10" t="s">
        <v>807</v>
      </c>
      <c r="CM789" s="94" t="s">
        <v>1221</v>
      </c>
      <c r="CN789" s="92"/>
      <c r="CO789" s="92">
        <v>2</v>
      </c>
      <c r="CP789" s="65" t="s">
        <v>1222</v>
      </c>
      <c r="CQ789" s="75">
        <v>1</v>
      </c>
      <c r="CR789" s="94" t="s">
        <v>1221</v>
      </c>
      <c r="CS789" s="75">
        <v>1</v>
      </c>
      <c r="CT789" s="92" t="s">
        <v>1709</v>
      </c>
      <c r="CU789" s="93" t="s">
        <v>807</v>
      </c>
      <c r="CV789" s="92"/>
      <c r="CW789" s="93"/>
      <c r="CX789" s="93"/>
      <c r="CY789" s="93" t="s">
        <v>807</v>
      </c>
      <c r="CZ789" s="92" t="s">
        <v>130</v>
      </c>
      <c r="DA789" s="75" t="s">
        <v>807</v>
      </c>
      <c r="DB789" s="92">
        <v>0</v>
      </c>
      <c r="DC789" s="75" t="str">
        <f t="shared" si="499"/>
        <v/>
      </c>
      <c r="DD789" s="16" t="str">
        <f t="shared" si="500"/>
        <v/>
      </c>
      <c r="DE789" s="16" t="str">
        <f t="shared" si="501"/>
        <v/>
      </c>
      <c r="DF789" s="16" t="str">
        <f t="shared" si="516"/>
        <v/>
      </c>
      <c r="DG789" s="16" t="str">
        <f t="shared" si="514"/>
        <v xml:space="preserve"> +  +  + </v>
      </c>
      <c r="DH789" s="16" t="str">
        <f>E789</f>
        <v>DM</v>
      </c>
      <c r="DI789" s="98"/>
      <c r="DJ789" s="75" t="str">
        <f t="shared" si="502"/>
        <v>NO</v>
      </c>
      <c r="DL789" s="98"/>
      <c r="DM789" s="98">
        <v>44103</v>
      </c>
      <c r="DN789" s="75" t="str">
        <f t="shared" si="503"/>
        <v>SI</v>
      </c>
      <c r="DO789" s="98"/>
      <c r="DP789" s="75" t="str">
        <f t="shared" si="504"/>
        <v>NO</v>
      </c>
      <c r="DQ789" s="98"/>
      <c r="DR789" s="75" t="str">
        <f t="shared" si="505"/>
        <v>NO</v>
      </c>
      <c r="DS789" s="98"/>
      <c r="DT789" s="75" t="str">
        <f t="shared" si="506"/>
        <v>NO</v>
      </c>
      <c r="DU789" s="98"/>
      <c r="DV789" s="75" t="str">
        <f t="shared" si="507"/>
        <v>NO</v>
      </c>
      <c r="DW789" s="98"/>
      <c r="DX789" s="75" t="str">
        <f t="shared" si="508"/>
        <v>NO</v>
      </c>
      <c r="DY789" s="98"/>
      <c r="DZ789" s="75" t="str">
        <f t="shared" si="509"/>
        <v>NO</v>
      </c>
      <c r="EA789" s="98"/>
      <c r="EB789" s="75" t="str">
        <f t="shared" si="510"/>
        <v>NO</v>
      </c>
      <c r="EC789" s="98" t="s">
        <v>807</v>
      </c>
      <c r="ED789" s="92" t="s">
        <v>1530</v>
      </c>
      <c r="EE789" s="92"/>
      <c r="EF789" s="98" t="s">
        <v>807</v>
      </c>
      <c r="EG789" s="94"/>
      <c r="EH789" s="99" t="s">
        <v>131</v>
      </c>
      <c r="EI789" s="99" t="s">
        <v>807</v>
      </c>
      <c r="EJ789" s="99"/>
      <c r="EK789" s="111">
        <v>44071</v>
      </c>
      <c r="EL789" s="92">
        <v>1.1000000000000001</v>
      </c>
      <c r="EM789" s="112">
        <v>44071</v>
      </c>
      <c r="EN789" s="102">
        <v>268</v>
      </c>
      <c r="EO789" s="101"/>
      <c r="EP789" s="92"/>
      <c r="EQ789" s="101"/>
      <c r="ER789" s="99">
        <f t="shared" si="520"/>
        <v>0</v>
      </c>
      <c r="ES789" s="101"/>
      <c r="ET789" s="192"/>
      <c r="EU789" s="101"/>
      <c r="EV789" s="92"/>
      <c r="EW789" s="101"/>
      <c r="EX789" s="92"/>
      <c r="EY789" s="103">
        <v>44105</v>
      </c>
      <c r="EZ789" s="92">
        <v>11.6</v>
      </c>
      <c r="FA789" s="102"/>
      <c r="FB789" s="102"/>
      <c r="FC789" s="92"/>
      <c r="FD789" s="92"/>
      <c r="FE789" s="103"/>
      <c r="FF789" s="105"/>
      <c r="FG789" s="101"/>
      <c r="FH789" s="105"/>
      <c r="FI789" s="92"/>
      <c r="FJ789" s="94"/>
      <c r="FK789" s="92"/>
      <c r="FL789" s="98"/>
      <c r="FM789" s="98" t="s">
        <v>1530</v>
      </c>
      <c r="FN789" s="114"/>
      <c r="FO789" s="107" t="s">
        <v>807</v>
      </c>
      <c r="FP789" s="92" t="s">
        <v>132</v>
      </c>
      <c r="FQ789" s="92" t="s">
        <v>132</v>
      </c>
      <c r="FR789" s="92" t="s">
        <v>132</v>
      </c>
      <c r="FS789" s="107" t="s">
        <v>807</v>
      </c>
      <c r="FT789" s="92" t="s">
        <v>132</v>
      </c>
      <c r="FU789" s="92"/>
      <c r="GM789" s="102"/>
    </row>
    <row r="790" spans="1:195" s="75" customFormat="1" x14ac:dyDescent="0.25">
      <c r="A790" s="85">
        <v>2022</v>
      </c>
      <c r="B790" s="76">
        <v>44926</v>
      </c>
      <c r="C790" s="85" t="s">
        <v>121</v>
      </c>
      <c r="D790" s="85" t="s">
        <v>122</v>
      </c>
      <c r="E790" s="85" t="s">
        <v>1475</v>
      </c>
      <c r="F790" s="77">
        <f t="shared" si="515"/>
        <v>789</v>
      </c>
      <c r="G790" s="85" t="s">
        <v>1586</v>
      </c>
      <c r="H790" s="85">
        <v>86</v>
      </c>
      <c r="I790" s="85" t="s">
        <v>797</v>
      </c>
      <c r="J790" s="217" t="s">
        <v>911</v>
      </c>
      <c r="K790" s="77" t="str">
        <f>VLOOKUP(J790,[1]CodMpios!$B$1075:$E$1087,4,FALSE)</f>
        <v>86568 - Puerto Asís</v>
      </c>
      <c r="L790" s="77" t="str">
        <f>VLOOKUP($J790,[1]Coord_Mpios_X_Y!$B$102:$K$114,9,FALSE)</f>
        <v>0,478611463602</v>
      </c>
      <c r="M790" s="77" t="str">
        <f>VLOOKUP($J790,[1]Coord_Mpios_X_Y!$B$102:$K$114,10,FALSE)</f>
        <v>-76,328200149562</v>
      </c>
      <c r="N790" s="86" t="s">
        <v>1775</v>
      </c>
      <c r="O790" s="86" t="s">
        <v>1776</v>
      </c>
      <c r="P790" s="218"/>
      <c r="Q790" s="85" t="s">
        <v>126</v>
      </c>
      <c r="R790" s="108">
        <v>69015834</v>
      </c>
      <c r="S790" s="62" t="str">
        <f t="shared" si="496"/>
        <v>CC69015834</v>
      </c>
      <c r="T790" s="91" t="s">
        <v>372</v>
      </c>
      <c r="U790" s="85" t="s">
        <v>530</v>
      </c>
      <c r="V790" s="91" t="s">
        <v>920</v>
      </c>
      <c r="W790" s="85" t="s">
        <v>528</v>
      </c>
      <c r="X790" s="87">
        <v>26440</v>
      </c>
      <c r="Y790" s="89">
        <f t="shared" si="511"/>
        <v>72</v>
      </c>
      <c r="Z790" s="63">
        <f>VLOOKUP($Y790,[1]Edades!$A$3:$H$153,4,FALSE)</f>
        <v>6</v>
      </c>
      <c r="AA790" s="63" t="str">
        <f>VLOOKUP($Y790,[1]Edades!$A$3:$H$153,6,FALSE)</f>
        <v>6 - Persona mayor</v>
      </c>
      <c r="AB790" s="63">
        <f>VLOOKUP($Y790,[1]Edades!$A$3:$H$153,7,FALSE)</f>
        <v>15</v>
      </c>
      <c r="AC790" s="63" t="str">
        <f>VLOOKUP($Y790,[1]Edades!$A$3:$H$153,8,FALSE)</f>
        <v>70-74</v>
      </c>
      <c r="AD790" s="91" t="s">
        <v>1590</v>
      </c>
      <c r="AE790" s="85">
        <v>2</v>
      </c>
      <c r="AF790" s="85" t="s">
        <v>807</v>
      </c>
      <c r="AG790" s="86" t="s">
        <v>212</v>
      </c>
      <c r="AH790" s="86" t="s">
        <v>130</v>
      </c>
      <c r="AI790" s="85" t="s">
        <v>807</v>
      </c>
      <c r="AJ790" s="85" t="s">
        <v>807</v>
      </c>
      <c r="AK790" s="86" t="s">
        <v>1775</v>
      </c>
      <c r="AL790" s="86" t="s">
        <v>1600</v>
      </c>
      <c r="AM790" s="85" t="s">
        <v>1786</v>
      </c>
      <c r="AN790" s="85" t="s">
        <v>131</v>
      </c>
      <c r="AO790" s="85" t="s">
        <v>131</v>
      </c>
      <c r="AP790" s="85" t="s">
        <v>131</v>
      </c>
      <c r="AQ790" s="75" t="s">
        <v>1841</v>
      </c>
      <c r="AR790" s="53" t="str">
        <f t="shared" si="512"/>
        <v>86568 - Puerto Asís</v>
      </c>
      <c r="AS790" s="85" t="s">
        <v>1655</v>
      </c>
      <c r="AT790" s="85">
        <v>3114642763</v>
      </c>
      <c r="AU790" s="85" t="s">
        <v>1219</v>
      </c>
      <c r="AV790" s="85"/>
      <c r="AW790" s="85"/>
      <c r="AX790" s="85"/>
      <c r="AY790" s="85"/>
      <c r="AZ790" s="85"/>
      <c r="BA790" s="85">
        <v>86</v>
      </c>
      <c r="BB790" s="85" t="s">
        <v>1778</v>
      </c>
      <c r="BC790" s="85">
        <v>86568</v>
      </c>
      <c r="BD790" s="85" t="s">
        <v>1655</v>
      </c>
      <c r="BE790" s="89">
        <v>860010017201</v>
      </c>
      <c r="BF790" s="49" t="s">
        <v>1081</v>
      </c>
      <c r="BG790" s="85" t="s">
        <v>1779</v>
      </c>
      <c r="BH790" s="85" t="s">
        <v>1780</v>
      </c>
      <c r="BI790" s="85">
        <v>4201616</v>
      </c>
      <c r="BJ790" s="85"/>
      <c r="BK790" s="85"/>
      <c r="BL790" s="85" t="s">
        <v>807</v>
      </c>
      <c r="BM790" s="85" t="s">
        <v>130</v>
      </c>
      <c r="BN790" s="85" t="s">
        <v>132</v>
      </c>
      <c r="BO790" s="85">
        <v>0</v>
      </c>
      <c r="BP790" s="85" t="s">
        <v>132</v>
      </c>
      <c r="BQ790" s="85" t="s">
        <v>132</v>
      </c>
      <c r="BR790" s="85" t="s">
        <v>807</v>
      </c>
      <c r="BS790" s="85" t="s">
        <v>807</v>
      </c>
      <c r="BT790" s="90">
        <v>44673</v>
      </c>
      <c r="BU790" s="85" t="s">
        <v>1677</v>
      </c>
      <c r="BV790" s="85" t="s">
        <v>130</v>
      </c>
      <c r="BW790" s="91" t="s">
        <v>1808</v>
      </c>
      <c r="BX790" s="85"/>
      <c r="BY790" s="85" t="s">
        <v>132</v>
      </c>
      <c r="BZ790" s="85" t="s">
        <v>807</v>
      </c>
      <c r="CA790" s="85" t="s">
        <v>807</v>
      </c>
      <c r="CB790" s="85"/>
      <c r="CC790" s="85"/>
      <c r="CD790" s="85" t="s">
        <v>131</v>
      </c>
      <c r="CE790" s="88" t="s">
        <v>1681</v>
      </c>
      <c r="CF790" s="80" t="str">
        <f t="shared" si="519"/>
        <v>HTA + DM</v>
      </c>
      <c r="CG790" s="109">
        <v>77</v>
      </c>
      <c r="CH790" s="95">
        <v>160</v>
      </c>
      <c r="CI790" s="50">
        <f t="shared" si="497"/>
        <v>30.078124999999993</v>
      </c>
      <c r="CJ790" s="18" t="str">
        <f t="shared" si="498"/>
        <v>OBESIDAD</v>
      </c>
      <c r="CK790" s="95">
        <f>Hoja1!L792</f>
        <v>27</v>
      </c>
      <c r="CL790" s="10" t="s">
        <v>1115</v>
      </c>
      <c r="CM790" s="94" t="s">
        <v>1221</v>
      </c>
      <c r="CN790" s="92"/>
      <c r="CO790" s="75">
        <v>1</v>
      </c>
      <c r="CP790" s="98">
        <v>36892</v>
      </c>
      <c r="CQ790" s="75">
        <v>1</v>
      </c>
      <c r="CR790" s="98">
        <v>43313</v>
      </c>
      <c r="CS790" s="75">
        <v>1</v>
      </c>
      <c r="CT790" s="110" t="s">
        <v>1707</v>
      </c>
      <c r="CU790" s="93" t="s">
        <v>807</v>
      </c>
      <c r="CV790" s="92"/>
      <c r="CW790" s="102">
        <v>110</v>
      </c>
      <c r="CX790" s="102">
        <v>70</v>
      </c>
      <c r="CY790" s="93" t="s">
        <v>807</v>
      </c>
      <c r="CZ790" s="92" t="s">
        <v>132</v>
      </c>
      <c r="DA790" s="75" t="s">
        <v>807</v>
      </c>
      <c r="DB790" s="92">
        <v>0</v>
      </c>
      <c r="DC790" s="75" t="str">
        <f t="shared" si="499"/>
        <v/>
      </c>
      <c r="DD790" s="16" t="str">
        <f t="shared" si="500"/>
        <v/>
      </c>
      <c r="DE790" s="16" t="str">
        <f t="shared" si="501"/>
        <v/>
      </c>
      <c r="DF790" s="16" t="str">
        <f t="shared" si="516"/>
        <v/>
      </c>
      <c r="DG790" s="16" t="str">
        <f t="shared" si="514"/>
        <v xml:space="preserve"> +  +  + </v>
      </c>
      <c r="DH790" s="16" t="str">
        <f>E790</f>
        <v>HTA + DM</v>
      </c>
      <c r="DI790" s="98">
        <v>43196</v>
      </c>
      <c r="DJ790" s="75" t="str">
        <f t="shared" si="502"/>
        <v>SI</v>
      </c>
      <c r="DL790" s="98"/>
      <c r="DM790" s="98">
        <v>44033</v>
      </c>
      <c r="DN790" s="75" t="str">
        <f t="shared" si="503"/>
        <v>SI</v>
      </c>
      <c r="DO790" s="98"/>
      <c r="DP790" s="75" t="str">
        <f t="shared" si="504"/>
        <v>NO</v>
      </c>
      <c r="DQ790" s="98"/>
      <c r="DR790" s="75" t="str">
        <f t="shared" si="505"/>
        <v>NO</v>
      </c>
      <c r="DS790" s="98">
        <v>43559</v>
      </c>
      <c r="DT790" s="75" t="str">
        <f t="shared" si="506"/>
        <v>SI</v>
      </c>
      <c r="DU790" s="98"/>
      <c r="DV790" s="75" t="str">
        <f t="shared" si="507"/>
        <v>NO</v>
      </c>
      <c r="DW790" s="98"/>
      <c r="DX790" s="75" t="str">
        <f t="shared" si="508"/>
        <v>NO</v>
      </c>
      <c r="DY790" s="98">
        <v>44672</v>
      </c>
      <c r="DZ790" s="75" t="str">
        <f t="shared" si="509"/>
        <v>SI</v>
      </c>
      <c r="EA790" s="98"/>
      <c r="EB790" s="75" t="str">
        <f t="shared" si="510"/>
        <v>NO</v>
      </c>
      <c r="EC790" s="98" t="s">
        <v>807</v>
      </c>
      <c r="ED790" s="92" t="s">
        <v>1530</v>
      </c>
      <c r="EE790" s="92"/>
      <c r="EF790" s="98" t="s">
        <v>807</v>
      </c>
      <c r="EG790" s="94"/>
      <c r="EH790" s="99"/>
      <c r="EI790" s="99" t="s">
        <v>807</v>
      </c>
      <c r="EJ790" s="99"/>
      <c r="EK790" s="101">
        <v>44649</v>
      </c>
      <c r="EL790" s="92">
        <v>0.5</v>
      </c>
      <c r="EM790" s="103">
        <v>44649</v>
      </c>
      <c r="EN790" s="102">
        <v>91</v>
      </c>
      <c r="EO790" s="101">
        <v>43907</v>
      </c>
      <c r="EP790" s="92">
        <v>212</v>
      </c>
      <c r="EQ790" s="101">
        <v>44649</v>
      </c>
      <c r="ER790" s="99">
        <f t="shared" si="520"/>
        <v>138.19999999999999</v>
      </c>
      <c r="ES790" s="101">
        <v>44649</v>
      </c>
      <c r="ET790" s="192">
        <v>49</v>
      </c>
      <c r="EU790" s="101">
        <v>44649</v>
      </c>
      <c r="EV790" s="92">
        <v>124</v>
      </c>
      <c r="EW790" s="101">
        <v>43888</v>
      </c>
      <c r="EX790" s="92"/>
      <c r="EY790" s="103">
        <v>44649</v>
      </c>
      <c r="EZ790" s="92">
        <v>7.1</v>
      </c>
      <c r="FA790" s="102"/>
      <c r="FB790" s="102"/>
      <c r="FC790" s="92"/>
      <c r="FD790" s="92"/>
      <c r="FE790" s="103">
        <v>44649</v>
      </c>
      <c r="FF790" s="105">
        <v>6.9</v>
      </c>
      <c r="FG790" s="101">
        <v>44649</v>
      </c>
      <c r="FH790" s="118" t="s">
        <v>2158</v>
      </c>
      <c r="FI790" s="92"/>
      <c r="FJ790" s="94"/>
      <c r="FK790" s="92"/>
      <c r="FL790" s="97">
        <v>44673</v>
      </c>
      <c r="FM790" s="98" t="s">
        <v>1530</v>
      </c>
      <c r="FN790" s="97">
        <v>44764</v>
      </c>
      <c r="FO790" s="107" t="s">
        <v>807</v>
      </c>
      <c r="FP790" s="92" t="s">
        <v>132</v>
      </c>
      <c r="FQ790" s="92" t="s">
        <v>132</v>
      </c>
      <c r="FR790" s="92" t="s">
        <v>132</v>
      </c>
      <c r="FS790" s="107" t="s">
        <v>807</v>
      </c>
      <c r="FT790" s="92" t="s">
        <v>132</v>
      </c>
      <c r="FU790" s="92"/>
      <c r="GM790" s="102"/>
    </row>
    <row r="791" spans="1:195" s="75" customFormat="1" x14ac:dyDescent="0.25">
      <c r="A791" s="85">
        <v>2022</v>
      </c>
      <c r="B791" s="76">
        <v>44926</v>
      </c>
      <c r="C791" s="85" t="s">
        <v>121</v>
      </c>
      <c r="D791" s="85" t="s">
        <v>122</v>
      </c>
      <c r="E791" s="85" t="s">
        <v>123</v>
      </c>
      <c r="F791" s="77">
        <f t="shared" si="515"/>
        <v>790</v>
      </c>
      <c r="G791" s="85" t="s">
        <v>1586</v>
      </c>
      <c r="H791" s="85">
        <v>86</v>
      </c>
      <c r="I791" s="85" t="s">
        <v>797</v>
      </c>
      <c r="J791" s="217" t="s">
        <v>1058</v>
      </c>
      <c r="K791" s="77" t="str">
        <f>VLOOKUP(J791,[1]CodMpios!$B$1075:$E$1087,4,FALSE)</f>
        <v>86865 - Valle Del Guamuez</v>
      </c>
      <c r="L791" s="77" t="str">
        <f>VLOOKUP($J791,[1]Coord_Mpios_X_Y!$B$102:$K$114,9,FALSE)</f>
        <v>0,412963687717</v>
      </c>
      <c r="M791" s="77" t="str">
        <f>VLOOKUP($J791,[1]Coord_Mpios_X_Y!$B$102:$K$114,10,FALSE)</f>
        <v>-76,884092895363</v>
      </c>
      <c r="N791" s="86" t="s">
        <v>1775</v>
      </c>
      <c r="O791" s="86" t="s">
        <v>1776</v>
      </c>
      <c r="P791" s="218"/>
      <c r="Q791" s="85" t="s">
        <v>126</v>
      </c>
      <c r="R791" s="108">
        <v>69085122</v>
      </c>
      <c r="S791" s="62" t="str">
        <f t="shared" si="496"/>
        <v>CC69085122</v>
      </c>
      <c r="T791" s="91" t="s">
        <v>533</v>
      </c>
      <c r="U791" s="85" t="s">
        <v>440</v>
      </c>
      <c r="V791" s="85" t="s">
        <v>1432</v>
      </c>
      <c r="W791" s="85" t="s">
        <v>177</v>
      </c>
      <c r="X791" s="193">
        <v>26569</v>
      </c>
      <c r="Y791" s="89">
        <f t="shared" si="511"/>
        <v>72</v>
      </c>
      <c r="Z791" s="63">
        <f>VLOOKUP($Y791,[1]Edades!$A$3:$H$153,4,FALSE)</f>
        <v>6</v>
      </c>
      <c r="AA791" s="63" t="str">
        <f>VLOOKUP($Y791,[1]Edades!$A$3:$H$153,6,FALSE)</f>
        <v>6 - Persona mayor</v>
      </c>
      <c r="AB791" s="63">
        <f>VLOOKUP($Y791,[1]Edades!$A$3:$H$153,7,FALSE)</f>
        <v>15</v>
      </c>
      <c r="AC791" s="63" t="str">
        <f>VLOOKUP($Y791,[1]Edades!$A$3:$H$153,8,FALSE)</f>
        <v>70-74</v>
      </c>
      <c r="AD791" s="91" t="s">
        <v>1590</v>
      </c>
      <c r="AE791" s="85">
        <v>2</v>
      </c>
      <c r="AF791" s="85" t="s">
        <v>807</v>
      </c>
      <c r="AG791" s="86" t="s">
        <v>1864</v>
      </c>
      <c r="AH791" s="86" t="s">
        <v>130</v>
      </c>
      <c r="AI791" s="85" t="s">
        <v>807</v>
      </c>
      <c r="AJ791" s="85" t="s">
        <v>807</v>
      </c>
      <c r="AK791" s="86" t="s">
        <v>1775</v>
      </c>
      <c r="AL791" s="85" t="s">
        <v>807</v>
      </c>
      <c r="AM791" s="85" t="s">
        <v>1786</v>
      </c>
      <c r="AN791" s="85" t="s">
        <v>131</v>
      </c>
      <c r="AO791" s="85" t="s">
        <v>131</v>
      </c>
      <c r="AP791" s="85" t="s">
        <v>131</v>
      </c>
      <c r="AQ791" s="75" t="s">
        <v>1841</v>
      </c>
      <c r="AR791" s="53" t="str">
        <f t="shared" si="512"/>
        <v>86865 - Valle Del Guamuez</v>
      </c>
      <c r="AS791" s="85" t="s">
        <v>1668</v>
      </c>
      <c r="AT791" s="88">
        <v>3202935614</v>
      </c>
      <c r="AU791" s="85" t="s">
        <v>1219</v>
      </c>
      <c r="AV791" s="85"/>
      <c r="AW791" s="85"/>
      <c r="AX791" s="85"/>
      <c r="AY791" s="85"/>
      <c r="AZ791" s="85"/>
      <c r="BA791" s="85">
        <v>86</v>
      </c>
      <c r="BB791" s="85" t="s">
        <v>1778</v>
      </c>
      <c r="BC791" s="85">
        <v>86865</v>
      </c>
      <c r="BD791" s="85" t="s">
        <v>1668</v>
      </c>
      <c r="BE791" s="89">
        <v>860010017201</v>
      </c>
      <c r="BF791" s="49" t="s">
        <v>1084</v>
      </c>
      <c r="BG791" s="85" t="s">
        <v>1779</v>
      </c>
      <c r="BH791" s="85" t="s">
        <v>1780</v>
      </c>
      <c r="BI791" s="85">
        <v>4201616</v>
      </c>
      <c r="BJ791" s="85"/>
      <c r="BK791" s="85"/>
      <c r="BL791" s="85" t="s">
        <v>807</v>
      </c>
      <c r="BM791" s="85" t="s">
        <v>807</v>
      </c>
      <c r="BN791" s="85" t="s">
        <v>807</v>
      </c>
      <c r="BO791" s="85">
        <v>0</v>
      </c>
      <c r="BP791" s="85" t="s">
        <v>132</v>
      </c>
      <c r="BQ791" s="85" t="s">
        <v>132</v>
      </c>
      <c r="BR791" s="85" t="s">
        <v>807</v>
      </c>
      <c r="BS791" s="85" t="s">
        <v>807</v>
      </c>
      <c r="BT791" s="90"/>
      <c r="BU791" s="85" t="s">
        <v>1677</v>
      </c>
      <c r="BV791" s="85" t="s">
        <v>130</v>
      </c>
      <c r="BW791" s="85" t="s">
        <v>807</v>
      </c>
      <c r="BX791" s="85"/>
      <c r="BY791" s="91" t="s">
        <v>807</v>
      </c>
      <c r="BZ791" s="85" t="s">
        <v>807</v>
      </c>
      <c r="CA791" s="85" t="s">
        <v>807</v>
      </c>
      <c r="CB791" s="85"/>
      <c r="CC791" s="85"/>
      <c r="CD791" s="207" t="s">
        <v>807</v>
      </c>
      <c r="CE791" s="88" t="s">
        <v>1681</v>
      </c>
      <c r="CF791" s="80" t="str">
        <f t="shared" si="519"/>
        <v>HTA</v>
      </c>
      <c r="CG791" s="98"/>
      <c r="CH791" s="98"/>
      <c r="CI791" s="50" t="e">
        <f t="shared" si="497"/>
        <v>#DIV/0!</v>
      </c>
      <c r="CJ791" s="18" t="str">
        <f t="shared" si="498"/>
        <v>SIN DATO</v>
      </c>
      <c r="CK791" s="95" t="e">
        <f>Hoja1!L793</f>
        <v>#NUM!</v>
      </c>
      <c r="CL791" s="10" t="s">
        <v>807</v>
      </c>
      <c r="CM791" s="94" t="s">
        <v>1221</v>
      </c>
      <c r="CN791" s="92"/>
      <c r="CO791" s="75">
        <v>1</v>
      </c>
      <c r="CP791" s="119" t="str">
        <f t="shared" ref="CP791:CP795" si="524">CM791</f>
        <v>01/01/1800</v>
      </c>
      <c r="CQ791" s="75">
        <v>2</v>
      </c>
      <c r="CR791" s="65" t="s">
        <v>1222</v>
      </c>
      <c r="CS791" s="75">
        <v>0</v>
      </c>
      <c r="CT791" s="110" t="s">
        <v>131</v>
      </c>
      <c r="CU791" s="93" t="s">
        <v>807</v>
      </c>
      <c r="CV791" s="92"/>
      <c r="CW791" s="93"/>
      <c r="CX791" s="93"/>
      <c r="CY791" s="93" t="s">
        <v>807</v>
      </c>
      <c r="CZ791" s="93" t="s">
        <v>807</v>
      </c>
      <c r="DA791" s="75" t="s">
        <v>807</v>
      </c>
      <c r="DB791" s="92">
        <v>0</v>
      </c>
      <c r="DC791" s="75" t="str">
        <f t="shared" si="499"/>
        <v/>
      </c>
      <c r="DD791" s="16" t="str">
        <f t="shared" si="500"/>
        <v/>
      </c>
      <c r="DE791" s="16" t="str">
        <f t="shared" si="501"/>
        <v/>
      </c>
      <c r="DF791" s="16" t="str">
        <f t="shared" si="516"/>
        <v/>
      </c>
      <c r="DG791" s="16" t="str">
        <f t="shared" si="514"/>
        <v xml:space="preserve"> +  +  + </v>
      </c>
      <c r="DH791" s="16" t="str">
        <f t="shared" ref="DH791:DH792" si="525">E791</f>
        <v>HTA</v>
      </c>
      <c r="DI791" s="98"/>
      <c r="DJ791" s="75" t="str">
        <f t="shared" si="502"/>
        <v>NO</v>
      </c>
      <c r="DL791" s="98"/>
      <c r="DM791" s="98"/>
      <c r="DN791" s="75" t="str">
        <f t="shared" si="503"/>
        <v>NO</v>
      </c>
      <c r="DO791" s="98"/>
      <c r="DP791" s="75" t="str">
        <f t="shared" si="504"/>
        <v>NO</v>
      </c>
      <c r="DQ791" s="98"/>
      <c r="DR791" s="75" t="str">
        <f t="shared" si="505"/>
        <v>NO</v>
      </c>
      <c r="DS791" s="98"/>
      <c r="DT791" s="75" t="str">
        <f t="shared" si="506"/>
        <v>NO</v>
      </c>
      <c r="DU791" s="98"/>
      <c r="DV791" s="75" t="str">
        <f t="shared" si="507"/>
        <v>NO</v>
      </c>
      <c r="DW791" s="98"/>
      <c r="DX791" s="75" t="str">
        <f t="shared" si="508"/>
        <v>NO</v>
      </c>
      <c r="DY791" s="98"/>
      <c r="DZ791" s="75" t="str">
        <f t="shared" si="509"/>
        <v>NO</v>
      </c>
      <c r="EA791" s="98"/>
      <c r="EB791" s="75" t="str">
        <f t="shared" si="510"/>
        <v>NO</v>
      </c>
      <c r="EC791" s="98" t="s">
        <v>807</v>
      </c>
      <c r="ED791" s="92" t="s">
        <v>1530</v>
      </c>
      <c r="EE791" s="92"/>
      <c r="EF791" s="98" t="s">
        <v>807</v>
      </c>
      <c r="EG791" s="94"/>
      <c r="EH791" s="99" t="s">
        <v>131</v>
      </c>
      <c r="EI791" s="99" t="s">
        <v>807</v>
      </c>
      <c r="EJ791" s="99"/>
      <c r="EK791" s="101"/>
      <c r="EL791" s="92"/>
      <c r="EM791" s="103"/>
      <c r="EN791" s="102"/>
      <c r="EO791" s="101"/>
      <c r="EP791" s="92"/>
      <c r="EQ791" s="101"/>
      <c r="ER791" s="99">
        <f t="shared" si="520"/>
        <v>0</v>
      </c>
      <c r="ES791" s="101"/>
      <c r="ET791" s="192"/>
      <c r="EU791" s="101"/>
      <c r="EV791" s="92"/>
      <c r="EW791" s="101"/>
      <c r="EX791" s="92"/>
      <c r="EY791" s="103"/>
      <c r="EZ791" s="92"/>
      <c r="FA791" s="102"/>
      <c r="FB791" s="102"/>
      <c r="FC791" s="92"/>
      <c r="FD791" s="92"/>
      <c r="FE791" s="103"/>
      <c r="FF791" s="105"/>
      <c r="FG791" s="101"/>
      <c r="FH791" s="105"/>
      <c r="FI791" s="92"/>
      <c r="FJ791" s="94"/>
      <c r="FK791" s="92"/>
      <c r="FL791" s="97"/>
      <c r="FM791" s="98" t="s">
        <v>1530</v>
      </c>
      <c r="FN791" s="114"/>
      <c r="FO791" s="107" t="s">
        <v>807</v>
      </c>
      <c r="FP791" s="107" t="s">
        <v>807</v>
      </c>
      <c r="FQ791" s="107" t="s">
        <v>807</v>
      </c>
      <c r="FR791" s="107" t="s">
        <v>807</v>
      </c>
      <c r="FS791" s="92" t="s">
        <v>807</v>
      </c>
      <c r="FT791" s="107" t="s">
        <v>807</v>
      </c>
      <c r="FU791" s="92"/>
      <c r="GM791" s="102"/>
    </row>
    <row r="792" spans="1:195" s="75" customFormat="1" x14ac:dyDescent="0.25">
      <c r="A792" s="85">
        <v>2022</v>
      </c>
      <c r="B792" s="76">
        <v>44926</v>
      </c>
      <c r="C792" s="85" t="s">
        <v>121</v>
      </c>
      <c r="D792" s="85" t="s">
        <v>122</v>
      </c>
      <c r="E792" s="85" t="s">
        <v>1475</v>
      </c>
      <c r="F792" s="77">
        <f t="shared" si="515"/>
        <v>791</v>
      </c>
      <c r="G792" s="85" t="s">
        <v>1586</v>
      </c>
      <c r="H792" s="85">
        <v>86</v>
      </c>
      <c r="I792" s="85" t="s">
        <v>797</v>
      </c>
      <c r="J792" s="217" t="s">
        <v>899</v>
      </c>
      <c r="K792" s="77" t="str">
        <f>VLOOKUP(J792,[1]CodMpios!$B$1075:$E$1087,4,FALSE)</f>
        <v>86320 - Orito</v>
      </c>
      <c r="L792" s="77" t="str">
        <f>VLOOKUP($J792,[1]Coord_Mpios_X_Y!$B$102:$K$114,9,FALSE)</f>
        <v>0,673756322544</v>
      </c>
      <c r="M792" s="77" t="str">
        <f>VLOOKUP($J792,[1]Coord_Mpios_X_Y!$B$102:$K$114,10,FALSE)</f>
        <v>-76,943139228782</v>
      </c>
      <c r="N792" s="86" t="s">
        <v>1784</v>
      </c>
      <c r="O792" s="86" t="s">
        <v>1776</v>
      </c>
      <c r="P792" s="218"/>
      <c r="Q792" s="85" t="s">
        <v>126</v>
      </c>
      <c r="R792" s="108">
        <v>70091781</v>
      </c>
      <c r="S792" s="62" t="str">
        <f t="shared" si="496"/>
        <v>CC70091781</v>
      </c>
      <c r="T792" s="91" t="s">
        <v>419</v>
      </c>
      <c r="U792" s="85" t="s">
        <v>375</v>
      </c>
      <c r="V792" s="91" t="s">
        <v>653</v>
      </c>
      <c r="W792" s="85" t="s">
        <v>1411</v>
      </c>
      <c r="X792" s="87">
        <v>21273</v>
      </c>
      <c r="Y792" s="89">
        <f t="shared" si="511"/>
        <v>58</v>
      </c>
      <c r="Z792" s="63">
        <f>VLOOKUP($Y792,[1]Edades!$A$3:$H$153,4,FALSE)</f>
        <v>5</v>
      </c>
      <c r="AA792" s="63" t="str">
        <f>VLOOKUP($Y792,[1]Edades!$A$3:$H$153,6,FALSE)</f>
        <v>5 - Adultez</v>
      </c>
      <c r="AB792" s="63">
        <f>VLOOKUP($Y792,[1]Edades!$A$3:$H$153,7,FALSE)</f>
        <v>12</v>
      </c>
      <c r="AC792" s="63" t="str">
        <f>VLOOKUP($Y792,[1]Edades!$A$3:$H$153,8,FALSE)</f>
        <v>55-59</v>
      </c>
      <c r="AD792" s="91" t="s">
        <v>1589</v>
      </c>
      <c r="AE792" s="85">
        <v>1</v>
      </c>
      <c r="AF792" s="85" t="s">
        <v>807</v>
      </c>
      <c r="AG792" s="86" t="s">
        <v>1777</v>
      </c>
      <c r="AH792" s="85" t="s">
        <v>807</v>
      </c>
      <c r="AI792" s="85" t="s">
        <v>807</v>
      </c>
      <c r="AJ792" s="85" t="s">
        <v>807</v>
      </c>
      <c r="AK792" s="86" t="s">
        <v>1784</v>
      </c>
      <c r="AL792" s="86" t="s">
        <v>1600</v>
      </c>
      <c r="AM792" s="85" t="s">
        <v>1786</v>
      </c>
      <c r="AN792" s="85" t="s">
        <v>131</v>
      </c>
      <c r="AO792" s="85" t="s">
        <v>131</v>
      </c>
      <c r="AP792" s="85" t="s">
        <v>131</v>
      </c>
      <c r="AQ792" s="75" t="s">
        <v>1841</v>
      </c>
      <c r="AR792" s="53" t="str">
        <f t="shared" si="512"/>
        <v>86320 - Orito</v>
      </c>
      <c r="AS792" s="85" t="s">
        <v>1608</v>
      </c>
      <c r="AT792" s="88">
        <v>3132104806</v>
      </c>
      <c r="AU792" s="85" t="s">
        <v>1219</v>
      </c>
      <c r="AV792" s="85"/>
      <c r="AW792" s="85"/>
      <c r="AX792" s="85"/>
      <c r="AY792" s="85"/>
      <c r="AZ792" s="85"/>
      <c r="BA792" s="85">
        <v>86</v>
      </c>
      <c r="BB792" s="85" t="s">
        <v>1778</v>
      </c>
      <c r="BC792" s="85">
        <v>86320</v>
      </c>
      <c r="BD792" s="85" t="s">
        <v>1608</v>
      </c>
      <c r="BE792" s="89">
        <v>860010017201</v>
      </c>
      <c r="BF792" s="49" t="s">
        <v>1082</v>
      </c>
      <c r="BG792" s="85" t="s">
        <v>1779</v>
      </c>
      <c r="BH792" s="85" t="s">
        <v>1780</v>
      </c>
      <c r="BI792" s="85">
        <v>4201616</v>
      </c>
      <c r="BJ792" s="85"/>
      <c r="BK792" s="85"/>
      <c r="BL792" s="85" t="s">
        <v>807</v>
      </c>
      <c r="BM792" s="85" t="s">
        <v>130</v>
      </c>
      <c r="BN792" s="85" t="s">
        <v>132</v>
      </c>
      <c r="BO792" s="85">
        <v>0</v>
      </c>
      <c r="BP792" s="85" t="s">
        <v>132</v>
      </c>
      <c r="BQ792" s="85" t="s">
        <v>132</v>
      </c>
      <c r="BR792" s="85" t="s">
        <v>807</v>
      </c>
      <c r="BS792" s="85" t="s">
        <v>807</v>
      </c>
      <c r="BT792" s="90"/>
      <c r="BU792" s="85" t="s">
        <v>1677</v>
      </c>
      <c r="BV792" s="85" t="s">
        <v>130</v>
      </c>
      <c r="BW792" s="91" t="s">
        <v>1808</v>
      </c>
      <c r="BX792" s="85"/>
      <c r="BY792" s="85" t="s">
        <v>132</v>
      </c>
      <c r="BZ792" s="85" t="s">
        <v>807</v>
      </c>
      <c r="CA792" s="85" t="s">
        <v>807</v>
      </c>
      <c r="CB792" s="85"/>
      <c r="CC792" s="85"/>
      <c r="CD792" s="85" t="s">
        <v>131</v>
      </c>
      <c r="CE792" s="88" t="s">
        <v>1681</v>
      </c>
      <c r="CF792" s="80" t="str">
        <f t="shared" si="519"/>
        <v>HTA + DM</v>
      </c>
      <c r="CG792" s="98"/>
      <c r="CH792" s="98"/>
      <c r="CI792" s="50" t="e">
        <f t="shared" si="497"/>
        <v>#DIV/0!</v>
      </c>
      <c r="CJ792" s="18" t="str">
        <f t="shared" si="498"/>
        <v>SIN DATO</v>
      </c>
      <c r="CK792" s="95">
        <f>Hoja1!L794</f>
        <v>16</v>
      </c>
      <c r="CL792" s="10" t="s">
        <v>1113</v>
      </c>
      <c r="CM792" s="94" t="s">
        <v>1221</v>
      </c>
      <c r="CN792" s="92"/>
      <c r="CO792" s="75">
        <v>1</v>
      </c>
      <c r="CP792" s="119" t="str">
        <f t="shared" si="524"/>
        <v>01/01/1800</v>
      </c>
      <c r="CQ792" s="75">
        <v>1</v>
      </c>
      <c r="CR792" s="94" t="s">
        <v>1221</v>
      </c>
      <c r="CS792" s="75">
        <v>1</v>
      </c>
      <c r="CT792" s="92" t="s">
        <v>1709</v>
      </c>
      <c r="CU792" s="93" t="s">
        <v>807</v>
      </c>
      <c r="CV792" s="92"/>
      <c r="CW792" s="93">
        <v>120</v>
      </c>
      <c r="CX792" s="92">
        <v>80</v>
      </c>
      <c r="CY792" s="93" t="s">
        <v>807</v>
      </c>
      <c r="CZ792" s="92" t="s">
        <v>130</v>
      </c>
      <c r="DA792" s="75" t="s">
        <v>807</v>
      </c>
      <c r="DB792" s="92">
        <v>0</v>
      </c>
      <c r="DC792" s="75" t="str">
        <f t="shared" si="499"/>
        <v/>
      </c>
      <c r="DD792" s="16" t="str">
        <f t="shared" si="500"/>
        <v/>
      </c>
      <c r="DE792" s="16" t="str">
        <f t="shared" si="501"/>
        <v/>
      </c>
      <c r="DF792" s="16" t="str">
        <f t="shared" si="516"/>
        <v/>
      </c>
      <c r="DG792" s="16" t="str">
        <f t="shared" si="514"/>
        <v xml:space="preserve"> +  +  + </v>
      </c>
      <c r="DH792" s="16" t="str">
        <f t="shared" si="525"/>
        <v>HTA + DM</v>
      </c>
      <c r="DI792" s="98">
        <v>44235</v>
      </c>
      <c r="DJ792" s="75" t="str">
        <f t="shared" si="502"/>
        <v>SI</v>
      </c>
      <c r="DL792" s="98"/>
      <c r="DM792" s="98">
        <v>44187</v>
      </c>
      <c r="DN792" s="75" t="str">
        <f t="shared" si="503"/>
        <v>SI</v>
      </c>
      <c r="DO792" s="98"/>
      <c r="DP792" s="75" t="str">
        <f t="shared" si="504"/>
        <v>NO</v>
      </c>
      <c r="DQ792" s="98"/>
      <c r="DR792" s="75" t="str">
        <f t="shared" si="505"/>
        <v>NO</v>
      </c>
      <c r="DS792" s="98"/>
      <c r="DT792" s="75" t="str">
        <f t="shared" si="506"/>
        <v>NO</v>
      </c>
      <c r="DU792" s="98"/>
      <c r="DV792" s="75" t="str">
        <f t="shared" si="507"/>
        <v>NO</v>
      </c>
      <c r="DW792" s="98">
        <v>44223</v>
      </c>
      <c r="DX792" s="75" t="str">
        <f t="shared" si="508"/>
        <v>SI</v>
      </c>
      <c r="DY792" s="98">
        <v>44150</v>
      </c>
      <c r="DZ792" s="75" t="str">
        <f t="shared" si="509"/>
        <v>SI</v>
      </c>
      <c r="EA792" s="98"/>
      <c r="EB792" s="75" t="str">
        <f t="shared" si="510"/>
        <v>NO</v>
      </c>
      <c r="EC792" s="98" t="s">
        <v>807</v>
      </c>
      <c r="ED792" s="92" t="s">
        <v>1530</v>
      </c>
      <c r="EE792" s="92"/>
      <c r="EF792" s="98" t="s">
        <v>807</v>
      </c>
      <c r="EG792" s="94"/>
      <c r="EH792" s="99" t="s">
        <v>131</v>
      </c>
      <c r="EI792" s="99" t="s">
        <v>807</v>
      </c>
      <c r="EJ792" s="99"/>
      <c r="EK792" s="111">
        <v>44230</v>
      </c>
      <c r="EL792" s="92">
        <v>1.2</v>
      </c>
      <c r="EM792" s="112">
        <v>44230</v>
      </c>
      <c r="EN792" s="102">
        <v>112</v>
      </c>
      <c r="EO792" s="111">
        <v>44392</v>
      </c>
      <c r="EP792" s="92">
        <v>187</v>
      </c>
      <c r="EQ792" s="145">
        <v>44230</v>
      </c>
      <c r="ER792" s="99">
        <f t="shared" si="520"/>
        <v>121.4</v>
      </c>
      <c r="ES792" s="111">
        <v>44230</v>
      </c>
      <c r="ET792" s="192">
        <v>36</v>
      </c>
      <c r="EU792" s="111">
        <v>44392</v>
      </c>
      <c r="EV792" s="92">
        <v>148</v>
      </c>
      <c r="EW792" s="101"/>
      <c r="EX792" s="92"/>
      <c r="EY792" s="103"/>
      <c r="EZ792" s="92"/>
      <c r="FA792" s="102"/>
      <c r="FB792" s="102"/>
      <c r="FC792" s="92"/>
      <c r="FD792" s="92"/>
      <c r="FE792" s="103"/>
      <c r="FF792" s="105"/>
      <c r="FG792" s="101"/>
      <c r="FH792" s="105"/>
      <c r="FI792" s="92"/>
      <c r="FJ792" s="94"/>
      <c r="FK792" s="92"/>
      <c r="FL792" s="92"/>
      <c r="FM792" s="98" t="s">
        <v>1530</v>
      </c>
      <c r="FN792" s="114"/>
      <c r="FO792" s="107" t="s">
        <v>807</v>
      </c>
      <c r="FP792" s="92" t="s">
        <v>132</v>
      </c>
      <c r="FQ792" s="92" t="s">
        <v>132</v>
      </c>
      <c r="FR792" s="92" t="s">
        <v>132</v>
      </c>
      <c r="FS792" s="107" t="s">
        <v>807</v>
      </c>
      <c r="FT792" s="92" t="s">
        <v>132</v>
      </c>
      <c r="FU792" s="92"/>
      <c r="GM792" s="102"/>
    </row>
    <row r="793" spans="1:195" s="75" customFormat="1" x14ac:dyDescent="0.25">
      <c r="A793" s="85">
        <v>2022</v>
      </c>
      <c r="B793" s="76">
        <v>44926</v>
      </c>
      <c r="C793" s="85" t="s">
        <v>121</v>
      </c>
      <c r="D793" s="85" t="s">
        <v>122</v>
      </c>
      <c r="E793" s="85" t="s">
        <v>1475</v>
      </c>
      <c r="F793" s="77">
        <f t="shared" si="515"/>
        <v>792</v>
      </c>
      <c r="G793" s="85" t="s">
        <v>1586</v>
      </c>
      <c r="H793" s="85">
        <v>86</v>
      </c>
      <c r="I793" s="85" t="s">
        <v>797</v>
      </c>
      <c r="J793" s="217" t="s">
        <v>899</v>
      </c>
      <c r="K793" s="77" t="str">
        <f>VLOOKUP(J793,[1]CodMpios!$B$1075:$E$1087,4,FALSE)</f>
        <v>86320 - Orito</v>
      </c>
      <c r="L793" s="77" t="str">
        <f>VLOOKUP($J793,[1]Coord_Mpios_X_Y!$B$102:$K$114,9,FALSE)</f>
        <v>0,673756322544</v>
      </c>
      <c r="M793" s="77" t="str">
        <f>VLOOKUP($J793,[1]Coord_Mpios_X_Y!$B$102:$K$114,10,FALSE)</f>
        <v>-76,943139228782</v>
      </c>
      <c r="N793" s="86" t="s">
        <v>1775</v>
      </c>
      <c r="O793" s="86" t="s">
        <v>1776</v>
      </c>
      <c r="P793" s="218"/>
      <c r="Q793" s="85" t="s">
        <v>126</v>
      </c>
      <c r="R793" s="108">
        <v>70111297</v>
      </c>
      <c r="S793" s="62" t="str">
        <f t="shared" si="496"/>
        <v>CC70111297</v>
      </c>
      <c r="T793" s="91" t="s">
        <v>193</v>
      </c>
      <c r="U793" s="85" t="s">
        <v>142</v>
      </c>
      <c r="V793" s="91" t="s">
        <v>614</v>
      </c>
      <c r="W793" s="85" t="s">
        <v>336</v>
      </c>
      <c r="X793" s="87">
        <v>20821</v>
      </c>
      <c r="Y793" s="89">
        <f t="shared" si="511"/>
        <v>57</v>
      </c>
      <c r="Z793" s="63">
        <f>VLOOKUP($Y793,[1]Edades!$A$3:$H$153,4,FALSE)</f>
        <v>5</v>
      </c>
      <c r="AA793" s="63" t="str">
        <f>VLOOKUP($Y793,[1]Edades!$A$3:$H$153,6,FALSE)</f>
        <v>5 - Adultez</v>
      </c>
      <c r="AB793" s="63">
        <f>VLOOKUP($Y793,[1]Edades!$A$3:$H$153,7,FALSE)</f>
        <v>12</v>
      </c>
      <c r="AC793" s="63" t="str">
        <f>VLOOKUP($Y793,[1]Edades!$A$3:$H$153,8,FALSE)</f>
        <v>55-59</v>
      </c>
      <c r="AD793" s="91" t="s">
        <v>1589</v>
      </c>
      <c r="AE793" s="85">
        <v>1</v>
      </c>
      <c r="AF793" s="85" t="s">
        <v>807</v>
      </c>
      <c r="AG793" s="86" t="s">
        <v>1777</v>
      </c>
      <c r="AH793" s="85" t="s">
        <v>807</v>
      </c>
      <c r="AI793" s="85" t="s">
        <v>807</v>
      </c>
      <c r="AJ793" s="85" t="s">
        <v>807</v>
      </c>
      <c r="AK793" s="86" t="s">
        <v>1775</v>
      </c>
      <c r="AL793" s="86" t="s">
        <v>1602</v>
      </c>
      <c r="AM793" s="85" t="s">
        <v>1786</v>
      </c>
      <c r="AN793" s="85" t="s">
        <v>131</v>
      </c>
      <c r="AO793" s="85" t="s">
        <v>131</v>
      </c>
      <c r="AP793" s="85" t="s">
        <v>131</v>
      </c>
      <c r="AQ793" s="75" t="s">
        <v>1841</v>
      </c>
      <c r="AR793" s="53" t="str">
        <f t="shared" si="512"/>
        <v>86320 - Orito</v>
      </c>
      <c r="AS793" s="85" t="s">
        <v>1608</v>
      </c>
      <c r="AT793" s="85">
        <v>33123792337</v>
      </c>
      <c r="AU793" s="85" t="s">
        <v>1219</v>
      </c>
      <c r="AV793" s="85"/>
      <c r="AW793" s="85"/>
      <c r="AX793" s="85"/>
      <c r="AY793" s="85"/>
      <c r="AZ793" s="85"/>
      <c r="BA793" s="85">
        <v>86</v>
      </c>
      <c r="BB793" s="85" t="s">
        <v>1778</v>
      </c>
      <c r="BC793" s="85">
        <v>86320</v>
      </c>
      <c r="BD793" s="85" t="s">
        <v>1608</v>
      </c>
      <c r="BE793" s="89">
        <v>860010017201</v>
      </c>
      <c r="BF793" s="49" t="s">
        <v>1082</v>
      </c>
      <c r="BG793" s="85" t="s">
        <v>1779</v>
      </c>
      <c r="BH793" s="85" t="s">
        <v>1780</v>
      </c>
      <c r="BI793" s="85">
        <v>4201616</v>
      </c>
      <c r="BJ793" s="85"/>
      <c r="BK793" s="85"/>
      <c r="BL793" s="85" t="s">
        <v>807</v>
      </c>
      <c r="BM793" s="88" t="s">
        <v>132</v>
      </c>
      <c r="BN793" s="85" t="s">
        <v>132</v>
      </c>
      <c r="BO793" s="85">
        <v>0</v>
      </c>
      <c r="BP793" s="85" t="s">
        <v>132</v>
      </c>
      <c r="BQ793" s="85" t="s">
        <v>132</v>
      </c>
      <c r="BR793" s="85" t="s">
        <v>807</v>
      </c>
      <c r="BS793" s="85" t="s">
        <v>807</v>
      </c>
      <c r="BT793" s="90">
        <v>44859</v>
      </c>
      <c r="BU793" s="85" t="s">
        <v>1677</v>
      </c>
      <c r="BV793" s="85" t="s">
        <v>130</v>
      </c>
      <c r="BW793" s="91" t="s">
        <v>1812</v>
      </c>
      <c r="BX793" s="85"/>
      <c r="BY793" s="85" t="s">
        <v>132</v>
      </c>
      <c r="BZ793" s="85" t="s">
        <v>807</v>
      </c>
      <c r="CA793" s="85" t="s">
        <v>807</v>
      </c>
      <c r="CB793" s="85"/>
      <c r="CC793" s="85"/>
      <c r="CD793" s="85" t="s">
        <v>131</v>
      </c>
      <c r="CE793" s="88" t="s">
        <v>1681</v>
      </c>
      <c r="CF793" s="80" t="str">
        <f t="shared" si="519"/>
        <v>HTA + DM</v>
      </c>
      <c r="CG793" s="109">
        <v>59</v>
      </c>
      <c r="CH793" s="95">
        <v>175</v>
      </c>
      <c r="CI793" s="50">
        <f t="shared" si="497"/>
        <v>19.26530612244898</v>
      </c>
      <c r="CJ793" s="18" t="str">
        <f t="shared" si="498"/>
        <v>NORMAL</v>
      </c>
      <c r="CK793" s="95">
        <f>Hoja1!L795</f>
        <v>7</v>
      </c>
      <c r="CL793" s="10" t="s">
        <v>1112</v>
      </c>
      <c r="CM793" s="94" t="s">
        <v>1221</v>
      </c>
      <c r="CN793" s="92"/>
      <c r="CO793" s="75">
        <v>1</v>
      </c>
      <c r="CP793" s="119" t="str">
        <f t="shared" si="524"/>
        <v>01/01/1800</v>
      </c>
      <c r="CQ793" s="75">
        <v>1</v>
      </c>
      <c r="CR793" s="94" t="s">
        <v>1221</v>
      </c>
      <c r="CS793" s="75">
        <v>1</v>
      </c>
      <c r="CT793" s="110" t="s">
        <v>1707</v>
      </c>
      <c r="CU793" s="93" t="s">
        <v>807</v>
      </c>
      <c r="CV793" s="92"/>
      <c r="CW793" s="93">
        <v>120</v>
      </c>
      <c r="CX793" s="92">
        <v>70</v>
      </c>
      <c r="CY793" s="93" t="s">
        <v>807</v>
      </c>
      <c r="CZ793" s="92" t="s">
        <v>132</v>
      </c>
      <c r="DA793" s="75" t="s">
        <v>807</v>
      </c>
      <c r="DB793" s="92">
        <v>0</v>
      </c>
      <c r="DC793" s="75" t="str">
        <f t="shared" si="499"/>
        <v/>
      </c>
      <c r="DD793" s="16" t="str">
        <f t="shared" si="500"/>
        <v/>
      </c>
      <c r="DE793" s="16" t="str">
        <f t="shared" si="501"/>
        <v/>
      </c>
      <c r="DF793" s="16" t="str">
        <f t="shared" si="516"/>
        <v/>
      </c>
      <c r="DG793" s="16" t="str">
        <f t="shared" si="514"/>
        <v xml:space="preserve"> +  +  + </v>
      </c>
      <c r="DH793" s="16" t="str">
        <f>E793</f>
        <v>HTA + DM</v>
      </c>
      <c r="DI793" s="98"/>
      <c r="DJ793" s="75" t="str">
        <f t="shared" si="502"/>
        <v>NO</v>
      </c>
      <c r="DL793" s="98"/>
      <c r="DM793" s="98">
        <v>44859</v>
      </c>
      <c r="DN793" s="75" t="str">
        <f t="shared" si="503"/>
        <v>SI</v>
      </c>
      <c r="DO793" s="98"/>
      <c r="DP793" s="75" t="str">
        <f t="shared" si="504"/>
        <v>NO</v>
      </c>
      <c r="DQ793" s="98"/>
      <c r="DR793" s="75" t="str">
        <f t="shared" si="505"/>
        <v>NO</v>
      </c>
      <c r="DS793" s="98"/>
      <c r="DT793" s="75" t="str">
        <f t="shared" si="506"/>
        <v>NO</v>
      </c>
      <c r="DU793" s="98"/>
      <c r="DV793" s="75" t="str">
        <f t="shared" si="507"/>
        <v>NO</v>
      </c>
      <c r="DW793" s="98"/>
      <c r="DX793" s="75" t="str">
        <f t="shared" si="508"/>
        <v>NO</v>
      </c>
      <c r="DY793" s="98">
        <v>44138</v>
      </c>
      <c r="DZ793" s="75" t="str">
        <f t="shared" si="509"/>
        <v>SI</v>
      </c>
      <c r="EA793" s="98"/>
      <c r="EB793" s="75" t="str">
        <f t="shared" si="510"/>
        <v>NO</v>
      </c>
      <c r="EC793" s="98" t="s">
        <v>807</v>
      </c>
      <c r="ED793" s="92" t="s">
        <v>1530</v>
      </c>
      <c r="EE793" s="92"/>
      <c r="EF793" s="98" t="s">
        <v>807</v>
      </c>
      <c r="EG793" s="94"/>
      <c r="EH793" s="92" t="s">
        <v>1793</v>
      </c>
      <c r="EI793" s="99" t="s">
        <v>807</v>
      </c>
      <c r="EJ793" s="99"/>
      <c r="EK793" s="101">
        <v>44797</v>
      </c>
      <c r="EL793" s="92">
        <v>0.97</v>
      </c>
      <c r="EM793" s="103">
        <v>44797</v>
      </c>
      <c r="EN793" s="102">
        <v>103</v>
      </c>
      <c r="EO793" s="101">
        <v>44797</v>
      </c>
      <c r="EP793" s="92">
        <v>113</v>
      </c>
      <c r="EQ793" s="101">
        <v>44797</v>
      </c>
      <c r="ER793" s="99">
        <f t="shared" si="520"/>
        <v>63.4</v>
      </c>
      <c r="ES793" s="101">
        <v>44797</v>
      </c>
      <c r="ET793" s="192">
        <v>42</v>
      </c>
      <c r="EU793" s="101">
        <v>44797</v>
      </c>
      <c r="EV793" s="92">
        <v>38</v>
      </c>
      <c r="EW793" s="101">
        <v>44797</v>
      </c>
      <c r="EX793" s="92"/>
      <c r="EY793" s="103">
        <v>44797</v>
      </c>
      <c r="EZ793" s="92">
        <v>6.9</v>
      </c>
      <c r="FA793" s="102"/>
      <c r="FB793" s="102"/>
      <c r="FC793" s="92"/>
      <c r="FD793" s="92"/>
      <c r="FE793" s="103">
        <v>44797</v>
      </c>
      <c r="FF793" s="105">
        <v>6</v>
      </c>
      <c r="FG793" s="101">
        <v>44797</v>
      </c>
      <c r="FH793" s="105">
        <v>64</v>
      </c>
      <c r="FI793" s="92"/>
      <c r="FJ793" s="94"/>
      <c r="FK793" s="92"/>
      <c r="FL793" s="97">
        <v>44859</v>
      </c>
      <c r="FM793" s="98" t="s">
        <v>1530</v>
      </c>
      <c r="FN793" s="114">
        <v>44951</v>
      </c>
      <c r="FO793" s="107"/>
      <c r="FP793" s="92" t="s">
        <v>132</v>
      </c>
      <c r="FQ793" s="92" t="s">
        <v>132</v>
      </c>
      <c r="FR793" s="92" t="s">
        <v>132</v>
      </c>
      <c r="FS793" s="107" t="s">
        <v>807</v>
      </c>
      <c r="FT793" s="92" t="s">
        <v>132</v>
      </c>
      <c r="FU793" s="92"/>
      <c r="GM793" s="102"/>
    </row>
    <row r="794" spans="1:195" s="75" customFormat="1" x14ac:dyDescent="0.25">
      <c r="A794" s="85">
        <v>2022</v>
      </c>
      <c r="B794" s="76">
        <v>44926</v>
      </c>
      <c r="C794" s="85" t="s">
        <v>121</v>
      </c>
      <c r="D794" s="85" t="s">
        <v>122</v>
      </c>
      <c r="E794" s="85" t="s">
        <v>123</v>
      </c>
      <c r="F794" s="77">
        <f t="shared" si="515"/>
        <v>793</v>
      </c>
      <c r="G794" s="85" t="s">
        <v>1586</v>
      </c>
      <c r="H794" s="85">
        <v>86</v>
      </c>
      <c r="I794" s="85" t="s">
        <v>797</v>
      </c>
      <c r="J794" s="217" t="s">
        <v>1058</v>
      </c>
      <c r="K794" s="77" t="str">
        <f>VLOOKUP(J794,[1]CodMpios!$B$1075:$E$1087,4,FALSE)</f>
        <v>86865 - Valle Del Guamuez</v>
      </c>
      <c r="L794" s="77" t="str">
        <f>VLOOKUP($J794,[1]Coord_Mpios_X_Y!$B$102:$K$114,9,FALSE)</f>
        <v>0,412963687717</v>
      </c>
      <c r="M794" s="77" t="str">
        <f>VLOOKUP($J794,[1]Coord_Mpios_X_Y!$B$102:$K$114,10,FALSE)</f>
        <v>-76,884092895363</v>
      </c>
      <c r="N794" s="86" t="s">
        <v>1775</v>
      </c>
      <c r="O794" s="86" t="s">
        <v>1776</v>
      </c>
      <c r="P794" s="218"/>
      <c r="Q794" s="85" t="s">
        <v>126</v>
      </c>
      <c r="R794" s="108">
        <v>79415088</v>
      </c>
      <c r="S794" s="62" t="str">
        <f t="shared" si="496"/>
        <v>CC79415088</v>
      </c>
      <c r="T794" s="91" t="s">
        <v>1430</v>
      </c>
      <c r="U794" s="85" t="s">
        <v>1434</v>
      </c>
      <c r="V794" s="85" t="s">
        <v>1435</v>
      </c>
      <c r="W794" s="85" t="s">
        <v>1436</v>
      </c>
      <c r="X794" s="193">
        <v>24567</v>
      </c>
      <c r="Y794" s="89">
        <f t="shared" si="511"/>
        <v>67</v>
      </c>
      <c r="Z794" s="63">
        <f>VLOOKUP($Y794,[1]Edades!$A$3:$H$153,4,FALSE)</f>
        <v>6</v>
      </c>
      <c r="AA794" s="63" t="str">
        <f>VLOOKUP($Y794,[1]Edades!$A$3:$H$153,6,FALSE)</f>
        <v>6 - Persona mayor</v>
      </c>
      <c r="AB794" s="63">
        <f>VLOOKUP($Y794,[1]Edades!$A$3:$H$153,7,FALSE)</f>
        <v>14</v>
      </c>
      <c r="AC794" s="63" t="str">
        <f>VLOOKUP($Y794,[1]Edades!$A$3:$H$153,8,FALSE)</f>
        <v>65-69</v>
      </c>
      <c r="AD794" s="91" t="s">
        <v>1589</v>
      </c>
      <c r="AE794" s="85">
        <v>1</v>
      </c>
      <c r="AF794" s="85" t="s">
        <v>807</v>
      </c>
      <c r="AG794" s="86" t="s">
        <v>1777</v>
      </c>
      <c r="AH794" s="85" t="s">
        <v>807</v>
      </c>
      <c r="AI794" s="85" t="s">
        <v>807</v>
      </c>
      <c r="AJ794" s="85" t="s">
        <v>807</v>
      </c>
      <c r="AK794" s="86" t="s">
        <v>1775</v>
      </c>
      <c r="AL794" s="86" t="s">
        <v>1602</v>
      </c>
      <c r="AM794" s="85" t="s">
        <v>1786</v>
      </c>
      <c r="AN794" s="85" t="s">
        <v>131</v>
      </c>
      <c r="AO794" s="85" t="s">
        <v>131</v>
      </c>
      <c r="AP794" s="85" t="s">
        <v>131</v>
      </c>
      <c r="AQ794" s="75" t="s">
        <v>1841</v>
      </c>
      <c r="AR794" s="53" t="str">
        <f t="shared" si="512"/>
        <v>86865 - Valle Del Guamuez</v>
      </c>
      <c r="AS794" s="85" t="s">
        <v>1668</v>
      </c>
      <c r="AT794" s="88">
        <v>3123122892</v>
      </c>
      <c r="AU794" s="85" t="s">
        <v>1219</v>
      </c>
      <c r="AV794" s="85"/>
      <c r="AW794" s="85"/>
      <c r="AX794" s="85"/>
      <c r="AY794" s="85"/>
      <c r="AZ794" s="85"/>
      <c r="BA794" s="85">
        <v>86</v>
      </c>
      <c r="BB794" s="85" t="s">
        <v>1778</v>
      </c>
      <c r="BC794" s="85">
        <v>86865</v>
      </c>
      <c r="BD794" s="85" t="s">
        <v>1668</v>
      </c>
      <c r="BE794" s="89">
        <v>860010017201</v>
      </c>
      <c r="BF794" s="49" t="s">
        <v>1084</v>
      </c>
      <c r="BG794" s="85" t="s">
        <v>1779</v>
      </c>
      <c r="BH794" s="85" t="s">
        <v>1780</v>
      </c>
      <c r="BI794" s="85">
        <v>4201616</v>
      </c>
      <c r="BJ794" s="85"/>
      <c r="BK794" s="85"/>
      <c r="BL794" s="85" t="s">
        <v>807</v>
      </c>
      <c r="BM794" s="85" t="s">
        <v>807</v>
      </c>
      <c r="BN794" s="85" t="s">
        <v>807</v>
      </c>
      <c r="BO794" s="85">
        <v>0</v>
      </c>
      <c r="BP794" s="85" t="s">
        <v>132</v>
      </c>
      <c r="BQ794" s="85" t="s">
        <v>132</v>
      </c>
      <c r="BR794" s="85" t="s">
        <v>807</v>
      </c>
      <c r="BS794" s="85" t="s">
        <v>807</v>
      </c>
      <c r="BT794" s="90"/>
      <c r="BU794" s="85" t="s">
        <v>1677</v>
      </c>
      <c r="BV794" s="85" t="s">
        <v>130</v>
      </c>
      <c r="BW794" s="85" t="s">
        <v>807</v>
      </c>
      <c r="BX794" s="85"/>
      <c r="BY794" s="91" t="s">
        <v>807</v>
      </c>
      <c r="BZ794" s="85" t="s">
        <v>807</v>
      </c>
      <c r="CA794" s="85" t="s">
        <v>807</v>
      </c>
      <c r="CB794" s="85"/>
      <c r="CC794" s="85"/>
      <c r="CD794" s="207" t="s">
        <v>807</v>
      </c>
      <c r="CE794" s="88" t="s">
        <v>1681</v>
      </c>
      <c r="CF794" s="80" t="str">
        <f t="shared" si="519"/>
        <v>HTA</v>
      </c>
      <c r="CG794" s="98"/>
      <c r="CH794" s="98"/>
      <c r="CI794" s="50" t="e">
        <f t="shared" si="497"/>
        <v>#DIV/0!</v>
      </c>
      <c r="CJ794" s="18" t="str">
        <f t="shared" si="498"/>
        <v>SIN DATO</v>
      </c>
      <c r="CK794" s="95" t="e">
        <f>Hoja1!L796</f>
        <v>#NUM!</v>
      </c>
      <c r="CL794" s="10" t="s">
        <v>807</v>
      </c>
      <c r="CM794" s="94" t="s">
        <v>1221</v>
      </c>
      <c r="CN794" s="92"/>
      <c r="CO794" s="75">
        <v>1</v>
      </c>
      <c r="CP794" s="119" t="str">
        <f t="shared" si="524"/>
        <v>01/01/1800</v>
      </c>
      <c r="CQ794" s="75">
        <v>2</v>
      </c>
      <c r="CR794" s="65" t="s">
        <v>1222</v>
      </c>
      <c r="CS794" s="75">
        <v>0</v>
      </c>
      <c r="CT794" s="110" t="s">
        <v>131</v>
      </c>
      <c r="CU794" s="93" t="s">
        <v>807</v>
      </c>
      <c r="CV794" s="92"/>
      <c r="CW794" s="93"/>
      <c r="CX794" s="93"/>
      <c r="CY794" s="93" t="s">
        <v>807</v>
      </c>
      <c r="CZ794" s="93" t="s">
        <v>807</v>
      </c>
      <c r="DA794" s="75" t="s">
        <v>807</v>
      </c>
      <c r="DB794" s="92">
        <v>0</v>
      </c>
      <c r="DC794" s="75" t="str">
        <f t="shared" si="499"/>
        <v/>
      </c>
      <c r="DD794" s="16" t="str">
        <f t="shared" si="500"/>
        <v/>
      </c>
      <c r="DE794" s="16" t="str">
        <f t="shared" si="501"/>
        <v/>
      </c>
      <c r="DF794" s="16" t="str">
        <f t="shared" si="516"/>
        <v/>
      </c>
      <c r="DG794" s="16" t="str">
        <f t="shared" si="514"/>
        <v xml:space="preserve"> +  +  + </v>
      </c>
      <c r="DH794" s="16" t="str">
        <f>E794</f>
        <v>HTA</v>
      </c>
      <c r="DI794" s="98"/>
      <c r="DJ794" s="75" t="str">
        <f t="shared" si="502"/>
        <v>NO</v>
      </c>
      <c r="DL794" s="98"/>
      <c r="DM794" s="98"/>
      <c r="DN794" s="75" t="str">
        <f t="shared" si="503"/>
        <v>NO</v>
      </c>
      <c r="DO794" s="98"/>
      <c r="DP794" s="75" t="str">
        <f t="shared" si="504"/>
        <v>NO</v>
      </c>
      <c r="DQ794" s="98"/>
      <c r="DR794" s="75" t="str">
        <f t="shared" si="505"/>
        <v>NO</v>
      </c>
      <c r="DS794" s="98"/>
      <c r="DT794" s="75" t="str">
        <f t="shared" si="506"/>
        <v>NO</v>
      </c>
      <c r="DU794" s="98"/>
      <c r="DV794" s="75" t="str">
        <f t="shared" si="507"/>
        <v>NO</v>
      </c>
      <c r="DW794" s="98"/>
      <c r="DX794" s="75" t="str">
        <f t="shared" si="508"/>
        <v>NO</v>
      </c>
      <c r="DY794" s="98"/>
      <c r="DZ794" s="75" t="str">
        <f t="shared" si="509"/>
        <v>NO</v>
      </c>
      <c r="EA794" s="98"/>
      <c r="EB794" s="75" t="str">
        <f t="shared" si="510"/>
        <v>NO</v>
      </c>
      <c r="EC794" s="98" t="s">
        <v>807</v>
      </c>
      <c r="ED794" s="92" t="s">
        <v>1530</v>
      </c>
      <c r="EE794" s="92"/>
      <c r="EF794" s="98" t="s">
        <v>807</v>
      </c>
      <c r="EG794" s="94"/>
      <c r="EH794" s="99" t="s">
        <v>131</v>
      </c>
      <c r="EI794" s="99" t="s">
        <v>807</v>
      </c>
      <c r="EJ794" s="99"/>
      <c r="EK794" s="101"/>
      <c r="EL794" s="92"/>
      <c r="EM794" s="103"/>
      <c r="EN794" s="102"/>
      <c r="EO794" s="101"/>
      <c r="EP794" s="92"/>
      <c r="EQ794" s="101"/>
      <c r="ER794" s="99">
        <f t="shared" si="520"/>
        <v>0</v>
      </c>
      <c r="ES794" s="101"/>
      <c r="ET794" s="192"/>
      <c r="EU794" s="101"/>
      <c r="EV794" s="92"/>
      <c r="EW794" s="101"/>
      <c r="EX794" s="92"/>
      <c r="EY794" s="103"/>
      <c r="EZ794" s="92"/>
      <c r="FA794" s="102"/>
      <c r="FB794" s="102"/>
      <c r="FC794" s="92"/>
      <c r="FD794" s="92"/>
      <c r="FE794" s="103"/>
      <c r="FF794" s="105"/>
      <c r="FG794" s="101"/>
      <c r="FH794" s="105"/>
      <c r="FI794" s="92"/>
      <c r="FJ794" s="94"/>
      <c r="FK794" s="92"/>
      <c r="FL794" s="97"/>
      <c r="FM794" s="98" t="s">
        <v>1530</v>
      </c>
      <c r="FN794" s="114"/>
      <c r="FO794" s="107" t="s">
        <v>807</v>
      </c>
      <c r="FP794" s="107" t="s">
        <v>807</v>
      </c>
      <c r="FQ794" s="107" t="s">
        <v>807</v>
      </c>
      <c r="FR794" s="107" t="s">
        <v>807</v>
      </c>
      <c r="FS794" s="92" t="s">
        <v>807</v>
      </c>
      <c r="FT794" s="107" t="s">
        <v>807</v>
      </c>
      <c r="FU794" s="92"/>
      <c r="GM794" s="102"/>
    </row>
    <row r="795" spans="1:195" s="75" customFormat="1" x14ac:dyDescent="0.25">
      <c r="A795" s="85">
        <v>2022</v>
      </c>
      <c r="B795" s="76">
        <v>44926</v>
      </c>
      <c r="C795" s="85" t="s">
        <v>121</v>
      </c>
      <c r="D795" s="85" t="s">
        <v>122</v>
      </c>
      <c r="E795" s="85" t="s">
        <v>123</v>
      </c>
      <c r="F795" s="77">
        <f t="shared" si="515"/>
        <v>794</v>
      </c>
      <c r="G795" s="85" t="s">
        <v>1586</v>
      </c>
      <c r="H795" s="85">
        <v>86</v>
      </c>
      <c r="I795" s="85" t="s">
        <v>797</v>
      </c>
      <c r="J795" s="217" t="s">
        <v>899</v>
      </c>
      <c r="K795" s="77" t="str">
        <f>VLOOKUP(J795,[1]CodMpios!$B$1075:$E$1087,4,FALSE)</f>
        <v>86320 - Orito</v>
      </c>
      <c r="L795" s="77" t="str">
        <f>VLOOKUP($J795,[1]Coord_Mpios_X_Y!$B$102:$K$114,9,FALSE)</f>
        <v>0,673756322544</v>
      </c>
      <c r="M795" s="77" t="str">
        <f>VLOOKUP($J795,[1]Coord_Mpios_X_Y!$B$102:$K$114,10,FALSE)</f>
        <v>-76,943139228782</v>
      </c>
      <c r="N795" s="86" t="s">
        <v>1775</v>
      </c>
      <c r="O795" s="86" t="s">
        <v>1776</v>
      </c>
      <c r="P795" s="218"/>
      <c r="Q795" s="85" t="s">
        <v>126</v>
      </c>
      <c r="R795" s="124">
        <v>79570442</v>
      </c>
      <c r="S795" s="62" t="str">
        <f t="shared" si="496"/>
        <v>CC79570442</v>
      </c>
      <c r="T795" s="91" t="s">
        <v>1407</v>
      </c>
      <c r="U795" s="85" t="s">
        <v>1408</v>
      </c>
      <c r="V795" s="91" t="s">
        <v>158</v>
      </c>
      <c r="W795" s="85" t="s">
        <v>210</v>
      </c>
      <c r="X795" s="87">
        <v>26318</v>
      </c>
      <c r="Y795" s="89">
        <f t="shared" si="511"/>
        <v>72</v>
      </c>
      <c r="Z795" s="63">
        <f>VLOOKUP($Y795,[1]Edades!$A$3:$H$153,4,FALSE)</f>
        <v>6</v>
      </c>
      <c r="AA795" s="63" t="str">
        <f>VLOOKUP($Y795,[1]Edades!$A$3:$H$153,6,FALSE)</f>
        <v>6 - Persona mayor</v>
      </c>
      <c r="AB795" s="63">
        <f>VLOOKUP($Y795,[1]Edades!$A$3:$H$153,7,FALSE)</f>
        <v>15</v>
      </c>
      <c r="AC795" s="63" t="str">
        <f>VLOOKUP($Y795,[1]Edades!$A$3:$H$153,8,FALSE)</f>
        <v>70-74</v>
      </c>
      <c r="AD795" s="91" t="s">
        <v>1589</v>
      </c>
      <c r="AE795" s="85">
        <v>1</v>
      </c>
      <c r="AF795" s="85" t="s">
        <v>807</v>
      </c>
      <c r="AG795" s="86" t="s">
        <v>1777</v>
      </c>
      <c r="AH795" s="85" t="s">
        <v>807</v>
      </c>
      <c r="AI795" s="85" t="s">
        <v>807</v>
      </c>
      <c r="AJ795" s="85" t="s">
        <v>807</v>
      </c>
      <c r="AK795" s="86" t="s">
        <v>1775</v>
      </c>
      <c r="AL795" s="86" t="s">
        <v>1602</v>
      </c>
      <c r="AM795" s="85" t="s">
        <v>1786</v>
      </c>
      <c r="AN795" s="85" t="s">
        <v>131</v>
      </c>
      <c r="AO795" s="85" t="s">
        <v>131</v>
      </c>
      <c r="AP795" s="85" t="s">
        <v>131</v>
      </c>
      <c r="AQ795" s="75" t="s">
        <v>1841</v>
      </c>
      <c r="AR795" s="53" t="str">
        <f t="shared" si="512"/>
        <v>86320 - Orito</v>
      </c>
      <c r="AS795" s="85" t="s">
        <v>1608</v>
      </c>
      <c r="AT795" s="124">
        <v>3137909771</v>
      </c>
      <c r="AU795" s="85" t="s">
        <v>1219</v>
      </c>
      <c r="AV795" s="85"/>
      <c r="AW795" s="85"/>
      <c r="AX795" s="85"/>
      <c r="AY795" s="85"/>
      <c r="AZ795" s="85"/>
      <c r="BA795" s="85">
        <v>86</v>
      </c>
      <c r="BB795" s="85" t="s">
        <v>1778</v>
      </c>
      <c r="BC795" s="85">
        <v>86320</v>
      </c>
      <c r="BD795" s="85" t="s">
        <v>1608</v>
      </c>
      <c r="BE795" s="89">
        <v>860010017201</v>
      </c>
      <c r="BF795" s="49" t="s">
        <v>1082</v>
      </c>
      <c r="BG795" s="85" t="s">
        <v>1779</v>
      </c>
      <c r="BH795" s="85" t="s">
        <v>1780</v>
      </c>
      <c r="BI795" s="85">
        <v>4201616</v>
      </c>
      <c r="BJ795" s="85"/>
      <c r="BK795" s="85"/>
      <c r="BL795" s="85" t="s">
        <v>807</v>
      </c>
      <c r="BM795" s="88" t="s">
        <v>132</v>
      </c>
      <c r="BN795" s="85" t="s">
        <v>132</v>
      </c>
      <c r="BO795" s="85">
        <v>0</v>
      </c>
      <c r="BP795" s="85" t="s">
        <v>132</v>
      </c>
      <c r="BQ795" s="85" t="s">
        <v>132</v>
      </c>
      <c r="BR795" s="85" t="s">
        <v>807</v>
      </c>
      <c r="BS795" s="85" t="s">
        <v>807</v>
      </c>
      <c r="BT795" s="90">
        <v>44740</v>
      </c>
      <c r="BU795" s="85" t="s">
        <v>1677</v>
      </c>
      <c r="BV795" s="85" t="s">
        <v>130</v>
      </c>
      <c r="BW795" s="91" t="s">
        <v>1812</v>
      </c>
      <c r="BX795" s="85"/>
      <c r="BY795" s="88" t="s">
        <v>130</v>
      </c>
      <c r="BZ795" s="85" t="s">
        <v>807</v>
      </c>
      <c r="CA795" s="85" t="s">
        <v>807</v>
      </c>
      <c r="CB795" s="85"/>
      <c r="CC795" s="85"/>
      <c r="CD795" s="85" t="s">
        <v>131</v>
      </c>
      <c r="CE795" s="88" t="s">
        <v>1681</v>
      </c>
      <c r="CF795" s="80" t="str">
        <f t="shared" si="519"/>
        <v>HTA</v>
      </c>
      <c r="CG795" s="98"/>
      <c r="CH795" s="98"/>
      <c r="CI795" s="50" t="e">
        <f t="shared" si="497"/>
        <v>#DIV/0!</v>
      </c>
      <c r="CJ795" s="18" t="str">
        <f t="shared" si="498"/>
        <v>SIN DATO</v>
      </c>
      <c r="CK795" s="95" t="e">
        <f>Hoja1!L797</f>
        <v>#NUM!</v>
      </c>
      <c r="CL795" s="10" t="s">
        <v>807</v>
      </c>
      <c r="CM795" s="94" t="s">
        <v>1221</v>
      </c>
      <c r="CN795" s="92"/>
      <c r="CO795" s="75">
        <v>1</v>
      </c>
      <c r="CP795" s="119" t="str">
        <f t="shared" si="524"/>
        <v>01/01/1800</v>
      </c>
      <c r="CQ795" s="75">
        <v>2</v>
      </c>
      <c r="CR795" s="65" t="s">
        <v>1222</v>
      </c>
      <c r="CS795" s="75">
        <v>0</v>
      </c>
      <c r="CT795" s="110" t="s">
        <v>131</v>
      </c>
      <c r="CU795" s="93" t="s">
        <v>807</v>
      </c>
      <c r="CV795" s="92"/>
      <c r="CW795" s="93"/>
      <c r="CX795" s="93"/>
      <c r="CY795" s="93" t="s">
        <v>807</v>
      </c>
      <c r="CZ795" s="92" t="s">
        <v>130</v>
      </c>
      <c r="DA795" s="75" t="s">
        <v>807</v>
      </c>
      <c r="DB795" s="92">
        <v>0</v>
      </c>
      <c r="DC795" s="75" t="str">
        <f t="shared" si="499"/>
        <v/>
      </c>
      <c r="DD795" s="16" t="str">
        <f t="shared" si="500"/>
        <v/>
      </c>
      <c r="DE795" s="16" t="str">
        <f t="shared" si="501"/>
        <v/>
      </c>
      <c r="DF795" s="16" t="str">
        <f t="shared" si="516"/>
        <v>HDL ALTO</v>
      </c>
      <c r="DG795" s="16" t="str">
        <f t="shared" si="514"/>
        <v xml:space="preserve"> +  +  + HDL ALTO</v>
      </c>
      <c r="DH795" s="16" t="str">
        <f>VLOOKUP(DG795,Hoja3!$A$19:$B$41,2,FALSE)</f>
        <v>HDL ALTO</v>
      </c>
      <c r="DI795" s="98"/>
      <c r="DJ795" s="75" t="str">
        <f t="shared" si="502"/>
        <v>NO</v>
      </c>
      <c r="DL795" s="98"/>
      <c r="DM795" s="98">
        <v>44141</v>
      </c>
      <c r="DN795" s="75" t="str">
        <f t="shared" si="503"/>
        <v>SI</v>
      </c>
      <c r="DO795" s="98"/>
      <c r="DP795" s="75" t="str">
        <f t="shared" si="504"/>
        <v>NO</v>
      </c>
      <c r="DQ795" s="98"/>
      <c r="DR795" s="75" t="str">
        <f t="shared" si="505"/>
        <v>NO</v>
      </c>
      <c r="DS795" s="98"/>
      <c r="DT795" s="75" t="str">
        <f t="shared" si="506"/>
        <v>NO</v>
      </c>
      <c r="DU795" s="98"/>
      <c r="DV795" s="75" t="str">
        <f t="shared" si="507"/>
        <v>NO</v>
      </c>
      <c r="DW795" s="98"/>
      <c r="DX795" s="75" t="str">
        <f t="shared" si="508"/>
        <v>NO</v>
      </c>
      <c r="DY795" s="98">
        <v>44284</v>
      </c>
      <c r="DZ795" s="75" t="str">
        <f t="shared" si="509"/>
        <v>SI</v>
      </c>
      <c r="EA795" s="98"/>
      <c r="EB795" s="75" t="str">
        <f t="shared" si="510"/>
        <v>NO</v>
      </c>
      <c r="EC795" s="98" t="s">
        <v>807</v>
      </c>
      <c r="ED795" s="92" t="s">
        <v>1530</v>
      </c>
      <c r="EE795" s="92"/>
      <c r="EF795" s="98" t="s">
        <v>807</v>
      </c>
      <c r="EG795" s="94"/>
      <c r="EH795" s="99" t="s">
        <v>131</v>
      </c>
      <c r="EI795" s="99" t="s">
        <v>807</v>
      </c>
      <c r="EJ795" s="99"/>
      <c r="EK795" s="101">
        <v>44713</v>
      </c>
      <c r="EL795" s="92">
        <v>1.1100000000000001</v>
      </c>
      <c r="EM795" s="103">
        <v>44713</v>
      </c>
      <c r="EN795" s="102">
        <v>100</v>
      </c>
      <c r="EO795" s="101">
        <v>44314</v>
      </c>
      <c r="EP795" s="92">
        <v>198</v>
      </c>
      <c r="EQ795" s="101">
        <v>44314</v>
      </c>
      <c r="ER795" s="99">
        <f t="shared" si="520"/>
        <v>83.8</v>
      </c>
      <c r="ES795" s="101">
        <v>44314</v>
      </c>
      <c r="ET795" s="192">
        <v>38</v>
      </c>
      <c r="EU795" s="101">
        <v>44314</v>
      </c>
      <c r="EV795" s="92">
        <v>381</v>
      </c>
      <c r="EW795" s="101">
        <v>44713</v>
      </c>
      <c r="EX795" s="92"/>
      <c r="EY795" s="103"/>
      <c r="EZ795" s="92"/>
      <c r="FA795" s="102"/>
      <c r="FB795" s="102"/>
      <c r="FC795" s="92"/>
      <c r="FD795" s="92"/>
      <c r="FE795" s="103">
        <v>44713</v>
      </c>
      <c r="FF795" s="104" t="s">
        <v>1811</v>
      </c>
      <c r="FG795" s="101">
        <v>44713</v>
      </c>
      <c r="FH795" s="105">
        <v>108</v>
      </c>
      <c r="FI795" s="92"/>
      <c r="FJ795" s="94"/>
      <c r="FK795" s="92"/>
      <c r="FL795" s="97">
        <v>44740</v>
      </c>
      <c r="FM795" s="98" t="s">
        <v>1530</v>
      </c>
      <c r="FN795" s="114">
        <v>44832</v>
      </c>
      <c r="FO795" s="107" t="s">
        <v>807</v>
      </c>
      <c r="FP795" s="92" t="s">
        <v>132</v>
      </c>
      <c r="FQ795" s="92" t="s">
        <v>132</v>
      </c>
      <c r="FR795" s="92" t="s">
        <v>132</v>
      </c>
      <c r="FS795" s="107" t="s">
        <v>807</v>
      </c>
      <c r="FT795" s="92" t="s">
        <v>132</v>
      </c>
      <c r="FU795" s="92"/>
      <c r="GM795" s="102"/>
    </row>
    <row r="796" spans="1:195" s="75" customFormat="1" x14ac:dyDescent="0.25">
      <c r="A796" s="85">
        <v>2022</v>
      </c>
      <c r="B796" s="76">
        <v>44926</v>
      </c>
      <c r="C796" s="85" t="s">
        <v>121</v>
      </c>
      <c r="D796" s="85" t="s">
        <v>122</v>
      </c>
      <c r="E796" s="85" t="s">
        <v>1474</v>
      </c>
      <c r="F796" s="77">
        <f t="shared" si="515"/>
        <v>795</v>
      </c>
      <c r="G796" s="85" t="s">
        <v>1586</v>
      </c>
      <c r="H796" s="85">
        <v>86</v>
      </c>
      <c r="I796" s="85" t="s">
        <v>797</v>
      </c>
      <c r="J796" s="217" t="s">
        <v>899</v>
      </c>
      <c r="K796" s="77" t="str">
        <f>VLOOKUP(J796,[1]CodMpios!$B$1075:$E$1087,4,FALSE)</f>
        <v>86320 - Orito</v>
      </c>
      <c r="L796" s="77" t="str">
        <f>VLOOKUP($J796,[1]Coord_Mpios_X_Y!$B$102:$K$114,9,FALSE)</f>
        <v>0,673756322544</v>
      </c>
      <c r="M796" s="77" t="str">
        <f>VLOOKUP($J796,[1]Coord_Mpios_X_Y!$B$102:$K$114,10,FALSE)</f>
        <v>-76,943139228782</v>
      </c>
      <c r="N796" s="86" t="s">
        <v>1775</v>
      </c>
      <c r="O796" s="86" t="s">
        <v>1776</v>
      </c>
      <c r="P796" s="218"/>
      <c r="Q796" s="85" t="s">
        <v>126</v>
      </c>
      <c r="R796" s="108">
        <v>80426973</v>
      </c>
      <c r="S796" s="62" t="str">
        <f t="shared" si="496"/>
        <v>CC80426973</v>
      </c>
      <c r="T796" s="91" t="s">
        <v>1412</v>
      </c>
      <c r="U796" s="85" t="s">
        <v>1413</v>
      </c>
      <c r="V796" s="91" t="s">
        <v>217</v>
      </c>
      <c r="W796" s="85" t="s">
        <v>813</v>
      </c>
      <c r="X796" s="87">
        <v>26683</v>
      </c>
      <c r="Y796" s="89">
        <f t="shared" si="511"/>
        <v>73</v>
      </c>
      <c r="Z796" s="63">
        <f>VLOOKUP($Y796,[1]Edades!$A$3:$H$153,4,FALSE)</f>
        <v>6</v>
      </c>
      <c r="AA796" s="63" t="str">
        <f>VLOOKUP($Y796,[1]Edades!$A$3:$H$153,6,FALSE)</f>
        <v>6 - Persona mayor</v>
      </c>
      <c r="AB796" s="63">
        <f>VLOOKUP($Y796,[1]Edades!$A$3:$H$153,7,FALSE)</f>
        <v>15</v>
      </c>
      <c r="AC796" s="63" t="str">
        <f>VLOOKUP($Y796,[1]Edades!$A$3:$H$153,8,FALSE)</f>
        <v>70-74</v>
      </c>
      <c r="AD796" s="91" t="s">
        <v>1589</v>
      </c>
      <c r="AE796" s="85">
        <v>1</v>
      </c>
      <c r="AF796" s="85" t="s">
        <v>807</v>
      </c>
      <c r="AG796" s="86" t="s">
        <v>1777</v>
      </c>
      <c r="AH796" s="85" t="s">
        <v>807</v>
      </c>
      <c r="AI796" s="85" t="s">
        <v>807</v>
      </c>
      <c r="AJ796" s="85" t="s">
        <v>807</v>
      </c>
      <c r="AK796" s="86" t="s">
        <v>1775</v>
      </c>
      <c r="AL796" s="86" t="s">
        <v>1602</v>
      </c>
      <c r="AM796" s="85" t="s">
        <v>1786</v>
      </c>
      <c r="AN796" s="85" t="s">
        <v>131</v>
      </c>
      <c r="AO796" s="85" t="s">
        <v>131</v>
      </c>
      <c r="AP796" s="85" t="s">
        <v>131</v>
      </c>
      <c r="AQ796" s="75" t="s">
        <v>1841</v>
      </c>
      <c r="AR796" s="53" t="str">
        <f t="shared" si="512"/>
        <v>86320 - Orito</v>
      </c>
      <c r="AS796" s="85" t="s">
        <v>1608</v>
      </c>
      <c r="AT796" s="88">
        <v>3112112552</v>
      </c>
      <c r="AU796" s="85" t="s">
        <v>1219</v>
      </c>
      <c r="AV796" s="85"/>
      <c r="AW796" s="85"/>
      <c r="AX796" s="85"/>
      <c r="AY796" s="85"/>
      <c r="AZ796" s="85"/>
      <c r="BA796" s="85">
        <v>86</v>
      </c>
      <c r="BB796" s="85" t="s">
        <v>1778</v>
      </c>
      <c r="BC796" s="85">
        <v>86320</v>
      </c>
      <c r="BD796" s="85" t="s">
        <v>1608</v>
      </c>
      <c r="BE796" s="89">
        <v>860010017201</v>
      </c>
      <c r="BF796" s="49" t="s">
        <v>1082</v>
      </c>
      <c r="BG796" s="85" t="s">
        <v>1779</v>
      </c>
      <c r="BH796" s="85" t="s">
        <v>1780</v>
      </c>
      <c r="BI796" s="85">
        <v>4201616</v>
      </c>
      <c r="BJ796" s="85"/>
      <c r="BK796" s="85"/>
      <c r="BL796" s="85" t="s">
        <v>807</v>
      </c>
      <c r="BM796" s="85" t="s">
        <v>130</v>
      </c>
      <c r="BN796" s="85" t="s">
        <v>132</v>
      </c>
      <c r="BO796" s="85">
        <v>0</v>
      </c>
      <c r="BP796" s="85" t="s">
        <v>132</v>
      </c>
      <c r="BQ796" s="85" t="s">
        <v>132</v>
      </c>
      <c r="BR796" s="85" t="s">
        <v>1676</v>
      </c>
      <c r="BS796" s="85" t="s">
        <v>132</v>
      </c>
      <c r="BT796" s="208">
        <v>44348</v>
      </c>
      <c r="BU796" s="85" t="s">
        <v>1677</v>
      </c>
      <c r="BV796" s="85" t="s">
        <v>130</v>
      </c>
      <c r="BW796" s="91" t="s">
        <v>131</v>
      </c>
      <c r="BX796" s="85"/>
      <c r="BY796" s="85" t="s">
        <v>131</v>
      </c>
      <c r="BZ796" s="85" t="s">
        <v>131</v>
      </c>
      <c r="CA796" s="85" t="s">
        <v>132</v>
      </c>
      <c r="CB796" s="126" t="s">
        <v>2159</v>
      </c>
      <c r="CC796" s="85"/>
      <c r="CD796" s="85" t="s">
        <v>1532</v>
      </c>
      <c r="CE796" s="88" t="s">
        <v>1681</v>
      </c>
      <c r="CF796" s="80" t="str">
        <f t="shared" si="519"/>
        <v>DM</v>
      </c>
      <c r="CG796" s="109">
        <v>85</v>
      </c>
      <c r="CH796" s="95">
        <v>163</v>
      </c>
      <c r="CI796" s="50">
        <f t="shared" si="497"/>
        <v>31.992171327486922</v>
      </c>
      <c r="CJ796" s="18" t="str">
        <f t="shared" si="498"/>
        <v>OBESIDAD</v>
      </c>
      <c r="CK796" s="95">
        <f>Hoja1!L798</f>
        <v>28</v>
      </c>
      <c r="CL796" s="10" t="s">
        <v>1115</v>
      </c>
      <c r="CM796" s="94" t="s">
        <v>1221</v>
      </c>
      <c r="CN796" s="92"/>
      <c r="CO796" s="92">
        <v>2</v>
      </c>
      <c r="CP796" s="65" t="s">
        <v>1222</v>
      </c>
      <c r="CQ796" s="75">
        <v>1</v>
      </c>
      <c r="CR796" s="94" t="s">
        <v>1221</v>
      </c>
      <c r="CS796" s="75">
        <v>1</v>
      </c>
      <c r="CT796" s="92" t="s">
        <v>1709</v>
      </c>
      <c r="CU796" s="93" t="s">
        <v>807</v>
      </c>
      <c r="CV796" s="92"/>
      <c r="CW796" s="102">
        <v>125</v>
      </c>
      <c r="CX796" s="102">
        <v>60</v>
      </c>
      <c r="CY796" s="93" t="s">
        <v>807</v>
      </c>
      <c r="CZ796" s="92" t="s">
        <v>132</v>
      </c>
      <c r="DA796" s="75" t="s">
        <v>807</v>
      </c>
      <c r="DB796" s="92">
        <v>0</v>
      </c>
      <c r="DC796" s="75" t="str">
        <f t="shared" si="499"/>
        <v/>
      </c>
      <c r="DD796" s="16" t="str">
        <f t="shared" si="500"/>
        <v/>
      </c>
      <c r="DE796" s="16" t="str">
        <f t="shared" si="501"/>
        <v/>
      </c>
      <c r="DF796" s="16" t="str">
        <f t="shared" si="516"/>
        <v/>
      </c>
      <c r="DG796" s="16" t="str">
        <f t="shared" si="514"/>
        <v xml:space="preserve"> +  +  + </v>
      </c>
      <c r="DH796" s="16" t="str">
        <f>E796</f>
        <v>DM</v>
      </c>
      <c r="DI796" s="98"/>
      <c r="DJ796" s="75" t="str">
        <f t="shared" si="502"/>
        <v>NO</v>
      </c>
      <c r="DL796" s="98"/>
      <c r="DM796" s="98">
        <v>44407</v>
      </c>
      <c r="DN796" s="75" t="str">
        <f t="shared" si="503"/>
        <v>SI</v>
      </c>
      <c r="DO796" s="98"/>
      <c r="DP796" s="75" t="str">
        <f t="shared" si="504"/>
        <v>NO</v>
      </c>
      <c r="DQ796" s="98"/>
      <c r="DR796" s="75" t="str">
        <f t="shared" si="505"/>
        <v>NO</v>
      </c>
      <c r="DS796" s="98"/>
      <c r="DT796" s="75" t="str">
        <f t="shared" si="506"/>
        <v>NO</v>
      </c>
      <c r="DU796" s="98"/>
      <c r="DV796" s="75" t="str">
        <f t="shared" si="507"/>
        <v>NO</v>
      </c>
      <c r="DW796" s="98"/>
      <c r="DX796" s="75" t="str">
        <f t="shared" si="508"/>
        <v>NO</v>
      </c>
      <c r="DY796" s="98">
        <v>44369</v>
      </c>
      <c r="DZ796" s="75" t="str">
        <f t="shared" si="509"/>
        <v>SI</v>
      </c>
      <c r="EA796" s="98"/>
      <c r="EB796" s="75" t="str">
        <f t="shared" si="510"/>
        <v>NO</v>
      </c>
      <c r="EC796" s="98" t="s">
        <v>807</v>
      </c>
      <c r="ED796" s="92" t="s">
        <v>1530</v>
      </c>
      <c r="EE796" s="92"/>
      <c r="EF796" s="98" t="s">
        <v>807</v>
      </c>
      <c r="EG796" s="94"/>
      <c r="EH796" s="99" t="s">
        <v>131</v>
      </c>
      <c r="EI796" s="99" t="s">
        <v>807</v>
      </c>
      <c r="EJ796" s="99"/>
      <c r="EK796" s="101">
        <v>44373</v>
      </c>
      <c r="EL796" s="92">
        <v>0.8</v>
      </c>
      <c r="EM796" s="103">
        <v>44373</v>
      </c>
      <c r="EN796" s="102">
        <v>124</v>
      </c>
      <c r="EO796" s="101">
        <v>44370</v>
      </c>
      <c r="EP796" s="92">
        <v>218</v>
      </c>
      <c r="EQ796" s="101">
        <v>44373</v>
      </c>
      <c r="ER796" s="99">
        <f t="shared" si="520"/>
        <v>121</v>
      </c>
      <c r="ES796" s="101">
        <v>44373</v>
      </c>
      <c r="ET796" s="192">
        <v>39</v>
      </c>
      <c r="EU796" s="101">
        <v>44373</v>
      </c>
      <c r="EV796" s="92">
        <v>290</v>
      </c>
      <c r="EW796" s="101"/>
      <c r="EX796" s="92"/>
      <c r="EY796" s="103">
        <v>44374</v>
      </c>
      <c r="EZ796" s="92">
        <v>9</v>
      </c>
      <c r="FA796" s="102"/>
      <c r="FB796" s="102"/>
      <c r="FC796" s="92"/>
      <c r="FD796" s="92"/>
      <c r="FE796" s="103">
        <v>44373</v>
      </c>
      <c r="FF796" s="105">
        <v>7.6</v>
      </c>
      <c r="FG796" s="101"/>
      <c r="FH796" s="105"/>
      <c r="FI796" s="92"/>
      <c r="FJ796" s="94"/>
      <c r="FK796" s="92"/>
      <c r="FL796" s="176">
        <v>44348</v>
      </c>
      <c r="FM796" s="98" t="s">
        <v>1530</v>
      </c>
      <c r="FN796" s="114"/>
      <c r="FO796" s="107" t="s">
        <v>807</v>
      </c>
      <c r="FP796" s="92" t="s">
        <v>132</v>
      </c>
      <c r="FQ796" s="92" t="s">
        <v>132</v>
      </c>
      <c r="FR796" s="92" t="s">
        <v>132</v>
      </c>
      <c r="FS796" s="107" t="s">
        <v>807</v>
      </c>
      <c r="FT796" s="92" t="s">
        <v>132</v>
      </c>
      <c r="FU796" s="92"/>
      <c r="GM796" s="102"/>
    </row>
    <row r="797" spans="1:195" s="75" customFormat="1" x14ac:dyDescent="0.25">
      <c r="A797" s="85">
        <v>2022</v>
      </c>
      <c r="B797" s="76">
        <v>44926</v>
      </c>
      <c r="C797" s="85" t="s">
        <v>121</v>
      </c>
      <c r="D797" s="85" t="s">
        <v>122</v>
      </c>
      <c r="E797" s="85" t="s">
        <v>1474</v>
      </c>
      <c r="F797" s="77">
        <f t="shared" si="515"/>
        <v>796</v>
      </c>
      <c r="G797" s="85" t="s">
        <v>1586</v>
      </c>
      <c r="H797" s="85">
        <v>86</v>
      </c>
      <c r="I797" s="85" t="s">
        <v>797</v>
      </c>
      <c r="J797" s="217" t="s">
        <v>899</v>
      </c>
      <c r="K797" s="77" t="str">
        <f>VLOOKUP(J797,[1]CodMpios!$B$1075:$E$1087,4,FALSE)</f>
        <v>86320 - Orito</v>
      </c>
      <c r="L797" s="77" t="str">
        <f>VLOOKUP($J797,[1]Coord_Mpios_X_Y!$B$102:$K$114,9,FALSE)</f>
        <v>0,673756322544</v>
      </c>
      <c r="M797" s="77" t="str">
        <f>VLOOKUP($J797,[1]Coord_Mpios_X_Y!$B$102:$K$114,10,FALSE)</f>
        <v>-76,943139228782</v>
      </c>
      <c r="N797" s="86" t="s">
        <v>1775</v>
      </c>
      <c r="O797" s="86" t="s">
        <v>1776</v>
      </c>
      <c r="P797" s="218"/>
      <c r="Q797" s="85" t="s">
        <v>126</v>
      </c>
      <c r="R797" s="108">
        <v>82360563</v>
      </c>
      <c r="S797" s="62" t="str">
        <f t="shared" si="496"/>
        <v>CC82360563</v>
      </c>
      <c r="T797" s="91" t="s">
        <v>787</v>
      </c>
      <c r="U797" s="85" t="s">
        <v>530</v>
      </c>
      <c r="V797" s="91" t="s">
        <v>557</v>
      </c>
      <c r="W797" s="85" t="s">
        <v>1328</v>
      </c>
      <c r="X797" s="87">
        <v>23679</v>
      </c>
      <c r="Y797" s="89">
        <f t="shared" si="511"/>
        <v>64</v>
      </c>
      <c r="Z797" s="63">
        <f>VLOOKUP($Y797,[1]Edades!$A$3:$H$153,4,FALSE)</f>
        <v>6</v>
      </c>
      <c r="AA797" s="63" t="str">
        <f>VLOOKUP($Y797,[1]Edades!$A$3:$H$153,6,FALSE)</f>
        <v>6 - Persona mayor</v>
      </c>
      <c r="AB797" s="63">
        <f>VLOOKUP($Y797,[1]Edades!$A$3:$H$153,7,FALSE)</f>
        <v>13</v>
      </c>
      <c r="AC797" s="63" t="str">
        <f>VLOOKUP($Y797,[1]Edades!$A$3:$H$153,8,FALSE)</f>
        <v>60-64</v>
      </c>
      <c r="AD797" s="91" t="s">
        <v>1589</v>
      </c>
      <c r="AE797" s="85">
        <v>1</v>
      </c>
      <c r="AF797" s="85" t="s">
        <v>807</v>
      </c>
      <c r="AG797" s="86" t="s">
        <v>1777</v>
      </c>
      <c r="AH797" s="85" t="s">
        <v>807</v>
      </c>
      <c r="AI797" s="85" t="s">
        <v>807</v>
      </c>
      <c r="AJ797" s="85" t="s">
        <v>807</v>
      </c>
      <c r="AK797" s="86" t="s">
        <v>1775</v>
      </c>
      <c r="AL797" s="86" t="s">
        <v>1602</v>
      </c>
      <c r="AM797" s="85" t="s">
        <v>1786</v>
      </c>
      <c r="AN797" s="85" t="s">
        <v>131</v>
      </c>
      <c r="AO797" s="85" t="s">
        <v>131</v>
      </c>
      <c r="AP797" s="85" t="s">
        <v>131</v>
      </c>
      <c r="AQ797" s="75" t="s">
        <v>1841</v>
      </c>
      <c r="AR797" s="53" t="str">
        <f t="shared" si="512"/>
        <v>86320 - Orito</v>
      </c>
      <c r="AS797" s="85" t="s">
        <v>1608</v>
      </c>
      <c r="AT797" s="85">
        <v>3204262982</v>
      </c>
      <c r="AU797" s="85" t="s">
        <v>1219</v>
      </c>
      <c r="AV797" s="85"/>
      <c r="AW797" s="85"/>
      <c r="AX797" s="85"/>
      <c r="AY797" s="85"/>
      <c r="AZ797" s="85"/>
      <c r="BA797" s="85">
        <v>86</v>
      </c>
      <c r="BB797" s="85" t="s">
        <v>1778</v>
      </c>
      <c r="BC797" s="85">
        <v>86320</v>
      </c>
      <c r="BD797" s="85" t="s">
        <v>1608</v>
      </c>
      <c r="BE797" s="89">
        <v>860010017201</v>
      </c>
      <c r="BF797" s="49" t="s">
        <v>1082</v>
      </c>
      <c r="BG797" s="85" t="s">
        <v>1779</v>
      </c>
      <c r="BH797" s="85" t="s">
        <v>1780</v>
      </c>
      <c r="BI797" s="85">
        <v>4201616</v>
      </c>
      <c r="BJ797" s="85"/>
      <c r="BK797" s="85"/>
      <c r="BL797" s="85" t="s">
        <v>807</v>
      </c>
      <c r="BM797" s="85" t="s">
        <v>130</v>
      </c>
      <c r="BN797" s="85" t="s">
        <v>132</v>
      </c>
      <c r="BO797" s="85">
        <v>0</v>
      </c>
      <c r="BP797" s="85" t="s">
        <v>132</v>
      </c>
      <c r="BQ797" s="85" t="s">
        <v>132</v>
      </c>
      <c r="BR797" s="85" t="s">
        <v>807</v>
      </c>
      <c r="BS797" s="85" t="s">
        <v>807</v>
      </c>
      <c r="BT797" s="90">
        <v>44386</v>
      </c>
      <c r="BU797" s="85" t="s">
        <v>1677</v>
      </c>
      <c r="BV797" s="85" t="s">
        <v>130</v>
      </c>
      <c r="BW797" s="91" t="s">
        <v>131</v>
      </c>
      <c r="BX797" s="85"/>
      <c r="BY797" s="85" t="s">
        <v>131</v>
      </c>
      <c r="BZ797" s="85" t="s">
        <v>807</v>
      </c>
      <c r="CA797" s="85" t="s">
        <v>807</v>
      </c>
      <c r="CB797" s="85"/>
      <c r="CC797" s="85"/>
      <c r="CD797" s="85" t="s">
        <v>131</v>
      </c>
      <c r="CE797" s="88" t="s">
        <v>1681</v>
      </c>
      <c r="CF797" s="80" t="str">
        <f t="shared" si="519"/>
        <v>DM</v>
      </c>
      <c r="CG797" s="109">
        <v>69</v>
      </c>
      <c r="CH797" s="95">
        <v>171</v>
      </c>
      <c r="CI797" s="50">
        <f t="shared" si="497"/>
        <v>23.59700420642249</v>
      </c>
      <c r="CJ797" s="18" t="str">
        <f t="shared" si="498"/>
        <v>NORMAL</v>
      </c>
      <c r="CK797" s="95" t="e">
        <f>Hoja1!L799</f>
        <v>#DIV/0!</v>
      </c>
      <c r="CL797" s="10" t="s">
        <v>807</v>
      </c>
      <c r="CM797" s="94" t="s">
        <v>1221</v>
      </c>
      <c r="CN797" s="92"/>
      <c r="CO797" s="92">
        <v>2</v>
      </c>
      <c r="CP797" s="65" t="s">
        <v>1222</v>
      </c>
      <c r="CQ797" s="75">
        <v>1</v>
      </c>
      <c r="CR797" s="94" t="s">
        <v>1221</v>
      </c>
      <c r="CS797" s="75">
        <v>1</v>
      </c>
      <c r="CT797" s="92" t="s">
        <v>1709</v>
      </c>
      <c r="CU797" s="93" t="s">
        <v>807</v>
      </c>
      <c r="CV797" s="92"/>
      <c r="CW797" s="102">
        <v>100</v>
      </c>
      <c r="CX797" s="102">
        <v>70</v>
      </c>
      <c r="CY797" s="93" t="s">
        <v>807</v>
      </c>
      <c r="CZ797" s="92" t="s">
        <v>130</v>
      </c>
      <c r="DA797" s="75" t="s">
        <v>807</v>
      </c>
      <c r="DB797" s="92">
        <v>0</v>
      </c>
      <c r="DC797" s="75" t="str">
        <f t="shared" si="499"/>
        <v/>
      </c>
      <c r="DD797" s="16" t="str">
        <f t="shared" si="500"/>
        <v/>
      </c>
      <c r="DE797" s="16" t="str">
        <f t="shared" si="501"/>
        <v/>
      </c>
      <c r="DF797" s="16" t="str">
        <f t="shared" si="516"/>
        <v/>
      </c>
      <c r="DG797" s="16" t="str">
        <f t="shared" si="514"/>
        <v xml:space="preserve"> +  +  + </v>
      </c>
      <c r="DH797" s="16" t="str">
        <f t="shared" ref="DH797:DH798" si="526">E797</f>
        <v>DM</v>
      </c>
      <c r="DI797" s="98"/>
      <c r="DJ797" s="75" t="str">
        <f t="shared" si="502"/>
        <v>NO</v>
      </c>
      <c r="DL797" s="98"/>
      <c r="DM797" s="98">
        <v>44386</v>
      </c>
      <c r="DN797" s="75" t="str">
        <f t="shared" si="503"/>
        <v>SI</v>
      </c>
      <c r="DO797" s="98"/>
      <c r="DP797" s="75" t="str">
        <f t="shared" si="504"/>
        <v>NO</v>
      </c>
      <c r="DQ797" s="98"/>
      <c r="DR797" s="75" t="str">
        <f t="shared" si="505"/>
        <v>NO</v>
      </c>
      <c r="DS797" s="98"/>
      <c r="DT797" s="75" t="str">
        <f t="shared" si="506"/>
        <v>NO</v>
      </c>
      <c r="DU797" s="98"/>
      <c r="DV797" s="75" t="str">
        <f t="shared" si="507"/>
        <v>NO</v>
      </c>
      <c r="DW797" s="98"/>
      <c r="DX797" s="75" t="str">
        <f t="shared" si="508"/>
        <v>NO</v>
      </c>
      <c r="DY797" s="98"/>
      <c r="DZ797" s="75" t="str">
        <f t="shared" si="509"/>
        <v>NO</v>
      </c>
      <c r="EA797" s="98"/>
      <c r="EB797" s="75" t="str">
        <f t="shared" si="510"/>
        <v>NO</v>
      </c>
      <c r="EC797" s="98" t="s">
        <v>807</v>
      </c>
      <c r="ED797" s="92" t="s">
        <v>1530</v>
      </c>
      <c r="EE797" s="92"/>
      <c r="EF797" s="98" t="s">
        <v>807</v>
      </c>
      <c r="EG797" s="94"/>
      <c r="EH797" s="99" t="s">
        <v>131</v>
      </c>
      <c r="EI797" s="99" t="s">
        <v>807</v>
      </c>
      <c r="EJ797" s="99"/>
      <c r="EK797" s="101"/>
      <c r="EL797" s="92"/>
      <c r="EM797" s="103"/>
      <c r="EN797" s="102"/>
      <c r="EO797" s="101"/>
      <c r="EP797" s="92"/>
      <c r="EQ797" s="101"/>
      <c r="ER797" s="99">
        <f t="shared" si="520"/>
        <v>0</v>
      </c>
      <c r="ES797" s="101"/>
      <c r="ET797" s="192"/>
      <c r="EU797" s="101"/>
      <c r="EV797" s="92"/>
      <c r="EW797" s="101"/>
      <c r="EX797" s="92"/>
      <c r="EY797" s="103"/>
      <c r="EZ797" s="92"/>
      <c r="FA797" s="102"/>
      <c r="FB797" s="102"/>
      <c r="FC797" s="92"/>
      <c r="FD797" s="92"/>
      <c r="FE797" s="103"/>
      <c r="FF797" s="105"/>
      <c r="FG797" s="101"/>
      <c r="FH797" s="105"/>
      <c r="FI797" s="92"/>
      <c r="FJ797" s="94"/>
      <c r="FK797" s="92"/>
      <c r="FL797" s="97">
        <v>44386</v>
      </c>
      <c r="FM797" s="98" t="s">
        <v>1530</v>
      </c>
      <c r="FN797" s="114"/>
      <c r="FO797" s="107" t="s">
        <v>807</v>
      </c>
      <c r="FP797" s="92" t="s">
        <v>132</v>
      </c>
      <c r="FQ797" s="92" t="s">
        <v>132</v>
      </c>
      <c r="FR797" s="92" t="s">
        <v>132</v>
      </c>
      <c r="FS797" s="107" t="s">
        <v>807</v>
      </c>
      <c r="FT797" s="92" t="s">
        <v>132</v>
      </c>
      <c r="FU797" s="92"/>
      <c r="GM797" s="102"/>
    </row>
    <row r="798" spans="1:195" s="75" customFormat="1" x14ac:dyDescent="0.25">
      <c r="A798" s="85">
        <v>2022</v>
      </c>
      <c r="B798" s="76">
        <v>44926</v>
      </c>
      <c r="C798" s="85" t="s">
        <v>121</v>
      </c>
      <c r="D798" s="85" t="s">
        <v>122</v>
      </c>
      <c r="E798" s="85" t="s">
        <v>123</v>
      </c>
      <c r="F798" s="77">
        <f t="shared" si="515"/>
        <v>797</v>
      </c>
      <c r="G798" s="85" t="s">
        <v>1586</v>
      </c>
      <c r="H798" s="85">
        <v>86</v>
      </c>
      <c r="I798" s="85" t="s">
        <v>797</v>
      </c>
      <c r="J798" s="217" t="s">
        <v>1058</v>
      </c>
      <c r="K798" s="77" t="str">
        <f>VLOOKUP(J798,[1]CodMpios!$B$1075:$E$1087,4,FALSE)</f>
        <v>86865 - Valle Del Guamuez</v>
      </c>
      <c r="L798" s="77" t="str">
        <f>VLOOKUP($J798,[1]Coord_Mpios_X_Y!$B$102:$K$114,9,FALSE)</f>
        <v>0,412963687717</v>
      </c>
      <c r="M798" s="77" t="str">
        <f>VLOOKUP($J798,[1]Coord_Mpios_X_Y!$B$102:$K$114,10,FALSE)</f>
        <v>-76,884092895363</v>
      </c>
      <c r="N798" s="86" t="s">
        <v>1775</v>
      </c>
      <c r="O798" s="86" t="s">
        <v>1776</v>
      </c>
      <c r="P798" s="218"/>
      <c r="Q798" s="85" t="s">
        <v>126</v>
      </c>
      <c r="R798" s="108">
        <v>87027049</v>
      </c>
      <c r="S798" s="62" t="str">
        <f t="shared" si="496"/>
        <v>CC87027049</v>
      </c>
      <c r="T798" s="91" t="s">
        <v>717</v>
      </c>
      <c r="U798" s="85" t="s">
        <v>530</v>
      </c>
      <c r="V798" s="85" t="s">
        <v>664</v>
      </c>
      <c r="W798" s="85" t="s">
        <v>670</v>
      </c>
      <c r="X798" s="193">
        <v>25462</v>
      </c>
      <c r="Y798" s="89">
        <f t="shared" si="511"/>
        <v>69</v>
      </c>
      <c r="Z798" s="63">
        <f>VLOOKUP($Y798,[1]Edades!$A$3:$H$153,4,FALSE)</f>
        <v>6</v>
      </c>
      <c r="AA798" s="63" t="str">
        <f>VLOOKUP($Y798,[1]Edades!$A$3:$H$153,6,FALSE)</f>
        <v>6 - Persona mayor</v>
      </c>
      <c r="AB798" s="63">
        <f>VLOOKUP($Y798,[1]Edades!$A$3:$H$153,7,FALSE)</f>
        <v>14</v>
      </c>
      <c r="AC798" s="63" t="str">
        <f>VLOOKUP($Y798,[1]Edades!$A$3:$H$153,8,FALSE)</f>
        <v>65-69</v>
      </c>
      <c r="AD798" s="91" t="s">
        <v>1589</v>
      </c>
      <c r="AE798" s="85">
        <v>1</v>
      </c>
      <c r="AF798" s="85" t="s">
        <v>807</v>
      </c>
      <c r="AG798" s="86" t="s">
        <v>1777</v>
      </c>
      <c r="AH798" s="85" t="s">
        <v>807</v>
      </c>
      <c r="AI798" s="85" t="s">
        <v>807</v>
      </c>
      <c r="AJ798" s="85" t="s">
        <v>807</v>
      </c>
      <c r="AK798" s="86" t="s">
        <v>1775</v>
      </c>
      <c r="AL798" s="86" t="s">
        <v>1600</v>
      </c>
      <c r="AM798" s="85" t="s">
        <v>1786</v>
      </c>
      <c r="AN798" s="85" t="s">
        <v>131</v>
      </c>
      <c r="AO798" s="85" t="s">
        <v>131</v>
      </c>
      <c r="AP798" s="85" t="s">
        <v>131</v>
      </c>
      <c r="AQ798" s="75" t="s">
        <v>1841</v>
      </c>
      <c r="AR798" s="53" t="str">
        <f t="shared" si="512"/>
        <v>86865 - Valle Del Guamuez</v>
      </c>
      <c r="AS798" s="85" t="s">
        <v>1668</v>
      </c>
      <c r="AT798" s="88" t="s">
        <v>1609</v>
      </c>
      <c r="AU798" s="85" t="s">
        <v>1219</v>
      </c>
      <c r="AV798" s="85"/>
      <c r="AW798" s="85"/>
      <c r="AX798" s="85"/>
      <c r="AY798" s="85"/>
      <c r="AZ798" s="85"/>
      <c r="BA798" s="85">
        <v>86</v>
      </c>
      <c r="BB798" s="85" t="s">
        <v>1778</v>
      </c>
      <c r="BC798" s="85">
        <v>86865</v>
      </c>
      <c r="BD798" s="85" t="s">
        <v>1668</v>
      </c>
      <c r="BE798" s="89">
        <v>860010017201</v>
      </c>
      <c r="BF798" s="49" t="s">
        <v>1084</v>
      </c>
      <c r="BG798" s="85" t="s">
        <v>1779</v>
      </c>
      <c r="BH798" s="85" t="s">
        <v>1780</v>
      </c>
      <c r="BI798" s="85">
        <v>4201616</v>
      </c>
      <c r="BJ798" s="85"/>
      <c r="BK798" s="85"/>
      <c r="BL798" s="85" t="s">
        <v>807</v>
      </c>
      <c r="BM798" s="85" t="s">
        <v>807</v>
      </c>
      <c r="BN798" s="85" t="s">
        <v>807</v>
      </c>
      <c r="BO798" s="85">
        <v>0</v>
      </c>
      <c r="BP798" s="85" t="s">
        <v>132</v>
      </c>
      <c r="BQ798" s="85" t="s">
        <v>132</v>
      </c>
      <c r="BR798" s="85" t="s">
        <v>807</v>
      </c>
      <c r="BS798" s="85" t="s">
        <v>807</v>
      </c>
      <c r="BT798" s="90"/>
      <c r="BU798" s="85" t="s">
        <v>1677</v>
      </c>
      <c r="BV798" s="85" t="s">
        <v>130</v>
      </c>
      <c r="BW798" s="85" t="s">
        <v>807</v>
      </c>
      <c r="BX798" s="85"/>
      <c r="BY798" s="91" t="s">
        <v>807</v>
      </c>
      <c r="BZ798" s="85" t="s">
        <v>807</v>
      </c>
      <c r="CA798" s="85" t="s">
        <v>807</v>
      </c>
      <c r="CB798" s="85"/>
      <c r="CC798" s="85"/>
      <c r="CD798" s="207" t="s">
        <v>807</v>
      </c>
      <c r="CE798" s="88" t="s">
        <v>1681</v>
      </c>
      <c r="CF798" s="80" t="str">
        <f t="shared" si="519"/>
        <v>HTA</v>
      </c>
      <c r="CG798" s="98"/>
      <c r="CH798" s="98"/>
      <c r="CI798" s="50" t="e">
        <f t="shared" si="497"/>
        <v>#DIV/0!</v>
      </c>
      <c r="CJ798" s="18" t="str">
        <f t="shared" si="498"/>
        <v>SIN DATO</v>
      </c>
      <c r="CK798" s="95" t="e">
        <f>Hoja1!L800</f>
        <v>#NUM!</v>
      </c>
      <c r="CL798" s="10" t="s">
        <v>807</v>
      </c>
      <c r="CM798" s="94" t="s">
        <v>1221</v>
      </c>
      <c r="CN798" s="92"/>
      <c r="CO798" s="75">
        <v>1</v>
      </c>
      <c r="CP798" s="119" t="str">
        <f t="shared" ref="CP798:CP799" si="527">CM798</f>
        <v>01/01/1800</v>
      </c>
      <c r="CQ798" s="75">
        <v>2</v>
      </c>
      <c r="CR798" s="65" t="s">
        <v>1222</v>
      </c>
      <c r="CS798" s="75">
        <v>0</v>
      </c>
      <c r="CT798" s="110" t="s">
        <v>131</v>
      </c>
      <c r="CU798" s="93" t="s">
        <v>807</v>
      </c>
      <c r="CV798" s="92"/>
      <c r="CW798" s="93"/>
      <c r="CX798" s="93"/>
      <c r="CY798" s="93" t="s">
        <v>807</v>
      </c>
      <c r="CZ798" s="93" t="s">
        <v>807</v>
      </c>
      <c r="DA798" s="75" t="s">
        <v>807</v>
      </c>
      <c r="DB798" s="92">
        <v>0</v>
      </c>
      <c r="DC798" s="75" t="str">
        <f t="shared" si="499"/>
        <v/>
      </c>
      <c r="DD798" s="16" t="str">
        <f t="shared" si="500"/>
        <v/>
      </c>
      <c r="DE798" s="16" t="str">
        <f t="shared" si="501"/>
        <v/>
      </c>
      <c r="DF798" s="16" t="str">
        <f t="shared" si="516"/>
        <v/>
      </c>
      <c r="DG798" s="16" t="str">
        <f t="shared" si="514"/>
        <v xml:space="preserve"> +  +  + </v>
      </c>
      <c r="DH798" s="16" t="str">
        <f t="shared" si="526"/>
        <v>HTA</v>
      </c>
      <c r="DI798" s="98"/>
      <c r="DJ798" s="75" t="str">
        <f t="shared" si="502"/>
        <v>NO</v>
      </c>
      <c r="DL798" s="98"/>
      <c r="DM798" s="98"/>
      <c r="DN798" s="75" t="str">
        <f t="shared" si="503"/>
        <v>NO</v>
      </c>
      <c r="DO798" s="98"/>
      <c r="DP798" s="75" t="str">
        <f t="shared" si="504"/>
        <v>NO</v>
      </c>
      <c r="DQ798" s="98"/>
      <c r="DR798" s="75" t="str">
        <f t="shared" si="505"/>
        <v>NO</v>
      </c>
      <c r="DS798" s="98"/>
      <c r="DT798" s="75" t="str">
        <f t="shared" si="506"/>
        <v>NO</v>
      </c>
      <c r="DU798" s="98"/>
      <c r="DV798" s="75" t="str">
        <f t="shared" si="507"/>
        <v>NO</v>
      </c>
      <c r="DW798" s="98"/>
      <c r="DX798" s="75" t="str">
        <f t="shared" si="508"/>
        <v>NO</v>
      </c>
      <c r="DY798" s="98"/>
      <c r="DZ798" s="75" t="str">
        <f t="shared" si="509"/>
        <v>NO</v>
      </c>
      <c r="EA798" s="98"/>
      <c r="EB798" s="75" t="str">
        <f t="shared" si="510"/>
        <v>NO</v>
      </c>
      <c r="EC798" s="98" t="s">
        <v>807</v>
      </c>
      <c r="ED798" s="92" t="s">
        <v>1530</v>
      </c>
      <c r="EE798" s="92"/>
      <c r="EF798" s="98" t="s">
        <v>807</v>
      </c>
      <c r="EG798" s="94"/>
      <c r="EH798" s="99" t="s">
        <v>131</v>
      </c>
      <c r="EI798" s="99" t="s">
        <v>807</v>
      </c>
      <c r="EJ798" s="99"/>
      <c r="EK798" s="101"/>
      <c r="EL798" s="92"/>
      <c r="EM798" s="103"/>
      <c r="EN798" s="102"/>
      <c r="EO798" s="101"/>
      <c r="EP798" s="92"/>
      <c r="EQ798" s="101"/>
      <c r="ER798" s="99">
        <f t="shared" si="520"/>
        <v>0</v>
      </c>
      <c r="ES798" s="101"/>
      <c r="ET798" s="192"/>
      <c r="EU798" s="101"/>
      <c r="EV798" s="92"/>
      <c r="EW798" s="101"/>
      <c r="EX798" s="92"/>
      <c r="EY798" s="103"/>
      <c r="EZ798" s="92"/>
      <c r="FA798" s="102"/>
      <c r="FB798" s="102"/>
      <c r="FC798" s="92"/>
      <c r="FD798" s="92"/>
      <c r="FE798" s="103"/>
      <c r="FF798" s="105"/>
      <c r="FG798" s="101"/>
      <c r="FH798" s="105"/>
      <c r="FI798" s="92"/>
      <c r="FJ798" s="94"/>
      <c r="FK798" s="92"/>
      <c r="FL798" s="97"/>
      <c r="FM798" s="98" t="s">
        <v>1530</v>
      </c>
      <c r="FN798" s="114"/>
      <c r="FO798" s="107" t="s">
        <v>807</v>
      </c>
      <c r="FP798" s="107" t="s">
        <v>807</v>
      </c>
      <c r="FQ798" s="107" t="s">
        <v>807</v>
      </c>
      <c r="FR798" s="107" t="s">
        <v>807</v>
      </c>
      <c r="FS798" s="92" t="s">
        <v>807</v>
      </c>
      <c r="FT798" s="107" t="s">
        <v>807</v>
      </c>
      <c r="FU798" s="92"/>
      <c r="GM798" s="102"/>
    </row>
    <row r="799" spans="1:195" s="75" customFormat="1" x14ac:dyDescent="0.25">
      <c r="A799" s="85">
        <v>2022</v>
      </c>
      <c r="B799" s="76">
        <v>44926</v>
      </c>
      <c r="C799" s="85" t="s">
        <v>121</v>
      </c>
      <c r="D799" s="85" t="s">
        <v>122</v>
      </c>
      <c r="E799" s="85" t="s">
        <v>1475</v>
      </c>
      <c r="F799" s="77">
        <f t="shared" si="515"/>
        <v>798</v>
      </c>
      <c r="G799" s="85" t="s">
        <v>1586</v>
      </c>
      <c r="H799" s="85">
        <v>86</v>
      </c>
      <c r="I799" s="85" t="s">
        <v>797</v>
      </c>
      <c r="J799" s="217" t="s">
        <v>911</v>
      </c>
      <c r="K799" s="77" t="str">
        <f>VLOOKUP(J799,[1]CodMpios!$B$1075:$E$1087,4,FALSE)</f>
        <v>86568 - Puerto Asís</v>
      </c>
      <c r="L799" s="77" t="str">
        <f>VLOOKUP($J799,[1]Coord_Mpios_X_Y!$B$102:$K$114,9,FALSE)</f>
        <v>0,478611463602</v>
      </c>
      <c r="M799" s="77" t="str">
        <f>VLOOKUP($J799,[1]Coord_Mpios_X_Y!$B$102:$K$114,10,FALSE)</f>
        <v>-76,328200149562</v>
      </c>
      <c r="N799" s="86" t="s">
        <v>1775</v>
      </c>
      <c r="O799" s="86" t="s">
        <v>1776</v>
      </c>
      <c r="P799" s="218"/>
      <c r="Q799" s="85" t="s">
        <v>126</v>
      </c>
      <c r="R799" s="108">
        <v>87431364</v>
      </c>
      <c r="S799" s="62" t="str">
        <f t="shared" si="496"/>
        <v>CC87431364</v>
      </c>
      <c r="T799" s="91" t="s">
        <v>248</v>
      </c>
      <c r="U799" s="85" t="s">
        <v>530</v>
      </c>
      <c r="V799" s="91" t="s">
        <v>774</v>
      </c>
      <c r="W799" s="85" t="s">
        <v>815</v>
      </c>
      <c r="X799" s="87">
        <v>24525</v>
      </c>
      <c r="Y799" s="89">
        <f t="shared" si="511"/>
        <v>67</v>
      </c>
      <c r="Z799" s="63">
        <f>VLOOKUP($Y799,[1]Edades!$A$3:$H$153,4,FALSE)</f>
        <v>6</v>
      </c>
      <c r="AA799" s="63" t="str">
        <f>VLOOKUP($Y799,[1]Edades!$A$3:$H$153,6,FALSE)</f>
        <v>6 - Persona mayor</v>
      </c>
      <c r="AB799" s="63">
        <f>VLOOKUP($Y799,[1]Edades!$A$3:$H$153,7,FALSE)</f>
        <v>14</v>
      </c>
      <c r="AC799" s="63" t="str">
        <f>VLOOKUP($Y799,[1]Edades!$A$3:$H$153,8,FALSE)</f>
        <v>65-69</v>
      </c>
      <c r="AD799" s="91" t="s">
        <v>1589</v>
      </c>
      <c r="AE799" s="85">
        <v>1</v>
      </c>
      <c r="AF799" s="85" t="s">
        <v>807</v>
      </c>
      <c r="AG799" s="86" t="s">
        <v>556</v>
      </c>
      <c r="AH799" s="86" t="s">
        <v>130</v>
      </c>
      <c r="AI799" s="85" t="s">
        <v>807</v>
      </c>
      <c r="AJ799" s="85" t="s">
        <v>807</v>
      </c>
      <c r="AK799" s="86" t="s">
        <v>1775</v>
      </c>
      <c r="AL799" s="86" t="s">
        <v>1602</v>
      </c>
      <c r="AM799" s="85" t="s">
        <v>1786</v>
      </c>
      <c r="AN799" s="85" t="s">
        <v>131</v>
      </c>
      <c r="AO799" s="85" t="s">
        <v>131</v>
      </c>
      <c r="AP799" s="85" t="s">
        <v>131</v>
      </c>
      <c r="AQ799" s="86" t="s">
        <v>1821</v>
      </c>
      <c r="AR799" s="53" t="str">
        <f t="shared" si="512"/>
        <v>86568 - Puerto Asís</v>
      </c>
      <c r="AS799" s="85" t="s">
        <v>1655</v>
      </c>
      <c r="AT799" s="85">
        <v>3117026960</v>
      </c>
      <c r="AU799" s="85" t="s">
        <v>1219</v>
      </c>
      <c r="AV799" s="85"/>
      <c r="AW799" s="85"/>
      <c r="AX799" s="85"/>
      <c r="AY799" s="85"/>
      <c r="AZ799" s="85"/>
      <c r="BA799" s="85">
        <v>86</v>
      </c>
      <c r="BB799" s="85" t="s">
        <v>1778</v>
      </c>
      <c r="BC799" s="85">
        <v>86568</v>
      </c>
      <c r="BD799" s="85" t="s">
        <v>1655</v>
      </c>
      <c r="BE799" s="89">
        <v>860010017201</v>
      </c>
      <c r="BF799" s="49" t="s">
        <v>1081</v>
      </c>
      <c r="BG799" s="85" t="s">
        <v>1779</v>
      </c>
      <c r="BH799" s="85" t="s">
        <v>1780</v>
      </c>
      <c r="BI799" s="85">
        <v>4201616</v>
      </c>
      <c r="BJ799" s="85"/>
      <c r="BK799" s="85"/>
      <c r="BL799" s="85" t="s">
        <v>807</v>
      </c>
      <c r="BM799" s="85" t="s">
        <v>130</v>
      </c>
      <c r="BN799" s="85" t="s">
        <v>132</v>
      </c>
      <c r="BO799" s="85">
        <v>0</v>
      </c>
      <c r="BP799" s="85" t="s">
        <v>132</v>
      </c>
      <c r="BQ799" s="85" t="s">
        <v>132</v>
      </c>
      <c r="BR799" s="85" t="s">
        <v>807</v>
      </c>
      <c r="BS799" s="85" t="s">
        <v>807</v>
      </c>
      <c r="BT799" s="90">
        <v>44729</v>
      </c>
      <c r="BU799" s="85" t="s">
        <v>1677</v>
      </c>
      <c r="BV799" s="85" t="s">
        <v>130</v>
      </c>
      <c r="BW799" s="91" t="s">
        <v>1812</v>
      </c>
      <c r="BX799" s="85"/>
      <c r="BY799" s="85" t="s">
        <v>132</v>
      </c>
      <c r="BZ799" s="85" t="s">
        <v>807</v>
      </c>
      <c r="CA799" s="85" t="s">
        <v>807</v>
      </c>
      <c r="CB799" s="85"/>
      <c r="CC799" s="85"/>
      <c r="CD799" s="85" t="s">
        <v>131</v>
      </c>
      <c r="CE799" s="88" t="s">
        <v>1681</v>
      </c>
      <c r="CF799" s="80" t="str">
        <f t="shared" si="519"/>
        <v>HTA + DM</v>
      </c>
      <c r="CG799" s="109">
        <v>91</v>
      </c>
      <c r="CH799" s="95">
        <v>170</v>
      </c>
      <c r="CI799" s="50">
        <f t="shared" si="497"/>
        <v>31.487889273356405</v>
      </c>
      <c r="CJ799" s="18" t="str">
        <f t="shared" si="498"/>
        <v>OBESIDAD</v>
      </c>
      <c r="CK799" s="95">
        <f>Hoja1!L801</f>
        <v>30</v>
      </c>
      <c r="CL799" s="10" t="s">
        <v>1115</v>
      </c>
      <c r="CM799" s="94" t="s">
        <v>1221</v>
      </c>
      <c r="CN799" s="92"/>
      <c r="CO799" s="75">
        <v>1</v>
      </c>
      <c r="CP799" s="119" t="str">
        <f t="shared" si="527"/>
        <v>01/01/1800</v>
      </c>
      <c r="CQ799" s="75">
        <v>1</v>
      </c>
      <c r="CR799" s="94" t="s">
        <v>1221</v>
      </c>
      <c r="CS799" s="75">
        <v>1</v>
      </c>
      <c r="CT799" s="110" t="s">
        <v>1707</v>
      </c>
      <c r="CU799" s="93" t="s">
        <v>807</v>
      </c>
      <c r="CV799" s="92"/>
      <c r="CW799" s="102">
        <v>130</v>
      </c>
      <c r="CX799" s="102">
        <v>70</v>
      </c>
      <c r="CY799" s="93" t="s">
        <v>807</v>
      </c>
      <c r="CZ799" s="92" t="s">
        <v>132</v>
      </c>
      <c r="DA799" s="75" t="s">
        <v>807</v>
      </c>
      <c r="DB799" s="92">
        <v>0</v>
      </c>
      <c r="DC799" s="75" t="str">
        <f t="shared" si="499"/>
        <v/>
      </c>
      <c r="DD799" s="16" t="str">
        <f t="shared" si="500"/>
        <v/>
      </c>
      <c r="DE799" s="16" t="str">
        <f t="shared" si="501"/>
        <v/>
      </c>
      <c r="DF799" s="16" t="str">
        <f t="shared" si="516"/>
        <v/>
      </c>
      <c r="DG799" s="16" t="str">
        <f t="shared" si="514"/>
        <v xml:space="preserve"> +  +  + </v>
      </c>
      <c r="DH799" s="16" t="str">
        <f>E799</f>
        <v>HTA + DM</v>
      </c>
      <c r="DI799" s="98">
        <v>42672</v>
      </c>
      <c r="DJ799" s="75" t="str">
        <f t="shared" si="502"/>
        <v>SI</v>
      </c>
      <c r="DL799" s="98"/>
      <c r="DM799" s="98">
        <v>44588</v>
      </c>
      <c r="DN799" s="75" t="str">
        <f t="shared" si="503"/>
        <v>SI</v>
      </c>
      <c r="DO799" s="98"/>
      <c r="DP799" s="75" t="str">
        <f t="shared" si="504"/>
        <v>NO</v>
      </c>
      <c r="DQ799" s="98"/>
      <c r="DR799" s="75" t="str">
        <f t="shared" si="505"/>
        <v>NO</v>
      </c>
      <c r="DS799" s="98">
        <v>43116</v>
      </c>
      <c r="DT799" s="75" t="str">
        <f t="shared" si="506"/>
        <v>SI</v>
      </c>
      <c r="DU799" s="98"/>
      <c r="DV799" s="75" t="str">
        <f t="shared" si="507"/>
        <v>NO</v>
      </c>
      <c r="DW799" s="98"/>
      <c r="DX799" s="75" t="str">
        <f t="shared" si="508"/>
        <v>NO</v>
      </c>
      <c r="DY799" s="98">
        <v>43894</v>
      </c>
      <c r="DZ799" s="75" t="str">
        <f t="shared" si="509"/>
        <v>SI</v>
      </c>
      <c r="EA799" s="98"/>
      <c r="EB799" s="75" t="str">
        <f t="shared" si="510"/>
        <v>NO</v>
      </c>
      <c r="EC799" s="98" t="s">
        <v>807</v>
      </c>
      <c r="ED799" s="92" t="s">
        <v>1530</v>
      </c>
      <c r="EE799" s="92"/>
      <c r="EF799" s="98" t="s">
        <v>807</v>
      </c>
      <c r="EG799" s="94"/>
      <c r="EH799" s="99"/>
      <c r="EI799" s="99" t="s">
        <v>807</v>
      </c>
      <c r="EJ799" s="99"/>
      <c r="EK799" s="101">
        <v>44609</v>
      </c>
      <c r="EL799" s="92">
        <v>0.88</v>
      </c>
      <c r="EM799" s="103">
        <v>44609</v>
      </c>
      <c r="EN799" s="102">
        <v>191</v>
      </c>
      <c r="EO799" s="101">
        <v>44509</v>
      </c>
      <c r="EP799" s="92">
        <v>303</v>
      </c>
      <c r="EQ799" s="101">
        <v>44509</v>
      </c>
      <c r="ER799" s="99">
        <f t="shared" si="520"/>
        <v>225.54</v>
      </c>
      <c r="ES799" s="101">
        <v>44509</v>
      </c>
      <c r="ET799" s="192">
        <v>44</v>
      </c>
      <c r="EU799" s="101">
        <v>44509</v>
      </c>
      <c r="EV799" s="92">
        <v>167.3</v>
      </c>
      <c r="EW799" s="101">
        <v>43812</v>
      </c>
      <c r="EX799" s="92"/>
      <c r="EY799" s="103">
        <v>44609</v>
      </c>
      <c r="EZ799" s="92">
        <v>12.5</v>
      </c>
      <c r="FA799" s="102"/>
      <c r="FB799" s="102"/>
      <c r="FC799" s="92"/>
      <c r="FD799" s="92"/>
      <c r="FE799" s="103">
        <v>43888</v>
      </c>
      <c r="FF799" s="105">
        <v>28.7</v>
      </c>
      <c r="FG799" s="101">
        <v>43888</v>
      </c>
      <c r="FH799" s="104" t="s">
        <v>2160</v>
      </c>
      <c r="FI799" s="92"/>
      <c r="FJ799" s="94"/>
      <c r="FK799" s="92"/>
      <c r="FL799" s="97">
        <v>44729</v>
      </c>
      <c r="FM799" s="98" t="s">
        <v>1530</v>
      </c>
      <c r="FN799" s="97">
        <v>44821</v>
      </c>
      <c r="FO799" s="107" t="s">
        <v>807</v>
      </c>
      <c r="FP799" s="92" t="s">
        <v>132</v>
      </c>
      <c r="FQ799" s="92" t="s">
        <v>132</v>
      </c>
      <c r="FR799" s="92" t="s">
        <v>132</v>
      </c>
      <c r="FS799" s="107" t="s">
        <v>807</v>
      </c>
      <c r="FT799" s="92" t="s">
        <v>132</v>
      </c>
      <c r="FU799" s="92"/>
      <c r="GM799" s="102"/>
    </row>
    <row r="800" spans="1:195" s="75" customFormat="1" x14ac:dyDescent="0.25">
      <c r="A800" s="85">
        <v>2022</v>
      </c>
      <c r="B800" s="76">
        <v>44926</v>
      </c>
      <c r="C800" s="85" t="s">
        <v>121</v>
      </c>
      <c r="D800" s="85" t="s">
        <v>122</v>
      </c>
      <c r="E800" s="85" t="s">
        <v>1474</v>
      </c>
      <c r="F800" s="77">
        <f t="shared" si="515"/>
        <v>799</v>
      </c>
      <c r="G800" s="85" t="s">
        <v>1586</v>
      </c>
      <c r="H800" s="85">
        <v>86</v>
      </c>
      <c r="I800" s="85" t="s">
        <v>797</v>
      </c>
      <c r="J800" s="217" t="s">
        <v>911</v>
      </c>
      <c r="K800" s="77" t="str">
        <f>VLOOKUP(J800,[1]CodMpios!$B$1075:$E$1087,4,FALSE)</f>
        <v>86568 - Puerto Asís</v>
      </c>
      <c r="L800" s="77" t="str">
        <f>VLOOKUP($J800,[1]Coord_Mpios_X_Y!$B$102:$K$114,9,FALSE)</f>
        <v>0,478611463602</v>
      </c>
      <c r="M800" s="77" t="str">
        <f>VLOOKUP($J800,[1]Coord_Mpios_X_Y!$B$102:$K$114,10,FALSE)</f>
        <v>-76,328200149562</v>
      </c>
      <c r="N800" s="86" t="s">
        <v>1775</v>
      </c>
      <c r="O800" s="86" t="s">
        <v>1776</v>
      </c>
      <c r="P800" s="218"/>
      <c r="Q800" s="85" t="s">
        <v>126</v>
      </c>
      <c r="R800" s="108">
        <v>87451422</v>
      </c>
      <c r="S800" s="62" t="str">
        <f t="shared" si="496"/>
        <v>CC87451422</v>
      </c>
      <c r="T800" s="91" t="s">
        <v>748</v>
      </c>
      <c r="U800" s="85" t="s">
        <v>423</v>
      </c>
      <c r="V800" s="91" t="s">
        <v>202</v>
      </c>
      <c r="W800" s="85" t="s">
        <v>528</v>
      </c>
      <c r="X800" s="87">
        <v>23741</v>
      </c>
      <c r="Y800" s="89">
        <f t="shared" si="511"/>
        <v>64</v>
      </c>
      <c r="Z800" s="63">
        <f>VLOOKUP($Y800,[1]Edades!$A$3:$H$153,4,FALSE)</f>
        <v>6</v>
      </c>
      <c r="AA800" s="63" t="str">
        <f>VLOOKUP($Y800,[1]Edades!$A$3:$H$153,6,FALSE)</f>
        <v>6 - Persona mayor</v>
      </c>
      <c r="AB800" s="63">
        <f>VLOOKUP($Y800,[1]Edades!$A$3:$H$153,7,FALSE)</f>
        <v>13</v>
      </c>
      <c r="AC800" s="63" t="str">
        <f>VLOOKUP($Y800,[1]Edades!$A$3:$H$153,8,FALSE)</f>
        <v>60-64</v>
      </c>
      <c r="AD800" s="91" t="s">
        <v>1589</v>
      </c>
      <c r="AE800" s="85">
        <v>1</v>
      </c>
      <c r="AF800" s="85" t="s">
        <v>807</v>
      </c>
      <c r="AG800" s="86" t="s">
        <v>1777</v>
      </c>
      <c r="AH800" s="85" t="s">
        <v>807</v>
      </c>
      <c r="AI800" s="85" t="s">
        <v>1595</v>
      </c>
      <c r="AJ800" s="85" t="s">
        <v>1591</v>
      </c>
      <c r="AK800" s="117" t="s">
        <v>1775</v>
      </c>
      <c r="AL800" s="117" t="s">
        <v>1600</v>
      </c>
      <c r="AM800" s="85" t="s">
        <v>1786</v>
      </c>
      <c r="AN800" s="85" t="s">
        <v>131</v>
      </c>
      <c r="AO800" s="85" t="s">
        <v>131</v>
      </c>
      <c r="AP800" s="85" t="s">
        <v>131</v>
      </c>
      <c r="AQ800" s="75" t="s">
        <v>1841</v>
      </c>
      <c r="AR800" s="53" t="str">
        <f t="shared" si="512"/>
        <v>86568 - Puerto Asís</v>
      </c>
      <c r="AS800" s="85" t="s">
        <v>1655</v>
      </c>
      <c r="AT800" s="85">
        <v>3138838431</v>
      </c>
      <c r="AU800" s="85" t="s">
        <v>1219</v>
      </c>
      <c r="AV800" s="85"/>
      <c r="AW800" s="85"/>
      <c r="AX800" s="85"/>
      <c r="AY800" s="85"/>
      <c r="AZ800" s="85"/>
      <c r="BA800" s="85">
        <v>86</v>
      </c>
      <c r="BB800" s="85" t="s">
        <v>1778</v>
      </c>
      <c r="BC800" s="85">
        <v>86568</v>
      </c>
      <c r="BD800" s="85" t="s">
        <v>1655</v>
      </c>
      <c r="BE800" s="89">
        <v>860010017201</v>
      </c>
      <c r="BF800" s="49" t="s">
        <v>1081</v>
      </c>
      <c r="BG800" s="85" t="s">
        <v>1779</v>
      </c>
      <c r="BH800" s="85" t="s">
        <v>1780</v>
      </c>
      <c r="BI800" s="85">
        <v>4201616</v>
      </c>
      <c r="BJ800" s="85"/>
      <c r="BK800" s="85"/>
      <c r="BL800" s="85" t="s">
        <v>807</v>
      </c>
      <c r="BM800" s="85" t="s">
        <v>130</v>
      </c>
      <c r="BN800" s="85" t="s">
        <v>132</v>
      </c>
      <c r="BO800" s="85">
        <v>0</v>
      </c>
      <c r="BP800" s="85" t="s">
        <v>132</v>
      </c>
      <c r="BQ800" s="85" t="s">
        <v>132</v>
      </c>
      <c r="BR800" s="85" t="s">
        <v>1676</v>
      </c>
      <c r="BS800" s="85" t="s">
        <v>132</v>
      </c>
      <c r="BT800" s="90">
        <v>44914</v>
      </c>
      <c r="BU800" s="85" t="s">
        <v>1677</v>
      </c>
      <c r="BV800" s="85" t="s">
        <v>130</v>
      </c>
      <c r="BW800" s="91" t="s">
        <v>131</v>
      </c>
      <c r="BX800" s="85"/>
      <c r="BY800" s="85" t="s">
        <v>131</v>
      </c>
      <c r="BZ800" s="85" t="s">
        <v>131</v>
      </c>
      <c r="CA800" s="85" t="s">
        <v>132</v>
      </c>
      <c r="CB800" s="85" t="s">
        <v>2038</v>
      </c>
      <c r="CC800" s="85"/>
      <c r="CD800" s="85" t="s">
        <v>131</v>
      </c>
      <c r="CE800" s="88" t="s">
        <v>1681</v>
      </c>
      <c r="CF800" s="80" t="str">
        <f t="shared" si="519"/>
        <v>DM</v>
      </c>
      <c r="CG800" s="109">
        <v>90</v>
      </c>
      <c r="CH800" s="95">
        <v>161</v>
      </c>
      <c r="CI800" s="50">
        <f t="shared" si="497"/>
        <v>34.720882681995292</v>
      </c>
      <c r="CJ800" s="18" t="str">
        <f t="shared" si="498"/>
        <v>OBESIDAD</v>
      </c>
      <c r="CK800" s="95">
        <f>Hoja1!L802</f>
        <v>24</v>
      </c>
      <c r="CL800" s="10" t="s">
        <v>1114</v>
      </c>
      <c r="CM800" s="94" t="s">
        <v>1221</v>
      </c>
      <c r="CN800" s="92"/>
      <c r="CO800" s="92">
        <v>2</v>
      </c>
      <c r="CP800" s="65" t="s">
        <v>1222</v>
      </c>
      <c r="CQ800" s="75">
        <v>1</v>
      </c>
      <c r="CR800" s="94" t="s">
        <v>1221</v>
      </c>
      <c r="CS800" s="75">
        <v>1</v>
      </c>
      <c r="CT800" s="110" t="s">
        <v>1707</v>
      </c>
      <c r="CU800" s="93" t="s">
        <v>807</v>
      </c>
      <c r="CV800" s="92"/>
      <c r="CW800" s="102">
        <v>140</v>
      </c>
      <c r="CX800" s="102">
        <v>90</v>
      </c>
      <c r="CY800" s="93" t="s">
        <v>807</v>
      </c>
      <c r="CZ800" s="92" t="s">
        <v>130</v>
      </c>
      <c r="DA800" s="75" t="s">
        <v>807</v>
      </c>
      <c r="DB800" s="92">
        <v>0</v>
      </c>
      <c r="DC800" s="75" t="str">
        <f t="shared" si="499"/>
        <v/>
      </c>
      <c r="DD800" s="16" t="str">
        <f t="shared" si="500"/>
        <v>PRESION ALTA</v>
      </c>
      <c r="DE800" s="16" t="str">
        <f t="shared" si="501"/>
        <v/>
      </c>
      <c r="DF800" s="16" t="str">
        <f t="shared" si="516"/>
        <v/>
      </c>
      <c r="DG800" s="16" t="str">
        <f t="shared" si="514"/>
        <v xml:space="preserve"> + PRESION ALTA +  + </v>
      </c>
      <c r="DH800" s="16" t="str">
        <f>VLOOKUP(DG800,Hoja3!$A$19:$B$41,2,FALSE)</f>
        <v>PRESION ALTA</v>
      </c>
      <c r="DI800" s="98"/>
      <c r="DJ800" s="75" t="str">
        <f t="shared" si="502"/>
        <v>NO</v>
      </c>
      <c r="DL800" s="98"/>
      <c r="DM800" s="98">
        <v>43588</v>
      </c>
      <c r="DN800" s="75" t="str">
        <f t="shared" si="503"/>
        <v>SI</v>
      </c>
      <c r="DO800" s="98"/>
      <c r="DP800" s="75" t="str">
        <f t="shared" si="504"/>
        <v>NO</v>
      </c>
      <c r="DQ800" s="98"/>
      <c r="DR800" s="75" t="str">
        <f t="shared" si="505"/>
        <v>NO</v>
      </c>
      <c r="DS800" s="98">
        <v>44535</v>
      </c>
      <c r="DT800" s="75" t="str">
        <f t="shared" si="506"/>
        <v>SI</v>
      </c>
      <c r="DU800" s="98"/>
      <c r="DV800" s="75" t="str">
        <f t="shared" si="507"/>
        <v>NO</v>
      </c>
      <c r="DW800" s="98"/>
      <c r="DX800" s="75" t="str">
        <f t="shared" si="508"/>
        <v>NO</v>
      </c>
      <c r="DY800" s="98">
        <v>44467</v>
      </c>
      <c r="DZ800" s="75" t="str">
        <f t="shared" si="509"/>
        <v>SI</v>
      </c>
      <c r="EA800" s="98"/>
      <c r="EB800" s="75" t="str">
        <f t="shared" si="510"/>
        <v>NO</v>
      </c>
      <c r="EC800" s="98" t="s">
        <v>807</v>
      </c>
      <c r="ED800" s="92" t="s">
        <v>1530</v>
      </c>
      <c r="EE800" s="92"/>
      <c r="EF800" s="98" t="s">
        <v>807</v>
      </c>
      <c r="EG800" s="94"/>
      <c r="EH800" s="99"/>
      <c r="EI800" s="99" t="s">
        <v>807</v>
      </c>
      <c r="EJ800" s="99"/>
      <c r="EK800" s="101">
        <v>44467</v>
      </c>
      <c r="EL800" s="92">
        <v>0.73</v>
      </c>
      <c r="EM800" s="103">
        <v>44428</v>
      </c>
      <c r="EN800" s="102">
        <v>234</v>
      </c>
      <c r="EO800" s="101">
        <v>44428</v>
      </c>
      <c r="EP800" s="92">
        <v>240</v>
      </c>
      <c r="EQ800" s="101">
        <v>43899</v>
      </c>
      <c r="ER800" s="99">
        <f t="shared" si="520"/>
        <v>154.19999999999999</v>
      </c>
      <c r="ES800" s="101">
        <v>43899</v>
      </c>
      <c r="ET800" s="192">
        <v>47</v>
      </c>
      <c r="EU800" s="101">
        <v>44428</v>
      </c>
      <c r="EV800" s="92">
        <v>194</v>
      </c>
      <c r="EW800" s="101">
        <v>43771</v>
      </c>
      <c r="EX800" s="92"/>
      <c r="EY800" s="103">
        <v>44467</v>
      </c>
      <c r="EZ800" s="92">
        <v>13.3</v>
      </c>
      <c r="FA800" s="102"/>
      <c r="FB800" s="102"/>
      <c r="FC800" s="92"/>
      <c r="FD800" s="92"/>
      <c r="FE800" s="103">
        <v>44467</v>
      </c>
      <c r="FF800" s="105">
        <v>7.5</v>
      </c>
      <c r="FG800" s="101">
        <v>44467</v>
      </c>
      <c r="FH800" s="104" t="s">
        <v>2161</v>
      </c>
      <c r="FI800" s="92"/>
      <c r="FJ800" s="94"/>
      <c r="FK800" s="92"/>
      <c r="FL800" s="97">
        <v>44914</v>
      </c>
      <c r="FM800" s="98" t="s">
        <v>1530</v>
      </c>
      <c r="FN800" s="137">
        <v>45004</v>
      </c>
      <c r="FO800" s="107"/>
      <c r="FP800" s="92" t="s">
        <v>132</v>
      </c>
      <c r="FQ800" s="92" t="s">
        <v>132</v>
      </c>
      <c r="FR800" s="92" t="s">
        <v>132</v>
      </c>
      <c r="FS800" s="107" t="s">
        <v>807</v>
      </c>
      <c r="FT800" s="92" t="s">
        <v>132</v>
      </c>
      <c r="FU800" s="92"/>
      <c r="GM800" s="102"/>
    </row>
    <row r="801" spans="1:195" s="75" customFormat="1" x14ac:dyDescent="0.25">
      <c r="A801" s="85">
        <v>2022</v>
      </c>
      <c r="B801" s="76">
        <v>44926</v>
      </c>
      <c r="C801" s="85" t="s">
        <v>121</v>
      </c>
      <c r="D801" s="85" t="s">
        <v>122</v>
      </c>
      <c r="E801" s="85" t="s">
        <v>123</v>
      </c>
      <c r="F801" s="77">
        <f t="shared" si="515"/>
        <v>800</v>
      </c>
      <c r="G801" s="85" t="s">
        <v>1586</v>
      </c>
      <c r="H801" s="85">
        <v>86</v>
      </c>
      <c r="I801" s="85" t="s">
        <v>797</v>
      </c>
      <c r="J801" s="217" t="s">
        <v>911</v>
      </c>
      <c r="K801" s="77" t="str">
        <f>VLOOKUP(J801,[1]CodMpios!$B$1075:$E$1087,4,FALSE)</f>
        <v>86568 - Puerto Asís</v>
      </c>
      <c r="L801" s="77" t="str">
        <f>VLOOKUP($J801,[1]Coord_Mpios_X_Y!$B$102:$K$114,9,FALSE)</f>
        <v>0,478611463602</v>
      </c>
      <c r="M801" s="77" t="str">
        <f>VLOOKUP($J801,[1]Coord_Mpios_X_Y!$B$102:$K$114,10,FALSE)</f>
        <v>-76,328200149562</v>
      </c>
      <c r="N801" s="86" t="s">
        <v>1775</v>
      </c>
      <c r="O801" s="86" t="s">
        <v>1776</v>
      </c>
      <c r="P801" s="218"/>
      <c r="Q801" s="85" t="s">
        <v>126</v>
      </c>
      <c r="R801" s="108">
        <v>87570336</v>
      </c>
      <c r="S801" s="62" t="str">
        <f t="shared" si="496"/>
        <v>CC87570336</v>
      </c>
      <c r="T801" s="91" t="s">
        <v>208</v>
      </c>
      <c r="U801" s="85" t="s">
        <v>347</v>
      </c>
      <c r="V801" s="91" t="s">
        <v>219</v>
      </c>
      <c r="W801" s="85" t="s">
        <v>273</v>
      </c>
      <c r="X801" s="87">
        <v>22027</v>
      </c>
      <c r="Y801" s="89">
        <f t="shared" si="511"/>
        <v>60</v>
      </c>
      <c r="Z801" s="63">
        <f>VLOOKUP($Y801,[1]Edades!$A$3:$H$153,4,FALSE)</f>
        <v>6</v>
      </c>
      <c r="AA801" s="63" t="str">
        <f>VLOOKUP($Y801,[1]Edades!$A$3:$H$153,6,FALSE)</f>
        <v>6 - Persona mayor</v>
      </c>
      <c r="AB801" s="63">
        <f>VLOOKUP($Y801,[1]Edades!$A$3:$H$153,7,FALSE)</f>
        <v>13</v>
      </c>
      <c r="AC801" s="63" t="str">
        <f>VLOOKUP($Y801,[1]Edades!$A$3:$H$153,8,FALSE)</f>
        <v>60-64</v>
      </c>
      <c r="AD801" s="91" t="s">
        <v>1589</v>
      </c>
      <c r="AE801" s="85">
        <v>1</v>
      </c>
      <c r="AF801" s="85" t="s">
        <v>807</v>
      </c>
      <c r="AG801" s="86" t="s">
        <v>1777</v>
      </c>
      <c r="AH801" s="85" t="s">
        <v>807</v>
      </c>
      <c r="AI801" s="85" t="s">
        <v>807</v>
      </c>
      <c r="AJ801" s="85" t="s">
        <v>807</v>
      </c>
      <c r="AK801" s="86" t="s">
        <v>1775</v>
      </c>
      <c r="AL801" s="85" t="s">
        <v>807</v>
      </c>
      <c r="AM801" s="85" t="s">
        <v>1786</v>
      </c>
      <c r="AN801" s="85" t="s">
        <v>131</v>
      </c>
      <c r="AO801" s="85" t="s">
        <v>131</v>
      </c>
      <c r="AP801" s="85" t="s">
        <v>131</v>
      </c>
      <c r="AQ801" s="75" t="s">
        <v>1841</v>
      </c>
      <c r="AR801" s="53" t="str">
        <f t="shared" si="512"/>
        <v>86568 - Puerto Asís</v>
      </c>
      <c r="AS801" s="85" t="s">
        <v>1655</v>
      </c>
      <c r="AT801" s="85">
        <v>3143153620</v>
      </c>
      <c r="AU801" s="85" t="s">
        <v>1219</v>
      </c>
      <c r="AV801" s="85"/>
      <c r="AW801" s="85"/>
      <c r="AX801" s="85"/>
      <c r="AY801" s="85"/>
      <c r="AZ801" s="85"/>
      <c r="BA801" s="85">
        <v>86</v>
      </c>
      <c r="BB801" s="85" t="s">
        <v>1778</v>
      </c>
      <c r="BC801" s="85">
        <v>86568</v>
      </c>
      <c r="BD801" s="85" t="s">
        <v>1655</v>
      </c>
      <c r="BE801" s="89">
        <v>860010017201</v>
      </c>
      <c r="BF801" s="49" t="s">
        <v>1081</v>
      </c>
      <c r="BG801" s="85" t="s">
        <v>1779</v>
      </c>
      <c r="BH801" s="85" t="s">
        <v>1780</v>
      </c>
      <c r="BI801" s="85">
        <v>4201616</v>
      </c>
      <c r="BJ801" s="85"/>
      <c r="BK801" s="85"/>
      <c r="BL801" s="85" t="s">
        <v>807</v>
      </c>
      <c r="BM801" s="85" t="s">
        <v>130</v>
      </c>
      <c r="BN801" s="85" t="s">
        <v>132</v>
      </c>
      <c r="BO801" s="85">
        <v>0</v>
      </c>
      <c r="BP801" s="85" t="s">
        <v>132</v>
      </c>
      <c r="BQ801" s="85" t="s">
        <v>132</v>
      </c>
      <c r="BR801" s="85" t="s">
        <v>807</v>
      </c>
      <c r="BS801" s="85" t="s">
        <v>807</v>
      </c>
      <c r="BT801" s="90">
        <v>44674</v>
      </c>
      <c r="BU801" s="85" t="s">
        <v>1677</v>
      </c>
      <c r="BV801" s="85" t="s">
        <v>130</v>
      </c>
      <c r="BW801" s="91" t="s">
        <v>1892</v>
      </c>
      <c r="BX801" s="85"/>
      <c r="BY801" s="88" t="s">
        <v>130</v>
      </c>
      <c r="BZ801" s="127" t="s">
        <v>132</v>
      </c>
      <c r="CA801" s="85" t="s">
        <v>807</v>
      </c>
      <c r="CB801" s="85"/>
      <c r="CC801" s="85"/>
      <c r="CD801" s="85" t="s">
        <v>131</v>
      </c>
      <c r="CE801" s="88" t="s">
        <v>1681</v>
      </c>
      <c r="CF801" s="80" t="str">
        <f t="shared" si="519"/>
        <v>HTA</v>
      </c>
      <c r="CG801" s="109">
        <v>74</v>
      </c>
      <c r="CH801" s="95">
        <v>167</v>
      </c>
      <c r="CI801" s="50">
        <f t="shared" si="497"/>
        <v>26.533758829646096</v>
      </c>
      <c r="CJ801" s="18" t="str">
        <f t="shared" si="498"/>
        <v>SOBREPESO</v>
      </c>
      <c r="CK801" s="95">
        <f>Hoja1!L803</f>
        <v>9</v>
      </c>
      <c r="CL801" s="10" t="s">
        <v>1112</v>
      </c>
      <c r="CM801" s="94" t="s">
        <v>1221</v>
      </c>
      <c r="CN801" s="92"/>
      <c r="CO801" s="75">
        <v>1</v>
      </c>
      <c r="CP801" s="97">
        <v>39448</v>
      </c>
      <c r="CQ801" s="75">
        <v>2</v>
      </c>
      <c r="CR801" s="65" t="s">
        <v>1222</v>
      </c>
      <c r="CS801" s="75">
        <v>0</v>
      </c>
      <c r="CT801" s="110" t="s">
        <v>131</v>
      </c>
      <c r="CU801" s="93" t="s">
        <v>807</v>
      </c>
      <c r="CV801" s="92"/>
      <c r="CW801" s="102">
        <v>120</v>
      </c>
      <c r="CX801" s="102">
        <v>70</v>
      </c>
      <c r="CY801" s="93" t="s">
        <v>807</v>
      </c>
      <c r="CZ801" s="92" t="s">
        <v>130</v>
      </c>
      <c r="DA801" s="75" t="s">
        <v>807</v>
      </c>
      <c r="DB801" s="92">
        <v>0</v>
      </c>
      <c r="DC801" s="75" t="str">
        <f t="shared" si="499"/>
        <v/>
      </c>
      <c r="DD801" s="16" t="str">
        <f t="shared" si="500"/>
        <v/>
      </c>
      <c r="DE801" s="16" t="str">
        <f t="shared" si="501"/>
        <v/>
      </c>
      <c r="DF801" s="16" t="str">
        <f t="shared" si="516"/>
        <v/>
      </c>
      <c r="DG801" s="16" t="str">
        <f t="shared" si="514"/>
        <v xml:space="preserve"> +  +  + </v>
      </c>
      <c r="DH801" s="16" t="str">
        <f>E801</f>
        <v>HTA</v>
      </c>
      <c r="DI801" s="98">
        <v>43141</v>
      </c>
      <c r="DJ801" s="75" t="str">
        <f t="shared" si="502"/>
        <v>SI</v>
      </c>
      <c r="DL801" s="98"/>
      <c r="DM801" s="98">
        <v>43201</v>
      </c>
      <c r="DN801" s="75" t="str">
        <f t="shared" si="503"/>
        <v>SI</v>
      </c>
      <c r="DO801" s="98"/>
      <c r="DP801" s="75" t="str">
        <f t="shared" si="504"/>
        <v>NO</v>
      </c>
      <c r="DQ801" s="98"/>
      <c r="DR801" s="75" t="str">
        <f t="shared" si="505"/>
        <v>NO</v>
      </c>
      <c r="DS801" s="98">
        <v>43116</v>
      </c>
      <c r="DT801" s="75" t="str">
        <f t="shared" si="506"/>
        <v>SI</v>
      </c>
      <c r="DU801" s="98"/>
      <c r="DV801" s="75" t="str">
        <f t="shared" si="507"/>
        <v>NO</v>
      </c>
      <c r="DW801" s="98"/>
      <c r="DX801" s="75" t="str">
        <f t="shared" si="508"/>
        <v>NO</v>
      </c>
      <c r="DY801" s="98">
        <v>44695</v>
      </c>
      <c r="DZ801" s="75" t="str">
        <f t="shared" si="509"/>
        <v>SI</v>
      </c>
      <c r="EA801" s="98"/>
      <c r="EB801" s="75" t="str">
        <f t="shared" si="510"/>
        <v>NO</v>
      </c>
      <c r="EC801" s="98" t="s">
        <v>807</v>
      </c>
      <c r="ED801" s="92" t="s">
        <v>1530</v>
      </c>
      <c r="EE801" s="92"/>
      <c r="EF801" s="98" t="s">
        <v>807</v>
      </c>
      <c r="EG801" s="94"/>
      <c r="EH801" s="99"/>
      <c r="EI801" s="99" t="s">
        <v>807</v>
      </c>
      <c r="EJ801" s="99"/>
      <c r="EK801" s="101">
        <v>44691</v>
      </c>
      <c r="EL801" s="92">
        <v>0.87</v>
      </c>
      <c r="EM801" s="103">
        <v>44691</v>
      </c>
      <c r="EN801" s="102">
        <v>92</v>
      </c>
      <c r="EO801" s="101">
        <v>44691</v>
      </c>
      <c r="EP801" s="92">
        <v>172</v>
      </c>
      <c r="EQ801" s="101">
        <v>44691</v>
      </c>
      <c r="ER801" s="99">
        <f t="shared" si="520"/>
        <v>67.8</v>
      </c>
      <c r="ES801" s="101">
        <v>44691</v>
      </c>
      <c r="ET801" s="192">
        <v>47</v>
      </c>
      <c r="EU801" s="101">
        <v>44691</v>
      </c>
      <c r="EV801" s="92">
        <v>286</v>
      </c>
      <c r="EW801" s="101">
        <v>44691</v>
      </c>
      <c r="EX801" s="92"/>
      <c r="EY801" s="103"/>
      <c r="EZ801" s="92"/>
      <c r="FA801" s="102"/>
      <c r="FB801" s="102"/>
      <c r="FC801" s="92"/>
      <c r="FD801" s="92"/>
      <c r="FE801" s="103">
        <v>44691</v>
      </c>
      <c r="FF801" s="105">
        <v>8.3000000000000007</v>
      </c>
      <c r="FG801" s="101">
        <v>44691</v>
      </c>
      <c r="FH801" s="104" t="s">
        <v>2162</v>
      </c>
      <c r="FI801" s="92"/>
      <c r="FJ801" s="94"/>
      <c r="FK801" s="92"/>
      <c r="FL801" s="97">
        <v>44674</v>
      </c>
      <c r="FM801" s="98" t="s">
        <v>1530</v>
      </c>
      <c r="FN801" s="97">
        <v>44765</v>
      </c>
      <c r="FO801" s="107" t="s">
        <v>807</v>
      </c>
      <c r="FP801" s="92" t="s">
        <v>132</v>
      </c>
      <c r="FQ801" s="92" t="s">
        <v>132</v>
      </c>
      <c r="FR801" s="92" t="s">
        <v>132</v>
      </c>
      <c r="FS801" s="107" t="s">
        <v>807</v>
      </c>
      <c r="FT801" s="92" t="s">
        <v>132</v>
      </c>
      <c r="FU801" s="92"/>
      <c r="GM801" s="102"/>
    </row>
    <row r="802" spans="1:195" s="75" customFormat="1" x14ac:dyDescent="0.25">
      <c r="A802" s="85">
        <v>2022</v>
      </c>
      <c r="B802" s="76">
        <v>44926</v>
      </c>
      <c r="C802" s="85" t="s">
        <v>121</v>
      </c>
      <c r="D802" s="85" t="s">
        <v>122</v>
      </c>
      <c r="E802" s="85" t="s">
        <v>123</v>
      </c>
      <c r="F802" s="77">
        <f t="shared" si="515"/>
        <v>801</v>
      </c>
      <c r="G802" s="85" t="s">
        <v>1586</v>
      </c>
      <c r="H802" s="85">
        <v>86</v>
      </c>
      <c r="I802" s="85" t="s">
        <v>797</v>
      </c>
      <c r="J802" s="217" t="s">
        <v>1058</v>
      </c>
      <c r="K802" s="77" t="str">
        <f>VLOOKUP(J802,[1]CodMpios!$B$1075:$E$1087,4,FALSE)</f>
        <v>86865 - Valle Del Guamuez</v>
      </c>
      <c r="L802" s="77" t="str">
        <f>VLOOKUP($J802,[1]Coord_Mpios_X_Y!$B$102:$K$114,9,FALSE)</f>
        <v>0,412963687717</v>
      </c>
      <c r="M802" s="77" t="str">
        <f>VLOOKUP($J802,[1]Coord_Mpios_X_Y!$B$102:$K$114,10,FALSE)</f>
        <v>-76,884092895363</v>
      </c>
      <c r="N802" s="86" t="s">
        <v>1784</v>
      </c>
      <c r="O802" s="86" t="s">
        <v>1776</v>
      </c>
      <c r="P802" s="218"/>
      <c r="Q802" s="85" t="s">
        <v>126</v>
      </c>
      <c r="R802" s="108">
        <v>97445132</v>
      </c>
      <c r="S802" s="62" t="str">
        <f t="shared" si="496"/>
        <v>CC97445132</v>
      </c>
      <c r="T802" s="91" t="s">
        <v>776</v>
      </c>
      <c r="U802" s="85" t="s">
        <v>530</v>
      </c>
      <c r="V802" s="85" t="s">
        <v>630</v>
      </c>
      <c r="W802" s="85" t="s">
        <v>528</v>
      </c>
      <c r="X802" s="193">
        <v>23051</v>
      </c>
      <c r="Y802" s="89">
        <f t="shared" si="511"/>
        <v>63</v>
      </c>
      <c r="Z802" s="63">
        <f>VLOOKUP($Y802,[1]Edades!$A$3:$H$153,4,FALSE)</f>
        <v>6</v>
      </c>
      <c r="AA802" s="63" t="str">
        <f>VLOOKUP($Y802,[1]Edades!$A$3:$H$153,6,FALSE)</f>
        <v>6 - Persona mayor</v>
      </c>
      <c r="AB802" s="63">
        <f>VLOOKUP($Y802,[1]Edades!$A$3:$H$153,7,FALSE)</f>
        <v>13</v>
      </c>
      <c r="AC802" s="63" t="str">
        <f>VLOOKUP($Y802,[1]Edades!$A$3:$H$153,8,FALSE)</f>
        <v>60-64</v>
      </c>
      <c r="AD802" s="91" t="s">
        <v>1589</v>
      </c>
      <c r="AE802" s="85">
        <v>1</v>
      </c>
      <c r="AF802" s="85" t="s">
        <v>807</v>
      </c>
      <c r="AG802" s="86" t="s">
        <v>1777</v>
      </c>
      <c r="AH802" s="85" t="s">
        <v>807</v>
      </c>
      <c r="AI802" s="85" t="s">
        <v>807</v>
      </c>
      <c r="AJ802" s="85" t="s">
        <v>807</v>
      </c>
      <c r="AK802" s="86" t="s">
        <v>1784</v>
      </c>
      <c r="AL802" s="86" t="s">
        <v>1600</v>
      </c>
      <c r="AM802" s="85" t="s">
        <v>1786</v>
      </c>
      <c r="AN802" s="85" t="s">
        <v>131</v>
      </c>
      <c r="AO802" s="85" t="s">
        <v>131</v>
      </c>
      <c r="AP802" s="85" t="s">
        <v>131</v>
      </c>
      <c r="AQ802" s="75" t="s">
        <v>1841</v>
      </c>
      <c r="AR802" s="53" t="str">
        <f t="shared" si="512"/>
        <v>86865 - Valle Del Guamuez</v>
      </c>
      <c r="AS802" s="85" t="s">
        <v>1668</v>
      </c>
      <c r="AT802" s="88" t="s">
        <v>1609</v>
      </c>
      <c r="AU802" s="85" t="s">
        <v>1219</v>
      </c>
      <c r="AV802" s="85"/>
      <c r="AW802" s="85"/>
      <c r="AX802" s="85"/>
      <c r="AY802" s="85"/>
      <c r="AZ802" s="85"/>
      <c r="BA802" s="85">
        <v>86</v>
      </c>
      <c r="BB802" s="85" t="s">
        <v>1778</v>
      </c>
      <c r="BC802" s="85">
        <v>86865</v>
      </c>
      <c r="BD802" s="85" t="s">
        <v>1668</v>
      </c>
      <c r="BE802" s="89">
        <v>860010017201</v>
      </c>
      <c r="BF802" s="49" t="s">
        <v>1084</v>
      </c>
      <c r="BG802" s="85" t="s">
        <v>1779</v>
      </c>
      <c r="BH802" s="85" t="s">
        <v>1780</v>
      </c>
      <c r="BI802" s="85">
        <v>4201616</v>
      </c>
      <c r="BJ802" s="85"/>
      <c r="BK802" s="85"/>
      <c r="BL802" s="85" t="s">
        <v>807</v>
      </c>
      <c r="BM802" s="85" t="s">
        <v>807</v>
      </c>
      <c r="BN802" s="85" t="s">
        <v>132</v>
      </c>
      <c r="BO802" s="85">
        <v>0</v>
      </c>
      <c r="BP802" s="85" t="s">
        <v>132</v>
      </c>
      <c r="BQ802" s="85" t="s">
        <v>132</v>
      </c>
      <c r="BR802" s="85" t="s">
        <v>807</v>
      </c>
      <c r="BS802" s="85" t="s">
        <v>807</v>
      </c>
      <c r="BT802" s="90"/>
      <c r="BU802" s="85" t="s">
        <v>1677</v>
      </c>
      <c r="BV802" s="85" t="s">
        <v>130</v>
      </c>
      <c r="BW802" s="85" t="s">
        <v>807</v>
      </c>
      <c r="BX802" s="85"/>
      <c r="BY802" s="91" t="s">
        <v>807</v>
      </c>
      <c r="BZ802" s="85" t="s">
        <v>807</v>
      </c>
      <c r="CA802" s="85" t="s">
        <v>807</v>
      </c>
      <c r="CB802" s="85"/>
      <c r="CC802" s="85"/>
      <c r="CD802" s="207" t="s">
        <v>807</v>
      </c>
      <c r="CE802" s="88" t="s">
        <v>1681</v>
      </c>
      <c r="CF802" s="80" t="str">
        <f t="shared" si="519"/>
        <v>HTA</v>
      </c>
      <c r="CG802" s="98"/>
      <c r="CH802" s="98"/>
      <c r="CI802" s="50" t="e">
        <f t="shared" si="497"/>
        <v>#DIV/0!</v>
      </c>
      <c r="CJ802" s="18" t="str">
        <f t="shared" si="498"/>
        <v>SIN DATO</v>
      </c>
      <c r="CK802" s="95" t="e">
        <f>Hoja1!L804</f>
        <v>#NUM!</v>
      </c>
      <c r="CL802" s="10" t="s">
        <v>807</v>
      </c>
      <c r="CM802" s="94" t="s">
        <v>1221</v>
      </c>
      <c r="CN802" s="92"/>
      <c r="CO802" s="75">
        <v>1</v>
      </c>
      <c r="CP802" s="119" t="str">
        <f t="shared" ref="CP802:CP806" si="528">CM802</f>
        <v>01/01/1800</v>
      </c>
      <c r="CQ802" s="75">
        <v>2</v>
      </c>
      <c r="CR802" s="65" t="s">
        <v>1222</v>
      </c>
      <c r="CS802" s="75">
        <v>0</v>
      </c>
      <c r="CT802" s="110" t="s">
        <v>131</v>
      </c>
      <c r="CU802" s="93" t="s">
        <v>807</v>
      </c>
      <c r="CV802" s="92"/>
      <c r="CW802" s="93"/>
      <c r="CX802" s="93"/>
      <c r="CY802" s="93" t="s">
        <v>807</v>
      </c>
      <c r="CZ802" s="93" t="s">
        <v>807</v>
      </c>
      <c r="DA802" s="75" t="s">
        <v>807</v>
      </c>
      <c r="DB802" s="92">
        <v>0</v>
      </c>
      <c r="DC802" s="75" t="str">
        <f t="shared" si="499"/>
        <v/>
      </c>
      <c r="DD802" s="16" t="str">
        <f t="shared" si="500"/>
        <v/>
      </c>
      <c r="DE802" s="16" t="str">
        <f t="shared" si="501"/>
        <v/>
      </c>
      <c r="DF802" s="16" t="str">
        <f t="shared" si="516"/>
        <v/>
      </c>
      <c r="DG802" s="16" t="str">
        <f t="shared" si="514"/>
        <v xml:space="preserve"> +  +  + </v>
      </c>
      <c r="DH802" s="16" t="str">
        <f>E802</f>
        <v>HTA</v>
      </c>
      <c r="DI802" s="98"/>
      <c r="DJ802" s="75" t="str">
        <f t="shared" si="502"/>
        <v>NO</v>
      </c>
      <c r="DL802" s="98"/>
      <c r="DM802" s="98"/>
      <c r="DN802" s="75" t="str">
        <f t="shared" si="503"/>
        <v>NO</v>
      </c>
      <c r="DO802" s="98"/>
      <c r="DP802" s="75" t="str">
        <f t="shared" si="504"/>
        <v>NO</v>
      </c>
      <c r="DQ802" s="98"/>
      <c r="DR802" s="75" t="str">
        <f t="shared" si="505"/>
        <v>NO</v>
      </c>
      <c r="DS802" s="98"/>
      <c r="DT802" s="75" t="str">
        <f t="shared" si="506"/>
        <v>NO</v>
      </c>
      <c r="DU802" s="98"/>
      <c r="DV802" s="75" t="str">
        <f t="shared" si="507"/>
        <v>NO</v>
      </c>
      <c r="DW802" s="98"/>
      <c r="DX802" s="75" t="str">
        <f t="shared" si="508"/>
        <v>NO</v>
      </c>
      <c r="DY802" s="98"/>
      <c r="DZ802" s="75" t="str">
        <f t="shared" si="509"/>
        <v>NO</v>
      </c>
      <c r="EA802" s="98"/>
      <c r="EB802" s="75" t="str">
        <f t="shared" si="510"/>
        <v>NO</v>
      </c>
      <c r="EC802" s="98" t="s">
        <v>807</v>
      </c>
      <c r="ED802" s="92" t="s">
        <v>1530</v>
      </c>
      <c r="EE802" s="92"/>
      <c r="EF802" s="98" t="s">
        <v>807</v>
      </c>
      <c r="EG802" s="94"/>
      <c r="EH802" s="99" t="s">
        <v>131</v>
      </c>
      <c r="EI802" s="99" t="s">
        <v>807</v>
      </c>
      <c r="EJ802" s="99"/>
      <c r="EK802" s="101"/>
      <c r="EL802" s="92"/>
      <c r="EM802" s="103"/>
      <c r="EN802" s="102"/>
      <c r="EO802" s="101"/>
      <c r="EP802" s="92"/>
      <c r="EQ802" s="101"/>
      <c r="ER802" s="99">
        <f t="shared" si="520"/>
        <v>0</v>
      </c>
      <c r="ES802" s="101"/>
      <c r="ET802" s="192"/>
      <c r="EU802" s="101"/>
      <c r="EV802" s="92"/>
      <c r="EW802" s="101"/>
      <c r="EX802" s="92"/>
      <c r="EY802" s="103"/>
      <c r="EZ802" s="92"/>
      <c r="FA802" s="102"/>
      <c r="FB802" s="102"/>
      <c r="FC802" s="92"/>
      <c r="FD802" s="92"/>
      <c r="FE802" s="103"/>
      <c r="FF802" s="105"/>
      <c r="FG802" s="101"/>
      <c r="FH802" s="105"/>
      <c r="FI802" s="92"/>
      <c r="FJ802" s="94"/>
      <c r="FK802" s="92"/>
      <c r="FL802" s="97"/>
      <c r="FM802" s="98" t="s">
        <v>1530</v>
      </c>
      <c r="FN802" s="107"/>
      <c r="FO802" s="107" t="s">
        <v>807</v>
      </c>
      <c r="FP802" s="107" t="s">
        <v>807</v>
      </c>
      <c r="FQ802" s="107" t="s">
        <v>807</v>
      </c>
      <c r="FR802" s="107" t="s">
        <v>807</v>
      </c>
      <c r="FS802" s="92" t="s">
        <v>807</v>
      </c>
      <c r="FT802" s="107" t="s">
        <v>807</v>
      </c>
      <c r="FU802" s="92" t="s">
        <v>2126</v>
      </c>
      <c r="GM802" s="102"/>
    </row>
    <row r="803" spans="1:195" s="75" customFormat="1" x14ac:dyDescent="0.25">
      <c r="A803" s="85">
        <v>2022</v>
      </c>
      <c r="B803" s="76">
        <v>44926</v>
      </c>
      <c r="C803" s="85" t="s">
        <v>121</v>
      </c>
      <c r="D803" s="85" t="s">
        <v>122</v>
      </c>
      <c r="E803" s="85" t="s">
        <v>1475</v>
      </c>
      <c r="F803" s="77">
        <f t="shared" si="515"/>
        <v>802</v>
      </c>
      <c r="G803" s="85" t="s">
        <v>1586</v>
      </c>
      <c r="H803" s="85">
        <v>86</v>
      </c>
      <c r="I803" s="85" t="s">
        <v>797</v>
      </c>
      <c r="J803" s="217" t="s">
        <v>911</v>
      </c>
      <c r="K803" s="77" t="str">
        <f>VLOOKUP(J803,[1]CodMpios!$B$1075:$E$1087,4,FALSE)</f>
        <v>86568 - Puerto Asís</v>
      </c>
      <c r="L803" s="77" t="str">
        <f>VLOOKUP($J803,[1]Coord_Mpios_X_Y!$B$102:$K$114,9,FALSE)</f>
        <v>0,478611463602</v>
      </c>
      <c r="M803" s="77" t="str">
        <f>VLOOKUP($J803,[1]Coord_Mpios_X_Y!$B$102:$K$114,10,FALSE)</f>
        <v>-76,328200149562</v>
      </c>
      <c r="N803" s="86" t="s">
        <v>1775</v>
      </c>
      <c r="O803" s="86" t="s">
        <v>1776</v>
      </c>
      <c r="P803" s="218"/>
      <c r="Q803" s="85" t="s">
        <v>126</v>
      </c>
      <c r="R803" s="108">
        <v>97455049</v>
      </c>
      <c r="S803" s="62" t="str">
        <f t="shared" si="496"/>
        <v>CC97455049</v>
      </c>
      <c r="T803" s="91" t="s">
        <v>1383</v>
      </c>
      <c r="U803" s="85" t="s">
        <v>530</v>
      </c>
      <c r="V803" s="91" t="s">
        <v>477</v>
      </c>
      <c r="W803" s="85" t="s">
        <v>162</v>
      </c>
      <c r="X803" s="87">
        <v>22943</v>
      </c>
      <c r="Y803" s="89">
        <f t="shared" si="511"/>
        <v>62</v>
      </c>
      <c r="Z803" s="63">
        <f>VLOOKUP($Y803,[1]Edades!$A$3:$H$153,4,FALSE)</f>
        <v>6</v>
      </c>
      <c r="AA803" s="63" t="str">
        <f>VLOOKUP($Y803,[1]Edades!$A$3:$H$153,6,FALSE)</f>
        <v>6 - Persona mayor</v>
      </c>
      <c r="AB803" s="63">
        <f>VLOOKUP($Y803,[1]Edades!$A$3:$H$153,7,FALSE)</f>
        <v>13</v>
      </c>
      <c r="AC803" s="63" t="str">
        <f>VLOOKUP($Y803,[1]Edades!$A$3:$H$153,8,FALSE)</f>
        <v>60-64</v>
      </c>
      <c r="AD803" s="91" t="s">
        <v>1589</v>
      </c>
      <c r="AE803" s="85">
        <v>1</v>
      </c>
      <c r="AF803" s="85" t="s">
        <v>807</v>
      </c>
      <c r="AG803" s="86" t="s">
        <v>1777</v>
      </c>
      <c r="AH803" s="85" t="s">
        <v>807</v>
      </c>
      <c r="AI803" s="85" t="s">
        <v>807</v>
      </c>
      <c r="AJ803" s="85" t="s">
        <v>807</v>
      </c>
      <c r="AK803" s="86" t="s">
        <v>1775</v>
      </c>
      <c r="AL803" s="85" t="s">
        <v>807</v>
      </c>
      <c r="AM803" s="85" t="s">
        <v>1786</v>
      </c>
      <c r="AN803" s="85" t="s">
        <v>131</v>
      </c>
      <c r="AO803" s="85" t="s">
        <v>131</v>
      </c>
      <c r="AP803" s="85" t="s">
        <v>131</v>
      </c>
      <c r="AQ803" s="75" t="s">
        <v>1841</v>
      </c>
      <c r="AR803" s="53" t="str">
        <f t="shared" si="512"/>
        <v>86568 - Puerto Asís</v>
      </c>
      <c r="AS803" s="85" t="s">
        <v>1655</v>
      </c>
      <c r="AT803" s="88">
        <v>3115644907</v>
      </c>
      <c r="AU803" s="85" t="s">
        <v>1219</v>
      </c>
      <c r="AV803" s="85"/>
      <c r="AW803" s="85"/>
      <c r="AX803" s="85"/>
      <c r="AY803" s="85"/>
      <c r="AZ803" s="85"/>
      <c r="BA803" s="85">
        <v>86</v>
      </c>
      <c r="BB803" s="85" t="s">
        <v>1778</v>
      </c>
      <c r="BC803" s="85">
        <v>86568</v>
      </c>
      <c r="BD803" s="85" t="s">
        <v>1655</v>
      </c>
      <c r="BE803" s="89">
        <v>860010017201</v>
      </c>
      <c r="BF803" s="49" t="s">
        <v>1081</v>
      </c>
      <c r="BG803" s="85" t="s">
        <v>1779</v>
      </c>
      <c r="BH803" s="85" t="s">
        <v>1780</v>
      </c>
      <c r="BI803" s="85">
        <v>4201616</v>
      </c>
      <c r="BJ803" s="85"/>
      <c r="BK803" s="85"/>
      <c r="BL803" s="85" t="s">
        <v>807</v>
      </c>
      <c r="BM803" s="85" t="s">
        <v>130</v>
      </c>
      <c r="BN803" s="85" t="s">
        <v>132</v>
      </c>
      <c r="BO803" s="85">
        <v>0</v>
      </c>
      <c r="BP803" s="85" t="s">
        <v>132</v>
      </c>
      <c r="BQ803" s="85" t="s">
        <v>132</v>
      </c>
      <c r="BR803" s="85" t="s">
        <v>807</v>
      </c>
      <c r="BS803" s="85" t="s">
        <v>807</v>
      </c>
      <c r="BT803" s="90">
        <v>44648</v>
      </c>
      <c r="BU803" s="85" t="s">
        <v>1677</v>
      </c>
      <c r="BV803" s="85" t="s">
        <v>130</v>
      </c>
      <c r="BW803" s="91" t="s">
        <v>1609</v>
      </c>
      <c r="BX803" s="85"/>
      <c r="BY803" s="85" t="s">
        <v>132</v>
      </c>
      <c r="BZ803" s="85" t="s">
        <v>807</v>
      </c>
      <c r="CA803" s="85" t="s">
        <v>807</v>
      </c>
      <c r="CB803" s="85"/>
      <c r="CC803" s="85"/>
      <c r="CD803" s="85" t="s">
        <v>131</v>
      </c>
      <c r="CE803" s="88" t="s">
        <v>1681</v>
      </c>
      <c r="CF803" s="80" t="str">
        <f t="shared" si="519"/>
        <v>HTA + DM</v>
      </c>
      <c r="CG803" s="109">
        <v>90</v>
      </c>
      <c r="CH803" s="95">
        <v>170</v>
      </c>
      <c r="CI803" s="50">
        <f t="shared" si="497"/>
        <v>31.141868512110729</v>
      </c>
      <c r="CJ803" s="18" t="str">
        <f t="shared" si="498"/>
        <v>OBESIDAD</v>
      </c>
      <c r="CK803" s="95">
        <f>Hoja1!L805</f>
        <v>7</v>
      </c>
      <c r="CL803" s="10" t="s">
        <v>1112</v>
      </c>
      <c r="CM803" s="94" t="s">
        <v>1221</v>
      </c>
      <c r="CN803" s="92"/>
      <c r="CO803" s="75">
        <v>1</v>
      </c>
      <c r="CP803" s="119" t="str">
        <f t="shared" si="528"/>
        <v>01/01/1800</v>
      </c>
      <c r="CQ803" s="75">
        <v>1</v>
      </c>
      <c r="CR803" s="98">
        <v>43664</v>
      </c>
      <c r="CS803" s="75">
        <v>1</v>
      </c>
      <c r="CT803" s="110" t="s">
        <v>1707</v>
      </c>
      <c r="CU803" s="93" t="s">
        <v>807</v>
      </c>
      <c r="CV803" s="92"/>
      <c r="CW803" s="102">
        <v>110</v>
      </c>
      <c r="CX803" s="102">
        <v>70</v>
      </c>
      <c r="CY803" s="93" t="s">
        <v>807</v>
      </c>
      <c r="CZ803" s="92" t="s">
        <v>132</v>
      </c>
      <c r="DA803" s="75" t="s">
        <v>807</v>
      </c>
      <c r="DB803" s="92">
        <v>0</v>
      </c>
      <c r="DC803" s="75" t="str">
        <f t="shared" si="499"/>
        <v/>
      </c>
      <c r="DD803" s="16" t="str">
        <f t="shared" si="500"/>
        <v/>
      </c>
      <c r="DE803" s="16" t="str">
        <f t="shared" si="501"/>
        <v/>
      </c>
      <c r="DF803" s="16" t="str">
        <f t="shared" si="516"/>
        <v/>
      </c>
      <c r="DG803" s="16" t="str">
        <f t="shared" si="514"/>
        <v xml:space="preserve"> +  +  + </v>
      </c>
      <c r="DH803" s="16" t="str">
        <f>E803</f>
        <v>HTA + DM</v>
      </c>
      <c r="DI803" s="98">
        <v>43161</v>
      </c>
      <c r="DJ803" s="75" t="str">
        <f t="shared" si="502"/>
        <v>SI</v>
      </c>
      <c r="DL803" s="98"/>
      <c r="DM803" s="98">
        <v>44033</v>
      </c>
      <c r="DN803" s="75" t="str">
        <f t="shared" si="503"/>
        <v>SI</v>
      </c>
      <c r="DO803" s="98"/>
      <c r="DP803" s="75" t="str">
        <f t="shared" si="504"/>
        <v>NO</v>
      </c>
      <c r="DQ803" s="98"/>
      <c r="DR803" s="75" t="str">
        <f t="shared" si="505"/>
        <v>NO</v>
      </c>
      <c r="DS803" s="98">
        <v>42903</v>
      </c>
      <c r="DT803" s="75" t="str">
        <f t="shared" si="506"/>
        <v>SI</v>
      </c>
      <c r="DU803" s="98"/>
      <c r="DV803" s="75" t="str">
        <f t="shared" si="507"/>
        <v>NO</v>
      </c>
      <c r="DW803" s="98"/>
      <c r="DX803" s="75" t="str">
        <f t="shared" si="508"/>
        <v>NO</v>
      </c>
      <c r="DY803" s="98">
        <v>44057</v>
      </c>
      <c r="DZ803" s="75" t="str">
        <f t="shared" si="509"/>
        <v>SI</v>
      </c>
      <c r="EA803" s="98"/>
      <c r="EB803" s="75" t="str">
        <f t="shared" si="510"/>
        <v>NO</v>
      </c>
      <c r="EC803" s="98" t="s">
        <v>807</v>
      </c>
      <c r="ED803" s="92" t="s">
        <v>1530</v>
      </c>
      <c r="EE803" s="92"/>
      <c r="EF803" s="98" t="s">
        <v>807</v>
      </c>
      <c r="EG803" s="94"/>
      <c r="EH803" s="99"/>
      <c r="EI803" s="99" t="s">
        <v>807</v>
      </c>
      <c r="EJ803" s="99"/>
      <c r="EK803" s="101">
        <v>44056</v>
      </c>
      <c r="EL803" s="92">
        <v>0.6</v>
      </c>
      <c r="EM803" s="103">
        <v>44056</v>
      </c>
      <c r="EN803" s="102">
        <v>523</v>
      </c>
      <c r="EO803" s="101">
        <v>44056</v>
      </c>
      <c r="EP803" s="92">
        <v>138</v>
      </c>
      <c r="EQ803" s="101">
        <v>44056</v>
      </c>
      <c r="ER803" s="99">
        <f t="shared" si="520"/>
        <v>23</v>
      </c>
      <c r="ES803" s="101">
        <v>44056</v>
      </c>
      <c r="ET803" s="192">
        <v>55</v>
      </c>
      <c r="EU803" s="101">
        <v>44056</v>
      </c>
      <c r="EV803" s="92">
        <v>300</v>
      </c>
      <c r="EW803" s="101">
        <v>44056</v>
      </c>
      <c r="EX803" s="92"/>
      <c r="EY803" s="103"/>
      <c r="EZ803" s="92"/>
      <c r="FA803" s="102"/>
      <c r="FB803" s="102"/>
      <c r="FC803" s="92"/>
      <c r="FD803" s="92"/>
      <c r="FE803" s="112">
        <v>44056</v>
      </c>
      <c r="FF803" s="125">
        <v>30</v>
      </c>
      <c r="FG803" s="101">
        <v>44056</v>
      </c>
      <c r="FH803" s="104" t="s">
        <v>1980</v>
      </c>
      <c r="FI803" s="92"/>
      <c r="FJ803" s="94"/>
      <c r="FK803" s="92"/>
      <c r="FL803" s="97">
        <v>44648</v>
      </c>
      <c r="FM803" s="98" t="s">
        <v>1530</v>
      </c>
      <c r="FN803" s="97">
        <v>44740</v>
      </c>
      <c r="FO803" s="107" t="s">
        <v>807</v>
      </c>
      <c r="FP803" s="92" t="s">
        <v>132</v>
      </c>
      <c r="FQ803" s="92" t="s">
        <v>132</v>
      </c>
      <c r="FR803" s="92" t="s">
        <v>132</v>
      </c>
      <c r="FS803" s="107" t="s">
        <v>807</v>
      </c>
      <c r="FT803" s="92" t="s">
        <v>132</v>
      </c>
      <c r="FU803" s="92"/>
      <c r="GM803" s="102"/>
    </row>
    <row r="804" spans="1:195" s="75" customFormat="1" x14ac:dyDescent="0.25">
      <c r="A804" s="85">
        <v>2022</v>
      </c>
      <c r="B804" s="76">
        <v>44926</v>
      </c>
      <c r="C804" s="85" t="s">
        <v>121</v>
      </c>
      <c r="D804" s="85" t="s">
        <v>122</v>
      </c>
      <c r="E804" s="85" t="s">
        <v>1475</v>
      </c>
      <c r="F804" s="77">
        <f t="shared" si="515"/>
        <v>803</v>
      </c>
      <c r="G804" s="85" t="s">
        <v>1586</v>
      </c>
      <c r="H804" s="85">
        <v>86</v>
      </c>
      <c r="I804" s="85" t="s">
        <v>797</v>
      </c>
      <c r="J804" s="217" t="s">
        <v>899</v>
      </c>
      <c r="K804" s="77" t="str">
        <f>VLOOKUP(J804,[1]CodMpios!$B$1075:$E$1087,4,FALSE)</f>
        <v>86320 - Orito</v>
      </c>
      <c r="L804" s="77" t="str">
        <f>VLOOKUP($J804,[1]Coord_Mpios_X_Y!$B$102:$K$114,9,FALSE)</f>
        <v>0,673756322544</v>
      </c>
      <c r="M804" s="77" t="str">
        <f>VLOOKUP($J804,[1]Coord_Mpios_X_Y!$B$102:$K$114,10,FALSE)</f>
        <v>-76,943139228782</v>
      </c>
      <c r="N804" s="86" t="s">
        <v>1775</v>
      </c>
      <c r="O804" s="86" t="s">
        <v>1776</v>
      </c>
      <c r="P804" s="218"/>
      <c r="Q804" s="85" t="s">
        <v>126</v>
      </c>
      <c r="R804" s="85">
        <v>97470060</v>
      </c>
      <c r="S804" s="62" t="str">
        <f t="shared" si="496"/>
        <v>CC97470060</v>
      </c>
      <c r="T804" s="85" t="s">
        <v>663</v>
      </c>
      <c r="U804" s="85" t="s">
        <v>341</v>
      </c>
      <c r="V804" s="85" t="s">
        <v>262</v>
      </c>
      <c r="W804" s="85" t="s">
        <v>528</v>
      </c>
      <c r="X804" s="87">
        <v>19964</v>
      </c>
      <c r="Y804" s="89">
        <f t="shared" si="511"/>
        <v>54</v>
      </c>
      <c r="Z804" s="63">
        <f>VLOOKUP($Y804,[1]Edades!$A$3:$H$153,4,FALSE)</f>
        <v>5</v>
      </c>
      <c r="AA804" s="63" t="str">
        <f>VLOOKUP($Y804,[1]Edades!$A$3:$H$153,6,FALSE)</f>
        <v>5 - Adultez</v>
      </c>
      <c r="AB804" s="63">
        <f>VLOOKUP($Y804,[1]Edades!$A$3:$H$153,7,FALSE)</f>
        <v>11</v>
      </c>
      <c r="AC804" s="63" t="str">
        <f>VLOOKUP($Y804,[1]Edades!$A$3:$H$153,8,FALSE)</f>
        <v>50-54</v>
      </c>
      <c r="AD804" s="91" t="s">
        <v>1589</v>
      </c>
      <c r="AE804" s="85">
        <v>1</v>
      </c>
      <c r="AF804" s="85" t="s">
        <v>807</v>
      </c>
      <c r="AG804" s="86" t="s">
        <v>1777</v>
      </c>
      <c r="AH804" s="85" t="s">
        <v>807</v>
      </c>
      <c r="AI804" s="85" t="s">
        <v>807</v>
      </c>
      <c r="AJ804" s="85" t="s">
        <v>807</v>
      </c>
      <c r="AK804" s="86" t="s">
        <v>1775</v>
      </c>
      <c r="AL804" s="86" t="s">
        <v>1600</v>
      </c>
      <c r="AM804" s="85" t="s">
        <v>1786</v>
      </c>
      <c r="AN804" s="85" t="s">
        <v>131</v>
      </c>
      <c r="AO804" s="85" t="s">
        <v>131</v>
      </c>
      <c r="AP804" s="85" t="s">
        <v>131</v>
      </c>
      <c r="AQ804" s="75" t="s">
        <v>1841</v>
      </c>
      <c r="AR804" s="53" t="str">
        <f t="shared" si="512"/>
        <v>86320 - Orito</v>
      </c>
      <c r="AS804" s="85" t="s">
        <v>1608</v>
      </c>
      <c r="AT804" s="85">
        <v>3113368263</v>
      </c>
      <c r="AU804" s="85" t="s">
        <v>1219</v>
      </c>
      <c r="AV804" s="85"/>
      <c r="AW804" s="85"/>
      <c r="AX804" s="85"/>
      <c r="AY804" s="85"/>
      <c r="AZ804" s="85"/>
      <c r="BA804" s="85">
        <v>86</v>
      </c>
      <c r="BB804" s="85" t="s">
        <v>1778</v>
      </c>
      <c r="BC804" s="85">
        <v>86320</v>
      </c>
      <c r="BD804" s="85" t="s">
        <v>1608</v>
      </c>
      <c r="BE804" s="89">
        <v>860010017201</v>
      </c>
      <c r="BF804" s="49" t="s">
        <v>1082</v>
      </c>
      <c r="BG804" s="85" t="s">
        <v>1779</v>
      </c>
      <c r="BH804" s="85" t="s">
        <v>1780</v>
      </c>
      <c r="BI804" s="85">
        <v>4201616</v>
      </c>
      <c r="BJ804" s="85"/>
      <c r="BK804" s="85"/>
      <c r="BL804" s="85" t="s">
        <v>807</v>
      </c>
      <c r="BM804" s="88" t="s">
        <v>132</v>
      </c>
      <c r="BN804" s="85" t="s">
        <v>132</v>
      </c>
      <c r="BO804" s="85">
        <v>0</v>
      </c>
      <c r="BP804" s="85" t="s">
        <v>132</v>
      </c>
      <c r="BQ804" s="85" t="s">
        <v>132</v>
      </c>
      <c r="BR804" s="85" t="s">
        <v>807</v>
      </c>
      <c r="BS804" s="85" t="s">
        <v>807</v>
      </c>
      <c r="BT804" s="90">
        <v>44785</v>
      </c>
      <c r="BU804" s="85" t="s">
        <v>1677</v>
      </c>
      <c r="BV804" s="85" t="s">
        <v>130</v>
      </c>
      <c r="BW804" s="91" t="s">
        <v>1808</v>
      </c>
      <c r="BX804" s="85"/>
      <c r="BY804" s="88" t="s">
        <v>130</v>
      </c>
      <c r="BZ804" s="85" t="s">
        <v>807</v>
      </c>
      <c r="CA804" s="85" t="s">
        <v>807</v>
      </c>
      <c r="CB804" s="85"/>
      <c r="CC804" s="85"/>
      <c r="CD804" s="85" t="s">
        <v>131</v>
      </c>
      <c r="CE804" s="88" t="s">
        <v>1681</v>
      </c>
      <c r="CF804" s="80" t="str">
        <f t="shared" si="519"/>
        <v>HTA + DM</v>
      </c>
      <c r="CG804" s="92">
        <v>72</v>
      </c>
      <c r="CH804" s="93">
        <v>161</v>
      </c>
      <c r="CI804" s="50">
        <f t="shared" si="497"/>
        <v>27.776706145596233</v>
      </c>
      <c r="CJ804" s="18" t="str">
        <f t="shared" si="498"/>
        <v>SOBREPESO</v>
      </c>
      <c r="CK804" s="95">
        <f>Hoja1!L806</f>
        <v>10</v>
      </c>
      <c r="CL804" s="10" t="s">
        <v>1112</v>
      </c>
      <c r="CM804" s="94" t="s">
        <v>1221</v>
      </c>
      <c r="CN804" s="92"/>
      <c r="CO804" s="75">
        <v>1</v>
      </c>
      <c r="CP804" s="119" t="str">
        <f t="shared" si="528"/>
        <v>01/01/1800</v>
      </c>
      <c r="CQ804" s="75">
        <v>1</v>
      </c>
      <c r="CR804" s="94" t="s">
        <v>1221</v>
      </c>
      <c r="CS804" s="75">
        <v>1</v>
      </c>
      <c r="CT804" s="110" t="s">
        <v>1707</v>
      </c>
      <c r="CU804" s="93" t="s">
        <v>807</v>
      </c>
      <c r="CV804" s="92"/>
      <c r="CW804" s="93">
        <v>140</v>
      </c>
      <c r="CX804" s="92">
        <v>90</v>
      </c>
      <c r="CY804" s="93" t="s">
        <v>807</v>
      </c>
      <c r="CZ804" s="92" t="s">
        <v>130</v>
      </c>
      <c r="DA804" s="75" t="s">
        <v>807</v>
      </c>
      <c r="DB804" s="92">
        <v>0</v>
      </c>
      <c r="DC804" s="75" t="str">
        <f t="shared" si="499"/>
        <v/>
      </c>
      <c r="DD804" s="16" t="str">
        <f t="shared" si="500"/>
        <v>PRESION ALTA</v>
      </c>
      <c r="DE804" s="16" t="str">
        <f t="shared" si="501"/>
        <v/>
      </c>
      <c r="DF804" s="16" t="str">
        <f t="shared" si="516"/>
        <v>HDL ALTO</v>
      </c>
      <c r="DG804" s="16" t="str">
        <f t="shared" si="514"/>
        <v xml:space="preserve"> + PRESION ALTA +  + HDL ALTO</v>
      </c>
      <c r="DH804" s="16" t="str">
        <f>VLOOKUP(DG804,Hoja3!$A$19:$B$41,2,FALSE)</f>
        <v>PRESION ALTA + HDL ALTO</v>
      </c>
      <c r="DI804" s="97">
        <v>44055</v>
      </c>
      <c r="DJ804" s="75" t="str">
        <f t="shared" si="502"/>
        <v>SI</v>
      </c>
      <c r="DL804" s="98"/>
      <c r="DM804" s="98">
        <v>44785</v>
      </c>
      <c r="DN804" s="75" t="str">
        <f t="shared" si="503"/>
        <v>SI</v>
      </c>
      <c r="DO804" s="98"/>
      <c r="DP804" s="75" t="str">
        <f t="shared" si="504"/>
        <v>NO</v>
      </c>
      <c r="DQ804" s="98"/>
      <c r="DR804" s="75" t="str">
        <f t="shared" si="505"/>
        <v>NO</v>
      </c>
      <c r="DS804" s="98"/>
      <c r="DT804" s="75" t="str">
        <f t="shared" si="506"/>
        <v>NO</v>
      </c>
      <c r="DU804" s="98"/>
      <c r="DV804" s="75" t="str">
        <f t="shared" si="507"/>
        <v>NO</v>
      </c>
      <c r="DW804" s="98"/>
      <c r="DX804" s="75" t="str">
        <f t="shared" si="508"/>
        <v>NO</v>
      </c>
      <c r="DY804" s="98"/>
      <c r="DZ804" s="75" t="str">
        <f t="shared" si="509"/>
        <v>NO</v>
      </c>
      <c r="EA804" s="98"/>
      <c r="EB804" s="75" t="str">
        <f t="shared" si="510"/>
        <v>NO</v>
      </c>
      <c r="EC804" s="98" t="s">
        <v>807</v>
      </c>
      <c r="ED804" s="92" t="s">
        <v>1530</v>
      </c>
      <c r="EE804" s="92"/>
      <c r="EF804" s="98" t="s">
        <v>807</v>
      </c>
      <c r="EG804" s="94"/>
      <c r="EH804" s="99" t="s">
        <v>1711</v>
      </c>
      <c r="EI804" s="99" t="s">
        <v>807</v>
      </c>
      <c r="EJ804" s="99"/>
      <c r="EK804" s="101">
        <v>44776</v>
      </c>
      <c r="EL804" s="92">
        <v>1.26</v>
      </c>
      <c r="EM804" s="103">
        <v>43910</v>
      </c>
      <c r="EN804" s="102">
        <v>101</v>
      </c>
      <c r="EO804" s="101">
        <v>44776</v>
      </c>
      <c r="EP804" s="92">
        <v>122</v>
      </c>
      <c r="EQ804" s="101">
        <v>44776</v>
      </c>
      <c r="ER804" s="99">
        <f t="shared" si="520"/>
        <v>24.799999999999997</v>
      </c>
      <c r="ES804" s="101">
        <v>44776</v>
      </c>
      <c r="ET804" s="192">
        <v>38</v>
      </c>
      <c r="EU804" s="101">
        <v>44776</v>
      </c>
      <c r="EV804" s="92">
        <v>296</v>
      </c>
      <c r="EW804" s="101">
        <v>44776</v>
      </c>
      <c r="EX804" s="92"/>
      <c r="EY804" s="103">
        <v>44776</v>
      </c>
      <c r="EZ804" s="92">
        <v>7.2</v>
      </c>
      <c r="FA804" s="102"/>
      <c r="FB804" s="102"/>
      <c r="FC804" s="92"/>
      <c r="FD804" s="92"/>
      <c r="FE804" s="103">
        <v>44776</v>
      </c>
      <c r="FF804" s="104" t="s">
        <v>2163</v>
      </c>
      <c r="FG804" s="101">
        <v>44776</v>
      </c>
      <c r="FH804" s="105">
        <v>59.5</v>
      </c>
      <c r="FI804" s="92"/>
      <c r="FJ804" s="94"/>
      <c r="FK804" s="92"/>
      <c r="FL804" s="97">
        <v>44785</v>
      </c>
      <c r="FM804" s="98" t="s">
        <v>1530</v>
      </c>
      <c r="FN804" s="114">
        <v>44877</v>
      </c>
      <c r="FO804" s="107" t="s">
        <v>807</v>
      </c>
      <c r="FP804" s="92" t="s">
        <v>132</v>
      </c>
      <c r="FQ804" s="92" t="s">
        <v>132</v>
      </c>
      <c r="FR804" s="92" t="s">
        <v>132</v>
      </c>
      <c r="FS804" s="107" t="s">
        <v>807</v>
      </c>
      <c r="FT804" s="92" t="s">
        <v>132</v>
      </c>
      <c r="FU804" s="92"/>
      <c r="GM804" s="102"/>
    </row>
    <row r="805" spans="1:195" s="75" customFormat="1" x14ac:dyDescent="0.25">
      <c r="A805" s="85">
        <v>2022</v>
      </c>
      <c r="B805" s="76">
        <v>44926</v>
      </c>
      <c r="C805" s="85" t="s">
        <v>121</v>
      </c>
      <c r="D805" s="85" t="s">
        <v>122</v>
      </c>
      <c r="E805" s="85" t="s">
        <v>1475</v>
      </c>
      <c r="F805" s="77">
        <f t="shared" si="515"/>
        <v>804</v>
      </c>
      <c r="G805" s="85" t="s">
        <v>1586</v>
      </c>
      <c r="H805" s="85">
        <v>86</v>
      </c>
      <c r="I805" s="85" t="s">
        <v>797</v>
      </c>
      <c r="J805" s="217" t="s">
        <v>899</v>
      </c>
      <c r="K805" s="77" t="str">
        <f>VLOOKUP(J805,[1]CodMpios!$B$1075:$E$1087,4,FALSE)</f>
        <v>86320 - Orito</v>
      </c>
      <c r="L805" s="77" t="str">
        <f>VLOOKUP($J805,[1]Coord_Mpios_X_Y!$B$102:$K$114,9,FALSE)</f>
        <v>0,673756322544</v>
      </c>
      <c r="M805" s="77" t="str">
        <f>VLOOKUP($J805,[1]Coord_Mpios_X_Y!$B$102:$K$114,10,FALSE)</f>
        <v>-76,943139228782</v>
      </c>
      <c r="N805" s="86" t="s">
        <v>1775</v>
      </c>
      <c r="O805" s="86" t="s">
        <v>1776</v>
      </c>
      <c r="P805" s="218"/>
      <c r="Q805" s="85" t="s">
        <v>126</v>
      </c>
      <c r="R805" s="108">
        <v>97470581</v>
      </c>
      <c r="S805" s="62" t="str">
        <f t="shared" si="496"/>
        <v>CC97470581</v>
      </c>
      <c r="T805" s="91" t="s">
        <v>288</v>
      </c>
      <c r="U805" s="85" t="s">
        <v>530</v>
      </c>
      <c r="V805" s="91" t="s">
        <v>262</v>
      </c>
      <c r="W805" s="85" t="s">
        <v>217</v>
      </c>
      <c r="X805" s="87">
        <v>23260</v>
      </c>
      <c r="Y805" s="89">
        <f t="shared" si="511"/>
        <v>63</v>
      </c>
      <c r="Z805" s="63">
        <f>VLOOKUP($Y805,[1]Edades!$A$3:$H$153,4,FALSE)</f>
        <v>6</v>
      </c>
      <c r="AA805" s="63" t="str">
        <f>VLOOKUP($Y805,[1]Edades!$A$3:$H$153,6,FALSE)</f>
        <v>6 - Persona mayor</v>
      </c>
      <c r="AB805" s="63">
        <f>VLOOKUP($Y805,[1]Edades!$A$3:$H$153,7,FALSE)</f>
        <v>13</v>
      </c>
      <c r="AC805" s="63" t="str">
        <f>VLOOKUP($Y805,[1]Edades!$A$3:$H$153,8,FALSE)</f>
        <v>60-64</v>
      </c>
      <c r="AD805" s="91" t="s">
        <v>1589</v>
      </c>
      <c r="AE805" s="85">
        <v>1</v>
      </c>
      <c r="AF805" s="85" t="s">
        <v>807</v>
      </c>
      <c r="AG805" s="86" t="s">
        <v>1777</v>
      </c>
      <c r="AH805" s="85" t="s">
        <v>807</v>
      </c>
      <c r="AI805" s="85" t="s">
        <v>807</v>
      </c>
      <c r="AJ805" s="85" t="s">
        <v>807</v>
      </c>
      <c r="AK805" s="86" t="s">
        <v>1775</v>
      </c>
      <c r="AL805" s="86" t="s">
        <v>1600</v>
      </c>
      <c r="AM805" s="85" t="s">
        <v>1786</v>
      </c>
      <c r="AN805" s="85" t="s">
        <v>131</v>
      </c>
      <c r="AO805" s="85" t="s">
        <v>131</v>
      </c>
      <c r="AP805" s="85" t="s">
        <v>131</v>
      </c>
      <c r="AQ805" s="75" t="s">
        <v>1841</v>
      </c>
      <c r="AR805" s="53" t="str">
        <f t="shared" si="512"/>
        <v>86320 - Orito</v>
      </c>
      <c r="AS805" s="85" t="s">
        <v>1608</v>
      </c>
      <c r="AT805" s="88">
        <v>3108121783</v>
      </c>
      <c r="AU805" s="85" t="s">
        <v>1219</v>
      </c>
      <c r="AV805" s="85"/>
      <c r="AW805" s="85"/>
      <c r="AX805" s="85"/>
      <c r="AY805" s="85"/>
      <c r="AZ805" s="85"/>
      <c r="BA805" s="85">
        <v>86</v>
      </c>
      <c r="BB805" s="85" t="s">
        <v>1778</v>
      </c>
      <c r="BC805" s="85">
        <v>86320</v>
      </c>
      <c r="BD805" s="85" t="s">
        <v>1608</v>
      </c>
      <c r="BE805" s="89">
        <v>860010017201</v>
      </c>
      <c r="BF805" s="49" t="s">
        <v>1082</v>
      </c>
      <c r="BG805" s="85" t="s">
        <v>1779</v>
      </c>
      <c r="BH805" s="85" t="s">
        <v>1780</v>
      </c>
      <c r="BI805" s="85">
        <v>4201616</v>
      </c>
      <c r="BJ805" s="85"/>
      <c r="BK805" s="85"/>
      <c r="BL805" s="85" t="s">
        <v>807</v>
      </c>
      <c r="BM805" s="88" t="s">
        <v>132</v>
      </c>
      <c r="BN805" s="85" t="s">
        <v>132</v>
      </c>
      <c r="BO805" s="85">
        <v>0</v>
      </c>
      <c r="BP805" s="85" t="s">
        <v>132</v>
      </c>
      <c r="BQ805" s="85" t="s">
        <v>132</v>
      </c>
      <c r="BR805" s="85" t="s">
        <v>807</v>
      </c>
      <c r="BS805" s="85" t="s">
        <v>807</v>
      </c>
      <c r="BT805" s="90">
        <v>44601</v>
      </c>
      <c r="BU805" s="85" t="s">
        <v>1677</v>
      </c>
      <c r="BV805" s="85" t="s">
        <v>130</v>
      </c>
      <c r="BW805" s="91" t="s">
        <v>1892</v>
      </c>
      <c r="BX805" s="85"/>
      <c r="BY805" s="88" t="s">
        <v>130</v>
      </c>
      <c r="BZ805" s="127" t="s">
        <v>132</v>
      </c>
      <c r="CA805" s="85" t="s">
        <v>807</v>
      </c>
      <c r="CB805" s="85"/>
      <c r="CC805" s="85"/>
      <c r="CD805" s="85" t="s">
        <v>131</v>
      </c>
      <c r="CE805" s="88" t="s">
        <v>1681</v>
      </c>
      <c r="CF805" s="80" t="str">
        <f t="shared" si="519"/>
        <v>HTA + DM</v>
      </c>
      <c r="CG805" s="109">
        <v>75</v>
      </c>
      <c r="CH805" s="95">
        <v>169</v>
      </c>
      <c r="CI805" s="50">
        <f t="shared" si="497"/>
        <v>26.259584748433181</v>
      </c>
      <c r="CJ805" s="18" t="str">
        <f t="shared" si="498"/>
        <v>SOBREPESO</v>
      </c>
      <c r="CK805" s="95" t="e">
        <f>Hoja1!L807</f>
        <v>#NUM!</v>
      </c>
      <c r="CL805" s="10" t="s">
        <v>807</v>
      </c>
      <c r="CM805" s="94" t="s">
        <v>1221</v>
      </c>
      <c r="CN805" s="92"/>
      <c r="CO805" s="75">
        <v>1</v>
      </c>
      <c r="CP805" s="119" t="str">
        <f t="shared" si="528"/>
        <v>01/01/1800</v>
      </c>
      <c r="CQ805" s="75">
        <v>1</v>
      </c>
      <c r="CR805" s="94" t="s">
        <v>1221</v>
      </c>
      <c r="CS805" s="75">
        <v>1</v>
      </c>
      <c r="CT805" s="92" t="s">
        <v>1709</v>
      </c>
      <c r="CU805" s="93" t="s">
        <v>807</v>
      </c>
      <c r="CV805" s="92"/>
      <c r="CW805" s="102">
        <v>130</v>
      </c>
      <c r="CX805" s="102">
        <v>80</v>
      </c>
      <c r="CY805" s="93" t="s">
        <v>807</v>
      </c>
      <c r="CZ805" s="92" t="s">
        <v>130</v>
      </c>
      <c r="DA805" s="75" t="s">
        <v>807</v>
      </c>
      <c r="DB805" s="92">
        <v>0</v>
      </c>
      <c r="DC805" s="75" t="str">
        <f t="shared" si="499"/>
        <v/>
      </c>
      <c r="DD805" s="16" t="str">
        <f t="shared" si="500"/>
        <v/>
      </c>
      <c r="DE805" s="16" t="str">
        <f t="shared" si="501"/>
        <v/>
      </c>
      <c r="DF805" s="16" t="str">
        <f t="shared" si="516"/>
        <v>HDL ALTO</v>
      </c>
      <c r="DG805" s="16" t="str">
        <f t="shared" si="514"/>
        <v xml:space="preserve"> +  +  + HDL ALTO</v>
      </c>
      <c r="DH805" s="16" t="str">
        <f>VLOOKUP(DG805,Hoja3!$A$19:$B$41,2,FALSE)</f>
        <v>HDL ALTO</v>
      </c>
      <c r="DI805" s="98"/>
      <c r="DJ805" s="75" t="str">
        <f t="shared" si="502"/>
        <v>NO</v>
      </c>
      <c r="DL805" s="98"/>
      <c r="DM805" s="98"/>
      <c r="DN805" s="75" t="str">
        <f t="shared" si="503"/>
        <v>NO</v>
      </c>
      <c r="DO805" s="98"/>
      <c r="DP805" s="75" t="str">
        <f t="shared" si="504"/>
        <v>NO</v>
      </c>
      <c r="DQ805" s="98"/>
      <c r="DR805" s="75" t="str">
        <f t="shared" si="505"/>
        <v>NO</v>
      </c>
      <c r="DS805" s="98"/>
      <c r="DT805" s="75" t="str">
        <f t="shared" si="506"/>
        <v>NO</v>
      </c>
      <c r="DU805" s="98"/>
      <c r="DV805" s="75" t="str">
        <f t="shared" si="507"/>
        <v>NO</v>
      </c>
      <c r="DW805" s="98"/>
      <c r="DX805" s="75" t="str">
        <f t="shared" si="508"/>
        <v>NO</v>
      </c>
      <c r="DY805" s="98">
        <v>44572</v>
      </c>
      <c r="DZ805" s="75" t="str">
        <f t="shared" si="509"/>
        <v>SI</v>
      </c>
      <c r="EA805" s="98"/>
      <c r="EB805" s="75" t="str">
        <f t="shared" si="510"/>
        <v>NO</v>
      </c>
      <c r="EC805" s="98" t="s">
        <v>807</v>
      </c>
      <c r="ED805" s="92" t="s">
        <v>1530</v>
      </c>
      <c r="EE805" s="92"/>
      <c r="EF805" s="98" t="s">
        <v>807</v>
      </c>
      <c r="EG805" s="94"/>
      <c r="EH805" s="99" t="s">
        <v>131</v>
      </c>
      <c r="EI805" s="99" t="s">
        <v>807</v>
      </c>
      <c r="EJ805" s="99"/>
      <c r="EK805" s="101">
        <v>44572</v>
      </c>
      <c r="EL805" s="92">
        <v>1.1000000000000001</v>
      </c>
      <c r="EM805" s="103">
        <v>44572</v>
      </c>
      <c r="EN805" s="102">
        <v>172</v>
      </c>
      <c r="EO805" s="101"/>
      <c r="EP805" s="92"/>
      <c r="EQ805" s="111" t="s">
        <v>1836</v>
      </c>
      <c r="ER805" s="99">
        <f t="shared" si="520"/>
        <v>-64.400000000000006</v>
      </c>
      <c r="ES805" s="101">
        <v>44164</v>
      </c>
      <c r="ET805" s="192">
        <v>42</v>
      </c>
      <c r="EU805" s="101">
        <v>44164</v>
      </c>
      <c r="EV805" s="92">
        <v>112</v>
      </c>
      <c r="EW805" s="101"/>
      <c r="EX805" s="92"/>
      <c r="EY805" s="103">
        <v>44572</v>
      </c>
      <c r="EZ805" s="92">
        <v>9.6999999999999993</v>
      </c>
      <c r="FA805" s="102"/>
      <c r="FB805" s="102"/>
      <c r="FC805" s="92"/>
      <c r="FD805" s="92"/>
      <c r="FE805" s="103">
        <v>44233</v>
      </c>
      <c r="FF805" s="104" t="s">
        <v>2164</v>
      </c>
      <c r="FG805" s="101"/>
      <c r="FH805" s="105"/>
      <c r="FI805" s="92"/>
      <c r="FJ805" s="94"/>
      <c r="FK805" s="92"/>
      <c r="FL805" s="97">
        <v>44601</v>
      </c>
      <c r="FM805" s="98" t="s">
        <v>1530</v>
      </c>
      <c r="FN805" s="114">
        <v>44690</v>
      </c>
      <c r="FO805" s="107" t="s">
        <v>807</v>
      </c>
      <c r="FP805" s="92" t="s">
        <v>132</v>
      </c>
      <c r="FQ805" s="92" t="s">
        <v>132</v>
      </c>
      <c r="FR805" s="92" t="s">
        <v>132</v>
      </c>
      <c r="FS805" s="107" t="s">
        <v>807</v>
      </c>
      <c r="FT805" s="92" t="s">
        <v>132</v>
      </c>
      <c r="FU805" s="92"/>
      <c r="GM805" s="102"/>
    </row>
    <row r="806" spans="1:195" s="75" customFormat="1" x14ac:dyDescent="0.25">
      <c r="A806" s="85">
        <v>2022</v>
      </c>
      <c r="B806" s="76">
        <v>44926</v>
      </c>
      <c r="C806" s="85" t="s">
        <v>121</v>
      </c>
      <c r="D806" s="85" t="s">
        <v>122</v>
      </c>
      <c r="E806" s="85" t="s">
        <v>123</v>
      </c>
      <c r="F806" s="77">
        <f t="shared" si="515"/>
        <v>805</v>
      </c>
      <c r="G806" s="85" t="s">
        <v>1586</v>
      </c>
      <c r="H806" s="85">
        <v>86</v>
      </c>
      <c r="I806" s="85" t="s">
        <v>797</v>
      </c>
      <c r="J806" s="217" t="s">
        <v>1058</v>
      </c>
      <c r="K806" s="77" t="str">
        <f>VLOOKUP(J806,[1]CodMpios!$B$1075:$E$1087,4,FALSE)</f>
        <v>86865 - Valle Del Guamuez</v>
      </c>
      <c r="L806" s="77" t="str">
        <f>VLOOKUP($J806,[1]Coord_Mpios_X_Y!$B$102:$K$114,9,FALSE)</f>
        <v>0,412963687717</v>
      </c>
      <c r="M806" s="77" t="str">
        <f>VLOOKUP($J806,[1]Coord_Mpios_X_Y!$B$102:$K$114,10,FALSE)</f>
        <v>-76,884092895363</v>
      </c>
      <c r="N806" s="86" t="s">
        <v>1775</v>
      </c>
      <c r="O806" s="86" t="s">
        <v>1776</v>
      </c>
      <c r="P806" s="218"/>
      <c r="Q806" s="85" t="s">
        <v>126</v>
      </c>
      <c r="R806" s="108">
        <v>98145044</v>
      </c>
      <c r="S806" s="62" t="str">
        <f t="shared" si="496"/>
        <v>CC98145044</v>
      </c>
      <c r="T806" s="91" t="s">
        <v>252</v>
      </c>
      <c r="U806" s="85" t="s">
        <v>494</v>
      </c>
      <c r="V806" s="85" t="s">
        <v>1181</v>
      </c>
      <c r="W806" s="85" t="s">
        <v>225</v>
      </c>
      <c r="X806" s="193">
        <v>21994</v>
      </c>
      <c r="Y806" s="89">
        <f t="shared" si="511"/>
        <v>60</v>
      </c>
      <c r="Z806" s="63">
        <f>VLOOKUP($Y806,[1]Edades!$A$3:$H$153,4,FALSE)</f>
        <v>6</v>
      </c>
      <c r="AA806" s="63" t="str">
        <f>VLOOKUP($Y806,[1]Edades!$A$3:$H$153,6,FALSE)</f>
        <v>6 - Persona mayor</v>
      </c>
      <c r="AB806" s="63">
        <f>VLOOKUP($Y806,[1]Edades!$A$3:$H$153,7,FALSE)</f>
        <v>13</v>
      </c>
      <c r="AC806" s="63" t="str">
        <f>VLOOKUP($Y806,[1]Edades!$A$3:$H$153,8,FALSE)</f>
        <v>60-64</v>
      </c>
      <c r="AD806" s="91" t="s">
        <v>1589</v>
      </c>
      <c r="AE806" s="85">
        <v>1</v>
      </c>
      <c r="AF806" s="85" t="s">
        <v>807</v>
      </c>
      <c r="AG806" s="86" t="s">
        <v>1777</v>
      </c>
      <c r="AH806" s="85" t="s">
        <v>807</v>
      </c>
      <c r="AI806" s="85" t="s">
        <v>807</v>
      </c>
      <c r="AJ806" s="85" t="s">
        <v>807</v>
      </c>
      <c r="AK806" s="86" t="s">
        <v>1775</v>
      </c>
      <c r="AL806" s="85" t="s">
        <v>807</v>
      </c>
      <c r="AM806" s="85" t="s">
        <v>1786</v>
      </c>
      <c r="AN806" s="85" t="s">
        <v>131</v>
      </c>
      <c r="AO806" s="85" t="s">
        <v>131</v>
      </c>
      <c r="AP806" s="85" t="s">
        <v>131</v>
      </c>
      <c r="AQ806" s="75" t="s">
        <v>1841</v>
      </c>
      <c r="AR806" s="53" t="str">
        <f t="shared" si="512"/>
        <v>86865 - Valle Del Guamuez</v>
      </c>
      <c r="AS806" s="85" t="s">
        <v>1668</v>
      </c>
      <c r="AT806" s="88">
        <v>3214989038</v>
      </c>
      <c r="AU806" s="85" t="s">
        <v>1219</v>
      </c>
      <c r="AV806" s="85"/>
      <c r="AW806" s="85"/>
      <c r="AX806" s="85"/>
      <c r="AY806" s="85"/>
      <c r="AZ806" s="85"/>
      <c r="BA806" s="85">
        <v>86</v>
      </c>
      <c r="BB806" s="85" t="s">
        <v>1778</v>
      </c>
      <c r="BC806" s="85">
        <v>86865</v>
      </c>
      <c r="BD806" s="85" t="s">
        <v>1668</v>
      </c>
      <c r="BE806" s="89">
        <v>860010017201</v>
      </c>
      <c r="BF806" s="49" t="s">
        <v>1084</v>
      </c>
      <c r="BG806" s="85" t="s">
        <v>1779</v>
      </c>
      <c r="BH806" s="85" t="s">
        <v>1780</v>
      </c>
      <c r="BI806" s="85">
        <v>4201616</v>
      </c>
      <c r="BJ806" s="85"/>
      <c r="BK806" s="85"/>
      <c r="BL806" s="85" t="s">
        <v>807</v>
      </c>
      <c r="BM806" s="85" t="s">
        <v>807</v>
      </c>
      <c r="BN806" s="85" t="s">
        <v>807</v>
      </c>
      <c r="BO806" s="85">
        <v>0</v>
      </c>
      <c r="BP806" s="85" t="s">
        <v>132</v>
      </c>
      <c r="BQ806" s="85" t="s">
        <v>132</v>
      </c>
      <c r="BR806" s="85" t="s">
        <v>807</v>
      </c>
      <c r="BS806" s="85" t="s">
        <v>807</v>
      </c>
      <c r="BT806" s="87">
        <v>44642</v>
      </c>
      <c r="BU806" s="85" t="s">
        <v>1677</v>
      </c>
      <c r="BV806" s="85" t="s">
        <v>130</v>
      </c>
      <c r="BW806" s="85" t="s">
        <v>807</v>
      </c>
      <c r="BX806" s="85"/>
      <c r="BY806" s="91" t="s">
        <v>807</v>
      </c>
      <c r="BZ806" s="85" t="s">
        <v>807</v>
      </c>
      <c r="CA806" s="85" t="s">
        <v>807</v>
      </c>
      <c r="CB806" s="85"/>
      <c r="CC806" s="85"/>
      <c r="CD806" s="91" t="s">
        <v>1609</v>
      </c>
      <c r="CE806" s="88" t="s">
        <v>1681</v>
      </c>
      <c r="CF806" s="80" t="str">
        <f t="shared" si="519"/>
        <v>HTA</v>
      </c>
      <c r="CG806" s="98"/>
      <c r="CH806" s="98"/>
      <c r="CI806" s="50" t="e">
        <f t="shared" si="497"/>
        <v>#DIV/0!</v>
      </c>
      <c r="CJ806" s="18" t="str">
        <f t="shared" si="498"/>
        <v>SIN DATO</v>
      </c>
      <c r="CK806" s="95" t="e">
        <f>Hoja1!L808</f>
        <v>#NUM!</v>
      </c>
      <c r="CL806" s="10" t="s">
        <v>807</v>
      </c>
      <c r="CM806" s="114">
        <v>44314</v>
      </c>
      <c r="CN806" s="92"/>
      <c r="CO806" s="75">
        <v>1</v>
      </c>
      <c r="CP806" s="119">
        <f t="shared" si="528"/>
        <v>44314</v>
      </c>
      <c r="CQ806" s="75">
        <v>2</v>
      </c>
      <c r="CR806" s="65" t="s">
        <v>1222</v>
      </c>
      <c r="CS806" s="75">
        <v>0</v>
      </c>
      <c r="CT806" s="110" t="s">
        <v>131</v>
      </c>
      <c r="CU806" s="93" t="s">
        <v>807</v>
      </c>
      <c r="CV806" s="92"/>
      <c r="CW806" s="93"/>
      <c r="CX806" s="93"/>
      <c r="CY806" s="93" t="s">
        <v>807</v>
      </c>
      <c r="CZ806" s="93" t="s">
        <v>807</v>
      </c>
      <c r="DA806" s="75" t="s">
        <v>807</v>
      </c>
      <c r="DB806" s="92">
        <v>0</v>
      </c>
      <c r="DC806" s="75" t="str">
        <f t="shared" si="499"/>
        <v/>
      </c>
      <c r="DD806" s="16" t="str">
        <f t="shared" si="500"/>
        <v/>
      </c>
      <c r="DE806" s="16" t="str">
        <f t="shared" si="501"/>
        <v/>
      </c>
      <c r="DF806" s="16" t="str">
        <f t="shared" si="516"/>
        <v/>
      </c>
      <c r="DG806" s="16" t="str">
        <f t="shared" si="514"/>
        <v xml:space="preserve"> +  +  + </v>
      </c>
      <c r="DH806" s="16" t="str">
        <f t="shared" ref="DH806:DH808" si="529">E806</f>
        <v>HTA</v>
      </c>
      <c r="DI806" s="98"/>
      <c r="DJ806" s="75" t="str">
        <f t="shared" si="502"/>
        <v>NO</v>
      </c>
      <c r="DL806" s="98"/>
      <c r="DM806" s="114">
        <v>44778</v>
      </c>
      <c r="DN806" s="75" t="str">
        <f t="shared" si="503"/>
        <v>SI</v>
      </c>
      <c r="DO806" s="98"/>
      <c r="DP806" s="75" t="str">
        <f t="shared" si="504"/>
        <v>NO</v>
      </c>
      <c r="DQ806" s="98"/>
      <c r="DR806" s="75" t="str">
        <f t="shared" si="505"/>
        <v>NO</v>
      </c>
      <c r="DS806" s="98"/>
      <c r="DT806" s="75" t="str">
        <f t="shared" si="506"/>
        <v>NO</v>
      </c>
      <c r="DU806" s="98"/>
      <c r="DV806" s="75" t="str">
        <f t="shared" si="507"/>
        <v>NO</v>
      </c>
      <c r="DW806" s="98"/>
      <c r="DX806" s="75" t="str">
        <f t="shared" si="508"/>
        <v>NO</v>
      </c>
      <c r="DY806" s="98"/>
      <c r="DZ806" s="75" t="str">
        <f t="shared" si="509"/>
        <v>NO</v>
      </c>
      <c r="EA806" s="98"/>
      <c r="EB806" s="75" t="str">
        <f t="shared" si="510"/>
        <v>NO</v>
      </c>
      <c r="EC806" s="98" t="s">
        <v>807</v>
      </c>
      <c r="ED806" s="92" t="s">
        <v>1530</v>
      </c>
      <c r="EE806" s="92"/>
      <c r="EF806" s="98" t="s">
        <v>807</v>
      </c>
      <c r="EG806" s="94"/>
      <c r="EH806" s="99" t="s">
        <v>131</v>
      </c>
      <c r="EI806" s="99" t="s">
        <v>807</v>
      </c>
      <c r="EJ806" s="99"/>
      <c r="EK806" s="101">
        <v>44775</v>
      </c>
      <c r="EL806" s="92">
        <v>1.1000000000000001</v>
      </c>
      <c r="EM806" s="103"/>
      <c r="EN806" s="102"/>
      <c r="EO806" s="101"/>
      <c r="EP806" s="92"/>
      <c r="EQ806" s="111" t="s">
        <v>2165</v>
      </c>
      <c r="ER806" s="99">
        <f t="shared" si="520"/>
        <v>0</v>
      </c>
      <c r="ES806" s="101"/>
      <c r="ET806" s="192"/>
      <c r="EU806" s="101"/>
      <c r="EV806" s="92"/>
      <c r="EW806" s="101"/>
      <c r="EX806" s="92"/>
      <c r="EY806" s="103"/>
      <c r="EZ806" s="94"/>
      <c r="FA806" s="102"/>
      <c r="FB806" s="102"/>
      <c r="FC806" s="92"/>
      <c r="FD806" s="92"/>
      <c r="FE806" s="103"/>
      <c r="FF806" s="105"/>
      <c r="FG806" s="101"/>
      <c r="FH806" s="105"/>
      <c r="FI806" s="92"/>
      <c r="FJ806" s="94"/>
      <c r="FK806" s="92"/>
      <c r="FL806" s="98">
        <v>44642</v>
      </c>
      <c r="FM806" s="98" t="s">
        <v>1530</v>
      </c>
      <c r="FN806" s="114">
        <v>44734</v>
      </c>
      <c r="FO806" s="107" t="s">
        <v>807</v>
      </c>
      <c r="FP806" s="107" t="s">
        <v>807</v>
      </c>
      <c r="FQ806" s="107" t="s">
        <v>807</v>
      </c>
      <c r="FR806" s="107" t="s">
        <v>807</v>
      </c>
      <c r="FS806" s="92" t="s">
        <v>807</v>
      </c>
      <c r="FT806" s="107" t="s">
        <v>807</v>
      </c>
      <c r="FU806" s="92"/>
      <c r="GM806" s="102"/>
    </row>
    <row r="807" spans="1:195" s="75" customFormat="1" x14ac:dyDescent="0.25">
      <c r="A807" s="85">
        <v>2022</v>
      </c>
      <c r="B807" s="76">
        <v>44926</v>
      </c>
      <c r="C807" s="85" t="s">
        <v>121</v>
      </c>
      <c r="D807" s="85" t="s">
        <v>122</v>
      </c>
      <c r="E807" s="85" t="s">
        <v>1474</v>
      </c>
      <c r="F807" s="77">
        <f t="shared" si="515"/>
        <v>806</v>
      </c>
      <c r="G807" s="85" t="s">
        <v>1586</v>
      </c>
      <c r="H807" s="85">
        <v>86</v>
      </c>
      <c r="I807" s="85" t="s">
        <v>797</v>
      </c>
      <c r="J807" s="217" t="s">
        <v>1058</v>
      </c>
      <c r="K807" s="77" t="str">
        <f>VLOOKUP(J807,[1]CodMpios!$B$1075:$E$1087,4,FALSE)</f>
        <v>86865 - Valle Del Guamuez</v>
      </c>
      <c r="L807" s="77" t="str">
        <f>VLOOKUP($J807,[1]Coord_Mpios_X_Y!$B$102:$K$114,9,FALSE)</f>
        <v>0,412963687717</v>
      </c>
      <c r="M807" s="77" t="str">
        <f>VLOOKUP($J807,[1]Coord_Mpios_X_Y!$B$102:$K$114,10,FALSE)</f>
        <v>-76,884092895363</v>
      </c>
      <c r="N807" s="86" t="s">
        <v>1784</v>
      </c>
      <c r="O807" s="86" t="s">
        <v>1776</v>
      </c>
      <c r="P807" s="218"/>
      <c r="Q807" s="85" t="s">
        <v>126</v>
      </c>
      <c r="R807" s="108">
        <v>98146282</v>
      </c>
      <c r="S807" s="62" t="str">
        <f t="shared" si="496"/>
        <v>CC98146282</v>
      </c>
      <c r="T807" s="91" t="s">
        <v>768</v>
      </c>
      <c r="U807" s="85" t="s">
        <v>1460</v>
      </c>
      <c r="V807" s="85" t="s">
        <v>1461</v>
      </c>
      <c r="W807" s="85" t="s">
        <v>1181</v>
      </c>
      <c r="X807" s="193">
        <v>28110</v>
      </c>
      <c r="Y807" s="89">
        <f t="shared" si="511"/>
        <v>76</v>
      </c>
      <c r="Z807" s="63">
        <f>VLOOKUP($Y807,[1]Edades!$A$3:$H$153,4,FALSE)</f>
        <v>6</v>
      </c>
      <c r="AA807" s="63" t="str">
        <f>VLOOKUP($Y807,[1]Edades!$A$3:$H$153,6,FALSE)</f>
        <v>6 - Persona mayor</v>
      </c>
      <c r="AB807" s="63">
        <f>VLOOKUP($Y807,[1]Edades!$A$3:$H$153,7,FALSE)</f>
        <v>16</v>
      </c>
      <c r="AC807" s="63" t="str">
        <f>VLOOKUP($Y807,[1]Edades!$A$3:$H$153,8,FALSE)</f>
        <v>75-79</v>
      </c>
      <c r="AD807" s="91" t="s">
        <v>1589</v>
      </c>
      <c r="AE807" s="85">
        <v>1</v>
      </c>
      <c r="AF807" s="85" t="s">
        <v>807</v>
      </c>
      <c r="AG807" s="86" t="s">
        <v>1777</v>
      </c>
      <c r="AH807" s="85" t="s">
        <v>807</v>
      </c>
      <c r="AI807" s="85" t="s">
        <v>807</v>
      </c>
      <c r="AJ807" s="85" t="s">
        <v>807</v>
      </c>
      <c r="AK807" s="86" t="s">
        <v>1784</v>
      </c>
      <c r="AL807" s="86" t="s">
        <v>1602</v>
      </c>
      <c r="AM807" s="85" t="s">
        <v>1786</v>
      </c>
      <c r="AN807" s="85" t="s">
        <v>131</v>
      </c>
      <c r="AO807" s="85" t="s">
        <v>131</v>
      </c>
      <c r="AP807" s="85" t="s">
        <v>131</v>
      </c>
      <c r="AQ807" s="75" t="s">
        <v>1841</v>
      </c>
      <c r="AR807" s="53" t="str">
        <f t="shared" si="512"/>
        <v>86865 - Valle Del Guamuez</v>
      </c>
      <c r="AS807" s="85" t="s">
        <v>1668</v>
      </c>
      <c r="AT807" s="88" t="s">
        <v>1609</v>
      </c>
      <c r="AU807" s="85" t="s">
        <v>1219</v>
      </c>
      <c r="AV807" s="85"/>
      <c r="AW807" s="85"/>
      <c r="AX807" s="85"/>
      <c r="AY807" s="85"/>
      <c r="AZ807" s="85"/>
      <c r="BA807" s="85">
        <v>86</v>
      </c>
      <c r="BB807" s="85" t="s">
        <v>1778</v>
      </c>
      <c r="BC807" s="85">
        <v>86865</v>
      </c>
      <c r="BD807" s="85" t="s">
        <v>1668</v>
      </c>
      <c r="BE807" s="89">
        <v>860010017201</v>
      </c>
      <c r="BF807" s="49" t="s">
        <v>1084</v>
      </c>
      <c r="BG807" s="85" t="s">
        <v>1779</v>
      </c>
      <c r="BH807" s="85" t="s">
        <v>1780</v>
      </c>
      <c r="BI807" s="85">
        <v>4201616</v>
      </c>
      <c r="BJ807" s="85"/>
      <c r="BK807" s="85"/>
      <c r="BL807" s="85" t="s">
        <v>807</v>
      </c>
      <c r="BM807" s="85" t="s">
        <v>807</v>
      </c>
      <c r="BN807" s="85" t="s">
        <v>807</v>
      </c>
      <c r="BO807" s="85">
        <v>0</v>
      </c>
      <c r="BP807" s="85" t="s">
        <v>132</v>
      </c>
      <c r="BQ807" s="85" t="s">
        <v>132</v>
      </c>
      <c r="BR807" s="85" t="s">
        <v>807</v>
      </c>
      <c r="BS807" s="85" t="s">
        <v>807</v>
      </c>
      <c r="BT807" s="90"/>
      <c r="BU807" s="85" t="s">
        <v>1677</v>
      </c>
      <c r="BV807" s="85" t="s">
        <v>130</v>
      </c>
      <c r="BW807" s="91" t="s">
        <v>807</v>
      </c>
      <c r="BX807" s="85"/>
      <c r="BY807" s="91" t="s">
        <v>807</v>
      </c>
      <c r="BZ807" s="85" t="s">
        <v>807</v>
      </c>
      <c r="CA807" s="85" t="s">
        <v>807</v>
      </c>
      <c r="CB807" s="85"/>
      <c r="CC807" s="85"/>
      <c r="CD807" s="207" t="s">
        <v>807</v>
      </c>
      <c r="CE807" s="88" t="s">
        <v>1681</v>
      </c>
      <c r="CF807" s="80" t="str">
        <f t="shared" si="519"/>
        <v>DM</v>
      </c>
      <c r="CG807" s="98"/>
      <c r="CH807" s="98"/>
      <c r="CI807" s="50" t="e">
        <f t="shared" si="497"/>
        <v>#DIV/0!</v>
      </c>
      <c r="CJ807" s="18" t="str">
        <f t="shared" si="498"/>
        <v>SIN DATO</v>
      </c>
      <c r="CK807" s="95" t="e">
        <f>Hoja1!L809</f>
        <v>#NUM!</v>
      </c>
      <c r="CL807" s="10" t="s">
        <v>807</v>
      </c>
      <c r="CM807" s="94" t="s">
        <v>1221</v>
      </c>
      <c r="CN807" s="92"/>
      <c r="CO807" s="93">
        <v>2</v>
      </c>
      <c r="CP807" s="65" t="s">
        <v>1222</v>
      </c>
      <c r="CQ807" s="75">
        <v>1</v>
      </c>
      <c r="CR807" s="94" t="s">
        <v>1221</v>
      </c>
      <c r="CS807" s="75">
        <v>1</v>
      </c>
      <c r="CT807" s="110" t="s">
        <v>1707</v>
      </c>
      <c r="CU807" s="93" t="s">
        <v>807</v>
      </c>
      <c r="CV807" s="92"/>
      <c r="CW807" s="93"/>
      <c r="CX807" s="93"/>
      <c r="CY807" s="93" t="s">
        <v>807</v>
      </c>
      <c r="CZ807" s="93" t="s">
        <v>807</v>
      </c>
      <c r="DA807" s="75" t="s">
        <v>807</v>
      </c>
      <c r="DB807" s="92">
        <v>0</v>
      </c>
      <c r="DC807" s="75" t="str">
        <f t="shared" si="499"/>
        <v/>
      </c>
      <c r="DD807" s="16" t="str">
        <f t="shared" si="500"/>
        <v/>
      </c>
      <c r="DE807" s="16" t="str">
        <f t="shared" si="501"/>
        <v/>
      </c>
      <c r="DF807" s="16" t="str">
        <f t="shared" si="516"/>
        <v/>
      </c>
      <c r="DG807" s="16" t="str">
        <f t="shared" si="514"/>
        <v xml:space="preserve"> +  +  + </v>
      </c>
      <c r="DH807" s="16" t="str">
        <f t="shared" si="529"/>
        <v>DM</v>
      </c>
      <c r="DI807" s="98"/>
      <c r="DJ807" s="75" t="str">
        <f t="shared" si="502"/>
        <v>NO</v>
      </c>
      <c r="DL807" s="98"/>
      <c r="DM807" s="98"/>
      <c r="DN807" s="75" t="str">
        <f t="shared" si="503"/>
        <v>NO</v>
      </c>
      <c r="DO807" s="98"/>
      <c r="DP807" s="75" t="str">
        <f t="shared" si="504"/>
        <v>NO</v>
      </c>
      <c r="DQ807" s="98"/>
      <c r="DR807" s="75" t="str">
        <f t="shared" si="505"/>
        <v>NO</v>
      </c>
      <c r="DS807" s="98"/>
      <c r="DT807" s="75" t="str">
        <f t="shared" si="506"/>
        <v>NO</v>
      </c>
      <c r="DU807" s="98"/>
      <c r="DV807" s="75" t="str">
        <f t="shared" si="507"/>
        <v>NO</v>
      </c>
      <c r="DW807" s="98"/>
      <c r="DX807" s="75" t="str">
        <f t="shared" si="508"/>
        <v>NO</v>
      </c>
      <c r="DY807" s="98"/>
      <c r="DZ807" s="75" t="str">
        <f t="shared" si="509"/>
        <v>NO</v>
      </c>
      <c r="EA807" s="98"/>
      <c r="EB807" s="75" t="str">
        <f t="shared" si="510"/>
        <v>NO</v>
      </c>
      <c r="EC807" s="98" t="s">
        <v>807</v>
      </c>
      <c r="ED807" s="92" t="s">
        <v>1530</v>
      </c>
      <c r="EE807" s="92"/>
      <c r="EF807" s="98" t="s">
        <v>807</v>
      </c>
      <c r="EG807" s="94"/>
      <c r="EH807" s="99" t="s">
        <v>131</v>
      </c>
      <c r="EI807" s="99" t="s">
        <v>807</v>
      </c>
      <c r="EJ807" s="99"/>
      <c r="EK807" s="101"/>
      <c r="EL807" s="92"/>
      <c r="EM807" s="103"/>
      <c r="EN807" s="102"/>
      <c r="EO807" s="101"/>
      <c r="EP807" s="92"/>
      <c r="EQ807" s="111" t="s">
        <v>2166</v>
      </c>
      <c r="ER807" s="99">
        <f t="shared" si="520"/>
        <v>0</v>
      </c>
      <c r="ES807" s="101"/>
      <c r="ET807" s="192"/>
      <c r="EU807" s="101"/>
      <c r="EV807" s="92"/>
      <c r="EW807" s="101"/>
      <c r="EX807" s="92"/>
      <c r="EY807" s="103"/>
      <c r="EZ807" s="92"/>
      <c r="FA807" s="102"/>
      <c r="FB807" s="102"/>
      <c r="FC807" s="92"/>
      <c r="FD807" s="92"/>
      <c r="FE807" s="103"/>
      <c r="FF807" s="105"/>
      <c r="FG807" s="101"/>
      <c r="FH807" s="105"/>
      <c r="FI807" s="92"/>
      <c r="FJ807" s="94"/>
      <c r="FK807" s="92"/>
      <c r="FL807" s="97"/>
      <c r="FM807" s="98" t="s">
        <v>1530</v>
      </c>
      <c r="FN807" s="114"/>
      <c r="FO807" s="107" t="s">
        <v>807</v>
      </c>
      <c r="FP807" s="107" t="s">
        <v>807</v>
      </c>
      <c r="FQ807" s="107" t="s">
        <v>807</v>
      </c>
      <c r="FR807" s="107" t="s">
        <v>807</v>
      </c>
      <c r="FS807" s="92" t="s">
        <v>807</v>
      </c>
      <c r="FT807" s="107" t="s">
        <v>807</v>
      </c>
      <c r="FU807" s="92"/>
      <c r="GM807" s="102"/>
    </row>
    <row r="808" spans="1:195" s="75" customFormat="1" x14ac:dyDescent="0.25">
      <c r="A808" s="85">
        <v>2022</v>
      </c>
      <c r="B808" s="76">
        <v>44926</v>
      </c>
      <c r="C808" s="85" t="s">
        <v>121</v>
      </c>
      <c r="D808" s="85" t="s">
        <v>122</v>
      </c>
      <c r="E808" s="85" t="s">
        <v>123</v>
      </c>
      <c r="F808" s="77">
        <f t="shared" si="515"/>
        <v>807</v>
      </c>
      <c r="G808" s="85" t="s">
        <v>1586</v>
      </c>
      <c r="H808" s="85">
        <v>86</v>
      </c>
      <c r="I808" s="85" t="s">
        <v>797</v>
      </c>
      <c r="J808" s="217" t="s">
        <v>1058</v>
      </c>
      <c r="K808" s="77" t="str">
        <f>VLOOKUP(J808,[1]CodMpios!$B$1075:$E$1087,4,FALSE)</f>
        <v>86865 - Valle Del Guamuez</v>
      </c>
      <c r="L808" s="77" t="str">
        <f>VLOOKUP($J808,[1]Coord_Mpios_X_Y!$B$102:$K$114,9,FALSE)</f>
        <v>0,412963687717</v>
      </c>
      <c r="M808" s="77" t="str">
        <f>VLOOKUP($J808,[1]Coord_Mpios_X_Y!$B$102:$K$114,10,FALSE)</f>
        <v>-76,884092895363</v>
      </c>
      <c r="N808" s="86" t="s">
        <v>1775</v>
      </c>
      <c r="O808" s="86" t="s">
        <v>1776</v>
      </c>
      <c r="P808" s="218"/>
      <c r="Q808" s="85" t="s">
        <v>126</v>
      </c>
      <c r="R808" s="108">
        <v>98370320</v>
      </c>
      <c r="S808" s="62" t="str">
        <f t="shared" si="496"/>
        <v>CC98370320</v>
      </c>
      <c r="T808" s="91" t="s">
        <v>1178</v>
      </c>
      <c r="U808" s="85" t="s">
        <v>530</v>
      </c>
      <c r="V808" s="85" t="s">
        <v>1427</v>
      </c>
      <c r="W808" s="85" t="s">
        <v>594</v>
      </c>
      <c r="X808" s="193">
        <v>24598</v>
      </c>
      <c r="Y808" s="89">
        <f t="shared" si="511"/>
        <v>67</v>
      </c>
      <c r="Z808" s="63">
        <f>VLOOKUP($Y808,[1]Edades!$A$3:$H$153,4,FALSE)</f>
        <v>6</v>
      </c>
      <c r="AA808" s="63" t="str">
        <f>VLOOKUP($Y808,[1]Edades!$A$3:$H$153,6,FALSE)</f>
        <v>6 - Persona mayor</v>
      </c>
      <c r="AB808" s="63">
        <f>VLOOKUP($Y808,[1]Edades!$A$3:$H$153,7,FALSE)</f>
        <v>14</v>
      </c>
      <c r="AC808" s="63" t="str">
        <f>VLOOKUP($Y808,[1]Edades!$A$3:$H$153,8,FALSE)</f>
        <v>65-69</v>
      </c>
      <c r="AD808" s="91" t="s">
        <v>1589</v>
      </c>
      <c r="AE808" s="85">
        <v>1</v>
      </c>
      <c r="AF808" s="85" t="s">
        <v>807</v>
      </c>
      <c r="AG808" s="86" t="s">
        <v>1777</v>
      </c>
      <c r="AH808" s="85" t="s">
        <v>807</v>
      </c>
      <c r="AI808" s="85" t="s">
        <v>807</v>
      </c>
      <c r="AJ808" s="85" t="s">
        <v>807</v>
      </c>
      <c r="AK808" s="86" t="s">
        <v>1775</v>
      </c>
      <c r="AL808" s="86" t="s">
        <v>1602</v>
      </c>
      <c r="AM808" s="85" t="s">
        <v>1786</v>
      </c>
      <c r="AN808" s="85" t="s">
        <v>131</v>
      </c>
      <c r="AO808" s="85" t="s">
        <v>131</v>
      </c>
      <c r="AP808" s="85" t="s">
        <v>131</v>
      </c>
      <c r="AQ808" s="75" t="s">
        <v>1841</v>
      </c>
      <c r="AR808" s="53" t="str">
        <f t="shared" si="512"/>
        <v>86865 - Valle Del Guamuez</v>
      </c>
      <c r="AS808" s="85" t="s">
        <v>1668</v>
      </c>
      <c r="AT808" s="88">
        <v>3124086058</v>
      </c>
      <c r="AU808" s="85" t="s">
        <v>1219</v>
      </c>
      <c r="AV808" s="85"/>
      <c r="AW808" s="85"/>
      <c r="AX808" s="85"/>
      <c r="AY808" s="85"/>
      <c r="AZ808" s="85"/>
      <c r="BA808" s="85">
        <v>86</v>
      </c>
      <c r="BB808" s="85" t="s">
        <v>1778</v>
      </c>
      <c r="BC808" s="85">
        <v>86865</v>
      </c>
      <c r="BD808" s="85" t="s">
        <v>1668</v>
      </c>
      <c r="BE808" s="89">
        <v>860010017201</v>
      </c>
      <c r="BF808" s="49" t="s">
        <v>1084</v>
      </c>
      <c r="BG808" s="85" t="s">
        <v>1779</v>
      </c>
      <c r="BH808" s="85" t="s">
        <v>1780</v>
      </c>
      <c r="BI808" s="85">
        <v>4201616</v>
      </c>
      <c r="BJ808" s="85"/>
      <c r="BK808" s="85"/>
      <c r="BL808" s="85" t="s">
        <v>807</v>
      </c>
      <c r="BM808" s="85" t="s">
        <v>807</v>
      </c>
      <c r="BN808" s="85" t="s">
        <v>132</v>
      </c>
      <c r="BO808" s="85">
        <v>0</v>
      </c>
      <c r="BP808" s="85" t="s">
        <v>132</v>
      </c>
      <c r="BQ808" s="85" t="s">
        <v>132</v>
      </c>
      <c r="BR808" s="85" t="s">
        <v>807</v>
      </c>
      <c r="BS808" s="85" t="s">
        <v>807</v>
      </c>
      <c r="BT808" s="90"/>
      <c r="BU808" s="85" t="s">
        <v>1677</v>
      </c>
      <c r="BV808" s="85" t="s">
        <v>130</v>
      </c>
      <c r="BW808" s="85" t="s">
        <v>807</v>
      </c>
      <c r="BX808" s="85"/>
      <c r="BY808" s="91" t="s">
        <v>807</v>
      </c>
      <c r="BZ808" s="85" t="s">
        <v>807</v>
      </c>
      <c r="CA808" s="85" t="s">
        <v>807</v>
      </c>
      <c r="CB808" s="85"/>
      <c r="CC808" s="85"/>
      <c r="CD808" s="207" t="s">
        <v>807</v>
      </c>
      <c r="CE808" s="88" t="s">
        <v>1681</v>
      </c>
      <c r="CF808" s="80" t="str">
        <f t="shared" si="519"/>
        <v>HTA</v>
      </c>
      <c r="CG808" s="98"/>
      <c r="CH808" s="98"/>
      <c r="CI808" s="50" t="e">
        <f t="shared" si="497"/>
        <v>#DIV/0!</v>
      </c>
      <c r="CJ808" s="18" t="str">
        <f t="shared" si="498"/>
        <v>SIN DATO</v>
      </c>
      <c r="CK808" s="95" t="e">
        <f>Hoja1!L810</f>
        <v>#NUM!</v>
      </c>
      <c r="CL808" s="10" t="s">
        <v>807</v>
      </c>
      <c r="CM808" s="94" t="s">
        <v>1221</v>
      </c>
      <c r="CN808" s="92"/>
      <c r="CO808" s="75">
        <v>1</v>
      </c>
      <c r="CP808" s="119" t="str">
        <f>CM808</f>
        <v>01/01/1800</v>
      </c>
      <c r="CQ808" s="75">
        <v>2</v>
      </c>
      <c r="CR808" s="65" t="s">
        <v>1222</v>
      </c>
      <c r="CS808" s="75">
        <v>0</v>
      </c>
      <c r="CT808" s="110" t="s">
        <v>131</v>
      </c>
      <c r="CU808" s="93" t="s">
        <v>807</v>
      </c>
      <c r="CV808" s="92"/>
      <c r="CW808" s="93"/>
      <c r="CX808" s="93"/>
      <c r="CY808" s="93" t="s">
        <v>807</v>
      </c>
      <c r="CZ808" s="93" t="s">
        <v>807</v>
      </c>
      <c r="DA808" s="75" t="s">
        <v>807</v>
      </c>
      <c r="DB808" s="92">
        <v>0</v>
      </c>
      <c r="DC808" s="75" t="str">
        <f t="shared" si="499"/>
        <v/>
      </c>
      <c r="DD808" s="16" t="str">
        <f t="shared" si="500"/>
        <v/>
      </c>
      <c r="DE808" s="16" t="str">
        <f t="shared" si="501"/>
        <v/>
      </c>
      <c r="DF808" s="16" t="str">
        <f t="shared" si="516"/>
        <v/>
      </c>
      <c r="DG808" s="16" t="str">
        <f t="shared" si="514"/>
        <v xml:space="preserve"> +  +  + </v>
      </c>
      <c r="DH808" s="16" t="str">
        <f t="shared" si="529"/>
        <v>HTA</v>
      </c>
      <c r="DI808" s="98"/>
      <c r="DJ808" s="75" t="str">
        <f t="shared" si="502"/>
        <v>NO</v>
      </c>
      <c r="DL808" s="98"/>
      <c r="DM808" s="98"/>
      <c r="DN808" s="75" t="str">
        <f t="shared" si="503"/>
        <v>NO</v>
      </c>
      <c r="DO808" s="98"/>
      <c r="DP808" s="75" t="str">
        <f t="shared" si="504"/>
        <v>NO</v>
      </c>
      <c r="DQ808" s="98"/>
      <c r="DR808" s="75" t="str">
        <f t="shared" si="505"/>
        <v>NO</v>
      </c>
      <c r="DS808" s="98"/>
      <c r="DT808" s="75" t="str">
        <f t="shared" si="506"/>
        <v>NO</v>
      </c>
      <c r="DU808" s="98"/>
      <c r="DV808" s="75" t="str">
        <f t="shared" si="507"/>
        <v>NO</v>
      </c>
      <c r="DW808" s="98"/>
      <c r="DX808" s="75" t="str">
        <f t="shared" si="508"/>
        <v>NO</v>
      </c>
      <c r="DY808" s="98"/>
      <c r="DZ808" s="75" t="str">
        <f t="shared" si="509"/>
        <v>NO</v>
      </c>
      <c r="EA808" s="98"/>
      <c r="EB808" s="75" t="str">
        <f t="shared" si="510"/>
        <v>NO</v>
      </c>
      <c r="EC808" s="98" t="s">
        <v>807</v>
      </c>
      <c r="ED808" s="92" t="s">
        <v>1530</v>
      </c>
      <c r="EE808" s="92"/>
      <c r="EF808" s="98" t="s">
        <v>807</v>
      </c>
      <c r="EG808" s="94"/>
      <c r="EH808" s="99" t="s">
        <v>131</v>
      </c>
      <c r="EI808" s="99" t="s">
        <v>807</v>
      </c>
      <c r="EJ808" s="99"/>
      <c r="EK808" s="101"/>
      <c r="EL808" s="92"/>
      <c r="EM808" s="103"/>
      <c r="EN808" s="102"/>
      <c r="EO808" s="101"/>
      <c r="EP808" s="92"/>
      <c r="EQ808" s="111" t="s">
        <v>2167</v>
      </c>
      <c r="ER808" s="99">
        <f t="shared" si="520"/>
        <v>0</v>
      </c>
      <c r="ES808" s="101"/>
      <c r="ET808" s="192"/>
      <c r="EU808" s="101"/>
      <c r="EV808" s="92"/>
      <c r="EW808" s="101"/>
      <c r="EX808" s="92"/>
      <c r="EY808" s="103"/>
      <c r="EZ808" s="92"/>
      <c r="FA808" s="102"/>
      <c r="FB808" s="102"/>
      <c r="FC808" s="92"/>
      <c r="FD808" s="92"/>
      <c r="FE808" s="103"/>
      <c r="FF808" s="105"/>
      <c r="FG808" s="101"/>
      <c r="FH808" s="105"/>
      <c r="FI808" s="92"/>
      <c r="FJ808" s="94"/>
      <c r="FK808" s="92"/>
      <c r="FL808" s="97"/>
      <c r="FM808" s="98" t="s">
        <v>1530</v>
      </c>
      <c r="FN808" s="107"/>
      <c r="FO808" s="107" t="s">
        <v>807</v>
      </c>
      <c r="FP808" s="107" t="s">
        <v>807</v>
      </c>
      <c r="FQ808" s="107" t="s">
        <v>807</v>
      </c>
      <c r="FR808" s="107" t="s">
        <v>807</v>
      </c>
      <c r="FS808" s="92" t="s">
        <v>807</v>
      </c>
      <c r="FT808" s="107" t="s">
        <v>807</v>
      </c>
      <c r="FU808" s="92" t="s">
        <v>2126</v>
      </c>
      <c r="GM808" s="102"/>
    </row>
    <row r="809" spans="1:195" s="75" customFormat="1" x14ac:dyDescent="0.25">
      <c r="A809" s="85">
        <v>2022</v>
      </c>
      <c r="B809" s="76">
        <v>44926</v>
      </c>
      <c r="C809" s="85" t="s">
        <v>121</v>
      </c>
      <c r="D809" s="85" t="s">
        <v>122</v>
      </c>
      <c r="E809" s="85" t="s">
        <v>123</v>
      </c>
      <c r="F809" s="77">
        <f t="shared" si="515"/>
        <v>808</v>
      </c>
      <c r="G809" s="85" t="s">
        <v>1586</v>
      </c>
      <c r="H809" s="85">
        <v>86</v>
      </c>
      <c r="I809" s="85" t="s">
        <v>797</v>
      </c>
      <c r="J809" s="217" t="s">
        <v>911</v>
      </c>
      <c r="K809" s="77" t="str">
        <f>VLOOKUP(J809,[1]CodMpios!$B$1075:$E$1087,4,FALSE)</f>
        <v>86568 - Puerto Asís</v>
      </c>
      <c r="L809" s="77" t="str">
        <f>VLOOKUP($J809,[1]Coord_Mpios_X_Y!$B$102:$K$114,9,FALSE)</f>
        <v>0,478611463602</v>
      </c>
      <c r="M809" s="77" t="str">
        <f>VLOOKUP($J809,[1]Coord_Mpios_X_Y!$B$102:$K$114,10,FALSE)</f>
        <v>-76,328200149562</v>
      </c>
      <c r="N809" s="86" t="s">
        <v>1775</v>
      </c>
      <c r="O809" s="86" t="s">
        <v>1776</v>
      </c>
      <c r="P809" s="218"/>
      <c r="Q809" s="85" t="s">
        <v>126</v>
      </c>
      <c r="R809" s="85">
        <v>30744782</v>
      </c>
      <c r="S809" s="62" t="str">
        <f t="shared" si="496"/>
        <v>CC30744782</v>
      </c>
      <c r="T809" s="91" t="s">
        <v>367</v>
      </c>
      <c r="U809" s="85" t="s">
        <v>921</v>
      </c>
      <c r="V809" s="91" t="s">
        <v>1572</v>
      </c>
      <c r="W809" s="85" t="s">
        <v>1573</v>
      </c>
      <c r="X809" s="87">
        <v>24773</v>
      </c>
      <c r="Y809" s="89">
        <f t="shared" si="511"/>
        <v>67</v>
      </c>
      <c r="Z809" s="63">
        <f>VLOOKUP($Y809,[1]Edades!$A$3:$H$153,4,FALSE)</f>
        <v>6</v>
      </c>
      <c r="AA809" s="63" t="str">
        <f>VLOOKUP($Y809,[1]Edades!$A$3:$H$153,6,FALSE)</f>
        <v>6 - Persona mayor</v>
      </c>
      <c r="AB809" s="63">
        <f>VLOOKUP($Y809,[1]Edades!$A$3:$H$153,7,FALSE)</f>
        <v>14</v>
      </c>
      <c r="AC809" s="63" t="str">
        <f>VLOOKUP($Y809,[1]Edades!$A$3:$H$153,8,FALSE)</f>
        <v>65-69</v>
      </c>
      <c r="AD809" s="91" t="s">
        <v>1590</v>
      </c>
      <c r="AE809" s="85">
        <v>2</v>
      </c>
      <c r="AF809" s="85" t="s">
        <v>807</v>
      </c>
      <c r="AG809" s="86" t="s">
        <v>1777</v>
      </c>
      <c r="AH809" s="85" t="s">
        <v>807</v>
      </c>
      <c r="AI809" s="85" t="s">
        <v>807</v>
      </c>
      <c r="AJ809" s="85" t="s">
        <v>807</v>
      </c>
      <c r="AK809" s="86" t="s">
        <v>1775</v>
      </c>
      <c r="AL809" s="86" t="s">
        <v>1601</v>
      </c>
      <c r="AM809" s="85" t="s">
        <v>1786</v>
      </c>
      <c r="AN809" s="85" t="s">
        <v>131</v>
      </c>
      <c r="AO809" s="85" t="s">
        <v>131</v>
      </c>
      <c r="AP809" s="85" t="s">
        <v>131</v>
      </c>
      <c r="AQ809" s="75" t="s">
        <v>1841</v>
      </c>
      <c r="AR809" s="53" t="str">
        <f t="shared" si="512"/>
        <v>86568 - Puerto Asís</v>
      </c>
      <c r="AS809" s="85" t="s">
        <v>1655</v>
      </c>
      <c r="AT809" s="85">
        <v>30744782</v>
      </c>
      <c r="AU809" s="85" t="s">
        <v>1219</v>
      </c>
      <c r="AV809" s="85"/>
      <c r="AW809" s="85"/>
      <c r="AX809" s="85"/>
      <c r="AY809" s="85"/>
      <c r="AZ809" s="85"/>
      <c r="BA809" s="85">
        <v>86</v>
      </c>
      <c r="BB809" s="85" t="s">
        <v>1778</v>
      </c>
      <c r="BC809" s="85">
        <v>86568</v>
      </c>
      <c r="BD809" s="85" t="s">
        <v>1655</v>
      </c>
      <c r="BE809" s="89">
        <v>860010017201</v>
      </c>
      <c r="BF809" s="49" t="s">
        <v>1081</v>
      </c>
      <c r="BG809" s="85" t="s">
        <v>1779</v>
      </c>
      <c r="BH809" s="85" t="s">
        <v>1780</v>
      </c>
      <c r="BI809" s="85">
        <v>4201616</v>
      </c>
      <c r="BJ809" s="85"/>
      <c r="BK809" s="85"/>
      <c r="BL809" s="85" t="s">
        <v>807</v>
      </c>
      <c r="BM809" s="85" t="s">
        <v>130</v>
      </c>
      <c r="BN809" s="85" t="s">
        <v>132</v>
      </c>
      <c r="BO809" s="85">
        <v>0</v>
      </c>
      <c r="BP809" s="85" t="s">
        <v>132</v>
      </c>
      <c r="BQ809" s="85" t="s">
        <v>132</v>
      </c>
      <c r="BR809" s="85" t="s">
        <v>1676</v>
      </c>
      <c r="BS809" s="85" t="s">
        <v>132</v>
      </c>
      <c r="BT809" s="90">
        <v>44765</v>
      </c>
      <c r="BU809" s="85" t="s">
        <v>1677</v>
      </c>
      <c r="BV809" s="85" t="s">
        <v>130</v>
      </c>
      <c r="BW809" s="91" t="s">
        <v>1682</v>
      </c>
      <c r="BX809" s="85"/>
      <c r="BY809" s="85" t="s">
        <v>132</v>
      </c>
      <c r="BZ809" s="85" t="s">
        <v>130</v>
      </c>
      <c r="CA809" s="85" t="s">
        <v>130</v>
      </c>
      <c r="CB809" s="85"/>
      <c r="CC809" s="85"/>
      <c r="CD809" s="85" t="s">
        <v>1936</v>
      </c>
      <c r="CE809" s="88" t="s">
        <v>1681</v>
      </c>
      <c r="CF809" s="80" t="str">
        <f t="shared" si="519"/>
        <v>HTA</v>
      </c>
      <c r="CG809" s="109">
        <v>74</v>
      </c>
      <c r="CH809" s="95">
        <v>155</v>
      </c>
      <c r="CI809" s="50">
        <f t="shared" si="497"/>
        <v>30.801248699271589</v>
      </c>
      <c r="CJ809" s="18" t="str">
        <f t="shared" si="498"/>
        <v>OBESIDAD</v>
      </c>
      <c r="CK809" s="95">
        <f>Hoja1!L811</f>
        <v>40</v>
      </c>
      <c r="CL809" s="10" t="s">
        <v>1115</v>
      </c>
      <c r="CM809" s="97">
        <v>44715</v>
      </c>
      <c r="CN809" s="92"/>
      <c r="CO809" s="75">
        <v>1</v>
      </c>
      <c r="CP809" s="114">
        <v>44718</v>
      </c>
      <c r="CQ809" s="75">
        <v>2</v>
      </c>
      <c r="CR809" s="65" t="s">
        <v>1222</v>
      </c>
      <c r="CS809" s="75">
        <v>0</v>
      </c>
      <c r="CT809" s="110" t="s">
        <v>131</v>
      </c>
      <c r="CU809" s="93" t="s">
        <v>807</v>
      </c>
      <c r="CV809" s="92"/>
      <c r="CW809" s="102">
        <v>160</v>
      </c>
      <c r="CX809" s="102">
        <v>90</v>
      </c>
      <c r="CY809" s="93" t="s">
        <v>131</v>
      </c>
      <c r="CZ809" s="92" t="s">
        <v>132</v>
      </c>
      <c r="DA809" s="75" t="s">
        <v>807</v>
      </c>
      <c r="DB809" s="92">
        <v>0</v>
      </c>
      <c r="DC809" s="75" t="str">
        <f t="shared" si="499"/>
        <v/>
      </c>
      <c r="DD809" s="16" t="str">
        <f t="shared" si="500"/>
        <v>PRESION ALTA</v>
      </c>
      <c r="DE809" s="16" t="str">
        <f t="shared" si="501"/>
        <v/>
      </c>
      <c r="DF809" s="16" t="str">
        <f t="shared" si="516"/>
        <v/>
      </c>
      <c r="DG809" s="16" t="str">
        <f t="shared" si="514"/>
        <v xml:space="preserve"> + PRESION ALTA +  + </v>
      </c>
      <c r="DH809" s="16" t="str">
        <f>VLOOKUP(DG809,Hoja3!$A$19:$B$41,2,FALSE)</f>
        <v>PRESION ALTA</v>
      </c>
      <c r="DI809" s="98"/>
      <c r="DJ809" s="75" t="str">
        <f t="shared" si="502"/>
        <v>NO</v>
      </c>
      <c r="DL809" s="98"/>
      <c r="DM809" s="98"/>
      <c r="DN809" s="75" t="str">
        <f t="shared" si="503"/>
        <v>NO</v>
      </c>
      <c r="DO809" s="98"/>
      <c r="DP809" s="75" t="str">
        <f t="shared" si="504"/>
        <v>NO</v>
      </c>
      <c r="DQ809" s="98"/>
      <c r="DR809" s="75" t="str">
        <f t="shared" si="505"/>
        <v>NO</v>
      </c>
      <c r="DS809" s="98"/>
      <c r="DT809" s="75" t="str">
        <f t="shared" si="506"/>
        <v>NO</v>
      </c>
      <c r="DU809" s="98"/>
      <c r="DV809" s="75" t="str">
        <f t="shared" si="507"/>
        <v>NO</v>
      </c>
      <c r="DW809" s="98"/>
      <c r="DX809" s="75" t="str">
        <f t="shared" si="508"/>
        <v>NO</v>
      </c>
      <c r="DY809" s="97">
        <v>44747</v>
      </c>
      <c r="DZ809" s="75" t="str">
        <f t="shared" si="509"/>
        <v>SI</v>
      </c>
      <c r="EA809" s="98"/>
      <c r="EB809" s="75" t="str">
        <f t="shared" si="510"/>
        <v>NO</v>
      </c>
      <c r="EC809" s="98" t="s">
        <v>807</v>
      </c>
      <c r="ED809" s="92" t="s">
        <v>1530</v>
      </c>
      <c r="EE809" s="92"/>
      <c r="EF809" s="98" t="s">
        <v>807</v>
      </c>
      <c r="EG809" s="94"/>
      <c r="EH809" s="99"/>
      <c r="EI809" s="99" t="s">
        <v>807</v>
      </c>
      <c r="EJ809" s="99"/>
      <c r="EK809" s="101">
        <v>44742</v>
      </c>
      <c r="EL809" s="92">
        <v>0.65</v>
      </c>
      <c r="EM809" s="112">
        <v>44742</v>
      </c>
      <c r="EN809" s="224">
        <v>104</v>
      </c>
      <c r="EO809" s="111">
        <v>44742</v>
      </c>
      <c r="EP809" s="92">
        <v>279</v>
      </c>
      <c r="EQ809" s="111">
        <v>44742</v>
      </c>
      <c r="ER809" s="99">
        <f t="shared" si="520"/>
        <v>194.2</v>
      </c>
      <c r="ES809" s="111">
        <v>44742</v>
      </c>
      <c r="ET809" s="192">
        <v>48</v>
      </c>
      <c r="EU809" s="111">
        <v>44742</v>
      </c>
      <c r="EV809" s="92">
        <v>184</v>
      </c>
      <c r="EW809" s="101">
        <v>44742</v>
      </c>
      <c r="EX809" s="92"/>
      <c r="EY809" s="103"/>
      <c r="EZ809" s="92"/>
      <c r="FA809" s="198"/>
      <c r="FB809" s="198"/>
      <c r="FC809" s="92"/>
      <c r="FD809" s="92"/>
      <c r="FE809" s="103">
        <v>44742</v>
      </c>
      <c r="FF809" s="105">
        <v>18.100000000000001</v>
      </c>
      <c r="FG809" s="101">
        <v>44742</v>
      </c>
      <c r="FH809" s="104">
        <v>9.5</v>
      </c>
      <c r="FI809" s="92"/>
      <c r="FJ809" s="94"/>
      <c r="FK809" s="92"/>
      <c r="FL809" s="97">
        <v>44765</v>
      </c>
      <c r="FM809" s="98" t="s">
        <v>1530</v>
      </c>
      <c r="FN809" s="97">
        <v>44857</v>
      </c>
      <c r="FO809" s="107" t="s">
        <v>807</v>
      </c>
      <c r="FP809" s="92" t="s">
        <v>132</v>
      </c>
      <c r="FQ809" s="92" t="s">
        <v>132</v>
      </c>
      <c r="FR809" s="92" t="s">
        <v>132</v>
      </c>
      <c r="FS809" s="107" t="s">
        <v>807</v>
      </c>
      <c r="FT809" s="92" t="s">
        <v>132</v>
      </c>
      <c r="FU809" s="92"/>
      <c r="GM809" s="198"/>
    </row>
    <row r="810" spans="1:195" s="75" customFormat="1" x14ac:dyDescent="0.25">
      <c r="A810" s="85">
        <v>2022</v>
      </c>
      <c r="B810" s="76">
        <v>44926</v>
      </c>
      <c r="C810" s="85" t="s">
        <v>121</v>
      </c>
      <c r="D810" s="85" t="s">
        <v>122</v>
      </c>
      <c r="E810" s="85" t="s">
        <v>1474</v>
      </c>
      <c r="F810" s="77">
        <f t="shared" si="515"/>
        <v>809</v>
      </c>
      <c r="G810" s="85" t="s">
        <v>1586</v>
      </c>
      <c r="H810" s="85">
        <v>86</v>
      </c>
      <c r="I810" s="85" t="s">
        <v>797</v>
      </c>
      <c r="J810" s="217" t="s">
        <v>911</v>
      </c>
      <c r="K810" s="77" t="str">
        <f>VLOOKUP(J810,[1]CodMpios!$B$1075:$E$1087,4,FALSE)</f>
        <v>86568 - Puerto Asís</v>
      </c>
      <c r="L810" s="77" t="str">
        <f>VLOOKUP($J810,[1]Coord_Mpios_X_Y!$B$102:$K$114,9,FALSE)</f>
        <v>0,478611463602</v>
      </c>
      <c r="M810" s="77" t="str">
        <f>VLOOKUP($J810,[1]Coord_Mpios_X_Y!$B$102:$K$114,10,FALSE)</f>
        <v>-76,328200149562</v>
      </c>
      <c r="N810" s="86" t="s">
        <v>1775</v>
      </c>
      <c r="O810" s="86" t="s">
        <v>1776</v>
      </c>
      <c r="P810" s="218"/>
      <c r="Q810" s="85" t="s">
        <v>126</v>
      </c>
      <c r="R810" s="108">
        <v>41101227</v>
      </c>
      <c r="S810" s="62" t="str">
        <f t="shared" si="496"/>
        <v>CC41101227</v>
      </c>
      <c r="T810" s="85" t="s">
        <v>235</v>
      </c>
      <c r="U810" s="85" t="s">
        <v>228</v>
      </c>
      <c r="V810" s="91" t="s">
        <v>241</v>
      </c>
      <c r="W810" s="85" t="s">
        <v>135</v>
      </c>
      <c r="X810" s="87">
        <v>20707</v>
      </c>
      <c r="Y810" s="89">
        <f t="shared" si="511"/>
        <v>56</v>
      </c>
      <c r="Z810" s="63">
        <f>VLOOKUP($Y810,[1]Edades!$A$3:$H$153,4,FALSE)</f>
        <v>5</v>
      </c>
      <c r="AA810" s="63" t="str">
        <f>VLOOKUP($Y810,[1]Edades!$A$3:$H$153,6,FALSE)</f>
        <v>5 - Adultez</v>
      </c>
      <c r="AB810" s="63">
        <f>VLOOKUP($Y810,[1]Edades!$A$3:$H$153,7,FALSE)</f>
        <v>12</v>
      </c>
      <c r="AC810" s="63" t="str">
        <f>VLOOKUP($Y810,[1]Edades!$A$3:$H$153,8,FALSE)</f>
        <v>55-59</v>
      </c>
      <c r="AD810" s="91" t="s">
        <v>1590</v>
      </c>
      <c r="AE810" s="85">
        <v>2</v>
      </c>
      <c r="AF810" s="85" t="s">
        <v>807</v>
      </c>
      <c r="AG810" s="86" t="s">
        <v>1777</v>
      </c>
      <c r="AH810" s="85" t="s">
        <v>807</v>
      </c>
      <c r="AI810" s="85" t="s">
        <v>1596</v>
      </c>
      <c r="AJ810" s="85" t="s">
        <v>1591</v>
      </c>
      <c r="AK810" s="86" t="s">
        <v>1775</v>
      </c>
      <c r="AL810" s="86" t="s">
        <v>1600</v>
      </c>
      <c r="AM810" s="85" t="s">
        <v>1786</v>
      </c>
      <c r="AN810" s="85" t="s">
        <v>131</v>
      </c>
      <c r="AO810" s="85" t="s">
        <v>131</v>
      </c>
      <c r="AP810" s="85" t="s">
        <v>131</v>
      </c>
      <c r="AQ810" s="75" t="s">
        <v>1841</v>
      </c>
      <c r="AR810" s="53" t="str">
        <f t="shared" si="512"/>
        <v>86568 - Puerto Asís</v>
      </c>
      <c r="AS810" s="85" t="s">
        <v>1655</v>
      </c>
      <c r="AT810" s="85">
        <v>3208841871</v>
      </c>
      <c r="AU810" s="85" t="s">
        <v>1219</v>
      </c>
      <c r="AV810" s="85"/>
      <c r="AW810" s="85"/>
      <c r="AX810" s="85"/>
      <c r="AY810" s="85"/>
      <c r="AZ810" s="85"/>
      <c r="BA810" s="85">
        <v>86</v>
      </c>
      <c r="BB810" s="85" t="s">
        <v>1778</v>
      </c>
      <c r="BC810" s="85">
        <v>86568</v>
      </c>
      <c r="BD810" s="85" t="s">
        <v>1655</v>
      </c>
      <c r="BE810" s="89">
        <v>860010017201</v>
      </c>
      <c r="BF810" s="49" t="s">
        <v>1081</v>
      </c>
      <c r="BG810" s="85" t="s">
        <v>1779</v>
      </c>
      <c r="BH810" s="85" t="s">
        <v>1780</v>
      </c>
      <c r="BI810" s="85">
        <v>4201616</v>
      </c>
      <c r="BJ810" s="85"/>
      <c r="BK810" s="85"/>
      <c r="BL810" s="85" t="s">
        <v>807</v>
      </c>
      <c r="BM810" s="85" t="s">
        <v>130</v>
      </c>
      <c r="BN810" s="85" t="s">
        <v>132</v>
      </c>
      <c r="BO810" s="85">
        <v>0</v>
      </c>
      <c r="BP810" s="85" t="s">
        <v>132</v>
      </c>
      <c r="BQ810" s="85" t="s">
        <v>132</v>
      </c>
      <c r="BR810" s="85" t="s">
        <v>1676</v>
      </c>
      <c r="BS810" s="85" t="s">
        <v>132</v>
      </c>
      <c r="BT810" s="90">
        <v>44874</v>
      </c>
      <c r="BU810" s="85" t="s">
        <v>1677</v>
      </c>
      <c r="BV810" s="85" t="s">
        <v>130</v>
      </c>
      <c r="BW810" s="91" t="s">
        <v>131</v>
      </c>
      <c r="BX810" s="85" t="s">
        <v>131</v>
      </c>
      <c r="BY810" s="85" t="s">
        <v>131</v>
      </c>
      <c r="BZ810" s="85" t="s">
        <v>132</v>
      </c>
      <c r="CA810" s="85" t="s">
        <v>132</v>
      </c>
      <c r="CB810" s="85" t="s">
        <v>1913</v>
      </c>
      <c r="CC810" s="85" t="s">
        <v>132</v>
      </c>
      <c r="CD810" s="85" t="s">
        <v>131</v>
      </c>
      <c r="CE810" s="85" t="s">
        <v>1681</v>
      </c>
      <c r="CF810" s="85" t="s">
        <v>132</v>
      </c>
      <c r="CG810" s="109">
        <v>80</v>
      </c>
      <c r="CH810" s="95">
        <v>170</v>
      </c>
      <c r="CI810" s="50">
        <f t="shared" si="497"/>
        <v>27.681660899653981</v>
      </c>
      <c r="CJ810" s="18" t="str">
        <f t="shared" si="498"/>
        <v>SOBREPESO</v>
      </c>
      <c r="CK810" s="95">
        <f>Hoja1!L812</f>
        <v>12</v>
      </c>
      <c r="CL810" s="10" t="s">
        <v>1113</v>
      </c>
      <c r="CM810" s="114">
        <v>44614</v>
      </c>
      <c r="CN810" s="92"/>
      <c r="CO810" s="92">
        <v>2</v>
      </c>
      <c r="CP810" s="65" t="s">
        <v>1222</v>
      </c>
      <c r="CQ810" s="75">
        <v>1</v>
      </c>
      <c r="CR810" s="98">
        <v>44614</v>
      </c>
      <c r="CS810" s="75">
        <v>1</v>
      </c>
      <c r="CT810" s="110" t="s">
        <v>1707</v>
      </c>
      <c r="CU810" s="93" t="s">
        <v>807</v>
      </c>
      <c r="CV810" s="92"/>
      <c r="CW810" s="102">
        <v>120</v>
      </c>
      <c r="CX810" s="102">
        <v>70</v>
      </c>
      <c r="CY810" s="93" t="s">
        <v>807</v>
      </c>
      <c r="CZ810" s="92" t="s">
        <v>132</v>
      </c>
      <c r="DA810" s="92" t="s">
        <v>132</v>
      </c>
      <c r="DB810" s="92">
        <v>0</v>
      </c>
      <c r="DC810" s="75" t="str">
        <f t="shared" si="499"/>
        <v/>
      </c>
      <c r="DD810" s="16" t="str">
        <f t="shared" si="500"/>
        <v/>
      </c>
      <c r="DE810" s="16" t="str">
        <f t="shared" si="501"/>
        <v/>
      </c>
      <c r="DF810" s="16" t="str">
        <f t="shared" si="516"/>
        <v/>
      </c>
      <c r="DG810" s="16" t="str">
        <f t="shared" si="514"/>
        <v xml:space="preserve"> +  +  + </v>
      </c>
      <c r="DH810" s="16" t="str">
        <f>E810</f>
        <v>DM</v>
      </c>
      <c r="DI810" s="98"/>
      <c r="DJ810" s="75" t="str">
        <f t="shared" si="502"/>
        <v>NO</v>
      </c>
      <c r="DL810" s="98"/>
      <c r="DM810" s="98">
        <v>44904</v>
      </c>
      <c r="DN810" s="75" t="str">
        <f t="shared" si="503"/>
        <v>SI</v>
      </c>
      <c r="DO810" s="98"/>
      <c r="DP810" s="75" t="str">
        <f t="shared" si="504"/>
        <v>NO</v>
      </c>
      <c r="DQ810" s="98"/>
      <c r="DR810" s="75" t="str">
        <f t="shared" si="505"/>
        <v>NO</v>
      </c>
      <c r="DS810" s="98"/>
      <c r="DT810" s="75" t="str">
        <f t="shared" si="506"/>
        <v>NO</v>
      </c>
      <c r="DU810" s="98"/>
      <c r="DV810" s="75" t="str">
        <f t="shared" si="507"/>
        <v>NO</v>
      </c>
      <c r="DW810" s="98"/>
      <c r="DX810" s="75" t="str">
        <f t="shared" si="508"/>
        <v>NO</v>
      </c>
      <c r="DY810" s="98">
        <v>44893</v>
      </c>
      <c r="DZ810" s="75" t="str">
        <f t="shared" si="509"/>
        <v>SI</v>
      </c>
      <c r="EA810" s="98"/>
      <c r="EB810" s="75" t="str">
        <f t="shared" si="510"/>
        <v>NO</v>
      </c>
      <c r="EC810" s="98" t="s">
        <v>131</v>
      </c>
      <c r="ED810" s="92" t="s">
        <v>1530</v>
      </c>
      <c r="EE810" s="98">
        <v>44904</v>
      </c>
      <c r="EF810" s="92" t="s">
        <v>1814</v>
      </c>
      <c r="EG810" s="92">
        <v>53</v>
      </c>
      <c r="EH810" s="99" t="s">
        <v>1793</v>
      </c>
      <c r="EI810" s="92">
        <v>3</v>
      </c>
      <c r="EJ810" s="92"/>
      <c r="EK810" s="98">
        <v>44886</v>
      </c>
      <c r="EL810" s="94">
        <v>1</v>
      </c>
      <c r="EM810" s="100">
        <v>44886</v>
      </c>
      <c r="EN810" s="102">
        <v>102</v>
      </c>
      <c r="EO810" s="101">
        <v>44886</v>
      </c>
      <c r="EP810" s="92">
        <v>186</v>
      </c>
      <c r="EQ810" s="101">
        <v>44886</v>
      </c>
      <c r="ER810" s="99">
        <v>118</v>
      </c>
      <c r="ES810" s="101">
        <v>44886</v>
      </c>
      <c r="ET810" s="192">
        <v>45</v>
      </c>
      <c r="EU810" s="101">
        <v>44886</v>
      </c>
      <c r="EV810" s="92">
        <v>113</v>
      </c>
      <c r="EW810" s="101"/>
      <c r="EX810" s="92"/>
      <c r="EY810" s="103">
        <v>44705</v>
      </c>
      <c r="EZ810" s="92">
        <v>6.6</v>
      </c>
      <c r="FA810" s="98">
        <v>44886</v>
      </c>
      <c r="FB810" s="198" t="s">
        <v>1799</v>
      </c>
      <c r="FC810" s="92"/>
      <c r="FD810" s="92"/>
      <c r="FE810" s="103"/>
      <c r="FF810" s="105"/>
      <c r="FG810" s="101"/>
      <c r="FH810" s="105"/>
      <c r="FI810" s="92"/>
      <c r="FJ810" s="94"/>
      <c r="FK810" s="92"/>
      <c r="FL810" s="97">
        <v>44904</v>
      </c>
      <c r="FM810" s="98" t="s">
        <v>1530</v>
      </c>
      <c r="FN810" s="97">
        <v>44994</v>
      </c>
      <c r="FO810" s="107"/>
      <c r="FP810" s="92" t="s">
        <v>132</v>
      </c>
      <c r="FQ810" s="92" t="s">
        <v>132</v>
      </c>
      <c r="FR810" s="92" t="s">
        <v>132</v>
      </c>
      <c r="FS810" s="107" t="s">
        <v>132</v>
      </c>
      <c r="FT810" s="92" t="s">
        <v>132</v>
      </c>
      <c r="FU810" s="92" t="s">
        <v>1801</v>
      </c>
      <c r="GM810" s="198"/>
    </row>
    <row r="811" spans="1:195" s="75" customFormat="1" x14ac:dyDescent="0.25">
      <c r="A811" s="85">
        <v>2022</v>
      </c>
      <c r="B811" s="76">
        <v>44926</v>
      </c>
      <c r="C811" s="85" t="s">
        <v>121</v>
      </c>
      <c r="D811" s="85" t="s">
        <v>122</v>
      </c>
      <c r="E811" s="85" t="s">
        <v>123</v>
      </c>
      <c r="F811" s="77">
        <f t="shared" si="515"/>
        <v>810</v>
      </c>
      <c r="G811" s="85" t="s">
        <v>1586</v>
      </c>
      <c r="H811" s="85">
        <v>86</v>
      </c>
      <c r="I811" s="85" t="s">
        <v>797</v>
      </c>
      <c r="J811" s="217" t="s">
        <v>911</v>
      </c>
      <c r="K811" s="77" t="str">
        <f>VLOOKUP(J811,[1]CodMpios!$B$1075:$E$1087,4,FALSE)</f>
        <v>86568 - Puerto Asís</v>
      </c>
      <c r="L811" s="77" t="str">
        <f>VLOOKUP($J811,[1]Coord_Mpios_X_Y!$B$102:$K$114,9,FALSE)</f>
        <v>0,478611463602</v>
      </c>
      <c r="M811" s="77" t="str">
        <f>VLOOKUP($J811,[1]Coord_Mpios_X_Y!$B$102:$K$114,10,FALSE)</f>
        <v>-76,328200149562</v>
      </c>
      <c r="N811" s="86" t="s">
        <v>1592</v>
      </c>
      <c r="O811" s="86" t="s">
        <v>1776</v>
      </c>
      <c r="P811" s="218"/>
      <c r="Q811" s="85" t="s">
        <v>126</v>
      </c>
      <c r="R811" s="85">
        <v>27078217</v>
      </c>
      <c r="S811" s="62" t="str">
        <f t="shared" si="496"/>
        <v>CC27078217</v>
      </c>
      <c r="T811" s="85" t="s">
        <v>367</v>
      </c>
      <c r="U811" s="85" t="s">
        <v>685</v>
      </c>
      <c r="V811" s="91" t="s">
        <v>728</v>
      </c>
      <c r="W811" s="85" t="s">
        <v>1574</v>
      </c>
      <c r="X811" s="87">
        <v>18458</v>
      </c>
      <c r="Y811" s="89">
        <f t="shared" si="511"/>
        <v>50</v>
      </c>
      <c r="Z811" s="63">
        <f>VLOOKUP($Y811,[1]Edades!$A$3:$H$153,4,FALSE)</f>
        <v>5</v>
      </c>
      <c r="AA811" s="63" t="str">
        <f>VLOOKUP($Y811,[1]Edades!$A$3:$H$153,6,FALSE)</f>
        <v>5 - Adultez</v>
      </c>
      <c r="AB811" s="63">
        <f>VLOOKUP($Y811,[1]Edades!$A$3:$H$153,7,FALSE)</f>
        <v>11</v>
      </c>
      <c r="AC811" s="63" t="str">
        <f>VLOOKUP($Y811,[1]Edades!$A$3:$H$153,8,FALSE)</f>
        <v>50-54</v>
      </c>
      <c r="AD811" s="91" t="s">
        <v>1590</v>
      </c>
      <c r="AE811" s="85">
        <v>2</v>
      </c>
      <c r="AF811" s="85" t="s">
        <v>807</v>
      </c>
      <c r="AG811" s="86" t="s">
        <v>1777</v>
      </c>
      <c r="AH811" s="85" t="s">
        <v>807</v>
      </c>
      <c r="AI811" s="85" t="s">
        <v>807</v>
      </c>
      <c r="AJ811" s="85" t="s">
        <v>807</v>
      </c>
      <c r="AK811" s="86" t="s">
        <v>1592</v>
      </c>
      <c r="AL811" s="86" t="s">
        <v>1601</v>
      </c>
      <c r="AM811" s="85" t="s">
        <v>1786</v>
      </c>
      <c r="AN811" s="85" t="s">
        <v>131</v>
      </c>
      <c r="AO811" s="85" t="s">
        <v>131</v>
      </c>
      <c r="AP811" s="85" t="s">
        <v>131</v>
      </c>
      <c r="AQ811" s="75" t="s">
        <v>1841</v>
      </c>
      <c r="AR811" s="53" t="str">
        <f t="shared" si="512"/>
        <v>86568 - Puerto Asís</v>
      </c>
      <c r="AS811" s="85" t="s">
        <v>1655</v>
      </c>
      <c r="AT811" s="85">
        <v>3112088057</v>
      </c>
      <c r="AU811" s="85" t="s">
        <v>1219</v>
      </c>
      <c r="AV811" s="85"/>
      <c r="AW811" s="85"/>
      <c r="AX811" s="85"/>
      <c r="AY811" s="85"/>
      <c r="AZ811" s="85"/>
      <c r="BA811" s="85">
        <v>86</v>
      </c>
      <c r="BB811" s="85" t="s">
        <v>1778</v>
      </c>
      <c r="BC811" s="85">
        <v>86568</v>
      </c>
      <c r="BD811" s="85" t="s">
        <v>1655</v>
      </c>
      <c r="BE811" s="89">
        <v>860010017201</v>
      </c>
      <c r="BF811" s="49" t="s">
        <v>1081</v>
      </c>
      <c r="BG811" s="85" t="s">
        <v>1779</v>
      </c>
      <c r="BH811" s="85" t="s">
        <v>1780</v>
      </c>
      <c r="BI811" s="85">
        <v>4201616</v>
      </c>
      <c r="BJ811" s="85"/>
      <c r="BK811" s="85"/>
      <c r="BL811" s="85" t="s">
        <v>807</v>
      </c>
      <c r="BM811" s="85" t="s">
        <v>130</v>
      </c>
      <c r="BN811" s="85" t="s">
        <v>132</v>
      </c>
      <c r="BO811" s="85">
        <v>0</v>
      </c>
      <c r="BP811" s="85" t="s">
        <v>132</v>
      </c>
      <c r="BQ811" s="85" t="s">
        <v>132</v>
      </c>
      <c r="BR811" s="85" t="s">
        <v>807</v>
      </c>
      <c r="BS811" s="85" t="s">
        <v>807</v>
      </c>
      <c r="BT811" s="142">
        <v>44777</v>
      </c>
      <c r="BU811" s="85" t="s">
        <v>1677</v>
      </c>
      <c r="BV811" s="85" t="s">
        <v>130</v>
      </c>
      <c r="BW811" s="91" t="s">
        <v>1678</v>
      </c>
      <c r="BX811" s="85"/>
      <c r="BY811" s="85" t="s">
        <v>132</v>
      </c>
      <c r="BZ811" s="85" t="s">
        <v>807</v>
      </c>
      <c r="CA811" s="85" t="s">
        <v>807</v>
      </c>
      <c r="CB811" s="85"/>
      <c r="CC811" s="85"/>
      <c r="CD811" s="85" t="s">
        <v>131</v>
      </c>
      <c r="CE811" s="88" t="s">
        <v>1681</v>
      </c>
      <c r="CF811" s="80" t="str">
        <f t="shared" ref="CF811:CF821" si="530">E811</f>
        <v>HTA</v>
      </c>
      <c r="CG811" s="109">
        <v>68</v>
      </c>
      <c r="CH811" s="95">
        <v>165</v>
      </c>
      <c r="CI811" s="50">
        <f t="shared" si="497"/>
        <v>24.977043158861342</v>
      </c>
      <c r="CJ811" s="18" t="str">
        <f t="shared" si="498"/>
        <v>NORMAL</v>
      </c>
      <c r="CK811" s="95" t="e">
        <f>Hoja1!L813</f>
        <v>#DIV/0!</v>
      </c>
      <c r="CL811" s="10" t="s">
        <v>807</v>
      </c>
      <c r="CM811" s="114">
        <v>44756</v>
      </c>
      <c r="CN811" s="92"/>
      <c r="CO811" s="75">
        <v>1</v>
      </c>
      <c r="CP811" s="98">
        <v>44756</v>
      </c>
      <c r="CQ811" s="75">
        <v>2</v>
      </c>
      <c r="CR811" s="65" t="s">
        <v>1222</v>
      </c>
      <c r="CS811" s="75">
        <v>0</v>
      </c>
      <c r="CT811" s="110" t="s">
        <v>131</v>
      </c>
      <c r="CU811" s="93" t="s">
        <v>807</v>
      </c>
      <c r="CV811" s="92"/>
      <c r="CW811" s="102">
        <v>110</v>
      </c>
      <c r="CX811" s="102">
        <v>70</v>
      </c>
      <c r="CY811" s="93" t="s">
        <v>807</v>
      </c>
      <c r="CZ811" s="92" t="s">
        <v>132</v>
      </c>
      <c r="DA811" s="75" t="s">
        <v>807</v>
      </c>
      <c r="DB811" s="92">
        <v>0</v>
      </c>
      <c r="DC811" s="75" t="str">
        <f t="shared" si="499"/>
        <v/>
      </c>
      <c r="DD811" s="16" t="str">
        <f t="shared" si="500"/>
        <v/>
      </c>
      <c r="DE811" s="16" t="str">
        <f t="shared" si="501"/>
        <v/>
      </c>
      <c r="DF811" s="16" t="str">
        <f t="shared" si="516"/>
        <v/>
      </c>
      <c r="DG811" s="16" t="str">
        <f t="shared" si="514"/>
        <v xml:space="preserve"> +  +  + </v>
      </c>
      <c r="DH811" s="16" t="str">
        <f t="shared" ref="DH811:DH812" si="531">E811</f>
        <v>HTA</v>
      </c>
      <c r="DI811" s="98"/>
      <c r="DJ811" s="75" t="str">
        <f t="shared" si="502"/>
        <v>NO</v>
      </c>
      <c r="DL811" s="98"/>
      <c r="DM811" s="98"/>
      <c r="DN811" s="75" t="str">
        <f t="shared" si="503"/>
        <v>NO</v>
      </c>
      <c r="DO811" s="98"/>
      <c r="DP811" s="75" t="str">
        <f t="shared" si="504"/>
        <v>NO</v>
      </c>
      <c r="DQ811" s="98"/>
      <c r="DR811" s="75" t="str">
        <f t="shared" si="505"/>
        <v>NO</v>
      </c>
      <c r="DS811" s="98"/>
      <c r="DT811" s="75" t="str">
        <f t="shared" si="506"/>
        <v>NO</v>
      </c>
      <c r="DU811" s="98"/>
      <c r="DV811" s="75" t="str">
        <f t="shared" si="507"/>
        <v>NO</v>
      </c>
      <c r="DW811" s="98"/>
      <c r="DX811" s="75" t="str">
        <f t="shared" si="508"/>
        <v>NO</v>
      </c>
      <c r="DY811" s="98">
        <v>44776</v>
      </c>
      <c r="DZ811" s="75" t="str">
        <f t="shared" si="509"/>
        <v>SI</v>
      </c>
      <c r="EA811" s="98"/>
      <c r="EB811" s="75" t="str">
        <f t="shared" si="510"/>
        <v>NO</v>
      </c>
      <c r="EC811" s="98" t="s">
        <v>807</v>
      </c>
      <c r="ED811" s="92" t="s">
        <v>1530</v>
      </c>
      <c r="EE811" s="92"/>
      <c r="EF811" s="98" t="s">
        <v>807</v>
      </c>
      <c r="EG811" s="92"/>
      <c r="EH811" s="99"/>
      <c r="EI811" s="99" t="s">
        <v>807</v>
      </c>
      <c r="EJ811" s="99"/>
      <c r="EK811" s="111">
        <v>44775</v>
      </c>
      <c r="EL811" s="92">
        <v>0.62</v>
      </c>
      <c r="EM811" s="112">
        <v>44775</v>
      </c>
      <c r="EN811" s="102">
        <v>103.4</v>
      </c>
      <c r="EO811" s="111">
        <v>44775</v>
      </c>
      <c r="EP811" s="92">
        <v>172</v>
      </c>
      <c r="EQ811" s="111" t="s">
        <v>2167</v>
      </c>
      <c r="ER811" s="99">
        <f t="shared" ref="ER811:ER821" si="532">EP811-(ET811+EV811/5)</f>
        <v>156</v>
      </c>
      <c r="ES811" s="111"/>
      <c r="ET811" s="192"/>
      <c r="EU811" s="111">
        <v>44775</v>
      </c>
      <c r="EV811" s="92">
        <v>80</v>
      </c>
      <c r="EW811" s="101"/>
      <c r="EX811" s="92"/>
      <c r="EY811" s="103"/>
      <c r="EZ811" s="92"/>
      <c r="FA811" s="102"/>
      <c r="FB811" s="102"/>
      <c r="FC811" s="92"/>
      <c r="FD811" s="92"/>
      <c r="FE811" s="112">
        <v>44775</v>
      </c>
      <c r="FF811" s="105">
        <v>16</v>
      </c>
      <c r="FG811" s="111">
        <v>44775</v>
      </c>
      <c r="FH811" s="125">
        <v>49</v>
      </c>
      <c r="FI811" s="92"/>
      <c r="FJ811" s="94"/>
      <c r="FK811" s="92"/>
      <c r="FL811" s="114">
        <v>44777</v>
      </c>
      <c r="FM811" s="98" t="s">
        <v>1530</v>
      </c>
      <c r="FN811" s="114">
        <v>44869</v>
      </c>
      <c r="FO811" s="107" t="s">
        <v>807</v>
      </c>
      <c r="FP811" s="92" t="s">
        <v>132</v>
      </c>
      <c r="FQ811" s="92" t="s">
        <v>132</v>
      </c>
      <c r="FR811" s="92" t="s">
        <v>132</v>
      </c>
      <c r="FS811" s="107" t="s">
        <v>807</v>
      </c>
      <c r="FT811" s="92" t="s">
        <v>132</v>
      </c>
      <c r="FU811" s="92"/>
      <c r="GM811" s="102"/>
    </row>
    <row r="812" spans="1:195" s="75" customFormat="1" x14ac:dyDescent="0.25">
      <c r="A812" s="85">
        <v>2022</v>
      </c>
      <c r="B812" s="76">
        <v>44926</v>
      </c>
      <c r="C812" s="85" t="s">
        <v>121</v>
      </c>
      <c r="D812" s="85" t="s">
        <v>122</v>
      </c>
      <c r="E812" s="85" t="s">
        <v>123</v>
      </c>
      <c r="F812" s="77">
        <f t="shared" si="515"/>
        <v>811</v>
      </c>
      <c r="G812" s="85" t="s">
        <v>1586</v>
      </c>
      <c r="H812" s="85">
        <v>86</v>
      </c>
      <c r="I812" s="85" t="s">
        <v>797</v>
      </c>
      <c r="J812" s="217" t="s">
        <v>911</v>
      </c>
      <c r="K812" s="77" t="str">
        <f>VLOOKUP(J812,[1]CodMpios!$B$1075:$E$1087,4,FALSE)</f>
        <v>86568 - Puerto Asís</v>
      </c>
      <c r="L812" s="77" t="str">
        <f>VLOOKUP($J812,[1]Coord_Mpios_X_Y!$B$102:$K$114,9,FALSE)</f>
        <v>0,478611463602</v>
      </c>
      <c r="M812" s="77" t="str">
        <f>VLOOKUP($J812,[1]Coord_Mpios_X_Y!$B$102:$K$114,10,FALSE)</f>
        <v>-76,328200149562</v>
      </c>
      <c r="N812" s="86" t="s">
        <v>1775</v>
      </c>
      <c r="O812" s="86" t="s">
        <v>1776</v>
      </c>
      <c r="P812" s="218"/>
      <c r="Q812" s="85" t="s">
        <v>126</v>
      </c>
      <c r="R812" s="85">
        <v>35587091</v>
      </c>
      <c r="S812" s="62" t="str">
        <f t="shared" si="496"/>
        <v>CC35587091</v>
      </c>
      <c r="T812" s="91" t="s">
        <v>1575</v>
      </c>
      <c r="U812" s="85" t="s">
        <v>1576</v>
      </c>
      <c r="V812" s="85" t="s">
        <v>646</v>
      </c>
      <c r="W812" s="91" t="s">
        <v>163</v>
      </c>
      <c r="X812" s="87">
        <v>28839</v>
      </c>
      <c r="Y812" s="89">
        <f t="shared" si="511"/>
        <v>78</v>
      </c>
      <c r="Z812" s="63">
        <f>VLOOKUP($Y812,[1]Edades!$A$3:$H$153,4,FALSE)</f>
        <v>6</v>
      </c>
      <c r="AA812" s="63" t="str">
        <f>VLOOKUP($Y812,[1]Edades!$A$3:$H$153,6,FALSE)</f>
        <v>6 - Persona mayor</v>
      </c>
      <c r="AB812" s="63">
        <f>VLOOKUP($Y812,[1]Edades!$A$3:$H$153,7,FALSE)</f>
        <v>16</v>
      </c>
      <c r="AC812" s="63" t="str">
        <f>VLOOKUP($Y812,[1]Edades!$A$3:$H$153,8,FALSE)</f>
        <v>75-79</v>
      </c>
      <c r="AD812" s="91" t="s">
        <v>1590</v>
      </c>
      <c r="AE812" s="85">
        <v>2</v>
      </c>
      <c r="AF812" s="85" t="s">
        <v>807</v>
      </c>
      <c r="AG812" s="86" t="s">
        <v>212</v>
      </c>
      <c r="AH812" s="86" t="s">
        <v>130</v>
      </c>
      <c r="AI812" s="85" t="s">
        <v>807</v>
      </c>
      <c r="AJ812" s="85" t="s">
        <v>807</v>
      </c>
      <c r="AK812" s="86" t="s">
        <v>1775</v>
      </c>
      <c r="AL812" s="86" t="s">
        <v>1600</v>
      </c>
      <c r="AM812" s="85" t="s">
        <v>1786</v>
      </c>
      <c r="AN812" s="85" t="s">
        <v>131</v>
      </c>
      <c r="AO812" s="85" t="s">
        <v>131</v>
      </c>
      <c r="AP812" s="85" t="s">
        <v>131</v>
      </c>
      <c r="AQ812" s="75" t="s">
        <v>1841</v>
      </c>
      <c r="AR812" s="53" t="str">
        <f t="shared" si="512"/>
        <v>86568 - Puerto Asís</v>
      </c>
      <c r="AS812" s="85" t="s">
        <v>1655</v>
      </c>
      <c r="AT812" s="85">
        <v>3233247543</v>
      </c>
      <c r="AU812" s="85" t="s">
        <v>1219</v>
      </c>
      <c r="AV812" s="85"/>
      <c r="AW812" s="85"/>
      <c r="AX812" s="85"/>
      <c r="AY812" s="85"/>
      <c r="AZ812" s="85"/>
      <c r="BA812" s="85">
        <v>86</v>
      </c>
      <c r="BB812" s="85" t="s">
        <v>1778</v>
      </c>
      <c r="BC812" s="85">
        <v>86568</v>
      </c>
      <c r="BD812" s="85" t="s">
        <v>1655</v>
      </c>
      <c r="BE812" s="89">
        <v>860010017201</v>
      </c>
      <c r="BF812" s="49" t="s">
        <v>1081</v>
      </c>
      <c r="BG812" s="85" t="s">
        <v>1779</v>
      </c>
      <c r="BH812" s="85" t="s">
        <v>1780</v>
      </c>
      <c r="BI812" s="85">
        <v>4201616</v>
      </c>
      <c r="BJ812" s="85"/>
      <c r="BK812" s="85"/>
      <c r="BL812" s="85" t="s">
        <v>807</v>
      </c>
      <c r="BM812" s="75" t="s">
        <v>807</v>
      </c>
      <c r="BN812" s="75" t="s">
        <v>807</v>
      </c>
      <c r="BO812" s="91">
        <v>0</v>
      </c>
      <c r="BP812" s="85" t="s">
        <v>132</v>
      </c>
      <c r="BQ812" s="85" t="s">
        <v>132</v>
      </c>
      <c r="BR812" s="85" t="s">
        <v>807</v>
      </c>
      <c r="BS812" s="85" t="s">
        <v>807</v>
      </c>
      <c r="BT812" s="142">
        <v>44770</v>
      </c>
      <c r="BU812" s="85" t="s">
        <v>1677</v>
      </c>
      <c r="BV812" s="85" t="s">
        <v>130</v>
      </c>
      <c r="BW812" s="91"/>
      <c r="BX812" s="85"/>
      <c r="BY812" s="85" t="s">
        <v>807</v>
      </c>
      <c r="BZ812" s="85" t="s">
        <v>807</v>
      </c>
      <c r="CA812" s="85" t="s">
        <v>807</v>
      </c>
      <c r="CB812" s="85"/>
      <c r="CC812" s="85"/>
      <c r="CD812" s="89"/>
      <c r="CE812" s="88" t="s">
        <v>1681</v>
      </c>
      <c r="CF812" s="80" t="str">
        <f t="shared" si="530"/>
        <v>HTA</v>
      </c>
      <c r="CG812" s="109">
        <v>82</v>
      </c>
      <c r="CH812" s="95">
        <v>165</v>
      </c>
      <c r="CI812" s="50">
        <f t="shared" si="497"/>
        <v>30.119375573921033</v>
      </c>
      <c r="CJ812" s="18" t="str">
        <f t="shared" si="498"/>
        <v>OBESIDAD</v>
      </c>
      <c r="CK812" s="95" t="e">
        <f>Hoja1!L814</f>
        <v>#DIV/0!</v>
      </c>
      <c r="CL812" s="10" t="s">
        <v>807</v>
      </c>
      <c r="CM812" s="114">
        <v>44770</v>
      </c>
      <c r="CN812" s="92"/>
      <c r="CO812" s="75">
        <v>1</v>
      </c>
      <c r="CP812" s="114">
        <v>44770</v>
      </c>
      <c r="CQ812" s="75">
        <v>2</v>
      </c>
      <c r="CR812" s="65" t="s">
        <v>1222</v>
      </c>
      <c r="CS812" s="75">
        <v>0</v>
      </c>
      <c r="CT812" s="110" t="s">
        <v>131</v>
      </c>
      <c r="CU812" s="93" t="s">
        <v>807</v>
      </c>
      <c r="CV812" s="92"/>
      <c r="CW812" s="102">
        <v>120</v>
      </c>
      <c r="CX812" s="102">
        <v>70</v>
      </c>
      <c r="CY812" s="93" t="s">
        <v>807</v>
      </c>
      <c r="CZ812" s="75" t="s">
        <v>807</v>
      </c>
      <c r="DA812" s="75" t="s">
        <v>807</v>
      </c>
      <c r="DB812" s="92">
        <v>0</v>
      </c>
      <c r="DC812" s="75" t="str">
        <f t="shared" si="499"/>
        <v/>
      </c>
      <c r="DD812" s="16" t="str">
        <f t="shared" si="500"/>
        <v/>
      </c>
      <c r="DE812" s="16" t="str">
        <f t="shared" si="501"/>
        <v/>
      </c>
      <c r="DF812" s="16" t="str">
        <f t="shared" si="516"/>
        <v/>
      </c>
      <c r="DG812" s="16" t="str">
        <f t="shared" si="514"/>
        <v xml:space="preserve"> +  +  + </v>
      </c>
      <c r="DH812" s="16" t="str">
        <f t="shared" si="531"/>
        <v>HTA</v>
      </c>
      <c r="DI812" s="98"/>
      <c r="DJ812" s="75" t="str">
        <f t="shared" si="502"/>
        <v>NO</v>
      </c>
      <c r="DL812" s="98"/>
      <c r="DM812" s="98"/>
      <c r="DN812" s="75" t="str">
        <f t="shared" si="503"/>
        <v>NO</v>
      </c>
      <c r="DO812" s="98"/>
      <c r="DP812" s="75" t="str">
        <f t="shared" si="504"/>
        <v>NO</v>
      </c>
      <c r="DQ812" s="98"/>
      <c r="DR812" s="75" t="str">
        <f t="shared" si="505"/>
        <v>NO</v>
      </c>
      <c r="DS812" s="98"/>
      <c r="DT812" s="75" t="str">
        <f t="shared" si="506"/>
        <v>NO</v>
      </c>
      <c r="DU812" s="98"/>
      <c r="DV812" s="75" t="str">
        <f t="shared" si="507"/>
        <v>NO</v>
      </c>
      <c r="DW812" s="98"/>
      <c r="DX812" s="75" t="str">
        <f t="shared" si="508"/>
        <v>NO</v>
      </c>
      <c r="DY812" s="98"/>
      <c r="DZ812" s="75" t="str">
        <f t="shared" si="509"/>
        <v>NO</v>
      </c>
      <c r="EA812" s="98"/>
      <c r="EB812" s="75" t="str">
        <f t="shared" si="510"/>
        <v>NO</v>
      </c>
      <c r="EC812" s="98" t="s">
        <v>807</v>
      </c>
      <c r="ED812" s="92" t="s">
        <v>1530</v>
      </c>
      <c r="EE812" s="92"/>
      <c r="EF812" s="98" t="s">
        <v>807</v>
      </c>
      <c r="EG812" s="92"/>
      <c r="EH812" s="99"/>
      <c r="EI812" s="99" t="s">
        <v>807</v>
      </c>
      <c r="EJ812" s="99"/>
      <c r="EK812" s="101"/>
      <c r="EL812" s="92"/>
      <c r="EM812" s="112" t="s">
        <v>1708</v>
      </c>
      <c r="EN812" s="224"/>
      <c r="EO812" s="101"/>
      <c r="EP812" s="92"/>
      <c r="EQ812" s="111" t="s">
        <v>1836</v>
      </c>
      <c r="ER812" s="99">
        <f t="shared" si="532"/>
        <v>0</v>
      </c>
      <c r="ES812" s="101"/>
      <c r="ET812" s="192"/>
      <c r="EU812" s="101"/>
      <c r="EV812" s="92"/>
      <c r="EW812" s="101"/>
      <c r="EX812" s="92"/>
      <c r="EY812" s="112" t="s">
        <v>1708</v>
      </c>
      <c r="EZ812" s="224"/>
      <c r="FA812" s="198"/>
      <c r="FB812" s="198"/>
      <c r="FC812" s="92"/>
      <c r="FD812" s="92"/>
      <c r="FE812" s="103"/>
      <c r="FF812" s="105"/>
      <c r="FG812" s="101"/>
      <c r="FH812" s="105"/>
      <c r="FI812" s="92"/>
      <c r="FJ812" s="94"/>
      <c r="FK812" s="92"/>
      <c r="FL812" s="114">
        <v>44770</v>
      </c>
      <c r="FM812" s="98" t="s">
        <v>1530</v>
      </c>
      <c r="FN812" s="97">
        <v>44862</v>
      </c>
      <c r="FO812" s="107" t="s">
        <v>807</v>
      </c>
      <c r="FP812" s="92" t="s">
        <v>807</v>
      </c>
      <c r="FQ812" s="92" t="s">
        <v>807</v>
      </c>
      <c r="FR812" s="92" t="s">
        <v>807</v>
      </c>
      <c r="FS812" s="92" t="s">
        <v>807</v>
      </c>
      <c r="FT812" s="92" t="s">
        <v>807</v>
      </c>
      <c r="FU812" s="92"/>
      <c r="GM812" s="198"/>
    </row>
    <row r="813" spans="1:195" s="75" customFormat="1" x14ac:dyDescent="0.25">
      <c r="A813" s="85">
        <v>2022</v>
      </c>
      <c r="B813" s="76">
        <v>44926</v>
      </c>
      <c r="C813" s="85" t="s">
        <v>121</v>
      </c>
      <c r="D813" s="85" t="s">
        <v>122</v>
      </c>
      <c r="E813" s="85" t="s">
        <v>123</v>
      </c>
      <c r="F813" s="77">
        <f t="shared" si="515"/>
        <v>812</v>
      </c>
      <c r="G813" s="85" t="s">
        <v>1586</v>
      </c>
      <c r="H813" s="85">
        <v>86</v>
      </c>
      <c r="I813" s="85" t="s">
        <v>797</v>
      </c>
      <c r="J813" s="217" t="s">
        <v>983</v>
      </c>
      <c r="K813" s="77" t="str">
        <f>VLOOKUP(J813,[1]CodMpios!$B$1075:$E$1087,4,FALSE)</f>
        <v>86749 - Sibundoy</v>
      </c>
      <c r="L813" s="77" t="str">
        <f>VLOOKUP($J813,[1]Coord_Mpios_X_Y!$B$102:$K$114,9,FALSE)</f>
        <v>1,228746922448</v>
      </c>
      <c r="M813" s="77" t="str">
        <f>VLOOKUP($J813,[1]Coord_Mpios_X_Y!$B$102:$K$114,10,FALSE)</f>
        <v>-76,913075853547</v>
      </c>
      <c r="N813" s="86" t="s">
        <v>1775</v>
      </c>
      <c r="O813" s="86" t="s">
        <v>1776</v>
      </c>
      <c r="P813" s="218"/>
      <c r="Q813" s="85" t="s">
        <v>126</v>
      </c>
      <c r="R813" s="85">
        <v>5213522</v>
      </c>
      <c r="S813" s="62" t="str">
        <f t="shared" si="496"/>
        <v>CC5213522</v>
      </c>
      <c r="T813" s="85" t="s">
        <v>647</v>
      </c>
      <c r="U813" s="85" t="s">
        <v>285</v>
      </c>
      <c r="V813" s="85" t="s">
        <v>941</v>
      </c>
      <c r="W813" s="158" t="s">
        <v>155</v>
      </c>
      <c r="X813" s="87">
        <v>20579</v>
      </c>
      <c r="Y813" s="89">
        <f t="shared" si="511"/>
        <v>56</v>
      </c>
      <c r="Z813" s="63">
        <f>VLOOKUP($Y813,[1]Edades!$A$3:$H$153,4,FALSE)</f>
        <v>5</v>
      </c>
      <c r="AA813" s="63" t="str">
        <f>VLOOKUP($Y813,[1]Edades!$A$3:$H$153,6,FALSE)</f>
        <v>5 - Adultez</v>
      </c>
      <c r="AB813" s="63">
        <f>VLOOKUP($Y813,[1]Edades!$A$3:$H$153,7,FALSE)</f>
        <v>12</v>
      </c>
      <c r="AC813" s="63" t="str">
        <f>VLOOKUP($Y813,[1]Edades!$A$3:$H$153,8,FALSE)</f>
        <v>55-59</v>
      </c>
      <c r="AD813" s="85" t="s">
        <v>1589</v>
      </c>
      <c r="AE813" s="85">
        <v>1</v>
      </c>
      <c r="AF813" s="85" t="s">
        <v>807</v>
      </c>
      <c r="AG813" s="86" t="s">
        <v>1777</v>
      </c>
      <c r="AH813" s="85" t="s">
        <v>807</v>
      </c>
      <c r="AI813" s="85" t="s">
        <v>807</v>
      </c>
      <c r="AJ813" s="85" t="s">
        <v>807</v>
      </c>
      <c r="AK813" s="86" t="s">
        <v>1775</v>
      </c>
      <c r="AL813" s="86" t="s">
        <v>1600</v>
      </c>
      <c r="AM813" s="85" t="s">
        <v>1786</v>
      </c>
      <c r="AN813" s="85" t="s">
        <v>131</v>
      </c>
      <c r="AO813" s="85" t="s">
        <v>131</v>
      </c>
      <c r="AP813" s="85" t="s">
        <v>131</v>
      </c>
      <c r="AQ813" s="75" t="s">
        <v>1841</v>
      </c>
      <c r="AR813" s="53" t="str">
        <f t="shared" si="512"/>
        <v>86749 - Sibundoy</v>
      </c>
      <c r="AS813" s="85" t="s">
        <v>1669</v>
      </c>
      <c r="AT813" s="85">
        <v>3122049310</v>
      </c>
      <c r="AU813" s="85" t="s">
        <v>1219</v>
      </c>
      <c r="AV813" s="85"/>
      <c r="AW813" s="85"/>
      <c r="AX813" s="85"/>
      <c r="AY813" s="85"/>
      <c r="AZ813" s="85"/>
      <c r="BA813" s="85">
        <v>86</v>
      </c>
      <c r="BB813" s="85" t="s">
        <v>1778</v>
      </c>
      <c r="BC813" s="85">
        <v>86749</v>
      </c>
      <c r="BD813" s="85" t="s">
        <v>1669</v>
      </c>
      <c r="BE813" s="89">
        <v>860010017201</v>
      </c>
      <c r="BF813" s="49" t="s">
        <v>1080</v>
      </c>
      <c r="BG813" s="85" t="s">
        <v>1779</v>
      </c>
      <c r="BH813" s="85" t="s">
        <v>1780</v>
      </c>
      <c r="BI813" s="85">
        <v>4201616</v>
      </c>
      <c r="BJ813" s="85"/>
      <c r="BK813" s="85"/>
      <c r="BL813" s="85" t="s">
        <v>2268</v>
      </c>
      <c r="BM813" s="75" t="s">
        <v>807</v>
      </c>
      <c r="BN813" s="75" t="s">
        <v>807</v>
      </c>
      <c r="BO813" s="91">
        <v>0</v>
      </c>
      <c r="BP813" s="85" t="s">
        <v>132</v>
      </c>
      <c r="BQ813" s="85" t="s">
        <v>132</v>
      </c>
      <c r="BR813" s="85" t="s">
        <v>1676</v>
      </c>
      <c r="BS813" s="85" t="s">
        <v>132</v>
      </c>
      <c r="BT813" s="142">
        <v>44265</v>
      </c>
      <c r="BU813" s="85" t="s">
        <v>1677</v>
      </c>
      <c r="BV813" s="85" t="s">
        <v>130</v>
      </c>
      <c r="BW813" s="91" t="s">
        <v>1530</v>
      </c>
      <c r="BX813" s="85" t="s">
        <v>2168</v>
      </c>
      <c r="BY813" s="85" t="s">
        <v>132</v>
      </c>
      <c r="BZ813" s="85" t="s">
        <v>132</v>
      </c>
      <c r="CA813" s="85" t="s">
        <v>130</v>
      </c>
      <c r="CB813" s="85" t="s">
        <v>131</v>
      </c>
      <c r="CC813" s="85" t="s">
        <v>131</v>
      </c>
      <c r="CD813" s="85" t="s">
        <v>131</v>
      </c>
      <c r="CE813" s="88" t="s">
        <v>1681</v>
      </c>
      <c r="CF813" s="80" t="str">
        <f t="shared" si="530"/>
        <v>HTA</v>
      </c>
      <c r="CG813" s="92">
        <v>74</v>
      </c>
      <c r="CH813" s="92">
        <v>168</v>
      </c>
      <c r="CI813" s="50">
        <f t="shared" si="497"/>
        <v>26.218820861678008</v>
      </c>
      <c r="CJ813" s="18" t="str">
        <f t="shared" si="498"/>
        <v>SOBREPESO</v>
      </c>
      <c r="CK813" s="95">
        <f>Hoja1!L815</f>
        <v>14</v>
      </c>
      <c r="CL813" s="10" t="s">
        <v>1113</v>
      </c>
      <c r="CM813" s="114">
        <v>44099</v>
      </c>
      <c r="CN813" s="92"/>
      <c r="CO813" s="75">
        <v>1</v>
      </c>
      <c r="CP813" s="119">
        <f t="shared" ref="CP813:CP814" si="533">CM813</f>
        <v>44099</v>
      </c>
      <c r="CQ813" s="75">
        <v>2</v>
      </c>
      <c r="CR813" s="65" t="s">
        <v>1222</v>
      </c>
      <c r="CS813" s="75">
        <v>0</v>
      </c>
      <c r="CT813" s="110" t="s">
        <v>131</v>
      </c>
      <c r="CU813" s="93" t="s">
        <v>807</v>
      </c>
      <c r="CV813" s="92"/>
      <c r="CW813" s="92">
        <v>120</v>
      </c>
      <c r="CX813" s="92">
        <v>60</v>
      </c>
      <c r="CY813" s="93" t="s">
        <v>131</v>
      </c>
      <c r="CZ813" s="75" t="s">
        <v>807</v>
      </c>
      <c r="DA813" s="75" t="s">
        <v>807</v>
      </c>
      <c r="DB813" s="92">
        <v>0</v>
      </c>
      <c r="DC813" s="75" t="str">
        <f t="shared" si="499"/>
        <v/>
      </c>
      <c r="DD813" s="16" t="str">
        <f t="shared" si="500"/>
        <v/>
      </c>
      <c r="DE813" s="16" t="str">
        <f t="shared" si="501"/>
        <v/>
      </c>
      <c r="DF813" s="16" t="str">
        <f t="shared" si="516"/>
        <v>HDL ALTO</v>
      </c>
      <c r="DG813" s="16" t="str">
        <f t="shared" si="514"/>
        <v xml:space="preserve"> +  +  + HDL ALTO</v>
      </c>
      <c r="DH813" s="16" t="str">
        <f>VLOOKUP(DG813,Hoja3!$A$19:$B$41,2,FALSE)</f>
        <v>HDL ALTO</v>
      </c>
      <c r="DI813" s="98"/>
      <c r="DJ813" s="75" t="str">
        <f t="shared" si="502"/>
        <v>NO</v>
      </c>
      <c r="DL813" s="98"/>
      <c r="DM813" s="98"/>
      <c r="DN813" s="75" t="str">
        <f t="shared" si="503"/>
        <v>NO</v>
      </c>
      <c r="DO813" s="98"/>
      <c r="DP813" s="75" t="str">
        <f t="shared" si="504"/>
        <v>NO</v>
      </c>
      <c r="DQ813" s="98"/>
      <c r="DR813" s="75" t="str">
        <f t="shared" si="505"/>
        <v>NO</v>
      </c>
      <c r="DS813" s="98"/>
      <c r="DT813" s="75" t="str">
        <f t="shared" si="506"/>
        <v>NO</v>
      </c>
      <c r="DU813" s="98"/>
      <c r="DV813" s="75" t="str">
        <f t="shared" si="507"/>
        <v>NO</v>
      </c>
      <c r="DW813" s="98"/>
      <c r="DX813" s="75" t="str">
        <f t="shared" si="508"/>
        <v>NO</v>
      </c>
      <c r="DY813" s="98"/>
      <c r="DZ813" s="75" t="str">
        <f t="shared" si="509"/>
        <v>NO</v>
      </c>
      <c r="EA813" s="98"/>
      <c r="EB813" s="75" t="str">
        <f t="shared" si="510"/>
        <v>NO</v>
      </c>
      <c r="EC813" s="98" t="s">
        <v>807</v>
      </c>
      <c r="ED813" s="92" t="s">
        <v>1530</v>
      </c>
      <c r="EE813" s="92"/>
      <c r="EF813" s="98" t="s">
        <v>807</v>
      </c>
      <c r="EG813" s="92"/>
      <c r="EH813" s="99" t="s">
        <v>1711</v>
      </c>
      <c r="EI813" s="99" t="s">
        <v>807</v>
      </c>
      <c r="EJ813" s="99"/>
      <c r="EK813" s="106">
        <v>44265</v>
      </c>
      <c r="EL813" s="92">
        <v>1.8</v>
      </c>
      <c r="EM813" s="112" t="s">
        <v>1708</v>
      </c>
      <c r="EN813" s="224"/>
      <c r="EO813" s="106">
        <v>44265</v>
      </c>
      <c r="EP813" s="92">
        <v>285</v>
      </c>
      <c r="EQ813" s="106">
        <v>44265</v>
      </c>
      <c r="ER813" s="99">
        <f t="shared" si="532"/>
        <v>213</v>
      </c>
      <c r="ES813" s="106">
        <v>44265</v>
      </c>
      <c r="ET813" s="192">
        <v>45</v>
      </c>
      <c r="EU813" s="106">
        <v>44265</v>
      </c>
      <c r="EV813" s="92">
        <v>135</v>
      </c>
      <c r="EW813" s="101" t="s">
        <v>1710</v>
      </c>
      <c r="EX813" s="92"/>
      <c r="EY813" s="112" t="s">
        <v>1708</v>
      </c>
      <c r="EZ813" s="92"/>
      <c r="FA813" s="198"/>
      <c r="FB813" s="198"/>
      <c r="FC813" s="92"/>
      <c r="FD813" s="92"/>
      <c r="FE813" s="103" t="s">
        <v>1710</v>
      </c>
      <c r="FF813" s="92">
        <v>999</v>
      </c>
      <c r="FG813" s="101" t="s">
        <v>1708</v>
      </c>
      <c r="FH813" s="92">
        <v>99</v>
      </c>
      <c r="FI813" s="92"/>
      <c r="FJ813" s="94"/>
      <c r="FK813" s="92"/>
      <c r="FL813" s="114">
        <v>44265</v>
      </c>
      <c r="FM813" s="98" t="s">
        <v>1530</v>
      </c>
      <c r="FN813" s="114">
        <v>44357</v>
      </c>
      <c r="FO813" s="107" t="s">
        <v>807</v>
      </c>
      <c r="FP813" s="92" t="s">
        <v>807</v>
      </c>
      <c r="FQ813" s="92" t="s">
        <v>807</v>
      </c>
      <c r="FR813" s="92" t="s">
        <v>807</v>
      </c>
      <c r="FS813" s="92" t="s">
        <v>807</v>
      </c>
      <c r="FT813" s="92" t="s">
        <v>807</v>
      </c>
      <c r="FU813" s="92"/>
      <c r="GM813" s="198"/>
    </row>
    <row r="814" spans="1:195" s="75" customFormat="1" x14ac:dyDescent="0.25">
      <c r="A814" s="85">
        <v>2022</v>
      </c>
      <c r="B814" s="76">
        <v>44926</v>
      </c>
      <c r="C814" s="85" t="s">
        <v>121</v>
      </c>
      <c r="D814" s="85" t="s">
        <v>122</v>
      </c>
      <c r="E814" s="85" t="s">
        <v>123</v>
      </c>
      <c r="F814" s="77">
        <f t="shared" si="515"/>
        <v>813</v>
      </c>
      <c r="G814" s="85" t="s">
        <v>1586</v>
      </c>
      <c r="H814" s="85">
        <v>86</v>
      </c>
      <c r="I814" s="85" t="s">
        <v>797</v>
      </c>
      <c r="J814" s="217" t="s">
        <v>911</v>
      </c>
      <c r="K814" s="77" t="str">
        <f>VLOOKUP(J814,[1]CodMpios!$B$1075:$E$1087,4,FALSE)</f>
        <v>86568 - Puerto Asís</v>
      </c>
      <c r="L814" s="77" t="str">
        <f>VLOOKUP($J814,[1]Coord_Mpios_X_Y!$B$102:$K$114,9,FALSE)</f>
        <v>0,478611463602</v>
      </c>
      <c r="M814" s="77" t="str">
        <f>VLOOKUP($J814,[1]Coord_Mpios_X_Y!$B$102:$K$114,10,FALSE)</f>
        <v>-76,328200149562</v>
      </c>
      <c r="N814" s="86" t="s">
        <v>1775</v>
      </c>
      <c r="O814" s="86" t="s">
        <v>1776</v>
      </c>
      <c r="P814" s="218"/>
      <c r="Q814" s="85" t="s">
        <v>126</v>
      </c>
      <c r="R814" s="85">
        <v>5249087</v>
      </c>
      <c r="S814" s="62" t="str">
        <f t="shared" si="496"/>
        <v>CC5249087</v>
      </c>
      <c r="T814" s="85" t="s">
        <v>1577</v>
      </c>
      <c r="U814" s="85" t="s">
        <v>787</v>
      </c>
      <c r="V814" s="85" t="s">
        <v>146</v>
      </c>
      <c r="W814" s="158" t="s">
        <v>214</v>
      </c>
      <c r="X814" s="87">
        <v>18789</v>
      </c>
      <c r="Y814" s="89">
        <f t="shared" si="511"/>
        <v>51</v>
      </c>
      <c r="Z814" s="63">
        <f>VLOOKUP($Y814,[1]Edades!$A$3:$H$153,4,FALSE)</f>
        <v>5</v>
      </c>
      <c r="AA814" s="63" t="str">
        <f>VLOOKUP($Y814,[1]Edades!$A$3:$H$153,6,FALSE)</f>
        <v>5 - Adultez</v>
      </c>
      <c r="AB814" s="63">
        <f>VLOOKUP($Y814,[1]Edades!$A$3:$H$153,7,FALSE)</f>
        <v>11</v>
      </c>
      <c r="AC814" s="63" t="str">
        <f>VLOOKUP($Y814,[1]Edades!$A$3:$H$153,8,FALSE)</f>
        <v>50-54</v>
      </c>
      <c r="AD814" s="85" t="s">
        <v>1589</v>
      </c>
      <c r="AE814" s="85">
        <v>1</v>
      </c>
      <c r="AF814" s="85" t="s">
        <v>807</v>
      </c>
      <c r="AG814" s="86" t="s">
        <v>1777</v>
      </c>
      <c r="AH814" s="85" t="s">
        <v>807</v>
      </c>
      <c r="AI814" s="85" t="s">
        <v>807</v>
      </c>
      <c r="AJ814" s="85" t="s">
        <v>807</v>
      </c>
      <c r="AK814" s="86" t="s">
        <v>1775</v>
      </c>
      <c r="AL814" s="86" t="s">
        <v>1600</v>
      </c>
      <c r="AM814" s="85" t="s">
        <v>1786</v>
      </c>
      <c r="AN814" s="85" t="s">
        <v>131</v>
      </c>
      <c r="AO814" s="85" t="s">
        <v>131</v>
      </c>
      <c r="AP814" s="85" t="s">
        <v>131</v>
      </c>
      <c r="AQ814" s="75" t="s">
        <v>1841</v>
      </c>
      <c r="AR814" s="53" t="str">
        <f t="shared" si="512"/>
        <v>86568 - Puerto Asís</v>
      </c>
      <c r="AS814" s="85" t="s">
        <v>1655</v>
      </c>
      <c r="AT814" s="85">
        <v>3107558274</v>
      </c>
      <c r="AU814" s="85" t="s">
        <v>1219</v>
      </c>
      <c r="AV814" s="85"/>
      <c r="AW814" s="85"/>
      <c r="AX814" s="85"/>
      <c r="AY814" s="85"/>
      <c r="AZ814" s="85"/>
      <c r="BA814" s="85">
        <v>86</v>
      </c>
      <c r="BB814" s="85" t="s">
        <v>1778</v>
      </c>
      <c r="BC814" s="85">
        <v>86568</v>
      </c>
      <c r="BD814" s="85" t="s">
        <v>1655</v>
      </c>
      <c r="BE814" s="89">
        <v>860010017201</v>
      </c>
      <c r="BF814" s="49" t="s">
        <v>1081</v>
      </c>
      <c r="BG814" s="85" t="s">
        <v>1779</v>
      </c>
      <c r="BH814" s="85" t="s">
        <v>1780</v>
      </c>
      <c r="BI814" s="85">
        <v>4201616</v>
      </c>
      <c r="BJ814" s="85"/>
      <c r="BK814" s="85"/>
      <c r="BL814" s="85" t="s">
        <v>2274</v>
      </c>
      <c r="BM814" s="88" t="s">
        <v>132</v>
      </c>
      <c r="BN814" s="85" t="s">
        <v>132</v>
      </c>
      <c r="BO814" s="91">
        <v>0</v>
      </c>
      <c r="BP814" s="85" t="s">
        <v>132</v>
      </c>
      <c r="BQ814" s="85" t="s">
        <v>132</v>
      </c>
      <c r="BR814" s="85" t="s">
        <v>807</v>
      </c>
      <c r="BS814" s="85" t="s">
        <v>807</v>
      </c>
      <c r="BT814" s="87">
        <v>44782</v>
      </c>
      <c r="BU814" s="85" t="s">
        <v>1677</v>
      </c>
      <c r="BV814" s="85" t="s">
        <v>130</v>
      </c>
      <c r="BW814" s="91" t="s">
        <v>1678</v>
      </c>
      <c r="BX814" s="85"/>
      <c r="BY814" s="88" t="s">
        <v>130</v>
      </c>
      <c r="BZ814" s="85" t="s">
        <v>807</v>
      </c>
      <c r="CA814" s="85" t="s">
        <v>807</v>
      </c>
      <c r="CB814" s="85"/>
      <c r="CC814" s="85"/>
      <c r="CD814" s="85"/>
      <c r="CE814" s="88" t="s">
        <v>1681</v>
      </c>
      <c r="CF814" s="80" t="str">
        <f t="shared" si="530"/>
        <v>HTA</v>
      </c>
      <c r="CG814" s="92">
        <v>80</v>
      </c>
      <c r="CH814" s="92">
        <v>177</v>
      </c>
      <c r="CI814" s="50">
        <f t="shared" si="497"/>
        <v>25.535446391522228</v>
      </c>
      <c r="CJ814" s="18" t="str">
        <f t="shared" si="498"/>
        <v>SOBREPESO</v>
      </c>
      <c r="CK814" s="95">
        <f>Hoja1!L816</f>
        <v>2</v>
      </c>
      <c r="CL814" s="10" t="s">
        <v>1112</v>
      </c>
      <c r="CM814" s="98">
        <v>44008</v>
      </c>
      <c r="CN814" s="92"/>
      <c r="CO814" s="75">
        <v>1</v>
      </c>
      <c r="CP814" s="119">
        <f t="shared" si="533"/>
        <v>44008</v>
      </c>
      <c r="CQ814" s="75">
        <v>2</v>
      </c>
      <c r="CR814" s="65" t="s">
        <v>1222</v>
      </c>
      <c r="CS814" s="75">
        <v>0</v>
      </c>
      <c r="CT814" s="110" t="s">
        <v>131</v>
      </c>
      <c r="CU814" s="93" t="s">
        <v>807</v>
      </c>
      <c r="CV814" s="92"/>
      <c r="CW814" s="92">
        <v>120</v>
      </c>
      <c r="CX814" s="92">
        <v>70</v>
      </c>
      <c r="CY814" s="93" t="s">
        <v>807</v>
      </c>
      <c r="CZ814" s="79" t="s">
        <v>132</v>
      </c>
      <c r="DA814" s="75" t="s">
        <v>807</v>
      </c>
      <c r="DB814" s="92">
        <v>0</v>
      </c>
      <c r="DC814" s="75" t="str">
        <f t="shared" si="499"/>
        <v/>
      </c>
      <c r="DD814" s="16" t="str">
        <f t="shared" si="500"/>
        <v/>
      </c>
      <c r="DE814" s="16" t="str">
        <f t="shared" si="501"/>
        <v/>
      </c>
      <c r="DF814" s="16" t="str">
        <f t="shared" si="516"/>
        <v/>
      </c>
      <c r="DG814" s="16" t="str">
        <f t="shared" si="514"/>
        <v xml:space="preserve"> +  +  + </v>
      </c>
      <c r="DH814" s="16" t="str">
        <f t="shared" ref="DH814:DH824" si="534">E814</f>
        <v>HTA</v>
      </c>
      <c r="DI814" s="98"/>
      <c r="DJ814" s="75" t="str">
        <f t="shared" si="502"/>
        <v>NO</v>
      </c>
      <c r="DL814" s="98"/>
      <c r="DM814" s="98"/>
      <c r="DN814" s="75" t="str">
        <f t="shared" si="503"/>
        <v>NO</v>
      </c>
      <c r="DO814" s="98"/>
      <c r="DP814" s="75" t="str">
        <f t="shared" si="504"/>
        <v>NO</v>
      </c>
      <c r="DQ814" s="98"/>
      <c r="DR814" s="75" t="str">
        <f t="shared" si="505"/>
        <v>NO</v>
      </c>
      <c r="DS814" s="98"/>
      <c r="DT814" s="75" t="str">
        <f t="shared" si="506"/>
        <v>NO</v>
      </c>
      <c r="DU814" s="98"/>
      <c r="DV814" s="75" t="str">
        <f t="shared" si="507"/>
        <v>NO</v>
      </c>
      <c r="DW814" s="98">
        <v>44788</v>
      </c>
      <c r="DX814" s="75" t="str">
        <f t="shared" si="508"/>
        <v>SI</v>
      </c>
      <c r="DY814" s="98"/>
      <c r="DZ814" s="75" t="str">
        <f t="shared" si="509"/>
        <v>NO</v>
      </c>
      <c r="EA814" s="98"/>
      <c r="EB814" s="75" t="str">
        <f t="shared" si="510"/>
        <v>NO</v>
      </c>
      <c r="EC814" s="98" t="s">
        <v>807</v>
      </c>
      <c r="ED814" s="92" t="s">
        <v>1530</v>
      </c>
      <c r="EE814" s="92"/>
      <c r="EF814" s="98" t="s">
        <v>807</v>
      </c>
      <c r="EG814" s="92"/>
      <c r="EH814" s="92"/>
      <c r="EI814" s="99" t="s">
        <v>807</v>
      </c>
      <c r="EJ814" s="99"/>
      <c r="EK814" s="106"/>
      <c r="EL814" s="92"/>
      <c r="EM814" s="112" t="s">
        <v>1708</v>
      </c>
      <c r="EN814" s="224"/>
      <c r="EO814" s="106">
        <v>44649</v>
      </c>
      <c r="EP814" s="99">
        <v>91</v>
      </c>
      <c r="EQ814" s="106">
        <v>44649</v>
      </c>
      <c r="ER814" s="99">
        <f t="shared" si="532"/>
        <v>28.259999999999998</v>
      </c>
      <c r="ES814" s="106">
        <v>44649</v>
      </c>
      <c r="ET814" s="192">
        <v>45</v>
      </c>
      <c r="EU814" s="106">
        <v>44649</v>
      </c>
      <c r="EV814" s="92">
        <v>88.7</v>
      </c>
      <c r="EW814" s="106"/>
      <c r="EX814" s="92"/>
      <c r="EY814" s="112" t="s">
        <v>1708</v>
      </c>
      <c r="EZ814" s="224"/>
      <c r="FA814" s="198"/>
      <c r="FB814" s="198"/>
      <c r="FC814" s="92"/>
      <c r="FD814" s="92"/>
      <c r="FE814" s="100"/>
      <c r="FF814" s="92"/>
      <c r="FG814" s="106"/>
      <c r="FH814" s="92"/>
      <c r="FI814" s="92"/>
      <c r="FJ814" s="94"/>
      <c r="FK814" s="92"/>
      <c r="FL814" s="98">
        <v>44782</v>
      </c>
      <c r="FM814" s="98" t="s">
        <v>1530</v>
      </c>
      <c r="FN814" s="98">
        <v>44874</v>
      </c>
      <c r="FO814" s="107" t="s">
        <v>807</v>
      </c>
      <c r="FP814" s="92" t="s">
        <v>130</v>
      </c>
      <c r="FQ814" s="92" t="s">
        <v>132</v>
      </c>
      <c r="FR814" s="92" t="s">
        <v>132</v>
      </c>
      <c r="FS814" s="107" t="s">
        <v>807</v>
      </c>
      <c r="FT814" s="92" t="s">
        <v>132</v>
      </c>
      <c r="FU814" s="92"/>
      <c r="GM814" s="198"/>
    </row>
    <row r="815" spans="1:195" s="75" customFormat="1" x14ac:dyDescent="0.25">
      <c r="A815" s="85">
        <v>2022</v>
      </c>
      <c r="B815" s="76">
        <v>44926</v>
      </c>
      <c r="C815" s="85" t="s">
        <v>121</v>
      </c>
      <c r="D815" s="85" t="s">
        <v>122</v>
      </c>
      <c r="E815" s="85" t="s">
        <v>123</v>
      </c>
      <c r="F815" s="77">
        <f t="shared" si="515"/>
        <v>814</v>
      </c>
      <c r="G815" s="85" t="s">
        <v>1586</v>
      </c>
      <c r="H815" s="85">
        <v>86</v>
      </c>
      <c r="I815" s="85" t="s">
        <v>797</v>
      </c>
      <c r="J815" s="217" t="s">
        <v>800</v>
      </c>
      <c r="K815" s="77" t="str">
        <f>VLOOKUP(J815,[1]CodMpios!$B$1075:$E$1087,4,FALSE)</f>
        <v>86001 - Mocoa</v>
      </c>
      <c r="L815" s="77" t="str">
        <f>VLOOKUP($J815,[1]Coord_Mpios_X_Y!$B$102:$K$114,9,FALSE)</f>
        <v>1,228574994655</v>
      </c>
      <c r="M815" s="77" t="str">
        <f>VLOOKUP($J815,[1]Coord_Mpios_X_Y!$B$102:$K$114,10,FALSE)</f>
        <v>-76,684362183288</v>
      </c>
      <c r="N815" s="86" t="s">
        <v>1775</v>
      </c>
      <c r="O815" s="86" t="s">
        <v>1776</v>
      </c>
      <c r="P815" s="218"/>
      <c r="Q815" s="85" t="s">
        <v>126</v>
      </c>
      <c r="R815" s="85">
        <v>5299262</v>
      </c>
      <c r="S815" s="62" t="str">
        <f t="shared" si="496"/>
        <v>CC5299262</v>
      </c>
      <c r="T815" s="85" t="s">
        <v>1578</v>
      </c>
      <c r="U815" s="85" t="s">
        <v>530</v>
      </c>
      <c r="V815" s="85" t="s">
        <v>284</v>
      </c>
      <c r="W815" s="158" t="s">
        <v>528</v>
      </c>
      <c r="X815" s="87">
        <v>22214</v>
      </c>
      <c r="Y815" s="89">
        <f t="shared" si="511"/>
        <v>60</v>
      </c>
      <c r="Z815" s="63">
        <f>VLOOKUP($Y815,[1]Edades!$A$3:$H$153,4,FALSE)</f>
        <v>6</v>
      </c>
      <c r="AA815" s="63" t="str">
        <f>VLOOKUP($Y815,[1]Edades!$A$3:$H$153,6,FALSE)</f>
        <v>6 - Persona mayor</v>
      </c>
      <c r="AB815" s="63">
        <f>VLOOKUP($Y815,[1]Edades!$A$3:$H$153,7,FALSE)</f>
        <v>13</v>
      </c>
      <c r="AC815" s="63" t="str">
        <f>VLOOKUP($Y815,[1]Edades!$A$3:$H$153,8,FALSE)</f>
        <v>60-64</v>
      </c>
      <c r="AD815" s="85" t="s">
        <v>1589</v>
      </c>
      <c r="AE815" s="85">
        <v>1</v>
      </c>
      <c r="AF815" s="85" t="s">
        <v>807</v>
      </c>
      <c r="AG815" s="86" t="s">
        <v>1777</v>
      </c>
      <c r="AH815" s="85" t="s">
        <v>807</v>
      </c>
      <c r="AI815" s="85" t="s">
        <v>807</v>
      </c>
      <c r="AJ815" s="85" t="s">
        <v>807</v>
      </c>
      <c r="AK815" s="86" t="s">
        <v>1775</v>
      </c>
      <c r="AL815" s="86" t="s">
        <v>1601</v>
      </c>
      <c r="AM815" s="85" t="s">
        <v>1786</v>
      </c>
      <c r="AN815" s="85" t="s">
        <v>131</v>
      </c>
      <c r="AO815" s="85" t="s">
        <v>131</v>
      </c>
      <c r="AP815" s="85" t="s">
        <v>131</v>
      </c>
      <c r="AQ815" s="75" t="s">
        <v>1841</v>
      </c>
      <c r="AR815" s="53" t="str">
        <f t="shared" si="512"/>
        <v>86001 - Mocoa</v>
      </c>
      <c r="AS815" s="85" t="s">
        <v>1586</v>
      </c>
      <c r="AT815" s="85">
        <v>3212131974</v>
      </c>
      <c r="AU815" s="85" t="s">
        <v>1219</v>
      </c>
      <c r="AV815" s="85"/>
      <c r="AW815" s="85"/>
      <c r="AX815" s="85"/>
      <c r="AY815" s="85"/>
      <c r="AZ815" s="85"/>
      <c r="BA815" s="85">
        <v>86</v>
      </c>
      <c r="BB815" s="85" t="s">
        <v>1778</v>
      </c>
      <c r="BC815" s="85">
        <v>86001</v>
      </c>
      <c r="BD815" s="85" t="s">
        <v>1586</v>
      </c>
      <c r="BE815" s="89">
        <v>860010017201</v>
      </c>
      <c r="BF815" s="49" t="s">
        <v>1079</v>
      </c>
      <c r="BG815" s="85" t="s">
        <v>1779</v>
      </c>
      <c r="BH815" s="85" t="s">
        <v>1780</v>
      </c>
      <c r="BI815" s="85">
        <v>4201616</v>
      </c>
      <c r="BJ815" s="85"/>
      <c r="BK815" s="85"/>
      <c r="BL815" s="85" t="s">
        <v>807</v>
      </c>
      <c r="BM815" s="85" t="s">
        <v>130</v>
      </c>
      <c r="BN815" s="85" t="s">
        <v>132</v>
      </c>
      <c r="BO815" s="91">
        <v>0</v>
      </c>
      <c r="BP815" s="85" t="s">
        <v>132</v>
      </c>
      <c r="BQ815" s="85" t="s">
        <v>132</v>
      </c>
      <c r="BR815" s="85" t="s">
        <v>807</v>
      </c>
      <c r="BS815" s="85" t="s">
        <v>807</v>
      </c>
      <c r="BT815" s="87">
        <v>44825</v>
      </c>
      <c r="BU815" s="85" t="s">
        <v>1677</v>
      </c>
      <c r="BV815" s="85" t="s">
        <v>130</v>
      </c>
      <c r="BW815" s="91" t="s">
        <v>1678</v>
      </c>
      <c r="BX815" s="85"/>
      <c r="BY815" s="88" t="s">
        <v>130</v>
      </c>
      <c r="BZ815" s="85" t="s">
        <v>807</v>
      </c>
      <c r="CA815" s="85" t="s">
        <v>807</v>
      </c>
      <c r="CB815" s="85"/>
      <c r="CC815" s="85"/>
      <c r="CD815" s="85" t="s">
        <v>131</v>
      </c>
      <c r="CE815" s="88" t="s">
        <v>1681</v>
      </c>
      <c r="CF815" s="80" t="str">
        <f t="shared" si="530"/>
        <v>HTA</v>
      </c>
      <c r="CG815" s="92">
        <v>74</v>
      </c>
      <c r="CH815" s="92">
        <v>167</v>
      </c>
      <c r="CI815" s="50">
        <f t="shared" si="497"/>
        <v>26.533758829646096</v>
      </c>
      <c r="CJ815" s="18" t="str">
        <f t="shared" si="498"/>
        <v>SOBREPESO</v>
      </c>
      <c r="CK815" s="95" t="e">
        <f>Hoja1!L817</f>
        <v>#DIV/0!</v>
      </c>
      <c r="CL815" s="10" t="s">
        <v>807</v>
      </c>
      <c r="CM815" s="98">
        <v>44825</v>
      </c>
      <c r="CN815" s="92"/>
      <c r="CO815" s="75">
        <v>1</v>
      </c>
      <c r="CP815" s="98">
        <v>44825</v>
      </c>
      <c r="CQ815" s="75">
        <v>2</v>
      </c>
      <c r="CR815" s="65" t="s">
        <v>1222</v>
      </c>
      <c r="CS815" s="75">
        <v>0</v>
      </c>
      <c r="CT815" s="110" t="s">
        <v>131</v>
      </c>
      <c r="CU815" s="93" t="s">
        <v>807</v>
      </c>
      <c r="CV815" s="92"/>
      <c r="CW815" s="92">
        <v>120</v>
      </c>
      <c r="CX815" s="92">
        <v>70</v>
      </c>
      <c r="CY815" s="93" t="s">
        <v>807</v>
      </c>
      <c r="CZ815" s="79" t="s">
        <v>132</v>
      </c>
      <c r="DA815" s="75" t="s">
        <v>807</v>
      </c>
      <c r="DB815" s="92">
        <v>0</v>
      </c>
      <c r="DC815" s="75" t="str">
        <f t="shared" si="499"/>
        <v/>
      </c>
      <c r="DD815" s="16" t="str">
        <f t="shared" si="500"/>
        <v/>
      </c>
      <c r="DE815" s="16" t="str">
        <f t="shared" si="501"/>
        <v/>
      </c>
      <c r="DF815" s="16" t="str">
        <f t="shared" si="516"/>
        <v/>
      </c>
      <c r="DG815" s="16" t="str">
        <f t="shared" si="514"/>
        <v xml:space="preserve"> +  +  + </v>
      </c>
      <c r="DH815" s="16" t="str">
        <f t="shared" si="534"/>
        <v>HTA</v>
      </c>
      <c r="DI815" s="98"/>
      <c r="DJ815" s="75" t="str">
        <f t="shared" si="502"/>
        <v>NO</v>
      </c>
      <c r="DL815" s="98"/>
      <c r="DM815" s="98"/>
      <c r="DN815" s="75" t="str">
        <f t="shared" si="503"/>
        <v>NO</v>
      </c>
      <c r="DO815" s="98"/>
      <c r="DP815" s="75" t="str">
        <f t="shared" si="504"/>
        <v>NO</v>
      </c>
      <c r="DQ815" s="98"/>
      <c r="DR815" s="75" t="str">
        <f t="shared" si="505"/>
        <v>NO</v>
      </c>
      <c r="DS815" s="98"/>
      <c r="DT815" s="75" t="str">
        <f t="shared" si="506"/>
        <v>NO</v>
      </c>
      <c r="DU815" s="98"/>
      <c r="DV815" s="75" t="str">
        <f t="shared" si="507"/>
        <v>NO</v>
      </c>
      <c r="DW815" s="98"/>
      <c r="DX815" s="75" t="str">
        <f t="shared" si="508"/>
        <v>NO</v>
      </c>
      <c r="DY815" s="98"/>
      <c r="DZ815" s="75" t="str">
        <f t="shared" si="509"/>
        <v>NO</v>
      </c>
      <c r="EA815" s="98"/>
      <c r="EB815" s="75" t="str">
        <f t="shared" si="510"/>
        <v>NO</v>
      </c>
      <c r="EC815" s="98" t="s">
        <v>807</v>
      </c>
      <c r="ED815" s="92" t="s">
        <v>1530</v>
      </c>
      <c r="EE815" s="92"/>
      <c r="EF815" s="98" t="s">
        <v>807</v>
      </c>
      <c r="EG815" s="92"/>
      <c r="EH815" s="92"/>
      <c r="EI815" s="99" t="s">
        <v>807</v>
      </c>
      <c r="EJ815" s="99"/>
      <c r="EK815" s="106"/>
      <c r="EL815" s="92"/>
      <c r="EM815" s="112" t="s">
        <v>1708</v>
      </c>
      <c r="EN815" s="224"/>
      <c r="EO815" s="106"/>
      <c r="EP815" s="92"/>
      <c r="EQ815" s="111" t="s">
        <v>1708</v>
      </c>
      <c r="ER815" s="99">
        <f t="shared" si="532"/>
        <v>0</v>
      </c>
      <c r="ES815" s="106"/>
      <c r="ET815" s="192"/>
      <c r="EU815" s="106"/>
      <c r="EV815" s="92"/>
      <c r="EW815" s="106"/>
      <c r="EX815" s="92"/>
      <c r="EY815" s="112" t="s">
        <v>1708</v>
      </c>
      <c r="EZ815" s="224"/>
      <c r="FA815" s="198"/>
      <c r="FB815" s="198"/>
      <c r="FC815" s="92"/>
      <c r="FD815" s="92"/>
      <c r="FE815" s="100"/>
      <c r="FF815" s="92"/>
      <c r="FG815" s="106"/>
      <c r="FH815" s="92"/>
      <c r="FI815" s="92"/>
      <c r="FJ815" s="94"/>
      <c r="FK815" s="92"/>
      <c r="FL815" s="98">
        <v>44825</v>
      </c>
      <c r="FM815" s="98" t="s">
        <v>1530</v>
      </c>
      <c r="FN815" s="98">
        <v>44916</v>
      </c>
      <c r="FO815" s="107"/>
      <c r="FP815" s="92" t="s">
        <v>132</v>
      </c>
      <c r="FQ815" s="92" t="s">
        <v>132</v>
      </c>
      <c r="FR815" s="92" t="s">
        <v>132</v>
      </c>
      <c r="FS815" s="107" t="s">
        <v>807</v>
      </c>
      <c r="FT815" s="92" t="s">
        <v>132</v>
      </c>
      <c r="FU815" s="92"/>
      <c r="GM815" s="198"/>
    </row>
    <row r="816" spans="1:195" s="75" customFormat="1" x14ac:dyDescent="0.25">
      <c r="A816" s="85">
        <v>2022</v>
      </c>
      <c r="B816" s="76">
        <v>44926</v>
      </c>
      <c r="C816" s="85" t="s">
        <v>121</v>
      </c>
      <c r="D816" s="85" t="s">
        <v>122</v>
      </c>
      <c r="E816" s="85" t="s">
        <v>123</v>
      </c>
      <c r="F816" s="77">
        <f t="shared" si="515"/>
        <v>815</v>
      </c>
      <c r="G816" s="85" t="s">
        <v>1586</v>
      </c>
      <c r="H816" s="85">
        <v>86</v>
      </c>
      <c r="I816" s="85" t="s">
        <v>797</v>
      </c>
      <c r="J816" s="217" t="s">
        <v>983</v>
      </c>
      <c r="K816" s="77" t="str">
        <f>VLOOKUP(J816,[1]CodMpios!$B$1075:$E$1087,4,FALSE)</f>
        <v>86749 - Sibundoy</v>
      </c>
      <c r="L816" s="77" t="str">
        <f>VLOOKUP($J816,[1]Coord_Mpios_X_Y!$B$102:$K$114,9,FALSE)</f>
        <v>1,228746922448</v>
      </c>
      <c r="M816" s="77" t="str">
        <f>VLOOKUP($J816,[1]Coord_Mpios_X_Y!$B$102:$K$114,10,FALSE)</f>
        <v>-76,913075853547</v>
      </c>
      <c r="N816" s="86" t="s">
        <v>1592</v>
      </c>
      <c r="O816" s="86" t="s">
        <v>1776</v>
      </c>
      <c r="P816" s="218"/>
      <c r="Q816" s="85" t="s">
        <v>126</v>
      </c>
      <c r="R816" s="85">
        <v>5307400</v>
      </c>
      <c r="S816" s="62" t="str">
        <f t="shared" si="496"/>
        <v>CC5307400</v>
      </c>
      <c r="T816" s="85" t="s">
        <v>1185</v>
      </c>
      <c r="U816" s="85" t="s">
        <v>1579</v>
      </c>
      <c r="V816" s="85" t="s">
        <v>714</v>
      </c>
      <c r="W816" s="158" t="s">
        <v>714</v>
      </c>
      <c r="X816" s="87">
        <v>17973</v>
      </c>
      <c r="Y816" s="89">
        <f t="shared" si="511"/>
        <v>49</v>
      </c>
      <c r="Z816" s="63">
        <f>VLOOKUP($Y816,[1]Edades!$A$3:$H$153,4,FALSE)</f>
        <v>5</v>
      </c>
      <c r="AA816" s="63" t="str">
        <f>VLOOKUP($Y816,[1]Edades!$A$3:$H$153,6,FALSE)</f>
        <v>5 - Adultez</v>
      </c>
      <c r="AB816" s="63">
        <f>VLOOKUP($Y816,[1]Edades!$A$3:$H$153,7,FALSE)</f>
        <v>10</v>
      </c>
      <c r="AC816" s="63" t="str">
        <f>VLOOKUP($Y816,[1]Edades!$A$3:$H$153,8,FALSE)</f>
        <v>45-49</v>
      </c>
      <c r="AD816" s="85" t="s">
        <v>1589</v>
      </c>
      <c r="AE816" s="85">
        <v>1</v>
      </c>
      <c r="AF816" s="85" t="s">
        <v>807</v>
      </c>
      <c r="AG816" s="86" t="s">
        <v>1777</v>
      </c>
      <c r="AH816" s="85" t="s">
        <v>807</v>
      </c>
      <c r="AI816" s="85" t="s">
        <v>807</v>
      </c>
      <c r="AJ816" s="85" t="s">
        <v>807</v>
      </c>
      <c r="AK816" s="86" t="s">
        <v>1592</v>
      </c>
      <c r="AL816" s="85" t="s">
        <v>807</v>
      </c>
      <c r="AM816" s="85" t="s">
        <v>1786</v>
      </c>
      <c r="AN816" s="85" t="s">
        <v>131</v>
      </c>
      <c r="AO816" s="85" t="s">
        <v>131</v>
      </c>
      <c r="AP816" s="85" t="s">
        <v>131</v>
      </c>
      <c r="AQ816" s="75" t="s">
        <v>1841</v>
      </c>
      <c r="AR816" s="53" t="str">
        <f t="shared" si="512"/>
        <v>86749 - Sibundoy</v>
      </c>
      <c r="AS816" s="85" t="s">
        <v>1669</v>
      </c>
      <c r="AT816" s="85">
        <v>3122971825</v>
      </c>
      <c r="AU816" s="85" t="s">
        <v>1219</v>
      </c>
      <c r="AV816" s="85"/>
      <c r="AW816" s="85"/>
      <c r="AX816" s="85"/>
      <c r="AY816" s="85"/>
      <c r="AZ816" s="85"/>
      <c r="BA816" s="85">
        <v>86</v>
      </c>
      <c r="BB816" s="85" t="s">
        <v>1778</v>
      </c>
      <c r="BC816" s="85">
        <v>86749</v>
      </c>
      <c r="BD816" s="85" t="s">
        <v>1669</v>
      </c>
      <c r="BE816" s="89">
        <v>860010017201</v>
      </c>
      <c r="BF816" s="49" t="s">
        <v>1080</v>
      </c>
      <c r="BG816" s="85" t="s">
        <v>1779</v>
      </c>
      <c r="BH816" s="85" t="s">
        <v>1780</v>
      </c>
      <c r="BI816" s="85">
        <v>4201616</v>
      </c>
      <c r="BJ816" s="85"/>
      <c r="BK816" s="85"/>
      <c r="BL816" s="85" t="s">
        <v>807</v>
      </c>
      <c r="BM816" s="75" t="s">
        <v>807</v>
      </c>
      <c r="BN816" s="75" t="s">
        <v>807</v>
      </c>
      <c r="BO816" s="91">
        <v>0</v>
      </c>
      <c r="BP816" s="85" t="s">
        <v>132</v>
      </c>
      <c r="BQ816" s="85" t="s">
        <v>132</v>
      </c>
      <c r="BR816" s="85" t="s">
        <v>807</v>
      </c>
      <c r="BS816" s="85" t="s">
        <v>807</v>
      </c>
      <c r="BT816" s="90"/>
      <c r="BU816" s="85" t="s">
        <v>1677</v>
      </c>
      <c r="BV816" s="85" t="s">
        <v>130</v>
      </c>
      <c r="BW816" s="158"/>
      <c r="BX816" s="85"/>
      <c r="BY816" s="85" t="s">
        <v>807</v>
      </c>
      <c r="BZ816" s="85" t="s">
        <v>807</v>
      </c>
      <c r="CA816" s="85" t="s">
        <v>807</v>
      </c>
      <c r="CB816" s="85"/>
      <c r="CC816" s="85"/>
      <c r="CD816" s="85"/>
      <c r="CE816" s="88" t="s">
        <v>1681</v>
      </c>
      <c r="CF816" s="80" t="str">
        <f t="shared" si="530"/>
        <v>HTA</v>
      </c>
      <c r="CG816" s="98"/>
      <c r="CH816" s="98"/>
      <c r="CI816" s="50" t="e">
        <f t="shared" si="497"/>
        <v>#DIV/0!</v>
      </c>
      <c r="CJ816" s="18" t="str">
        <f t="shared" si="498"/>
        <v>SIN DATO</v>
      </c>
      <c r="CK816" s="95" t="e">
        <f>Hoja1!L818</f>
        <v>#NUM!</v>
      </c>
      <c r="CL816" s="10" t="s">
        <v>807</v>
      </c>
      <c r="CM816" s="94" t="s">
        <v>1221</v>
      </c>
      <c r="CN816" s="92"/>
      <c r="CO816" s="75">
        <v>1</v>
      </c>
      <c r="CP816" s="119" t="str">
        <f>CM816</f>
        <v>01/01/1800</v>
      </c>
      <c r="CQ816" s="75">
        <v>2</v>
      </c>
      <c r="CR816" s="65" t="s">
        <v>1222</v>
      </c>
      <c r="CS816" s="75">
        <v>0</v>
      </c>
      <c r="CT816" s="110" t="s">
        <v>131</v>
      </c>
      <c r="CU816" s="93" t="s">
        <v>807</v>
      </c>
      <c r="CV816" s="92"/>
      <c r="CW816" s="92"/>
      <c r="CX816" s="92"/>
      <c r="CY816" s="93" t="s">
        <v>807</v>
      </c>
      <c r="CZ816" s="75" t="s">
        <v>807</v>
      </c>
      <c r="DA816" s="75" t="s">
        <v>807</v>
      </c>
      <c r="DB816" s="92">
        <v>0</v>
      </c>
      <c r="DC816" s="75" t="str">
        <f t="shared" si="499"/>
        <v/>
      </c>
      <c r="DD816" s="16" t="str">
        <f t="shared" si="500"/>
        <v/>
      </c>
      <c r="DE816" s="16" t="str">
        <f t="shared" si="501"/>
        <v/>
      </c>
      <c r="DF816" s="16" t="str">
        <f t="shared" si="516"/>
        <v/>
      </c>
      <c r="DG816" s="16" t="str">
        <f t="shared" si="514"/>
        <v xml:space="preserve"> +  +  + </v>
      </c>
      <c r="DH816" s="16" t="str">
        <f t="shared" si="534"/>
        <v>HTA</v>
      </c>
      <c r="DI816" s="98"/>
      <c r="DJ816" s="75" t="str">
        <f t="shared" si="502"/>
        <v>NO</v>
      </c>
      <c r="DL816" s="98"/>
      <c r="DM816" s="98"/>
      <c r="DN816" s="75" t="str">
        <f t="shared" si="503"/>
        <v>NO</v>
      </c>
      <c r="DO816" s="98"/>
      <c r="DP816" s="75" t="str">
        <f t="shared" si="504"/>
        <v>NO</v>
      </c>
      <c r="DQ816" s="98"/>
      <c r="DR816" s="75" t="str">
        <f t="shared" si="505"/>
        <v>NO</v>
      </c>
      <c r="DS816" s="98"/>
      <c r="DT816" s="75" t="str">
        <f t="shared" si="506"/>
        <v>NO</v>
      </c>
      <c r="DU816" s="98"/>
      <c r="DV816" s="75" t="str">
        <f t="shared" si="507"/>
        <v>NO</v>
      </c>
      <c r="DW816" s="98"/>
      <c r="DX816" s="75" t="str">
        <f t="shared" si="508"/>
        <v>NO</v>
      </c>
      <c r="DY816" s="98"/>
      <c r="DZ816" s="75" t="str">
        <f t="shared" si="509"/>
        <v>NO</v>
      </c>
      <c r="EA816" s="98"/>
      <c r="EB816" s="75" t="str">
        <f t="shared" si="510"/>
        <v>NO</v>
      </c>
      <c r="EC816" s="98" t="s">
        <v>807</v>
      </c>
      <c r="ED816" s="92" t="s">
        <v>1530</v>
      </c>
      <c r="EE816" s="92"/>
      <c r="EF816" s="98" t="s">
        <v>807</v>
      </c>
      <c r="EG816" s="92"/>
      <c r="EH816" s="92"/>
      <c r="EI816" s="99" t="s">
        <v>807</v>
      </c>
      <c r="EJ816" s="99"/>
      <c r="EK816" s="106"/>
      <c r="EL816" s="92"/>
      <c r="EM816" s="100"/>
      <c r="EN816" s="99"/>
      <c r="EO816" s="106"/>
      <c r="EP816" s="92"/>
      <c r="EQ816" s="106"/>
      <c r="ER816" s="99">
        <f t="shared" si="532"/>
        <v>0</v>
      </c>
      <c r="ES816" s="106"/>
      <c r="ET816" s="192"/>
      <c r="EU816" s="106"/>
      <c r="EV816" s="92"/>
      <c r="EW816" s="106"/>
      <c r="EX816" s="92"/>
      <c r="EY816" s="100"/>
      <c r="EZ816" s="192"/>
      <c r="FA816" s="99"/>
      <c r="FB816" s="99"/>
      <c r="FC816" s="92"/>
      <c r="FD816" s="92"/>
      <c r="FE816" s="100"/>
      <c r="FF816" s="92"/>
      <c r="FG816" s="106"/>
      <c r="FH816" s="92"/>
      <c r="FI816" s="92"/>
      <c r="FJ816" s="94"/>
      <c r="FK816" s="92"/>
      <c r="FL816" s="114"/>
      <c r="FM816" s="98" t="s">
        <v>1530</v>
      </c>
      <c r="FN816" s="98"/>
      <c r="FO816" s="107" t="s">
        <v>807</v>
      </c>
      <c r="FP816" s="107" t="s">
        <v>807</v>
      </c>
      <c r="FQ816" s="107" t="s">
        <v>807</v>
      </c>
      <c r="FR816" s="107" t="s">
        <v>807</v>
      </c>
      <c r="FS816" s="107" t="s">
        <v>807</v>
      </c>
      <c r="FT816" s="107" t="s">
        <v>807</v>
      </c>
      <c r="FU816" s="92"/>
      <c r="GM816" s="99"/>
    </row>
    <row r="817" spans="1:195" s="75" customFormat="1" x14ac:dyDescent="0.25">
      <c r="A817" s="85">
        <v>2022</v>
      </c>
      <c r="B817" s="76">
        <v>44926</v>
      </c>
      <c r="C817" s="85" t="s">
        <v>121</v>
      </c>
      <c r="D817" s="85" t="s">
        <v>122</v>
      </c>
      <c r="E817" s="85" t="s">
        <v>1474</v>
      </c>
      <c r="F817" s="77">
        <f t="shared" si="515"/>
        <v>816</v>
      </c>
      <c r="G817" s="85" t="s">
        <v>1586</v>
      </c>
      <c r="H817" s="85">
        <v>86</v>
      </c>
      <c r="I817" s="85" t="s">
        <v>797</v>
      </c>
      <c r="J817" s="217" t="s">
        <v>899</v>
      </c>
      <c r="K817" s="77" t="str">
        <f>VLOOKUP(J817,[1]CodMpios!$B$1075:$E$1087,4,FALSE)</f>
        <v>86320 - Orito</v>
      </c>
      <c r="L817" s="77" t="str">
        <f>VLOOKUP($J817,[1]Coord_Mpios_X_Y!$B$102:$K$114,9,FALSE)</f>
        <v>0,673756322544</v>
      </c>
      <c r="M817" s="77" t="str">
        <f>VLOOKUP($J817,[1]Coord_Mpios_X_Y!$B$102:$K$114,10,FALSE)</f>
        <v>-76,943139228782</v>
      </c>
      <c r="N817" s="86" t="s">
        <v>1775</v>
      </c>
      <c r="O817" s="86" t="s">
        <v>1776</v>
      </c>
      <c r="P817" s="218"/>
      <c r="Q817" s="85" t="s">
        <v>126</v>
      </c>
      <c r="R817" s="85">
        <v>5309344</v>
      </c>
      <c r="S817" s="62" t="str">
        <f t="shared" si="496"/>
        <v>CC5309344</v>
      </c>
      <c r="T817" s="85" t="s">
        <v>1580</v>
      </c>
      <c r="U817" s="85" t="s">
        <v>1581</v>
      </c>
      <c r="V817" s="85" t="s">
        <v>865</v>
      </c>
      <c r="W817" s="158" t="s">
        <v>247</v>
      </c>
      <c r="X817" s="87">
        <v>19207</v>
      </c>
      <c r="Y817" s="89">
        <f t="shared" si="511"/>
        <v>52</v>
      </c>
      <c r="Z817" s="63">
        <f>VLOOKUP($Y817,[1]Edades!$A$3:$H$153,4,FALSE)</f>
        <v>5</v>
      </c>
      <c r="AA817" s="63" t="str">
        <f>VLOOKUP($Y817,[1]Edades!$A$3:$H$153,6,FALSE)</f>
        <v>5 - Adultez</v>
      </c>
      <c r="AB817" s="63">
        <f>VLOOKUP($Y817,[1]Edades!$A$3:$H$153,7,FALSE)</f>
        <v>11</v>
      </c>
      <c r="AC817" s="63" t="str">
        <f>VLOOKUP($Y817,[1]Edades!$A$3:$H$153,8,FALSE)</f>
        <v>50-54</v>
      </c>
      <c r="AD817" s="85" t="s">
        <v>1589</v>
      </c>
      <c r="AE817" s="85">
        <v>1</v>
      </c>
      <c r="AF817" s="85" t="s">
        <v>807</v>
      </c>
      <c r="AG817" s="86" t="s">
        <v>1777</v>
      </c>
      <c r="AH817" s="85" t="s">
        <v>807</v>
      </c>
      <c r="AI817" s="85" t="s">
        <v>807</v>
      </c>
      <c r="AJ817" s="85" t="s">
        <v>807</v>
      </c>
      <c r="AK817" s="86" t="s">
        <v>1775</v>
      </c>
      <c r="AL817" s="86" t="s">
        <v>1602</v>
      </c>
      <c r="AM817" s="85" t="s">
        <v>1786</v>
      </c>
      <c r="AN817" s="85" t="s">
        <v>131</v>
      </c>
      <c r="AO817" s="85" t="s">
        <v>131</v>
      </c>
      <c r="AP817" s="85" t="s">
        <v>131</v>
      </c>
      <c r="AQ817" s="75" t="s">
        <v>1841</v>
      </c>
      <c r="AR817" s="53" t="str">
        <f t="shared" si="512"/>
        <v>86320 - Orito</v>
      </c>
      <c r="AS817" s="85" t="s">
        <v>1608</v>
      </c>
      <c r="AT817" s="85">
        <v>3103595815</v>
      </c>
      <c r="AU817" s="85" t="s">
        <v>1219</v>
      </c>
      <c r="AV817" s="85"/>
      <c r="AW817" s="85"/>
      <c r="AX817" s="85"/>
      <c r="AY817" s="85"/>
      <c r="AZ817" s="85"/>
      <c r="BA817" s="85">
        <v>86</v>
      </c>
      <c r="BB817" s="85" t="s">
        <v>1778</v>
      </c>
      <c r="BC817" s="85">
        <v>86320</v>
      </c>
      <c r="BD817" s="85" t="s">
        <v>1608</v>
      </c>
      <c r="BE817" s="89">
        <v>860010017201</v>
      </c>
      <c r="BF817" s="49" t="s">
        <v>1082</v>
      </c>
      <c r="BG817" s="85" t="s">
        <v>1779</v>
      </c>
      <c r="BH817" s="85" t="s">
        <v>1780</v>
      </c>
      <c r="BI817" s="85">
        <v>4201616</v>
      </c>
      <c r="BJ817" s="85"/>
      <c r="BK817" s="85"/>
      <c r="BL817" s="85" t="s">
        <v>807</v>
      </c>
      <c r="BM817" s="75" t="s">
        <v>807</v>
      </c>
      <c r="BN817" s="75" t="s">
        <v>807</v>
      </c>
      <c r="BO817" s="91">
        <v>0</v>
      </c>
      <c r="BP817" s="85" t="s">
        <v>132</v>
      </c>
      <c r="BQ817" s="85" t="s">
        <v>132</v>
      </c>
      <c r="BR817" s="85" t="s">
        <v>807</v>
      </c>
      <c r="BS817" s="85" t="s">
        <v>807</v>
      </c>
      <c r="BT817" s="87">
        <v>44813</v>
      </c>
      <c r="BU817" s="85" t="s">
        <v>1677</v>
      </c>
      <c r="BV817" s="85" t="s">
        <v>130</v>
      </c>
      <c r="BW817" s="158"/>
      <c r="BX817" s="85"/>
      <c r="BY817" s="85" t="s">
        <v>807</v>
      </c>
      <c r="BZ817" s="85" t="s">
        <v>807</v>
      </c>
      <c r="CA817" s="85" t="s">
        <v>807</v>
      </c>
      <c r="CB817" s="85"/>
      <c r="CC817" s="85"/>
      <c r="CD817" s="85"/>
      <c r="CE817" s="88" t="s">
        <v>1681</v>
      </c>
      <c r="CF817" s="80" t="str">
        <f t="shared" si="530"/>
        <v>DM</v>
      </c>
      <c r="CG817" s="92">
        <v>83</v>
      </c>
      <c r="CH817" s="92">
        <v>170</v>
      </c>
      <c r="CI817" s="50">
        <f t="shared" si="497"/>
        <v>28.719723183391007</v>
      </c>
      <c r="CJ817" s="18" t="str">
        <f t="shared" si="498"/>
        <v>SOBREPESO</v>
      </c>
      <c r="CK817" s="95" t="e">
        <f>Hoja1!L819</f>
        <v>#DIV/0!</v>
      </c>
      <c r="CL817" s="10" t="s">
        <v>807</v>
      </c>
      <c r="CM817" s="94" t="s">
        <v>1221</v>
      </c>
      <c r="CN817" s="92"/>
      <c r="CO817" s="92">
        <v>2</v>
      </c>
      <c r="CP817" s="65" t="s">
        <v>1222</v>
      </c>
      <c r="CQ817" s="75">
        <v>1</v>
      </c>
      <c r="CR817" s="94" t="s">
        <v>1221</v>
      </c>
      <c r="CS817" s="75">
        <v>1</v>
      </c>
      <c r="CT817" s="110" t="s">
        <v>1707</v>
      </c>
      <c r="CU817" s="93" t="s">
        <v>807</v>
      </c>
      <c r="CV817" s="92"/>
      <c r="CW817" s="92">
        <v>140</v>
      </c>
      <c r="CX817" s="92">
        <v>80</v>
      </c>
      <c r="CY817" s="93" t="s">
        <v>807</v>
      </c>
      <c r="CZ817" s="75" t="s">
        <v>807</v>
      </c>
      <c r="DA817" s="75" t="s">
        <v>807</v>
      </c>
      <c r="DB817" s="92">
        <v>0</v>
      </c>
      <c r="DC817" s="75" t="str">
        <f t="shared" si="499"/>
        <v/>
      </c>
      <c r="DD817" s="16" t="str">
        <f t="shared" si="500"/>
        <v/>
      </c>
      <c r="DE817" s="16" t="str">
        <f t="shared" si="501"/>
        <v/>
      </c>
      <c r="DF817" s="16" t="str">
        <f t="shared" si="516"/>
        <v/>
      </c>
      <c r="DG817" s="16" t="str">
        <f t="shared" si="514"/>
        <v xml:space="preserve"> +  +  + </v>
      </c>
      <c r="DH817" s="16" t="str">
        <f t="shared" si="534"/>
        <v>DM</v>
      </c>
      <c r="DI817" s="98"/>
      <c r="DJ817" s="75" t="str">
        <f t="shared" si="502"/>
        <v>NO</v>
      </c>
      <c r="DL817" s="98"/>
      <c r="DM817" s="98">
        <v>44813</v>
      </c>
      <c r="DN817" s="75" t="str">
        <f t="shared" si="503"/>
        <v>SI</v>
      </c>
      <c r="DO817" s="98"/>
      <c r="DP817" s="75" t="str">
        <f t="shared" si="504"/>
        <v>NO</v>
      </c>
      <c r="DQ817" s="98"/>
      <c r="DR817" s="75" t="str">
        <f t="shared" si="505"/>
        <v>NO</v>
      </c>
      <c r="DS817" s="98"/>
      <c r="DT817" s="75" t="str">
        <f t="shared" si="506"/>
        <v>NO</v>
      </c>
      <c r="DU817" s="98"/>
      <c r="DV817" s="75" t="str">
        <f t="shared" si="507"/>
        <v>NO</v>
      </c>
      <c r="DW817" s="98"/>
      <c r="DX817" s="75" t="str">
        <f t="shared" si="508"/>
        <v>NO</v>
      </c>
      <c r="DY817" s="98">
        <v>44792</v>
      </c>
      <c r="DZ817" s="75" t="str">
        <f t="shared" si="509"/>
        <v>SI</v>
      </c>
      <c r="EA817" s="98"/>
      <c r="EB817" s="75" t="str">
        <f t="shared" si="510"/>
        <v>NO</v>
      </c>
      <c r="EC817" s="98" t="s">
        <v>807</v>
      </c>
      <c r="ED817" s="92" t="s">
        <v>1530</v>
      </c>
      <c r="EE817" s="92"/>
      <c r="EF817" s="98" t="s">
        <v>807</v>
      </c>
      <c r="EG817" s="92"/>
      <c r="EH817" s="92"/>
      <c r="EI817" s="99" t="s">
        <v>807</v>
      </c>
      <c r="EJ817" s="99"/>
      <c r="EK817" s="106">
        <v>44792</v>
      </c>
      <c r="EL817" s="92">
        <v>0.92</v>
      </c>
      <c r="EM817" s="100">
        <v>44792</v>
      </c>
      <c r="EN817" s="99">
        <v>111</v>
      </c>
      <c r="EO817" s="106"/>
      <c r="EP817" s="92"/>
      <c r="EQ817" s="106"/>
      <c r="ER817" s="99">
        <f t="shared" si="532"/>
        <v>0</v>
      </c>
      <c r="ES817" s="106"/>
      <c r="ET817" s="192"/>
      <c r="EU817" s="106"/>
      <c r="EV817" s="92"/>
      <c r="EW817" s="101" t="s">
        <v>1710</v>
      </c>
      <c r="EX817" s="92"/>
      <c r="EY817" s="100">
        <v>44792</v>
      </c>
      <c r="EZ817" s="192">
        <v>11.9</v>
      </c>
      <c r="FA817" s="99"/>
      <c r="FB817" s="99"/>
      <c r="FC817" s="92"/>
      <c r="FD817" s="92"/>
      <c r="FE817" s="103" t="s">
        <v>1710</v>
      </c>
      <c r="FF817" s="92"/>
      <c r="FG817" s="106">
        <v>44792</v>
      </c>
      <c r="FH817" s="92">
        <v>66</v>
      </c>
      <c r="FI817" s="92"/>
      <c r="FJ817" s="94"/>
      <c r="FK817" s="92"/>
      <c r="FL817" s="98">
        <v>44813</v>
      </c>
      <c r="FM817" s="98" t="s">
        <v>1530</v>
      </c>
      <c r="FN817" s="98">
        <v>44904</v>
      </c>
      <c r="FO817" s="107"/>
      <c r="FP817" s="107" t="s">
        <v>807</v>
      </c>
      <c r="FQ817" s="107" t="s">
        <v>807</v>
      </c>
      <c r="FR817" s="107" t="s">
        <v>807</v>
      </c>
      <c r="FS817" s="107" t="s">
        <v>807</v>
      </c>
      <c r="FT817" s="107" t="s">
        <v>807</v>
      </c>
      <c r="FU817" s="92"/>
      <c r="GM817" s="99"/>
    </row>
    <row r="818" spans="1:195" s="75" customFormat="1" x14ac:dyDescent="0.25">
      <c r="A818" s="85">
        <v>2022</v>
      </c>
      <c r="B818" s="76">
        <v>44926</v>
      </c>
      <c r="C818" s="85" t="s">
        <v>121</v>
      </c>
      <c r="D818" s="85" t="s">
        <v>122</v>
      </c>
      <c r="E818" s="85" t="s">
        <v>123</v>
      </c>
      <c r="F818" s="77">
        <f t="shared" si="515"/>
        <v>817</v>
      </c>
      <c r="G818" s="85" t="s">
        <v>1586</v>
      </c>
      <c r="H818" s="85">
        <v>86</v>
      </c>
      <c r="I818" s="85" t="s">
        <v>797</v>
      </c>
      <c r="J818" s="217" t="s">
        <v>899</v>
      </c>
      <c r="K818" s="77" t="str">
        <f>VLOOKUP(J818,[1]CodMpios!$B$1075:$E$1087,4,FALSE)</f>
        <v>86320 - Orito</v>
      </c>
      <c r="L818" s="77" t="str">
        <f>VLOOKUP($J818,[1]Coord_Mpios_X_Y!$B$102:$K$114,9,FALSE)</f>
        <v>0,673756322544</v>
      </c>
      <c r="M818" s="77" t="str">
        <f>VLOOKUP($J818,[1]Coord_Mpios_X_Y!$B$102:$K$114,10,FALSE)</f>
        <v>-76,943139228782</v>
      </c>
      <c r="N818" s="86" t="s">
        <v>1775</v>
      </c>
      <c r="O818" s="86" t="s">
        <v>1776</v>
      </c>
      <c r="P818" s="218"/>
      <c r="Q818" s="85" t="s">
        <v>126</v>
      </c>
      <c r="R818" s="85">
        <v>5339937</v>
      </c>
      <c r="S818" s="62" t="str">
        <f t="shared" si="496"/>
        <v>CC5339937</v>
      </c>
      <c r="T818" s="85" t="s">
        <v>1046</v>
      </c>
      <c r="U818" s="85" t="s">
        <v>147</v>
      </c>
      <c r="V818" s="85" t="s">
        <v>728</v>
      </c>
      <c r="W818" s="158" t="s">
        <v>334</v>
      </c>
      <c r="X818" s="87">
        <v>21889</v>
      </c>
      <c r="Y818" s="89">
        <f t="shared" si="511"/>
        <v>59</v>
      </c>
      <c r="Z818" s="63">
        <f>VLOOKUP($Y818,[1]Edades!$A$3:$H$153,4,FALSE)</f>
        <v>5</v>
      </c>
      <c r="AA818" s="63" t="str">
        <f>VLOOKUP($Y818,[1]Edades!$A$3:$H$153,6,FALSE)</f>
        <v>5 - Adultez</v>
      </c>
      <c r="AB818" s="63">
        <f>VLOOKUP($Y818,[1]Edades!$A$3:$H$153,7,FALSE)</f>
        <v>12</v>
      </c>
      <c r="AC818" s="63" t="str">
        <f>VLOOKUP($Y818,[1]Edades!$A$3:$H$153,8,FALSE)</f>
        <v>55-59</v>
      </c>
      <c r="AD818" s="85" t="s">
        <v>1589</v>
      </c>
      <c r="AE818" s="85">
        <v>1</v>
      </c>
      <c r="AF818" s="85" t="s">
        <v>807</v>
      </c>
      <c r="AG818" s="86" t="s">
        <v>1777</v>
      </c>
      <c r="AH818" s="85" t="s">
        <v>807</v>
      </c>
      <c r="AI818" s="85" t="s">
        <v>807</v>
      </c>
      <c r="AJ818" s="85" t="s">
        <v>807</v>
      </c>
      <c r="AK818" s="86" t="s">
        <v>1775</v>
      </c>
      <c r="AL818" s="86" t="s">
        <v>1600</v>
      </c>
      <c r="AM818" s="85" t="s">
        <v>1786</v>
      </c>
      <c r="AN818" s="85" t="s">
        <v>131</v>
      </c>
      <c r="AO818" s="85" t="s">
        <v>131</v>
      </c>
      <c r="AP818" s="85" t="s">
        <v>131</v>
      </c>
      <c r="AQ818" s="75" t="s">
        <v>1841</v>
      </c>
      <c r="AR818" s="53" t="str">
        <f t="shared" si="512"/>
        <v>86320 - Orito</v>
      </c>
      <c r="AS818" s="85" t="s">
        <v>1608</v>
      </c>
      <c r="AT818" s="85">
        <v>3148691964</v>
      </c>
      <c r="AU818" s="85" t="s">
        <v>1218</v>
      </c>
      <c r="AV818" s="85"/>
      <c r="AW818" s="85"/>
      <c r="AX818" s="85"/>
      <c r="AY818" s="85"/>
      <c r="AZ818" s="85"/>
      <c r="BA818" s="85">
        <v>86</v>
      </c>
      <c r="BB818" s="85" t="s">
        <v>1778</v>
      </c>
      <c r="BC818" s="85">
        <v>86320</v>
      </c>
      <c r="BD818" s="85" t="s">
        <v>1608</v>
      </c>
      <c r="BE818" s="89">
        <v>860010017201</v>
      </c>
      <c r="BF818" s="49" t="s">
        <v>1082</v>
      </c>
      <c r="BG818" s="85" t="s">
        <v>1779</v>
      </c>
      <c r="BH818" s="85" t="s">
        <v>1780</v>
      </c>
      <c r="BI818" s="85">
        <v>4201616</v>
      </c>
      <c r="BJ818" s="85"/>
      <c r="BK818" s="85"/>
      <c r="BL818" s="85" t="s">
        <v>807</v>
      </c>
      <c r="BM818" s="75" t="s">
        <v>807</v>
      </c>
      <c r="BN818" s="75" t="s">
        <v>807</v>
      </c>
      <c r="BO818" s="91">
        <v>0</v>
      </c>
      <c r="BP818" s="85" t="s">
        <v>132</v>
      </c>
      <c r="BQ818" s="85" t="s">
        <v>132</v>
      </c>
      <c r="BR818" s="85" t="s">
        <v>807</v>
      </c>
      <c r="BS818" s="85" t="s">
        <v>807</v>
      </c>
      <c r="BT818" s="87">
        <v>44785</v>
      </c>
      <c r="BU818" s="85" t="s">
        <v>1677</v>
      </c>
      <c r="BV818" s="85" t="s">
        <v>130</v>
      </c>
      <c r="BW818" s="158"/>
      <c r="BX818" s="85"/>
      <c r="BY818" s="85" t="s">
        <v>807</v>
      </c>
      <c r="BZ818" s="85" t="s">
        <v>807</v>
      </c>
      <c r="CA818" s="85" t="s">
        <v>807</v>
      </c>
      <c r="CB818" s="85"/>
      <c r="CC818" s="85"/>
      <c r="CD818" s="85"/>
      <c r="CE818" s="88" t="s">
        <v>1681</v>
      </c>
      <c r="CF818" s="80" t="str">
        <f t="shared" si="530"/>
        <v>HTA</v>
      </c>
      <c r="CG818" s="92">
        <v>67</v>
      </c>
      <c r="CH818" s="92">
        <v>165</v>
      </c>
      <c r="CI818" s="50">
        <f t="shared" si="497"/>
        <v>24.609733700642796</v>
      </c>
      <c r="CJ818" s="18" t="str">
        <f t="shared" si="498"/>
        <v>NORMAL</v>
      </c>
      <c r="CK818" s="95" t="e">
        <f>Hoja1!L820</f>
        <v>#DIV/0!</v>
      </c>
      <c r="CL818" s="10" t="s">
        <v>807</v>
      </c>
      <c r="CM818" s="94" t="s">
        <v>1221</v>
      </c>
      <c r="CN818" s="92"/>
      <c r="CO818" s="75">
        <v>1</v>
      </c>
      <c r="CP818" s="119" t="str">
        <f t="shared" ref="CP818:CP821" si="535">CM818</f>
        <v>01/01/1800</v>
      </c>
      <c r="CQ818" s="75">
        <v>2</v>
      </c>
      <c r="CR818" s="65" t="s">
        <v>1222</v>
      </c>
      <c r="CS818" s="75">
        <v>0</v>
      </c>
      <c r="CT818" s="110" t="s">
        <v>131</v>
      </c>
      <c r="CU818" s="93" t="s">
        <v>807</v>
      </c>
      <c r="CV818" s="92"/>
      <c r="CW818" s="92">
        <v>120</v>
      </c>
      <c r="CX818" s="92">
        <v>70</v>
      </c>
      <c r="CY818" s="93" t="s">
        <v>807</v>
      </c>
      <c r="CZ818" s="75" t="s">
        <v>807</v>
      </c>
      <c r="DA818" s="75" t="s">
        <v>807</v>
      </c>
      <c r="DB818" s="92">
        <v>0</v>
      </c>
      <c r="DC818" s="75" t="str">
        <f t="shared" si="499"/>
        <v/>
      </c>
      <c r="DD818" s="16" t="str">
        <f t="shared" si="500"/>
        <v/>
      </c>
      <c r="DE818" s="16" t="str">
        <f t="shared" si="501"/>
        <v/>
      </c>
      <c r="DF818" s="16" t="str">
        <f t="shared" si="516"/>
        <v/>
      </c>
      <c r="DG818" s="16" t="str">
        <f t="shared" si="514"/>
        <v xml:space="preserve"> +  +  + </v>
      </c>
      <c r="DH818" s="16" t="str">
        <f t="shared" si="534"/>
        <v>HTA</v>
      </c>
      <c r="DI818" s="98"/>
      <c r="DJ818" s="75" t="str">
        <f t="shared" si="502"/>
        <v>NO</v>
      </c>
      <c r="DL818" s="98"/>
      <c r="DM818" s="98">
        <v>44785</v>
      </c>
      <c r="DN818" s="75" t="str">
        <f t="shared" si="503"/>
        <v>SI</v>
      </c>
      <c r="DO818" s="98"/>
      <c r="DP818" s="75" t="str">
        <f t="shared" si="504"/>
        <v>NO</v>
      </c>
      <c r="DQ818" s="98"/>
      <c r="DR818" s="75" t="str">
        <f t="shared" si="505"/>
        <v>NO</v>
      </c>
      <c r="DS818" s="98"/>
      <c r="DT818" s="75" t="str">
        <f t="shared" si="506"/>
        <v>NO</v>
      </c>
      <c r="DU818" s="98"/>
      <c r="DV818" s="75" t="str">
        <f t="shared" si="507"/>
        <v>NO</v>
      </c>
      <c r="DW818" s="98"/>
      <c r="DX818" s="75" t="str">
        <f t="shared" si="508"/>
        <v>NO</v>
      </c>
      <c r="DY818" s="98"/>
      <c r="DZ818" s="75" t="str">
        <f t="shared" si="509"/>
        <v>NO</v>
      </c>
      <c r="EA818" s="98"/>
      <c r="EB818" s="75" t="str">
        <f t="shared" si="510"/>
        <v>NO</v>
      </c>
      <c r="EC818" s="98" t="s">
        <v>807</v>
      </c>
      <c r="ED818" s="92" t="s">
        <v>1530</v>
      </c>
      <c r="EE818" s="92"/>
      <c r="EF818" s="98" t="s">
        <v>807</v>
      </c>
      <c r="EG818" s="92"/>
      <c r="EH818" s="92"/>
      <c r="EI818" s="99" t="s">
        <v>807</v>
      </c>
      <c r="EJ818" s="99"/>
      <c r="EK818" s="106"/>
      <c r="EL818" s="92"/>
      <c r="EM818" s="100"/>
      <c r="EN818" s="99"/>
      <c r="EO818" s="106"/>
      <c r="EP818" s="92"/>
      <c r="EQ818" s="106"/>
      <c r="ER818" s="99">
        <f t="shared" si="532"/>
        <v>0</v>
      </c>
      <c r="ES818" s="106"/>
      <c r="ET818" s="192"/>
      <c r="EU818" s="106"/>
      <c r="EV818" s="92"/>
      <c r="EW818" s="106"/>
      <c r="EX818" s="92"/>
      <c r="EY818" s="100"/>
      <c r="EZ818" s="192"/>
      <c r="FA818" s="99"/>
      <c r="FB818" s="99"/>
      <c r="FC818" s="92"/>
      <c r="FD818" s="92"/>
      <c r="FE818" s="103"/>
      <c r="FF818" s="92"/>
      <c r="FG818" s="106"/>
      <c r="FH818" s="92"/>
      <c r="FI818" s="92"/>
      <c r="FJ818" s="94"/>
      <c r="FK818" s="92"/>
      <c r="FL818" s="98">
        <v>44785</v>
      </c>
      <c r="FM818" s="98" t="s">
        <v>1530</v>
      </c>
      <c r="FN818" s="98">
        <v>44877</v>
      </c>
      <c r="FO818" s="107" t="s">
        <v>807</v>
      </c>
      <c r="FP818" s="107" t="s">
        <v>807</v>
      </c>
      <c r="FQ818" s="107" t="s">
        <v>807</v>
      </c>
      <c r="FR818" s="107" t="s">
        <v>807</v>
      </c>
      <c r="FS818" s="107" t="s">
        <v>807</v>
      </c>
      <c r="FT818" s="107" t="s">
        <v>807</v>
      </c>
      <c r="FU818" s="92"/>
      <c r="GM818" s="99"/>
    </row>
    <row r="819" spans="1:195" s="75" customFormat="1" x14ac:dyDescent="0.25">
      <c r="A819" s="85">
        <v>2022</v>
      </c>
      <c r="B819" s="76">
        <v>44926</v>
      </c>
      <c r="C819" s="85" t="s">
        <v>121</v>
      </c>
      <c r="D819" s="85" t="s">
        <v>122</v>
      </c>
      <c r="E819" s="85" t="s">
        <v>123</v>
      </c>
      <c r="F819" s="77">
        <f t="shared" si="515"/>
        <v>818</v>
      </c>
      <c r="G819" s="85" t="s">
        <v>1586</v>
      </c>
      <c r="H819" s="85">
        <v>86</v>
      </c>
      <c r="I819" s="85" t="s">
        <v>797</v>
      </c>
      <c r="J819" s="217" t="s">
        <v>899</v>
      </c>
      <c r="K819" s="77" t="str">
        <f>VLOOKUP(J819,[1]CodMpios!$B$1075:$E$1087,4,FALSE)</f>
        <v>86320 - Orito</v>
      </c>
      <c r="L819" s="77" t="str">
        <f>VLOOKUP($J819,[1]Coord_Mpios_X_Y!$B$102:$K$114,9,FALSE)</f>
        <v>0,673756322544</v>
      </c>
      <c r="M819" s="77" t="str">
        <f>VLOOKUP($J819,[1]Coord_Mpios_X_Y!$B$102:$K$114,10,FALSE)</f>
        <v>-76,943139228782</v>
      </c>
      <c r="N819" s="86" t="s">
        <v>1775</v>
      </c>
      <c r="O819" s="86" t="s">
        <v>1776</v>
      </c>
      <c r="P819" s="218"/>
      <c r="Q819" s="85" t="s">
        <v>126</v>
      </c>
      <c r="R819" s="85">
        <v>5344214</v>
      </c>
      <c r="S819" s="62" t="str">
        <f t="shared" si="496"/>
        <v>CC5344214</v>
      </c>
      <c r="T819" s="85" t="s">
        <v>663</v>
      </c>
      <c r="U819" s="85" t="s">
        <v>1297</v>
      </c>
      <c r="V819" s="85" t="s">
        <v>372</v>
      </c>
      <c r="W819" s="158" t="s">
        <v>1582</v>
      </c>
      <c r="X819" s="87">
        <v>20905</v>
      </c>
      <c r="Y819" s="89">
        <f t="shared" si="511"/>
        <v>57</v>
      </c>
      <c r="Z819" s="63">
        <f>VLOOKUP($Y819,[1]Edades!$A$3:$H$153,4,FALSE)</f>
        <v>5</v>
      </c>
      <c r="AA819" s="63" t="str">
        <f>VLOOKUP($Y819,[1]Edades!$A$3:$H$153,6,FALSE)</f>
        <v>5 - Adultez</v>
      </c>
      <c r="AB819" s="63">
        <f>VLOOKUP($Y819,[1]Edades!$A$3:$H$153,7,FALSE)</f>
        <v>12</v>
      </c>
      <c r="AC819" s="63" t="str">
        <f>VLOOKUP($Y819,[1]Edades!$A$3:$H$153,8,FALSE)</f>
        <v>55-59</v>
      </c>
      <c r="AD819" s="85" t="s">
        <v>1589</v>
      </c>
      <c r="AE819" s="85">
        <v>1</v>
      </c>
      <c r="AF819" s="85" t="s">
        <v>807</v>
      </c>
      <c r="AG819" s="86" t="s">
        <v>1777</v>
      </c>
      <c r="AH819" s="85" t="s">
        <v>807</v>
      </c>
      <c r="AI819" s="85" t="s">
        <v>807</v>
      </c>
      <c r="AJ819" s="85" t="s">
        <v>807</v>
      </c>
      <c r="AK819" s="86" t="s">
        <v>1775</v>
      </c>
      <c r="AL819" s="85" t="s">
        <v>807</v>
      </c>
      <c r="AM819" s="85" t="s">
        <v>1786</v>
      </c>
      <c r="AN819" s="85" t="s">
        <v>131</v>
      </c>
      <c r="AO819" s="85" t="s">
        <v>131</v>
      </c>
      <c r="AP819" s="85" t="s">
        <v>131</v>
      </c>
      <c r="AQ819" s="75" t="s">
        <v>1841</v>
      </c>
      <c r="AR819" s="53" t="str">
        <f t="shared" si="512"/>
        <v>86320 - Orito</v>
      </c>
      <c r="AS819" s="85" t="s">
        <v>1608</v>
      </c>
      <c r="AT819" s="85">
        <v>3124328764</v>
      </c>
      <c r="AU819" s="85" t="s">
        <v>1219</v>
      </c>
      <c r="AV819" s="85"/>
      <c r="AW819" s="85"/>
      <c r="AX819" s="85"/>
      <c r="AY819" s="85"/>
      <c r="AZ819" s="85"/>
      <c r="BA819" s="85">
        <v>86</v>
      </c>
      <c r="BB819" s="85" t="s">
        <v>1778</v>
      </c>
      <c r="BC819" s="85">
        <v>86320</v>
      </c>
      <c r="BD819" s="85" t="s">
        <v>1608</v>
      </c>
      <c r="BE819" s="89">
        <v>860010017201</v>
      </c>
      <c r="BF819" s="49" t="s">
        <v>1082</v>
      </c>
      <c r="BG819" s="85" t="s">
        <v>1779</v>
      </c>
      <c r="BH819" s="85" t="s">
        <v>1780</v>
      </c>
      <c r="BI819" s="85">
        <v>4201616</v>
      </c>
      <c r="BJ819" s="85"/>
      <c r="BK819" s="85"/>
      <c r="BL819" s="85" t="s">
        <v>807</v>
      </c>
      <c r="BM819" s="75" t="s">
        <v>807</v>
      </c>
      <c r="BN819" s="75" t="s">
        <v>807</v>
      </c>
      <c r="BO819" s="91">
        <v>0</v>
      </c>
      <c r="BP819" s="85" t="s">
        <v>132</v>
      </c>
      <c r="BQ819" s="85" t="s">
        <v>132</v>
      </c>
      <c r="BR819" s="85" t="s">
        <v>807</v>
      </c>
      <c r="BS819" s="85" t="s">
        <v>807</v>
      </c>
      <c r="BT819" s="87">
        <v>44859</v>
      </c>
      <c r="BU819" s="85" t="s">
        <v>1677</v>
      </c>
      <c r="BV819" s="85" t="s">
        <v>130</v>
      </c>
      <c r="BW819" s="158"/>
      <c r="BX819" s="85"/>
      <c r="BY819" s="85" t="s">
        <v>807</v>
      </c>
      <c r="BZ819" s="85" t="s">
        <v>807</v>
      </c>
      <c r="CA819" s="85" t="s">
        <v>807</v>
      </c>
      <c r="CB819" s="85"/>
      <c r="CC819" s="85"/>
      <c r="CD819" s="85"/>
      <c r="CE819" s="88" t="s">
        <v>1681</v>
      </c>
      <c r="CF819" s="80" t="str">
        <f t="shared" si="530"/>
        <v>HTA</v>
      </c>
      <c r="CG819" s="92">
        <v>69</v>
      </c>
      <c r="CH819" s="98"/>
      <c r="CI819" s="50" t="e">
        <f t="shared" si="497"/>
        <v>#DIV/0!</v>
      </c>
      <c r="CJ819" s="18" t="str">
        <f t="shared" si="498"/>
        <v>SIN DATO</v>
      </c>
      <c r="CK819" s="95">
        <f>Hoja1!L821</f>
        <v>7</v>
      </c>
      <c r="CL819" s="10" t="s">
        <v>1112</v>
      </c>
      <c r="CM819" s="94" t="s">
        <v>1221</v>
      </c>
      <c r="CN819" s="92"/>
      <c r="CO819" s="75">
        <v>1</v>
      </c>
      <c r="CP819" s="119" t="str">
        <f t="shared" si="535"/>
        <v>01/01/1800</v>
      </c>
      <c r="CQ819" s="75">
        <v>2</v>
      </c>
      <c r="CR819" s="65" t="s">
        <v>1222</v>
      </c>
      <c r="CS819" s="75">
        <v>0</v>
      </c>
      <c r="CT819" s="110" t="s">
        <v>131</v>
      </c>
      <c r="CU819" s="93" t="s">
        <v>807</v>
      </c>
      <c r="CV819" s="92"/>
      <c r="CW819" s="92">
        <v>120</v>
      </c>
      <c r="CX819" s="92">
        <v>70</v>
      </c>
      <c r="CY819" s="93" t="s">
        <v>807</v>
      </c>
      <c r="CZ819" s="75" t="s">
        <v>807</v>
      </c>
      <c r="DA819" s="75" t="s">
        <v>807</v>
      </c>
      <c r="DB819" s="92">
        <v>0</v>
      </c>
      <c r="DC819" s="75" t="str">
        <f t="shared" si="499"/>
        <v/>
      </c>
      <c r="DD819" s="16" t="str">
        <f t="shared" si="500"/>
        <v/>
      </c>
      <c r="DE819" s="16" t="str">
        <f t="shared" si="501"/>
        <v/>
      </c>
      <c r="DF819" s="16" t="str">
        <f t="shared" si="516"/>
        <v/>
      </c>
      <c r="DG819" s="16" t="str">
        <f t="shared" si="514"/>
        <v xml:space="preserve"> +  +  + </v>
      </c>
      <c r="DH819" s="16" t="str">
        <f t="shared" si="534"/>
        <v>HTA</v>
      </c>
      <c r="DI819" s="98"/>
      <c r="DJ819" s="75" t="str">
        <f t="shared" si="502"/>
        <v>NO</v>
      </c>
      <c r="DL819" s="98"/>
      <c r="DM819" s="98"/>
      <c r="DN819" s="75" t="str">
        <f t="shared" si="503"/>
        <v>NO</v>
      </c>
      <c r="DO819" s="98"/>
      <c r="DP819" s="75" t="str">
        <f t="shared" si="504"/>
        <v>NO</v>
      </c>
      <c r="DQ819" s="98"/>
      <c r="DR819" s="75" t="str">
        <f t="shared" si="505"/>
        <v>NO</v>
      </c>
      <c r="DS819" s="98"/>
      <c r="DT819" s="75" t="str">
        <f t="shared" si="506"/>
        <v>NO</v>
      </c>
      <c r="DU819" s="98"/>
      <c r="DV819" s="75" t="str">
        <f t="shared" si="507"/>
        <v>NO</v>
      </c>
      <c r="DW819" s="98"/>
      <c r="DX819" s="75" t="str">
        <f t="shared" si="508"/>
        <v>NO</v>
      </c>
      <c r="DY819" s="98">
        <v>44696</v>
      </c>
      <c r="DZ819" s="75" t="str">
        <f t="shared" si="509"/>
        <v>SI</v>
      </c>
      <c r="EA819" s="98"/>
      <c r="EB819" s="75" t="str">
        <f t="shared" si="510"/>
        <v>NO</v>
      </c>
      <c r="EC819" s="98" t="s">
        <v>807</v>
      </c>
      <c r="ED819" s="92" t="s">
        <v>1530</v>
      </c>
      <c r="EE819" s="92"/>
      <c r="EF819" s="98" t="s">
        <v>807</v>
      </c>
      <c r="EG819" s="92"/>
      <c r="EH819" s="92"/>
      <c r="EI819" s="99" t="s">
        <v>807</v>
      </c>
      <c r="EJ819" s="99"/>
      <c r="EK819" s="106">
        <v>44696</v>
      </c>
      <c r="EL819" s="92">
        <v>1.1399999999999999</v>
      </c>
      <c r="EM819" s="100">
        <v>44696</v>
      </c>
      <c r="EN819" s="99">
        <v>83</v>
      </c>
      <c r="EO819" s="106">
        <v>44696</v>
      </c>
      <c r="EP819" s="92">
        <v>188</v>
      </c>
      <c r="EQ819" s="106">
        <v>44696</v>
      </c>
      <c r="ER819" s="99">
        <f t="shared" si="532"/>
        <v>99.2</v>
      </c>
      <c r="ES819" s="106">
        <v>44696</v>
      </c>
      <c r="ET819" s="192">
        <v>52</v>
      </c>
      <c r="EU819" s="106">
        <v>44696</v>
      </c>
      <c r="EV819" s="92">
        <v>184</v>
      </c>
      <c r="EW819" s="106">
        <v>44696</v>
      </c>
      <c r="EX819" s="92"/>
      <c r="EY819" s="100"/>
      <c r="EZ819" s="92"/>
      <c r="FA819" s="99"/>
      <c r="FB819" s="99"/>
      <c r="FC819" s="92"/>
      <c r="FD819" s="92"/>
      <c r="FE819" s="100"/>
      <c r="FF819" s="92"/>
      <c r="FG819" s="106"/>
      <c r="FH819" s="92"/>
      <c r="FI819" s="92"/>
      <c r="FJ819" s="94"/>
      <c r="FK819" s="92"/>
      <c r="FL819" s="98">
        <v>44859</v>
      </c>
      <c r="FM819" s="98" t="s">
        <v>1530</v>
      </c>
      <c r="FN819" s="98">
        <v>44951</v>
      </c>
      <c r="FO819" s="107"/>
      <c r="FP819" s="107" t="s">
        <v>807</v>
      </c>
      <c r="FQ819" s="107" t="s">
        <v>807</v>
      </c>
      <c r="FR819" s="107" t="s">
        <v>807</v>
      </c>
      <c r="FS819" s="107" t="s">
        <v>807</v>
      </c>
      <c r="FT819" s="107" t="s">
        <v>807</v>
      </c>
      <c r="FU819" s="92"/>
      <c r="GM819" s="99"/>
    </row>
    <row r="820" spans="1:195" s="75" customFormat="1" x14ac:dyDescent="0.25">
      <c r="A820" s="85">
        <v>2022</v>
      </c>
      <c r="B820" s="76">
        <v>44926</v>
      </c>
      <c r="C820" s="85" t="s">
        <v>121</v>
      </c>
      <c r="D820" s="85" t="s">
        <v>122</v>
      </c>
      <c r="E820" s="85" t="s">
        <v>123</v>
      </c>
      <c r="F820" s="77">
        <f t="shared" si="515"/>
        <v>819</v>
      </c>
      <c r="G820" s="85" t="s">
        <v>1586</v>
      </c>
      <c r="H820" s="85">
        <v>86</v>
      </c>
      <c r="I820" s="85" t="s">
        <v>797</v>
      </c>
      <c r="J820" s="217" t="s">
        <v>983</v>
      </c>
      <c r="K820" s="77" t="str">
        <f>VLOOKUP(J820,[1]CodMpios!$B$1075:$E$1087,4,FALSE)</f>
        <v>86749 - Sibundoy</v>
      </c>
      <c r="L820" s="77" t="str">
        <f>VLOOKUP($J820,[1]Coord_Mpios_X_Y!$B$102:$K$114,9,FALSE)</f>
        <v>1,228746922448</v>
      </c>
      <c r="M820" s="77" t="str">
        <f>VLOOKUP($J820,[1]Coord_Mpios_X_Y!$B$102:$K$114,10,FALSE)</f>
        <v>-76,913075853547</v>
      </c>
      <c r="N820" s="86" t="s">
        <v>1784</v>
      </c>
      <c r="O820" s="86" t="s">
        <v>1776</v>
      </c>
      <c r="P820" s="218"/>
      <c r="Q820" s="85" t="s">
        <v>126</v>
      </c>
      <c r="R820" s="85">
        <v>5348336</v>
      </c>
      <c r="S820" s="62" t="str">
        <f t="shared" si="496"/>
        <v>CC5348336</v>
      </c>
      <c r="T820" s="85" t="s">
        <v>1583</v>
      </c>
      <c r="U820" s="85" t="s">
        <v>699</v>
      </c>
      <c r="V820" s="85" t="s">
        <v>813</v>
      </c>
      <c r="W820" s="158" t="s">
        <v>199</v>
      </c>
      <c r="X820" s="87">
        <v>21529</v>
      </c>
      <c r="Y820" s="89">
        <f t="shared" si="511"/>
        <v>58</v>
      </c>
      <c r="Z820" s="63">
        <f>VLOOKUP($Y820,[1]Edades!$A$3:$H$153,4,FALSE)</f>
        <v>5</v>
      </c>
      <c r="AA820" s="63" t="str">
        <f>VLOOKUP($Y820,[1]Edades!$A$3:$H$153,6,FALSE)</f>
        <v>5 - Adultez</v>
      </c>
      <c r="AB820" s="63">
        <f>VLOOKUP($Y820,[1]Edades!$A$3:$H$153,7,FALSE)</f>
        <v>12</v>
      </c>
      <c r="AC820" s="63" t="str">
        <f>VLOOKUP($Y820,[1]Edades!$A$3:$H$153,8,FALSE)</f>
        <v>55-59</v>
      </c>
      <c r="AD820" s="85" t="s">
        <v>1589</v>
      </c>
      <c r="AE820" s="85">
        <v>1</v>
      </c>
      <c r="AF820" s="85" t="s">
        <v>807</v>
      </c>
      <c r="AG820" s="86" t="s">
        <v>1777</v>
      </c>
      <c r="AH820" s="85" t="s">
        <v>807</v>
      </c>
      <c r="AI820" s="85" t="s">
        <v>807</v>
      </c>
      <c r="AJ820" s="85" t="s">
        <v>807</v>
      </c>
      <c r="AK820" s="86" t="s">
        <v>1784</v>
      </c>
      <c r="AL820" s="86" t="s">
        <v>1600</v>
      </c>
      <c r="AM820" s="85" t="s">
        <v>1786</v>
      </c>
      <c r="AN820" s="85" t="s">
        <v>131</v>
      </c>
      <c r="AO820" s="85" t="s">
        <v>131</v>
      </c>
      <c r="AP820" s="85" t="s">
        <v>131</v>
      </c>
      <c r="AQ820" s="75" t="s">
        <v>1841</v>
      </c>
      <c r="AR820" s="53" t="str">
        <f t="shared" si="512"/>
        <v>86749 - Sibundoy</v>
      </c>
      <c r="AS820" s="85" t="s">
        <v>1669</v>
      </c>
      <c r="AT820" s="85">
        <v>3114729966</v>
      </c>
      <c r="AU820" s="85" t="s">
        <v>1219</v>
      </c>
      <c r="AV820" s="85"/>
      <c r="AW820" s="85"/>
      <c r="AX820" s="85"/>
      <c r="AY820" s="85"/>
      <c r="AZ820" s="85"/>
      <c r="BA820" s="85">
        <v>86</v>
      </c>
      <c r="BB820" s="85" t="s">
        <v>1778</v>
      </c>
      <c r="BC820" s="85">
        <v>86749</v>
      </c>
      <c r="BD820" s="85" t="s">
        <v>1669</v>
      </c>
      <c r="BE820" s="89">
        <v>860010017201</v>
      </c>
      <c r="BF820" s="49" t="s">
        <v>1080</v>
      </c>
      <c r="BG820" s="85" t="s">
        <v>1779</v>
      </c>
      <c r="BH820" s="85" t="s">
        <v>1780</v>
      </c>
      <c r="BI820" s="85">
        <v>4201616</v>
      </c>
      <c r="BJ820" s="85"/>
      <c r="BK820" s="85"/>
      <c r="BL820" s="85" t="s">
        <v>2269</v>
      </c>
      <c r="BM820" s="75" t="s">
        <v>807</v>
      </c>
      <c r="BN820" s="75" t="s">
        <v>807</v>
      </c>
      <c r="BO820" s="91">
        <v>0</v>
      </c>
      <c r="BP820" s="85" t="s">
        <v>132</v>
      </c>
      <c r="BQ820" s="85" t="s">
        <v>132</v>
      </c>
      <c r="BR820" s="85" t="s">
        <v>807</v>
      </c>
      <c r="BS820" s="85" t="s">
        <v>807</v>
      </c>
      <c r="BT820" s="87">
        <v>44852</v>
      </c>
      <c r="BU820" s="85" t="s">
        <v>1677</v>
      </c>
      <c r="BV820" s="85" t="s">
        <v>130</v>
      </c>
      <c r="BW820" s="158"/>
      <c r="BX820" s="85"/>
      <c r="BY820" s="85" t="s">
        <v>807</v>
      </c>
      <c r="BZ820" s="85" t="s">
        <v>807</v>
      </c>
      <c r="CA820" s="85" t="s">
        <v>807</v>
      </c>
      <c r="CB820" s="85"/>
      <c r="CC820" s="85"/>
      <c r="CD820" s="85"/>
      <c r="CE820" s="88" t="s">
        <v>1681</v>
      </c>
      <c r="CF820" s="80" t="str">
        <f t="shared" si="530"/>
        <v>HTA</v>
      </c>
      <c r="CG820" s="98"/>
      <c r="CH820" s="98"/>
      <c r="CI820" s="50" t="e">
        <f t="shared" si="497"/>
        <v>#DIV/0!</v>
      </c>
      <c r="CJ820" s="18" t="str">
        <f t="shared" si="498"/>
        <v>SIN DATO</v>
      </c>
      <c r="CK820" s="95" t="e">
        <f>Hoja1!L822</f>
        <v>#DIV/0!</v>
      </c>
      <c r="CL820" s="10" t="s">
        <v>807</v>
      </c>
      <c r="CM820" s="94" t="s">
        <v>1221</v>
      </c>
      <c r="CN820" s="92"/>
      <c r="CO820" s="75">
        <v>1</v>
      </c>
      <c r="CP820" s="119" t="str">
        <f t="shared" si="535"/>
        <v>01/01/1800</v>
      </c>
      <c r="CQ820" s="75">
        <v>2</v>
      </c>
      <c r="CR820" s="65" t="s">
        <v>1222</v>
      </c>
      <c r="CS820" s="75">
        <v>0</v>
      </c>
      <c r="CT820" s="110" t="s">
        <v>131</v>
      </c>
      <c r="CU820" s="93" t="s">
        <v>807</v>
      </c>
      <c r="CV820" s="92"/>
      <c r="CW820" s="92">
        <v>120</v>
      </c>
      <c r="CX820" s="92">
        <v>70</v>
      </c>
      <c r="CY820" s="93" t="s">
        <v>807</v>
      </c>
      <c r="CZ820" s="75" t="s">
        <v>807</v>
      </c>
      <c r="DA820" s="75" t="s">
        <v>807</v>
      </c>
      <c r="DB820" s="92">
        <v>0</v>
      </c>
      <c r="DC820" s="75" t="str">
        <f t="shared" si="499"/>
        <v/>
      </c>
      <c r="DD820" s="16" t="str">
        <f t="shared" si="500"/>
        <v/>
      </c>
      <c r="DE820" s="16" t="str">
        <f t="shared" si="501"/>
        <v/>
      </c>
      <c r="DF820" s="16" t="str">
        <f t="shared" si="516"/>
        <v/>
      </c>
      <c r="DG820" s="16" t="str">
        <f t="shared" si="514"/>
        <v xml:space="preserve"> +  +  + </v>
      </c>
      <c r="DH820" s="16" t="str">
        <f t="shared" si="534"/>
        <v>HTA</v>
      </c>
      <c r="DI820" s="98"/>
      <c r="DJ820" s="75" t="str">
        <f t="shared" si="502"/>
        <v>NO</v>
      </c>
      <c r="DL820" s="98"/>
      <c r="DM820" s="98"/>
      <c r="DN820" s="75" t="str">
        <f t="shared" si="503"/>
        <v>NO</v>
      </c>
      <c r="DO820" s="98"/>
      <c r="DP820" s="75" t="str">
        <f t="shared" si="504"/>
        <v>NO</v>
      </c>
      <c r="DQ820" s="98"/>
      <c r="DR820" s="75" t="str">
        <f t="shared" si="505"/>
        <v>NO</v>
      </c>
      <c r="DS820" s="98"/>
      <c r="DT820" s="75" t="str">
        <f t="shared" si="506"/>
        <v>NO</v>
      </c>
      <c r="DU820" s="98"/>
      <c r="DV820" s="75" t="str">
        <f t="shared" si="507"/>
        <v>NO</v>
      </c>
      <c r="DW820" s="98"/>
      <c r="DX820" s="75" t="str">
        <f t="shared" si="508"/>
        <v>NO</v>
      </c>
      <c r="DY820" s="98"/>
      <c r="DZ820" s="75" t="str">
        <f t="shared" si="509"/>
        <v>NO</v>
      </c>
      <c r="EA820" s="98"/>
      <c r="EB820" s="75" t="str">
        <f t="shared" si="510"/>
        <v>NO</v>
      </c>
      <c r="EC820" s="98" t="s">
        <v>807</v>
      </c>
      <c r="ED820" s="92" t="s">
        <v>1530</v>
      </c>
      <c r="EE820" s="92"/>
      <c r="EF820" s="98" t="s">
        <v>807</v>
      </c>
      <c r="EG820" s="92"/>
      <c r="EH820" s="92"/>
      <c r="EI820" s="99" t="s">
        <v>807</v>
      </c>
      <c r="EJ820" s="99"/>
      <c r="EK820" s="106"/>
      <c r="EL820" s="92"/>
      <c r="EM820" s="100"/>
      <c r="EN820" s="99"/>
      <c r="EO820" s="106"/>
      <c r="EP820" s="92"/>
      <c r="EQ820" s="106"/>
      <c r="ER820" s="99">
        <f t="shared" si="532"/>
        <v>0</v>
      </c>
      <c r="ES820" s="106"/>
      <c r="ET820" s="192"/>
      <c r="EU820" s="106"/>
      <c r="EV820" s="92"/>
      <c r="EW820" s="106"/>
      <c r="EX820" s="92"/>
      <c r="EY820" s="100"/>
      <c r="EZ820" s="92"/>
      <c r="FA820" s="99"/>
      <c r="FB820" s="99"/>
      <c r="FC820" s="92"/>
      <c r="FD820" s="92"/>
      <c r="FE820" s="92"/>
      <c r="FF820" s="92"/>
      <c r="FG820" s="106"/>
      <c r="FH820" s="92"/>
      <c r="FI820" s="92"/>
      <c r="FJ820" s="94"/>
      <c r="FK820" s="92"/>
      <c r="FL820" s="98">
        <v>44852</v>
      </c>
      <c r="FM820" s="98" t="s">
        <v>1530</v>
      </c>
      <c r="FN820" s="98"/>
      <c r="FO820" s="107"/>
      <c r="FP820" s="107" t="s">
        <v>807</v>
      </c>
      <c r="FQ820" s="107" t="s">
        <v>807</v>
      </c>
      <c r="FR820" s="107" t="s">
        <v>807</v>
      </c>
      <c r="FS820" s="107" t="s">
        <v>807</v>
      </c>
      <c r="FT820" s="107" t="s">
        <v>807</v>
      </c>
      <c r="FU820" s="92"/>
      <c r="GM820" s="99"/>
    </row>
    <row r="821" spans="1:195" s="75" customFormat="1" x14ac:dyDescent="0.25">
      <c r="A821" s="85">
        <v>2022</v>
      </c>
      <c r="B821" s="76">
        <v>44926</v>
      </c>
      <c r="C821" s="85" t="s">
        <v>121</v>
      </c>
      <c r="D821" s="85" t="s">
        <v>122</v>
      </c>
      <c r="E821" s="85" t="s">
        <v>123</v>
      </c>
      <c r="F821" s="77">
        <f t="shared" si="515"/>
        <v>820</v>
      </c>
      <c r="G821" s="85" t="s">
        <v>1586</v>
      </c>
      <c r="H821" s="85">
        <v>86</v>
      </c>
      <c r="I821" s="85" t="s">
        <v>797</v>
      </c>
      <c r="J821" s="217" t="s">
        <v>994</v>
      </c>
      <c r="K821" s="77" t="str">
        <f>VLOOKUP(J821,[1]CodMpios!$B$1075:$E$1087,4,FALSE)</f>
        <v>86219 - Colon</v>
      </c>
      <c r="L821" s="77" t="str">
        <f>VLOOKUP($J821,[1]Coord_Mpios_X_Y!$B$102:$K$114,9,FALSE)</f>
        <v>1,223217818289</v>
      </c>
      <c r="M821" s="77" t="str">
        <f>VLOOKUP($J821,[1]Coord_Mpios_X_Y!$B$102:$K$114,10,FALSE)</f>
        <v>-76,966729621599</v>
      </c>
      <c r="N821" s="86" t="s">
        <v>1775</v>
      </c>
      <c r="O821" s="86" t="s">
        <v>1776</v>
      </c>
      <c r="P821" s="218"/>
      <c r="Q821" s="85" t="s">
        <v>126</v>
      </c>
      <c r="R821" s="85">
        <v>5348536</v>
      </c>
      <c r="S821" s="62" t="str">
        <f t="shared" si="496"/>
        <v>CC5348536</v>
      </c>
      <c r="T821" s="85" t="s">
        <v>349</v>
      </c>
      <c r="U821" s="85" t="s">
        <v>712</v>
      </c>
      <c r="V821" s="85" t="s">
        <v>686</v>
      </c>
      <c r="W821" s="158" t="s">
        <v>1584</v>
      </c>
      <c r="X821" s="87">
        <v>20940</v>
      </c>
      <c r="Y821" s="89">
        <f t="shared" si="511"/>
        <v>57</v>
      </c>
      <c r="Z821" s="63">
        <f>VLOOKUP($Y821,[1]Edades!$A$3:$H$153,4,FALSE)</f>
        <v>5</v>
      </c>
      <c r="AA821" s="63" t="str">
        <f>VLOOKUP($Y821,[1]Edades!$A$3:$H$153,6,FALSE)</f>
        <v>5 - Adultez</v>
      </c>
      <c r="AB821" s="63">
        <f>VLOOKUP($Y821,[1]Edades!$A$3:$H$153,7,FALSE)</f>
        <v>12</v>
      </c>
      <c r="AC821" s="63" t="str">
        <f>VLOOKUP($Y821,[1]Edades!$A$3:$H$153,8,FALSE)</f>
        <v>55-59</v>
      </c>
      <c r="AD821" s="85" t="s">
        <v>1589</v>
      </c>
      <c r="AE821" s="85">
        <v>1</v>
      </c>
      <c r="AF821" s="85" t="s">
        <v>807</v>
      </c>
      <c r="AG821" s="86" t="s">
        <v>1777</v>
      </c>
      <c r="AH821" s="85" t="s">
        <v>807</v>
      </c>
      <c r="AI821" s="85" t="s">
        <v>807</v>
      </c>
      <c r="AJ821" s="85" t="s">
        <v>807</v>
      </c>
      <c r="AK821" s="86" t="s">
        <v>1775</v>
      </c>
      <c r="AL821" s="86" t="s">
        <v>1601</v>
      </c>
      <c r="AM821" s="85" t="s">
        <v>1786</v>
      </c>
      <c r="AN821" s="85" t="s">
        <v>131</v>
      </c>
      <c r="AO821" s="85" t="s">
        <v>131</v>
      </c>
      <c r="AP821" s="85" t="s">
        <v>131</v>
      </c>
      <c r="AQ821" s="75" t="s">
        <v>1841</v>
      </c>
      <c r="AR821" s="53" t="str">
        <f t="shared" si="512"/>
        <v>86219 - Colon</v>
      </c>
      <c r="AS821" s="85" t="s">
        <v>1670</v>
      </c>
      <c r="AT821" s="85">
        <v>3218513534</v>
      </c>
      <c r="AU821" s="85" t="s">
        <v>1219</v>
      </c>
      <c r="AV821" s="85"/>
      <c r="AW821" s="85"/>
      <c r="AX821" s="85"/>
      <c r="AY821" s="85"/>
      <c r="AZ821" s="85"/>
      <c r="BA821" s="85">
        <v>86</v>
      </c>
      <c r="BB821" s="85" t="s">
        <v>1778</v>
      </c>
      <c r="BC821" s="85">
        <v>86219</v>
      </c>
      <c r="BD821" s="85" t="s">
        <v>1670</v>
      </c>
      <c r="BE821" s="89">
        <v>860010017201</v>
      </c>
      <c r="BF821" t="s">
        <v>1079</v>
      </c>
      <c r="BG821" s="85" t="s">
        <v>1779</v>
      </c>
      <c r="BH821" s="85" t="s">
        <v>1780</v>
      </c>
      <c r="BI821" s="85">
        <v>4201616</v>
      </c>
      <c r="BJ821" s="85"/>
      <c r="BK821" s="85"/>
      <c r="BL821" s="85" t="s">
        <v>807</v>
      </c>
      <c r="BM821" s="75" t="s">
        <v>807</v>
      </c>
      <c r="BN821" s="75" t="s">
        <v>807</v>
      </c>
      <c r="BO821" s="91">
        <v>0</v>
      </c>
      <c r="BP821" s="85" t="s">
        <v>132</v>
      </c>
      <c r="BQ821" s="85" t="s">
        <v>132</v>
      </c>
      <c r="BR821" s="85" t="s">
        <v>807</v>
      </c>
      <c r="BS821" s="85" t="s">
        <v>807</v>
      </c>
      <c r="BT821" s="87">
        <v>44818</v>
      </c>
      <c r="BU821" s="85" t="s">
        <v>1677</v>
      </c>
      <c r="BV821" s="85" t="s">
        <v>130</v>
      </c>
      <c r="BW821" s="158"/>
      <c r="BX821" s="85"/>
      <c r="BY821" s="85" t="s">
        <v>807</v>
      </c>
      <c r="BZ821" s="85" t="s">
        <v>807</v>
      </c>
      <c r="CA821" s="85" t="s">
        <v>807</v>
      </c>
      <c r="CB821" s="85"/>
      <c r="CC821" s="85"/>
      <c r="CD821" s="85"/>
      <c r="CE821" s="88" t="s">
        <v>1681</v>
      </c>
      <c r="CF821" s="80" t="str">
        <f t="shared" si="530"/>
        <v>HTA</v>
      </c>
      <c r="CG821" s="98"/>
      <c r="CH821" s="98"/>
      <c r="CI821" s="50" t="e">
        <f t="shared" si="497"/>
        <v>#DIV/0!</v>
      </c>
      <c r="CJ821" s="18" t="str">
        <f t="shared" si="498"/>
        <v>SIN DATO</v>
      </c>
      <c r="CK821" s="95" t="e">
        <f>Hoja1!L823</f>
        <v>#NUM!</v>
      </c>
      <c r="CL821" s="10" t="s">
        <v>807</v>
      </c>
      <c r="CM821" s="94" t="s">
        <v>1221</v>
      </c>
      <c r="CN821" s="92"/>
      <c r="CO821" s="75">
        <v>1</v>
      </c>
      <c r="CP821" s="119" t="str">
        <f t="shared" si="535"/>
        <v>01/01/1800</v>
      </c>
      <c r="CQ821" s="75">
        <v>2</v>
      </c>
      <c r="CR821" s="65" t="s">
        <v>1222</v>
      </c>
      <c r="CS821" s="75">
        <v>0</v>
      </c>
      <c r="CT821" s="110" t="s">
        <v>131</v>
      </c>
      <c r="CU821" s="93" t="s">
        <v>807</v>
      </c>
      <c r="CV821" s="92"/>
      <c r="CW821" s="92"/>
      <c r="CX821" s="92"/>
      <c r="CY821" s="93" t="s">
        <v>807</v>
      </c>
      <c r="CZ821" s="75" t="s">
        <v>807</v>
      </c>
      <c r="DA821" s="75" t="s">
        <v>807</v>
      </c>
      <c r="DB821" s="92">
        <v>0</v>
      </c>
      <c r="DC821" s="75" t="str">
        <f t="shared" si="499"/>
        <v/>
      </c>
      <c r="DD821" s="16" t="str">
        <f t="shared" si="500"/>
        <v/>
      </c>
      <c r="DE821" s="16" t="str">
        <f t="shared" si="501"/>
        <v/>
      </c>
      <c r="DF821" s="16" t="str">
        <f t="shared" si="516"/>
        <v/>
      </c>
      <c r="DG821" s="16" t="str">
        <f t="shared" si="514"/>
        <v xml:space="preserve"> +  +  + </v>
      </c>
      <c r="DH821" s="16" t="str">
        <f t="shared" si="534"/>
        <v>HTA</v>
      </c>
      <c r="DI821" s="98"/>
      <c r="DJ821" s="75" t="str">
        <f t="shared" si="502"/>
        <v>NO</v>
      </c>
      <c r="DL821" s="98"/>
      <c r="DM821" s="98"/>
      <c r="DN821" s="75" t="str">
        <f t="shared" si="503"/>
        <v>NO</v>
      </c>
      <c r="DO821" s="98"/>
      <c r="DP821" s="75" t="str">
        <f t="shared" si="504"/>
        <v>NO</v>
      </c>
      <c r="DQ821" s="98"/>
      <c r="DR821" s="75" t="str">
        <f t="shared" si="505"/>
        <v>NO</v>
      </c>
      <c r="DS821" s="98"/>
      <c r="DT821" s="75" t="str">
        <f t="shared" si="506"/>
        <v>NO</v>
      </c>
      <c r="DU821" s="98"/>
      <c r="DV821" s="75" t="str">
        <f t="shared" si="507"/>
        <v>NO</v>
      </c>
      <c r="DW821" s="98"/>
      <c r="DX821" s="75" t="str">
        <f t="shared" si="508"/>
        <v>NO</v>
      </c>
      <c r="DY821" s="98"/>
      <c r="DZ821" s="75" t="str">
        <f t="shared" si="509"/>
        <v>NO</v>
      </c>
      <c r="EA821" s="98"/>
      <c r="EB821" s="75" t="str">
        <f t="shared" si="510"/>
        <v>NO</v>
      </c>
      <c r="EC821" s="98" t="s">
        <v>807</v>
      </c>
      <c r="ED821" s="92" t="s">
        <v>1530</v>
      </c>
      <c r="EE821" s="92"/>
      <c r="EF821" s="98" t="s">
        <v>807</v>
      </c>
      <c r="EG821" s="92"/>
      <c r="EH821" s="92"/>
      <c r="EI821" s="99" t="s">
        <v>807</v>
      </c>
      <c r="EJ821" s="99"/>
      <c r="EK821" s="92"/>
      <c r="EL821" s="92"/>
      <c r="EM821" s="100"/>
      <c r="EN821" s="99"/>
      <c r="EO821" s="106"/>
      <c r="EP821" s="92"/>
      <c r="EQ821" s="92"/>
      <c r="ER821" s="99">
        <f t="shared" si="532"/>
        <v>0</v>
      </c>
      <c r="ES821" s="99"/>
      <c r="ET821" s="192"/>
      <c r="EU821" s="92"/>
      <c r="EV821" s="92"/>
      <c r="EW821" s="106"/>
      <c r="EX821" s="92"/>
      <c r="EY821" s="92"/>
      <c r="EZ821" s="92"/>
      <c r="FA821" s="99"/>
      <c r="FB821" s="99"/>
      <c r="FC821" s="92"/>
      <c r="FD821" s="92"/>
      <c r="FE821" s="92"/>
      <c r="FF821" s="92"/>
      <c r="FG821" s="106"/>
      <c r="FH821" s="92"/>
      <c r="FI821" s="92"/>
      <c r="FJ821" s="94"/>
      <c r="FK821" s="92"/>
      <c r="FL821" s="98">
        <v>44818</v>
      </c>
      <c r="FM821" s="98" t="s">
        <v>1530</v>
      </c>
      <c r="FN821" s="98">
        <v>44909</v>
      </c>
      <c r="FO821" s="107"/>
      <c r="FP821" s="107" t="s">
        <v>807</v>
      </c>
      <c r="FQ821" s="107" t="s">
        <v>807</v>
      </c>
      <c r="FR821" s="107" t="s">
        <v>807</v>
      </c>
      <c r="FS821" s="107" t="s">
        <v>807</v>
      </c>
      <c r="FT821" s="107" t="s">
        <v>807</v>
      </c>
      <c r="FU821" s="92"/>
      <c r="GM821" s="99"/>
    </row>
    <row r="822" spans="1:195" s="75" customFormat="1" x14ac:dyDescent="0.25">
      <c r="A822" s="85">
        <v>2022</v>
      </c>
      <c r="B822" s="76">
        <v>44926</v>
      </c>
      <c r="C822" s="85" t="s">
        <v>121</v>
      </c>
      <c r="D822" s="85" t="s">
        <v>122</v>
      </c>
      <c r="E822" s="85" t="s">
        <v>123</v>
      </c>
      <c r="F822" s="77">
        <f t="shared" si="515"/>
        <v>821</v>
      </c>
      <c r="G822" s="85" t="s">
        <v>1586</v>
      </c>
      <c r="H822" s="85">
        <v>86</v>
      </c>
      <c r="I822" s="85" t="s">
        <v>797</v>
      </c>
      <c r="J822" s="217" t="s">
        <v>800</v>
      </c>
      <c r="K822" s="77" t="str">
        <f>VLOOKUP(J822,[1]CodMpios!$B$1075:$E$1087,4,FALSE)</f>
        <v>86001 - Mocoa</v>
      </c>
      <c r="L822" s="77" t="str">
        <f>VLOOKUP($J822,[1]Coord_Mpios_X_Y!$B$102:$K$114,9,FALSE)</f>
        <v>1,228574994655</v>
      </c>
      <c r="M822" s="77" t="str">
        <f>VLOOKUP($J822,[1]Coord_Mpios_X_Y!$B$102:$K$114,10,FALSE)</f>
        <v>-76,684362183288</v>
      </c>
      <c r="N822" s="86" t="s">
        <v>1775</v>
      </c>
      <c r="O822" s="86" t="s">
        <v>1776</v>
      </c>
      <c r="P822" s="218"/>
      <c r="Q822" s="85" t="s">
        <v>126</v>
      </c>
      <c r="R822" s="85">
        <v>41105623</v>
      </c>
      <c r="S822" s="62" t="str">
        <f t="shared" si="496"/>
        <v>CC41105623</v>
      </c>
      <c r="T822" s="85" t="s">
        <v>631</v>
      </c>
      <c r="U822" s="85" t="s">
        <v>1343</v>
      </c>
      <c r="V822" s="85" t="s">
        <v>558</v>
      </c>
      <c r="W822" s="85" t="s">
        <v>530</v>
      </c>
      <c r="X822" s="87">
        <v>21766</v>
      </c>
      <c r="Y822" s="89">
        <f t="shared" si="511"/>
        <v>59</v>
      </c>
      <c r="Z822" s="63">
        <f>VLOOKUP($Y822,[1]Edades!$A$3:$H$153,4,FALSE)</f>
        <v>5</v>
      </c>
      <c r="AA822" s="63" t="str">
        <f>VLOOKUP($Y822,[1]Edades!$A$3:$H$153,6,FALSE)</f>
        <v>5 - Adultez</v>
      </c>
      <c r="AB822" s="63">
        <f>VLOOKUP($Y822,[1]Edades!$A$3:$H$153,7,FALSE)</f>
        <v>12</v>
      </c>
      <c r="AC822" s="63" t="str">
        <f>VLOOKUP($Y822,[1]Edades!$A$3:$H$153,8,FALSE)</f>
        <v>55-59</v>
      </c>
      <c r="AD822" s="91" t="s">
        <v>1590</v>
      </c>
      <c r="AE822" s="85">
        <v>2</v>
      </c>
      <c r="AF822" s="85" t="s">
        <v>807</v>
      </c>
      <c r="AG822" s="86" t="s">
        <v>363</v>
      </c>
      <c r="AH822" s="86" t="s">
        <v>130</v>
      </c>
      <c r="AI822" s="85" t="s">
        <v>1595</v>
      </c>
      <c r="AJ822" s="85" t="s">
        <v>1591</v>
      </c>
      <c r="AK822" s="86" t="s">
        <v>1775</v>
      </c>
      <c r="AL822" s="86" t="s">
        <v>1601</v>
      </c>
      <c r="AM822" s="85" t="s">
        <v>1786</v>
      </c>
      <c r="AN822" s="85" t="s">
        <v>131</v>
      </c>
      <c r="AO822" s="85" t="s">
        <v>131</v>
      </c>
      <c r="AP822" s="85" t="s">
        <v>131</v>
      </c>
      <c r="AQ822" s="75" t="s">
        <v>1841</v>
      </c>
      <c r="AR822" s="53" t="str">
        <f t="shared" si="512"/>
        <v>86001 - Mocoa</v>
      </c>
      <c r="AS822" s="85" t="s">
        <v>1671</v>
      </c>
      <c r="AT822" s="85">
        <v>3115999561</v>
      </c>
      <c r="AU822" s="85" t="s">
        <v>1219</v>
      </c>
      <c r="AV822" s="85"/>
      <c r="AW822" s="85"/>
      <c r="AX822" s="85"/>
      <c r="AY822" s="85"/>
      <c r="AZ822" s="85"/>
      <c r="BA822" s="85">
        <v>86</v>
      </c>
      <c r="BB822" s="85" t="s">
        <v>1778</v>
      </c>
      <c r="BC822" s="85">
        <v>86001</v>
      </c>
      <c r="BD822" s="85" t="s">
        <v>1586</v>
      </c>
      <c r="BE822" s="89">
        <v>860010017201</v>
      </c>
      <c r="BF822" s="49" t="s">
        <v>1079</v>
      </c>
      <c r="BG822" s="85" t="s">
        <v>1779</v>
      </c>
      <c r="BH822" s="85" t="s">
        <v>1780</v>
      </c>
      <c r="BI822" s="85">
        <v>4201616</v>
      </c>
      <c r="BJ822" s="85"/>
      <c r="BK822" s="85"/>
      <c r="BL822" s="85" t="s">
        <v>807</v>
      </c>
      <c r="BM822" s="85" t="s">
        <v>132</v>
      </c>
      <c r="BN822" s="85" t="s">
        <v>132</v>
      </c>
      <c r="BO822" s="91">
        <v>0</v>
      </c>
      <c r="BP822" s="85" t="s">
        <v>132</v>
      </c>
      <c r="BQ822" s="85" t="s">
        <v>132</v>
      </c>
      <c r="BR822" s="127" t="s">
        <v>2241</v>
      </c>
      <c r="BS822" s="85" t="s">
        <v>132</v>
      </c>
      <c r="BT822" s="115">
        <v>44869</v>
      </c>
      <c r="BU822" s="85" t="s">
        <v>1677</v>
      </c>
      <c r="BV822" s="85" t="s">
        <v>130</v>
      </c>
      <c r="BW822" s="85" t="s">
        <v>807</v>
      </c>
      <c r="BX822" s="85" t="s">
        <v>132</v>
      </c>
      <c r="BY822" s="85" t="s">
        <v>132</v>
      </c>
      <c r="BZ822" s="85" t="s">
        <v>130</v>
      </c>
      <c r="CA822" s="85" t="s">
        <v>132</v>
      </c>
      <c r="CB822" s="85" t="s">
        <v>132</v>
      </c>
      <c r="CC822" s="85" t="s">
        <v>132</v>
      </c>
      <c r="CD822" s="85" t="s">
        <v>132</v>
      </c>
      <c r="CE822" s="85" t="s">
        <v>1681</v>
      </c>
      <c r="CF822" s="85" t="s">
        <v>132</v>
      </c>
      <c r="CG822" s="92">
        <v>63</v>
      </c>
      <c r="CH822" s="92">
        <v>150</v>
      </c>
      <c r="CI822" s="50">
        <f t="shared" si="497"/>
        <v>28</v>
      </c>
      <c r="CJ822" s="18" t="str">
        <f t="shared" si="498"/>
        <v>SOBREPESO</v>
      </c>
      <c r="CK822" s="95">
        <f>Hoja1!L824</f>
        <v>28</v>
      </c>
      <c r="CL822" s="10" t="s">
        <v>1115</v>
      </c>
      <c r="CM822" s="98">
        <v>44875</v>
      </c>
      <c r="CN822" s="92"/>
      <c r="CO822" s="75">
        <v>1</v>
      </c>
      <c r="CP822" s="97">
        <v>44875</v>
      </c>
      <c r="CQ822" s="75">
        <v>2</v>
      </c>
      <c r="CR822" s="65" t="s">
        <v>1222</v>
      </c>
      <c r="CS822" s="75">
        <v>0</v>
      </c>
      <c r="CT822" s="92" t="s">
        <v>131</v>
      </c>
      <c r="CU822" s="92" t="s">
        <v>132</v>
      </c>
      <c r="CV822" s="92"/>
      <c r="CW822" s="92">
        <v>120</v>
      </c>
      <c r="CX822" s="92">
        <v>70</v>
      </c>
      <c r="CY822" s="93" t="s">
        <v>131</v>
      </c>
      <c r="CZ822" s="92" t="s">
        <v>130</v>
      </c>
      <c r="DA822" s="92" t="s">
        <v>130</v>
      </c>
      <c r="DB822" s="92">
        <v>1</v>
      </c>
      <c r="DC822" s="75" t="str">
        <f t="shared" si="499"/>
        <v/>
      </c>
      <c r="DD822" s="16" t="str">
        <f t="shared" si="500"/>
        <v/>
      </c>
      <c r="DE822" s="16" t="str">
        <f t="shared" si="501"/>
        <v/>
      </c>
      <c r="DF822" s="16" t="str">
        <f t="shared" si="516"/>
        <v/>
      </c>
      <c r="DG822" s="16" t="str">
        <f t="shared" si="514"/>
        <v xml:space="preserve"> +  +  + </v>
      </c>
      <c r="DH822" s="16" t="str">
        <f t="shared" si="534"/>
        <v>HTA</v>
      </c>
      <c r="DI822" s="98"/>
      <c r="DJ822" s="75" t="str">
        <f t="shared" si="502"/>
        <v>NO</v>
      </c>
      <c r="DL822" s="98"/>
      <c r="DM822" s="98">
        <v>44869</v>
      </c>
      <c r="DN822" s="75" t="str">
        <f t="shared" si="503"/>
        <v>SI</v>
      </c>
      <c r="DO822" s="98"/>
      <c r="DP822" s="75" t="str">
        <f t="shared" si="504"/>
        <v>NO</v>
      </c>
      <c r="DQ822" s="98"/>
      <c r="DR822" s="75" t="str">
        <f t="shared" si="505"/>
        <v>NO</v>
      </c>
      <c r="DS822" s="98"/>
      <c r="DT822" s="75" t="str">
        <f t="shared" si="506"/>
        <v>NO</v>
      </c>
      <c r="DU822" s="98"/>
      <c r="DV822" s="75" t="str">
        <f t="shared" si="507"/>
        <v>NO</v>
      </c>
      <c r="DW822" s="98"/>
      <c r="DX822" s="75" t="str">
        <f t="shared" si="508"/>
        <v>NO</v>
      </c>
      <c r="DY822" s="98"/>
      <c r="DZ822" s="75" t="str">
        <f t="shared" si="509"/>
        <v>NO</v>
      </c>
      <c r="EA822" s="98"/>
      <c r="EB822" s="75" t="str">
        <f t="shared" si="510"/>
        <v>NO</v>
      </c>
      <c r="EC822" s="98" t="s">
        <v>132</v>
      </c>
      <c r="ED822" s="92" t="s">
        <v>1530</v>
      </c>
      <c r="EE822" s="92" t="s">
        <v>807</v>
      </c>
      <c r="EF822" s="92" t="s">
        <v>1814</v>
      </c>
      <c r="EG822" s="92">
        <v>98</v>
      </c>
      <c r="EH822" s="99" t="s">
        <v>131</v>
      </c>
      <c r="EI822" s="92">
        <v>1</v>
      </c>
      <c r="EJ822" s="92"/>
      <c r="EK822" s="92"/>
      <c r="EL822" s="92">
        <v>0.57999999999999996</v>
      </c>
      <c r="EM822" s="100"/>
      <c r="EN822" s="99">
        <v>102</v>
      </c>
      <c r="EO822" s="106"/>
      <c r="EP822" s="92">
        <v>171</v>
      </c>
      <c r="EQ822" s="92"/>
      <c r="ER822" s="92">
        <v>92</v>
      </c>
      <c r="ES822" s="92"/>
      <c r="ET822" s="192">
        <v>49</v>
      </c>
      <c r="EU822" s="92"/>
      <c r="EV822" s="92">
        <v>150</v>
      </c>
      <c r="EW822" s="92"/>
      <c r="EX822" s="92"/>
      <c r="EY822" s="92"/>
      <c r="EZ822" s="92"/>
      <c r="FA822" s="99"/>
      <c r="FB822" s="99"/>
      <c r="FC822" s="92"/>
      <c r="FD822" s="92"/>
      <c r="FE822" s="92"/>
      <c r="FF822" s="92"/>
      <c r="FG822" s="92"/>
      <c r="FH822" s="92"/>
      <c r="FI822" s="98">
        <v>44825</v>
      </c>
      <c r="FJ822" s="94" t="s">
        <v>1712</v>
      </c>
      <c r="FK822" s="92"/>
      <c r="FL822" s="98">
        <v>44875</v>
      </c>
      <c r="FM822" s="98" t="s">
        <v>1530</v>
      </c>
      <c r="FN822" s="98">
        <v>44905</v>
      </c>
      <c r="FO822" s="107"/>
      <c r="FP822" s="92" t="s">
        <v>130</v>
      </c>
      <c r="FQ822" s="92" t="s">
        <v>132</v>
      </c>
      <c r="FR822" s="92" t="s">
        <v>132</v>
      </c>
      <c r="FS822" s="92" t="s">
        <v>132</v>
      </c>
      <c r="FT822" s="92" t="s">
        <v>132</v>
      </c>
      <c r="FU822" s="92"/>
      <c r="GM822" s="99"/>
    </row>
    <row r="823" spans="1:195" s="75" customFormat="1" x14ac:dyDescent="0.25">
      <c r="A823" s="85">
        <v>2022</v>
      </c>
      <c r="B823" s="76">
        <v>44926</v>
      </c>
      <c r="C823" s="85" t="s">
        <v>121</v>
      </c>
      <c r="D823" s="85" t="s">
        <v>122</v>
      </c>
      <c r="E823" s="85" t="s">
        <v>123</v>
      </c>
      <c r="F823" s="77">
        <f t="shared" si="515"/>
        <v>822</v>
      </c>
      <c r="G823" s="85" t="s">
        <v>1586</v>
      </c>
      <c r="H823" s="85">
        <v>86</v>
      </c>
      <c r="I823" s="85" t="s">
        <v>797</v>
      </c>
      <c r="J823" s="217" t="s">
        <v>800</v>
      </c>
      <c r="K823" s="77" t="str">
        <f>VLOOKUP(J823,[1]CodMpios!$B$1075:$E$1087,4,FALSE)</f>
        <v>86001 - Mocoa</v>
      </c>
      <c r="L823" s="77" t="str">
        <f>VLOOKUP($J823,[1]Coord_Mpios_X_Y!$B$102:$K$114,9,FALSE)</f>
        <v>1,228574994655</v>
      </c>
      <c r="M823" s="77" t="str">
        <f>VLOOKUP($J823,[1]Coord_Mpios_X_Y!$B$102:$K$114,10,FALSE)</f>
        <v>-76,684362183288</v>
      </c>
      <c r="N823" s="86" t="s">
        <v>1775</v>
      </c>
      <c r="O823" s="86" t="s">
        <v>1776</v>
      </c>
      <c r="P823" s="218"/>
      <c r="Q823" s="85" t="s">
        <v>126</v>
      </c>
      <c r="R823" s="108">
        <v>27358997</v>
      </c>
      <c r="S823" s="62" t="str">
        <f t="shared" si="496"/>
        <v>CC27358997</v>
      </c>
      <c r="T823" s="85" t="s">
        <v>753</v>
      </c>
      <c r="U823" s="85" t="s">
        <v>389</v>
      </c>
      <c r="V823" s="85" t="s">
        <v>630</v>
      </c>
      <c r="W823" s="85" t="s">
        <v>146</v>
      </c>
      <c r="X823" s="87">
        <v>20849</v>
      </c>
      <c r="Y823" s="89">
        <f t="shared" si="511"/>
        <v>57</v>
      </c>
      <c r="Z823" s="63">
        <f>VLOOKUP($Y823,[1]Edades!$A$3:$H$153,4,FALSE)</f>
        <v>5</v>
      </c>
      <c r="AA823" s="63" t="str">
        <f>VLOOKUP($Y823,[1]Edades!$A$3:$H$153,6,FALSE)</f>
        <v>5 - Adultez</v>
      </c>
      <c r="AB823" s="63">
        <f>VLOOKUP($Y823,[1]Edades!$A$3:$H$153,7,FALSE)</f>
        <v>12</v>
      </c>
      <c r="AC823" s="63" t="str">
        <f>VLOOKUP($Y823,[1]Edades!$A$3:$H$153,8,FALSE)</f>
        <v>55-59</v>
      </c>
      <c r="AD823" s="85" t="s">
        <v>1589</v>
      </c>
      <c r="AE823" s="85">
        <v>1</v>
      </c>
      <c r="AF823" s="85" t="s">
        <v>807</v>
      </c>
      <c r="AG823" s="86" t="s">
        <v>1777</v>
      </c>
      <c r="AH823" s="85" t="s">
        <v>807</v>
      </c>
      <c r="AI823" s="85" t="s">
        <v>2238</v>
      </c>
      <c r="AJ823" s="85" t="s">
        <v>807</v>
      </c>
      <c r="AK823" s="86" t="s">
        <v>1775</v>
      </c>
      <c r="AL823" s="86" t="s">
        <v>1601</v>
      </c>
      <c r="AM823" s="85" t="s">
        <v>1786</v>
      </c>
      <c r="AN823" s="85" t="s">
        <v>131</v>
      </c>
      <c r="AO823" s="85" t="s">
        <v>131</v>
      </c>
      <c r="AP823" s="85" t="s">
        <v>131</v>
      </c>
      <c r="AQ823" s="75" t="s">
        <v>1841</v>
      </c>
      <c r="AR823" s="53" t="str">
        <f t="shared" si="512"/>
        <v>86001 - Mocoa</v>
      </c>
      <c r="AS823" s="85" t="s">
        <v>1672</v>
      </c>
      <c r="AT823" s="85" t="s">
        <v>1673</v>
      </c>
      <c r="AU823" s="85" t="s">
        <v>1219</v>
      </c>
      <c r="AV823" s="85"/>
      <c r="AW823" s="85"/>
      <c r="AX823" s="85"/>
      <c r="AY823" s="85"/>
      <c r="AZ823" s="85"/>
      <c r="BA823" s="85">
        <v>86</v>
      </c>
      <c r="BB823" s="85" t="s">
        <v>1778</v>
      </c>
      <c r="BC823" s="85">
        <v>86001</v>
      </c>
      <c r="BD823" s="85" t="s">
        <v>1586</v>
      </c>
      <c r="BE823" s="89">
        <v>860010017201</v>
      </c>
      <c r="BF823" s="49" t="s">
        <v>1079</v>
      </c>
      <c r="BG823" s="85" t="s">
        <v>1779</v>
      </c>
      <c r="BH823" s="85" t="s">
        <v>1780</v>
      </c>
      <c r="BI823" s="85">
        <v>4201616</v>
      </c>
      <c r="BJ823" s="85"/>
      <c r="BK823" s="85"/>
      <c r="BL823" s="85" t="s">
        <v>807</v>
      </c>
      <c r="BM823" s="85" t="s">
        <v>130</v>
      </c>
      <c r="BN823" s="85" t="s">
        <v>132</v>
      </c>
      <c r="BO823" s="91">
        <v>0</v>
      </c>
      <c r="BP823" s="85" t="s">
        <v>132</v>
      </c>
      <c r="BQ823" s="85" t="s">
        <v>130</v>
      </c>
      <c r="BR823" s="85" t="s">
        <v>1676</v>
      </c>
      <c r="BS823" s="85" t="s">
        <v>132</v>
      </c>
      <c r="BT823" s="115">
        <v>44849</v>
      </c>
      <c r="BU823" s="85" t="s">
        <v>1677</v>
      </c>
      <c r="BV823" s="85" t="s">
        <v>130</v>
      </c>
      <c r="BW823" s="158" t="s">
        <v>2169</v>
      </c>
      <c r="BX823" s="85" t="s">
        <v>132</v>
      </c>
      <c r="BY823" s="85" t="s">
        <v>132</v>
      </c>
      <c r="BZ823" s="85" t="s">
        <v>130</v>
      </c>
      <c r="CA823" s="85" t="s">
        <v>132</v>
      </c>
      <c r="CB823" s="85" t="s">
        <v>132</v>
      </c>
      <c r="CC823" s="85" t="s">
        <v>132</v>
      </c>
      <c r="CD823" s="85" t="s">
        <v>132</v>
      </c>
      <c r="CE823" s="85" t="s">
        <v>1681</v>
      </c>
      <c r="CF823" s="85" t="s">
        <v>132</v>
      </c>
      <c r="CG823" s="92">
        <v>54</v>
      </c>
      <c r="CH823" s="92">
        <v>124</v>
      </c>
      <c r="CI823" s="50">
        <f t="shared" si="497"/>
        <v>35.119667013527575</v>
      </c>
      <c r="CJ823" s="18" t="str">
        <f t="shared" si="498"/>
        <v>OBESIDAD</v>
      </c>
      <c r="CK823" s="95">
        <f>Hoja1!L825</f>
        <v>1</v>
      </c>
      <c r="CL823" s="10" t="s">
        <v>1112</v>
      </c>
      <c r="CM823" s="97">
        <v>44849</v>
      </c>
      <c r="CN823" s="92"/>
      <c r="CO823" s="75">
        <v>1</v>
      </c>
      <c r="CP823" s="97">
        <v>44849</v>
      </c>
      <c r="CQ823" s="75">
        <v>2</v>
      </c>
      <c r="CR823" s="65" t="s">
        <v>1222</v>
      </c>
      <c r="CS823" s="75">
        <v>0</v>
      </c>
      <c r="CT823" s="127" t="s">
        <v>131</v>
      </c>
      <c r="CU823" s="92" t="s">
        <v>132</v>
      </c>
      <c r="CV823" s="127"/>
      <c r="CW823" s="92">
        <v>120</v>
      </c>
      <c r="CX823" s="92">
        <v>80</v>
      </c>
      <c r="CY823" s="93" t="s">
        <v>131</v>
      </c>
      <c r="CZ823" s="92" t="s">
        <v>130</v>
      </c>
      <c r="DA823" s="92" t="s">
        <v>132</v>
      </c>
      <c r="DB823" s="92">
        <v>0</v>
      </c>
      <c r="DC823" s="75" t="str">
        <f t="shared" si="499"/>
        <v/>
      </c>
      <c r="DD823" s="16" t="str">
        <f t="shared" si="500"/>
        <v/>
      </c>
      <c r="DE823" s="16" t="str">
        <f t="shared" si="501"/>
        <v/>
      </c>
      <c r="DF823" s="16" t="str">
        <f t="shared" si="516"/>
        <v/>
      </c>
      <c r="DG823" s="16" t="str">
        <f t="shared" si="514"/>
        <v xml:space="preserve"> +  +  + </v>
      </c>
      <c r="DH823" s="16" t="str">
        <f t="shared" si="534"/>
        <v>HTA</v>
      </c>
      <c r="DI823" s="98"/>
      <c r="DJ823" s="75" t="str">
        <f t="shared" si="502"/>
        <v>NO</v>
      </c>
      <c r="DL823" s="98"/>
      <c r="DM823" s="98"/>
      <c r="DN823" s="75" t="str">
        <f t="shared" si="503"/>
        <v>NO</v>
      </c>
      <c r="DO823" s="98"/>
      <c r="DP823" s="75" t="str">
        <f t="shared" si="504"/>
        <v>NO</v>
      </c>
      <c r="DQ823" s="98"/>
      <c r="DR823" s="75" t="str">
        <f t="shared" si="505"/>
        <v>NO</v>
      </c>
      <c r="DS823" s="98"/>
      <c r="DT823" s="75" t="str">
        <f t="shared" si="506"/>
        <v>NO</v>
      </c>
      <c r="DU823" s="98"/>
      <c r="DV823" s="75" t="str">
        <f t="shared" si="507"/>
        <v>NO</v>
      </c>
      <c r="DW823" s="98"/>
      <c r="DX823" s="75" t="str">
        <f t="shared" si="508"/>
        <v>NO</v>
      </c>
      <c r="DY823" s="98"/>
      <c r="DZ823" s="75" t="str">
        <f t="shared" si="509"/>
        <v>NO</v>
      </c>
      <c r="EA823" s="98"/>
      <c r="EB823" s="75" t="str">
        <f t="shared" si="510"/>
        <v>NO</v>
      </c>
      <c r="EC823" s="98" t="s">
        <v>132</v>
      </c>
      <c r="ED823" s="92" t="s">
        <v>1530</v>
      </c>
      <c r="EE823" s="92" t="s">
        <v>132</v>
      </c>
      <c r="EF823" s="92" t="s">
        <v>1814</v>
      </c>
      <c r="EG823" s="92">
        <v>51.4</v>
      </c>
      <c r="EH823" s="92" t="s">
        <v>1793</v>
      </c>
      <c r="EI823" s="92">
        <v>3</v>
      </c>
      <c r="EJ823" s="92"/>
      <c r="EK823" s="98">
        <v>44853</v>
      </c>
      <c r="EL823" s="92">
        <v>0.93</v>
      </c>
      <c r="EM823" s="100">
        <v>44853</v>
      </c>
      <c r="EN823" s="102">
        <v>108</v>
      </c>
      <c r="EO823" s="98">
        <v>44853</v>
      </c>
      <c r="EP823" s="92">
        <v>80</v>
      </c>
      <c r="EQ823" s="98">
        <v>44853</v>
      </c>
      <c r="ER823" s="92">
        <v>90.04</v>
      </c>
      <c r="ES823" s="98">
        <v>44853</v>
      </c>
      <c r="ET823" s="192">
        <v>64.5</v>
      </c>
      <c r="EU823" s="98">
        <v>44853</v>
      </c>
      <c r="EV823" s="92">
        <v>72.88</v>
      </c>
      <c r="EW823" s="98">
        <v>44853</v>
      </c>
      <c r="EX823" s="94">
        <v>26.5</v>
      </c>
      <c r="EY823" s="94"/>
      <c r="EZ823" s="92"/>
      <c r="FA823" s="98">
        <v>44853</v>
      </c>
      <c r="FB823" s="102" t="s">
        <v>1799</v>
      </c>
      <c r="FC823" s="98">
        <v>44853</v>
      </c>
      <c r="FD823" s="92">
        <v>4.16</v>
      </c>
      <c r="FE823" s="98">
        <v>44853</v>
      </c>
      <c r="FF823" s="92">
        <v>12.9</v>
      </c>
      <c r="FG823" s="98">
        <v>44853</v>
      </c>
      <c r="FH823" s="92">
        <v>48.68</v>
      </c>
      <c r="FI823" s="98">
        <v>44853</v>
      </c>
      <c r="FJ823" s="94" t="s">
        <v>1712</v>
      </c>
      <c r="FK823" s="92">
        <v>86</v>
      </c>
      <c r="FL823" s="98">
        <v>44880</v>
      </c>
      <c r="FM823" s="98" t="s">
        <v>1530</v>
      </c>
      <c r="FN823" s="98">
        <v>44972</v>
      </c>
      <c r="FO823" s="107"/>
      <c r="FP823" s="92" t="s">
        <v>132</v>
      </c>
      <c r="FQ823" s="92" t="s">
        <v>132</v>
      </c>
      <c r="FR823" s="92" t="s">
        <v>132</v>
      </c>
      <c r="FS823" s="92" t="s">
        <v>132</v>
      </c>
      <c r="FT823" s="92" t="s">
        <v>132</v>
      </c>
      <c r="FU823" s="92"/>
      <c r="GM823" s="102"/>
    </row>
    <row r="824" spans="1:195" s="75" customFormat="1" x14ac:dyDescent="0.25">
      <c r="A824" s="85">
        <v>2022</v>
      </c>
      <c r="B824" s="76">
        <v>44926</v>
      </c>
      <c r="C824" s="85" t="s">
        <v>121</v>
      </c>
      <c r="D824" s="85" t="s">
        <v>122</v>
      </c>
      <c r="E824" s="85" t="s">
        <v>123</v>
      </c>
      <c r="F824" s="77">
        <f t="shared" si="515"/>
        <v>823</v>
      </c>
      <c r="G824" s="85" t="s">
        <v>1586</v>
      </c>
      <c r="H824" s="85">
        <v>86</v>
      </c>
      <c r="I824" s="85" t="s">
        <v>797</v>
      </c>
      <c r="J824" s="217" t="s">
        <v>800</v>
      </c>
      <c r="K824" s="77" t="str">
        <f>VLOOKUP(J824,[1]CodMpios!$B$1075:$E$1087,4,FALSE)</f>
        <v>86001 - Mocoa</v>
      </c>
      <c r="L824" s="77" t="str">
        <f>VLOOKUP($J824,[1]Coord_Mpios_X_Y!$B$102:$K$114,9,FALSE)</f>
        <v>1,228574994655</v>
      </c>
      <c r="M824" s="77" t="str">
        <f>VLOOKUP($J824,[1]Coord_Mpios_X_Y!$B$102:$K$114,10,FALSE)</f>
        <v>-76,684362183288</v>
      </c>
      <c r="N824" s="86" t="s">
        <v>1775</v>
      </c>
      <c r="O824" s="86" t="s">
        <v>1776</v>
      </c>
      <c r="P824" s="218"/>
      <c r="Q824" s="85" t="s">
        <v>126</v>
      </c>
      <c r="R824" s="108">
        <v>27359858</v>
      </c>
      <c r="S824" s="62" t="str">
        <f t="shared" si="496"/>
        <v>CC27359858</v>
      </c>
      <c r="T824" s="85" t="s">
        <v>1587</v>
      </c>
      <c r="U824" s="85" t="s">
        <v>267</v>
      </c>
      <c r="V824" s="85" t="s">
        <v>558</v>
      </c>
      <c r="W824" s="85" t="s">
        <v>134</v>
      </c>
      <c r="X824" s="87">
        <v>21382</v>
      </c>
      <c r="Y824" s="89">
        <f t="shared" si="511"/>
        <v>58</v>
      </c>
      <c r="Z824" s="63">
        <f>VLOOKUP($Y824,[1]Edades!$A$3:$H$153,4,FALSE)</f>
        <v>5</v>
      </c>
      <c r="AA824" s="63" t="str">
        <f>VLOOKUP($Y824,[1]Edades!$A$3:$H$153,6,FALSE)</f>
        <v>5 - Adultez</v>
      </c>
      <c r="AB824" s="63">
        <f>VLOOKUP($Y824,[1]Edades!$A$3:$H$153,7,FALSE)</f>
        <v>12</v>
      </c>
      <c r="AC824" s="63" t="str">
        <f>VLOOKUP($Y824,[1]Edades!$A$3:$H$153,8,FALSE)</f>
        <v>55-59</v>
      </c>
      <c r="AD824" s="91" t="s">
        <v>1590</v>
      </c>
      <c r="AE824" s="85">
        <v>2</v>
      </c>
      <c r="AF824" s="85" t="s">
        <v>807</v>
      </c>
      <c r="AG824" s="128" t="s">
        <v>132</v>
      </c>
      <c r="AH824" s="128" t="s">
        <v>132</v>
      </c>
      <c r="AI824" s="85" t="s">
        <v>1596</v>
      </c>
      <c r="AJ824" s="127" t="s">
        <v>1591</v>
      </c>
      <c r="AK824" s="127" t="s">
        <v>1775</v>
      </c>
      <c r="AL824" s="128" t="s">
        <v>1600</v>
      </c>
      <c r="AM824" s="85" t="s">
        <v>1786</v>
      </c>
      <c r="AN824" s="85" t="s">
        <v>131</v>
      </c>
      <c r="AO824" s="85" t="s">
        <v>131</v>
      </c>
      <c r="AP824" s="85" t="s">
        <v>131</v>
      </c>
      <c r="AQ824" s="128" t="s">
        <v>1841</v>
      </c>
      <c r="AR824" s="53" t="str">
        <f t="shared" si="512"/>
        <v>86001 - Mocoa</v>
      </c>
      <c r="AS824" s="88" t="s">
        <v>1674</v>
      </c>
      <c r="AT824" s="88">
        <v>3143954101</v>
      </c>
      <c r="AU824" s="85" t="s">
        <v>1219</v>
      </c>
      <c r="AV824" s="85"/>
      <c r="AW824" s="85"/>
      <c r="AX824" s="85"/>
      <c r="AY824" s="85"/>
      <c r="AZ824" s="85"/>
      <c r="BA824" s="85">
        <v>86</v>
      </c>
      <c r="BB824" s="85" t="s">
        <v>1778</v>
      </c>
      <c r="BC824" s="85">
        <v>86001</v>
      </c>
      <c r="BD824" s="85" t="s">
        <v>1586</v>
      </c>
      <c r="BE824" s="89">
        <v>860010017201</v>
      </c>
      <c r="BF824" s="49" t="s">
        <v>1079</v>
      </c>
      <c r="BG824" s="85" t="s">
        <v>1779</v>
      </c>
      <c r="BH824" s="85" t="s">
        <v>1780</v>
      </c>
      <c r="BI824" s="85">
        <v>4201616</v>
      </c>
      <c r="BJ824" s="85"/>
      <c r="BK824" s="85"/>
      <c r="BL824" s="127" t="s">
        <v>1096</v>
      </c>
      <c r="BM824" s="148" t="s">
        <v>130</v>
      </c>
      <c r="BN824" s="148" t="s">
        <v>132</v>
      </c>
      <c r="BO824" s="91">
        <v>0</v>
      </c>
      <c r="BP824" s="127" t="s">
        <v>132</v>
      </c>
      <c r="BQ824" s="127" t="s">
        <v>132</v>
      </c>
      <c r="BR824" s="127" t="s">
        <v>807</v>
      </c>
      <c r="BS824" s="127" t="s">
        <v>132</v>
      </c>
      <c r="BT824" s="134">
        <v>44888</v>
      </c>
      <c r="BU824" s="127" t="s">
        <v>1677</v>
      </c>
      <c r="BV824" s="127" t="s">
        <v>130</v>
      </c>
      <c r="BW824" s="197" t="s">
        <v>1075</v>
      </c>
      <c r="BX824" s="127" t="s">
        <v>132</v>
      </c>
      <c r="BY824" s="148" t="s">
        <v>132</v>
      </c>
      <c r="BZ824" s="127" t="s">
        <v>130</v>
      </c>
      <c r="CA824" s="127" t="s">
        <v>132</v>
      </c>
      <c r="CB824" s="127" t="s">
        <v>132</v>
      </c>
      <c r="CC824" s="127" t="s">
        <v>132</v>
      </c>
      <c r="CD824" s="148" t="s">
        <v>132</v>
      </c>
      <c r="CE824" s="127" t="s">
        <v>1681</v>
      </c>
      <c r="CF824" s="127" t="s">
        <v>132</v>
      </c>
      <c r="CG824" s="127">
        <v>63</v>
      </c>
      <c r="CH824" s="127">
        <v>145</v>
      </c>
      <c r="CI824" s="50">
        <f t="shared" si="497"/>
        <v>29.964328180737215</v>
      </c>
      <c r="CJ824" s="18" t="str">
        <f t="shared" si="498"/>
        <v>SOBREPESO</v>
      </c>
      <c r="CK824" s="95">
        <f>Hoja1!L826</f>
        <v>19</v>
      </c>
      <c r="CL824" s="10" t="s">
        <v>1113</v>
      </c>
      <c r="CM824" s="136">
        <v>44888</v>
      </c>
      <c r="CN824" s="127"/>
      <c r="CO824" s="75">
        <v>1</v>
      </c>
      <c r="CP824" s="136">
        <v>44888</v>
      </c>
      <c r="CQ824" s="75">
        <v>2</v>
      </c>
      <c r="CR824" s="65" t="s">
        <v>1222</v>
      </c>
      <c r="CS824" s="75">
        <v>0</v>
      </c>
      <c r="CT824" s="127" t="s">
        <v>131</v>
      </c>
      <c r="CU824" s="127" t="s">
        <v>132</v>
      </c>
      <c r="CV824" s="127"/>
      <c r="CW824" s="127">
        <v>140</v>
      </c>
      <c r="CX824" s="127">
        <v>80</v>
      </c>
      <c r="CY824" s="125" t="s">
        <v>131</v>
      </c>
      <c r="CZ824" s="148" t="s">
        <v>130</v>
      </c>
      <c r="DA824" s="127" t="s">
        <v>132</v>
      </c>
      <c r="DB824" s="92">
        <v>0</v>
      </c>
      <c r="DC824" s="75" t="str">
        <f t="shared" si="499"/>
        <v/>
      </c>
      <c r="DD824" s="16" t="str">
        <f t="shared" si="500"/>
        <v/>
      </c>
      <c r="DE824" s="16" t="str">
        <f t="shared" si="501"/>
        <v/>
      </c>
      <c r="DF824" s="16" t="str">
        <f t="shared" si="516"/>
        <v/>
      </c>
      <c r="DG824" s="16" t="str">
        <f t="shared" si="514"/>
        <v xml:space="preserve"> +  +  + </v>
      </c>
      <c r="DH824" s="16" t="str">
        <f t="shared" si="534"/>
        <v>HTA</v>
      </c>
      <c r="DI824" s="127"/>
      <c r="DJ824" s="75" t="str">
        <f t="shared" si="502"/>
        <v>NO</v>
      </c>
      <c r="DL824" s="127"/>
      <c r="DM824" s="134">
        <v>44463</v>
      </c>
      <c r="DN824" s="75" t="str">
        <f t="shared" si="503"/>
        <v>SI</v>
      </c>
      <c r="DO824" s="134"/>
      <c r="DP824" s="75" t="str">
        <f t="shared" si="504"/>
        <v>NO</v>
      </c>
      <c r="DQ824" s="134"/>
      <c r="DR824" s="75" t="str">
        <f t="shared" si="505"/>
        <v>NO</v>
      </c>
      <c r="DS824" s="134"/>
      <c r="DT824" s="75" t="str">
        <f t="shared" si="506"/>
        <v>NO</v>
      </c>
      <c r="DU824" s="134"/>
      <c r="DV824" s="75" t="str">
        <f t="shared" si="507"/>
        <v>NO</v>
      </c>
      <c r="DW824" s="134"/>
      <c r="DX824" s="75" t="str">
        <f t="shared" si="508"/>
        <v>NO</v>
      </c>
      <c r="DY824" s="145"/>
      <c r="DZ824" s="75" t="str">
        <f t="shared" si="509"/>
        <v>NO</v>
      </c>
      <c r="EA824" s="144"/>
      <c r="EB824" s="75" t="str">
        <f t="shared" si="510"/>
        <v>NO</v>
      </c>
      <c r="EC824" s="134" t="s">
        <v>132</v>
      </c>
      <c r="ED824" s="127" t="s">
        <v>1530</v>
      </c>
      <c r="EE824" s="127" t="s">
        <v>131</v>
      </c>
      <c r="EF824" s="127" t="s">
        <v>1845</v>
      </c>
      <c r="EG824" s="127">
        <v>85</v>
      </c>
      <c r="EH824" s="148" t="s">
        <v>807</v>
      </c>
      <c r="EI824" s="127">
        <v>2</v>
      </c>
      <c r="EJ824" s="127"/>
      <c r="EK824" s="145">
        <v>44907</v>
      </c>
      <c r="EL824" s="148">
        <v>0.79</v>
      </c>
      <c r="EM824" s="223">
        <v>44877</v>
      </c>
      <c r="EN824" s="133">
        <v>103.2</v>
      </c>
      <c r="EO824" s="146">
        <v>44877</v>
      </c>
      <c r="EP824" s="148">
        <v>217</v>
      </c>
      <c r="EQ824" s="137">
        <v>44877</v>
      </c>
      <c r="ER824" s="135">
        <v>131.54</v>
      </c>
      <c r="ES824" s="144">
        <v>44877</v>
      </c>
      <c r="ET824" s="225">
        <v>48.4</v>
      </c>
      <c r="EU824" s="144">
        <v>44877</v>
      </c>
      <c r="EV824" s="135">
        <v>185.3</v>
      </c>
      <c r="EW824" s="144">
        <v>44907</v>
      </c>
      <c r="EX824" s="148">
        <v>5.32</v>
      </c>
      <c r="EY824" s="127"/>
      <c r="EZ824" s="127"/>
      <c r="FA824" s="146">
        <v>44877</v>
      </c>
      <c r="FB824" s="133" t="s">
        <v>1799</v>
      </c>
      <c r="FC824" s="144">
        <v>44907</v>
      </c>
      <c r="FD824" s="135">
        <v>3.9</v>
      </c>
      <c r="FE824" s="144">
        <v>44907</v>
      </c>
      <c r="FF824" s="135">
        <v>2.2999999999999998</v>
      </c>
      <c r="FG824" s="144">
        <v>44907</v>
      </c>
      <c r="FH824" s="135">
        <v>43.2</v>
      </c>
      <c r="FI824" s="161">
        <v>44907</v>
      </c>
      <c r="FJ824" s="137" t="s">
        <v>1712</v>
      </c>
      <c r="FK824" s="148">
        <v>120</v>
      </c>
      <c r="FL824" s="161">
        <v>44921</v>
      </c>
      <c r="FM824" s="134" t="s">
        <v>1530</v>
      </c>
      <c r="FN824" s="145">
        <v>45008</v>
      </c>
      <c r="FO824" s="138"/>
      <c r="FP824" s="127" t="s">
        <v>132</v>
      </c>
      <c r="FQ824" s="127" t="s">
        <v>132</v>
      </c>
      <c r="FR824" s="127" t="s">
        <v>132</v>
      </c>
      <c r="FS824" s="127" t="s">
        <v>132</v>
      </c>
      <c r="FT824" s="148" t="s">
        <v>132</v>
      </c>
      <c r="FU824" s="127"/>
      <c r="GM824" s="133"/>
    </row>
    <row r="825" spans="1:195" s="75" customFormat="1" x14ac:dyDescent="0.25">
      <c r="A825" s="85">
        <v>2022</v>
      </c>
      <c r="B825" s="76">
        <v>44926</v>
      </c>
      <c r="C825" s="85" t="s">
        <v>121</v>
      </c>
      <c r="D825" s="85" t="s">
        <v>122</v>
      </c>
      <c r="E825" s="85" t="s">
        <v>1475</v>
      </c>
      <c r="F825" s="77">
        <f t="shared" si="515"/>
        <v>824</v>
      </c>
      <c r="G825" s="85" t="s">
        <v>1586</v>
      </c>
      <c r="H825" s="85">
        <v>86</v>
      </c>
      <c r="I825" s="85" t="s">
        <v>797</v>
      </c>
      <c r="J825" s="217" t="s">
        <v>800</v>
      </c>
      <c r="K825" s="77" t="str">
        <f>VLOOKUP(J825,[1]CodMpios!$B$1075:$E$1087,4,FALSE)</f>
        <v>86001 - Mocoa</v>
      </c>
      <c r="L825" s="77" t="str">
        <f>VLOOKUP($J825,[1]Coord_Mpios_X_Y!$B$102:$K$114,9,FALSE)</f>
        <v>1,228574994655</v>
      </c>
      <c r="M825" s="77" t="str">
        <f>VLOOKUP($J825,[1]Coord_Mpios_X_Y!$B$102:$K$114,10,FALSE)</f>
        <v>-76,684362183288</v>
      </c>
      <c r="N825" s="86" t="s">
        <v>1846</v>
      </c>
      <c r="O825" s="86" t="s">
        <v>1776</v>
      </c>
      <c r="P825" s="218"/>
      <c r="Q825" s="85" t="s">
        <v>126</v>
      </c>
      <c r="R825" s="108">
        <v>12919352</v>
      </c>
      <c r="S825" s="62" t="str">
        <f t="shared" si="496"/>
        <v>CC12919352</v>
      </c>
      <c r="T825" s="85" t="s">
        <v>1588</v>
      </c>
      <c r="U825" s="85" t="s">
        <v>530</v>
      </c>
      <c r="V825" s="85" t="s">
        <v>815</v>
      </c>
      <c r="W825" s="85" t="s">
        <v>373</v>
      </c>
      <c r="X825" s="87">
        <v>22485</v>
      </c>
      <c r="Y825" s="89">
        <f t="shared" si="511"/>
        <v>61</v>
      </c>
      <c r="Z825" s="63">
        <f>VLOOKUP($Y825,[1]Edades!$A$3:$H$153,4,FALSE)</f>
        <v>6</v>
      </c>
      <c r="AA825" s="63" t="str">
        <f>VLOOKUP($Y825,[1]Edades!$A$3:$H$153,6,FALSE)</f>
        <v>6 - Persona mayor</v>
      </c>
      <c r="AB825" s="63">
        <f>VLOOKUP($Y825,[1]Edades!$A$3:$H$153,7,FALSE)</f>
        <v>13</v>
      </c>
      <c r="AC825" s="63" t="str">
        <f>VLOOKUP($Y825,[1]Edades!$A$3:$H$153,8,FALSE)</f>
        <v>60-64</v>
      </c>
      <c r="AD825" s="85" t="s">
        <v>1589</v>
      </c>
      <c r="AE825" s="85">
        <v>1</v>
      </c>
      <c r="AF825" s="85" t="s">
        <v>807</v>
      </c>
      <c r="AG825" s="86" t="s">
        <v>132</v>
      </c>
      <c r="AH825" s="86" t="s">
        <v>132</v>
      </c>
      <c r="AI825" s="85" t="s">
        <v>2236</v>
      </c>
      <c r="AJ825" s="85" t="s">
        <v>807</v>
      </c>
      <c r="AK825" s="85" t="s">
        <v>1846</v>
      </c>
      <c r="AL825" s="85" t="s">
        <v>1600</v>
      </c>
      <c r="AM825" s="85" t="s">
        <v>1786</v>
      </c>
      <c r="AN825" s="85" t="s">
        <v>131</v>
      </c>
      <c r="AO825" s="85" t="s">
        <v>131</v>
      </c>
      <c r="AP825" s="85" t="s">
        <v>131</v>
      </c>
      <c r="AQ825" s="75" t="s">
        <v>1841</v>
      </c>
      <c r="AR825" s="53" t="str">
        <f t="shared" si="512"/>
        <v>86001 - Mocoa</v>
      </c>
      <c r="AS825" s="85" t="s">
        <v>1586</v>
      </c>
      <c r="AT825" s="85">
        <v>3144015709</v>
      </c>
      <c r="AU825" s="85" t="s">
        <v>1219</v>
      </c>
      <c r="AV825" s="85"/>
      <c r="AW825" s="85"/>
      <c r="AX825" s="85"/>
      <c r="AY825" s="85"/>
      <c r="AZ825" s="85"/>
      <c r="BA825" s="85">
        <v>86</v>
      </c>
      <c r="BB825" s="85" t="s">
        <v>1778</v>
      </c>
      <c r="BC825" s="85">
        <v>86001</v>
      </c>
      <c r="BD825" s="85" t="s">
        <v>1586</v>
      </c>
      <c r="BE825" s="89">
        <v>860010017201</v>
      </c>
      <c r="BF825" s="49" t="s">
        <v>1079</v>
      </c>
      <c r="BG825" s="85" t="s">
        <v>1779</v>
      </c>
      <c r="BH825" s="85" t="s">
        <v>1780</v>
      </c>
      <c r="BI825" s="85">
        <v>4201616</v>
      </c>
      <c r="BJ825" s="85"/>
      <c r="BK825" s="85"/>
      <c r="BL825" s="85" t="s">
        <v>807</v>
      </c>
      <c r="BM825" s="127" t="s">
        <v>132</v>
      </c>
      <c r="BN825" s="127" t="s">
        <v>132</v>
      </c>
      <c r="BO825" s="91">
        <v>0</v>
      </c>
      <c r="BP825" s="127" t="s">
        <v>132</v>
      </c>
      <c r="BQ825" s="127" t="s">
        <v>132</v>
      </c>
      <c r="BR825" s="127" t="s">
        <v>2241</v>
      </c>
      <c r="BS825" s="127" t="s">
        <v>132</v>
      </c>
      <c r="BT825" s="134">
        <v>44893</v>
      </c>
      <c r="BU825" s="127" t="s">
        <v>1677</v>
      </c>
      <c r="BV825" s="127" t="s">
        <v>130</v>
      </c>
      <c r="BW825" s="91" t="s">
        <v>1812</v>
      </c>
      <c r="BX825" s="127" t="s">
        <v>132</v>
      </c>
      <c r="BY825" s="127" t="s">
        <v>132</v>
      </c>
      <c r="BZ825" s="127" t="s">
        <v>130</v>
      </c>
      <c r="CA825" s="127" t="s">
        <v>132</v>
      </c>
      <c r="CB825" s="85" t="s">
        <v>1530</v>
      </c>
      <c r="CC825" s="127" t="s">
        <v>132</v>
      </c>
      <c r="CD825" s="127" t="s">
        <v>132</v>
      </c>
      <c r="CE825" s="127" t="s">
        <v>1681</v>
      </c>
      <c r="CF825" s="127" t="s">
        <v>132</v>
      </c>
      <c r="CG825" s="127">
        <v>70</v>
      </c>
      <c r="CH825" s="127">
        <v>167</v>
      </c>
      <c r="CI825" s="50">
        <f t="shared" si="497"/>
        <v>25.099501595611173</v>
      </c>
      <c r="CJ825" s="18" t="str">
        <f t="shared" si="498"/>
        <v>SOBREPESO</v>
      </c>
      <c r="CK825" s="95">
        <f>Hoja1!L827</f>
        <v>26</v>
      </c>
      <c r="CL825" s="10" t="s">
        <v>1115</v>
      </c>
      <c r="CM825" s="134">
        <v>44893</v>
      </c>
      <c r="CN825" s="127"/>
      <c r="CO825" s="75">
        <v>1</v>
      </c>
      <c r="CP825" s="134">
        <v>44893</v>
      </c>
      <c r="CQ825" s="75">
        <v>1</v>
      </c>
      <c r="CR825" s="134">
        <v>44893</v>
      </c>
      <c r="CS825" s="75">
        <v>1</v>
      </c>
      <c r="CT825" s="110" t="s">
        <v>1707</v>
      </c>
      <c r="CU825" s="127" t="s">
        <v>132</v>
      </c>
      <c r="CV825" s="127"/>
      <c r="CW825" s="127">
        <v>173</v>
      </c>
      <c r="CX825" s="127">
        <v>96</v>
      </c>
      <c r="CY825" s="127" t="s">
        <v>130</v>
      </c>
      <c r="CZ825" s="127" t="s">
        <v>132</v>
      </c>
      <c r="DA825" s="127" t="s">
        <v>132</v>
      </c>
      <c r="DB825" s="92">
        <v>0</v>
      </c>
      <c r="DC825" s="75" t="str">
        <f t="shared" si="499"/>
        <v/>
      </c>
      <c r="DD825" s="16" t="str">
        <f t="shared" si="500"/>
        <v>PRESION ALTA</v>
      </c>
      <c r="DE825" s="16" t="str">
        <f t="shared" si="501"/>
        <v/>
      </c>
      <c r="DF825" s="16" t="str">
        <f t="shared" si="516"/>
        <v>HDL ALTO</v>
      </c>
      <c r="DG825" s="16" t="str">
        <f t="shared" si="514"/>
        <v xml:space="preserve"> + PRESION ALTA +  + HDL ALTO</v>
      </c>
      <c r="DH825" s="16" t="str">
        <f>VLOOKUP(DG825,Hoja3!$A$19:$B$41,2,FALSE)</f>
        <v>PRESION ALTA + HDL ALTO</v>
      </c>
      <c r="DI825" s="127"/>
      <c r="DJ825" s="75" t="str">
        <f t="shared" si="502"/>
        <v>NO</v>
      </c>
      <c r="DL825" s="127"/>
      <c r="DM825" s="134"/>
      <c r="DN825" s="75" t="str">
        <f t="shared" si="503"/>
        <v>NO</v>
      </c>
      <c r="DO825" s="134"/>
      <c r="DP825" s="75" t="str">
        <f t="shared" si="504"/>
        <v>NO</v>
      </c>
      <c r="DQ825" s="134"/>
      <c r="DR825" s="75" t="str">
        <f t="shared" si="505"/>
        <v>NO</v>
      </c>
      <c r="DS825" s="134"/>
      <c r="DT825" s="75" t="str">
        <f t="shared" si="506"/>
        <v>NO</v>
      </c>
      <c r="DU825" s="134"/>
      <c r="DV825" s="75" t="str">
        <f t="shared" si="507"/>
        <v>NO</v>
      </c>
      <c r="DW825" s="134"/>
      <c r="DX825" s="75" t="str">
        <f t="shared" si="508"/>
        <v>NO</v>
      </c>
      <c r="DY825" s="145">
        <v>44900</v>
      </c>
      <c r="DZ825" s="75" t="str">
        <f t="shared" si="509"/>
        <v>SI</v>
      </c>
      <c r="EA825" s="144"/>
      <c r="EB825" s="75" t="str">
        <f t="shared" si="510"/>
        <v>NO</v>
      </c>
      <c r="EC825" s="134" t="s">
        <v>132</v>
      </c>
      <c r="ED825" s="127" t="s">
        <v>1530</v>
      </c>
      <c r="EE825" s="127" t="s">
        <v>131</v>
      </c>
      <c r="EF825" s="127" t="s">
        <v>1114</v>
      </c>
      <c r="EG825" s="127">
        <v>53</v>
      </c>
      <c r="EH825" s="127" t="s">
        <v>1474</v>
      </c>
      <c r="EI825" s="127">
        <v>3</v>
      </c>
      <c r="EJ825" s="127"/>
      <c r="EK825" s="145">
        <v>44900</v>
      </c>
      <c r="EL825" s="127">
        <v>1.4</v>
      </c>
      <c r="EM825" s="162">
        <v>44900</v>
      </c>
      <c r="EN825" s="133">
        <v>161.1</v>
      </c>
      <c r="EO825" s="134">
        <v>44881</v>
      </c>
      <c r="EP825" s="148">
        <v>225</v>
      </c>
      <c r="EQ825" s="134">
        <v>44881</v>
      </c>
      <c r="ER825" s="135">
        <v>137</v>
      </c>
      <c r="ES825" s="134">
        <v>44881</v>
      </c>
      <c r="ET825" s="228">
        <v>46.4</v>
      </c>
      <c r="EU825" s="134">
        <v>44881</v>
      </c>
      <c r="EV825" s="135">
        <v>205</v>
      </c>
      <c r="EW825" s="134">
        <v>44900</v>
      </c>
      <c r="EX825" s="127">
        <v>61.71</v>
      </c>
      <c r="EY825" s="134">
        <v>44900</v>
      </c>
      <c r="EZ825" s="127">
        <v>14.3</v>
      </c>
      <c r="FA825" s="134">
        <v>44881</v>
      </c>
      <c r="FB825" s="134" t="s">
        <v>1799</v>
      </c>
      <c r="FC825" s="134">
        <v>44900</v>
      </c>
      <c r="FD825" s="148">
        <v>4.7</v>
      </c>
      <c r="FE825" s="134">
        <v>44900</v>
      </c>
      <c r="FF825" s="148">
        <v>47.7</v>
      </c>
      <c r="FG825" s="134">
        <v>44900</v>
      </c>
      <c r="FH825" s="148">
        <v>77.3</v>
      </c>
      <c r="FI825" s="145"/>
      <c r="FJ825" s="127"/>
      <c r="FK825" s="127"/>
      <c r="FL825" s="145">
        <v>44917</v>
      </c>
      <c r="FM825" s="127" t="s">
        <v>1530</v>
      </c>
      <c r="FN825" s="145">
        <v>45007</v>
      </c>
      <c r="FO825" s="127"/>
      <c r="FP825" s="127" t="s">
        <v>132</v>
      </c>
      <c r="FQ825" s="127" t="s">
        <v>132</v>
      </c>
      <c r="FR825" s="127" t="s">
        <v>130</v>
      </c>
      <c r="FS825" s="127" t="s">
        <v>132</v>
      </c>
      <c r="FT825" s="127" t="s">
        <v>132</v>
      </c>
      <c r="FU825" s="127"/>
      <c r="GM825" s="134"/>
    </row>
    <row r="826" spans="1:195" s="75" customFormat="1" x14ac:dyDescent="0.25">
      <c r="A826" s="85">
        <v>2022</v>
      </c>
      <c r="B826" s="76">
        <v>44926</v>
      </c>
      <c r="C826" s="85" t="s">
        <v>121</v>
      </c>
      <c r="D826" s="85" t="s">
        <v>122</v>
      </c>
      <c r="E826" s="85" t="s">
        <v>123</v>
      </c>
      <c r="F826" s="77">
        <f t="shared" si="515"/>
        <v>825</v>
      </c>
      <c r="G826" s="85" t="s">
        <v>1586</v>
      </c>
      <c r="H826" s="85">
        <v>86</v>
      </c>
      <c r="I826" s="85" t="s">
        <v>797</v>
      </c>
      <c r="J826" s="217" t="s">
        <v>983</v>
      </c>
      <c r="K826" s="77" t="str">
        <f>VLOOKUP(J826,[1]CodMpios!$B$1075:$E$1087,4,FALSE)</f>
        <v>86749 - Sibundoy</v>
      </c>
      <c r="L826" s="77" t="str">
        <f>VLOOKUP($J826,[1]Coord_Mpios_X_Y!$B$102:$K$114,9,FALSE)</f>
        <v>1,228746922448</v>
      </c>
      <c r="M826" s="77" t="str">
        <f>VLOOKUP($J826,[1]Coord_Mpios_X_Y!$B$102:$K$114,10,FALSE)</f>
        <v>-76,913075853547</v>
      </c>
      <c r="N826" s="86" t="s">
        <v>1775</v>
      </c>
      <c r="O826" s="85" t="s">
        <v>1776</v>
      </c>
      <c r="P826" s="218"/>
      <c r="Q826" s="85" t="s">
        <v>126</v>
      </c>
      <c r="R826" s="85">
        <v>5350104</v>
      </c>
      <c r="S826" s="62" t="str">
        <f t="shared" si="496"/>
        <v>CC5350104</v>
      </c>
      <c r="T826" s="85" t="s">
        <v>2170</v>
      </c>
      <c r="U826" s="85"/>
      <c r="V826" s="85" t="s">
        <v>2171</v>
      </c>
      <c r="W826" s="85" t="s">
        <v>2172</v>
      </c>
      <c r="X826" s="115">
        <v>18936</v>
      </c>
      <c r="Y826" s="89">
        <f t="shared" si="511"/>
        <v>51</v>
      </c>
      <c r="Z826" s="63">
        <f>VLOOKUP($Y826,[1]Edades!$A$3:$H$153,4,FALSE)</f>
        <v>5</v>
      </c>
      <c r="AA826" s="63" t="str">
        <f>VLOOKUP($Y826,[1]Edades!$A$3:$H$153,6,FALSE)</f>
        <v>5 - Adultez</v>
      </c>
      <c r="AB826" s="63">
        <f>VLOOKUP($Y826,[1]Edades!$A$3:$H$153,7,FALSE)</f>
        <v>11</v>
      </c>
      <c r="AC826" s="63" t="str">
        <f>VLOOKUP($Y826,[1]Edades!$A$3:$H$153,8,FALSE)</f>
        <v>50-54</v>
      </c>
      <c r="AD826" s="85" t="s">
        <v>1589</v>
      </c>
      <c r="AE826" s="85">
        <v>1</v>
      </c>
      <c r="AF826" s="85" t="s">
        <v>807</v>
      </c>
      <c r="AG826" s="85"/>
      <c r="AH826" s="85" t="s">
        <v>132</v>
      </c>
      <c r="AI826" s="85" t="s">
        <v>1596</v>
      </c>
      <c r="AJ826" s="85" t="s">
        <v>1591</v>
      </c>
      <c r="AK826" s="86" t="s">
        <v>1775</v>
      </c>
      <c r="AL826" s="86" t="s">
        <v>1602</v>
      </c>
      <c r="AM826" s="85" t="s">
        <v>1786</v>
      </c>
      <c r="AN826" s="85" t="s">
        <v>131</v>
      </c>
      <c r="AO826" s="85" t="s">
        <v>131</v>
      </c>
      <c r="AP826" s="85" t="s">
        <v>131</v>
      </c>
      <c r="AQ826" s="75" t="s">
        <v>1841</v>
      </c>
      <c r="AR826" s="53" t="str">
        <f t="shared" si="512"/>
        <v>86749 - Sibundoy</v>
      </c>
      <c r="AS826" s="85" t="s">
        <v>1669</v>
      </c>
      <c r="AT826" s="85">
        <v>3102066908</v>
      </c>
      <c r="AU826" s="85" t="s">
        <v>1219</v>
      </c>
      <c r="AV826" s="85"/>
      <c r="AW826" s="85"/>
      <c r="AX826" s="85"/>
      <c r="AY826" s="85"/>
      <c r="AZ826" s="85"/>
      <c r="BA826" s="85">
        <v>86</v>
      </c>
      <c r="BB826" s="85" t="s">
        <v>1778</v>
      </c>
      <c r="BC826" s="85">
        <v>86749</v>
      </c>
      <c r="BD826" s="85" t="s">
        <v>1669</v>
      </c>
      <c r="BE826" s="89">
        <v>860010017201</v>
      </c>
      <c r="BF826" s="49" t="s">
        <v>1080</v>
      </c>
      <c r="BG826" s="85" t="s">
        <v>1779</v>
      </c>
      <c r="BH826" s="85" t="s">
        <v>1780</v>
      </c>
      <c r="BI826" s="85">
        <v>4201616</v>
      </c>
      <c r="BJ826" s="85"/>
      <c r="BK826" s="85"/>
      <c r="BL826" s="85" t="s">
        <v>807</v>
      </c>
      <c r="BM826" s="85" t="s">
        <v>130</v>
      </c>
      <c r="BN826" s="85" t="s">
        <v>132</v>
      </c>
      <c r="BO826" s="91">
        <v>0</v>
      </c>
      <c r="BP826" s="85" t="s">
        <v>132</v>
      </c>
      <c r="BQ826" s="85" t="s">
        <v>132</v>
      </c>
      <c r="BR826" s="85" t="s">
        <v>1676</v>
      </c>
      <c r="BS826" s="85" t="s">
        <v>132</v>
      </c>
      <c r="BT826" s="115">
        <v>44888</v>
      </c>
      <c r="BU826" s="85" t="s">
        <v>1677</v>
      </c>
      <c r="BV826" s="85" t="s">
        <v>130</v>
      </c>
      <c r="BW826" s="85" t="s">
        <v>1850</v>
      </c>
      <c r="BX826" s="85" t="s">
        <v>132</v>
      </c>
      <c r="BY826" s="85" t="s">
        <v>132</v>
      </c>
      <c r="BZ826" s="85" t="s">
        <v>130</v>
      </c>
      <c r="CA826" s="85" t="s">
        <v>130</v>
      </c>
      <c r="CB826" s="85" t="s">
        <v>132</v>
      </c>
      <c r="CC826" s="85" t="s">
        <v>132</v>
      </c>
      <c r="CD826" s="85" t="s">
        <v>1782</v>
      </c>
      <c r="CE826" s="85" t="s">
        <v>1681</v>
      </c>
      <c r="CF826" s="85" t="s">
        <v>132</v>
      </c>
      <c r="CG826" s="92">
        <v>84</v>
      </c>
      <c r="CH826" s="92">
        <v>168</v>
      </c>
      <c r="CI826" s="50">
        <f t="shared" si="497"/>
        <v>29.761904761904766</v>
      </c>
      <c r="CJ826" s="18" t="str">
        <f t="shared" si="498"/>
        <v>SOBREPESO</v>
      </c>
      <c r="CK826" s="95" t="e">
        <f>Hoja1!L828</f>
        <v>#DIV/0!</v>
      </c>
      <c r="CL826" s="10" t="s">
        <v>807</v>
      </c>
      <c r="CM826" s="94" t="s">
        <v>1221</v>
      </c>
      <c r="CN826" s="98">
        <v>44140</v>
      </c>
      <c r="CO826" s="75">
        <v>1</v>
      </c>
      <c r="CP826" s="119" t="str">
        <f>CM826</f>
        <v>01/01/1800</v>
      </c>
      <c r="CQ826" s="75">
        <v>2</v>
      </c>
      <c r="CR826" s="65" t="s">
        <v>1222</v>
      </c>
      <c r="CS826" s="75">
        <v>0</v>
      </c>
      <c r="CT826" s="92" t="s">
        <v>131</v>
      </c>
      <c r="CU826" s="92" t="s">
        <v>132</v>
      </c>
      <c r="CV826" s="92"/>
      <c r="CW826" s="92">
        <v>125</v>
      </c>
      <c r="CX826" s="92">
        <v>85</v>
      </c>
      <c r="CY826" s="92" t="s">
        <v>132</v>
      </c>
      <c r="CZ826" s="92" t="s">
        <v>130</v>
      </c>
      <c r="DA826" s="92" t="s">
        <v>132</v>
      </c>
      <c r="DB826" s="92">
        <v>0</v>
      </c>
      <c r="DC826" s="75" t="str">
        <f t="shared" si="499"/>
        <v/>
      </c>
      <c r="DD826" s="16" t="str">
        <f t="shared" si="500"/>
        <v/>
      </c>
      <c r="DE826" s="16" t="str">
        <f t="shared" si="501"/>
        <v/>
      </c>
      <c r="DF826" s="16" t="str">
        <f t="shared" si="516"/>
        <v/>
      </c>
      <c r="DG826" s="16" t="str">
        <f t="shared" si="514"/>
        <v xml:space="preserve"> +  +  + </v>
      </c>
      <c r="DH826" s="16" t="str">
        <f t="shared" ref="DH826:DH830" si="536">E826</f>
        <v>HTA</v>
      </c>
      <c r="DI826" s="98"/>
      <c r="DJ826" s="75" t="str">
        <f t="shared" si="502"/>
        <v>NO</v>
      </c>
      <c r="DL826" s="92"/>
      <c r="DM826" s="98"/>
      <c r="DN826" s="75" t="str">
        <f t="shared" si="503"/>
        <v>NO</v>
      </c>
      <c r="DO826" s="98"/>
      <c r="DP826" s="75" t="str">
        <f t="shared" si="504"/>
        <v>NO</v>
      </c>
      <c r="DQ826" s="98"/>
      <c r="DR826" s="75" t="str">
        <f t="shared" si="505"/>
        <v>NO</v>
      </c>
      <c r="DS826" s="98"/>
      <c r="DT826" s="75" t="str">
        <f t="shared" si="506"/>
        <v>NO</v>
      </c>
      <c r="DU826" s="92"/>
      <c r="DV826" s="75" t="str">
        <f t="shared" si="507"/>
        <v>NO</v>
      </c>
      <c r="DW826" s="92"/>
      <c r="DX826" s="75" t="str">
        <f t="shared" si="508"/>
        <v>NO</v>
      </c>
      <c r="DY826" s="98"/>
      <c r="DZ826" s="75" t="str">
        <f t="shared" si="509"/>
        <v>NO</v>
      </c>
      <c r="EA826" s="92"/>
      <c r="EB826" s="75" t="str">
        <f t="shared" si="510"/>
        <v>NO</v>
      </c>
      <c r="EC826" s="92" t="s">
        <v>132</v>
      </c>
      <c r="ED826" s="92" t="s">
        <v>1530</v>
      </c>
      <c r="EE826" s="92" t="s">
        <v>131</v>
      </c>
      <c r="EF826" s="92" t="s">
        <v>1814</v>
      </c>
      <c r="EG826" s="92"/>
      <c r="EH826" s="92" t="s">
        <v>131</v>
      </c>
      <c r="EI826" s="92">
        <v>1</v>
      </c>
      <c r="EJ826" s="92"/>
      <c r="EK826" s="92"/>
      <c r="EL826" s="92"/>
      <c r="EM826" s="100"/>
      <c r="EN826" s="92"/>
      <c r="EO826" s="106"/>
      <c r="EP826" s="92"/>
      <c r="EQ826" s="92"/>
      <c r="ER826" s="92"/>
      <c r="ES826" s="92"/>
      <c r="ET826" s="192"/>
      <c r="EU826" s="92"/>
      <c r="EV826" s="92"/>
      <c r="EW826" s="92"/>
      <c r="EX826" s="92"/>
      <c r="EY826" s="92"/>
      <c r="EZ826" s="92"/>
      <c r="FA826" s="92"/>
      <c r="FB826" s="92"/>
      <c r="FC826" s="92"/>
      <c r="FD826" s="92"/>
      <c r="FE826" s="92"/>
      <c r="FF826" s="92"/>
      <c r="FG826" s="92"/>
      <c r="FH826" s="92"/>
      <c r="FI826" s="92"/>
      <c r="FJ826" s="92"/>
      <c r="FK826" s="92"/>
      <c r="FL826" s="98">
        <v>44888</v>
      </c>
      <c r="FM826" s="92" t="s">
        <v>1719</v>
      </c>
      <c r="FN826" s="98">
        <v>44980</v>
      </c>
      <c r="FO826" s="92"/>
      <c r="FP826" s="92" t="s">
        <v>132</v>
      </c>
      <c r="FQ826" s="92" t="s">
        <v>132</v>
      </c>
      <c r="FR826" s="92" t="s">
        <v>132</v>
      </c>
      <c r="FS826" s="92" t="s">
        <v>132</v>
      </c>
      <c r="FT826" s="92" t="s">
        <v>132</v>
      </c>
      <c r="FU826" s="92" t="s">
        <v>1915</v>
      </c>
      <c r="GM826" s="92"/>
    </row>
    <row r="827" spans="1:195" s="75" customFormat="1" x14ac:dyDescent="0.25">
      <c r="A827" s="85">
        <v>2022</v>
      </c>
      <c r="B827" s="76">
        <v>44926</v>
      </c>
      <c r="C827" s="85" t="s">
        <v>121</v>
      </c>
      <c r="D827" s="85" t="s">
        <v>122</v>
      </c>
      <c r="E827" s="85" t="s">
        <v>1474</v>
      </c>
      <c r="F827" s="77">
        <f t="shared" si="515"/>
        <v>826</v>
      </c>
      <c r="G827" s="85" t="s">
        <v>1586</v>
      </c>
      <c r="H827" s="184">
        <v>86</v>
      </c>
      <c r="I827" s="85" t="s">
        <v>797</v>
      </c>
      <c r="J827" s="217" t="s">
        <v>983</v>
      </c>
      <c r="K827" s="77" t="str">
        <f>VLOOKUP(J827,[1]CodMpios!$B$1075:$E$1087,4,FALSE)</f>
        <v>86749 - Sibundoy</v>
      </c>
      <c r="L827" s="77" t="str">
        <f>VLOOKUP($J827,[1]Coord_Mpios_X_Y!$B$102:$K$114,9,FALSE)</f>
        <v>1,228746922448</v>
      </c>
      <c r="M827" s="77" t="str">
        <f>VLOOKUP($J827,[1]Coord_Mpios_X_Y!$B$102:$K$114,10,FALSE)</f>
        <v>-76,913075853547</v>
      </c>
      <c r="N827" s="184" t="s">
        <v>1592</v>
      </c>
      <c r="O827" s="184" t="s">
        <v>1776</v>
      </c>
      <c r="P827" s="219"/>
      <c r="Q827" s="184" t="s">
        <v>126</v>
      </c>
      <c r="R827" s="184">
        <v>5350160</v>
      </c>
      <c r="S827" s="62" t="str">
        <f t="shared" si="496"/>
        <v>CC5350160</v>
      </c>
      <c r="T827" s="184" t="s">
        <v>647</v>
      </c>
      <c r="U827" s="184" t="s">
        <v>193</v>
      </c>
      <c r="V827" s="184" t="s">
        <v>563</v>
      </c>
      <c r="W827" s="184" t="s">
        <v>657</v>
      </c>
      <c r="X827" s="209">
        <v>19213</v>
      </c>
      <c r="Y827" s="89">
        <f t="shared" si="511"/>
        <v>52</v>
      </c>
      <c r="Z827" s="63">
        <f>VLOOKUP($Y827,[1]Edades!$A$3:$H$153,4,FALSE)</f>
        <v>5</v>
      </c>
      <c r="AA827" s="63" t="str">
        <f>VLOOKUP($Y827,[1]Edades!$A$3:$H$153,6,FALSE)</f>
        <v>5 - Adultez</v>
      </c>
      <c r="AB827" s="63">
        <f>VLOOKUP($Y827,[1]Edades!$A$3:$H$153,7,FALSE)</f>
        <v>11</v>
      </c>
      <c r="AC827" s="63" t="str">
        <f>VLOOKUP($Y827,[1]Edades!$A$3:$H$153,8,FALSE)</f>
        <v>50-54</v>
      </c>
      <c r="AD827" s="184" t="s">
        <v>1589</v>
      </c>
      <c r="AE827" s="184">
        <v>1</v>
      </c>
      <c r="AF827" s="85" t="s">
        <v>807</v>
      </c>
      <c r="AG827" s="184"/>
      <c r="AH827" s="85" t="s">
        <v>807</v>
      </c>
      <c r="AI827" s="184" t="s">
        <v>1595</v>
      </c>
      <c r="AJ827" s="184" t="s">
        <v>1591</v>
      </c>
      <c r="AK827" s="184" t="s">
        <v>1592</v>
      </c>
      <c r="AL827" s="184" t="s">
        <v>1600</v>
      </c>
      <c r="AM827" s="85" t="s">
        <v>1786</v>
      </c>
      <c r="AN827" s="85" t="s">
        <v>131</v>
      </c>
      <c r="AO827" s="85" t="s">
        <v>131</v>
      </c>
      <c r="AP827" s="85" t="s">
        <v>131</v>
      </c>
      <c r="AQ827" s="75" t="s">
        <v>1841</v>
      </c>
      <c r="AR827" s="53" t="str">
        <f t="shared" si="512"/>
        <v>86749 - Sibundoy</v>
      </c>
      <c r="AS827" s="85" t="s">
        <v>1669</v>
      </c>
      <c r="AT827" s="184">
        <v>3104174891</v>
      </c>
      <c r="AU827" s="184" t="s">
        <v>1219</v>
      </c>
      <c r="AV827" s="184"/>
      <c r="AW827" s="184"/>
      <c r="AX827" s="184"/>
      <c r="AY827" s="184"/>
      <c r="AZ827" s="184"/>
      <c r="BA827" s="85">
        <v>86</v>
      </c>
      <c r="BB827" s="85" t="s">
        <v>1778</v>
      </c>
      <c r="BC827" s="85">
        <v>86749</v>
      </c>
      <c r="BD827" s="85" t="s">
        <v>1669</v>
      </c>
      <c r="BE827" s="89">
        <v>860010017201</v>
      </c>
      <c r="BF827" s="49" t="s">
        <v>1080</v>
      </c>
      <c r="BG827" s="85" t="s">
        <v>1779</v>
      </c>
      <c r="BH827" s="85" t="s">
        <v>1780</v>
      </c>
      <c r="BI827" s="85">
        <v>4201616</v>
      </c>
      <c r="BJ827" s="184"/>
      <c r="BK827" s="184"/>
      <c r="BL827" s="85" t="s">
        <v>807</v>
      </c>
      <c r="BM827" s="184" t="s">
        <v>130</v>
      </c>
      <c r="BN827" s="184" t="s">
        <v>132</v>
      </c>
      <c r="BO827" s="91">
        <v>0</v>
      </c>
      <c r="BP827" s="184" t="s">
        <v>132</v>
      </c>
      <c r="BQ827" s="184" t="s">
        <v>132</v>
      </c>
      <c r="BR827" s="85" t="s">
        <v>1676</v>
      </c>
      <c r="BS827" s="184" t="s">
        <v>132</v>
      </c>
      <c r="BT827" s="184"/>
      <c r="BU827" s="184" t="s">
        <v>2242</v>
      </c>
      <c r="BV827" s="184" t="s">
        <v>130</v>
      </c>
      <c r="BW827" s="184" t="s">
        <v>131</v>
      </c>
      <c r="BX827" s="184" t="s">
        <v>131</v>
      </c>
      <c r="BY827" s="184" t="s">
        <v>132</v>
      </c>
      <c r="BZ827" s="184" t="s">
        <v>132</v>
      </c>
      <c r="CA827" s="184" t="s">
        <v>132</v>
      </c>
      <c r="CB827" s="184" t="s">
        <v>2038</v>
      </c>
      <c r="CC827" s="184" t="s">
        <v>132</v>
      </c>
      <c r="CD827" s="184"/>
      <c r="CE827" s="184" t="s">
        <v>1681</v>
      </c>
      <c r="CF827" s="184" t="s">
        <v>1842</v>
      </c>
      <c r="CG827" s="148">
        <v>76</v>
      </c>
      <c r="CH827" s="148">
        <v>160</v>
      </c>
      <c r="CI827" s="50">
        <f t="shared" si="497"/>
        <v>29.687499999999993</v>
      </c>
      <c r="CJ827" s="18" t="str">
        <f t="shared" si="498"/>
        <v>SOBREPESO</v>
      </c>
      <c r="CK827" s="95" t="e">
        <f>Hoja1!L829</f>
        <v>#DIV/0!</v>
      </c>
      <c r="CL827" s="10" t="s">
        <v>807</v>
      </c>
      <c r="CM827" s="137">
        <v>44124</v>
      </c>
      <c r="CN827" s="148"/>
      <c r="CO827" s="148">
        <v>2</v>
      </c>
      <c r="CP827" s="65" t="s">
        <v>1222</v>
      </c>
      <c r="CQ827" s="75">
        <v>1</v>
      </c>
      <c r="CR827" s="94" t="s">
        <v>1221</v>
      </c>
      <c r="CS827" s="75">
        <v>1</v>
      </c>
      <c r="CT827" s="110" t="s">
        <v>1707</v>
      </c>
      <c r="CU827" s="93" t="s">
        <v>807</v>
      </c>
      <c r="CV827" s="148"/>
      <c r="CW827" s="148">
        <v>127</v>
      </c>
      <c r="CX827" s="148">
        <v>76</v>
      </c>
      <c r="CY827" s="148" t="s">
        <v>132</v>
      </c>
      <c r="CZ827" s="148" t="s">
        <v>130</v>
      </c>
      <c r="DA827" s="148" t="s">
        <v>132</v>
      </c>
      <c r="DB827" s="92">
        <v>0</v>
      </c>
      <c r="DC827" s="75" t="str">
        <f t="shared" si="499"/>
        <v/>
      </c>
      <c r="DD827" s="16" t="str">
        <f t="shared" si="500"/>
        <v/>
      </c>
      <c r="DE827" s="16" t="str">
        <f t="shared" si="501"/>
        <v/>
      </c>
      <c r="DF827" s="16" t="str">
        <f t="shared" si="516"/>
        <v/>
      </c>
      <c r="DG827" s="16" t="str">
        <f t="shared" si="514"/>
        <v xml:space="preserve"> +  +  + </v>
      </c>
      <c r="DH827" s="16" t="str">
        <f t="shared" si="536"/>
        <v>DM</v>
      </c>
      <c r="DI827" s="98"/>
      <c r="DJ827" s="75" t="str">
        <f t="shared" si="502"/>
        <v>NO</v>
      </c>
      <c r="DL827" s="92"/>
      <c r="DM827" s="98"/>
      <c r="DN827" s="75" t="str">
        <f t="shared" si="503"/>
        <v>NO</v>
      </c>
      <c r="DO827" s="98"/>
      <c r="DP827" s="75" t="str">
        <f t="shared" si="504"/>
        <v>NO</v>
      </c>
      <c r="DQ827" s="98"/>
      <c r="DR827" s="75" t="str">
        <f t="shared" si="505"/>
        <v>NO</v>
      </c>
      <c r="DS827" s="98"/>
      <c r="DT827" s="75" t="str">
        <f t="shared" si="506"/>
        <v>NO</v>
      </c>
      <c r="DU827" s="98"/>
      <c r="DV827" s="75" t="str">
        <f t="shared" si="507"/>
        <v>NO</v>
      </c>
      <c r="DW827" s="98"/>
      <c r="DX827" s="75" t="str">
        <f t="shared" si="508"/>
        <v>NO</v>
      </c>
      <c r="DY827" s="98"/>
      <c r="DZ827" s="75" t="str">
        <f t="shared" si="509"/>
        <v>NO</v>
      </c>
      <c r="EA827" s="98"/>
      <c r="EB827" s="75" t="str">
        <f t="shared" si="510"/>
        <v>NO</v>
      </c>
      <c r="EC827" s="148" t="s">
        <v>131</v>
      </c>
      <c r="ED827" s="148" t="s">
        <v>1530</v>
      </c>
      <c r="EE827" s="148" t="s">
        <v>131</v>
      </c>
      <c r="EF827" s="98" t="s">
        <v>807</v>
      </c>
      <c r="EG827" s="148"/>
      <c r="EH827" s="148"/>
      <c r="EI827" s="99" t="s">
        <v>807</v>
      </c>
      <c r="EJ827" s="99"/>
      <c r="EK827" s="148"/>
      <c r="EL827" s="148"/>
      <c r="EM827" s="223"/>
      <c r="EN827" s="148"/>
      <c r="EO827" s="161"/>
      <c r="EP827" s="148"/>
      <c r="EQ827" s="148"/>
      <c r="ER827" s="148"/>
      <c r="ES827" s="148"/>
      <c r="ET827" s="228"/>
      <c r="EU827" s="148"/>
      <c r="EV827" s="148"/>
      <c r="EW827" s="148"/>
      <c r="EX827" s="148"/>
      <c r="EY827" s="148"/>
      <c r="EZ827" s="148"/>
      <c r="FA827" s="148"/>
      <c r="FB827" s="148"/>
      <c r="FC827" s="148"/>
      <c r="FD827" s="148"/>
      <c r="FE827" s="148"/>
      <c r="FF827" s="148"/>
      <c r="FG827" s="148"/>
      <c r="FH827" s="148"/>
      <c r="FI827" s="148"/>
      <c r="FJ827" s="148"/>
      <c r="FK827" s="148"/>
      <c r="FL827" s="148"/>
      <c r="FM827" s="148"/>
      <c r="FN827" s="137">
        <v>44936</v>
      </c>
      <c r="FO827" s="148"/>
      <c r="FP827" s="148" t="s">
        <v>807</v>
      </c>
      <c r="FQ827" s="148" t="s">
        <v>807</v>
      </c>
      <c r="FR827" s="148" t="s">
        <v>807</v>
      </c>
      <c r="FS827" s="148" t="s">
        <v>807</v>
      </c>
      <c r="FT827" s="148" t="s">
        <v>807</v>
      </c>
      <c r="FU827" s="148" t="s">
        <v>1915</v>
      </c>
      <c r="GM827" s="148"/>
    </row>
    <row r="828" spans="1:195" s="75" customFormat="1" x14ac:dyDescent="0.25">
      <c r="A828" s="85">
        <v>2022</v>
      </c>
      <c r="B828" s="76">
        <v>44926</v>
      </c>
      <c r="C828" s="85" t="s">
        <v>121</v>
      </c>
      <c r="D828" s="85" t="s">
        <v>122</v>
      </c>
      <c r="E828" s="85" t="s">
        <v>1474</v>
      </c>
      <c r="F828" s="77">
        <f t="shared" si="515"/>
        <v>827</v>
      </c>
      <c r="G828" s="85" t="s">
        <v>1586</v>
      </c>
      <c r="H828" s="184">
        <v>86</v>
      </c>
      <c r="I828" s="85" t="s">
        <v>797</v>
      </c>
      <c r="J828" s="217" t="s">
        <v>983</v>
      </c>
      <c r="K828" s="77" t="str">
        <f>VLOOKUP(J828,[1]CodMpios!$B$1075:$E$1087,4,FALSE)</f>
        <v>86749 - Sibundoy</v>
      </c>
      <c r="L828" s="77" t="str">
        <f>VLOOKUP($J828,[1]Coord_Mpios_X_Y!$B$102:$K$114,9,FALSE)</f>
        <v>1,228746922448</v>
      </c>
      <c r="M828" s="77" t="str">
        <f>VLOOKUP($J828,[1]Coord_Mpios_X_Y!$B$102:$K$114,10,FALSE)</f>
        <v>-76,913075853547</v>
      </c>
      <c r="N828" s="184" t="s">
        <v>1775</v>
      </c>
      <c r="O828" s="184" t="s">
        <v>1776</v>
      </c>
      <c r="P828" s="219"/>
      <c r="Q828" s="184" t="s">
        <v>126</v>
      </c>
      <c r="R828" s="184">
        <v>5350234</v>
      </c>
      <c r="S828" s="62" t="str">
        <f t="shared" si="496"/>
        <v>CC5350234</v>
      </c>
      <c r="T828" s="184" t="s">
        <v>789</v>
      </c>
      <c r="U828" s="184" t="s">
        <v>2173</v>
      </c>
      <c r="V828" s="184" t="s">
        <v>177</v>
      </c>
      <c r="W828" s="184" t="s">
        <v>312</v>
      </c>
      <c r="X828" s="85" t="s">
        <v>2174</v>
      </c>
      <c r="Y828" s="89">
        <f t="shared" si="511"/>
        <v>52</v>
      </c>
      <c r="Z828" s="63">
        <f>VLOOKUP($Y828,[1]Edades!$A$3:$H$153,4,FALSE)</f>
        <v>5</v>
      </c>
      <c r="AA828" s="63" t="str">
        <f>VLOOKUP($Y828,[1]Edades!$A$3:$H$153,6,FALSE)</f>
        <v>5 - Adultez</v>
      </c>
      <c r="AB828" s="63">
        <f>VLOOKUP($Y828,[1]Edades!$A$3:$H$153,7,FALSE)</f>
        <v>11</v>
      </c>
      <c r="AC828" s="63" t="str">
        <f>VLOOKUP($Y828,[1]Edades!$A$3:$H$153,8,FALSE)</f>
        <v>50-54</v>
      </c>
      <c r="AD828" s="184" t="s">
        <v>1589</v>
      </c>
      <c r="AE828" s="184">
        <v>1</v>
      </c>
      <c r="AF828" s="85" t="s">
        <v>807</v>
      </c>
      <c r="AG828" s="184"/>
      <c r="AH828" s="85" t="s">
        <v>807</v>
      </c>
      <c r="AI828" s="85" t="s">
        <v>1596</v>
      </c>
      <c r="AJ828" s="184" t="s">
        <v>1591</v>
      </c>
      <c r="AK828" s="184" t="s">
        <v>1775</v>
      </c>
      <c r="AL828" s="184" t="s">
        <v>1600</v>
      </c>
      <c r="AM828" s="85" t="s">
        <v>1786</v>
      </c>
      <c r="AN828" s="85" t="s">
        <v>131</v>
      </c>
      <c r="AO828" s="85" t="s">
        <v>131</v>
      </c>
      <c r="AP828" s="85" t="s">
        <v>131</v>
      </c>
      <c r="AQ828" s="75" t="s">
        <v>1841</v>
      </c>
      <c r="AR828" s="53" t="str">
        <f t="shared" si="512"/>
        <v>86749 - Sibundoy</v>
      </c>
      <c r="AS828" s="85" t="s">
        <v>1669</v>
      </c>
      <c r="AT828" s="184">
        <v>3122862762</v>
      </c>
      <c r="AU828" s="184" t="s">
        <v>1219</v>
      </c>
      <c r="AV828" s="184"/>
      <c r="AW828" s="184"/>
      <c r="AX828" s="184"/>
      <c r="AY828" s="184"/>
      <c r="AZ828" s="184"/>
      <c r="BA828" s="85">
        <v>86</v>
      </c>
      <c r="BB828" s="85" t="s">
        <v>1778</v>
      </c>
      <c r="BC828" s="85">
        <v>86749</v>
      </c>
      <c r="BD828" s="85" t="s">
        <v>1669</v>
      </c>
      <c r="BE828" s="89">
        <v>860010017201</v>
      </c>
      <c r="BF828" s="49" t="s">
        <v>1080</v>
      </c>
      <c r="BG828" s="85" t="s">
        <v>1779</v>
      </c>
      <c r="BH828" s="85" t="s">
        <v>1780</v>
      </c>
      <c r="BI828" s="85">
        <v>4201616</v>
      </c>
      <c r="BJ828" s="184"/>
      <c r="BK828" s="184"/>
      <c r="BL828" s="85" t="s">
        <v>807</v>
      </c>
      <c r="BM828" s="184" t="s">
        <v>132</v>
      </c>
      <c r="BN828" s="184" t="s">
        <v>132</v>
      </c>
      <c r="BO828" s="91">
        <v>0</v>
      </c>
      <c r="BP828" s="184" t="s">
        <v>132</v>
      </c>
      <c r="BQ828" s="184" t="s">
        <v>130</v>
      </c>
      <c r="BR828" s="184" t="s">
        <v>807</v>
      </c>
      <c r="BS828" s="184" t="s">
        <v>132</v>
      </c>
      <c r="BT828" s="209">
        <v>44510</v>
      </c>
      <c r="BU828" s="85" t="s">
        <v>1677</v>
      </c>
      <c r="BV828" s="184" t="s">
        <v>130</v>
      </c>
      <c r="BW828" s="184" t="s">
        <v>131</v>
      </c>
      <c r="BX828" s="184" t="s">
        <v>131</v>
      </c>
      <c r="BY828" s="184" t="s">
        <v>131</v>
      </c>
      <c r="BZ828" s="184" t="s">
        <v>131</v>
      </c>
      <c r="CA828" s="85" t="s">
        <v>807</v>
      </c>
      <c r="CB828" s="184" t="s">
        <v>1913</v>
      </c>
      <c r="CC828" s="184" t="s">
        <v>132</v>
      </c>
      <c r="CD828" s="184" t="s">
        <v>132</v>
      </c>
      <c r="CE828" s="184" t="s">
        <v>1681</v>
      </c>
      <c r="CF828" s="184" t="s">
        <v>2175</v>
      </c>
      <c r="CG828" s="148">
        <v>70</v>
      </c>
      <c r="CH828" s="148">
        <v>175</v>
      </c>
      <c r="CI828" s="50">
        <f t="shared" si="497"/>
        <v>22.857142857142858</v>
      </c>
      <c r="CJ828" s="18" t="str">
        <f t="shared" si="498"/>
        <v>NORMAL</v>
      </c>
      <c r="CK828" s="95" t="e">
        <f>Hoja1!L830</f>
        <v>#DIV/0!</v>
      </c>
      <c r="CL828" s="10" t="s">
        <v>807</v>
      </c>
      <c r="CM828" s="94" t="s">
        <v>1221</v>
      </c>
      <c r="CN828" s="148"/>
      <c r="CO828" s="148">
        <v>2</v>
      </c>
      <c r="CP828" s="65" t="s">
        <v>1222</v>
      </c>
      <c r="CQ828" s="75">
        <v>1</v>
      </c>
      <c r="CR828" s="94" t="s">
        <v>1221</v>
      </c>
      <c r="CS828" s="75">
        <v>1</v>
      </c>
      <c r="CT828" s="110" t="s">
        <v>1707</v>
      </c>
      <c r="CU828" s="93" t="s">
        <v>807</v>
      </c>
      <c r="CV828" s="148"/>
      <c r="CW828" s="148">
        <v>126</v>
      </c>
      <c r="CX828" s="148">
        <v>81</v>
      </c>
      <c r="CY828" s="148" t="s">
        <v>132</v>
      </c>
      <c r="CZ828" s="148" t="s">
        <v>132</v>
      </c>
      <c r="DA828" s="148" t="s">
        <v>132</v>
      </c>
      <c r="DB828" s="92">
        <v>0</v>
      </c>
      <c r="DC828" s="75" t="str">
        <f t="shared" si="499"/>
        <v/>
      </c>
      <c r="DD828" s="16" t="str">
        <f t="shared" si="500"/>
        <v/>
      </c>
      <c r="DE828" s="16" t="str">
        <f t="shared" si="501"/>
        <v/>
      </c>
      <c r="DF828" s="16" t="str">
        <f t="shared" si="516"/>
        <v/>
      </c>
      <c r="DG828" s="16" t="str">
        <f t="shared" si="514"/>
        <v xml:space="preserve"> +  +  + </v>
      </c>
      <c r="DH828" s="16" t="str">
        <f t="shared" si="536"/>
        <v>DM</v>
      </c>
      <c r="DI828" s="98"/>
      <c r="DJ828" s="75" t="str">
        <f t="shared" si="502"/>
        <v>NO</v>
      </c>
      <c r="DL828" s="92"/>
      <c r="DM828" s="98"/>
      <c r="DN828" s="75" t="str">
        <f t="shared" si="503"/>
        <v>NO</v>
      </c>
      <c r="DO828" s="98"/>
      <c r="DP828" s="75" t="str">
        <f t="shared" si="504"/>
        <v>NO</v>
      </c>
      <c r="DQ828" s="98"/>
      <c r="DR828" s="75" t="str">
        <f t="shared" si="505"/>
        <v>NO</v>
      </c>
      <c r="DS828" s="98"/>
      <c r="DT828" s="75" t="str">
        <f t="shared" si="506"/>
        <v>NO</v>
      </c>
      <c r="DU828" s="98"/>
      <c r="DV828" s="75" t="str">
        <f t="shared" si="507"/>
        <v>NO</v>
      </c>
      <c r="DW828" s="98"/>
      <c r="DX828" s="75" t="str">
        <f t="shared" si="508"/>
        <v>NO</v>
      </c>
      <c r="DY828" s="98"/>
      <c r="DZ828" s="75" t="str">
        <f t="shared" si="509"/>
        <v>NO</v>
      </c>
      <c r="EA828" s="98"/>
      <c r="EB828" s="75" t="str">
        <f t="shared" si="510"/>
        <v>NO</v>
      </c>
      <c r="EC828" s="148" t="s">
        <v>131</v>
      </c>
      <c r="ED828" s="148" t="s">
        <v>1530</v>
      </c>
      <c r="EE828" s="148"/>
      <c r="EF828" s="98" t="s">
        <v>807</v>
      </c>
      <c r="EG828" s="148"/>
      <c r="EH828" s="148"/>
      <c r="EI828" s="99" t="s">
        <v>807</v>
      </c>
      <c r="EJ828" s="99"/>
      <c r="EK828" s="148"/>
      <c r="EL828" s="148"/>
      <c r="EM828" s="223"/>
      <c r="EN828" s="148"/>
      <c r="EO828" s="161"/>
      <c r="EP828" s="148"/>
      <c r="EQ828" s="148"/>
      <c r="ER828" s="148"/>
      <c r="ES828" s="148"/>
      <c r="ET828" s="228"/>
      <c r="EU828" s="148"/>
      <c r="EV828" s="148"/>
      <c r="EW828" s="148"/>
      <c r="EX828" s="148"/>
      <c r="EY828" s="148"/>
      <c r="EZ828" s="148"/>
      <c r="FA828" s="148"/>
      <c r="FB828" s="148"/>
      <c r="FC828" s="148"/>
      <c r="FD828" s="148"/>
      <c r="FE828" s="148"/>
      <c r="FF828" s="148"/>
      <c r="FG828" s="148"/>
      <c r="FH828" s="148"/>
      <c r="FI828" s="148"/>
      <c r="FJ828" s="148"/>
      <c r="FK828" s="148"/>
      <c r="FL828" s="137">
        <v>44510</v>
      </c>
      <c r="FM828" s="148"/>
      <c r="FN828" s="137">
        <v>44602</v>
      </c>
      <c r="FO828" s="148" t="s">
        <v>807</v>
      </c>
      <c r="FP828" s="148" t="s">
        <v>807</v>
      </c>
      <c r="FQ828" s="148" t="s">
        <v>807</v>
      </c>
      <c r="FR828" s="148" t="s">
        <v>130</v>
      </c>
      <c r="FS828" s="148" t="s">
        <v>807</v>
      </c>
      <c r="FT828" s="148" t="s">
        <v>807</v>
      </c>
      <c r="FU828" s="148" t="s">
        <v>2176</v>
      </c>
      <c r="GM828" s="148"/>
    </row>
    <row r="829" spans="1:195" s="75" customFormat="1" x14ac:dyDescent="0.25">
      <c r="A829" s="85">
        <v>2022</v>
      </c>
      <c r="B829" s="76">
        <v>44926</v>
      </c>
      <c r="C829" s="85" t="s">
        <v>121</v>
      </c>
      <c r="D829" s="85" t="s">
        <v>122</v>
      </c>
      <c r="E829" s="85" t="s">
        <v>1475</v>
      </c>
      <c r="F829" s="77">
        <f t="shared" si="515"/>
        <v>828</v>
      </c>
      <c r="G829" s="85" t="s">
        <v>1586</v>
      </c>
      <c r="H829" s="184">
        <v>86</v>
      </c>
      <c r="I829" s="85" t="s">
        <v>797</v>
      </c>
      <c r="J829" s="217" t="s">
        <v>2240</v>
      </c>
      <c r="K829" s="77" t="str">
        <f>VLOOKUP(J829,[1]CodMpios!$B$1075:$E$1087,4,FALSE)</f>
        <v>86571 - Puerto Guzmán</v>
      </c>
      <c r="L829" s="77" t="str">
        <f>VLOOKUP($J829,[1]Coord_Mpios_X_Y!$B$102:$K$114,9,FALSE)</f>
        <v>0,746432215145</v>
      </c>
      <c r="M829" s="77" t="str">
        <f>VLOOKUP($J829,[1]Coord_Mpios_X_Y!$B$102:$K$114,10,FALSE)</f>
        <v>-75,880229785076</v>
      </c>
      <c r="N829" s="184" t="s">
        <v>1775</v>
      </c>
      <c r="O829" s="184" t="s">
        <v>1776</v>
      </c>
      <c r="P829" s="219"/>
      <c r="Q829" s="184" t="s">
        <v>126</v>
      </c>
      <c r="R829" s="184">
        <v>5350268</v>
      </c>
      <c r="S829" s="62" t="str">
        <f t="shared" si="496"/>
        <v>CC5350268</v>
      </c>
      <c r="T829" s="184" t="s">
        <v>145</v>
      </c>
      <c r="U829" s="184" t="s">
        <v>2177</v>
      </c>
      <c r="V829" s="184" t="s">
        <v>173</v>
      </c>
      <c r="W829" s="184" t="s">
        <v>225</v>
      </c>
      <c r="X829" s="209">
        <v>21007</v>
      </c>
      <c r="Y829" s="89">
        <f t="shared" si="511"/>
        <v>57</v>
      </c>
      <c r="Z829" s="63">
        <f>VLOOKUP($Y829,[1]Edades!$A$3:$H$153,4,FALSE)</f>
        <v>5</v>
      </c>
      <c r="AA829" s="63" t="str">
        <f>VLOOKUP($Y829,[1]Edades!$A$3:$H$153,6,FALSE)</f>
        <v>5 - Adultez</v>
      </c>
      <c r="AB829" s="63">
        <f>VLOOKUP($Y829,[1]Edades!$A$3:$H$153,7,FALSE)</f>
        <v>12</v>
      </c>
      <c r="AC829" s="63" t="str">
        <f>VLOOKUP($Y829,[1]Edades!$A$3:$H$153,8,FALSE)</f>
        <v>55-59</v>
      </c>
      <c r="AD829" s="184" t="s">
        <v>1589</v>
      </c>
      <c r="AE829" s="184">
        <v>1</v>
      </c>
      <c r="AF829" s="85" t="s">
        <v>807</v>
      </c>
      <c r="AG829" s="184"/>
      <c r="AH829" s="85" t="s">
        <v>807</v>
      </c>
      <c r="AI829" s="85" t="s">
        <v>1596</v>
      </c>
      <c r="AJ829" s="184" t="s">
        <v>1591</v>
      </c>
      <c r="AK829" s="184" t="s">
        <v>1775</v>
      </c>
      <c r="AL829" s="184" t="s">
        <v>1600</v>
      </c>
      <c r="AM829" s="85" t="s">
        <v>1786</v>
      </c>
      <c r="AN829" s="85" t="s">
        <v>131</v>
      </c>
      <c r="AO829" s="85" t="s">
        <v>131</v>
      </c>
      <c r="AP829" s="85" t="s">
        <v>131</v>
      </c>
      <c r="AQ829" s="75" t="s">
        <v>1841</v>
      </c>
      <c r="AR829" s="53" t="str">
        <f t="shared" si="512"/>
        <v>86571 - Puerto Guzmán</v>
      </c>
      <c r="AS829" s="85" t="s">
        <v>1669</v>
      </c>
      <c r="AT829" s="184">
        <v>3117615077</v>
      </c>
      <c r="AU829" s="184" t="s">
        <v>1219</v>
      </c>
      <c r="AV829" s="184"/>
      <c r="AW829" s="184"/>
      <c r="AX829" s="184"/>
      <c r="AY829" s="184"/>
      <c r="AZ829" s="184"/>
      <c r="BA829" s="85">
        <v>86</v>
      </c>
      <c r="BB829" s="85" t="s">
        <v>1778</v>
      </c>
      <c r="BC829" s="85">
        <v>86750</v>
      </c>
      <c r="BD829" s="85" t="s">
        <v>1669</v>
      </c>
      <c r="BE829" s="89">
        <v>860010017201</v>
      </c>
      <c r="BF829" t="s">
        <v>1079</v>
      </c>
      <c r="BG829" s="85" t="s">
        <v>1779</v>
      </c>
      <c r="BH829" s="85" t="s">
        <v>1780</v>
      </c>
      <c r="BI829" s="85">
        <v>4201616</v>
      </c>
      <c r="BJ829" s="184"/>
      <c r="BK829" s="184"/>
      <c r="BL829" s="85" t="s">
        <v>807</v>
      </c>
      <c r="BM829" s="184" t="s">
        <v>130</v>
      </c>
      <c r="BN829" s="184" t="s">
        <v>132</v>
      </c>
      <c r="BO829" s="91">
        <v>0</v>
      </c>
      <c r="BP829" s="184" t="s">
        <v>132</v>
      </c>
      <c r="BQ829" s="184" t="s">
        <v>132</v>
      </c>
      <c r="BR829" s="85" t="s">
        <v>1676</v>
      </c>
      <c r="BS829" s="184" t="s">
        <v>130</v>
      </c>
      <c r="BT829" s="209">
        <v>44859</v>
      </c>
      <c r="BU829" s="184" t="s">
        <v>1677</v>
      </c>
      <c r="BV829" s="184" t="s">
        <v>130</v>
      </c>
      <c r="BW829" s="184" t="s">
        <v>1788</v>
      </c>
      <c r="BX829" s="184" t="s">
        <v>132</v>
      </c>
      <c r="BY829" s="184" t="s">
        <v>132</v>
      </c>
      <c r="BZ829" s="184" t="s">
        <v>130</v>
      </c>
      <c r="CA829" s="184" t="s">
        <v>132</v>
      </c>
      <c r="CB829" s="184" t="s">
        <v>1913</v>
      </c>
      <c r="CC829" s="184" t="s">
        <v>132</v>
      </c>
      <c r="CD829" s="184" t="s">
        <v>1686</v>
      </c>
      <c r="CE829" s="184" t="s">
        <v>1681</v>
      </c>
      <c r="CF829" s="80" t="str">
        <f t="shared" ref="CF829:CF830" si="537">E829</f>
        <v>HTA + DM</v>
      </c>
      <c r="CG829" s="148">
        <v>86</v>
      </c>
      <c r="CH829" s="148">
        <v>172</v>
      </c>
      <c r="CI829" s="50">
        <f t="shared" si="497"/>
        <v>29.069767441860467</v>
      </c>
      <c r="CJ829" s="18" t="str">
        <f t="shared" si="498"/>
        <v>SOBREPESO</v>
      </c>
      <c r="CK829" s="95">
        <f>Hoja1!L831</f>
        <v>14</v>
      </c>
      <c r="CL829" s="10" t="s">
        <v>1113</v>
      </c>
      <c r="CM829" s="94" t="s">
        <v>1221</v>
      </c>
      <c r="CN829" s="148"/>
      <c r="CO829" s="75">
        <v>1</v>
      </c>
      <c r="CP829" s="119" t="str">
        <f t="shared" ref="CP829:CP830" si="538">CM829</f>
        <v>01/01/1800</v>
      </c>
      <c r="CQ829" s="75">
        <v>1</v>
      </c>
      <c r="CR829" s="94" t="s">
        <v>1221</v>
      </c>
      <c r="CS829" s="75">
        <v>1</v>
      </c>
      <c r="CT829" s="110" t="s">
        <v>1707</v>
      </c>
      <c r="CU829" s="93" t="s">
        <v>807</v>
      </c>
      <c r="CV829" s="148"/>
      <c r="CW829" s="148">
        <v>140</v>
      </c>
      <c r="CX829" s="148">
        <v>80</v>
      </c>
      <c r="CY829" s="148" t="s">
        <v>130</v>
      </c>
      <c r="CZ829" s="148" t="s">
        <v>132</v>
      </c>
      <c r="DA829" s="148" t="s">
        <v>130</v>
      </c>
      <c r="DB829" s="92">
        <v>1</v>
      </c>
      <c r="DC829" s="75" t="str">
        <f t="shared" si="499"/>
        <v/>
      </c>
      <c r="DD829" s="16" t="str">
        <f t="shared" si="500"/>
        <v/>
      </c>
      <c r="DE829" s="16" t="str">
        <f t="shared" si="501"/>
        <v/>
      </c>
      <c r="DF829" s="16" t="str">
        <f t="shared" si="516"/>
        <v/>
      </c>
      <c r="DG829" s="16" t="str">
        <f t="shared" si="514"/>
        <v xml:space="preserve"> +  +  + </v>
      </c>
      <c r="DH829" s="16" t="str">
        <f t="shared" si="536"/>
        <v>HTA + DM</v>
      </c>
      <c r="DI829" s="98"/>
      <c r="DJ829" s="75" t="str">
        <f t="shared" si="502"/>
        <v>NO</v>
      </c>
      <c r="DL829" s="92"/>
      <c r="DM829" s="98"/>
      <c r="DN829" s="75" t="str">
        <f t="shared" si="503"/>
        <v>NO</v>
      </c>
      <c r="DO829" s="98"/>
      <c r="DP829" s="75" t="str">
        <f t="shared" si="504"/>
        <v>NO</v>
      </c>
      <c r="DQ829" s="98"/>
      <c r="DR829" s="75" t="str">
        <f t="shared" si="505"/>
        <v>NO</v>
      </c>
      <c r="DS829" s="98"/>
      <c r="DT829" s="75" t="str">
        <f t="shared" si="506"/>
        <v>NO</v>
      </c>
      <c r="DU829" s="98"/>
      <c r="DV829" s="75" t="str">
        <f t="shared" si="507"/>
        <v>NO</v>
      </c>
      <c r="DW829" s="98"/>
      <c r="DX829" s="75" t="str">
        <f t="shared" si="508"/>
        <v>NO</v>
      </c>
      <c r="DY829" s="98"/>
      <c r="DZ829" s="75" t="str">
        <f t="shared" si="509"/>
        <v>NO</v>
      </c>
      <c r="EA829" s="98"/>
      <c r="EB829" s="75" t="str">
        <f t="shared" si="510"/>
        <v>NO</v>
      </c>
      <c r="EC829" s="148" t="s">
        <v>131</v>
      </c>
      <c r="ED829" s="148" t="s">
        <v>1530</v>
      </c>
      <c r="EE829" s="148" t="s">
        <v>131</v>
      </c>
      <c r="EF829" s="98" t="s">
        <v>807</v>
      </c>
      <c r="EG829" s="148"/>
      <c r="EH829" s="148"/>
      <c r="EI829" s="99" t="s">
        <v>807</v>
      </c>
      <c r="EJ829" s="99"/>
      <c r="EK829" s="137">
        <v>44847</v>
      </c>
      <c r="EL829" s="148">
        <v>1.1000000000000001</v>
      </c>
      <c r="EM829" s="223">
        <v>44847</v>
      </c>
      <c r="EN829" s="148">
        <v>100</v>
      </c>
      <c r="EO829" s="161">
        <v>44847</v>
      </c>
      <c r="EP829" s="148">
        <v>86</v>
      </c>
      <c r="EQ829" s="137">
        <v>44847</v>
      </c>
      <c r="ER829" s="148">
        <v>20.6</v>
      </c>
      <c r="ES829" s="137">
        <v>44847</v>
      </c>
      <c r="ET829" s="228">
        <v>50</v>
      </c>
      <c r="EU829" s="137">
        <v>44847</v>
      </c>
      <c r="EV829" s="148">
        <v>77</v>
      </c>
      <c r="EW829" s="101"/>
      <c r="EX829" s="148"/>
      <c r="EY829" s="148"/>
      <c r="EZ829" s="148"/>
      <c r="FA829" s="137">
        <v>44847</v>
      </c>
      <c r="FB829" s="148" t="s">
        <v>1799</v>
      </c>
      <c r="FC829" s="148"/>
      <c r="FD829" s="148"/>
      <c r="FE829" s="137">
        <v>44847</v>
      </c>
      <c r="FF829" s="148">
        <v>12</v>
      </c>
      <c r="FG829" s="148"/>
      <c r="FH829" s="148"/>
      <c r="FI829" s="148"/>
      <c r="FJ829" s="148"/>
      <c r="FK829" s="148">
        <v>106</v>
      </c>
      <c r="FL829" s="137">
        <v>44859</v>
      </c>
      <c r="FM829" s="148" t="s">
        <v>1677</v>
      </c>
      <c r="FN829" s="137">
        <v>44951</v>
      </c>
      <c r="FO829" s="148"/>
      <c r="FP829" s="148" t="s">
        <v>132</v>
      </c>
      <c r="FQ829" s="148" t="s">
        <v>132</v>
      </c>
      <c r="FR829" s="148" t="s">
        <v>132</v>
      </c>
      <c r="FS829" s="148" t="s">
        <v>132</v>
      </c>
      <c r="FT829" s="148" t="s">
        <v>132</v>
      </c>
      <c r="FU829" s="148" t="s">
        <v>2178</v>
      </c>
      <c r="GM829" s="148"/>
    </row>
    <row r="830" spans="1:195" s="75" customFormat="1" x14ac:dyDescent="0.25">
      <c r="A830" s="85">
        <v>2022</v>
      </c>
      <c r="B830" s="76">
        <v>44926</v>
      </c>
      <c r="C830" s="85" t="s">
        <v>121</v>
      </c>
      <c r="D830" s="85" t="s">
        <v>122</v>
      </c>
      <c r="E830" s="85" t="s">
        <v>1475</v>
      </c>
      <c r="F830" s="77">
        <f t="shared" si="515"/>
        <v>829</v>
      </c>
      <c r="G830" s="85" t="s">
        <v>1586</v>
      </c>
      <c r="H830" s="184">
        <v>86</v>
      </c>
      <c r="I830" s="85" t="s">
        <v>797</v>
      </c>
      <c r="J830" s="217" t="s">
        <v>2240</v>
      </c>
      <c r="K830" s="77" t="str">
        <f>VLOOKUP(J830,[1]CodMpios!$B$1075:$E$1087,4,FALSE)</f>
        <v>86571 - Puerto Guzmán</v>
      </c>
      <c r="L830" s="77" t="str">
        <f>VLOOKUP($J830,[1]Coord_Mpios_X_Y!$B$102:$K$114,9,FALSE)</f>
        <v>0,746432215145</v>
      </c>
      <c r="M830" s="77" t="str">
        <f>VLOOKUP($J830,[1]Coord_Mpios_X_Y!$B$102:$K$114,10,FALSE)</f>
        <v>-75,880229785076</v>
      </c>
      <c r="N830" s="184" t="s">
        <v>1775</v>
      </c>
      <c r="O830" s="184" t="s">
        <v>1776</v>
      </c>
      <c r="P830" s="219"/>
      <c r="Q830" s="184" t="s">
        <v>126</v>
      </c>
      <c r="R830" s="184">
        <v>5350275</v>
      </c>
      <c r="S830" s="62" t="str">
        <f t="shared" si="496"/>
        <v>CC5350275</v>
      </c>
      <c r="T830" s="184" t="s">
        <v>218</v>
      </c>
      <c r="U830" s="184" t="s">
        <v>243</v>
      </c>
      <c r="V830" s="184" t="s">
        <v>310</v>
      </c>
      <c r="W830" s="184" t="s">
        <v>668</v>
      </c>
      <c r="X830" s="209">
        <v>20193</v>
      </c>
      <c r="Y830" s="89">
        <f t="shared" si="511"/>
        <v>55</v>
      </c>
      <c r="Z830" s="63">
        <f>VLOOKUP($Y830,[1]Edades!$A$3:$H$153,4,FALSE)</f>
        <v>5</v>
      </c>
      <c r="AA830" s="63" t="str">
        <f>VLOOKUP($Y830,[1]Edades!$A$3:$H$153,6,FALSE)</f>
        <v>5 - Adultez</v>
      </c>
      <c r="AB830" s="63">
        <f>VLOOKUP($Y830,[1]Edades!$A$3:$H$153,7,FALSE)</f>
        <v>12</v>
      </c>
      <c r="AC830" s="63" t="str">
        <f>VLOOKUP($Y830,[1]Edades!$A$3:$H$153,8,FALSE)</f>
        <v>55-59</v>
      </c>
      <c r="AD830" s="184" t="s">
        <v>1589</v>
      </c>
      <c r="AE830" s="184">
        <v>1</v>
      </c>
      <c r="AF830" s="85" t="s">
        <v>807</v>
      </c>
      <c r="AG830" s="184"/>
      <c r="AH830" s="85" t="s">
        <v>807</v>
      </c>
      <c r="AI830" s="85" t="s">
        <v>1596</v>
      </c>
      <c r="AJ830" s="184" t="s">
        <v>1591</v>
      </c>
      <c r="AK830" s="184" t="s">
        <v>1775</v>
      </c>
      <c r="AL830" s="184" t="s">
        <v>2179</v>
      </c>
      <c r="AM830" s="85" t="s">
        <v>1786</v>
      </c>
      <c r="AN830" s="85" t="s">
        <v>131</v>
      </c>
      <c r="AO830" s="85" t="s">
        <v>131</v>
      </c>
      <c r="AP830" s="85" t="s">
        <v>131</v>
      </c>
      <c r="AQ830" s="75" t="s">
        <v>1841</v>
      </c>
      <c r="AR830" s="53" t="str">
        <f t="shared" si="512"/>
        <v>86571 - Puerto Guzmán</v>
      </c>
      <c r="AS830" s="85" t="s">
        <v>1669</v>
      </c>
      <c r="AT830" s="184">
        <v>3117615077</v>
      </c>
      <c r="AU830" s="184" t="s">
        <v>1219</v>
      </c>
      <c r="AV830" s="184"/>
      <c r="AW830" s="184"/>
      <c r="AX830" s="184"/>
      <c r="AY830" s="184"/>
      <c r="AZ830" s="184"/>
      <c r="BA830" s="85">
        <v>86</v>
      </c>
      <c r="BB830" s="85" t="s">
        <v>1778</v>
      </c>
      <c r="BC830" s="85">
        <v>86219</v>
      </c>
      <c r="BD830" s="85" t="s">
        <v>1670</v>
      </c>
      <c r="BE830" s="89">
        <v>860010017201</v>
      </c>
      <c r="BF830" t="s">
        <v>1079</v>
      </c>
      <c r="BG830" s="85" t="s">
        <v>1779</v>
      </c>
      <c r="BH830" s="85" t="s">
        <v>1780</v>
      </c>
      <c r="BI830" s="85">
        <v>4201616</v>
      </c>
      <c r="BJ830" s="184"/>
      <c r="BK830" s="184"/>
      <c r="BL830" s="85" t="s">
        <v>807</v>
      </c>
      <c r="BM830" s="184" t="s">
        <v>130</v>
      </c>
      <c r="BN830" s="184" t="s">
        <v>132</v>
      </c>
      <c r="BO830" s="91">
        <v>0</v>
      </c>
      <c r="BP830" s="184" t="s">
        <v>132</v>
      </c>
      <c r="BQ830" s="184" t="s">
        <v>132</v>
      </c>
      <c r="BR830" s="85" t="s">
        <v>1676</v>
      </c>
      <c r="BS830" s="184" t="s">
        <v>130</v>
      </c>
      <c r="BT830" s="209">
        <v>44908</v>
      </c>
      <c r="BU830" s="184" t="s">
        <v>1677</v>
      </c>
      <c r="BV830" s="184" t="s">
        <v>130</v>
      </c>
      <c r="BW830" s="184"/>
      <c r="BX830" s="184"/>
      <c r="BY830" s="85" t="s">
        <v>807</v>
      </c>
      <c r="BZ830" s="85" t="s">
        <v>807</v>
      </c>
      <c r="CA830" s="184" t="s">
        <v>130</v>
      </c>
      <c r="CB830" s="184"/>
      <c r="CC830" s="184" t="s">
        <v>2038</v>
      </c>
      <c r="CD830" s="85" t="s">
        <v>2180</v>
      </c>
      <c r="CE830" s="184" t="s">
        <v>1681</v>
      </c>
      <c r="CF830" s="80" t="str">
        <f t="shared" si="537"/>
        <v>HTA + DM</v>
      </c>
      <c r="CG830" s="148">
        <v>64</v>
      </c>
      <c r="CH830" s="148">
        <v>164</v>
      </c>
      <c r="CI830" s="50">
        <f t="shared" si="497"/>
        <v>23.795359904818564</v>
      </c>
      <c r="CJ830" s="18" t="str">
        <f t="shared" si="498"/>
        <v>NORMAL</v>
      </c>
      <c r="CK830" s="95" t="e">
        <f>Hoja1!L832</f>
        <v>#DIV/0!</v>
      </c>
      <c r="CL830" s="10" t="s">
        <v>807</v>
      </c>
      <c r="CM830" s="94" t="s">
        <v>1221</v>
      </c>
      <c r="CN830" s="148"/>
      <c r="CO830" s="75">
        <v>1</v>
      </c>
      <c r="CP830" s="119" t="str">
        <f t="shared" si="538"/>
        <v>01/01/1800</v>
      </c>
      <c r="CQ830" s="75">
        <v>1</v>
      </c>
      <c r="CR830" s="94" t="s">
        <v>1221</v>
      </c>
      <c r="CS830" s="75">
        <v>1</v>
      </c>
      <c r="CT830" s="110" t="s">
        <v>1707</v>
      </c>
      <c r="CU830" s="93" t="s">
        <v>807</v>
      </c>
      <c r="CV830" s="148"/>
      <c r="CW830" s="148">
        <v>125</v>
      </c>
      <c r="CX830" s="148">
        <v>80</v>
      </c>
      <c r="CY830" s="148" t="s">
        <v>130</v>
      </c>
      <c r="CZ830" s="148" t="s">
        <v>132</v>
      </c>
      <c r="DA830" s="148" t="s">
        <v>132</v>
      </c>
      <c r="DB830" s="92">
        <v>0</v>
      </c>
      <c r="DC830" s="75" t="str">
        <f t="shared" si="499"/>
        <v/>
      </c>
      <c r="DD830" s="16" t="str">
        <f t="shared" si="500"/>
        <v/>
      </c>
      <c r="DE830" s="16" t="str">
        <f t="shared" si="501"/>
        <v/>
      </c>
      <c r="DF830" s="16" t="str">
        <f t="shared" si="516"/>
        <v/>
      </c>
      <c r="DG830" s="16" t="str">
        <f t="shared" si="514"/>
        <v xml:space="preserve"> +  +  + </v>
      </c>
      <c r="DH830" s="16" t="str">
        <f t="shared" si="536"/>
        <v>HTA + DM</v>
      </c>
      <c r="DI830" s="98"/>
      <c r="DJ830" s="75" t="str">
        <f t="shared" si="502"/>
        <v>NO</v>
      </c>
      <c r="DL830" s="92"/>
      <c r="DM830" s="98"/>
      <c r="DN830" s="75" t="str">
        <f t="shared" si="503"/>
        <v>NO</v>
      </c>
      <c r="DO830" s="98"/>
      <c r="DP830" s="75" t="str">
        <f t="shared" si="504"/>
        <v>NO</v>
      </c>
      <c r="DQ830" s="98"/>
      <c r="DR830" s="75" t="str">
        <f t="shared" si="505"/>
        <v>NO</v>
      </c>
      <c r="DS830" s="98"/>
      <c r="DT830" s="75" t="str">
        <f t="shared" si="506"/>
        <v>NO</v>
      </c>
      <c r="DU830" s="98"/>
      <c r="DV830" s="75" t="str">
        <f t="shared" si="507"/>
        <v>NO</v>
      </c>
      <c r="DW830" s="98"/>
      <c r="DX830" s="75" t="str">
        <f t="shared" si="508"/>
        <v>NO</v>
      </c>
      <c r="DY830" s="98"/>
      <c r="DZ830" s="75" t="str">
        <f t="shared" si="509"/>
        <v>NO</v>
      </c>
      <c r="EA830" s="98"/>
      <c r="EB830" s="75" t="str">
        <f t="shared" si="510"/>
        <v>NO</v>
      </c>
      <c r="EC830" s="148" t="s">
        <v>131</v>
      </c>
      <c r="ED830" s="148" t="s">
        <v>1530</v>
      </c>
      <c r="EE830" s="148" t="s">
        <v>131</v>
      </c>
      <c r="EF830" s="98" t="s">
        <v>807</v>
      </c>
      <c r="EG830" s="148"/>
      <c r="EH830" s="148"/>
      <c r="EI830" s="99" t="s">
        <v>807</v>
      </c>
      <c r="EJ830" s="99"/>
      <c r="EK830" s="148"/>
      <c r="EL830" s="148"/>
      <c r="EM830" s="223"/>
      <c r="EN830" s="148"/>
      <c r="EO830" s="148"/>
      <c r="EP830" s="148"/>
      <c r="EQ830" s="148"/>
      <c r="ER830" s="148"/>
      <c r="ES830" s="148"/>
      <c r="ET830" s="228"/>
      <c r="EU830" s="148"/>
      <c r="EV830" s="148"/>
      <c r="EW830" s="148"/>
      <c r="EX830" s="148"/>
      <c r="EY830" s="148"/>
      <c r="EZ830" s="148"/>
      <c r="FA830" s="148"/>
      <c r="FB830" s="148"/>
      <c r="FC830" s="148"/>
      <c r="FD830" s="148"/>
      <c r="FE830" s="148"/>
      <c r="FF830" s="148"/>
      <c r="FG830" s="148"/>
      <c r="FH830" s="148"/>
      <c r="FI830" s="148"/>
      <c r="FJ830" s="148"/>
      <c r="FK830" s="148"/>
      <c r="FL830" s="137">
        <v>44908</v>
      </c>
      <c r="FM830" s="148" t="s">
        <v>1677</v>
      </c>
      <c r="FN830" s="137">
        <v>44998</v>
      </c>
      <c r="FO830" s="148"/>
      <c r="FP830" s="148" t="s">
        <v>132</v>
      </c>
      <c r="FQ830" s="148" t="s">
        <v>132</v>
      </c>
      <c r="FR830" s="148" t="s">
        <v>132</v>
      </c>
      <c r="FS830" s="148" t="s">
        <v>132</v>
      </c>
      <c r="FT830" s="148" t="s">
        <v>132</v>
      </c>
      <c r="FU830" s="148" t="s">
        <v>2178</v>
      </c>
      <c r="GM830" s="148"/>
    </row>
    <row r="831" spans="1:195" s="75" customFormat="1" x14ac:dyDescent="0.25">
      <c r="A831" s="85">
        <v>2022</v>
      </c>
      <c r="B831" s="76">
        <v>44926</v>
      </c>
      <c r="C831" s="85" t="s">
        <v>121</v>
      </c>
      <c r="D831" s="85" t="s">
        <v>122</v>
      </c>
      <c r="E831" s="85" t="s">
        <v>123</v>
      </c>
      <c r="F831" s="77">
        <f t="shared" si="515"/>
        <v>830</v>
      </c>
      <c r="G831" s="85" t="s">
        <v>1586</v>
      </c>
      <c r="H831" s="184">
        <v>86</v>
      </c>
      <c r="I831" s="85" t="s">
        <v>797</v>
      </c>
      <c r="J831" s="217" t="s">
        <v>2240</v>
      </c>
      <c r="K831" s="77" t="str">
        <f>VLOOKUP(J831,[1]CodMpios!$B$1075:$E$1087,4,FALSE)</f>
        <v>86571 - Puerto Guzmán</v>
      </c>
      <c r="L831" s="77" t="str">
        <f>VLOOKUP($J831,[1]Coord_Mpios_X_Y!$B$102:$K$114,9,FALSE)</f>
        <v>0,746432215145</v>
      </c>
      <c r="M831" s="77" t="str">
        <f>VLOOKUP($J831,[1]Coord_Mpios_X_Y!$B$102:$K$114,10,FALSE)</f>
        <v>-75,880229785076</v>
      </c>
      <c r="N831" s="184" t="s">
        <v>1775</v>
      </c>
      <c r="O831" s="184" t="s">
        <v>1776</v>
      </c>
      <c r="P831" s="219"/>
      <c r="Q831" s="184" t="s">
        <v>126</v>
      </c>
      <c r="R831" s="184">
        <v>5350424</v>
      </c>
      <c r="S831" s="62" t="str">
        <f t="shared" si="496"/>
        <v>CC5350424</v>
      </c>
      <c r="T831" s="184" t="s">
        <v>621</v>
      </c>
      <c r="U831" s="184" t="s">
        <v>729</v>
      </c>
      <c r="V831" s="184" t="s">
        <v>225</v>
      </c>
      <c r="W831" s="184" t="s">
        <v>226</v>
      </c>
      <c r="X831" s="209">
        <v>21271</v>
      </c>
      <c r="Y831" s="89">
        <f t="shared" si="511"/>
        <v>58</v>
      </c>
      <c r="Z831" s="63">
        <f>VLOOKUP($Y831,[1]Edades!$A$3:$H$153,4,FALSE)</f>
        <v>5</v>
      </c>
      <c r="AA831" s="63" t="str">
        <f>VLOOKUP($Y831,[1]Edades!$A$3:$H$153,6,FALSE)</f>
        <v>5 - Adultez</v>
      </c>
      <c r="AB831" s="63">
        <f>VLOOKUP($Y831,[1]Edades!$A$3:$H$153,7,FALSE)</f>
        <v>12</v>
      </c>
      <c r="AC831" s="63" t="str">
        <f>VLOOKUP($Y831,[1]Edades!$A$3:$H$153,8,FALSE)</f>
        <v>55-59</v>
      </c>
      <c r="AD831" s="184" t="s">
        <v>1589</v>
      </c>
      <c r="AE831" s="184">
        <v>1</v>
      </c>
      <c r="AF831" s="85" t="s">
        <v>807</v>
      </c>
      <c r="AG831" s="184"/>
      <c r="AH831" s="184" t="s">
        <v>132</v>
      </c>
      <c r="AI831" s="85" t="s">
        <v>1596</v>
      </c>
      <c r="AJ831" s="184" t="s">
        <v>1591</v>
      </c>
      <c r="AK831" s="184" t="s">
        <v>1775</v>
      </c>
      <c r="AL831" s="184" t="s">
        <v>2179</v>
      </c>
      <c r="AM831" s="85" t="s">
        <v>1786</v>
      </c>
      <c r="AN831" s="85" t="s">
        <v>131</v>
      </c>
      <c r="AO831" s="85" t="s">
        <v>131</v>
      </c>
      <c r="AP831" s="85" t="s">
        <v>131</v>
      </c>
      <c r="AQ831" s="75" t="s">
        <v>1841</v>
      </c>
      <c r="AR831" s="53" t="str">
        <f t="shared" si="512"/>
        <v>86571 - Puerto Guzmán</v>
      </c>
      <c r="AS831" s="85" t="s">
        <v>1669</v>
      </c>
      <c r="AT831" s="184">
        <v>3116347728</v>
      </c>
      <c r="AU831" s="184" t="s">
        <v>1219</v>
      </c>
      <c r="AV831" s="184"/>
      <c r="AW831" s="184"/>
      <c r="AX831" s="184"/>
      <c r="AY831" s="184"/>
      <c r="AZ831" s="184"/>
      <c r="BA831" s="85">
        <v>86</v>
      </c>
      <c r="BB831" s="85" t="s">
        <v>1778</v>
      </c>
      <c r="BC831" s="85">
        <v>86750</v>
      </c>
      <c r="BD831" s="85" t="s">
        <v>1669</v>
      </c>
      <c r="BE831" s="89">
        <v>860010017201</v>
      </c>
      <c r="BF831" t="s">
        <v>1079</v>
      </c>
      <c r="BG831" s="85" t="s">
        <v>1779</v>
      </c>
      <c r="BH831" s="85" t="s">
        <v>1780</v>
      </c>
      <c r="BI831" s="85">
        <v>4201616</v>
      </c>
      <c r="BJ831" s="184"/>
      <c r="BK831" s="184"/>
      <c r="BL831" s="184" t="s">
        <v>2256</v>
      </c>
      <c r="BM831" s="184" t="s">
        <v>130</v>
      </c>
      <c r="BN831" s="184" t="s">
        <v>132</v>
      </c>
      <c r="BO831" s="184">
        <v>0</v>
      </c>
      <c r="BP831" s="184" t="s">
        <v>132</v>
      </c>
      <c r="BQ831" s="184" t="s">
        <v>132</v>
      </c>
      <c r="BR831" s="85" t="s">
        <v>1676</v>
      </c>
      <c r="BS831" s="184" t="s">
        <v>132</v>
      </c>
      <c r="BT831" s="209">
        <v>44866</v>
      </c>
      <c r="BU831" s="184" t="s">
        <v>1677</v>
      </c>
      <c r="BV831" s="184" t="s">
        <v>130</v>
      </c>
      <c r="BW831" s="184"/>
      <c r="BX831" s="186"/>
      <c r="BY831" s="184" t="s">
        <v>130</v>
      </c>
      <c r="BZ831" s="184" t="s">
        <v>132</v>
      </c>
      <c r="CA831" s="184" t="s">
        <v>130</v>
      </c>
      <c r="CB831" s="184" t="s">
        <v>131</v>
      </c>
      <c r="CC831" s="184" t="s">
        <v>131</v>
      </c>
      <c r="CD831" s="184" t="s">
        <v>1686</v>
      </c>
      <c r="CE831" s="184" t="s">
        <v>1681</v>
      </c>
      <c r="CF831" s="184" t="s">
        <v>1842</v>
      </c>
      <c r="CG831" s="148">
        <v>82</v>
      </c>
      <c r="CH831" s="148">
        <v>172</v>
      </c>
      <c r="CI831" s="50">
        <f t="shared" si="497"/>
        <v>27.717685235262305</v>
      </c>
      <c r="CJ831" s="18" t="str">
        <f t="shared" si="498"/>
        <v>SOBREPESO</v>
      </c>
      <c r="CK831" s="95">
        <f>Hoja1!L833</f>
        <v>14</v>
      </c>
      <c r="CL831" s="10" t="s">
        <v>1113</v>
      </c>
      <c r="CM831" s="137" t="s">
        <v>1221</v>
      </c>
      <c r="CN831" s="148"/>
      <c r="CO831" s="148">
        <v>1</v>
      </c>
      <c r="CP831" s="65" t="s">
        <v>1221</v>
      </c>
      <c r="CQ831" s="75">
        <v>2</v>
      </c>
      <c r="CR831" s="65" t="s">
        <v>1222</v>
      </c>
      <c r="CS831" s="148">
        <v>0</v>
      </c>
      <c r="CT831" s="148" t="s">
        <v>131</v>
      </c>
      <c r="CU831" s="93" t="s">
        <v>807</v>
      </c>
      <c r="CV831" s="148"/>
      <c r="CW831" s="148">
        <v>155</v>
      </c>
      <c r="CX831" s="148">
        <v>90</v>
      </c>
      <c r="CY831" s="75" t="s">
        <v>807</v>
      </c>
      <c r="CZ831" s="148" t="s">
        <v>130</v>
      </c>
      <c r="DA831" s="148" t="s">
        <v>132</v>
      </c>
      <c r="DB831" s="92">
        <v>0</v>
      </c>
      <c r="DC831" s="75" t="str">
        <f t="shared" si="499"/>
        <v/>
      </c>
      <c r="DD831" s="16" t="str">
        <f t="shared" si="500"/>
        <v>PRESION ALTA</v>
      </c>
      <c r="DE831" s="16" t="str">
        <f t="shared" si="501"/>
        <v/>
      </c>
      <c r="DF831" s="16" t="str">
        <f t="shared" si="516"/>
        <v/>
      </c>
      <c r="DG831" s="16" t="str">
        <f t="shared" si="514"/>
        <v xml:space="preserve"> + PRESION ALTA +  + </v>
      </c>
      <c r="DH831" s="16" t="str">
        <f>VLOOKUP(DG831,Hoja3!$A$19:$B$41,2,FALSE)</f>
        <v>PRESION ALTA</v>
      </c>
      <c r="DI831" s="148"/>
      <c r="DJ831" s="75" t="str">
        <f t="shared" si="502"/>
        <v>NO</v>
      </c>
      <c r="DL831" s="148"/>
      <c r="DM831" s="148"/>
      <c r="DN831" s="75" t="str">
        <f t="shared" si="503"/>
        <v>NO</v>
      </c>
      <c r="DO831" s="148"/>
      <c r="DP831" s="75" t="str">
        <f t="shared" si="504"/>
        <v>NO</v>
      </c>
      <c r="DQ831" s="148"/>
      <c r="DR831" s="75" t="str">
        <f t="shared" si="505"/>
        <v>NO</v>
      </c>
      <c r="DS831" s="148"/>
      <c r="DT831" s="75" t="str">
        <f t="shared" si="506"/>
        <v>NO</v>
      </c>
      <c r="DU831" s="148"/>
      <c r="DV831" s="75" t="str">
        <f t="shared" si="507"/>
        <v>NO</v>
      </c>
      <c r="DW831" s="148"/>
      <c r="DX831" s="75" t="str">
        <f t="shared" si="508"/>
        <v>NO</v>
      </c>
      <c r="DY831" s="148"/>
      <c r="DZ831" s="75" t="str">
        <f t="shared" si="509"/>
        <v>NO</v>
      </c>
      <c r="EA831" s="148"/>
      <c r="EB831" s="75" t="str">
        <f t="shared" si="510"/>
        <v>NO</v>
      </c>
      <c r="EC831" s="148" t="s">
        <v>131</v>
      </c>
      <c r="ED831" s="148" t="s">
        <v>1530</v>
      </c>
      <c r="EE831" s="148"/>
      <c r="EF831" s="148" t="s">
        <v>1814</v>
      </c>
      <c r="EG831" s="148"/>
      <c r="EH831" s="148" t="s">
        <v>131</v>
      </c>
      <c r="EI831" s="99" t="s">
        <v>807</v>
      </c>
      <c r="EJ831" s="99"/>
      <c r="EK831" s="137">
        <v>44681</v>
      </c>
      <c r="EL831" s="148">
        <v>1.21</v>
      </c>
      <c r="EM831" s="223">
        <v>44681</v>
      </c>
      <c r="EN831" s="148">
        <v>80</v>
      </c>
      <c r="EO831" s="137">
        <v>44681</v>
      </c>
      <c r="EP831" s="148">
        <v>209</v>
      </c>
      <c r="EQ831" s="137">
        <v>44681</v>
      </c>
      <c r="ER831" s="148">
        <v>13</v>
      </c>
      <c r="ES831" s="137">
        <v>44681</v>
      </c>
      <c r="ET831" s="228">
        <v>50</v>
      </c>
      <c r="EU831" s="137">
        <v>44681</v>
      </c>
      <c r="EV831" s="148">
        <v>68</v>
      </c>
      <c r="EW831" s="137"/>
      <c r="EX831" s="148"/>
      <c r="EY831" s="148"/>
      <c r="EZ831" s="148"/>
      <c r="FA831" s="137">
        <v>44681</v>
      </c>
      <c r="FB831" s="148" t="s">
        <v>1799</v>
      </c>
      <c r="FC831" s="148"/>
      <c r="FD831" s="148"/>
      <c r="FE831" s="148"/>
      <c r="FF831" s="148"/>
      <c r="FG831" s="148"/>
      <c r="FH831" s="148"/>
      <c r="FI831" s="148"/>
      <c r="FJ831" s="148"/>
      <c r="FK831" s="148">
        <v>99</v>
      </c>
      <c r="FL831" s="137">
        <v>44866</v>
      </c>
      <c r="FM831" s="148" t="s">
        <v>1530</v>
      </c>
      <c r="FN831" s="137">
        <v>44958</v>
      </c>
      <c r="FO831" s="148"/>
      <c r="FP831" s="148" t="s">
        <v>132</v>
      </c>
      <c r="FQ831" s="148" t="s">
        <v>132</v>
      </c>
      <c r="FR831" s="148" t="s">
        <v>132</v>
      </c>
      <c r="FS831" s="148" t="s">
        <v>132</v>
      </c>
      <c r="FT831" s="148" t="s">
        <v>132</v>
      </c>
      <c r="FU831" s="148" t="s">
        <v>2181</v>
      </c>
      <c r="GM831" s="148"/>
    </row>
    <row r="832" spans="1:195" s="75" customFormat="1" x14ac:dyDescent="0.25">
      <c r="A832" s="85">
        <v>2022</v>
      </c>
      <c r="B832" s="76">
        <v>44926</v>
      </c>
      <c r="C832" s="85" t="s">
        <v>121</v>
      </c>
      <c r="D832" s="85" t="s">
        <v>122</v>
      </c>
      <c r="E832" s="85" t="s">
        <v>123</v>
      </c>
      <c r="F832" s="77">
        <f t="shared" si="515"/>
        <v>831</v>
      </c>
      <c r="G832" s="85" t="s">
        <v>1586</v>
      </c>
      <c r="H832" s="184">
        <v>86</v>
      </c>
      <c r="I832" s="85" t="s">
        <v>797</v>
      </c>
      <c r="J832" s="217" t="s">
        <v>2240</v>
      </c>
      <c r="K832" s="77" t="str">
        <f>VLOOKUP(J832,[1]CodMpios!$B$1075:$E$1087,4,FALSE)</f>
        <v>86571 - Puerto Guzmán</v>
      </c>
      <c r="L832" s="77" t="str">
        <f>VLOOKUP($J832,[1]Coord_Mpios_X_Y!$B$102:$K$114,9,FALSE)</f>
        <v>0,746432215145</v>
      </c>
      <c r="M832" s="77" t="str">
        <f>VLOOKUP($J832,[1]Coord_Mpios_X_Y!$B$102:$K$114,10,FALSE)</f>
        <v>-75,880229785076</v>
      </c>
      <c r="N832" s="184" t="s">
        <v>1784</v>
      </c>
      <c r="O832" s="184" t="s">
        <v>1776</v>
      </c>
      <c r="P832" s="219"/>
      <c r="Q832" s="184" t="s">
        <v>126</v>
      </c>
      <c r="R832" s="184">
        <v>5880776</v>
      </c>
      <c r="S832" s="62" t="str">
        <f t="shared" si="496"/>
        <v>CC5880776</v>
      </c>
      <c r="T832" s="184" t="s">
        <v>621</v>
      </c>
      <c r="U832" s="184"/>
      <c r="V832" s="184" t="s">
        <v>222</v>
      </c>
      <c r="W832" s="184"/>
      <c r="X832" s="209">
        <v>19784</v>
      </c>
      <c r="Y832" s="89">
        <f t="shared" si="511"/>
        <v>54</v>
      </c>
      <c r="Z832" s="63">
        <f>VLOOKUP($Y832,[1]Edades!$A$3:$H$153,4,FALSE)</f>
        <v>5</v>
      </c>
      <c r="AA832" s="63" t="str">
        <f>VLOOKUP($Y832,[1]Edades!$A$3:$H$153,6,FALSE)</f>
        <v>5 - Adultez</v>
      </c>
      <c r="AB832" s="63">
        <f>VLOOKUP($Y832,[1]Edades!$A$3:$H$153,7,FALSE)</f>
        <v>11</v>
      </c>
      <c r="AC832" s="63" t="str">
        <f>VLOOKUP($Y832,[1]Edades!$A$3:$H$153,8,FALSE)</f>
        <v>50-54</v>
      </c>
      <c r="AD832" s="184" t="s">
        <v>1589</v>
      </c>
      <c r="AE832" s="184">
        <v>1</v>
      </c>
      <c r="AF832" s="85" t="s">
        <v>807</v>
      </c>
      <c r="AG832" s="184"/>
      <c r="AH832" s="85" t="s">
        <v>807</v>
      </c>
      <c r="AI832" s="85" t="s">
        <v>2236</v>
      </c>
      <c r="AJ832" s="85" t="s">
        <v>807</v>
      </c>
      <c r="AK832" s="85" t="s">
        <v>807</v>
      </c>
      <c r="AL832" s="184" t="s">
        <v>1600</v>
      </c>
      <c r="AM832" s="85" t="s">
        <v>1786</v>
      </c>
      <c r="AN832" s="85" t="s">
        <v>131</v>
      </c>
      <c r="AO832" s="85" t="s">
        <v>131</v>
      </c>
      <c r="AP832" s="85" t="s">
        <v>131</v>
      </c>
      <c r="AQ832" s="75" t="s">
        <v>1841</v>
      </c>
      <c r="AR832" s="53" t="str">
        <f t="shared" si="512"/>
        <v>86571 - Puerto Guzmán</v>
      </c>
      <c r="AS832" s="85" t="s">
        <v>1669</v>
      </c>
      <c r="AT832" s="184">
        <v>3118085663</v>
      </c>
      <c r="AU832" s="184" t="s">
        <v>1219</v>
      </c>
      <c r="AV832" s="184"/>
      <c r="AW832" s="184"/>
      <c r="AX832" s="184"/>
      <c r="AY832" s="184"/>
      <c r="AZ832" s="184"/>
      <c r="BA832" s="85">
        <v>86</v>
      </c>
      <c r="BB832" s="85" t="s">
        <v>1778</v>
      </c>
      <c r="BC832" s="85">
        <v>86750</v>
      </c>
      <c r="BD832" s="85" t="s">
        <v>1669</v>
      </c>
      <c r="BE832" s="89">
        <v>860010017201</v>
      </c>
      <c r="BF832" t="s">
        <v>1079</v>
      </c>
      <c r="BG832" s="85" t="s">
        <v>1779</v>
      </c>
      <c r="BH832" s="85" t="s">
        <v>1780</v>
      </c>
      <c r="BI832" s="85">
        <v>4201616</v>
      </c>
      <c r="BJ832" s="184"/>
      <c r="BK832" s="184"/>
      <c r="BL832" s="184" t="s">
        <v>2256</v>
      </c>
      <c r="BM832" s="184" t="s">
        <v>130</v>
      </c>
      <c r="BN832" s="184" t="s">
        <v>132</v>
      </c>
      <c r="BO832" s="184">
        <v>0</v>
      </c>
      <c r="BP832" s="184" t="s">
        <v>132</v>
      </c>
      <c r="BQ832" s="184" t="s">
        <v>132</v>
      </c>
      <c r="BR832" s="85" t="s">
        <v>1676</v>
      </c>
      <c r="BS832" s="184" t="s">
        <v>132</v>
      </c>
      <c r="BT832" s="209">
        <v>44901</v>
      </c>
      <c r="BU832" s="184" t="s">
        <v>1677</v>
      </c>
      <c r="BV832" s="184" t="s">
        <v>130</v>
      </c>
      <c r="BW832" s="184"/>
      <c r="BX832" s="186" t="s">
        <v>1689</v>
      </c>
      <c r="BY832" s="184" t="s">
        <v>132</v>
      </c>
      <c r="BZ832" s="184" t="s">
        <v>132</v>
      </c>
      <c r="CA832" s="184" t="s">
        <v>130</v>
      </c>
      <c r="CB832" s="184" t="s">
        <v>131</v>
      </c>
      <c r="CC832" s="184" t="s">
        <v>131</v>
      </c>
      <c r="CD832" s="210" t="s">
        <v>2182</v>
      </c>
      <c r="CE832" s="184" t="s">
        <v>1681</v>
      </c>
      <c r="CF832" s="184" t="s">
        <v>2183</v>
      </c>
      <c r="CG832" s="148">
        <v>75</v>
      </c>
      <c r="CH832" s="148">
        <v>160</v>
      </c>
      <c r="CI832" s="50">
        <f t="shared" si="497"/>
        <v>29.296874999999993</v>
      </c>
      <c r="CJ832" s="18" t="str">
        <f t="shared" si="498"/>
        <v>SOBREPESO</v>
      </c>
      <c r="CK832" s="95">
        <f>Hoja1!L834</f>
        <v>9</v>
      </c>
      <c r="CL832" s="10" t="s">
        <v>1112</v>
      </c>
      <c r="CM832" s="137" t="s">
        <v>1221</v>
      </c>
      <c r="CN832" s="148"/>
      <c r="CO832" s="148">
        <v>1</v>
      </c>
      <c r="CP832" s="65" t="s">
        <v>1221</v>
      </c>
      <c r="CQ832" s="75">
        <v>2</v>
      </c>
      <c r="CR832" s="65" t="s">
        <v>1222</v>
      </c>
      <c r="CS832" s="148">
        <v>0</v>
      </c>
      <c r="CT832" s="148" t="s">
        <v>131</v>
      </c>
      <c r="CU832" s="93" t="s">
        <v>807</v>
      </c>
      <c r="CV832" s="148"/>
      <c r="CW832" s="148">
        <v>120</v>
      </c>
      <c r="CX832" s="148">
        <v>80</v>
      </c>
      <c r="CY832" s="75" t="s">
        <v>807</v>
      </c>
      <c r="CZ832" s="148" t="s">
        <v>132</v>
      </c>
      <c r="DA832" s="148" t="s">
        <v>132</v>
      </c>
      <c r="DB832" s="92">
        <v>0</v>
      </c>
      <c r="DC832" s="75" t="str">
        <f t="shared" si="499"/>
        <v/>
      </c>
      <c r="DD832" s="16" t="str">
        <f t="shared" si="500"/>
        <v/>
      </c>
      <c r="DE832" s="16" t="str">
        <f t="shared" si="501"/>
        <v/>
      </c>
      <c r="DF832" s="16" t="str">
        <f t="shared" si="516"/>
        <v/>
      </c>
      <c r="DG832" s="16" t="str">
        <f t="shared" si="514"/>
        <v xml:space="preserve"> +  +  + </v>
      </c>
      <c r="DH832" s="16" t="str">
        <f>E832</f>
        <v>HTA</v>
      </c>
      <c r="DI832" s="148"/>
      <c r="DJ832" s="75" t="str">
        <f t="shared" si="502"/>
        <v>NO</v>
      </c>
      <c r="DL832" s="148"/>
      <c r="DM832" s="148"/>
      <c r="DN832" s="75" t="str">
        <f t="shared" si="503"/>
        <v>NO</v>
      </c>
      <c r="DO832" s="148"/>
      <c r="DP832" s="75" t="str">
        <f t="shared" si="504"/>
        <v>NO</v>
      </c>
      <c r="DQ832" s="148"/>
      <c r="DR832" s="75" t="str">
        <f t="shared" si="505"/>
        <v>NO</v>
      </c>
      <c r="DS832" s="148"/>
      <c r="DT832" s="75" t="str">
        <f t="shared" si="506"/>
        <v>NO</v>
      </c>
      <c r="DU832" s="148"/>
      <c r="DV832" s="75" t="str">
        <f t="shared" si="507"/>
        <v>NO</v>
      </c>
      <c r="DW832" s="148"/>
      <c r="DX832" s="75" t="str">
        <f t="shared" si="508"/>
        <v>NO</v>
      </c>
      <c r="DY832" s="148"/>
      <c r="DZ832" s="75" t="str">
        <f t="shared" si="509"/>
        <v>NO</v>
      </c>
      <c r="EA832" s="148"/>
      <c r="EB832" s="75" t="str">
        <f t="shared" si="510"/>
        <v>NO</v>
      </c>
      <c r="EC832" s="148" t="s">
        <v>131</v>
      </c>
      <c r="ED832" s="148" t="s">
        <v>1530</v>
      </c>
      <c r="EE832" s="148"/>
      <c r="EF832" s="98" t="s">
        <v>807</v>
      </c>
      <c r="EG832" s="148"/>
      <c r="EH832" s="148" t="s">
        <v>131</v>
      </c>
      <c r="EI832" s="99" t="s">
        <v>807</v>
      </c>
      <c r="EJ832" s="99"/>
      <c r="EK832" s="137"/>
      <c r="EL832" s="148"/>
      <c r="EM832" s="223"/>
      <c r="EN832" s="148"/>
      <c r="EO832" s="137">
        <v>44799</v>
      </c>
      <c r="EP832" s="148">
        <v>196</v>
      </c>
      <c r="EQ832" s="137">
        <v>44799</v>
      </c>
      <c r="ER832" s="148">
        <v>92</v>
      </c>
      <c r="ES832" s="137">
        <v>44799</v>
      </c>
      <c r="ET832" s="228">
        <v>42</v>
      </c>
      <c r="EU832" s="137">
        <v>44799</v>
      </c>
      <c r="EV832" s="148">
        <v>309</v>
      </c>
      <c r="EW832" s="148"/>
      <c r="EX832" s="148"/>
      <c r="EY832" s="148"/>
      <c r="EZ832" s="148"/>
      <c r="FA832" s="148"/>
      <c r="FB832" s="148"/>
      <c r="FC832" s="148"/>
      <c r="FD832" s="148"/>
      <c r="FE832" s="148"/>
      <c r="FF832" s="148"/>
      <c r="FG832" s="148"/>
      <c r="FH832" s="148"/>
      <c r="FI832" s="148"/>
      <c r="FJ832" s="148"/>
      <c r="FK832" s="148">
        <v>108</v>
      </c>
      <c r="FL832" s="137">
        <v>44834</v>
      </c>
      <c r="FM832" s="148" t="s">
        <v>1530</v>
      </c>
      <c r="FN832" s="137">
        <v>44925</v>
      </c>
      <c r="FO832" s="148"/>
      <c r="FP832" s="148" t="s">
        <v>132</v>
      </c>
      <c r="FQ832" s="148" t="s">
        <v>132</v>
      </c>
      <c r="FR832" s="148" t="s">
        <v>132</v>
      </c>
      <c r="FS832" s="148" t="s">
        <v>132</v>
      </c>
      <c r="FT832" s="148" t="s">
        <v>132</v>
      </c>
      <c r="FU832" s="148" t="s">
        <v>2181</v>
      </c>
      <c r="GM832" s="148"/>
    </row>
    <row r="833" spans="1:195" s="75" customFormat="1" x14ac:dyDescent="0.25">
      <c r="A833" s="85">
        <v>2022</v>
      </c>
      <c r="B833" s="76">
        <v>44926</v>
      </c>
      <c r="C833" s="85" t="s">
        <v>121</v>
      </c>
      <c r="D833" s="85" t="s">
        <v>122</v>
      </c>
      <c r="E833" s="85" t="s">
        <v>123</v>
      </c>
      <c r="F833" s="77">
        <f t="shared" si="515"/>
        <v>832</v>
      </c>
      <c r="G833" s="85" t="s">
        <v>1586</v>
      </c>
      <c r="H833" s="184">
        <v>86</v>
      </c>
      <c r="I833" s="85" t="s">
        <v>797</v>
      </c>
      <c r="J833" s="217" t="s">
        <v>2240</v>
      </c>
      <c r="K833" s="77" t="str">
        <f>VLOOKUP(J833,[1]CodMpios!$B$1075:$E$1087,4,FALSE)</f>
        <v>86571 - Puerto Guzmán</v>
      </c>
      <c r="L833" s="77" t="str">
        <f>VLOOKUP($J833,[1]Coord_Mpios_X_Y!$B$102:$K$114,9,FALSE)</f>
        <v>0,746432215145</v>
      </c>
      <c r="M833" s="77" t="str">
        <f>VLOOKUP($J833,[1]Coord_Mpios_X_Y!$B$102:$K$114,10,FALSE)</f>
        <v>-75,880229785076</v>
      </c>
      <c r="N833" s="184" t="s">
        <v>1784</v>
      </c>
      <c r="O833" s="184" t="s">
        <v>1776</v>
      </c>
      <c r="P833" s="219"/>
      <c r="Q833" s="184" t="s">
        <v>126</v>
      </c>
      <c r="R833" s="184">
        <v>18100905</v>
      </c>
      <c r="S833" s="62" t="str">
        <f t="shared" si="496"/>
        <v>CC18100905</v>
      </c>
      <c r="T833" s="184" t="s">
        <v>710</v>
      </c>
      <c r="U833" s="184"/>
      <c r="V833" s="184" t="s">
        <v>312</v>
      </c>
      <c r="W833" s="184"/>
      <c r="X833" s="209">
        <v>20738</v>
      </c>
      <c r="Y833" s="89">
        <f t="shared" si="511"/>
        <v>56</v>
      </c>
      <c r="Z833" s="63">
        <f>VLOOKUP($Y833,[1]Edades!$A$3:$H$153,4,FALSE)</f>
        <v>5</v>
      </c>
      <c r="AA833" s="63" t="str">
        <f>VLOOKUP($Y833,[1]Edades!$A$3:$H$153,6,FALSE)</f>
        <v>5 - Adultez</v>
      </c>
      <c r="AB833" s="63">
        <f>VLOOKUP($Y833,[1]Edades!$A$3:$H$153,7,FALSE)</f>
        <v>12</v>
      </c>
      <c r="AC833" s="63" t="str">
        <f>VLOOKUP($Y833,[1]Edades!$A$3:$H$153,8,FALSE)</f>
        <v>55-59</v>
      </c>
      <c r="AD833" s="184" t="s">
        <v>1589</v>
      </c>
      <c r="AE833" s="184">
        <v>1</v>
      </c>
      <c r="AF833" s="85" t="s">
        <v>807</v>
      </c>
      <c r="AG833" s="184"/>
      <c r="AH833" s="85" t="s">
        <v>807</v>
      </c>
      <c r="AI833" s="85" t="s">
        <v>2237</v>
      </c>
      <c r="AJ833" s="85" t="s">
        <v>807</v>
      </c>
      <c r="AK833" s="85" t="s">
        <v>807</v>
      </c>
      <c r="AL833" s="184" t="s">
        <v>1600</v>
      </c>
      <c r="AM833" s="85" t="s">
        <v>1786</v>
      </c>
      <c r="AN833" s="85" t="s">
        <v>131</v>
      </c>
      <c r="AO833" s="85" t="s">
        <v>131</v>
      </c>
      <c r="AP833" s="85" t="s">
        <v>131</v>
      </c>
      <c r="AQ833" s="75" t="s">
        <v>1841</v>
      </c>
      <c r="AR833" s="53" t="str">
        <f t="shared" si="512"/>
        <v>86571 - Puerto Guzmán</v>
      </c>
      <c r="AS833" s="85" t="s">
        <v>2184</v>
      </c>
      <c r="AT833" s="184">
        <v>3115385201</v>
      </c>
      <c r="AU833" s="184" t="s">
        <v>1219</v>
      </c>
      <c r="AV833" s="184"/>
      <c r="AW833" s="184"/>
      <c r="AX833" s="184"/>
      <c r="AY833" s="184"/>
      <c r="AZ833" s="184"/>
      <c r="BA833" s="85">
        <v>86</v>
      </c>
      <c r="BB833" s="85" t="s">
        <v>1778</v>
      </c>
      <c r="BC833" s="85">
        <v>86750</v>
      </c>
      <c r="BD833" s="85" t="s">
        <v>1669</v>
      </c>
      <c r="BE833" s="89">
        <v>860010017201</v>
      </c>
      <c r="BF833" t="s">
        <v>1079</v>
      </c>
      <c r="BG833" s="85" t="s">
        <v>1779</v>
      </c>
      <c r="BH833" s="85" t="s">
        <v>1780</v>
      </c>
      <c r="BI833" s="85">
        <v>4201616</v>
      </c>
      <c r="BJ833" s="184"/>
      <c r="BK833" s="184"/>
      <c r="BL833" s="184" t="s">
        <v>2270</v>
      </c>
      <c r="BM833" s="184" t="s">
        <v>130</v>
      </c>
      <c r="BN833" s="184" t="s">
        <v>132</v>
      </c>
      <c r="BO833" s="184">
        <v>0</v>
      </c>
      <c r="BP833" s="184" t="s">
        <v>132</v>
      </c>
      <c r="BQ833" s="184" t="s">
        <v>132</v>
      </c>
      <c r="BR833" s="85" t="s">
        <v>1676</v>
      </c>
      <c r="BS833" s="184" t="s">
        <v>132</v>
      </c>
      <c r="BT833" s="209">
        <v>44887</v>
      </c>
      <c r="BU833" s="184" t="s">
        <v>1677</v>
      </c>
      <c r="BV833" s="184" t="s">
        <v>130</v>
      </c>
      <c r="BW833" s="184" t="s">
        <v>2185</v>
      </c>
      <c r="BX833" s="184"/>
      <c r="BY833" s="184" t="s">
        <v>132</v>
      </c>
      <c r="BZ833" s="184" t="s">
        <v>130</v>
      </c>
      <c r="CA833" s="184" t="s">
        <v>130</v>
      </c>
      <c r="CB833" s="184" t="s">
        <v>131</v>
      </c>
      <c r="CC833" s="184" t="s">
        <v>131</v>
      </c>
      <c r="CD833" s="210" t="s">
        <v>2186</v>
      </c>
      <c r="CE833" s="184" t="s">
        <v>1681</v>
      </c>
      <c r="CF833" s="184" t="s">
        <v>2187</v>
      </c>
      <c r="CG833" s="148">
        <v>82</v>
      </c>
      <c r="CH833" s="148">
        <v>159</v>
      </c>
      <c r="CI833" s="50">
        <f t="shared" si="497"/>
        <v>32.435425813852298</v>
      </c>
      <c r="CJ833" s="18" t="str">
        <f t="shared" si="498"/>
        <v>OBESIDAD</v>
      </c>
      <c r="CK833" s="95">
        <f>Hoja1!L835</f>
        <v>25</v>
      </c>
      <c r="CL833" s="10" t="s">
        <v>1115</v>
      </c>
      <c r="CM833" s="137">
        <v>44609</v>
      </c>
      <c r="CN833" s="148"/>
      <c r="CO833" s="75">
        <v>1</v>
      </c>
      <c r="CP833" s="137">
        <v>44609</v>
      </c>
      <c r="CQ833" s="75">
        <v>2</v>
      </c>
      <c r="CR833" s="65" t="s">
        <v>1222</v>
      </c>
      <c r="CS833" s="148">
        <v>0</v>
      </c>
      <c r="CT833" s="148" t="s">
        <v>131</v>
      </c>
      <c r="CU833" s="93" t="s">
        <v>807</v>
      </c>
      <c r="CV833" s="148"/>
      <c r="CW833" s="148">
        <v>178</v>
      </c>
      <c r="CX833" s="148">
        <v>91</v>
      </c>
      <c r="CY833" s="75" t="s">
        <v>807</v>
      </c>
      <c r="CZ833" s="148" t="s">
        <v>132</v>
      </c>
      <c r="DA833" s="148" t="s">
        <v>130</v>
      </c>
      <c r="DB833" s="92">
        <v>1</v>
      </c>
      <c r="DC833" s="75" t="str">
        <f t="shared" si="499"/>
        <v/>
      </c>
      <c r="DD833" s="16" t="str">
        <f t="shared" si="500"/>
        <v>PRESION ALTA</v>
      </c>
      <c r="DE833" s="16" t="str">
        <f t="shared" si="501"/>
        <v/>
      </c>
      <c r="DF833" s="16" t="str">
        <f t="shared" si="516"/>
        <v>HDL ALTO</v>
      </c>
      <c r="DG833" s="16" t="str">
        <f t="shared" si="514"/>
        <v xml:space="preserve"> + PRESION ALTA +  + HDL ALTO</v>
      </c>
      <c r="DH833" s="16" t="str">
        <f>VLOOKUP(DG833,Hoja3!$A$19:$B$41,2,FALSE)</f>
        <v>PRESION ALTA + HDL ALTO</v>
      </c>
      <c r="DI833" s="148"/>
      <c r="DJ833" s="75" t="str">
        <f t="shared" si="502"/>
        <v>NO</v>
      </c>
      <c r="DL833" s="148"/>
      <c r="DM833" s="137">
        <v>44887</v>
      </c>
      <c r="DN833" s="75" t="str">
        <f t="shared" si="503"/>
        <v>SI</v>
      </c>
      <c r="DO833" s="148"/>
      <c r="DP833" s="75" t="str">
        <f t="shared" si="504"/>
        <v>NO</v>
      </c>
      <c r="DQ833" s="148"/>
      <c r="DR833" s="75" t="str">
        <f t="shared" si="505"/>
        <v>NO</v>
      </c>
      <c r="DS833" s="148"/>
      <c r="DT833" s="75" t="str">
        <f t="shared" si="506"/>
        <v>NO</v>
      </c>
      <c r="DU833" s="148"/>
      <c r="DV833" s="75" t="str">
        <f t="shared" si="507"/>
        <v>NO</v>
      </c>
      <c r="DW833" s="148"/>
      <c r="DX833" s="75" t="str">
        <f t="shared" si="508"/>
        <v>NO</v>
      </c>
      <c r="DY833" s="137">
        <v>44615</v>
      </c>
      <c r="DZ833" s="75" t="str">
        <f t="shared" si="509"/>
        <v>SI</v>
      </c>
      <c r="EA833" s="148"/>
      <c r="EB833" s="75" t="str">
        <f t="shared" si="510"/>
        <v>NO</v>
      </c>
      <c r="EC833" s="148" t="s">
        <v>131</v>
      </c>
      <c r="ED833" s="148" t="s">
        <v>1530</v>
      </c>
      <c r="EE833" s="148"/>
      <c r="EF833" s="148" t="s">
        <v>1114</v>
      </c>
      <c r="EG833" s="148"/>
      <c r="EH833" s="148" t="s">
        <v>131</v>
      </c>
      <c r="EI833" s="99" t="s">
        <v>807</v>
      </c>
      <c r="EJ833" s="99"/>
      <c r="EK833" s="137">
        <v>44629</v>
      </c>
      <c r="EL833" s="148">
        <v>0.7</v>
      </c>
      <c r="EM833" s="223">
        <v>44629</v>
      </c>
      <c r="EN833" s="148">
        <v>79</v>
      </c>
      <c r="EO833" s="137">
        <v>44629</v>
      </c>
      <c r="EP833" s="148">
        <v>178</v>
      </c>
      <c r="EQ833" s="137">
        <v>44629</v>
      </c>
      <c r="ER833" s="148">
        <v>101</v>
      </c>
      <c r="ES833" s="137">
        <v>44629</v>
      </c>
      <c r="ET833" s="228">
        <v>60</v>
      </c>
      <c r="EU833" s="137">
        <v>44629</v>
      </c>
      <c r="EV833" s="148">
        <v>85</v>
      </c>
      <c r="EW833" s="148"/>
      <c r="EX833" s="148"/>
      <c r="EY833" s="148"/>
      <c r="EZ833" s="148"/>
      <c r="FA833" s="137">
        <v>44629</v>
      </c>
      <c r="FB833" s="148" t="s">
        <v>1799</v>
      </c>
      <c r="FC833" s="137">
        <v>44629</v>
      </c>
      <c r="FD833" s="148">
        <v>3.5</v>
      </c>
      <c r="FE833" s="137">
        <v>44615</v>
      </c>
      <c r="FF833" s="148">
        <v>46</v>
      </c>
      <c r="FG833" s="148"/>
      <c r="FH833" s="148"/>
      <c r="FI833" s="148"/>
      <c r="FJ833" s="148"/>
      <c r="FK833" s="148"/>
      <c r="FL833" s="137">
        <v>44887</v>
      </c>
      <c r="FM833" s="148" t="s">
        <v>1677</v>
      </c>
      <c r="FN833" s="137">
        <v>44979</v>
      </c>
      <c r="FO833" s="148"/>
      <c r="FP833" s="148" t="s">
        <v>130</v>
      </c>
      <c r="FQ833" s="148" t="s">
        <v>2188</v>
      </c>
      <c r="FR833" s="148" t="s">
        <v>132</v>
      </c>
      <c r="FS833" s="148" t="s">
        <v>132</v>
      </c>
      <c r="FT833" s="148" t="s">
        <v>132</v>
      </c>
      <c r="FU833" s="148" t="s">
        <v>2189</v>
      </c>
      <c r="GM833" s="148"/>
    </row>
    <row r="834" spans="1:195" s="75" customFormat="1" x14ac:dyDescent="0.25">
      <c r="A834" s="85">
        <v>2022</v>
      </c>
      <c r="B834" s="76">
        <v>44926</v>
      </c>
      <c r="C834" s="85" t="s">
        <v>121</v>
      </c>
      <c r="D834" s="85" t="s">
        <v>122</v>
      </c>
      <c r="E834" s="85" t="s">
        <v>123</v>
      </c>
      <c r="F834" s="77">
        <f t="shared" si="515"/>
        <v>833</v>
      </c>
      <c r="G834" s="85" t="s">
        <v>1586</v>
      </c>
      <c r="H834" s="184">
        <v>86</v>
      </c>
      <c r="I834" s="85" t="s">
        <v>797</v>
      </c>
      <c r="J834" s="217" t="s">
        <v>899</v>
      </c>
      <c r="K834" s="77" t="str">
        <f>VLOOKUP(J834,[1]CodMpios!$B$1075:$E$1087,4,FALSE)</f>
        <v>86320 - Orito</v>
      </c>
      <c r="L834" s="77" t="str">
        <f>VLOOKUP($J834,[1]Coord_Mpios_X_Y!$B$102:$K$114,9,FALSE)</f>
        <v>0,673756322544</v>
      </c>
      <c r="M834" s="77" t="str">
        <f>VLOOKUP($J834,[1]Coord_Mpios_X_Y!$B$102:$K$114,10,FALSE)</f>
        <v>-76,943139228782</v>
      </c>
      <c r="N834" s="184" t="s">
        <v>1775</v>
      </c>
      <c r="O834" s="184" t="s">
        <v>1776</v>
      </c>
      <c r="P834" s="219"/>
      <c r="Q834" s="184" t="s">
        <v>126</v>
      </c>
      <c r="R834" s="184">
        <v>18142839</v>
      </c>
      <c r="S834" s="62" t="str">
        <f t="shared" ref="S834:S857" si="539">CONCATENATE(Q834,R834)</f>
        <v>CC18142839</v>
      </c>
      <c r="T834" s="184" t="s">
        <v>2190</v>
      </c>
      <c r="U834" s="184"/>
      <c r="V834" s="184" t="s">
        <v>437</v>
      </c>
      <c r="W834" s="184" t="s">
        <v>428</v>
      </c>
      <c r="X834" s="209">
        <v>22548</v>
      </c>
      <c r="Y834" s="89">
        <f t="shared" si="511"/>
        <v>61</v>
      </c>
      <c r="Z834" s="63">
        <f>VLOOKUP($Y834,[1]Edades!$A$3:$H$153,4,FALSE)</f>
        <v>6</v>
      </c>
      <c r="AA834" s="63" t="str">
        <f>VLOOKUP($Y834,[1]Edades!$A$3:$H$153,6,FALSE)</f>
        <v>6 - Persona mayor</v>
      </c>
      <c r="AB834" s="63">
        <f>VLOOKUP($Y834,[1]Edades!$A$3:$H$153,7,FALSE)</f>
        <v>13</v>
      </c>
      <c r="AC834" s="63" t="str">
        <f>VLOOKUP($Y834,[1]Edades!$A$3:$H$153,8,FALSE)</f>
        <v>60-64</v>
      </c>
      <c r="AD834" s="184" t="s">
        <v>1589</v>
      </c>
      <c r="AE834" s="184">
        <v>1</v>
      </c>
      <c r="AF834" s="85" t="s">
        <v>807</v>
      </c>
      <c r="AG834" s="184"/>
      <c r="AH834" s="184" t="s">
        <v>132</v>
      </c>
      <c r="AI834" s="184" t="s">
        <v>1595</v>
      </c>
      <c r="AJ834" s="184" t="s">
        <v>1591</v>
      </c>
      <c r="AK834" s="184" t="s">
        <v>1775</v>
      </c>
      <c r="AL834" s="184" t="s">
        <v>1600</v>
      </c>
      <c r="AM834" s="85" t="s">
        <v>1786</v>
      </c>
      <c r="AN834" s="85" t="s">
        <v>131</v>
      </c>
      <c r="AO834" s="85" t="s">
        <v>131</v>
      </c>
      <c r="AP834" s="85" t="s">
        <v>131</v>
      </c>
      <c r="AQ834" s="75" t="s">
        <v>1841</v>
      </c>
      <c r="AR834" s="53" t="str">
        <f t="shared" si="512"/>
        <v>86320 - Orito</v>
      </c>
      <c r="AS834" s="184" t="s">
        <v>1608</v>
      </c>
      <c r="AT834" s="184">
        <v>3213384645</v>
      </c>
      <c r="AU834" s="184" t="s">
        <v>1219</v>
      </c>
      <c r="AV834" s="184"/>
      <c r="AW834" s="184"/>
      <c r="AX834" s="184"/>
      <c r="AY834" s="184"/>
      <c r="AZ834" s="184"/>
      <c r="BA834" s="85">
        <v>86</v>
      </c>
      <c r="BB834" s="85" t="s">
        <v>1778</v>
      </c>
      <c r="BC834" s="85">
        <v>86320</v>
      </c>
      <c r="BD834" s="85" t="s">
        <v>1608</v>
      </c>
      <c r="BE834" s="89">
        <v>860010017201</v>
      </c>
      <c r="BF834" s="49" t="s">
        <v>1082</v>
      </c>
      <c r="BG834" s="85" t="s">
        <v>1779</v>
      </c>
      <c r="BH834" s="85" t="s">
        <v>1780</v>
      </c>
      <c r="BI834" s="85">
        <v>4201616</v>
      </c>
      <c r="BJ834" s="184"/>
      <c r="BK834" s="184"/>
      <c r="BL834" s="85" t="s">
        <v>807</v>
      </c>
      <c r="BM834" s="184" t="s">
        <v>130</v>
      </c>
      <c r="BN834" s="184" t="s">
        <v>132</v>
      </c>
      <c r="BO834" s="184">
        <v>0</v>
      </c>
      <c r="BP834" s="184" t="s">
        <v>132</v>
      </c>
      <c r="BQ834" s="184" t="s">
        <v>132</v>
      </c>
      <c r="BR834" s="85" t="s">
        <v>1676</v>
      </c>
      <c r="BS834" s="184" t="s">
        <v>132</v>
      </c>
      <c r="BT834" s="209">
        <v>44622</v>
      </c>
      <c r="BU834" s="184" t="s">
        <v>1677</v>
      </c>
      <c r="BV834" s="184" t="s">
        <v>130</v>
      </c>
      <c r="BW834" s="184" t="s">
        <v>1682</v>
      </c>
      <c r="BX834" s="184"/>
      <c r="BY834" s="184" t="s">
        <v>132</v>
      </c>
      <c r="BZ834" s="184" t="s">
        <v>130</v>
      </c>
      <c r="CA834" s="184" t="s">
        <v>132</v>
      </c>
      <c r="CB834" s="184" t="s">
        <v>131</v>
      </c>
      <c r="CC834" s="184" t="s">
        <v>131</v>
      </c>
      <c r="CD834" s="186"/>
      <c r="CE834" s="184" t="s">
        <v>1681</v>
      </c>
      <c r="CF834" s="184" t="s">
        <v>2191</v>
      </c>
      <c r="CG834" s="148">
        <v>70</v>
      </c>
      <c r="CH834" s="148">
        <v>165</v>
      </c>
      <c r="CI834" s="50">
        <f t="shared" ref="CI834:CI850" si="540">(CG834/((CH834/100)*(CH834/100)))</f>
        <v>25.711662075298442</v>
      </c>
      <c r="CJ834" s="18" t="str">
        <f t="shared" ref="CJ834:CJ850" si="541">IFERROR(IF(CI834&lt;=18.5,"BAJO PESO",IF(AND(CI834&gt;18.5,CI834&lt;25),"NORMAL",IF(AND(CI834&gt;=25,CI834&lt;=30),"SOBREPESO","OBESIDAD"))),"SIN DATO")</f>
        <v>SOBREPESO</v>
      </c>
      <c r="CK834" s="95">
        <f>Hoja1!L836</f>
        <v>13</v>
      </c>
      <c r="CL834" s="10" t="s">
        <v>1113</v>
      </c>
      <c r="CM834" s="137">
        <v>44669</v>
      </c>
      <c r="CN834" s="148"/>
      <c r="CO834" s="75">
        <v>1</v>
      </c>
      <c r="CP834" s="137">
        <v>44669</v>
      </c>
      <c r="CQ834" s="75">
        <v>2</v>
      </c>
      <c r="CR834" s="65" t="s">
        <v>1222</v>
      </c>
      <c r="CS834" s="148">
        <v>0</v>
      </c>
      <c r="CT834" s="148" t="s">
        <v>131</v>
      </c>
      <c r="CU834" s="93" t="s">
        <v>807</v>
      </c>
      <c r="CV834" s="148"/>
      <c r="CW834" s="148">
        <v>120</v>
      </c>
      <c r="CX834" s="148">
        <v>80</v>
      </c>
      <c r="CY834" s="75" t="s">
        <v>807</v>
      </c>
      <c r="CZ834" s="148" t="s">
        <v>132</v>
      </c>
      <c r="DA834" s="148" t="s">
        <v>132</v>
      </c>
      <c r="DB834" s="92">
        <v>0</v>
      </c>
      <c r="DC834" s="75" t="str">
        <f t="shared" ref="DC834:DC857" si="542">IF(BN834="SI","TABAQUISMO",IF(BN834="NO","",""))</f>
        <v/>
      </c>
      <c r="DD834" s="16" t="str">
        <f t="shared" ref="DD834:DD857" si="543">IF(AND(CW834&gt;=140,CX834&gt;=90),"PRESION ALTA","")</f>
        <v/>
      </c>
      <c r="DE834" s="16" t="str">
        <f t="shared" ref="DE834:DE857" si="544">IF(FD834&gt;=200,"COLESTEROL ALTO","")</f>
        <v/>
      </c>
      <c r="DF834" s="16" t="str">
        <f t="shared" si="516"/>
        <v/>
      </c>
      <c r="DG834" s="16" t="str">
        <f t="shared" si="514"/>
        <v xml:space="preserve"> +  +  + </v>
      </c>
      <c r="DH834" s="16" t="str">
        <f t="shared" ref="DH834:DH840" si="545">E834</f>
        <v>HTA</v>
      </c>
      <c r="DI834" s="148"/>
      <c r="DJ834" s="75" t="str">
        <f t="shared" ref="DJ834:DJ857" si="546">IF(DI834="","NO","SI")</f>
        <v>NO</v>
      </c>
      <c r="DL834" s="148"/>
      <c r="DM834" s="148"/>
      <c r="DN834" s="75" t="str">
        <f t="shared" ref="DN834:DN857" si="547">IF(DM834="","NO","SI")</f>
        <v>NO</v>
      </c>
      <c r="DO834" s="148"/>
      <c r="DP834" s="75" t="str">
        <f t="shared" ref="DP834:DP857" si="548">IF(DO834="","NO","SI")</f>
        <v>NO</v>
      </c>
      <c r="DQ834" s="148"/>
      <c r="DR834" s="75" t="str">
        <f t="shared" ref="DR834:DR857" si="549">IF(DQ834="","NO","SI")</f>
        <v>NO</v>
      </c>
      <c r="DS834" s="148"/>
      <c r="DT834" s="75" t="str">
        <f t="shared" ref="DT834:DT857" si="550">IF(DS834="","NO","SI")</f>
        <v>NO</v>
      </c>
      <c r="DU834" s="148"/>
      <c r="DV834" s="75" t="str">
        <f t="shared" ref="DV834:DV857" si="551">IF(DU834="","NO","SI")</f>
        <v>NO</v>
      </c>
      <c r="DW834" s="148"/>
      <c r="DX834" s="75" t="str">
        <f t="shared" ref="DX834:DX857" si="552">IF(DW834="","NO","SI")</f>
        <v>NO</v>
      </c>
      <c r="DY834" s="148"/>
      <c r="DZ834" s="75" t="str">
        <f t="shared" ref="DZ834:DZ857" si="553">IF(DY834="","NO","SI")</f>
        <v>NO</v>
      </c>
      <c r="EA834" s="148"/>
      <c r="EB834" s="75" t="str">
        <f t="shared" ref="EB834:EB857" si="554">IF(EA834="","NO","SI")</f>
        <v>NO</v>
      </c>
      <c r="EC834" s="148" t="s">
        <v>131</v>
      </c>
      <c r="ED834" s="148" t="s">
        <v>1530</v>
      </c>
      <c r="EE834" s="148"/>
      <c r="EF834" s="148" t="s">
        <v>1114</v>
      </c>
      <c r="EG834" s="148"/>
      <c r="EH834" s="148" t="s">
        <v>131</v>
      </c>
      <c r="EI834" s="99" t="s">
        <v>807</v>
      </c>
      <c r="EJ834" s="99"/>
      <c r="EK834" s="148"/>
      <c r="EL834" s="148"/>
      <c r="EM834" s="223"/>
      <c r="EN834" s="148"/>
      <c r="EO834" s="137">
        <v>44318</v>
      </c>
      <c r="EP834" s="148">
        <v>204</v>
      </c>
      <c r="EQ834" s="137">
        <v>44318</v>
      </c>
      <c r="ER834" s="148">
        <v>137</v>
      </c>
      <c r="ES834" s="137">
        <v>44318</v>
      </c>
      <c r="ET834" s="228">
        <v>42.02</v>
      </c>
      <c r="EU834" s="137">
        <v>44318</v>
      </c>
      <c r="EV834" s="148">
        <v>125</v>
      </c>
      <c r="EW834" s="148"/>
      <c r="EX834" s="148"/>
      <c r="EY834" s="148"/>
      <c r="EZ834" s="148"/>
      <c r="FA834" s="148"/>
      <c r="FB834" s="148"/>
      <c r="FC834" s="148"/>
      <c r="FD834" s="148"/>
      <c r="FE834" s="148"/>
      <c r="FF834" s="148"/>
      <c r="FG834" s="148"/>
      <c r="FH834" s="148"/>
      <c r="FI834" s="148"/>
      <c r="FJ834" s="148"/>
      <c r="FK834" s="148"/>
      <c r="FL834" s="137">
        <v>44622</v>
      </c>
      <c r="FM834" s="148" t="s">
        <v>1677</v>
      </c>
      <c r="FN834" s="137">
        <v>44714</v>
      </c>
      <c r="FO834" s="148"/>
      <c r="FP834" s="148" t="s">
        <v>132</v>
      </c>
      <c r="FQ834" s="148" t="s">
        <v>130</v>
      </c>
      <c r="FR834" s="148" t="s">
        <v>132</v>
      </c>
      <c r="FS834" s="148" t="s">
        <v>132</v>
      </c>
      <c r="FT834" s="148" t="s">
        <v>132</v>
      </c>
      <c r="FU834" s="148" t="s">
        <v>1915</v>
      </c>
      <c r="GM834" s="148"/>
    </row>
    <row r="835" spans="1:195" s="75" customFormat="1" x14ac:dyDescent="0.25">
      <c r="A835" s="85">
        <v>2022</v>
      </c>
      <c r="B835" s="76">
        <v>44926</v>
      </c>
      <c r="C835" s="85" t="s">
        <v>121</v>
      </c>
      <c r="D835" s="85" t="s">
        <v>122</v>
      </c>
      <c r="E835" s="85" t="s">
        <v>1474</v>
      </c>
      <c r="F835" s="77">
        <f t="shared" si="515"/>
        <v>834</v>
      </c>
      <c r="G835" s="85" t="s">
        <v>1586</v>
      </c>
      <c r="H835" s="184">
        <v>86</v>
      </c>
      <c r="I835" s="85" t="s">
        <v>797</v>
      </c>
      <c r="J835" s="217" t="s">
        <v>800</v>
      </c>
      <c r="K835" s="77" t="str">
        <f>VLOOKUP(J835,[1]CodMpios!$B$1075:$E$1087,4,FALSE)</f>
        <v>86001 - Mocoa</v>
      </c>
      <c r="L835" s="77" t="str">
        <f>VLOOKUP($J835,[1]Coord_Mpios_X_Y!$B$102:$K$114,9,FALSE)</f>
        <v>1,228574994655</v>
      </c>
      <c r="M835" s="77" t="str">
        <f>VLOOKUP($J835,[1]Coord_Mpios_X_Y!$B$102:$K$114,10,FALSE)</f>
        <v>-76,684362183288</v>
      </c>
      <c r="N835" s="184" t="s">
        <v>1775</v>
      </c>
      <c r="O835" s="184" t="s">
        <v>1776</v>
      </c>
      <c r="P835" s="219"/>
      <c r="Q835" s="184" t="s">
        <v>126</v>
      </c>
      <c r="R835" s="184">
        <v>25318687</v>
      </c>
      <c r="S835" s="62" t="str">
        <f t="shared" si="539"/>
        <v>CC25318687</v>
      </c>
      <c r="T835" s="184" t="s">
        <v>189</v>
      </c>
      <c r="U835" s="184" t="s">
        <v>235</v>
      </c>
      <c r="V835" s="184" t="s">
        <v>1327</v>
      </c>
      <c r="W835" s="184" t="s">
        <v>549</v>
      </c>
      <c r="X835" s="209">
        <v>25816</v>
      </c>
      <c r="Y835" s="89">
        <f t="shared" ref="Y835:Y857" si="555">YEAR(X835)-YEAR(31/12/2022)</f>
        <v>70</v>
      </c>
      <c r="Z835" s="63">
        <f>VLOOKUP($Y835,[1]Edades!$A$3:$H$153,4,FALSE)</f>
        <v>6</v>
      </c>
      <c r="AA835" s="63" t="str">
        <f>VLOOKUP($Y835,[1]Edades!$A$3:$H$153,6,FALSE)</f>
        <v>6 - Persona mayor</v>
      </c>
      <c r="AB835" s="63">
        <f>VLOOKUP($Y835,[1]Edades!$A$3:$H$153,7,FALSE)</f>
        <v>15</v>
      </c>
      <c r="AC835" s="63" t="str">
        <f>VLOOKUP($Y835,[1]Edades!$A$3:$H$153,8,FALSE)</f>
        <v>70-74</v>
      </c>
      <c r="AD835" s="91" t="s">
        <v>1590</v>
      </c>
      <c r="AE835" s="184">
        <v>2</v>
      </c>
      <c r="AF835" s="85" t="s">
        <v>807</v>
      </c>
      <c r="AG835" s="184"/>
      <c r="AH835" s="85" t="s">
        <v>807</v>
      </c>
      <c r="AI835" s="184" t="s">
        <v>1595</v>
      </c>
      <c r="AJ835" s="184" t="s">
        <v>1591</v>
      </c>
      <c r="AK835" s="184" t="s">
        <v>1775</v>
      </c>
      <c r="AL835" s="184" t="s">
        <v>1600</v>
      </c>
      <c r="AM835" s="85" t="s">
        <v>1786</v>
      </c>
      <c r="AN835" s="85" t="s">
        <v>131</v>
      </c>
      <c r="AO835" s="85" t="s">
        <v>131</v>
      </c>
      <c r="AP835" s="85" t="s">
        <v>131</v>
      </c>
      <c r="AQ835" s="75" t="s">
        <v>1841</v>
      </c>
      <c r="AR835" s="53" t="str">
        <f t="shared" ref="AR835:AR857" si="556">K835</f>
        <v>86001 - Mocoa</v>
      </c>
      <c r="AS835" s="184" t="s">
        <v>1586</v>
      </c>
      <c r="AT835" s="184">
        <v>3132511946</v>
      </c>
      <c r="AU835" s="184" t="s">
        <v>1218</v>
      </c>
      <c r="AV835" s="184"/>
      <c r="AW835" s="184"/>
      <c r="AX835" s="184"/>
      <c r="AY835" s="184"/>
      <c r="AZ835" s="184"/>
      <c r="BA835" s="85">
        <v>86</v>
      </c>
      <c r="BB835" s="85" t="s">
        <v>1778</v>
      </c>
      <c r="BC835" s="85">
        <v>86001</v>
      </c>
      <c r="BD835" s="85" t="s">
        <v>1586</v>
      </c>
      <c r="BE835" s="89">
        <v>860010017201</v>
      </c>
      <c r="BF835" s="49" t="s">
        <v>1079</v>
      </c>
      <c r="BG835" s="85" t="s">
        <v>1779</v>
      </c>
      <c r="BH835" s="85" t="s">
        <v>1780</v>
      </c>
      <c r="BI835" s="85">
        <v>4201616</v>
      </c>
      <c r="BJ835" s="184"/>
      <c r="BK835" s="184"/>
      <c r="BL835" s="85" t="s">
        <v>807</v>
      </c>
      <c r="BM835" s="184" t="s">
        <v>130</v>
      </c>
      <c r="BN835" s="184" t="s">
        <v>132</v>
      </c>
      <c r="BO835" s="184">
        <v>0</v>
      </c>
      <c r="BP835" s="184" t="s">
        <v>132</v>
      </c>
      <c r="BQ835" s="184" t="s">
        <v>132</v>
      </c>
      <c r="BR835" s="85" t="s">
        <v>1676</v>
      </c>
      <c r="BS835" s="184" t="s">
        <v>132</v>
      </c>
      <c r="BT835" s="209">
        <v>44890</v>
      </c>
      <c r="BU835" s="184" t="s">
        <v>1677</v>
      </c>
      <c r="BV835" s="184" t="s">
        <v>130</v>
      </c>
      <c r="BW835" s="184"/>
      <c r="BX835" s="184" t="s">
        <v>132</v>
      </c>
      <c r="BY835" s="184" t="s">
        <v>132</v>
      </c>
      <c r="BZ835" s="184" t="s">
        <v>132</v>
      </c>
      <c r="CA835" s="184" t="s">
        <v>132</v>
      </c>
      <c r="CB835" s="184" t="s">
        <v>1913</v>
      </c>
      <c r="CC835" s="184" t="s">
        <v>132</v>
      </c>
      <c r="CD835" s="186" t="s">
        <v>132</v>
      </c>
      <c r="CE835" s="184" t="s">
        <v>1681</v>
      </c>
      <c r="CF835" s="80" t="str">
        <f>E835</f>
        <v>DM</v>
      </c>
      <c r="CG835" s="148">
        <v>62</v>
      </c>
      <c r="CH835" s="148">
        <v>147</v>
      </c>
      <c r="CI835" s="50">
        <f t="shared" si="540"/>
        <v>28.691748808366885</v>
      </c>
      <c r="CJ835" s="18" t="str">
        <f t="shared" si="541"/>
        <v>SOBREPESO</v>
      </c>
      <c r="CK835" s="95">
        <f>Hoja1!L837</f>
        <v>34</v>
      </c>
      <c r="CL835" s="10" t="s">
        <v>1115</v>
      </c>
      <c r="CM835" s="137">
        <v>43487</v>
      </c>
      <c r="CN835" s="148"/>
      <c r="CO835" s="148">
        <v>2</v>
      </c>
      <c r="CP835" s="65" t="s">
        <v>1222</v>
      </c>
      <c r="CQ835" s="75">
        <v>1</v>
      </c>
      <c r="CR835" s="137">
        <v>43487</v>
      </c>
      <c r="CS835" s="75">
        <v>1</v>
      </c>
      <c r="CT835" s="110" t="s">
        <v>1707</v>
      </c>
      <c r="CU835" s="92" t="s">
        <v>132</v>
      </c>
      <c r="CV835" s="92"/>
      <c r="CW835" s="148">
        <v>130</v>
      </c>
      <c r="CX835" s="148">
        <v>80</v>
      </c>
      <c r="CY835" s="148" t="s">
        <v>130</v>
      </c>
      <c r="CZ835" s="148" t="s">
        <v>130</v>
      </c>
      <c r="DA835" s="148" t="s">
        <v>132</v>
      </c>
      <c r="DB835" s="92">
        <v>0</v>
      </c>
      <c r="DC835" s="75" t="str">
        <f t="shared" si="542"/>
        <v/>
      </c>
      <c r="DD835" s="16" t="str">
        <f t="shared" si="543"/>
        <v/>
      </c>
      <c r="DE835" s="16" t="str">
        <f t="shared" si="544"/>
        <v/>
      </c>
      <c r="DF835" s="16" t="str">
        <f t="shared" si="516"/>
        <v/>
      </c>
      <c r="DG835" s="16" t="str">
        <f t="shared" ref="DG835:DG857" si="557">CONCATENATE(DC835," + ",DD835," + ",DE835," + ",DF835)</f>
        <v xml:space="preserve"> +  +  + </v>
      </c>
      <c r="DH835" s="16" t="str">
        <f t="shared" si="545"/>
        <v>DM</v>
      </c>
      <c r="DI835" s="98"/>
      <c r="DJ835" s="75" t="str">
        <f t="shared" si="546"/>
        <v>NO</v>
      </c>
      <c r="DL835" s="98"/>
      <c r="DM835" s="98">
        <v>44677</v>
      </c>
      <c r="DN835" s="75" t="str">
        <f t="shared" si="547"/>
        <v>SI</v>
      </c>
      <c r="DO835" s="98"/>
      <c r="DP835" s="75" t="str">
        <f t="shared" si="548"/>
        <v>NO</v>
      </c>
      <c r="DQ835" s="98"/>
      <c r="DR835" s="75" t="str">
        <f t="shared" si="549"/>
        <v>NO</v>
      </c>
      <c r="DS835" s="98"/>
      <c r="DT835" s="75" t="str">
        <f t="shared" si="550"/>
        <v>NO</v>
      </c>
      <c r="DU835" s="98"/>
      <c r="DV835" s="75" t="str">
        <f t="shared" si="551"/>
        <v>NO</v>
      </c>
      <c r="DW835" s="98"/>
      <c r="DX835" s="75" t="str">
        <f t="shared" si="552"/>
        <v>NO</v>
      </c>
      <c r="DY835" s="98"/>
      <c r="DZ835" s="75" t="str">
        <f t="shared" si="553"/>
        <v>NO</v>
      </c>
      <c r="EA835" s="98"/>
      <c r="EB835" s="75" t="str">
        <f t="shared" si="554"/>
        <v>NO</v>
      </c>
      <c r="EC835" s="98" t="s">
        <v>132</v>
      </c>
      <c r="ED835" s="148" t="s">
        <v>1530</v>
      </c>
      <c r="EE835" s="148"/>
      <c r="EF835" s="148" t="s">
        <v>1114</v>
      </c>
      <c r="EG835" s="148">
        <v>71</v>
      </c>
      <c r="EH835" s="148">
        <v>1</v>
      </c>
      <c r="EI835" s="148">
        <v>2</v>
      </c>
      <c r="EJ835" s="148"/>
      <c r="EK835" s="137">
        <v>44757</v>
      </c>
      <c r="EL835" s="148">
        <v>0.9</v>
      </c>
      <c r="EM835" s="223">
        <v>44757</v>
      </c>
      <c r="EN835" s="92">
        <v>114</v>
      </c>
      <c r="EO835" s="137">
        <v>44757</v>
      </c>
      <c r="EP835" s="148">
        <v>184</v>
      </c>
      <c r="EQ835" s="137">
        <v>44757</v>
      </c>
      <c r="ER835" s="148">
        <v>97</v>
      </c>
      <c r="ES835" s="137">
        <v>44757</v>
      </c>
      <c r="ET835" s="228">
        <v>35</v>
      </c>
      <c r="EU835" s="137">
        <v>44757</v>
      </c>
      <c r="EV835" s="148">
        <v>258</v>
      </c>
      <c r="EW835" s="148"/>
      <c r="EX835" s="148"/>
      <c r="EY835" s="137">
        <v>44757</v>
      </c>
      <c r="EZ835" s="148">
        <v>13</v>
      </c>
      <c r="FA835" s="148"/>
      <c r="FB835" s="148"/>
      <c r="FC835" s="137">
        <v>44757</v>
      </c>
      <c r="FD835" s="148"/>
      <c r="FE835" s="148"/>
      <c r="FF835" s="148"/>
      <c r="FG835" s="148"/>
      <c r="FH835" s="148"/>
      <c r="FI835" s="137">
        <v>44757</v>
      </c>
      <c r="FJ835" s="148" t="s">
        <v>2192</v>
      </c>
      <c r="FK835" s="148"/>
      <c r="FL835" s="137">
        <v>44890</v>
      </c>
      <c r="FM835" s="148" t="s">
        <v>1677</v>
      </c>
      <c r="FN835" s="137">
        <v>44982</v>
      </c>
      <c r="FO835" s="148"/>
      <c r="FP835" s="148" t="s">
        <v>132</v>
      </c>
      <c r="FQ835" s="148" t="s">
        <v>132</v>
      </c>
      <c r="FR835" s="148" t="s">
        <v>132</v>
      </c>
      <c r="FS835" s="148" t="s">
        <v>132</v>
      </c>
      <c r="FT835" s="148" t="s">
        <v>132</v>
      </c>
      <c r="FU835" s="148" t="s">
        <v>2178</v>
      </c>
      <c r="GM835" s="148"/>
    </row>
    <row r="836" spans="1:195" s="75" customFormat="1" x14ac:dyDescent="0.25">
      <c r="A836" s="85">
        <v>2022</v>
      </c>
      <c r="B836" s="76">
        <v>44926</v>
      </c>
      <c r="C836" s="85" t="s">
        <v>121</v>
      </c>
      <c r="D836" s="85" t="s">
        <v>122</v>
      </c>
      <c r="E836" s="85" t="s">
        <v>123</v>
      </c>
      <c r="F836" s="77">
        <f t="shared" ref="F836:F857" si="558">F835+1</f>
        <v>835</v>
      </c>
      <c r="G836" s="85" t="s">
        <v>1586</v>
      </c>
      <c r="H836" s="184">
        <v>86</v>
      </c>
      <c r="I836" s="85" t="s">
        <v>797</v>
      </c>
      <c r="J836" s="217" t="s">
        <v>798</v>
      </c>
      <c r="K836" s="77" t="str">
        <f>VLOOKUP(J836,[1]CodMpios!$B$1075:$E$1087,4,FALSE)</f>
        <v>86885 - Villagarzón</v>
      </c>
      <c r="L836" s="77" t="str">
        <f>VLOOKUP($J836,[1]Coord_Mpios_X_Y!$B$102:$K$114,9,FALSE)</f>
        <v>0,911149514668</v>
      </c>
      <c r="M836" s="77" t="str">
        <f>VLOOKUP($J836,[1]Coord_Mpios_X_Y!$B$102:$K$114,10,FALSE)</f>
        <v>-76,744954472991</v>
      </c>
      <c r="N836" s="184" t="s">
        <v>1775</v>
      </c>
      <c r="O836" s="184" t="s">
        <v>1776</v>
      </c>
      <c r="P836" s="219"/>
      <c r="Q836" s="184" t="s">
        <v>126</v>
      </c>
      <c r="R836" s="184">
        <v>27472619</v>
      </c>
      <c r="S836" s="62" t="str">
        <f t="shared" si="539"/>
        <v>CC27472619</v>
      </c>
      <c r="T836" s="184" t="s">
        <v>2193</v>
      </c>
      <c r="U836" s="184" t="s">
        <v>2194</v>
      </c>
      <c r="V836" s="184" t="s">
        <v>289</v>
      </c>
      <c r="W836" s="184" t="s">
        <v>337</v>
      </c>
      <c r="X836" s="209">
        <v>23007</v>
      </c>
      <c r="Y836" s="89">
        <f t="shared" si="555"/>
        <v>62</v>
      </c>
      <c r="Z836" s="63">
        <f>VLOOKUP($Y836,[1]Edades!$A$3:$H$153,4,FALSE)</f>
        <v>6</v>
      </c>
      <c r="AA836" s="63" t="str">
        <f>VLOOKUP($Y836,[1]Edades!$A$3:$H$153,6,FALSE)</f>
        <v>6 - Persona mayor</v>
      </c>
      <c r="AB836" s="63">
        <f>VLOOKUP($Y836,[1]Edades!$A$3:$H$153,7,FALSE)</f>
        <v>13</v>
      </c>
      <c r="AC836" s="63" t="str">
        <f>VLOOKUP($Y836,[1]Edades!$A$3:$H$153,8,FALSE)</f>
        <v>60-64</v>
      </c>
      <c r="AD836" s="91" t="s">
        <v>1590</v>
      </c>
      <c r="AE836" s="184">
        <v>2</v>
      </c>
      <c r="AF836" s="85" t="s">
        <v>807</v>
      </c>
      <c r="AG836" s="184"/>
      <c r="AH836" s="85" t="s">
        <v>807</v>
      </c>
      <c r="AI836" s="85" t="s">
        <v>1596</v>
      </c>
      <c r="AJ836" s="184" t="s">
        <v>1591</v>
      </c>
      <c r="AK836" s="184" t="s">
        <v>1775</v>
      </c>
      <c r="AL836" s="184" t="s">
        <v>1601</v>
      </c>
      <c r="AM836" s="85" t="s">
        <v>1786</v>
      </c>
      <c r="AN836" s="85" t="s">
        <v>131</v>
      </c>
      <c r="AO836" s="85" t="s">
        <v>131</v>
      </c>
      <c r="AP836" s="85" t="s">
        <v>131</v>
      </c>
      <c r="AQ836" s="75" t="s">
        <v>1841</v>
      </c>
      <c r="AR836" s="53" t="str">
        <f t="shared" si="556"/>
        <v>86885 - Villagarzón</v>
      </c>
      <c r="AS836" s="184" t="s">
        <v>1618</v>
      </c>
      <c r="AT836" s="184">
        <v>3103744782</v>
      </c>
      <c r="AU836" s="184" t="s">
        <v>1218</v>
      </c>
      <c r="AV836" s="184"/>
      <c r="AW836" s="184"/>
      <c r="AX836" s="184"/>
      <c r="AY836" s="184"/>
      <c r="AZ836" s="184"/>
      <c r="BA836" s="85">
        <v>86</v>
      </c>
      <c r="BB836" s="85" t="s">
        <v>1778</v>
      </c>
      <c r="BC836" s="85">
        <v>86885</v>
      </c>
      <c r="BD836" s="85" t="s">
        <v>1618</v>
      </c>
      <c r="BE836" s="89">
        <v>860010017201</v>
      </c>
      <c r="BF836" s="49" t="s">
        <v>1083</v>
      </c>
      <c r="BG836" s="85" t="s">
        <v>1779</v>
      </c>
      <c r="BH836" s="85" t="s">
        <v>1780</v>
      </c>
      <c r="BI836" s="85">
        <v>4201616</v>
      </c>
      <c r="BJ836" s="184"/>
      <c r="BK836" s="184"/>
      <c r="BL836" s="85" t="s">
        <v>807</v>
      </c>
      <c r="BM836" s="184" t="s">
        <v>130</v>
      </c>
      <c r="BN836" s="184" t="s">
        <v>132</v>
      </c>
      <c r="BO836" s="91">
        <v>0</v>
      </c>
      <c r="BP836" s="184" t="s">
        <v>132</v>
      </c>
      <c r="BQ836" s="184" t="s">
        <v>132</v>
      </c>
      <c r="BR836" s="85" t="s">
        <v>1676</v>
      </c>
      <c r="BS836" s="184" t="s">
        <v>132</v>
      </c>
      <c r="BT836" s="209">
        <v>44841</v>
      </c>
      <c r="BU836" s="184" t="s">
        <v>1677</v>
      </c>
      <c r="BV836" s="184" t="s">
        <v>130</v>
      </c>
      <c r="BW836" s="184" t="s">
        <v>1682</v>
      </c>
      <c r="BX836" s="184" t="s">
        <v>132</v>
      </c>
      <c r="BY836" s="184" t="s">
        <v>132</v>
      </c>
      <c r="BZ836" s="184" t="s">
        <v>130</v>
      </c>
      <c r="CA836" s="184" t="s">
        <v>132</v>
      </c>
      <c r="CB836" s="184" t="s">
        <v>132</v>
      </c>
      <c r="CC836" s="184" t="s">
        <v>131</v>
      </c>
      <c r="CD836" s="186" t="s">
        <v>132</v>
      </c>
      <c r="CE836" s="184" t="s">
        <v>1681</v>
      </c>
      <c r="CF836" s="184" t="s">
        <v>2195</v>
      </c>
      <c r="CG836" s="148"/>
      <c r="CH836" s="148"/>
      <c r="CI836" s="50" t="e">
        <f t="shared" si="540"/>
        <v>#DIV/0!</v>
      </c>
      <c r="CJ836" s="18" t="str">
        <f t="shared" si="541"/>
        <v>SIN DATO</v>
      </c>
      <c r="CK836" s="95" t="e">
        <f>Hoja1!L838</f>
        <v>#NUM!</v>
      </c>
      <c r="CL836" s="10" t="s">
        <v>807</v>
      </c>
      <c r="CM836" s="137">
        <v>44826</v>
      </c>
      <c r="CN836" s="148"/>
      <c r="CO836" s="75">
        <v>1</v>
      </c>
      <c r="CP836" s="137">
        <v>44826</v>
      </c>
      <c r="CQ836" s="148">
        <v>2</v>
      </c>
      <c r="CR836" s="65" t="s">
        <v>1222</v>
      </c>
      <c r="CS836" s="148">
        <v>0</v>
      </c>
      <c r="CT836" s="148" t="s">
        <v>131</v>
      </c>
      <c r="CU836" s="93" t="s">
        <v>807</v>
      </c>
      <c r="CV836" s="148"/>
      <c r="CW836" s="148"/>
      <c r="CX836" s="148"/>
      <c r="CY836" s="148" t="s">
        <v>132</v>
      </c>
      <c r="CZ836" s="148" t="s">
        <v>132</v>
      </c>
      <c r="DA836" s="148" t="s">
        <v>132</v>
      </c>
      <c r="DB836" s="92">
        <v>0</v>
      </c>
      <c r="DC836" s="75" t="str">
        <f t="shared" si="542"/>
        <v/>
      </c>
      <c r="DD836" s="16" t="str">
        <f t="shared" si="543"/>
        <v/>
      </c>
      <c r="DE836" s="16" t="str">
        <f t="shared" si="544"/>
        <v/>
      </c>
      <c r="DF836" s="16" t="str">
        <f t="shared" ref="DF836:DF857" si="559">IF(AND(AE836=2,FF836&gt;=50),"HDL ALTO",IF(AND(AE836=1,FF836&gt;=40),"HDL ALTO",""))</f>
        <v/>
      </c>
      <c r="DG836" s="16" t="str">
        <f t="shared" si="557"/>
        <v xml:space="preserve"> +  +  + </v>
      </c>
      <c r="DH836" s="16" t="str">
        <f t="shared" si="545"/>
        <v>HTA</v>
      </c>
      <c r="DI836" s="148"/>
      <c r="DJ836" s="75" t="str">
        <f t="shared" si="546"/>
        <v>NO</v>
      </c>
      <c r="DL836" s="148"/>
      <c r="DM836" s="137">
        <v>44841</v>
      </c>
      <c r="DN836" s="75" t="str">
        <f t="shared" si="547"/>
        <v>SI</v>
      </c>
      <c r="DO836" s="148"/>
      <c r="DP836" s="75" t="str">
        <f t="shared" si="548"/>
        <v>NO</v>
      </c>
      <c r="DQ836" s="148"/>
      <c r="DR836" s="75" t="str">
        <f t="shared" si="549"/>
        <v>NO</v>
      </c>
      <c r="DS836" s="148"/>
      <c r="DT836" s="75" t="str">
        <f t="shared" si="550"/>
        <v>NO</v>
      </c>
      <c r="DU836" s="148"/>
      <c r="DV836" s="75" t="str">
        <f t="shared" si="551"/>
        <v>NO</v>
      </c>
      <c r="DW836" s="148"/>
      <c r="DX836" s="75" t="str">
        <f t="shared" si="552"/>
        <v>NO</v>
      </c>
      <c r="DY836" s="148"/>
      <c r="DZ836" s="75" t="str">
        <f t="shared" si="553"/>
        <v>NO</v>
      </c>
      <c r="EA836" s="148"/>
      <c r="EB836" s="75" t="str">
        <f t="shared" si="554"/>
        <v>NO</v>
      </c>
      <c r="EC836" s="148" t="s">
        <v>131</v>
      </c>
      <c r="ED836" s="148" t="s">
        <v>1530</v>
      </c>
      <c r="EE836" s="148"/>
      <c r="EF836" s="98" t="s">
        <v>807</v>
      </c>
      <c r="EG836" s="148">
        <v>97</v>
      </c>
      <c r="EH836" s="148" t="s">
        <v>2196</v>
      </c>
      <c r="EI836" s="148">
        <v>2</v>
      </c>
      <c r="EJ836" s="148"/>
      <c r="EK836" s="137">
        <v>44789</v>
      </c>
      <c r="EL836" s="148">
        <v>0.93</v>
      </c>
      <c r="EM836" s="223">
        <v>44789</v>
      </c>
      <c r="EN836" s="148">
        <v>97</v>
      </c>
      <c r="EO836" s="137">
        <v>44789</v>
      </c>
      <c r="EP836" s="148">
        <v>209</v>
      </c>
      <c r="EQ836" s="137">
        <v>44789</v>
      </c>
      <c r="ER836" s="148">
        <v>135</v>
      </c>
      <c r="ES836" s="137">
        <v>44789</v>
      </c>
      <c r="ET836" s="228">
        <v>48</v>
      </c>
      <c r="EU836" s="148"/>
      <c r="EV836" s="148"/>
      <c r="EW836" s="148"/>
      <c r="EX836" s="148"/>
      <c r="EY836" s="148"/>
      <c r="EZ836" s="148"/>
      <c r="FA836" s="148"/>
      <c r="FB836" s="148"/>
      <c r="FC836" s="137">
        <v>44789</v>
      </c>
      <c r="FD836" s="148">
        <v>4.8</v>
      </c>
      <c r="FE836" s="148"/>
      <c r="FF836" s="148"/>
      <c r="FG836" s="137">
        <v>44789</v>
      </c>
      <c r="FH836" s="148">
        <v>51</v>
      </c>
      <c r="FI836" s="148"/>
      <c r="FJ836" s="148"/>
      <c r="FK836" s="148"/>
      <c r="FL836" s="137">
        <v>44841</v>
      </c>
      <c r="FM836" s="148" t="s">
        <v>1677</v>
      </c>
      <c r="FN836" s="137">
        <v>44934</v>
      </c>
      <c r="FO836" s="148"/>
      <c r="FP836" s="148" t="s">
        <v>807</v>
      </c>
      <c r="FQ836" s="148" t="s">
        <v>807</v>
      </c>
      <c r="FR836" s="148" t="s">
        <v>807</v>
      </c>
      <c r="FS836" s="148" t="s">
        <v>807</v>
      </c>
      <c r="FT836" s="148" t="s">
        <v>807</v>
      </c>
      <c r="FU836" s="148" t="s">
        <v>2197</v>
      </c>
      <c r="GM836" s="148"/>
    </row>
    <row r="837" spans="1:195" s="75" customFormat="1" x14ac:dyDescent="0.25">
      <c r="A837" s="85">
        <v>2022</v>
      </c>
      <c r="B837" s="76">
        <v>44926</v>
      </c>
      <c r="C837" s="85" t="s">
        <v>121</v>
      </c>
      <c r="D837" s="85" t="s">
        <v>122</v>
      </c>
      <c r="E837" s="85" t="s">
        <v>123</v>
      </c>
      <c r="F837" s="77">
        <f t="shared" si="558"/>
        <v>836</v>
      </c>
      <c r="G837" s="85" t="s">
        <v>1586</v>
      </c>
      <c r="H837" s="184">
        <v>86</v>
      </c>
      <c r="I837" s="85" t="s">
        <v>797</v>
      </c>
      <c r="J837" s="217" t="s">
        <v>899</v>
      </c>
      <c r="K837" s="77" t="str">
        <f>VLOOKUP(J837,[1]CodMpios!$B$1075:$E$1087,4,FALSE)</f>
        <v>86320 - Orito</v>
      </c>
      <c r="L837" s="77" t="str">
        <f>VLOOKUP($J837,[1]Coord_Mpios_X_Y!$B$102:$K$114,9,FALSE)</f>
        <v>0,673756322544</v>
      </c>
      <c r="M837" s="77" t="str">
        <f>VLOOKUP($J837,[1]Coord_Mpios_X_Y!$B$102:$K$114,10,FALSE)</f>
        <v>-76,943139228782</v>
      </c>
      <c r="N837" s="184" t="s">
        <v>1775</v>
      </c>
      <c r="O837" s="184" t="s">
        <v>1776</v>
      </c>
      <c r="P837" s="219"/>
      <c r="Q837" s="184" t="s">
        <v>126</v>
      </c>
      <c r="R837" s="184">
        <v>30742077</v>
      </c>
      <c r="S837" s="62" t="str">
        <f t="shared" si="539"/>
        <v>CC30742077</v>
      </c>
      <c r="T837" s="184" t="s">
        <v>761</v>
      </c>
      <c r="U837" s="184" t="s">
        <v>645</v>
      </c>
      <c r="V837" s="184" t="s">
        <v>202</v>
      </c>
      <c r="W837" s="184" t="s">
        <v>177</v>
      </c>
      <c r="X837" s="211" t="s">
        <v>2198</v>
      </c>
      <c r="Y837" s="89">
        <f t="shared" si="555"/>
        <v>67</v>
      </c>
      <c r="Z837" s="63">
        <f>VLOOKUP($Y837,[1]Edades!$A$3:$H$153,4,FALSE)</f>
        <v>6</v>
      </c>
      <c r="AA837" s="63" t="str">
        <f>VLOOKUP($Y837,[1]Edades!$A$3:$H$153,6,FALSE)</f>
        <v>6 - Persona mayor</v>
      </c>
      <c r="AB837" s="63">
        <f>VLOOKUP($Y837,[1]Edades!$A$3:$H$153,7,FALSE)</f>
        <v>14</v>
      </c>
      <c r="AC837" s="63" t="str">
        <f>VLOOKUP($Y837,[1]Edades!$A$3:$H$153,8,FALSE)</f>
        <v>65-69</v>
      </c>
      <c r="AD837" s="91" t="s">
        <v>1590</v>
      </c>
      <c r="AE837" s="184">
        <v>2</v>
      </c>
      <c r="AF837" s="85" t="s">
        <v>807</v>
      </c>
      <c r="AG837" s="184"/>
      <c r="AH837" s="85" t="s">
        <v>807</v>
      </c>
      <c r="AI837" s="85" t="s">
        <v>807</v>
      </c>
      <c r="AJ837" s="85" t="s">
        <v>807</v>
      </c>
      <c r="AK837" s="184" t="s">
        <v>1775</v>
      </c>
      <c r="AL837" s="85" t="s">
        <v>807</v>
      </c>
      <c r="AM837" s="85" t="s">
        <v>1786</v>
      </c>
      <c r="AN837" s="85" t="s">
        <v>131</v>
      </c>
      <c r="AO837" s="85" t="s">
        <v>131</v>
      </c>
      <c r="AP837" s="85" t="s">
        <v>131</v>
      </c>
      <c r="AQ837" s="75" t="s">
        <v>1841</v>
      </c>
      <c r="AR837" s="53" t="str">
        <f t="shared" si="556"/>
        <v>86320 - Orito</v>
      </c>
      <c r="AS837" s="184" t="s">
        <v>1608</v>
      </c>
      <c r="AT837" s="211">
        <v>3219496950</v>
      </c>
      <c r="AU837" s="184" t="s">
        <v>1219</v>
      </c>
      <c r="AV837" s="184"/>
      <c r="AW837" s="184"/>
      <c r="AX837" s="184"/>
      <c r="AY837" s="184"/>
      <c r="AZ837" s="184"/>
      <c r="BA837" s="85">
        <v>86</v>
      </c>
      <c r="BB837" s="85" t="s">
        <v>1778</v>
      </c>
      <c r="BC837" s="85">
        <v>86320</v>
      </c>
      <c r="BD837" s="85" t="s">
        <v>1608</v>
      </c>
      <c r="BE837" s="89">
        <v>860010017201</v>
      </c>
      <c r="BF837" s="49" t="s">
        <v>1082</v>
      </c>
      <c r="BG837" s="85" t="s">
        <v>1779</v>
      </c>
      <c r="BH837" s="85" t="s">
        <v>1780</v>
      </c>
      <c r="BI837" s="85">
        <v>4201616</v>
      </c>
      <c r="BJ837" s="184"/>
      <c r="BK837" s="184"/>
      <c r="BL837" s="85" t="s">
        <v>807</v>
      </c>
      <c r="BM837" s="184" t="s">
        <v>130</v>
      </c>
      <c r="BN837" s="184" t="s">
        <v>132</v>
      </c>
      <c r="BO837" s="91">
        <v>0</v>
      </c>
      <c r="BP837" s="184" t="s">
        <v>132</v>
      </c>
      <c r="BQ837" s="184" t="s">
        <v>132</v>
      </c>
      <c r="BR837" s="85" t="s">
        <v>1676</v>
      </c>
      <c r="BS837" s="184" t="s">
        <v>132</v>
      </c>
      <c r="BT837" s="209">
        <v>44677</v>
      </c>
      <c r="BU837" s="184" t="s">
        <v>1677</v>
      </c>
      <c r="BV837" s="184" t="s">
        <v>130</v>
      </c>
      <c r="BW837" s="85" t="s">
        <v>1850</v>
      </c>
      <c r="BX837" s="184" t="s">
        <v>132</v>
      </c>
      <c r="BY837" s="184" t="s">
        <v>132</v>
      </c>
      <c r="BZ837" s="184" t="s">
        <v>130</v>
      </c>
      <c r="CA837" s="184" t="s">
        <v>132</v>
      </c>
      <c r="CB837" s="184" t="s">
        <v>132</v>
      </c>
      <c r="CC837" s="184" t="s">
        <v>131</v>
      </c>
      <c r="CD837" s="186" t="s">
        <v>132</v>
      </c>
      <c r="CE837" s="184" t="s">
        <v>1681</v>
      </c>
      <c r="CF837" s="80" t="str">
        <f>E837</f>
        <v>HTA</v>
      </c>
      <c r="CG837" s="148"/>
      <c r="CH837" s="148"/>
      <c r="CI837" s="50" t="e">
        <f t="shared" si="540"/>
        <v>#DIV/0!</v>
      </c>
      <c r="CJ837" s="18" t="str">
        <f t="shared" si="541"/>
        <v>SIN DATO</v>
      </c>
      <c r="CK837" s="95" t="e">
        <f>Hoja1!L839</f>
        <v>#NUM!</v>
      </c>
      <c r="CL837" s="10" t="s">
        <v>807</v>
      </c>
      <c r="CM837" s="137">
        <v>44627</v>
      </c>
      <c r="CN837" s="148"/>
      <c r="CO837" s="75">
        <v>1</v>
      </c>
      <c r="CP837" s="137">
        <v>44627</v>
      </c>
      <c r="CQ837" s="148">
        <v>2</v>
      </c>
      <c r="CR837" s="65" t="s">
        <v>1222</v>
      </c>
      <c r="CS837" s="148">
        <v>0</v>
      </c>
      <c r="CT837" s="148" t="s">
        <v>131</v>
      </c>
      <c r="CU837" s="93" t="s">
        <v>807</v>
      </c>
      <c r="CV837" s="148"/>
      <c r="CW837" s="148"/>
      <c r="CX837" s="148"/>
      <c r="CY837" s="148" t="s">
        <v>132</v>
      </c>
      <c r="CZ837" s="148" t="s">
        <v>132</v>
      </c>
      <c r="DA837" s="148" t="s">
        <v>132</v>
      </c>
      <c r="DB837" s="92">
        <v>0</v>
      </c>
      <c r="DC837" s="75" t="str">
        <f t="shared" si="542"/>
        <v/>
      </c>
      <c r="DD837" s="16" t="str">
        <f t="shared" si="543"/>
        <v/>
      </c>
      <c r="DE837" s="16" t="str">
        <f t="shared" si="544"/>
        <v/>
      </c>
      <c r="DF837" s="16" t="str">
        <f t="shared" si="559"/>
        <v/>
      </c>
      <c r="DG837" s="16" t="str">
        <f t="shared" si="557"/>
        <v xml:space="preserve"> +  +  + </v>
      </c>
      <c r="DH837" s="16" t="str">
        <f t="shared" si="545"/>
        <v>HTA</v>
      </c>
      <c r="DI837" s="148"/>
      <c r="DJ837" s="75" t="str">
        <f t="shared" si="546"/>
        <v>NO</v>
      </c>
      <c r="DL837" s="148"/>
      <c r="DM837" s="137">
        <v>44677</v>
      </c>
      <c r="DN837" s="75" t="str">
        <f t="shared" si="547"/>
        <v>SI</v>
      </c>
      <c r="DO837" s="148"/>
      <c r="DP837" s="75" t="str">
        <f t="shared" si="548"/>
        <v>NO</v>
      </c>
      <c r="DQ837" s="148"/>
      <c r="DR837" s="75" t="str">
        <f t="shared" si="549"/>
        <v>NO</v>
      </c>
      <c r="DS837" s="148"/>
      <c r="DT837" s="75" t="str">
        <f t="shared" si="550"/>
        <v>NO</v>
      </c>
      <c r="DU837" s="148"/>
      <c r="DV837" s="75" t="str">
        <f t="shared" si="551"/>
        <v>NO</v>
      </c>
      <c r="DW837" s="148"/>
      <c r="DX837" s="75" t="str">
        <f t="shared" si="552"/>
        <v>NO</v>
      </c>
      <c r="DY837" s="148"/>
      <c r="DZ837" s="75" t="str">
        <f t="shared" si="553"/>
        <v>NO</v>
      </c>
      <c r="EA837" s="148"/>
      <c r="EB837" s="75" t="str">
        <f t="shared" si="554"/>
        <v>NO</v>
      </c>
      <c r="EC837" s="148" t="s">
        <v>131</v>
      </c>
      <c r="ED837" s="148" t="s">
        <v>1530</v>
      </c>
      <c r="EE837" s="148"/>
      <c r="EF837" s="98" t="s">
        <v>807</v>
      </c>
      <c r="EG837" s="148"/>
      <c r="EH837" s="148"/>
      <c r="EI837" s="99" t="s">
        <v>807</v>
      </c>
      <c r="EJ837" s="99"/>
      <c r="EK837" s="137">
        <v>44610</v>
      </c>
      <c r="EL837" s="148">
        <v>0.89</v>
      </c>
      <c r="EM837" s="223">
        <v>44610</v>
      </c>
      <c r="EN837" s="148">
        <v>956</v>
      </c>
      <c r="EO837" s="137">
        <v>44610</v>
      </c>
      <c r="EP837" s="148">
        <v>423</v>
      </c>
      <c r="EQ837" s="137">
        <v>44610</v>
      </c>
      <c r="ER837" s="148">
        <v>350</v>
      </c>
      <c r="ES837" s="137">
        <v>44610</v>
      </c>
      <c r="ET837" s="228">
        <v>35</v>
      </c>
      <c r="EU837" s="137">
        <v>44610</v>
      </c>
      <c r="EV837" s="148">
        <v>137</v>
      </c>
      <c r="EW837" s="148"/>
      <c r="EX837" s="148"/>
      <c r="EY837" s="148"/>
      <c r="EZ837" s="148"/>
      <c r="FA837" s="137">
        <v>44610</v>
      </c>
      <c r="FB837" s="148" t="s">
        <v>1799</v>
      </c>
      <c r="FC837" s="137">
        <v>44610</v>
      </c>
      <c r="FD837" s="148">
        <v>3.9</v>
      </c>
      <c r="FE837" s="137">
        <v>44610</v>
      </c>
      <c r="FF837" s="148">
        <v>9.6</v>
      </c>
      <c r="FG837" s="148"/>
      <c r="FH837" s="148"/>
      <c r="FI837" s="148"/>
      <c r="FJ837" s="148"/>
      <c r="FK837" s="148"/>
      <c r="FL837" s="137">
        <v>44677</v>
      </c>
      <c r="FM837" s="148" t="s">
        <v>1677</v>
      </c>
      <c r="FN837" s="137">
        <v>44768</v>
      </c>
      <c r="FO837" s="148" t="s">
        <v>807</v>
      </c>
      <c r="FP837" s="148" t="s">
        <v>807</v>
      </c>
      <c r="FQ837" s="148" t="s">
        <v>807</v>
      </c>
      <c r="FR837" s="148" t="s">
        <v>807</v>
      </c>
      <c r="FS837" s="148" t="s">
        <v>807</v>
      </c>
      <c r="FT837" s="148" t="s">
        <v>807</v>
      </c>
      <c r="FU837" s="148" t="s">
        <v>2199</v>
      </c>
      <c r="GM837" s="148"/>
    </row>
    <row r="838" spans="1:195" s="75" customFormat="1" x14ac:dyDescent="0.25">
      <c r="A838" s="85">
        <v>2022</v>
      </c>
      <c r="B838" s="76">
        <v>44926</v>
      </c>
      <c r="C838" s="85" t="s">
        <v>121</v>
      </c>
      <c r="D838" s="85" t="s">
        <v>122</v>
      </c>
      <c r="E838" s="85" t="s">
        <v>123</v>
      </c>
      <c r="F838" s="77">
        <f t="shared" si="558"/>
        <v>837</v>
      </c>
      <c r="G838" s="85" t="s">
        <v>1586</v>
      </c>
      <c r="H838" s="184">
        <v>86</v>
      </c>
      <c r="I838" s="85" t="s">
        <v>797</v>
      </c>
      <c r="J838" s="217" t="s">
        <v>800</v>
      </c>
      <c r="K838" s="77" t="str">
        <f>VLOOKUP(J838,[1]CodMpios!$B$1075:$E$1087,4,FALSE)</f>
        <v>86001 - Mocoa</v>
      </c>
      <c r="L838" s="77" t="str">
        <f>VLOOKUP($J838,[1]Coord_Mpios_X_Y!$B$102:$K$114,9,FALSE)</f>
        <v>1,228574994655</v>
      </c>
      <c r="M838" s="77" t="str">
        <f>VLOOKUP($J838,[1]Coord_Mpios_X_Y!$B$102:$K$114,10,FALSE)</f>
        <v>-76,684362183288</v>
      </c>
      <c r="N838" s="184" t="s">
        <v>1775</v>
      </c>
      <c r="O838" s="184" t="s">
        <v>1776</v>
      </c>
      <c r="P838" s="219"/>
      <c r="Q838" s="184" t="s">
        <v>126</v>
      </c>
      <c r="R838" s="184">
        <v>1676398</v>
      </c>
      <c r="S838" s="62" t="str">
        <f t="shared" si="539"/>
        <v>CC1676398</v>
      </c>
      <c r="T838" s="184" t="s">
        <v>663</v>
      </c>
      <c r="U838" s="184" t="s">
        <v>519</v>
      </c>
      <c r="V838" s="184" t="s">
        <v>716</v>
      </c>
      <c r="W838" s="184"/>
      <c r="X838" s="209">
        <v>26601</v>
      </c>
      <c r="Y838" s="89">
        <f t="shared" si="555"/>
        <v>72</v>
      </c>
      <c r="Z838" s="63">
        <f>VLOOKUP($Y838,[1]Edades!$A$3:$H$153,4,FALSE)</f>
        <v>6</v>
      </c>
      <c r="AA838" s="63" t="str">
        <f>VLOOKUP($Y838,[1]Edades!$A$3:$H$153,6,FALSE)</f>
        <v>6 - Persona mayor</v>
      </c>
      <c r="AB838" s="63">
        <f>VLOOKUP($Y838,[1]Edades!$A$3:$H$153,7,FALSE)</f>
        <v>15</v>
      </c>
      <c r="AC838" s="63" t="str">
        <f>VLOOKUP($Y838,[1]Edades!$A$3:$H$153,8,FALSE)</f>
        <v>70-74</v>
      </c>
      <c r="AD838" s="91" t="s">
        <v>1590</v>
      </c>
      <c r="AE838" s="184">
        <v>2</v>
      </c>
      <c r="AF838" s="85" t="s">
        <v>807</v>
      </c>
      <c r="AG838" s="184"/>
      <c r="AH838" s="85" t="s">
        <v>807</v>
      </c>
      <c r="AI838" s="85" t="s">
        <v>1596</v>
      </c>
      <c r="AJ838" s="184" t="s">
        <v>1591</v>
      </c>
      <c r="AK838" s="184" t="s">
        <v>1775</v>
      </c>
      <c r="AL838" s="184" t="s">
        <v>1601</v>
      </c>
      <c r="AM838" s="85" t="s">
        <v>1786</v>
      </c>
      <c r="AN838" s="85" t="s">
        <v>131</v>
      </c>
      <c r="AO838" s="85" t="s">
        <v>131</v>
      </c>
      <c r="AP838" s="85" t="s">
        <v>131</v>
      </c>
      <c r="AQ838" s="75" t="s">
        <v>1841</v>
      </c>
      <c r="AR838" s="53" t="str">
        <f t="shared" si="556"/>
        <v>86001 - Mocoa</v>
      </c>
      <c r="AS838" s="184" t="s">
        <v>2200</v>
      </c>
      <c r="AT838" s="184">
        <v>3212547951</v>
      </c>
      <c r="AU838" s="184" t="s">
        <v>1218</v>
      </c>
      <c r="AV838" s="184"/>
      <c r="AW838" s="184"/>
      <c r="AX838" s="184"/>
      <c r="AY838" s="184"/>
      <c r="AZ838" s="184"/>
      <c r="BA838" s="85">
        <v>86</v>
      </c>
      <c r="BB838" s="85" t="s">
        <v>1778</v>
      </c>
      <c r="BC838" s="85"/>
      <c r="BD838" s="85" t="s">
        <v>2200</v>
      </c>
      <c r="BE838" s="89">
        <v>860010017201</v>
      </c>
      <c r="BF838" s="49" t="s">
        <v>1079</v>
      </c>
      <c r="BG838" s="85" t="s">
        <v>1779</v>
      </c>
      <c r="BH838" s="85" t="s">
        <v>1780</v>
      </c>
      <c r="BI838" s="85">
        <v>4201616</v>
      </c>
      <c r="BJ838" s="184"/>
      <c r="BK838" s="184"/>
      <c r="BL838" s="85" t="s">
        <v>807</v>
      </c>
      <c r="BM838" s="184" t="s">
        <v>130</v>
      </c>
      <c r="BN838" s="184" t="s">
        <v>132</v>
      </c>
      <c r="BO838" s="91">
        <v>0</v>
      </c>
      <c r="BP838" s="184" t="s">
        <v>132</v>
      </c>
      <c r="BQ838" s="184" t="s">
        <v>132</v>
      </c>
      <c r="BR838" s="85" t="s">
        <v>1676</v>
      </c>
      <c r="BS838" s="184" t="s">
        <v>132</v>
      </c>
      <c r="BT838" s="209">
        <v>44908</v>
      </c>
      <c r="BU838" s="184" t="s">
        <v>1677</v>
      </c>
      <c r="BV838" s="184" t="s">
        <v>130</v>
      </c>
      <c r="BW838" s="184" t="s">
        <v>1788</v>
      </c>
      <c r="BX838" s="184"/>
      <c r="BY838" s="85" t="s">
        <v>807</v>
      </c>
      <c r="BZ838" s="85" t="s">
        <v>807</v>
      </c>
      <c r="CA838" s="184" t="s">
        <v>130</v>
      </c>
      <c r="CB838" s="184" t="s">
        <v>132</v>
      </c>
      <c r="CC838" s="184" t="s">
        <v>131</v>
      </c>
      <c r="CD838" s="184" t="s">
        <v>1936</v>
      </c>
      <c r="CE838" s="184" t="s">
        <v>1681</v>
      </c>
      <c r="CF838" s="184" t="s">
        <v>1797</v>
      </c>
      <c r="CG838" s="148">
        <v>107</v>
      </c>
      <c r="CH838" s="148">
        <v>164</v>
      </c>
      <c r="CI838" s="50">
        <f t="shared" si="540"/>
        <v>39.782867340868535</v>
      </c>
      <c r="CJ838" s="18" t="str">
        <f t="shared" si="541"/>
        <v>OBESIDAD</v>
      </c>
      <c r="CK838" s="95" t="e">
        <f>Hoja1!L840</f>
        <v>#DIV/0!</v>
      </c>
      <c r="CL838" s="10" t="s">
        <v>807</v>
      </c>
      <c r="CM838" s="137">
        <v>44579</v>
      </c>
      <c r="CN838" s="148"/>
      <c r="CO838" s="75">
        <v>1</v>
      </c>
      <c r="CP838" s="137">
        <v>44579</v>
      </c>
      <c r="CQ838" s="75">
        <v>2</v>
      </c>
      <c r="CR838" s="65" t="s">
        <v>1222</v>
      </c>
      <c r="CS838" s="148">
        <v>0</v>
      </c>
      <c r="CT838" s="148" t="s">
        <v>131</v>
      </c>
      <c r="CU838" s="148" t="s">
        <v>130</v>
      </c>
      <c r="CV838" s="92" t="s">
        <v>1221</v>
      </c>
      <c r="CW838" s="148">
        <v>120</v>
      </c>
      <c r="CX838" s="148">
        <v>70</v>
      </c>
      <c r="CY838" s="148" t="s">
        <v>132</v>
      </c>
      <c r="CZ838" s="148" t="s">
        <v>132</v>
      </c>
      <c r="DA838" s="148" t="s">
        <v>132</v>
      </c>
      <c r="DB838" s="92">
        <v>0</v>
      </c>
      <c r="DC838" s="75" t="str">
        <f t="shared" si="542"/>
        <v/>
      </c>
      <c r="DD838" s="16" t="str">
        <f t="shared" si="543"/>
        <v/>
      </c>
      <c r="DE838" s="16" t="str">
        <f t="shared" si="544"/>
        <v/>
      </c>
      <c r="DF838" s="16" t="str">
        <f t="shared" si="559"/>
        <v/>
      </c>
      <c r="DG838" s="16" t="str">
        <f t="shared" si="557"/>
        <v xml:space="preserve"> +  +  + </v>
      </c>
      <c r="DH838" s="16" t="str">
        <f t="shared" si="545"/>
        <v>HTA</v>
      </c>
      <c r="DI838" s="148"/>
      <c r="DJ838" s="75" t="str">
        <f t="shared" si="546"/>
        <v>NO</v>
      </c>
      <c r="DL838" s="148"/>
      <c r="DM838" s="137">
        <v>44908</v>
      </c>
      <c r="DN838" s="75" t="str">
        <f t="shared" si="547"/>
        <v>SI</v>
      </c>
      <c r="DO838" s="148"/>
      <c r="DP838" s="75" t="str">
        <f t="shared" si="548"/>
        <v>NO</v>
      </c>
      <c r="DQ838" s="148"/>
      <c r="DR838" s="75" t="str">
        <f t="shared" si="549"/>
        <v>NO</v>
      </c>
      <c r="DS838" s="148"/>
      <c r="DT838" s="75" t="str">
        <f t="shared" si="550"/>
        <v>NO</v>
      </c>
      <c r="DU838" s="148"/>
      <c r="DV838" s="75" t="str">
        <f t="shared" si="551"/>
        <v>NO</v>
      </c>
      <c r="DW838" s="148"/>
      <c r="DX838" s="75" t="str">
        <f t="shared" si="552"/>
        <v>NO</v>
      </c>
      <c r="DY838" s="148"/>
      <c r="DZ838" s="75" t="str">
        <f t="shared" si="553"/>
        <v>NO</v>
      </c>
      <c r="EA838" s="148"/>
      <c r="EB838" s="75" t="str">
        <f t="shared" si="554"/>
        <v>NO</v>
      </c>
      <c r="EC838" s="148" t="s">
        <v>131</v>
      </c>
      <c r="ED838" s="148" t="s">
        <v>1530</v>
      </c>
      <c r="EE838" s="148" t="s">
        <v>131</v>
      </c>
      <c r="EF838" s="148" t="s">
        <v>1114</v>
      </c>
      <c r="EG838" s="148"/>
      <c r="EH838" s="148"/>
      <c r="EI838" s="99" t="s">
        <v>807</v>
      </c>
      <c r="EJ838" s="99"/>
      <c r="EK838" s="148"/>
      <c r="EL838" s="148"/>
      <c r="EM838" s="223"/>
      <c r="EN838" s="148"/>
      <c r="EO838" s="148"/>
      <c r="EP838" s="148"/>
      <c r="EQ838" s="148"/>
      <c r="ER838" s="148"/>
      <c r="ES838" s="148"/>
      <c r="ET838" s="228"/>
      <c r="EU838" s="148"/>
      <c r="EV838" s="148"/>
      <c r="EW838" s="148"/>
      <c r="EX838" s="148"/>
      <c r="EY838" s="148"/>
      <c r="EZ838" s="148"/>
      <c r="FA838" s="148"/>
      <c r="FB838" s="148"/>
      <c r="FC838" s="148"/>
      <c r="FD838" s="148"/>
      <c r="FE838" s="148"/>
      <c r="FF838" s="148"/>
      <c r="FG838" s="148"/>
      <c r="FH838" s="148"/>
      <c r="FI838" s="148"/>
      <c r="FJ838" s="148"/>
      <c r="FK838" s="148"/>
      <c r="FL838" s="148"/>
      <c r="FM838" s="148"/>
      <c r="FN838" s="137">
        <v>44998</v>
      </c>
      <c r="FO838" s="148"/>
      <c r="FP838" s="148" t="s">
        <v>807</v>
      </c>
      <c r="FQ838" s="148" t="s">
        <v>807</v>
      </c>
      <c r="FR838" s="148" t="s">
        <v>807</v>
      </c>
      <c r="FS838" s="148" t="s">
        <v>807</v>
      </c>
      <c r="FT838" s="148" t="s">
        <v>807</v>
      </c>
      <c r="FU838" s="148" t="s">
        <v>1915</v>
      </c>
      <c r="GM838" s="148"/>
    </row>
    <row r="839" spans="1:195" s="75" customFormat="1" x14ac:dyDescent="0.25">
      <c r="A839" s="127">
        <v>2022</v>
      </c>
      <c r="B839" s="76">
        <v>44926</v>
      </c>
      <c r="C839" s="127" t="s">
        <v>121</v>
      </c>
      <c r="D839" s="127" t="s">
        <v>122</v>
      </c>
      <c r="E839" s="85" t="s">
        <v>123</v>
      </c>
      <c r="F839" s="77">
        <f t="shared" si="558"/>
        <v>838</v>
      </c>
      <c r="G839" s="127" t="s">
        <v>1586</v>
      </c>
      <c r="H839" s="184">
        <v>86</v>
      </c>
      <c r="I839" s="85" t="s">
        <v>797</v>
      </c>
      <c r="J839" s="138" t="s">
        <v>800</v>
      </c>
      <c r="K839" s="77" t="str">
        <f>VLOOKUP(J839,[1]CodMpios!$B$1075:$E$1087,4,FALSE)</f>
        <v>86001 - Mocoa</v>
      </c>
      <c r="L839" s="77" t="str">
        <f>VLOOKUP($J839,[1]Coord_Mpios_X_Y!$B$102:$K$114,9,FALSE)</f>
        <v>1,228574994655</v>
      </c>
      <c r="M839" s="77" t="str">
        <f>VLOOKUP($J839,[1]Coord_Mpios_X_Y!$B$102:$K$114,10,FALSE)</f>
        <v>-76,684362183288</v>
      </c>
      <c r="N839" s="127" t="s">
        <v>1775</v>
      </c>
      <c r="O839" s="128" t="s">
        <v>1776</v>
      </c>
      <c r="P839" s="162"/>
      <c r="Q839" s="127" t="s">
        <v>126</v>
      </c>
      <c r="R839" s="127">
        <v>87065400</v>
      </c>
      <c r="S839" s="62" t="str">
        <f t="shared" si="539"/>
        <v>CC87065400</v>
      </c>
      <c r="T839" s="127" t="s">
        <v>789</v>
      </c>
      <c r="U839" s="127" t="s">
        <v>2201</v>
      </c>
      <c r="V839" s="127" t="s">
        <v>177</v>
      </c>
      <c r="W839" s="127" t="s">
        <v>2202</v>
      </c>
      <c r="X839" s="134">
        <v>30794</v>
      </c>
      <c r="Y839" s="89">
        <f t="shared" si="555"/>
        <v>84</v>
      </c>
      <c r="Z839" s="63">
        <f>VLOOKUP($Y839,[1]Edades!$A$3:$H$153,4,FALSE)</f>
        <v>6</v>
      </c>
      <c r="AA839" s="63" t="str">
        <f>VLOOKUP($Y839,[1]Edades!$A$3:$H$153,6,FALSE)</f>
        <v>6 - Persona mayor</v>
      </c>
      <c r="AB839" s="63">
        <f>VLOOKUP($Y839,[1]Edades!$A$3:$H$153,7,FALSE)</f>
        <v>17</v>
      </c>
      <c r="AC839" s="63" t="str">
        <f>VLOOKUP($Y839,[1]Edades!$A$3:$H$153,8,FALSE)</f>
        <v>80 Y MÁS</v>
      </c>
      <c r="AD839" s="148" t="s">
        <v>1589</v>
      </c>
      <c r="AE839" s="127">
        <v>1</v>
      </c>
      <c r="AF839" s="85" t="s">
        <v>807</v>
      </c>
      <c r="AG839" s="128" t="s">
        <v>132</v>
      </c>
      <c r="AH839" s="128" t="s">
        <v>132</v>
      </c>
      <c r="AI839" s="127" t="s">
        <v>1595</v>
      </c>
      <c r="AJ839" s="127" t="s">
        <v>1591</v>
      </c>
      <c r="AK839" s="127" t="s">
        <v>1775</v>
      </c>
      <c r="AL839" s="127" t="s">
        <v>1600</v>
      </c>
      <c r="AM839" s="85" t="s">
        <v>1786</v>
      </c>
      <c r="AN839" s="85" t="s">
        <v>131</v>
      </c>
      <c r="AO839" s="85" t="s">
        <v>131</v>
      </c>
      <c r="AP839" s="85" t="s">
        <v>131</v>
      </c>
      <c r="AQ839" s="128" t="s">
        <v>2081</v>
      </c>
      <c r="AR839" s="53" t="str">
        <f t="shared" si="556"/>
        <v>86001 - Mocoa</v>
      </c>
      <c r="AS839" s="127" t="s">
        <v>2203</v>
      </c>
      <c r="AT839" s="127">
        <v>3508951784</v>
      </c>
      <c r="AU839" s="148" t="s">
        <v>1219</v>
      </c>
      <c r="AV839" s="127"/>
      <c r="AW839" s="127"/>
      <c r="AX839" s="127"/>
      <c r="AY839" s="127"/>
      <c r="AZ839" s="127"/>
      <c r="BA839" s="127">
        <v>86</v>
      </c>
      <c r="BB839" s="127" t="s">
        <v>1778</v>
      </c>
      <c r="BC839" s="148">
        <v>86001</v>
      </c>
      <c r="BD839" s="127" t="s">
        <v>1586</v>
      </c>
      <c r="BE839" s="89">
        <v>860010017201</v>
      </c>
      <c r="BF839" s="49" t="s">
        <v>1079</v>
      </c>
      <c r="BG839" s="85" t="s">
        <v>1779</v>
      </c>
      <c r="BH839" s="127" t="s">
        <v>1780</v>
      </c>
      <c r="BI839" s="85">
        <v>4201616</v>
      </c>
      <c r="BJ839" s="127"/>
      <c r="BK839" s="127"/>
      <c r="BL839" s="127" t="s">
        <v>1096</v>
      </c>
      <c r="BM839" s="127" t="s">
        <v>132</v>
      </c>
      <c r="BN839" s="127" t="s">
        <v>132</v>
      </c>
      <c r="BO839" s="91">
        <v>0</v>
      </c>
      <c r="BP839" s="127" t="s">
        <v>132</v>
      </c>
      <c r="BQ839" s="127" t="s">
        <v>132</v>
      </c>
      <c r="BR839" s="85" t="s">
        <v>1676</v>
      </c>
      <c r="BS839" s="127" t="s">
        <v>132</v>
      </c>
      <c r="BT839" s="134">
        <v>44915</v>
      </c>
      <c r="BU839" s="127" t="s">
        <v>1677</v>
      </c>
      <c r="BV839" s="127" t="s">
        <v>130</v>
      </c>
      <c r="BW839" s="127" t="s">
        <v>1892</v>
      </c>
      <c r="BX839" s="127" t="s">
        <v>132</v>
      </c>
      <c r="BY839" s="127" t="s">
        <v>130</v>
      </c>
      <c r="BZ839" s="127" t="s">
        <v>132</v>
      </c>
      <c r="CA839" s="127" t="s">
        <v>132</v>
      </c>
      <c r="CB839" s="127" t="s">
        <v>132</v>
      </c>
      <c r="CC839" s="127" t="s">
        <v>132</v>
      </c>
      <c r="CD839" s="127" t="s">
        <v>132</v>
      </c>
      <c r="CE839" s="127" t="s">
        <v>1681</v>
      </c>
      <c r="CF839" s="127" t="s">
        <v>132</v>
      </c>
      <c r="CG839" s="127">
        <v>100</v>
      </c>
      <c r="CH839" s="127">
        <v>170</v>
      </c>
      <c r="CI839" s="50">
        <f t="shared" si="540"/>
        <v>34.602076124567475</v>
      </c>
      <c r="CJ839" s="18" t="str">
        <f t="shared" si="541"/>
        <v>OBESIDAD</v>
      </c>
      <c r="CK839" s="95">
        <f>Hoja1!L841</f>
        <v>44</v>
      </c>
      <c r="CL839" s="10" t="s">
        <v>1115</v>
      </c>
      <c r="CM839" s="134">
        <v>44852</v>
      </c>
      <c r="CN839" s="127"/>
      <c r="CO839" s="127">
        <v>1</v>
      </c>
      <c r="CP839" s="134">
        <v>44852</v>
      </c>
      <c r="CQ839" s="75">
        <v>2</v>
      </c>
      <c r="CR839" s="65" t="s">
        <v>1222</v>
      </c>
      <c r="CS839" s="127">
        <v>0</v>
      </c>
      <c r="CT839" s="127" t="s">
        <v>131</v>
      </c>
      <c r="CU839" s="127" t="s">
        <v>132</v>
      </c>
      <c r="CV839" s="127"/>
      <c r="CW839" s="127">
        <v>120</v>
      </c>
      <c r="CX839" s="127">
        <v>80</v>
      </c>
      <c r="CY839" s="127" t="s">
        <v>130</v>
      </c>
      <c r="CZ839" s="127" t="s">
        <v>130</v>
      </c>
      <c r="DA839" s="127" t="s">
        <v>130</v>
      </c>
      <c r="DB839" s="92">
        <v>1</v>
      </c>
      <c r="DC839" s="75" t="str">
        <f t="shared" si="542"/>
        <v/>
      </c>
      <c r="DD839" s="16" t="str">
        <f t="shared" si="543"/>
        <v/>
      </c>
      <c r="DE839" s="16" t="str">
        <f t="shared" si="544"/>
        <v/>
      </c>
      <c r="DF839" s="16" t="str">
        <f t="shared" si="559"/>
        <v/>
      </c>
      <c r="DG839" s="16" t="str">
        <f t="shared" si="557"/>
        <v xml:space="preserve"> +  +  + </v>
      </c>
      <c r="DH839" s="16" t="str">
        <f t="shared" si="545"/>
        <v>HTA</v>
      </c>
      <c r="DI839" s="127"/>
      <c r="DJ839" s="75" t="str">
        <f t="shared" si="546"/>
        <v>NO</v>
      </c>
      <c r="DL839" s="127"/>
      <c r="DM839" s="145">
        <v>44852</v>
      </c>
      <c r="DN839" s="75" t="str">
        <f t="shared" si="547"/>
        <v>SI</v>
      </c>
      <c r="DO839" s="134"/>
      <c r="DP839" s="75" t="str">
        <f t="shared" si="548"/>
        <v>NO</v>
      </c>
      <c r="DQ839" s="98"/>
      <c r="DR839" s="75" t="str">
        <f t="shared" si="549"/>
        <v>NO</v>
      </c>
      <c r="DS839" s="134"/>
      <c r="DT839" s="75" t="str">
        <f t="shared" si="550"/>
        <v>NO</v>
      </c>
      <c r="DU839" s="134"/>
      <c r="DV839" s="75" t="str">
        <f t="shared" si="551"/>
        <v>NO</v>
      </c>
      <c r="DW839" s="134"/>
      <c r="DX839" s="75" t="str">
        <f t="shared" si="552"/>
        <v>NO</v>
      </c>
      <c r="DY839" s="145">
        <v>44620</v>
      </c>
      <c r="DZ839" s="75" t="str">
        <f t="shared" si="553"/>
        <v>SI</v>
      </c>
      <c r="EA839" s="134"/>
      <c r="EB839" s="75" t="str">
        <f t="shared" si="554"/>
        <v>NO</v>
      </c>
      <c r="EC839" s="134" t="s">
        <v>132</v>
      </c>
      <c r="ED839" s="127" t="s">
        <v>1530</v>
      </c>
      <c r="EE839" s="127" t="s">
        <v>131</v>
      </c>
      <c r="EF839" s="127" t="s">
        <v>1114</v>
      </c>
      <c r="EG839" s="127">
        <v>150</v>
      </c>
      <c r="EH839" s="147" t="s">
        <v>131</v>
      </c>
      <c r="EI839" s="127">
        <v>1</v>
      </c>
      <c r="EJ839" s="127"/>
      <c r="EK839" s="145">
        <v>44825</v>
      </c>
      <c r="EL839" s="127" t="s">
        <v>2204</v>
      </c>
      <c r="EM839" s="162">
        <v>44825</v>
      </c>
      <c r="EN839" s="133">
        <v>97</v>
      </c>
      <c r="EO839" s="145">
        <v>44825</v>
      </c>
      <c r="EP839" s="148">
        <v>166</v>
      </c>
      <c r="EQ839" s="212">
        <v>44749</v>
      </c>
      <c r="ER839" s="135">
        <v>107</v>
      </c>
      <c r="ES839" s="145">
        <v>44825</v>
      </c>
      <c r="ET839" s="228">
        <v>35</v>
      </c>
      <c r="EU839" s="145">
        <v>44825</v>
      </c>
      <c r="EV839" s="135">
        <v>120</v>
      </c>
      <c r="EW839" s="145">
        <v>44825</v>
      </c>
      <c r="EX839" s="127">
        <v>94</v>
      </c>
      <c r="EY839" s="127"/>
      <c r="EZ839" s="135"/>
      <c r="FA839" s="145">
        <v>44825</v>
      </c>
      <c r="FB839" s="134" t="s">
        <v>1799</v>
      </c>
      <c r="FC839" s="162"/>
      <c r="FD839" s="148"/>
      <c r="FE839" s="145">
        <v>44825</v>
      </c>
      <c r="FF839" s="148">
        <v>17</v>
      </c>
      <c r="FG839" s="145">
        <v>44825</v>
      </c>
      <c r="FH839" s="148">
        <v>18</v>
      </c>
      <c r="FI839" s="145"/>
      <c r="FJ839" s="134"/>
      <c r="FK839" s="127">
        <v>120</v>
      </c>
      <c r="FL839" s="145">
        <v>44915</v>
      </c>
      <c r="FM839" s="127" t="s">
        <v>1530</v>
      </c>
      <c r="FN839" s="145"/>
      <c r="FO839" s="138"/>
      <c r="FP839" s="127" t="s">
        <v>132</v>
      </c>
      <c r="FQ839" s="127" t="s">
        <v>132</v>
      </c>
      <c r="FR839" s="127" t="s">
        <v>130</v>
      </c>
      <c r="FS839" s="127" t="s">
        <v>132</v>
      </c>
      <c r="FT839" s="127" t="s">
        <v>132</v>
      </c>
      <c r="FU839" s="148" t="s">
        <v>2205</v>
      </c>
      <c r="GM839" s="134"/>
    </row>
    <row r="840" spans="1:195" s="75" customFormat="1" ht="25.5" x14ac:dyDescent="0.25">
      <c r="A840" s="127">
        <v>2022</v>
      </c>
      <c r="B840" s="76">
        <v>44926</v>
      </c>
      <c r="C840" s="127" t="s">
        <v>121</v>
      </c>
      <c r="D840" s="127" t="s">
        <v>122</v>
      </c>
      <c r="E840" s="85" t="s">
        <v>123</v>
      </c>
      <c r="F840" s="77">
        <f t="shared" si="558"/>
        <v>839</v>
      </c>
      <c r="G840" s="127" t="s">
        <v>1586</v>
      </c>
      <c r="H840" s="184">
        <v>86</v>
      </c>
      <c r="I840" s="85" t="s">
        <v>797</v>
      </c>
      <c r="J840" s="138" t="s">
        <v>800</v>
      </c>
      <c r="K840" s="77" t="str">
        <f>VLOOKUP(J840,[1]CodMpios!$B$1075:$E$1087,4,FALSE)</f>
        <v>86001 - Mocoa</v>
      </c>
      <c r="L840" s="77" t="str">
        <f>VLOOKUP($J840,[1]Coord_Mpios_X_Y!$B$102:$K$114,9,FALSE)</f>
        <v>1,228574994655</v>
      </c>
      <c r="M840" s="77" t="str">
        <f>VLOOKUP($J840,[1]Coord_Mpios_X_Y!$B$102:$K$114,10,FALSE)</f>
        <v>-76,684362183288</v>
      </c>
      <c r="N840" s="127" t="s">
        <v>1775</v>
      </c>
      <c r="O840" s="128" t="s">
        <v>1776</v>
      </c>
      <c r="P840" s="162"/>
      <c r="Q840" s="127" t="s">
        <v>126</v>
      </c>
      <c r="R840" s="127">
        <v>27355603</v>
      </c>
      <c r="S840" s="62" t="str">
        <f t="shared" si="539"/>
        <v>CC27355603</v>
      </c>
      <c r="T840" s="127" t="s">
        <v>669</v>
      </c>
      <c r="U840" s="127" t="s">
        <v>475</v>
      </c>
      <c r="V840" s="127" t="s">
        <v>432</v>
      </c>
      <c r="W840" s="127" t="s">
        <v>372</v>
      </c>
      <c r="X840" s="134">
        <v>23886</v>
      </c>
      <c r="Y840" s="89">
        <f t="shared" si="555"/>
        <v>65</v>
      </c>
      <c r="Z840" s="63">
        <f>VLOOKUP($Y840,[1]Edades!$A$3:$H$153,4,FALSE)</f>
        <v>6</v>
      </c>
      <c r="AA840" s="63" t="str">
        <f>VLOOKUP($Y840,[1]Edades!$A$3:$H$153,6,FALSE)</f>
        <v>6 - Persona mayor</v>
      </c>
      <c r="AB840" s="63">
        <f>VLOOKUP($Y840,[1]Edades!$A$3:$H$153,7,FALSE)</f>
        <v>14</v>
      </c>
      <c r="AC840" s="63" t="str">
        <f>VLOOKUP($Y840,[1]Edades!$A$3:$H$153,8,FALSE)</f>
        <v>65-69</v>
      </c>
      <c r="AD840" s="91" t="s">
        <v>1590</v>
      </c>
      <c r="AE840" s="127">
        <v>2</v>
      </c>
      <c r="AF840" s="85" t="s">
        <v>807</v>
      </c>
      <c r="AG840" s="128" t="s">
        <v>132</v>
      </c>
      <c r="AH840" s="128" t="s">
        <v>132</v>
      </c>
      <c r="AI840" s="127" t="s">
        <v>1595</v>
      </c>
      <c r="AJ840" s="127" t="s">
        <v>1591</v>
      </c>
      <c r="AK840" s="127" t="s">
        <v>1775</v>
      </c>
      <c r="AL840" s="86" t="s">
        <v>1602</v>
      </c>
      <c r="AM840" s="85" t="s">
        <v>1786</v>
      </c>
      <c r="AN840" s="85" t="s">
        <v>131</v>
      </c>
      <c r="AO840" s="85" t="s">
        <v>131</v>
      </c>
      <c r="AP840" s="85" t="s">
        <v>131</v>
      </c>
      <c r="AQ840" s="128" t="s">
        <v>2081</v>
      </c>
      <c r="AR840" s="53" t="str">
        <f t="shared" si="556"/>
        <v>86001 - Mocoa</v>
      </c>
      <c r="AS840" s="129" t="s">
        <v>2206</v>
      </c>
      <c r="AT840" s="127" t="s">
        <v>2207</v>
      </c>
      <c r="AU840" s="148" t="s">
        <v>1219</v>
      </c>
      <c r="AV840" s="127"/>
      <c r="AW840" s="127"/>
      <c r="AX840" s="127"/>
      <c r="AY840" s="127"/>
      <c r="AZ840" s="127"/>
      <c r="BA840" s="127">
        <v>86</v>
      </c>
      <c r="BB840" s="127" t="s">
        <v>1778</v>
      </c>
      <c r="BC840" s="148">
        <v>86001</v>
      </c>
      <c r="BD840" s="127" t="s">
        <v>1586</v>
      </c>
      <c r="BE840" s="89">
        <v>860010017201</v>
      </c>
      <c r="BF840" s="49" t="s">
        <v>1079</v>
      </c>
      <c r="BG840" s="85" t="s">
        <v>1779</v>
      </c>
      <c r="BH840" s="127" t="s">
        <v>1780</v>
      </c>
      <c r="BI840" s="85">
        <v>4201616</v>
      </c>
      <c r="BJ840" s="127"/>
      <c r="BK840" s="127"/>
      <c r="BL840" s="127" t="s">
        <v>1096</v>
      </c>
      <c r="BM840" s="127" t="s">
        <v>132</v>
      </c>
      <c r="BN840" s="127" t="s">
        <v>132</v>
      </c>
      <c r="BO840" s="91">
        <v>0</v>
      </c>
      <c r="BP840" s="127" t="s">
        <v>132</v>
      </c>
      <c r="BQ840" s="127" t="s">
        <v>132</v>
      </c>
      <c r="BR840" s="85" t="s">
        <v>1676</v>
      </c>
      <c r="BS840" s="127" t="s">
        <v>132</v>
      </c>
      <c r="BT840" s="134">
        <v>44896</v>
      </c>
      <c r="BU840" s="127" t="s">
        <v>1677</v>
      </c>
      <c r="BV840" s="127" t="s">
        <v>130</v>
      </c>
      <c r="BW840" s="127" t="s">
        <v>2208</v>
      </c>
      <c r="BX840" s="127" t="s">
        <v>132</v>
      </c>
      <c r="BY840" s="127" t="s">
        <v>132</v>
      </c>
      <c r="BZ840" s="127" t="s">
        <v>132</v>
      </c>
      <c r="CA840" s="127" t="s">
        <v>132</v>
      </c>
      <c r="CB840" s="127" t="s">
        <v>132</v>
      </c>
      <c r="CC840" s="127" t="s">
        <v>132</v>
      </c>
      <c r="CD840" s="127" t="s">
        <v>132</v>
      </c>
      <c r="CE840" s="127" t="s">
        <v>1681</v>
      </c>
      <c r="CF840" s="127" t="s">
        <v>132</v>
      </c>
      <c r="CG840" s="127">
        <v>71</v>
      </c>
      <c r="CH840" s="127">
        <v>158</v>
      </c>
      <c r="CI840" s="50">
        <f t="shared" si="540"/>
        <v>28.440954975164232</v>
      </c>
      <c r="CJ840" s="18" t="str">
        <f t="shared" si="541"/>
        <v>SOBREPESO</v>
      </c>
      <c r="CK840" s="95">
        <f>Hoja1!L842</f>
        <v>41</v>
      </c>
      <c r="CL840" s="10" t="s">
        <v>1115</v>
      </c>
      <c r="CM840" s="134">
        <v>44896</v>
      </c>
      <c r="CN840" s="127"/>
      <c r="CO840" s="127">
        <v>1</v>
      </c>
      <c r="CP840" s="134">
        <v>44896</v>
      </c>
      <c r="CQ840" s="75">
        <v>2</v>
      </c>
      <c r="CR840" s="65" t="s">
        <v>1222</v>
      </c>
      <c r="CS840" s="127">
        <v>0</v>
      </c>
      <c r="CT840" s="127" t="s">
        <v>131</v>
      </c>
      <c r="CU840" s="127" t="s">
        <v>132</v>
      </c>
      <c r="CV840" s="127"/>
      <c r="CW840" s="127">
        <v>128</v>
      </c>
      <c r="CX840" s="127">
        <v>92</v>
      </c>
      <c r="CY840" s="127" t="s">
        <v>131</v>
      </c>
      <c r="CZ840" s="127" t="s">
        <v>130</v>
      </c>
      <c r="DA840" s="127" t="s">
        <v>130</v>
      </c>
      <c r="DB840" s="92">
        <v>1</v>
      </c>
      <c r="DC840" s="75" t="str">
        <f t="shared" si="542"/>
        <v/>
      </c>
      <c r="DD840" s="16" t="str">
        <f t="shared" si="543"/>
        <v/>
      </c>
      <c r="DE840" s="16" t="str">
        <f t="shared" si="544"/>
        <v/>
      </c>
      <c r="DF840" s="16" t="str">
        <f t="shared" si="559"/>
        <v/>
      </c>
      <c r="DG840" s="16" t="str">
        <f t="shared" si="557"/>
        <v xml:space="preserve"> +  +  + </v>
      </c>
      <c r="DH840" s="16" t="str">
        <f t="shared" si="545"/>
        <v>HTA</v>
      </c>
      <c r="DI840" s="127"/>
      <c r="DJ840" s="75" t="str">
        <f t="shared" si="546"/>
        <v>NO</v>
      </c>
      <c r="DL840" s="127"/>
      <c r="DM840" s="145">
        <v>44733</v>
      </c>
      <c r="DN840" s="75" t="str">
        <f t="shared" si="547"/>
        <v>SI</v>
      </c>
      <c r="DO840" s="134"/>
      <c r="DP840" s="75" t="str">
        <f t="shared" si="548"/>
        <v>NO</v>
      </c>
      <c r="DQ840" s="134"/>
      <c r="DR840" s="75" t="str">
        <f t="shared" si="549"/>
        <v>NO</v>
      </c>
      <c r="DS840" s="134"/>
      <c r="DT840" s="75" t="str">
        <f t="shared" si="550"/>
        <v>NO</v>
      </c>
      <c r="DU840" s="134"/>
      <c r="DV840" s="75" t="str">
        <f t="shared" si="551"/>
        <v>NO</v>
      </c>
      <c r="DW840" s="134"/>
      <c r="DX840" s="75" t="str">
        <f t="shared" si="552"/>
        <v>NO</v>
      </c>
      <c r="DY840" s="145">
        <v>44621</v>
      </c>
      <c r="DZ840" s="75" t="str">
        <f t="shared" si="553"/>
        <v>SI</v>
      </c>
      <c r="EA840" s="144"/>
      <c r="EB840" s="75" t="str">
        <f t="shared" si="554"/>
        <v>NO</v>
      </c>
      <c r="EC840" s="134" t="s">
        <v>132</v>
      </c>
      <c r="ED840" s="127" t="s">
        <v>1530</v>
      </c>
      <c r="EE840" s="127" t="s">
        <v>131</v>
      </c>
      <c r="EF840" s="127" t="s">
        <v>1814</v>
      </c>
      <c r="EG840" s="127">
        <v>69</v>
      </c>
      <c r="EH840" s="147" t="s">
        <v>131</v>
      </c>
      <c r="EI840" s="127">
        <v>2</v>
      </c>
      <c r="EJ840" s="127"/>
      <c r="EK840" s="145">
        <v>44730</v>
      </c>
      <c r="EL840" s="127">
        <v>1</v>
      </c>
      <c r="EM840" s="162">
        <v>44730</v>
      </c>
      <c r="EN840" s="133">
        <v>98</v>
      </c>
      <c r="EO840" s="145">
        <v>44730</v>
      </c>
      <c r="EP840" s="148">
        <v>190</v>
      </c>
      <c r="EQ840" s="145">
        <v>44730</v>
      </c>
      <c r="ER840" s="135" t="s">
        <v>2209</v>
      </c>
      <c r="ES840" s="145">
        <v>44730</v>
      </c>
      <c r="ET840" s="228">
        <v>47.9</v>
      </c>
      <c r="EU840" s="145">
        <v>44730</v>
      </c>
      <c r="EV840" s="135">
        <v>180</v>
      </c>
      <c r="EW840" s="145"/>
      <c r="EX840" s="134"/>
      <c r="EY840" s="134"/>
      <c r="EZ840" s="134"/>
      <c r="FA840" s="145"/>
      <c r="FB840" s="134"/>
      <c r="FC840" s="162"/>
      <c r="FD840" s="134"/>
      <c r="FE840" s="145"/>
      <c r="FF840" s="134"/>
      <c r="FG840" s="145"/>
      <c r="FH840" s="134"/>
      <c r="FI840" s="145"/>
      <c r="FJ840" s="134"/>
      <c r="FK840" s="127">
        <v>96</v>
      </c>
      <c r="FL840" s="145">
        <v>44896</v>
      </c>
      <c r="FM840" s="127" t="s">
        <v>1530</v>
      </c>
      <c r="FN840" s="145"/>
      <c r="FO840" s="138"/>
      <c r="FP840" s="127" t="s">
        <v>132</v>
      </c>
      <c r="FQ840" s="127" t="s">
        <v>132</v>
      </c>
      <c r="FR840" s="127" t="s">
        <v>130</v>
      </c>
      <c r="FS840" s="127" t="s">
        <v>132</v>
      </c>
      <c r="FT840" s="127" t="s">
        <v>132</v>
      </c>
      <c r="FU840" s="148"/>
      <c r="GM840" s="134"/>
    </row>
    <row r="841" spans="1:195" s="75" customFormat="1" x14ac:dyDescent="0.25">
      <c r="A841" s="127">
        <v>2022</v>
      </c>
      <c r="B841" s="76">
        <v>44926</v>
      </c>
      <c r="C841" s="127" t="s">
        <v>121</v>
      </c>
      <c r="D841" s="127" t="s">
        <v>122</v>
      </c>
      <c r="E841" s="85" t="s">
        <v>1474</v>
      </c>
      <c r="F841" s="77">
        <f t="shared" si="558"/>
        <v>840</v>
      </c>
      <c r="G841" s="127" t="s">
        <v>1586</v>
      </c>
      <c r="H841" s="184">
        <v>86</v>
      </c>
      <c r="I841" s="85" t="s">
        <v>797</v>
      </c>
      <c r="J841" s="217" t="s">
        <v>800</v>
      </c>
      <c r="K841" s="77" t="str">
        <f>VLOOKUP(J841,[1]CodMpios!$B$1075:$E$1087,4,FALSE)</f>
        <v>86001 - Mocoa</v>
      </c>
      <c r="L841" s="77" t="str">
        <f>VLOOKUP($J841,[1]Coord_Mpios_X_Y!$B$102:$K$114,9,FALSE)</f>
        <v>1,228574994655</v>
      </c>
      <c r="M841" s="77" t="str">
        <f>VLOOKUP($J841,[1]Coord_Mpios_X_Y!$B$102:$K$114,10,FALSE)</f>
        <v>-76,684362183288</v>
      </c>
      <c r="N841" s="117" t="s">
        <v>1775</v>
      </c>
      <c r="O841" s="117" t="s">
        <v>1776</v>
      </c>
      <c r="P841" s="219"/>
      <c r="Q841" s="85" t="s">
        <v>126</v>
      </c>
      <c r="R841" s="184">
        <v>59818939</v>
      </c>
      <c r="S841" s="62" t="str">
        <f t="shared" si="539"/>
        <v>CC59818939</v>
      </c>
      <c r="T841" s="184" t="s">
        <v>518</v>
      </c>
      <c r="U841" s="184" t="s">
        <v>619</v>
      </c>
      <c r="V841" s="184" t="s">
        <v>960</v>
      </c>
      <c r="W841" s="184" t="s">
        <v>2210</v>
      </c>
      <c r="X841" s="209">
        <v>26373</v>
      </c>
      <c r="Y841" s="89">
        <f t="shared" si="555"/>
        <v>72</v>
      </c>
      <c r="Z841" s="63">
        <f>VLOOKUP($Y841,[1]Edades!$A$3:$H$153,4,FALSE)</f>
        <v>6</v>
      </c>
      <c r="AA841" s="63" t="str">
        <f>VLOOKUP($Y841,[1]Edades!$A$3:$H$153,6,FALSE)</f>
        <v>6 - Persona mayor</v>
      </c>
      <c r="AB841" s="63">
        <f>VLOOKUP($Y841,[1]Edades!$A$3:$H$153,7,FALSE)</f>
        <v>15</v>
      </c>
      <c r="AC841" s="63" t="str">
        <f>VLOOKUP($Y841,[1]Edades!$A$3:$H$153,8,FALSE)</f>
        <v>70-74</v>
      </c>
      <c r="AD841" s="91" t="s">
        <v>1590</v>
      </c>
      <c r="AE841" s="184">
        <v>2</v>
      </c>
      <c r="AF841" s="85" t="s">
        <v>807</v>
      </c>
      <c r="AG841" s="213"/>
      <c r="AH841" s="213" t="s">
        <v>132</v>
      </c>
      <c r="AI841" s="184" t="s">
        <v>1595</v>
      </c>
      <c r="AJ841" s="184" t="s">
        <v>1591</v>
      </c>
      <c r="AK841" s="213" t="s">
        <v>1775</v>
      </c>
      <c r="AL841" s="213" t="s">
        <v>1600</v>
      </c>
      <c r="AM841" s="85" t="s">
        <v>1786</v>
      </c>
      <c r="AN841" s="85" t="s">
        <v>131</v>
      </c>
      <c r="AO841" s="85" t="s">
        <v>131</v>
      </c>
      <c r="AP841" s="85" t="s">
        <v>131</v>
      </c>
      <c r="AQ841" s="75" t="s">
        <v>1841</v>
      </c>
      <c r="AR841" s="53" t="str">
        <f t="shared" si="556"/>
        <v>86001 - Mocoa</v>
      </c>
      <c r="AS841" s="85" t="s">
        <v>1655</v>
      </c>
      <c r="AT841" s="184">
        <v>3176464610</v>
      </c>
      <c r="AU841" s="85" t="s">
        <v>1219</v>
      </c>
      <c r="AV841" s="184"/>
      <c r="AW841" s="184"/>
      <c r="AX841" s="184"/>
      <c r="AY841" s="184"/>
      <c r="AZ841" s="184"/>
      <c r="BA841" s="85">
        <v>86</v>
      </c>
      <c r="BB841" s="85" t="s">
        <v>1778</v>
      </c>
      <c r="BC841" s="85">
        <v>86568</v>
      </c>
      <c r="BD841" s="85" t="s">
        <v>1655</v>
      </c>
      <c r="BE841" s="89">
        <v>860010017201</v>
      </c>
      <c r="BF841" s="49" t="s">
        <v>1079</v>
      </c>
      <c r="BG841" s="85" t="s">
        <v>1779</v>
      </c>
      <c r="BH841" s="184" t="s">
        <v>1780</v>
      </c>
      <c r="BI841" s="85">
        <v>4201616</v>
      </c>
      <c r="BJ841" s="184"/>
      <c r="BK841" s="184"/>
      <c r="BL841" s="85" t="s">
        <v>807</v>
      </c>
      <c r="BM841" s="184" t="s">
        <v>130</v>
      </c>
      <c r="BN841" s="184" t="s">
        <v>132</v>
      </c>
      <c r="BO841" s="91">
        <v>0</v>
      </c>
      <c r="BP841" s="184" t="s">
        <v>132</v>
      </c>
      <c r="BQ841" s="184" t="s">
        <v>132</v>
      </c>
      <c r="BR841" s="85" t="s">
        <v>807</v>
      </c>
      <c r="BS841" s="85" t="s">
        <v>807</v>
      </c>
      <c r="BT841" s="209">
        <v>44907</v>
      </c>
      <c r="BU841" s="85" t="s">
        <v>1677</v>
      </c>
      <c r="BV841" s="85" t="s">
        <v>130</v>
      </c>
      <c r="BW841" s="184" t="s">
        <v>131</v>
      </c>
      <c r="BX841" s="184" t="s">
        <v>131</v>
      </c>
      <c r="BY841" s="184" t="s">
        <v>131</v>
      </c>
      <c r="BZ841" s="184" t="s">
        <v>131</v>
      </c>
      <c r="CA841" s="184" t="s">
        <v>132</v>
      </c>
      <c r="CB841" s="184" t="s">
        <v>1913</v>
      </c>
      <c r="CC841" s="184" t="s">
        <v>132</v>
      </c>
      <c r="CD841" s="184" t="s">
        <v>131</v>
      </c>
      <c r="CE841" s="184" t="s">
        <v>1681</v>
      </c>
      <c r="CF841" s="184" t="s">
        <v>132</v>
      </c>
      <c r="CG841" s="148">
        <v>88</v>
      </c>
      <c r="CH841" s="148">
        <v>165</v>
      </c>
      <c r="CI841" s="50">
        <f t="shared" si="540"/>
        <v>32.323232323232325</v>
      </c>
      <c r="CJ841" s="18" t="str">
        <f t="shared" si="541"/>
        <v>OBESIDAD</v>
      </c>
      <c r="CK841" s="95">
        <f>Hoja1!L843</f>
        <v>39</v>
      </c>
      <c r="CL841" s="10" t="s">
        <v>1115</v>
      </c>
      <c r="CM841" s="137">
        <v>44882</v>
      </c>
      <c r="CN841" s="148"/>
      <c r="CO841" s="148">
        <v>2</v>
      </c>
      <c r="CP841" s="65" t="s">
        <v>1222</v>
      </c>
      <c r="CQ841" s="75">
        <v>1</v>
      </c>
      <c r="CR841" s="137">
        <v>44882</v>
      </c>
      <c r="CS841" s="75">
        <v>1</v>
      </c>
      <c r="CT841" s="110" t="s">
        <v>1707</v>
      </c>
      <c r="CU841" s="148" t="s">
        <v>132</v>
      </c>
      <c r="CV841" s="148"/>
      <c r="CW841" s="148">
        <v>130</v>
      </c>
      <c r="CX841" s="148">
        <v>80</v>
      </c>
      <c r="CY841" s="148" t="s">
        <v>130</v>
      </c>
      <c r="CZ841" s="148" t="s">
        <v>132</v>
      </c>
      <c r="DA841" s="148" t="s">
        <v>132</v>
      </c>
      <c r="DB841" s="92">
        <v>0</v>
      </c>
      <c r="DC841" s="75" t="str">
        <f t="shared" si="542"/>
        <v/>
      </c>
      <c r="DD841" s="16" t="str">
        <f t="shared" si="543"/>
        <v/>
      </c>
      <c r="DE841" s="16" t="str">
        <f t="shared" si="544"/>
        <v/>
      </c>
      <c r="DF841" s="16" t="str">
        <f t="shared" si="559"/>
        <v/>
      </c>
      <c r="DG841" s="16" t="str">
        <f t="shared" si="557"/>
        <v xml:space="preserve"> +  +  + </v>
      </c>
      <c r="DH841" s="16" t="str">
        <f t="shared" ref="DH841:DH849" si="560">E841</f>
        <v>DM</v>
      </c>
      <c r="DI841" s="148"/>
      <c r="DJ841" s="75" t="str">
        <f t="shared" si="546"/>
        <v>NO</v>
      </c>
      <c r="DL841" s="148"/>
      <c r="DM841" s="148"/>
      <c r="DN841" s="75" t="str">
        <f t="shared" si="547"/>
        <v>NO</v>
      </c>
      <c r="DO841" s="148"/>
      <c r="DP841" s="75" t="str">
        <f t="shared" si="548"/>
        <v>NO</v>
      </c>
      <c r="DQ841" s="148"/>
      <c r="DR841" s="75" t="str">
        <f t="shared" si="549"/>
        <v>NO</v>
      </c>
      <c r="DS841" s="148"/>
      <c r="DT841" s="75" t="str">
        <f t="shared" si="550"/>
        <v>NO</v>
      </c>
      <c r="DU841" s="148"/>
      <c r="DV841" s="75" t="str">
        <f t="shared" si="551"/>
        <v>NO</v>
      </c>
      <c r="DW841" s="148"/>
      <c r="DX841" s="75" t="str">
        <f t="shared" si="552"/>
        <v>NO</v>
      </c>
      <c r="DY841" s="148"/>
      <c r="DZ841" s="75" t="str">
        <f t="shared" si="553"/>
        <v>NO</v>
      </c>
      <c r="EA841" s="148"/>
      <c r="EB841" s="75" t="str">
        <f t="shared" si="554"/>
        <v>NO</v>
      </c>
      <c r="EC841" s="148" t="s">
        <v>131</v>
      </c>
      <c r="ED841" s="148" t="s">
        <v>1530</v>
      </c>
      <c r="EE841" s="148"/>
      <c r="EF841" s="148" t="s">
        <v>1814</v>
      </c>
      <c r="EG841" s="148"/>
      <c r="EH841" s="148"/>
      <c r="EI841" s="99" t="s">
        <v>807</v>
      </c>
      <c r="EJ841" s="99"/>
      <c r="EK841" s="137">
        <v>44894</v>
      </c>
      <c r="EL841" s="148">
        <v>0.73</v>
      </c>
      <c r="EM841" s="112"/>
      <c r="EN841" s="198"/>
      <c r="EO841" s="137">
        <v>44894</v>
      </c>
      <c r="EP841" s="148">
        <v>194</v>
      </c>
      <c r="EQ841" s="137">
        <v>44894</v>
      </c>
      <c r="ER841" s="99">
        <f>EP841-(ET841+EV841/5)</f>
        <v>135.80000000000001</v>
      </c>
      <c r="ES841" s="137">
        <v>44894</v>
      </c>
      <c r="ET841" s="228">
        <v>33.4</v>
      </c>
      <c r="EU841" s="137">
        <v>44894</v>
      </c>
      <c r="EV841" s="148">
        <v>124</v>
      </c>
      <c r="EW841" s="137">
        <v>44894</v>
      </c>
      <c r="EX841" s="94">
        <f>IFERROR(FF841*100/FH841,"")</f>
        <v>10.390625</v>
      </c>
      <c r="EY841" s="137">
        <v>44904</v>
      </c>
      <c r="EZ841" s="148">
        <v>8.6999999999999993</v>
      </c>
      <c r="FA841" s="137">
        <v>44894</v>
      </c>
      <c r="FB841" s="148" t="s">
        <v>1799</v>
      </c>
      <c r="FC841" s="137">
        <v>44895</v>
      </c>
      <c r="FD841" s="148">
        <v>4.5</v>
      </c>
      <c r="FE841" s="137">
        <v>44894</v>
      </c>
      <c r="FF841" s="148">
        <v>13.3</v>
      </c>
      <c r="FG841" s="137">
        <v>44894</v>
      </c>
      <c r="FH841" s="148">
        <v>128</v>
      </c>
      <c r="FI841" s="137">
        <v>44894</v>
      </c>
      <c r="FJ841" s="148" t="s">
        <v>1712</v>
      </c>
      <c r="FK841" s="148"/>
      <c r="FL841" s="137">
        <v>44907</v>
      </c>
      <c r="FM841" s="148" t="s">
        <v>1530</v>
      </c>
      <c r="FN841" s="137">
        <v>44997</v>
      </c>
      <c r="FO841" s="148"/>
      <c r="FP841" s="148" t="s">
        <v>132</v>
      </c>
      <c r="FQ841" s="148" t="s">
        <v>132</v>
      </c>
      <c r="FR841" s="148" t="s">
        <v>132</v>
      </c>
      <c r="FS841" s="148" t="s">
        <v>807</v>
      </c>
      <c r="FT841" s="148" t="s">
        <v>132</v>
      </c>
      <c r="FU841" s="148"/>
      <c r="GM841" s="148"/>
    </row>
    <row r="842" spans="1:195" s="75" customFormat="1" x14ac:dyDescent="0.25">
      <c r="A842" s="127">
        <v>2022</v>
      </c>
      <c r="B842" s="76">
        <v>44926</v>
      </c>
      <c r="C842" s="127" t="s">
        <v>121</v>
      </c>
      <c r="D842" s="127" t="s">
        <v>122</v>
      </c>
      <c r="E842" s="85" t="s">
        <v>1474</v>
      </c>
      <c r="F842" s="77">
        <f t="shared" si="558"/>
        <v>841</v>
      </c>
      <c r="G842" s="127" t="s">
        <v>1586</v>
      </c>
      <c r="H842" s="184">
        <v>86</v>
      </c>
      <c r="I842" s="85" t="s">
        <v>797</v>
      </c>
      <c r="J842" s="217" t="s">
        <v>800</v>
      </c>
      <c r="K842" s="77" t="str">
        <f>VLOOKUP(J842,[1]CodMpios!$B$1075:$E$1087,4,FALSE)</f>
        <v>86001 - Mocoa</v>
      </c>
      <c r="L842" s="77" t="str">
        <f>VLOOKUP($J842,[1]Coord_Mpios_X_Y!$B$102:$K$114,9,FALSE)</f>
        <v>1,228574994655</v>
      </c>
      <c r="M842" s="77" t="str">
        <f>VLOOKUP($J842,[1]Coord_Mpios_X_Y!$B$102:$K$114,10,FALSE)</f>
        <v>-76,684362183288</v>
      </c>
      <c r="N842" s="117" t="s">
        <v>1775</v>
      </c>
      <c r="O842" s="117" t="s">
        <v>1776</v>
      </c>
      <c r="P842" s="219"/>
      <c r="Q842" s="85" t="s">
        <v>126</v>
      </c>
      <c r="R842" s="184">
        <v>27355960</v>
      </c>
      <c r="S842" s="62" t="str">
        <f t="shared" si="539"/>
        <v>CC27355960</v>
      </c>
      <c r="T842" s="184" t="s">
        <v>133</v>
      </c>
      <c r="U842" s="184" t="s">
        <v>499</v>
      </c>
      <c r="V842" s="184" t="s">
        <v>204</v>
      </c>
      <c r="W842" s="184" t="s">
        <v>317</v>
      </c>
      <c r="X842" s="209">
        <v>23671</v>
      </c>
      <c r="Y842" s="89">
        <f t="shared" si="555"/>
        <v>64</v>
      </c>
      <c r="Z842" s="63">
        <f>VLOOKUP($Y842,[1]Edades!$A$3:$H$153,4,FALSE)</f>
        <v>6</v>
      </c>
      <c r="AA842" s="63" t="str">
        <f>VLOOKUP($Y842,[1]Edades!$A$3:$H$153,6,FALSE)</f>
        <v>6 - Persona mayor</v>
      </c>
      <c r="AB842" s="63">
        <f>VLOOKUP($Y842,[1]Edades!$A$3:$H$153,7,FALSE)</f>
        <v>13</v>
      </c>
      <c r="AC842" s="63" t="str">
        <f>VLOOKUP($Y842,[1]Edades!$A$3:$H$153,8,FALSE)</f>
        <v>60-64</v>
      </c>
      <c r="AD842" s="91" t="s">
        <v>1590</v>
      </c>
      <c r="AE842" s="184">
        <v>2</v>
      </c>
      <c r="AF842" s="85" t="s">
        <v>807</v>
      </c>
      <c r="AG842" s="213"/>
      <c r="AH842" s="213" t="s">
        <v>132</v>
      </c>
      <c r="AI842" s="184" t="s">
        <v>1595</v>
      </c>
      <c r="AJ842" s="184" t="s">
        <v>1591</v>
      </c>
      <c r="AK842" s="213" t="s">
        <v>1775</v>
      </c>
      <c r="AL842" s="213" t="s">
        <v>1600</v>
      </c>
      <c r="AM842" s="85" t="s">
        <v>1786</v>
      </c>
      <c r="AN842" s="85" t="s">
        <v>131</v>
      </c>
      <c r="AO842" s="85" t="s">
        <v>131</v>
      </c>
      <c r="AP842" s="85" t="s">
        <v>131</v>
      </c>
      <c r="AQ842" s="75" t="s">
        <v>1841</v>
      </c>
      <c r="AR842" s="53" t="str">
        <f t="shared" si="556"/>
        <v>86001 - Mocoa</v>
      </c>
      <c r="AS842" s="85" t="s">
        <v>1655</v>
      </c>
      <c r="AT842" s="184">
        <v>3184661185</v>
      </c>
      <c r="AU842" s="85" t="s">
        <v>1219</v>
      </c>
      <c r="AV842" s="184"/>
      <c r="AW842" s="184"/>
      <c r="AX842" s="184"/>
      <c r="AY842" s="184"/>
      <c r="AZ842" s="184"/>
      <c r="BA842" s="85">
        <v>86</v>
      </c>
      <c r="BB842" s="85" t="s">
        <v>1778</v>
      </c>
      <c r="BC842" s="85">
        <v>86568</v>
      </c>
      <c r="BD842" s="85" t="s">
        <v>1655</v>
      </c>
      <c r="BE842" s="89">
        <v>860010017201</v>
      </c>
      <c r="BF842" s="49" t="s">
        <v>1079</v>
      </c>
      <c r="BG842" s="85" t="s">
        <v>1779</v>
      </c>
      <c r="BH842" s="184" t="s">
        <v>1780</v>
      </c>
      <c r="BI842" s="85">
        <v>4201616</v>
      </c>
      <c r="BJ842" s="184"/>
      <c r="BK842" s="184"/>
      <c r="BL842" s="85" t="s">
        <v>807</v>
      </c>
      <c r="BM842" s="184" t="s">
        <v>130</v>
      </c>
      <c r="BN842" s="184" t="s">
        <v>132</v>
      </c>
      <c r="BO842" s="91">
        <v>0</v>
      </c>
      <c r="BP842" s="184" t="s">
        <v>132</v>
      </c>
      <c r="BQ842" s="184" t="s">
        <v>132</v>
      </c>
      <c r="BR842" s="85" t="s">
        <v>807</v>
      </c>
      <c r="BS842" s="85" t="s">
        <v>807</v>
      </c>
      <c r="BT842" s="209">
        <v>44904</v>
      </c>
      <c r="BU842" s="85" t="s">
        <v>1677</v>
      </c>
      <c r="BV842" s="85" t="s">
        <v>130</v>
      </c>
      <c r="BW842" s="184" t="s">
        <v>131</v>
      </c>
      <c r="BX842" s="184" t="s">
        <v>131</v>
      </c>
      <c r="BY842" s="184" t="s">
        <v>131</v>
      </c>
      <c r="BZ842" s="184" t="s">
        <v>131</v>
      </c>
      <c r="CA842" s="184" t="s">
        <v>132</v>
      </c>
      <c r="CB842" s="184" t="s">
        <v>1913</v>
      </c>
      <c r="CC842" s="184" t="s">
        <v>132</v>
      </c>
      <c r="CD842" s="184" t="s">
        <v>131</v>
      </c>
      <c r="CE842" s="184" t="s">
        <v>1681</v>
      </c>
      <c r="CF842" s="184" t="s">
        <v>132</v>
      </c>
      <c r="CG842" s="148">
        <v>67</v>
      </c>
      <c r="CH842" s="148">
        <v>155</v>
      </c>
      <c r="CI842" s="50">
        <f t="shared" si="540"/>
        <v>27.887617065556707</v>
      </c>
      <c r="CJ842" s="18" t="str">
        <f t="shared" si="541"/>
        <v>SOBREPESO</v>
      </c>
      <c r="CK842" s="95" t="e">
        <f>Hoja1!L844</f>
        <v>#DIV/0!</v>
      </c>
      <c r="CL842" s="10" t="s">
        <v>807</v>
      </c>
      <c r="CM842" s="137">
        <v>44904</v>
      </c>
      <c r="CN842" s="148"/>
      <c r="CO842" s="148">
        <v>2</v>
      </c>
      <c r="CP842" s="65" t="s">
        <v>1222</v>
      </c>
      <c r="CQ842" s="75">
        <v>1</v>
      </c>
      <c r="CR842" s="137">
        <v>44904</v>
      </c>
      <c r="CS842" s="75">
        <v>1</v>
      </c>
      <c r="CT842" s="110" t="s">
        <v>1707</v>
      </c>
      <c r="CU842" s="148" t="s">
        <v>132</v>
      </c>
      <c r="CV842" s="148"/>
      <c r="CW842" s="148">
        <v>100</v>
      </c>
      <c r="CX842" s="148">
        <v>80</v>
      </c>
      <c r="CY842" s="148" t="s">
        <v>130</v>
      </c>
      <c r="CZ842" s="148" t="s">
        <v>132</v>
      </c>
      <c r="DA842" s="148" t="s">
        <v>132</v>
      </c>
      <c r="DB842" s="92">
        <v>0</v>
      </c>
      <c r="DC842" s="75" t="str">
        <f t="shared" si="542"/>
        <v/>
      </c>
      <c r="DD842" s="16" t="str">
        <f t="shared" si="543"/>
        <v/>
      </c>
      <c r="DE842" s="16" t="str">
        <f t="shared" si="544"/>
        <v/>
      </c>
      <c r="DF842" s="16" t="str">
        <f t="shared" si="559"/>
        <v/>
      </c>
      <c r="DG842" s="16" t="str">
        <f t="shared" si="557"/>
        <v xml:space="preserve"> +  +  + </v>
      </c>
      <c r="DH842" s="16" t="str">
        <f t="shared" si="560"/>
        <v>DM</v>
      </c>
      <c r="DI842" s="148"/>
      <c r="DJ842" s="75" t="str">
        <f t="shared" si="546"/>
        <v>NO</v>
      </c>
      <c r="DL842" s="148"/>
      <c r="DM842" s="148"/>
      <c r="DN842" s="75" t="str">
        <f t="shared" si="547"/>
        <v>NO</v>
      </c>
      <c r="DO842" s="148"/>
      <c r="DP842" s="75" t="str">
        <f t="shared" si="548"/>
        <v>NO</v>
      </c>
      <c r="DQ842" s="148"/>
      <c r="DR842" s="75" t="str">
        <f t="shared" si="549"/>
        <v>NO</v>
      </c>
      <c r="DS842" s="148"/>
      <c r="DT842" s="75" t="str">
        <f t="shared" si="550"/>
        <v>NO</v>
      </c>
      <c r="DU842" s="148"/>
      <c r="DV842" s="75" t="str">
        <f t="shared" si="551"/>
        <v>NO</v>
      </c>
      <c r="DW842" s="148"/>
      <c r="DX842" s="75" t="str">
        <f t="shared" si="552"/>
        <v>NO</v>
      </c>
      <c r="DY842" s="148"/>
      <c r="DZ842" s="75" t="str">
        <f t="shared" si="553"/>
        <v>NO</v>
      </c>
      <c r="EA842" s="148"/>
      <c r="EB842" s="75" t="str">
        <f t="shared" si="554"/>
        <v>NO</v>
      </c>
      <c r="EC842" s="148" t="s">
        <v>131</v>
      </c>
      <c r="ED842" s="148" t="s">
        <v>1530</v>
      </c>
      <c r="EE842" s="148"/>
      <c r="EF842" s="148" t="s">
        <v>1814</v>
      </c>
      <c r="EG842" s="148"/>
      <c r="EH842" s="148"/>
      <c r="EI842" s="99" t="s">
        <v>807</v>
      </c>
      <c r="EJ842" s="99"/>
      <c r="EK842" s="148"/>
      <c r="EL842" s="92"/>
      <c r="EM842" s="223">
        <v>44877</v>
      </c>
      <c r="EN842" s="148">
        <v>132</v>
      </c>
      <c r="EO842" s="148"/>
      <c r="EP842" s="148"/>
      <c r="EQ842" s="148"/>
      <c r="ER842" s="148"/>
      <c r="ES842" s="148"/>
      <c r="ET842" s="228"/>
      <c r="EU842" s="148"/>
      <c r="EV842" s="148"/>
      <c r="EW842" s="148"/>
      <c r="EX842" s="148"/>
      <c r="EY842" s="148"/>
      <c r="EZ842" s="148"/>
      <c r="FA842" s="148"/>
      <c r="FB842" s="148"/>
      <c r="FC842" s="148"/>
      <c r="FD842" s="148"/>
      <c r="FE842" s="148"/>
      <c r="FF842" s="148"/>
      <c r="FG842" s="148"/>
      <c r="FH842" s="148"/>
      <c r="FI842" s="148"/>
      <c r="FJ842" s="148"/>
      <c r="FK842" s="148"/>
      <c r="FL842" s="137">
        <v>44904</v>
      </c>
      <c r="FM842" s="148" t="s">
        <v>1530</v>
      </c>
      <c r="FN842" s="137">
        <v>44994</v>
      </c>
      <c r="FO842" s="148"/>
      <c r="FP842" s="148" t="s">
        <v>132</v>
      </c>
      <c r="FQ842" s="148" t="s">
        <v>132</v>
      </c>
      <c r="FR842" s="148" t="s">
        <v>132</v>
      </c>
      <c r="FS842" s="148" t="s">
        <v>807</v>
      </c>
      <c r="FT842" s="148" t="s">
        <v>132</v>
      </c>
      <c r="FU842" s="148"/>
      <c r="GM842" s="148"/>
    </row>
    <row r="843" spans="1:195" s="75" customFormat="1" x14ac:dyDescent="0.25">
      <c r="A843" s="127">
        <v>2022</v>
      </c>
      <c r="B843" s="76">
        <v>44926</v>
      </c>
      <c r="C843" s="127" t="s">
        <v>121</v>
      </c>
      <c r="D843" s="127" t="s">
        <v>122</v>
      </c>
      <c r="E843" s="85" t="s">
        <v>123</v>
      </c>
      <c r="F843" s="77">
        <f t="shared" si="558"/>
        <v>842</v>
      </c>
      <c r="G843" s="127" t="s">
        <v>1586</v>
      </c>
      <c r="H843" s="184">
        <v>86</v>
      </c>
      <c r="I843" s="85" t="s">
        <v>797</v>
      </c>
      <c r="J843" s="138" t="s">
        <v>800</v>
      </c>
      <c r="K843" s="77" t="str">
        <f>VLOOKUP(J843,[1]CodMpios!$B$1075:$E$1087,4,FALSE)</f>
        <v>86001 - Mocoa</v>
      </c>
      <c r="L843" s="77" t="str">
        <f>VLOOKUP($J843,[1]Coord_Mpios_X_Y!$B$102:$K$114,9,FALSE)</f>
        <v>1,228574994655</v>
      </c>
      <c r="M843" s="77" t="str">
        <f>VLOOKUP($J843,[1]Coord_Mpios_X_Y!$B$102:$K$114,10,FALSE)</f>
        <v>-76,684362183288</v>
      </c>
      <c r="N843" s="117" t="s">
        <v>1775</v>
      </c>
      <c r="O843" s="117" t="s">
        <v>1776</v>
      </c>
      <c r="P843" s="219"/>
      <c r="Q843" s="85" t="s">
        <v>126</v>
      </c>
      <c r="R843" s="184">
        <v>18108327</v>
      </c>
      <c r="S843" s="62" t="str">
        <f t="shared" si="539"/>
        <v>CC18108327</v>
      </c>
      <c r="T843" s="184" t="s">
        <v>496</v>
      </c>
      <c r="U843" s="184" t="s">
        <v>2211</v>
      </c>
      <c r="V843" s="184" t="s">
        <v>632</v>
      </c>
      <c r="W843" s="184" t="s">
        <v>284</v>
      </c>
      <c r="X843" s="209">
        <v>21694</v>
      </c>
      <c r="Y843" s="89">
        <f t="shared" si="555"/>
        <v>59</v>
      </c>
      <c r="Z843" s="63">
        <f>VLOOKUP($Y843,[1]Edades!$A$3:$H$153,4,FALSE)</f>
        <v>5</v>
      </c>
      <c r="AA843" s="63" t="str">
        <f>VLOOKUP($Y843,[1]Edades!$A$3:$H$153,6,FALSE)</f>
        <v>5 - Adultez</v>
      </c>
      <c r="AB843" s="63">
        <f>VLOOKUP($Y843,[1]Edades!$A$3:$H$153,7,FALSE)</f>
        <v>12</v>
      </c>
      <c r="AC843" s="63" t="str">
        <f>VLOOKUP($Y843,[1]Edades!$A$3:$H$153,8,FALSE)</f>
        <v>55-59</v>
      </c>
      <c r="AD843" s="184" t="s">
        <v>1589</v>
      </c>
      <c r="AE843" s="184">
        <v>1</v>
      </c>
      <c r="AF843" s="85" t="s">
        <v>807</v>
      </c>
      <c r="AG843" s="213"/>
      <c r="AH843" s="213" t="s">
        <v>132</v>
      </c>
      <c r="AI843" s="85" t="s">
        <v>2238</v>
      </c>
      <c r="AJ843" s="184" t="s">
        <v>1591</v>
      </c>
      <c r="AK843" s="213" t="s">
        <v>1775</v>
      </c>
      <c r="AL843" s="213" t="s">
        <v>1601</v>
      </c>
      <c r="AM843" s="85" t="s">
        <v>1786</v>
      </c>
      <c r="AN843" s="85" t="s">
        <v>131</v>
      </c>
      <c r="AO843" s="85" t="s">
        <v>131</v>
      </c>
      <c r="AP843" s="85" t="s">
        <v>131</v>
      </c>
      <c r="AQ843" s="75" t="s">
        <v>1841</v>
      </c>
      <c r="AR843" s="53" t="str">
        <f t="shared" si="556"/>
        <v>86001 - Mocoa</v>
      </c>
      <c r="AS843" s="85" t="s">
        <v>1655</v>
      </c>
      <c r="AT843" s="184">
        <v>3175246821</v>
      </c>
      <c r="AU843" s="85" t="s">
        <v>1219</v>
      </c>
      <c r="AV843" s="184"/>
      <c r="AW843" s="184"/>
      <c r="AX843" s="184"/>
      <c r="AY843" s="184"/>
      <c r="AZ843" s="184"/>
      <c r="BA843" s="85">
        <v>86</v>
      </c>
      <c r="BB843" s="85" t="s">
        <v>1778</v>
      </c>
      <c r="BC843" s="85">
        <v>86568</v>
      </c>
      <c r="BD843" s="85" t="s">
        <v>1655</v>
      </c>
      <c r="BE843" s="89">
        <v>860010017201</v>
      </c>
      <c r="BF843" s="49" t="s">
        <v>1079</v>
      </c>
      <c r="BG843" s="85" t="s">
        <v>1779</v>
      </c>
      <c r="BH843" s="184" t="s">
        <v>1780</v>
      </c>
      <c r="BI843" s="85">
        <v>4201616</v>
      </c>
      <c r="BJ843" s="184"/>
      <c r="BK843" s="184"/>
      <c r="BL843" s="85" t="s">
        <v>807</v>
      </c>
      <c r="BM843" s="184" t="s">
        <v>130</v>
      </c>
      <c r="BN843" s="184" t="s">
        <v>132</v>
      </c>
      <c r="BO843" s="91">
        <v>0</v>
      </c>
      <c r="BP843" s="184" t="s">
        <v>132</v>
      </c>
      <c r="BQ843" s="184" t="s">
        <v>132</v>
      </c>
      <c r="BR843" s="85" t="s">
        <v>1676</v>
      </c>
      <c r="BS843" s="184" t="s">
        <v>807</v>
      </c>
      <c r="BT843" s="209">
        <v>44918</v>
      </c>
      <c r="BU843" s="184" t="s">
        <v>1677</v>
      </c>
      <c r="BV843" s="184" t="s">
        <v>130</v>
      </c>
      <c r="BW843" s="184" t="s">
        <v>2212</v>
      </c>
      <c r="BX843" s="184" t="s">
        <v>131</v>
      </c>
      <c r="BY843" s="184" t="s">
        <v>131</v>
      </c>
      <c r="BZ843" s="184" t="s">
        <v>130</v>
      </c>
      <c r="CA843" s="184" t="s">
        <v>132</v>
      </c>
      <c r="CB843" s="184" t="s">
        <v>131</v>
      </c>
      <c r="CC843" s="184" t="s">
        <v>131</v>
      </c>
      <c r="CD843" s="184" t="s">
        <v>807</v>
      </c>
      <c r="CE843" s="184" t="s">
        <v>1681</v>
      </c>
      <c r="CF843" s="184" t="s">
        <v>132</v>
      </c>
      <c r="CG843" s="148">
        <v>65</v>
      </c>
      <c r="CH843" s="148">
        <v>170</v>
      </c>
      <c r="CI843" s="50">
        <f t="shared" si="540"/>
        <v>22.491349480968861</v>
      </c>
      <c r="CJ843" s="18" t="str">
        <f t="shared" si="541"/>
        <v>NORMAL</v>
      </c>
      <c r="CK843" s="95" t="e">
        <f>Hoja1!L845</f>
        <v>#DIV/0!</v>
      </c>
      <c r="CL843" s="10" t="s">
        <v>807</v>
      </c>
      <c r="CM843" s="137">
        <v>44918</v>
      </c>
      <c r="CN843" s="148"/>
      <c r="CO843" s="148">
        <v>1</v>
      </c>
      <c r="CP843" s="137">
        <v>44918</v>
      </c>
      <c r="CQ843" s="75">
        <v>2</v>
      </c>
      <c r="CR843" s="65" t="s">
        <v>1222</v>
      </c>
      <c r="CS843" s="92">
        <v>0</v>
      </c>
      <c r="CT843" s="148" t="s">
        <v>131</v>
      </c>
      <c r="CU843" s="148" t="s">
        <v>132</v>
      </c>
      <c r="CV843" s="148"/>
      <c r="CW843" s="148">
        <v>110</v>
      </c>
      <c r="CX843" s="148">
        <v>80</v>
      </c>
      <c r="CY843" s="148" t="s">
        <v>131</v>
      </c>
      <c r="CZ843" s="148" t="s">
        <v>132</v>
      </c>
      <c r="DA843" s="148" t="s">
        <v>132</v>
      </c>
      <c r="DB843" s="92">
        <v>0</v>
      </c>
      <c r="DC843" s="75" t="str">
        <f t="shared" si="542"/>
        <v/>
      </c>
      <c r="DD843" s="16" t="str">
        <f t="shared" si="543"/>
        <v/>
      </c>
      <c r="DE843" s="16" t="str">
        <f t="shared" si="544"/>
        <v/>
      </c>
      <c r="DF843" s="16" t="str">
        <f t="shared" si="559"/>
        <v/>
      </c>
      <c r="DG843" s="16" t="str">
        <f t="shared" si="557"/>
        <v xml:space="preserve"> +  +  + </v>
      </c>
      <c r="DH843" s="16" t="str">
        <f t="shared" si="560"/>
        <v>HTA</v>
      </c>
      <c r="DI843" s="148"/>
      <c r="DJ843" s="75" t="str">
        <f t="shared" si="546"/>
        <v>NO</v>
      </c>
      <c r="DL843" s="148"/>
      <c r="DM843" s="148"/>
      <c r="DN843" s="75" t="str">
        <f t="shared" si="547"/>
        <v>NO</v>
      </c>
      <c r="DO843" s="148"/>
      <c r="DP843" s="75" t="str">
        <f t="shared" si="548"/>
        <v>NO</v>
      </c>
      <c r="DQ843" s="148"/>
      <c r="DR843" s="75" t="str">
        <f t="shared" si="549"/>
        <v>NO</v>
      </c>
      <c r="DS843" s="148"/>
      <c r="DT843" s="75" t="str">
        <f t="shared" si="550"/>
        <v>NO</v>
      </c>
      <c r="DU843" s="148"/>
      <c r="DV843" s="75" t="str">
        <f t="shared" si="551"/>
        <v>NO</v>
      </c>
      <c r="DW843" s="148"/>
      <c r="DX843" s="75" t="str">
        <f t="shared" si="552"/>
        <v>NO</v>
      </c>
      <c r="DY843" s="148"/>
      <c r="DZ843" s="75" t="str">
        <f t="shared" si="553"/>
        <v>NO</v>
      </c>
      <c r="EA843" s="148"/>
      <c r="EB843" s="75" t="str">
        <f t="shared" si="554"/>
        <v>NO</v>
      </c>
      <c r="EC843" s="148" t="s">
        <v>131</v>
      </c>
      <c r="ED843" s="148" t="s">
        <v>1530</v>
      </c>
      <c r="EE843" s="148"/>
      <c r="EF843" s="148" t="s">
        <v>1814</v>
      </c>
      <c r="EG843" s="148"/>
      <c r="EH843" s="148"/>
      <c r="EI843" s="99" t="s">
        <v>807</v>
      </c>
      <c r="EJ843" s="99"/>
      <c r="EK843" s="148"/>
      <c r="EL843" s="148"/>
      <c r="EM843" s="112"/>
      <c r="EN843" s="148"/>
      <c r="EO843" s="148"/>
      <c r="EP843" s="148"/>
      <c r="EQ843" s="148"/>
      <c r="ER843" s="148"/>
      <c r="ES843" s="148"/>
      <c r="ET843" s="228"/>
      <c r="EU843" s="148"/>
      <c r="EV843" s="148"/>
      <c r="EW843" s="148"/>
      <c r="EX843" s="148"/>
      <c r="EY843" s="148"/>
      <c r="EZ843" s="148"/>
      <c r="FA843" s="148"/>
      <c r="FB843" s="148"/>
      <c r="FC843" s="148"/>
      <c r="FD843" s="148"/>
      <c r="FE843" s="148"/>
      <c r="FF843" s="148"/>
      <c r="FG843" s="148"/>
      <c r="FH843" s="148"/>
      <c r="FI843" s="148"/>
      <c r="FJ843" s="148"/>
      <c r="FK843" s="148"/>
      <c r="FL843" s="137">
        <v>44918</v>
      </c>
      <c r="FM843" s="148" t="s">
        <v>1530</v>
      </c>
      <c r="FN843" s="137">
        <v>45008</v>
      </c>
      <c r="FO843" s="148"/>
      <c r="FP843" s="148" t="s">
        <v>132</v>
      </c>
      <c r="FQ843" s="148" t="s">
        <v>132</v>
      </c>
      <c r="FR843" s="148" t="s">
        <v>132</v>
      </c>
      <c r="FS843" s="148" t="s">
        <v>807</v>
      </c>
      <c r="FT843" s="148" t="s">
        <v>132</v>
      </c>
      <c r="FU843" s="148"/>
      <c r="GM843" s="148"/>
    </row>
    <row r="844" spans="1:195" s="75" customFormat="1" x14ac:dyDescent="0.25">
      <c r="A844" s="127">
        <v>2022</v>
      </c>
      <c r="B844" s="76">
        <v>44926</v>
      </c>
      <c r="C844" s="127" t="s">
        <v>121</v>
      </c>
      <c r="D844" s="127" t="s">
        <v>122</v>
      </c>
      <c r="E844" s="85" t="s">
        <v>123</v>
      </c>
      <c r="F844" s="77">
        <f t="shared" si="558"/>
        <v>843</v>
      </c>
      <c r="G844" s="127" t="s">
        <v>1586</v>
      </c>
      <c r="H844" s="184">
        <v>86</v>
      </c>
      <c r="I844" s="85" t="s">
        <v>797</v>
      </c>
      <c r="J844" s="138" t="s">
        <v>800</v>
      </c>
      <c r="K844" s="77" t="str">
        <f>VLOOKUP(J844,[1]CodMpios!$B$1075:$E$1087,4,FALSE)</f>
        <v>86001 - Mocoa</v>
      </c>
      <c r="L844" s="77" t="str">
        <f>VLOOKUP($J844,[1]Coord_Mpios_X_Y!$B$102:$K$114,9,FALSE)</f>
        <v>1,228574994655</v>
      </c>
      <c r="M844" s="77" t="str">
        <f>VLOOKUP($J844,[1]Coord_Mpios_X_Y!$B$102:$K$114,10,FALSE)</f>
        <v>-76,684362183288</v>
      </c>
      <c r="N844" s="117" t="s">
        <v>1775</v>
      </c>
      <c r="O844" s="117" t="s">
        <v>1776</v>
      </c>
      <c r="P844" s="219"/>
      <c r="Q844" s="85" t="s">
        <v>126</v>
      </c>
      <c r="R844" s="184">
        <v>40782933</v>
      </c>
      <c r="S844" s="62" t="str">
        <f t="shared" si="539"/>
        <v>CC40782933</v>
      </c>
      <c r="T844" s="184" t="s">
        <v>1176</v>
      </c>
      <c r="U844" s="184" t="s">
        <v>617</v>
      </c>
      <c r="V844" s="184" t="s">
        <v>2213</v>
      </c>
      <c r="W844" s="184" t="s">
        <v>2214</v>
      </c>
      <c r="X844" s="209">
        <v>28286</v>
      </c>
      <c r="Y844" s="89">
        <f t="shared" si="555"/>
        <v>77</v>
      </c>
      <c r="Z844" s="63">
        <f>VLOOKUP($Y844,[1]Edades!$A$3:$H$153,4,FALSE)</f>
        <v>6</v>
      </c>
      <c r="AA844" s="63" t="str">
        <f>VLOOKUP($Y844,[1]Edades!$A$3:$H$153,6,FALSE)</f>
        <v>6 - Persona mayor</v>
      </c>
      <c r="AB844" s="63">
        <f>VLOOKUP($Y844,[1]Edades!$A$3:$H$153,7,FALSE)</f>
        <v>16</v>
      </c>
      <c r="AC844" s="63" t="str">
        <f>VLOOKUP($Y844,[1]Edades!$A$3:$H$153,8,FALSE)</f>
        <v>75-79</v>
      </c>
      <c r="AD844" s="91" t="s">
        <v>1590</v>
      </c>
      <c r="AE844" s="184">
        <v>2</v>
      </c>
      <c r="AF844" s="85" t="s">
        <v>807</v>
      </c>
      <c r="AG844" s="184"/>
      <c r="AH844" s="184" t="s">
        <v>132</v>
      </c>
      <c r="AI844" s="184" t="s">
        <v>1595</v>
      </c>
      <c r="AJ844" s="184" t="s">
        <v>1591</v>
      </c>
      <c r="AK844" s="184" t="s">
        <v>1775</v>
      </c>
      <c r="AL844" s="184" t="s">
        <v>1601</v>
      </c>
      <c r="AM844" s="85" t="s">
        <v>1786</v>
      </c>
      <c r="AN844" s="85" t="s">
        <v>131</v>
      </c>
      <c r="AO844" s="85" t="s">
        <v>131</v>
      </c>
      <c r="AP844" s="85" t="s">
        <v>131</v>
      </c>
      <c r="AQ844" s="75" t="s">
        <v>1841</v>
      </c>
      <c r="AR844" s="53" t="str">
        <f t="shared" si="556"/>
        <v>86001 - Mocoa</v>
      </c>
      <c r="AS844" s="184" t="s">
        <v>1608</v>
      </c>
      <c r="AT844" s="184">
        <v>3214521719</v>
      </c>
      <c r="AU844" s="184" t="s">
        <v>1219</v>
      </c>
      <c r="AV844" s="184"/>
      <c r="AW844" s="184"/>
      <c r="AX844" s="184"/>
      <c r="AY844" s="184"/>
      <c r="AZ844" s="184"/>
      <c r="BA844" s="85">
        <v>86</v>
      </c>
      <c r="BB844" s="85" t="s">
        <v>1778</v>
      </c>
      <c r="BC844" s="85">
        <v>86320</v>
      </c>
      <c r="BD844" s="184" t="s">
        <v>1608</v>
      </c>
      <c r="BE844" s="89">
        <v>860010017201</v>
      </c>
      <c r="BF844" s="49" t="s">
        <v>1079</v>
      </c>
      <c r="BG844" s="85" t="s">
        <v>2215</v>
      </c>
      <c r="BH844" s="184" t="s">
        <v>1780</v>
      </c>
      <c r="BI844" s="85">
        <v>4201616</v>
      </c>
      <c r="BJ844" s="184"/>
      <c r="BK844" s="184"/>
      <c r="BL844" s="85" t="s">
        <v>807</v>
      </c>
      <c r="BM844" s="184" t="s">
        <v>130</v>
      </c>
      <c r="BN844" s="184" t="s">
        <v>132</v>
      </c>
      <c r="BO844" s="184">
        <v>0</v>
      </c>
      <c r="BP844" s="184" t="s">
        <v>132</v>
      </c>
      <c r="BQ844" s="184" t="s">
        <v>132</v>
      </c>
      <c r="BR844" s="85" t="s">
        <v>1676</v>
      </c>
      <c r="BS844" s="184" t="s">
        <v>132</v>
      </c>
      <c r="BT844" s="209">
        <v>44837</v>
      </c>
      <c r="BU844" s="184" t="s">
        <v>1677</v>
      </c>
      <c r="BV844" s="184" t="s">
        <v>130</v>
      </c>
      <c r="BW844" s="184" t="s">
        <v>1682</v>
      </c>
      <c r="BX844" s="184"/>
      <c r="BY844" s="184" t="s">
        <v>132</v>
      </c>
      <c r="BZ844" s="184" t="s">
        <v>130</v>
      </c>
      <c r="CA844" s="184" t="s">
        <v>132</v>
      </c>
      <c r="CB844" s="184" t="s">
        <v>131</v>
      </c>
      <c r="CC844" s="184"/>
      <c r="CD844" s="184"/>
      <c r="CE844" s="184" t="s">
        <v>1681</v>
      </c>
      <c r="CF844" s="80" t="str">
        <f t="shared" ref="CF844:CF857" si="561">E844</f>
        <v>HTA</v>
      </c>
      <c r="CG844" s="148"/>
      <c r="CH844" s="148"/>
      <c r="CI844" s="50" t="e">
        <f t="shared" si="540"/>
        <v>#DIV/0!</v>
      </c>
      <c r="CJ844" s="18" t="str">
        <f t="shared" si="541"/>
        <v>SIN DATO</v>
      </c>
      <c r="CK844" s="95" t="e">
        <f>Hoja1!L846</f>
        <v>#NUM!</v>
      </c>
      <c r="CL844" s="10" t="s">
        <v>807</v>
      </c>
      <c r="CM844" s="137">
        <v>44837</v>
      </c>
      <c r="CN844" s="148"/>
      <c r="CO844" s="148">
        <v>1</v>
      </c>
      <c r="CP844" s="137">
        <v>44837</v>
      </c>
      <c r="CQ844" s="148">
        <v>2</v>
      </c>
      <c r="CR844" s="65" t="s">
        <v>1222</v>
      </c>
      <c r="CS844" s="148">
        <v>0</v>
      </c>
      <c r="CT844" s="148" t="s">
        <v>131</v>
      </c>
      <c r="CU844" s="148" t="s">
        <v>132</v>
      </c>
      <c r="CV844" s="148"/>
      <c r="CW844" s="148"/>
      <c r="CX844" s="148"/>
      <c r="CY844" s="75" t="s">
        <v>807</v>
      </c>
      <c r="CZ844" s="75" t="s">
        <v>807</v>
      </c>
      <c r="DA844" s="75" t="s">
        <v>807</v>
      </c>
      <c r="DB844" s="92">
        <v>0</v>
      </c>
      <c r="DC844" s="75" t="str">
        <f t="shared" si="542"/>
        <v/>
      </c>
      <c r="DD844" s="16" t="str">
        <f t="shared" si="543"/>
        <v/>
      </c>
      <c r="DE844" s="16" t="str">
        <f t="shared" si="544"/>
        <v/>
      </c>
      <c r="DF844" s="16" t="str">
        <f t="shared" si="559"/>
        <v/>
      </c>
      <c r="DG844" s="16" t="str">
        <f t="shared" si="557"/>
        <v xml:space="preserve"> +  +  + </v>
      </c>
      <c r="DH844" s="16" t="str">
        <f t="shared" si="560"/>
        <v>HTA</v>
      </c>
      <c r="DI844" s="148"/>
      <c r="DJ844" s="75" t="str">
        <f t="shared" si="546"/>
        <v>NO</v>
      </c>
      <c r="DL844" s="148"/>
      <c r="DM844" s="148"/>
      <c r="DN844" s="75" t="str">
        <f t="shared" si="547"/>
        <v>NO</v>
      </c>
      <c r="DO844" s="148"/>
      <c r="DP844" s="75" t="str">
        <f t="shared" si="548"/>
        <v>NO</v>
      </c>
      <c r="DQ844" s="148"/>
      <c r="DR844" s="75" t="str">
        <f t="shared" si="549"/>
        <v>NO</v>
      </c>
      <c r="DS844" s="148"/>
      <c r="DT844" s="75" t="str">
        <f t="shared" si="550"/>
        <v>NO</v>
      </c>
      <c r="DU844" s="148"/>
      <c r="DV844" s="75" t="str">
        <f t="shared" si="551"/>
        <v>NO</v>
      </c>
      <c r="DW844" s="148"/>
      <c r="DX844" s="75" t="str">
        <f t="shared" si="552"/>
        <v>NO</v>
      </c>
      <c r="DY844" s="148"/>
      <c r="DZ844" s="75" t="str">
        <f t="shared" si="553"/>
        <v>NO</v>
      </c>
      <c r="EA844" s="148"/>
      <c r="EB844" s="75" t="str">
        <f t="shared" si="554"/>
        <v>NO</v>
      </c>
      <c r="EC844" s="98" t="s">
        <v>807</v>
      </c>
      <c r="ED844" s="98" t="s">
        <v>807</v>
      </c>
      <c r="EE844" s="148"/>
      <c r="EF844" s="98" t="s">
        <v>807</v>
      </c>
      <c r="EG844" s="148"/>
      <c r="EH844" s="148"/>
      <c r="EI844" s="99" t="s">
        <v>807</v>
      </c>
      <c r="EJ844" s="99"/>
      <c r="EK844" s="148"/>
      <c r="EL844" s="148"/>
      <c r="EM844" s="103"/>
      <c r="EN844" s="148"/>
      <c r="EO844" s="148"/>
      <c r="EP844" s="148"/>
      <c r="EQ844" s="148"/>
      <c r="ER844" s="148"/>
      <c r="ES844" s="148"/>
      <c r="ET844" s="228"/>
      <c r="EU844" s="148"/>
      <c r="EV844" s="148"/>
      <c r="EW844" s="148"/>
      <c r="EX844" s="148"/>
      <c r="EY844" s="148"/>
      <c r="EZ844" s="148"/>
      <c r="FA844" s="148"/>
      <c r="FB844" s="148"/>
      <c r="FC844" s="148"/>
      <c r="FD844" s="148"/>
      <c r="FE844" s="148"/>
      <c r="FF844" s="148"/>
      <c r="FG844" s="148"/>
      <c r="FH844" s="148"/>
      <c r="FI844" s="148"/>
      <c r="FJ844" s="148"/>
      <c r="FK844" s="148"/>
      <c r="FL844" s="137">
        <v>44844</v>
      </c>
      <c r="FM844" s="148"/>
      <c r="FN844" s="137">
        <v>44936</v>
      </c>
      <c r="FO844" s="148"/>
      <c r="FP844" s="148" t="s">
        <v>807</v>
      </c>
      <c r="FQ844" s="148" t="s">
        <v>807</v>
      </c>
      <c r="FR844" s="148" t="s">
        <v>807</v>
      </c>
      <c r="FS844" s="148" t="s">
        <v>807</v>
      </c>
      <c r="FT844" s="148" t="s">
        <v>807</v>
      </c>
      <c r="FU844" s="148" t="s">
        <v>1915</v>
      </c>
      <c r="GM844" s="148"/>
    </row>
    <row r="845" spans="1:195" s="75" customFormat="1" x14ac:dyDescent="0.25">
      <c r="A845" s="127">
        <v>2022</v>
      </c>
      <c r="B845" s="76">
        <v>44926</v>
      </c>
      <c r="C845" s="127" t="s">
        <v>121</v>
      </c>
      <c r="D845" s="127" t="s">
        <v>122</v>
      </c>
      <c r="E845" s="85" t="s">
        <v>1474</v>
      </c>
      <c r="F845" s="77">
        <f t="shared" si="558"/>
        <v>844</v>
      </c>
      <c r="G845" s="127" t="s">
        <v>1586</v>
      </c>
      <c r="H845" s="184">
        <v>86</v>
      </c>
      <c r="I845" s="85" t="s">
        <v>797</v>
      </c>
      <c r="J845" s="138" t="s">
        <v>800</v>
      </c>
      <c r="K845" s="77" t="str">
        <f>VLOOKUP(J845,[1]CodMpios!$B$1075:$E$1087,4,FALSE)</f>
        <v>86001 - Mocoa</v>
      </c>
      <c r="L845" s="77" t="str">
        <f>VLOOKUP($J845,[1]Coord_Mpios_X_Y!$B$102:$K$114,9,FALSE)</f>
        <v>1,228574994655</v>
      </c>
      <c r="M845" s="77" t="str">
        <f>VLOOKUP($J845,[1]Coord_Mpios_X_Y!$B$102:$K$114,10,FALSE)</f>
        <v>-76,684362183288</v>
      </c>
      <c r="N845" s="117" t="s">
        <v>1775</v>
      </c>
      <c r="O845" s="117" t="s">
        <v>1776</v>
      </c>
      <c r="P845" s="219"/>
      <c r="Q845" s="85" t="s">
        <v>126</v>
      </c>
      <c r="R845" s="184">
        <v>40621404</v>
      </c>
      <c r="S845" s="62" t="str">
        <f t="shared" si="539"/>
        <v>CC40621404</v>
      </c>
      <c r="T845" s="184" t="s">
        <v>760</v>
      </c>
      <c r="U845" s="184" t="s">
        <v>926</v>
      </c>
      <c r="V845" s="184" t="s">
        <v>2216</v>
      </c>
      <c r="W845" s="184" t="s">
        <v>140</v>
      </c>
      <c r="X845" s="209">
        <v>28195</v>
      </c>
      <c r="Y845" s="89">
        <f t="shared" si="555"/>
        <v>77</v>
      </c>
      <c r="Z845" s="63">
        <f>VLOOKUP($Y845,[1]Edades!$A$3:$H$153,4,FALSE)</f>
        <v>6</v>
      </c>
      <c r="AA845" s="63" t="str">
        <f>VLOOKUP($Y845,[1]Edades!$A$3:$H$153,6,FALSE)</f>
        <v>6 - Persona mayor</v>
      </c>
      <c r="AB845" s="63">
        <f>VLOOKUP($Y845,[1]Edades!$A$3:$H$153,7,FALSE)</f>
        <v>16</v>
      </c>
      <c r="AC845" s="63" t="str">
        <f>VLOOKUP($Y845,[1]Edades!$A$3:$H$153,8,FALSE)</f>
        <v>75-79</v>
      </c>
      <c r="AD845" s="91" t="s">
        <v>1590</v>
      </c>
      <c r="AE845" s="184">
        <v>2</v>
      </c>
      <c r="AF845" s="85" t="s">
        <v>807</v>
      </c>
      <c r="AG845" s="184"/>
      <c r="AH845" s="184" t="s">
        <v>132</v>
      </c>
      <c r="AI845" s="184" t="s">
        <v>1595</v>
      </c>
      <c r="AJ845" s="184" t="s">
        <v>1591</v>
      </c>
      <c r="AK845" s="184" t="s">
        <v>1775</v>
      </c>
      <c r="AL845" s="184" t="s">
        <v>1601</v>
      </c>
      <c r="AM845" s="85" t="s">
        <v>1786</v>
      </c>
      <c r="AN845" s="85" t="s">
        <v>131</v>
      </c>
      <c r="AO845" s="85" t="s">
        <v>131</v>
      </c>
      <c r="AP845" s="85" t="s">
        <v>131</v>
      </c>
      <c r="AQ845" s="75" t="s">
        <v>1841</v>
      </c>
      <c r="AR845" s="53" t="str">
        <f t="shared" si="556"/>
        <v>86001 - Mocoa</v>
      </c>
      <c r="AS845" s="184" t="s">
        <v>2184</v>
      </c>
      <c r="AT845" s="184">
        <v>3204548878</v>
      </c>
      <c r="AU845" s="184" t="s">
        <v>1218</v>
      </c>
      <c r="AV845" s="184"/>
      <c r="AW845" s="184"/>
      <c r="AX845" s="184"/>
      <c r="AY845" s="184"/>
      <c r="AZ845" s="184"/>
      <c r="BA845" s="85">
        <v>86</v>
      </c>
      <c r="BB845" s="85" t="s">
        <v>1778</v>
      </c>
      <c r="BC845" s="85"/>
      <c r="BD845" s="184" t="s">
        <v>2184</v>
      </c>
      <c r="BE845" s="89">
        <v>860010017201</v>
      </c>
      <c r="BF845" s="49" t="s">
        <v>1079</v>
      </c>
      <c r="BG845" s="85" t="s">
        <v>2215</v>
      </c>
      <c r="BH845" s="184" t="s">
        <v>1780</v>
      </c>
      <c r="BI845" s="85">
        <v>4201616</v>
      </c>
      <c r="BJ845" s="184"/>
      <c r="BK845" s="184"/>
      <c r="BL845" s="85" t="s">
        <v>807</v>
      </c>
      <c r="BM845" s="184" t="s">
        <v>130</v>
      </c>
      <c r="BN845" s="184" t="s">
        <v>132</v>
      </c>
      <c r="BO845" s="184">
        <v>0</v>
      </c>
      <c r="BP845" s="184" t="s">
        <v>132</v>
      </c>
      <c r="BQ845" s="184" t="s">
        <v>132</v>
      </c>
      <c r="BR845" s="85" t="s">
        <v>1676</v>
      </c>
      <c r="BS845" s="184" t="s">
        <v>132</v>
      </c>
      <c r="BT845" s="209">
        <v>44875</v>
      </c>
      <c r="BU845" s="184" t="s">
        <v>1677</v>
      </c>
      <c r="BV845" s="184" t="s">
        <v>130</v>
      </c>
      <c r="BW845" s="184" t="s">
        <v>131</v>
      </c>
      <c r="BX845" s="184"/>
      <c r="BY845" s="184" t="s">
        <v>132</v>
      </c>
      <c r="BZ845" s="85" t="s">
        <v>807</v>
      </c>
      <c r="CA845" s="85" t="s">
        <v>807</v>
      </c>
      <c r="CB845" s="85" t="s">
        <v>1530</v>
      </c>
      <c r="CC845" s="184"/>
      <c r="CD845" s="184"/>
      <c r="CE845" s="184" t="s">
        <v>1681</v>
      </c>
      <c r="CF845" s="80" t="str">
        <f t="shared" si="561"/>
        <v>DM</v>
      </c>
      <c r="CG845" s="148"/>
      <c r="CH845" s="148"/>
      <c r="CI845" s="50" t="e">
        <f t="shared" si="540"/>
        <v>#DIV/0!</v>
      </c>
      <c r="CJ845" s="18" t="str">
        <f t="shared" si="541"/>
        <v>SIN DATO</v>
      </c>
      <c r="CK845" s="95" t="e">
        <f>Hoja1!L847</f>
        <v>#NUM!</v>
      </c>
      <c r="CL845" s="10" t="s">
        <v>807</v>
      </c>
      <c r="CM845" s="137">
        <v>44875</v>
      </c>
      <c r="CN845" s="148"/>
      <c r="CO845" s="148">
        <v>2</v>
      </c>
      <c r="CP845" s="65" t="s">
        <v>1222</v>
      </c>
      <c r="CQ845" s="75">
        <v>1</v>
      </c>
      <c r="CR845" s="137">
        <v>44875</v>
      </c>
      <c r="CS845" s="75">
        <v>1</v>
      </c>
      <c r="CT845" s="148" t="s">
        <v>1707</v>
      </c>
      <c r="CU845" s="148" t="s">
        <v>132</v>
      </c>
      <c r="CV845" s="148"/>
      <c r="CW845" s="148"/>
      <c r="CX845" s="148"/>
      <c r="CY845" s="75" t="s">
        <v>807</v>
      </c>
      <c r="CZ845" s="75" t="s">
        <v>807</v>
      </c>
      <c r="DA845" s="75" t="s">
        <v>807</v>
      </c>
      <c r="DB845" s="92">
        <v>0</v>
      </c>
      <c r="DC845" s="75" t="str">
        <f t="shared" si="542"/>
        <v/>
      </c>
      <c r="DD845" s="16" t="str">
        <f t="shared" si="543"/>
        <v/>
      </c>
      <c r="DE845" s="16" t="str">
        <f t="shared" si="544"/>
        <v/>
      </c>
      <c r="DF845" s="16" t="str">
        <f t="shared" si="559"/>
        <v/>
      </c>
      <c r="DG845" s="16" t="str">
        <f t="shared" si="557"/>
        <v xml:space="preserve"> +  +  + </v>
      </c>
      <c r="DH845" s="16" t="str">
        <f t="shared" si="560"/>
        <v>DM</v>
      </c>
      <c r="DI845" s="148"/>
      <c r="DJ845" s="75" t="str">
        <f t="shared" si="546"/>
        <v>NO</v>
      </c>
      <c r="DL845" s="148"/>
      <c r="DM845" s="148"/>
      <c r="DN845" s="75" t="str">
        <f t="shared" si="547"/>
        <v>NO</v>
      </c>
      <c r="DO845" s="148"/>
      <c r="DP845" s="75" t="str">
        <f t="shared" si="548"/>
        <v>NO</v>
      </c>
      <c r="DQ845" s="148"/>
      <c r="DR845" s="75" t="str">
        <f t="shared" si="549"/>
        <v>NO</v>
      </c>
      <c r="DS845" s="148"/>
      <c r="DT845" s="75" t="str">
        <f t="shared" si="550"/>
        <v>NO</v>
      </c>
      <c r="DU845" s="148"/>
      <c r="DV845" s="75" t="str">
        <f t="shared" si="551"/>
        <v>NO</v>
      </c>
      <c r="DW845" s="148"/>
      <c r="DX845" s="75" t="str">
        <f t="shared" si="552"/>
        <v>NO</v>
      </c>
      <c r="DY845" s="148"/>
      <c r="DZ845" s="75" t="str">
        <f t="shared" si="553"/>
        <v>NO</v>
      </c>
      <c r="EA845" s="148"/>
      <c r="EB845" s="75" t="str">
        <f t="shared" si="554"/>
        <v>NO</v>
      </c>
      <c r="EC845" s="98" t="s">
        <v>807</v>
      </c>
      <c r="ED845" s="98" t="s">
        <v>807</v>
      </c>
      <c r="EE845" s="148"/>
      <c r="EF845" s="98" t="s">
        <v>807</v>
      </c>
      <c r="EG845" s="148"/>
      <c r="EH845" s="148"/>
      <c r="EI845" s="99" t="s">
        <v>807</v>
      </c>
      <c r="EJ845" s="99"/>
      <c r="EK845" s="148"/>
      <c r="EL845" s="148"/>
      <c r="EM845" s="223"/>
      <c r="EN845" s="148"/>
      <c r="EO845" s="148"/>
      <c r="EP845" s="148"/>
      <c r="EQ845" s="148"/>
      <c r="ER845" s="148"/>
      <c r="ES845" s="148"/>
      <c r="ET845" s="228"/>
      <c r="EU845" s="148"/>
      <c r="EV845" s="148"/>
      <c r="EW845" s="148"/>
      <c r="EX845" s="148"/>
      <c r="EY845" s="148"/>
      <c r="EZ845" s="148"/>
      <c r="FA845" s="148"/>
      <c r="FB845" s="148"/>
      <c r="FC845" s="148"/>
      <c r="FD845" s="148"/>
      <c r="FE845" s="148"/>
      <c r="FF845" s="148"/>
      <c r="FG845" s="148"/>
      <c r="FH845" s="148"/>
      <c r="FI845" s="148"/>
      <c r="FJ845" s="148"/>
      <c r="FK845" s="148"/>
      <c r="FL845" s="137">
        <v>44875</v>
      </c>
      <c r="FM845" s="148"/>
      <c r="FN845" s="137">
        <v>44967</v>
      </c>
      <c r="FO845" s="148"/>
      <c r="FP845" s="148" t="s">
        <v>807</v>
      </c>
      <c r="FQ845" s="148" t="s">
        <v>807</v>
      </c>
      <c r="FR845" s="148" t="s">
        <v>807</v>
      </c>
      <c r="FS845" s="148" t="s">
        <v>807</v>
      </c>
      <c r="FT845" s="148" t="s">
        <v>807</v>
      </c>
      <c r="FU845" s="148" t="s">
        <v>1915</v>
      </c>
      <c r="GM845" s="148"/>
    </row>
    <row r="846" spans="1:195" s="75" customFormat="1" x14ac:dyDescent="0.25">
      <c r="A846" s="127">
        <v>2022</v>
      </c>
      <c r="B846" s="76">
        <v>44926</v>
      </c>
      <c r="C846" s="127" t="s">
        <v>121</v>
      </c>
      <c r="D846" s="127" t="s">
        <v>122</v>
      </c>
      <c r="E846" s="85" t="s">
        <v>123</v>
      </c>
      <c r="F846" s="77">
        <f t="shared" si="558"/>
        <v>845</v>
      </c>
      <c r="G846" s="127" t="s">
        <v>1586</v>
      </c>
      <c r="H846" s="184">
        <v>86</v>
      </c>
      <c r="I846" s="85" t="s">
        <v>797</v>
      </c>
      <c r="J846" s="138" t="s">
        <v>800</v>
      </c>
      <c r="K846" s="77" t="str">
        <f>VLOOKUP(J846,[1]CodMpios!$B$1075:$E$1087,4,FALSE)</f>
        <v>86001 - Mocoa</v>
      </c>
      <c r="L846" s="77" t="str">
        <f>VLOOKUP($J846,[1]Coord_Mpios_X_Y!$B$102:$K$114,9,FALSE)</f>
        <v>1,228574994655</v>
      </c>
      <c r="M846" s="77" t="str">
        <f>VLOOKUP($J846,[1]Coord_Mpios_X_Y!$B$102:$K$114,10,FALSE)</f>
        <v>-76,684362183288</v>
      </c>
      <c r="N846" s="117" t="s">
        <v>1775</v>
      </c>
      <c r="O846" s="117" t="s">
        <v>1776</v>
      </c>
      <c r="P846" s="219"/>
      <c r="Q846" s="184" t="s">
        <v>126</v>
      </c>
      <c r="R846" s="184">
        <v>97426289</v>
      </c>
      <c r="S846" s="62" t="str">
        <f t="shared" si="539"/>
        <v>CC97426289</v>
      </c>
      <c r="T846" s="184" t="s">
        <v>768</v>
      </c>
      <c r="U846" s="184" t="s">
        <v>519</v>
      </c>
      <c r="V846" s="184" t="s">
        <v>2217</v>
      </c>
      <c r="W846" s="184" t="s">
        <v>2218</v>
      </c>
      <c r="X846" s="209">
        <v>30694</v>
      </c>
      <c r="Y846" s="89">
        <f t="shared" si="555"/>
        <v>84</v>
      </c>
      <c r="Z846" s="63">
        <f>VLOOKUP($Y846,[1]Edades!$A$3:$H$153,4,FALSE)</f>
        <v>6</v>
      </c>
      <c r="AA846" s="63" t="str">
        <f>VLOOKUP($Y846,[1]Edades!$A$3:$H$153,6,FALSE)</f>
        <v>6 - Persona mayor</v>
      </c>
      <c r="AB846" s="63">
        <f>VLOOKUP($Y846,[1]Edades!$A$3:$H$153,7,FALSE)</f>
        <v>17</v>
      </c>
      <c r="AC846" s="63" t="str">
        <f>VLOOKUP($Y846,[1]Edades!$A$3:$H$153,8,FALSE)</f>
        <v>80 Y MÁS</v>
      </c>
      <c r="AD846" s="184" t="s">
        <v>1589</v>
      </c>
      <c r="AE846" s="184">
        <v>1</v>
      </c>
      <c r="AF846" s="85" t="s">
        <v>807</v>
      </c>
      <c r="AG846" s="184"/>
      <c r="AH846" s="85" t="s">
        <v>807</v>
      </c>
      <c r="AI846" s="85" t="s">
        <v>807</v>
      </c>
      <c r="AJ846" s="85" t="s">
        <v>807</v>
      </c>
      <c r="AK846" s="184" t="s">
        <v>1775</v>
      </c>
      <c r="AL846" s="184" t="s">
        <v>1601</v>
      </c>
      <c r="AM846" s="85" t="s">
        <v>1786</v>
      </c>
      <c r="AN846" s="85" t="s">
        <v>131</v>
      </c>
      <c r="AO846" s="85" t="s">
        <v>131</v>
      </c>
      <c r="AP846" s="85" t="s">
        <v>131</v>
      </c>
      <c r="AQ846" s="75" t="s">
        <v>1841</v>
      </c>
      <c r="AR846" s="53" t="str">
        <f t="shared" si="556"/>
        <v>86001 - Mocoa</v>
      </c>
      <c r="AS846" s="184" t="s">
        <v>2184</v>
      </c>
      <c r="AT846" s="184">
        <v>3143349956</v>
      </c>
      <c r="AU846" s="184" t="s">
        <v>1218</v>
      </c>
      <c r="AV846" s="184"/>
      <c r="AW846" s="184"/>
      <c r="AX846" s="184"/>
      <c r="AY846" s="184"/>
      <c r="AZ846" s="184"/>
      <c r="BA846" s="85">
        <v>86</v>
      </c>
      <c r="BB846" s="85" t="s">
        <v>1778</v>
      </c>
      <c r="BC846" s="85"/>
      <c r="BD846" s="184" t="s">
        <v>2184</v>
      </c>
      <c r="BE846" s="89">
        <v>860010017201</v>
      </c>
      <c r="BF846" s="49" t="s">
        <v>1079</v>
      </c>
      <c r="BG846" s="85" t="s">
        <v>2215</v>
      </c>
      <c r="BH846" s="184" t="s">
        <v>1780</v>
      </c>
      <c r="BI846" s="85">
        <v>4201616</v>
      </c>
      <c r="BJ846" s="184"/>
      <c r="BK846" s="184"/>
      <c r="BL846" s="85" t="s">
        <v>807</v>
      </c>
      <c r="BM846" s="184" t="s">
        <v>130</v>
      </c>
      <c r="BN846" s="184" t="s">
        <v>132</v>
      </c>
      <c r="BO846" s="184">
        <v>0</v>
      </c>
      <c r="BP846" s="184" t="s">
        <v>132</v>
      </c>
      <c r="BQ846" s="184" t="s">
        <v>132</v>
      </c>
      <c r="BR846" s="85" t="s">
        <v>1676</v>
      </c>
      <c r="BS846" s="184" t="s">
        <v>132</v>
      </c>
      <c r="BT846" s="209">
        <v>44875</v>
      </c>
      <c r="BU846" s="184" t="s">
        <v>1677</v>
      </c>
      <c r="BV846" s="184" t="s">
        <v>130</v>
      </c>
      <c r="BW846" s="184" t="s">
        <v>1682</v>
      </c>
      <c r="BX846" s="184"/>
      <c r="BY846" s="184" t="s">
        <v>132</v>
      </c>
      <c r="BZ846" s="184" t="s">
        <v>130</v>
      </c>
      <c r="CA846" s="184" t="s">
        <v>132</v>
      </c>
      <c r="CB846" s="184" t="s">
        <v>131</v>
      </c>
      <c r="CC846" s="184"/>
      <c r="CD846" s="184"/>
      <c r="CE846" s="184" t="s">
        <v>1681</v>
      </c>
      <c r="CF846" s="80" t="str">
        <f t="shared" si="561"/>
        <v>HTA</v>
      </c>
      <c r="CG846" s="148"/>
      <c r="CH846" s="148"/>
      <c r="CI846" s="50" t="e">
        <f t="shared" si="540"/>
        <v>#DIV/0!</v>
      </c>
      <c r="CJ846" s="18" t="str">
        <f t="shared" si="541"/>
        <v>SIN DATO</v>
      </c>
      <c r="CK846" s="95" t="e">
        <f>Hoja1!L848</f>
        <v>#NUM!</v>
      </c>
      <c r="CL846" s="10" t="s">
        <v>807</v>
      </c>
      <c r="CM846" s="137">
        <v>44875</v>
      </c>
      <c r="CN846" s="148"/>
      <c r="CO846" s="148">
        <v>1</v>
      </c>
      <c r="CP846" s="137">
        <v>44875</v>
      </c>
      <c r="CQ846" s="75">
        <v>2</v>
      </c>
      <c r="CR846" s="65" t="s">
        <v>1222</v>
      </c>
      <c r="CS846" s="148">
        <v>0</v>
      </c>
      <c r="CT846" s="148" t="s">
        <v>131</v>
      </c>
      <c r="CU846" s="148" t="s">
        <v>132</v>
      </c>
      <c r="CV846" s="148"/>
      <c r="CW846" s="148"/>
      <c r="CX846" s="148"/>
      <c r="CY846" s="75" t="s">
        <v>807</v>
      </c>
      <c r="CZ846" s="75" t="s">
        <v>807</v>
      </c>
      <c r="DA846" s="75" t="s">
        <v>807</v>
      </c>
      <c r="DB846" s="92">
        <v>0</v>
      </c>
      <c r="DC846" s="75" t="str">
        <f t="shared" si="542"/>
        <v/>
      </c>
      <c r="DD846" s="16" t="str">
        <f t="shared" si="543"/>
        <v/>
      </c>
      <c r="DE846" s="16" t="str">
        <f t="shared" si="544"/>
        <v/>
      </c>
      <c r="DF846" s="16" t="str">
        <f t="shared" si="559"/>
        <v/>
      </c>
      <c r="DG846" s="16" t="str">
        <f t="shared" si="557"/>
        <v xml:space="preserve"> +  +  + </v>
      </c>
      <c r="DH846" s="16" t="str">
        <f t="shared" si="560"/>
        <v>HTA</v>
      </c>
      <c r="DI846" s="148"/>
      <c r="DJ846" s="75" t="str">
        <f t="shared" si="546"/>
        <v>NO</v>
      </c>
      <c r="DL846" s="148"/>
      <c r="DM846" s="148"/>
      <c r="DN846" s="75" t="str">
        <f t="shared" si="547"/>
        <v>NO</v>
      </c>
      <c r="DO846" s="148"/>
      <c r="DP846" s="75" t="str">
        <f t="shared" si="548"/>
        <v>NO</v>
      </c>
      <c r="DQ846" s="148"/>
      <c r="DR846" s="75" t="str">
        <f t="shared" si="549"/>
        <v>NO</v>
      </c>
      <c r="DS846" s="148"/>
      <c r="DT846" s="75" t="str">
        <f t="shared" si="550"/>
        <v>NO</v>
      </c>
      <c r="DU846" s="148"/>
      <c r="DV846" s="75" t="str">
        <f t="shared" si="551"/>
        <v>NO</v>
      </c>
      <c r="DW846" s="148"/>
      <c r="DX846" s="75" t="str">
        <f t="shared" si="552"/>
        <v>NO</v>
      </c>
      <c r="DY846" s="148"/>
      <c r="DZ846" s="75" t="str">
        <f t="shared" si="553"/>
        <v>NO</v>
      </c>
      <c r="EA846" s="148"/>
      <c r="EB846" s="75" t="str">
        <f t="shared" si="554"/>
        <v>NO</v>
      </c>
      <c r="EC846" s="98" t="s">
        <v>807</v>
      </c>
      <c r="ED846" s="98" t="s">
        <v>807</v>
      </c>
      <c r="EE846" s="148"/>
      <c r="EF846" s="98" t="s">
        <v>807</v>
      </c>
      <c r="EG846" s="148"/>
      <c r="EH846" s="148"/>
      <c r="EI846" s="99" t="s">
        <v>807</v>
      </c>
      <c r="EJ846" s="99"/>
      <c r="EK846" s="148"/>
      <c r="EL846" s="148"/>
      <c r="EM846" s="223"/>
      <c r="EN846" s="148"/>
      <c r="EO846" s="148"/>
      <c r="EP846" s="148"/>
      <c r="EQ846" s="148"/>
      <c r="ER846" s="148"/>
      <c r="ES846" s="148"/>
      <c r="ET846" s="228"/>
      <c r="EU846" s="148"/>
      <c r="EV846" s="148"/>
      <c r="EW846" s="148"/>
      <c r="EX846" s="148"/>
      <c r="EY846" s="148"/>
      <c r="EZ846" s="148"/>
      <c r="FA846" s="148"/>
      <c r="FB846" s="148"/>
      <c r="FC846" s="148"/>
      <c r="FD846" s="148"/>
      <c r="FE846" s="148"/>
      <c r="FF846" s="148"/>
      <c r="FG846" s="148"/>
      <c r="FH846" s="148"/>
      <c r="FI846" s="148"/>
      <c r="FJ846" s="148"/>
      <c r="FK846" s="148"/>
      <c r="FL846" s="137">
        <v>44875</v>
      </c>
      <c r="FM846" s="148"/>
      <c r="FN846" s="137">
        <v>44967</v>
      </c>
      <c r="FO846" s="148"/>
      <c r="FP846" s="148" t="s">
        <v>807</v>
      </c>
      <c r="FQ846" s="148" t="s">
        <v>807</v>
      </c>
      <c r="FR846" s="148" t="s">
        <v>807</v>
      </c>
      <c r="FS846" s="148" t="s">
        <v>807</v>
      </c>
      <c r="FT846" s="148" t="s">
        <v>807</v>
      </c>
      <c r="FU846" s="148" t="s">
        <v>1915</v>
      </c>
      <c r="GM846" s="148"/>
    </row>
    <row r="847" spans="1:195" s="75" customFormat="1" x14ac:dyDescent="0.25">
      <c r="A847" s="127">
        <v>2022</v>
      </c>
      <c r="B847" s="76">
        <v>44926</v>
      </c>
      <c r="C847" s="127" t="s">
        <v>121</v>
      </c>
      <c r="D847" s="127" t="s">
        <v>122</v>
      </c>
      <c r="E847" s="85" t="s">
        <v>123</v>
      </c>
      <c r="F847" s="77">
        <f t="shared" si="558"/>
        <v>846</v>
      </c>
      <c r="G847" s="127" t="s">
        <v>1586</v>
      </c>
      <c r="H847" s="184">
        <v>86</v>
      </c>
      <c r="I847" s="85" t="s">
        <v>797</v>
      </c>
      <c r="J847" s="138" t="s">
        <v>800</v>
      </c>
      <c r="K847" s="77" t="str">
        <f>VLOOKUP(J847,[1]CodMpios!$B$1075:$E$1087,4,FALSE)</f>
        <v>86001 - Mocoa</v>
      </c>
      <c r="L847" s="77" t="str">
        <f>VLOOKUP($J847,[1]Coord_Mpios_X_Y!$B$102:$K$114,9,FALSE)</f>
        <v>1,228574994655</v>
      </c>
      <c r="M847" s="77" t="str">
        <f>VLOOKUP($J847,[1]Coord_Mpios_X_Y!$B$102:$K$114,10,FALSE)</f>
        <v>-76,684362183288</v>
      </c>
      <c r="N847" s="184" t="s">
        <v>1846</v>
      </c>
      <c r="O847" s="184" t="s">
        <v>1776</v>
      </c>
      <c r="P847" s="219"/>
      <c r="Q847" s="184" t="s">
        <v>126</v>
      </c>
      <c r="R847" s="184">
        <v>1116207222</v>
      </c>
      <c r="S847" s="62" t="str">
        <f t="shared" si="539"/>
        <v>CC1116207222</v>
      </c>
      <c r="T847" s="184" t="s">
        <v>418</v>
      </c>
      <c r="U847" s="184"/>
      <c r="V847" s="184" t="s">
        <v>222</v>
      </c>
      <c r="W847" s="184" t="s">
        <v>422</v>
      </c>
      <c r="X847" s="209">
        <v>34083</v>
      </c>
      <c r="Y847" s="89">
        <f t="shared" si="555"/>
        <v>93</v>
      </c>
      <c r="Z847" s="63">
        <f>VLOOKUP($Y847,[1]Edades!$A$3:$H$153,4,FALSE)</f>
        <v>6</v>
      </c>
      <c r="AA847" s="63" t="str">
        <f>VLOOKUP($Y847,[1]Edades!$A$3:$H$153,6,FALSE)</f>
        <v>6 - Persona mayor</v>
      </c>
      <c r="AB847" s="63">
        <f>VLOOKUP($Y847,[1]Edades!$A$3:$H$153,7,FALSE)</f>
        <v>17</v>
      </c>
      <c r="AC847" s="63" t="str">
        <f>VLOOKUP($Y847,[1]Edades!$A$3:$H$153,8,FALSE)</f>
        <v>80 Y MÁS</v>
      </c>
      <c r="AD847" s="184" t="s">
        <v>1589</v>
      </c>
      <c r="AE847" s="184">
        <v>1</v>
      </c>
      <c r="AF847" s="85" t="s">
        <v>807</v>
      </c>
      <c r="AG847" s="184"/>
      <c r="AH847" s="184" t="s">
        <v>132</v>
      </c>
      <c r="AI847" s="85" t="s">
        <v>807</v>
      </c>
      <c r="AJ847" s="85" t="s">
        <v>807</v>
      </c>
      <c r="AK847" s="184" t="s">
        <v>1846</v>
      </c>
      <c r="AL847" s="184" t="s">
        <v>1601</v>
      </c>
      <c r="AM847" s="85" t="s">
        <v>1786</v>
      </c>
      <c r="AN847" s="85" t="s">
        <v>131</v>
      </c>
      <c r="AO847" s="85" t="s">
        <v>131</v>
      </c>
      <c r="AP847" s="85" t="s">
        <v>131</v>
      </c>
      <c r="AQ847" s="75" t="s">
        <v>1841</v>
      </c>
      <c r="AR847" s="53" t="str">
        <f t="shared" si="556"/>
        <v>86001 - Mocoa</v>
      </c>
      <c r="AS847" s="184" t="s">
        <v>2184</v>
      </c>
      <c r="AT847" s="184">
        <v>3137771056</v>
      </c>
      <c r="AU847" s="184" t="s">
        <v>1218</v>
      </c>
      <c r="AV847" s="184"/>
      <c r="AW847" s="184"/>
      <c r="AX847" s="184"/>
      <c r="AY847" s="184"/>
      <c r="AZ847" s="184"/>
      <c r="BA847" s="85">
        <v>86</v>
      </c>
      <c r="BB847" s="85" t="s">
        <v>1778</v>
      </c>
      <c r="BC847" s="85"/>
      <c r="BD847" s="184" t="s">
        <v>2184</v>
      </c>
      <c r="BE847" s="89">
        <v>860010017201</v>
      </c>
      <c r="BF847" s="49" t="s">
        <v>1079</v>
      </c>
      <c r="BG847" s="85" t="s">
        <v>2215</v>
      </c>
      <c r="BH847" s="184" t="s">
        <v>1780</v>
      </c>
      <c r="BI847" s="85">
        <v>4201616</v>
      </c>
      <c r="BJ847" s="184"/>
      <c r="BK847" s="184"/>
      <c r="BL847" s="85" t="s">
        <v>807</v>
      </c>
      <c r="BM847" s="184" t="s">
        <v>130</v>
      </c>
      <c r="BN847" s="184" t="s">
        <v>132</v>
      </c>
      <c r="BO847" s="184">
        <v>0</v>
      </c>
      <c r="BP847" s="184" t="s">
        <v>132</v>
      </c>
      <c r="BQ847" s="184" t="s">
        <v>132</v>
      </c>
      <c r="BR847" s="85" t="s">
        <v>1676</v>
      </c>
      <c r="BS847" s="184" t="s">
        <v>132</v>
      </c>
      <c r="BT847" s="209">
        <v>44868</v>
      </c>
      <c r="BU847" s="184" t="s">
        <v>1677</v>
      </c>
      <c r="BV847" s="184" t="s">
        <v>130</v>
      </c>
      <c r="BW847" s="184" t="s">
        <v>1682</v>
      </c>
      <c r="BX847" s="184"/>
      <c r="BY847" s="184" t="s">
        <v>132</v>
      </c>
      <c r="BZ847" s="184" t="s">
        <v>130</v>
      </c>
      <c r="CA847" s="184" t="s">
        <v>132</v>
      </c>
      <c r="CB847" s="184" t="s">
        <v>131</v>
      </c>
      <c r="CC847" s="184"/>
      <c r="CD847" s="184"/>
      <c r="CE847" s="184" t="s">
        <v>1681</v>
      </c>
      <c r="CF847" s="80" t="str">
        <f t="shared" si="561"/>
        <v>HTA</v>
      </c>
      <c r="CG847" s="148"/>
      <c r="CH847" s="148"/>
      <c r="CI847" s="50" t="e">
        <f t="shared" si="540"/>
        <v>#DIV/0!</v>
      </c>
      <c r="CJ847" s="18" t="str">
        <f t="shared" si="541"/>
        <v>SIN DATO</v>
      </c>
      <c r="CK847" s="95" t="e">
        <f>Hoja1!L849</f>
        <v>#NUM!</v>
      </c>
      <c r="CL847" s="10" t="s">
        <v>807</v>
      </c>
      <c r="CM847" s="137">
        <v>44868</v>
      </c>
      <c r="CN847" s="148"/>
      <c r="CO847" s="148">
        <v>1</v>
      </c>
      <c r="CP847" s="137">
        <v>44868</v>
      </c>
      <c r="CQ847" s="75">
        <v>2</v>
      </c>
      <c r="CR847" s="65" t="s">
        <v>1222</v>
      </c>
      <c r="CS847" s="148">
        <v>0</v>
      </c>
      <c r="CT847" s="148" t="s">
        <v>131</v>
      </c>
      <c r="CU847" s="148" t="s">
        <v>132</v>
      </c>
      <c r="CV847" s="148"/>
      <c r="CW847" s="148"/>
      <c r="CX847" s="148"/>
      <c r="CY847" s="75" t="s">
        <v>807</v>
      </c>
      <c r="CZ847" s="75" t="s">
        <v>807</v>
      </c>
      <c r="DA847" s="75" t="s">
        <v>807</v>
      </c>
      <c r="DB847" s="92">
        <v>0</v>
      </c>
      <c r="DC847" s="75" t="str">
        <f t="shared" si="542"/>
        <v/>
      </c>
      <c r="DD847" s="16" t="str">
        <f t="shared" si="543"/>
        <v/>
      </c>
      <c r="DE847" s="16" t="str">
        <f t="shared" si="544"/>
        <v/>
      </c>
      <c r="DF847" s="16" t="str">
        <f t="shared" si="559"/>
        <v/>
      </c>
      <c r="DG847" s="16" t="str">
        <f t="shared" si="557"/>
        <v xml:space="preserve"> +  +  + </v>
      </c>
      <c r="DH847" s="16" t="str">
        <f t="shared" si="560"/>
        <v>HTA</v>
      </c>
      <c r="DI847" s="148"/>
      <c r="DJ847" s="75" t="str">
        <f t="shared" si="546"/>
        <v>NO</v>
      </c>
      <c r="DL847" s="148"/>
      <c r="DM847" s="148"/>
      <c r="DN847" s="75" t="str">
        <f t="shared" si="547"/>
        <v>NO</v>
      </c>
      <c r="DO847" s="148"/>
      <c r="DP847" s="75" t="str">
        <f t="shared" si="548"/>
        <v>NO</v>
      </c>
      <c r="DQ847" s="148"/>
      <c r="DR847" s="75" t="str">
        <f t="shared" si="549"/>
        <v>NO</v>
      </c>
      <c r="DS847" s="148"/>
      <c r="DT847" s="75" t="str">
        <f t="shared" si="550"/>
        <v>NO</v>
      </c>
      <c r="DU847" s="148"/>
      <c r="DV847" s="75" t="str">
        <f t="shared" si="551"/>
        <v>NO</v>
      </c>
      <c r="DW847" s="148"/>
      <c r="DX847" s="75" t="str">
        <f t="shared" si="552"/>
        <v>NO</v>
      </c>
      <c r="DY847" s="148"/>
      <c r="DZ847" s="75" t="str">
        <f t="shared" si="553"/>
        <v>NO</v>
      </c>
      <c r="EA847" s="148"/>
      <c r="EB847" s="75" t="str">
        <f t="shared" si="554"/>
        <v>NO</v>
      </c>
      <c r="EC847" s="98" t="s">
        <v>807</v>
      </c>
      <c r="ED847" s="98" t="s">
        <v>807</v>
      </c>
      <c r="EE847" s="148"/>
      <c r="EF847" s="98" t="s">
        <v>807</v>
      </c>
      <c r="EG847" s="148"/>
      <c r="EH847" s="148"/>
      <c r="EI847" s="99" t="s">
        <v>807</v>
      </c>
      <c r="EJ847" s="99"/>
      <c r="EK847" s="148"/>
      <c r="EL847" s="148"/>
      <c r="EM847" s="223"/>
      <c r="EN847" s="148"/>
      <c r="EO847" s="148"/>
      <c r="EP847" s="148"/>
      <c r="EQ847" s="148"/>
      <c r="ER847" s="148"/>
      <c r="ES847" s="148"/>
      <c r="ET847" s="228"/>
      <c r="EU847" s="148"/>
      <c r="EV847" s="148"/>
      <c r="EW847" s="148"/>
      <c r="EX847" s="148"/>
      <c r="EY847" s="148"/>
      <c r="EZ847" s="148"/>
      <c r="FA847" s="148"/>
      <c r="FB847" s="148"/>
      <c r="FC847" s="148"/>
      <c r="FD847" s="148"/>
      <c r="FE847" s="148"/>
      <c r="FF847" s="148"/>
      <c r="FG847" s="148"/>
      <c r="FH847" s="148"/>
      <c r="FI847" s="148"/>
      <c r="FJ847" s="148"/>
      <c r="FK847" s="148"/>
      <c r="FL847" s="137">
        <v>44868</v>
      </c>
      <c r="FM847" s="148"/>
      <c r="FN847" s="137">
        <v>45233</v>
      </c>
      <c r="FO847" s="148"/>
      <c r="FP847" s="148" t="s">
        <v>807</v>
      </c>
      <c r="FQ847" s="148" t="s">
        <v>807</v>
      </c>
      <c r="FR847" s="148" t="s">
        <v>807</v>
      </c>
      <c r="FS847" s="148" t="s">
        <v>807</v>
      </c>
      <c r="FT847" s="148" t="s">
        <v>807</v>
      </c>
      <c r="FU847" s="148" t="s">
        <v>1915</v>
      </c>
      <c r="GM847" s="148"/>
    </row>
    <row r="848" spans="1:195" s="75" customFormat="1" x14ac:dyDescent="0.25">
      <c r="A848" s="127">
        <v>2022</v>
      </c>
      <c r="B848" s="76">
        <v>44926</v>
      </c>
      <c r="C848" s="127" t="s">
        <v>121</v>
      </c>
      <c r="D848" s="127" t="s">
        <v>122</v>
      </c>
      <c r="E848" s="85" t="s">
        <v>123</v>
      </c>
      <c r="F848" s="77">
        <f t="shared" si="558"/>
        <v>847</v>
      </c>
      <c r="G848" s="127" t="s">
        <v>1586</v>
      </c>
      <c r="H848" s="184">
        <v>86</v>
      </c>
      <c r="I848" s="85" t="s">
        <v>797</v>
      </c>
      <c r="J848" s="138" t="s">
        <v>800</v>
      </c>
      <c r="K848" s="77" t="str">
        <f>VLOOKUP(J848,[1]CodMpios!$B$1075:$E$1087,4,FALSE)</f>
        <v>86001 - Mocoa</v>
      </c>
      <c r="L848" s="77" t="str">
        <f>VLOOKUP($J848,[1]Coord_Mpios_X_Y!$B$102:$K$114,9,FALSE)</f>
        <v>1,228574994655</v>
      </c>
      <c r="M848" s="77" t="str">
        <f>VLOOKUP($J848,[1]Coord_Mpios_X_Y!$B$102:$K$114,10,FALSE)</f>
        <v>-76,684362183288</v>
      </c>
      <c r="N848" s="184" t="s">
        <v>1784</v>
      </c>
      <c r="O848" s="184" t="s">
        <v>1776</v>
      </c>
      <c r="P848" s="219"/>
      <c r="Q848" s="184" t="s">
        <v>126</v>
      </c>
      <c r="R848" s="184">
        <v>76224923</v>
      </c>
      <c r="S848" s="62" t="str">
        <f t="shared" si="539"/>
        <v>CC76224923</v>
      </c>
      <c r="T848" s="184" t="s">
        <v>1180</v>
      </c>
      <c r="U848" s="184"/>
      <c r="V848" s="184" t="s">
        <v>741</v>
      </c>
      <c r="W848" s="184"/>
      <c r="X848" s="209">
        <v>22174</v>
      </c>
      <c r="Y848" s="89">
        <f t="shared" si="555"/>
        <v>60</v>
      </c>
      <c r="Z848" s="63">
        <f>VLOOKUP($Y848,[1]Edades!$A$3:$H$153,4,FALSE)</f>
        <v>6</v>
      </c>
      <c r="AA848" s="63" t="str">
        <f>VLOOKUP($Y848,[1]Edades!$A$3:$H$153,6,FALSE)</f>
        <v>6 - Persona mayor</v>
      </c>
      <c r="AB848" s="63">
        <f>VLOOKUP($Y848,[1]Edades!$A$3:$H$153,7,FALSE)</f>
        <v>13</v>
      </c>
      <c r="AC848" s="63" t="str">
        <f>VLOOKUP($Y848,[1]Edades!$A$3:$H$153,8,FALSE)</f>
        <v>60-64</v>
      </c>
      <c r="AD848" s="184" t="s">
        <v>1589</v>
      </c>
      <c r="AE848" s="184">
        <v>1</v>
      </c>
      <c r="AF848" s="85" t="s">
        <v>807</v>
      </c>
      <c r="AG848" s="184"/>
      <c r="AH848" s="85" t="s">
        <v>807</v>
      </c>
      <c r="AI848" s="85" t="s">
        <v>807</v>
      </c>
      <c r="AJ848" s="85" t="s">
        <v>807</v>
      </c>
      <c r="AK848" s="184" t="s">
        <v>1784</v>
      </c>
      <c r="AL848" s="85" t="s">
        <v>807</v>
      </c>
      <c r="AM848" s="85" t="s">
        <v>1786</v>
      </c>
      <c r="AN848" s="85" t="s">
        <v>131</v>
      </c>
      <c r="AO848" s="85" t="s">
        <v>131</v>
      </c>
      <c r="AP848" s="85" t="s">
        <v>131</v>
      </c>
      <c r="AQ848" s="75" t="s">
        <v>1841</v>
      </c>
      <c r="AR848" s="53" t="str">
        <f t="shared" si="556"/>
        <v>86001 - Mocoa</v>
      </c>
      <c r="AS848" s="184" t="s">
        <v>2184</v>
      </c>
      <c r="AT848" s="184">
        <v>3133359044</v>
      </c>
      <c r="AU848" s="184" t="s">
        <v>1218</v>
      </c>
      <c r="AV848" s="184"/>
      <c r="AW848" s="184"/>
      <c r="AX848" s="184"/>
      <c r="AY848" s="184"/>
      <c r="AZ848" s="184"/>
      <c r="BA848" s="85">
        <v>86</v>
      </c>
      <c r="BB848" s="85" t="s">
        <v>1778</v>
      </c>
      <c r="BC848" s="85"/>
      <c r="BD848" s="184" t="s">
        <v>2184</v>
      </c>
      <c r="BE848" s="89">
        <v>860010017201</v>
      </c>
      <c r="BF848" s="49" t="s">
        <v>1079</v>
      </c>
      <c r="BG848" s="85" t="s">
        <v>2215</v>
      </c>
      <c r="BH848" s="184" t="s">
        <v>1780</v>
      </c>
      <c r="BI848" s="85">
        <v>4201616</v>
      </c>
      <c r="BJ848" s="184"/>
      <c r="BK848" s="184"/>
      <c r="BL848" s="85" t="s">
        <v>807</v>
      </c>
      <c r="BM848" s="184" t="s">
        <v>130</v>
      </c>
      <c r="BN848" s="184" t="s">
        <v>132</v>
      </c>
      <c r="BO848" s="184">
        <v>0</v>
      </c>
      <c r="BP848" s="184" t="s">
        <v>132</v>
      </c>
      <c r="BQ848" s="184" t="s">
        <v>132</v>
      </c>
      <c r="BR848" s="85" t="s">
        <v>1676</v>
      </c>
      <c r="BS848" s="184" t="s">
        <v>132</v>
      </c>
      <c r="BT848" s="209">
        <v>44879</v>
      </c>
      <c r="BU848" s="184" t="s">
        <v>1677</v>
      </c>
      <c r="BV848" s="184" t="s">
        <v>130</v>
      </c>
      <c r="BW848" s="184" t="s">
        <v>1682</v>
      </c>
      <c r="BX848" s="184"/>
      <c r="BY848" s="184" t="s">
        <v>132</v>
      </c>
      <c r="BZ848" s="184" t="s">
        <v>130</v>
      </c>
      <c r="CA848" s="184" t="s">
        <v>132</v>
      </c>
      <c r="CB848" s="184" t="s">
        <v>131</v>
      </c>
      <c r="CC848" s="184"/>
      <c r="CD848" s="184"/>
      <c r="CE848" s="184" t="s">
        <v>1681</v>
      </c>
      <c r="CF848" s="80" t="str">
        <f t="shared" si="561"/>
        <v>HTA</v>
      </c>
      <c r="CG848" s="148"/>
      <c r="CH848" s="148"/>
      <c r="CI848" s="50" t="e">
        <f t="shared" si="540"/>
        <v>#DIV/0!</v>
      </c>
      <c r="CJ848" s="18" t="str">
        <f t="shared" si="541"/>
        <v>SIN DATO</v>
      </c>
      <c r="CK848" s="95" t="e">
        <f>Hoja1!L850</f>
        <v>#NUM!</v>
      </c>
      <c r="CL848" s="10" t="s">
        <v>807</v>
      </c>
      <c r="CM848" s="137">
        <v>44879</v>
      </c>
      <c r="CN848" s="148"/>
      <c r="CO848" s="148">
        <v>1</v>
      </c>
      <c r="CP848" s="137">
        <v>44879</v>
      </c>
      <c r="CQ848" s="75">
        <v>2</v>
      </c>
      <c r="CR848" s="65" t="s">
        <v>1222</v>
      </c>
      <c r="CS848" s="148">
        <v>0</v>
      </c>
      <c r="CT848" s="148" t="s">
        <v>131</v>
      </c>
      <c r="CU848" s="148" t="s">
        <v>132</v>
      </c>
      <c r="CV848" s="148"/>
      <c r="CW848" s="148"/>
      <c r="CX848" s="148"/>
      <c r="CY848" s="75" t="s">
        <v>807</v>
      </c>
      <c r="CZ848" s="75" t="s">
        <v>807</v>
      </c>
      <c r="DA848" s="75" t="s">
        <v>807</v>
      </c>
      <c r="DB848" s="92">
        <v>0</v>
      </c>
      <c r="DC848" s="75" t="str">
        <f t="shared" si="542"/>
        <v/>
      </c>
      <c r="DD848" s="16" t="str">
        <f t="shared" si="543"/>
        <v/>
      </c>
      <c r="DE848" s="16" t="str">
        <f t="shared" si="544"/>
        <v/>
      </c>
      <c r="DF848" s="16" t="str">
        <f t="shared" si="559"/>
        <v/>
      </c>
      <c r="DG848" s="16" t="str">
        <f t="shared" si="557"/>
        <v xml:space="preserve"> +  +  + </v>
      </c>
      <c r="DH848" s="16" t="str">
        <f t="shared" si="560"/>
        <v>HTA</v>
      </c>
      <c r="DI848" s="148"/>
      <c r="DJ848" s="75" t="str">
        <f t="shared" si="546"/>
        <v>NO</v>
      </c>
      <c r="DL848" s="148"/>
      <c r="DM848" s="148"/>
      <c r="DN848" s="75" t="str">
        <f t="shared" si="547"/>
        <v>NO</v>
      </c>
      <c r="DO848" s="148"/>
      <c r="DP848" s="75" t="str">
        <f t="shared" si="548"/>
        <v>NO</v>
      </c>
      <c r="DQ848" s="148"/>
      <c r="DR848" s="75" t="str">
        <f t="shared" si="549"/>
        <v>NO</v>
      </c>
      <c r="DS848" s="148"/>
      <c r="DT848" s="75" t="str">
        <f t="shared" si="550"/>
        <v>NO</v>
      </c>
      <c r="DU848" s="148"/>
      <c r="DV848" s="75" t="str">
        <f t="shared" si="551"/>
        <v>NO</v>
      </c>
      <c r="DW848" s="148"/>
      <c r="DX848" s="75" t="str">
        <f t="shared" si="552"/>
        <v>NO</v>
      </c>
      <c r="DY848" s="148"/>
      <c r="DZ848" s="75" t="str">
        <f t="shared" si="553"/>
        <v>NO</v>
      </c>
      <c r="EA848" s="148"/>
      <c r="EB848" s="75" t="str">
        <f t="shared" si="554"/>
        <v>NO</v>
      </c>
      <c r="EC848" s="98" t="s">
        <v>807</v>
      </c>
      <c r="ED848" s="98" t="s">
        <v>807</v>
      </c>
      <c r="EE848" s="148"/>
      <c r="EF848" s="98" t="s">
        <v>807</v>
      </c>
      <c r="EG848" s="148"/>
      <c r="EH848" s="148"/>
      <c r="EI848" s="99" t="s">
        <v>807</v>
      </c>
      <c r="EJ848" s="99"/>
      <c r="EK848" s="148"/>
      <c r="EL848" s="148"/>
      <c r="EM848" s="223"/>
      <c r="EN848" s="148"/>
      <c r="EO848" s="148"/>
      <c r="EP848" s="148"/>
      <c r="EQ848" s="148"/>
      <c r="ER848" s="148"/>
      <c r="ES848" s="148"/>
      <c r="ET848" s="228"/>
      <c r="EU848" s="148"/>
      <c r="EV848" s="148"/>
      <c r="EW848" s="148"/>
      <c r="EX848" s="148"/>
      <c r="EY848" s="148"/>
      <c r="EZ848" s="148"/>
      <c r="FA848" s="148"/>
      <c r="FB848" s="148"/>
      <c r="FC848" s="148"/>
      <c r="FD848" s="148"/>
      <c r="FE848" s="148"/>
      <c r="FF848" s="148"/>
      <c r="FG848" s="148"/>
      <c r="FH848" s="148"/>
      <c r="FI848" s="148"/>
      <c r="FJ848" s="148"/>
      <c r="FK848" s="148"/>
      <c r="FL848" s="137">
        <v>44879</v>
      </c>
      <c r="FM848" s="148"/>
      <c r="FN848" s="137">
        <v>44971</v>
      </c>
      <c r="FO848" s="148"/>
      <c r="FP848" s="148" t="s">
        <v>807</v>
      </c>
      <c r="FQ848" s="148" t="s">
        <v>807</v>
      </c>
      <c r="FR848" s="148" t="s">
        <v>807</v>
      </c>
      <c r="FS848" s="148" t="s">
        <v>807</v>
      </c>
      <c r="FT848" s="148" t="s">
        <v>807</v>
      </c>
      <c r="FU848" s="148" t="s">
        <v>1915</v>
      </c>
      <c r="GM848" s="148"/>
    </row>
    <row r="849" spans="1:195" s="75" customFormat="1" x14ac:dyDescent="0.25">
      <c r="A849" s="127">
        <v>2022</v>
      </c>
      <c r="B849" s="76">
        <v>44926</v>
      </c>
      <c r="C849" s="127" t="s">
        <v>121</v>
      </c>
      <c r="D849" s="127" t="s">
        <v>122</v>
      </c>
      <c r="E849" s="85" t="s">
        <v>123</v>
      </c>
      <c r="F849" s="77">
        <f t="shared" si="558"/>
        <v>848</v>
      </c>
      <c r="G849" s="127" t="s">
        <v>1586</v>
      </c>
      <c r="H849" s="184">
        <v>86</v>
      </c>
      <c r="I849" s="85" t="s">
        <v>797</v>
      </c>
      <c r="J849" s="138" t="s">
        <v>800</v>
      </c>
      <c r="K849" s="77" t="str">
        <f>VLOOKUP(J849,[1]CodMpios!$B$1075:$E$1087,4,FALSE)</f>
        <v>86001 - Mocoa</v>
      </c>
      <c r="L849" s="77" t="str">
        <f>VLOOKUP($J849,[1]Coord_Mpios_X_Y!$B$102:$K$114,9,FALSE)</f>
        <v>1,228574994655</v>
      </c>
      <c r="M849" s="77" t="str">
        <f>VLOOKUP($J849,[1]Coord_Mpios_X_Y!$B$102:$K$114,10,FALSE)</f>
        <v>-76,684362183288</v>
      </c>
      <c r="N849" s="85" t="s">
        <v>1775</v>
      </c>
      <c r="O849" s="85" t="s">
        <v>1776</v>
      </c>
      <c r="P849" s="218"/>
      <c r="Q849" s="85" t="s">
        <v>126</v>
      </c>
      <c r="R849" s="85">
        <v>39840461</v>
      </c>
      <c r="S849" s="62" t="str">
        <f t="shared" si="539"/>
        <v>CC39840461</v>
      </c>
      <c r="T849" s="85" t="s">
        <v>498</v>
      </c>
      <c r="U849" s="85" t="s">
        <v>358</v>
      </c>
      <c r="V849" s="85" t="s">
        <v>852</v>
      </c>
      <c r="W849" s="85" t="s">
        <v>317</v>
      </c>
      <c r="X849" s="115">
        <v>20212</v>
      </c>
      <c r="Y849" s="89">
        <f t="shared" si="555"/>
        <v>55</v>
      </c>
      <c r="Z849" s="63">
        <f>VLOOKUP($Y849,[1]Edades!$A$3:$H$153,4,FALSE)</f>
        <v>5</v>
      </c>
      <c r="AA849" s="63" t="str">
        <f>VLOOKUP($Y849,[1]Edades!$A$3:$H$153,6,FALSE)</f>
        <v>5 - Adultez</v>
      </c>
      <c r="AB849" s="63">
        <f>VLOOKUP($Y849,[1]Edades!$A$3:$H$153,7,FALSE)</f>
        <v>12</v>
      </c>
      <c r="AC849" s="63" t="str">
        <f>VLOOKUP($Y849,[1]Edades!$A$3:$H$153,8,FALSE)</f>
        <v>55-59</v>
      </c>
      <c r="AD849" s="91" t="s">
        <v>1590</v>
      </c>
      <c r="AE849" s="85">
        <v>2</v>
      </c>
      <c r="AF849" s="85" t="s">
        <v>807</v>
      </c>
      <c r="AG849" s="85"/>
      <c r="AH849" s="85" t="s">
        <v>132</v>
      </c>
      <c r="AI849" s="85" t="s">
        <v>1595</v>
      </c>
      <c r="AJ849" s="85" t="s">
        <v>1591</v>
      </c>
      <c r="AK849" s="85" t="s">
        <v>1775</v>
      </c>
      <c r="AL849" s="85" t="s">
        <v>1600</v>
      </c>
      <c r="AM849" s="85" t="s">
        <v>1786</v>
      </c>
      <c r="AN849" s="85" t="s">
        <v>131</v>
      </c>
      <c r="AO849" s="85" t="s">
        <v>131</v>
      </c>
      <c r="AP849" s="85" t="s">
        <v>131</v>
      </c>
      <c r="AQ849" s="75" t="s">
        <v>1841</v>
      </c>
      <c r="AR849" s="53" t="str">
        <f t="shared" si="556"/>
        <v>86001 - Mocoa</v>
      </c>
      <c r="AS849" s="184" t="s">
        <v>2184</v>
      </c>
      <c r="AT849" s="85">
        <v>3138106405</v>
      </c>
      <c r="AU849" s="85" t="s">
        <v>1218</v>
      </c>
      <c r="AV849" s="85"/>
      <c r="AW849" s="85"/>
      <c r="AX849" s="85"/>
      <c r="AY849" s="85"/>
      <c r="AZ849" s="85"/>
      <c r="BA849" s="85">
        <v>86</v>
      </c>
      <c r="BB849" s="85" t="s">
        <v>1778</v>
      </c>
      <c r="BC849" s="85"/>
      <c r="BD849" s="184" t="s">
        <v>2184</v>
      </c>
      <c r="BE849" s="89">
        <v>860010017201</v>
      </c>
      <c r="BF849" s="49" t="s">
        <v>1079</v>
      </c>
      <c r="BG849" s="85" t="s">
        <v>2215</v>
      </c>
      <c r="BH849" s="184" t="s">
        <v>1780</v>
      </c>
      <c r="BI849" s="85">
        <v>4201616</v>
      </c>
      <c r="BJ849" s="85"/>
      <c r="BK849" s="85"/>
      <c r="BL849" s="85" t="s">
        <v>807</v>
      </c>
      <c r="BM849" s="184" t="s">
        <v>130</v>
      </c>
      <c r="BN849" s="184" t="s">
        <v>132</v>
      </c>
      <c r="BO849" s="184">
        <v>0</v>
      </c>
      <c r="BP849" s="184" t="s">
        <v>132</v>
      </c>
      <c r="BQ849" s="184" t="s">
        <v>132</v>
      </c>
      <c r="BR849" s="85" t="s">
        <v>1676</v>
      </c>
      <c r="BS849" s="184" t="s">
        <v>132</v>
      </c>
      <c r="BT849" s="115">
        <v>44879</v>
      </c>
      <c r="BU849" s="184" t="s">
        <v>1677</v>
      </c>
      <c r="BV849" s="184" t="s">
        <v>130</v>
      </c>
      <c r="BW849" s="184" t="s">
        <v>1682</v>
      </c>
      <c r="BX849" s="184"/>
      <c r="BY849" s="184" t="s">
        <v>132</v>
      </c>
      <c r="BZ849" s="184" t="s">
        <v>130</v>
      </c>
      <c r="CA849" s="184" t="s">
        <v>132</v>
      </c>
      <c r="CB849" s="184" t="s">
        <v>131</v>
      </c>
      <c r="CC849" s="85"/>
      <c r="CD849" s="85"/>
      <c r="CE849" s="184" t="s">
        <v>1681</v>
      </c>
      <c r="CF849" s="80" t="str">
        <f t="shared" si="561"/>
        <v>HTA</v>
      </c>
      <c r="CG849" s="92"/>
      <c r="CH849" s="92"/>
      <c r="CI849" s="50" t="e">
        <f t="shared" si="540"/>
        <v>#DIV/0!</v>
      </c>
      <c r="CJ849" s="18" t="str">
        <f t="shared" si="541"/>
        <v>SIN DATO</v>
      </c>
      <c r="CK849" s="95" t="e">
        <f>Hoja1!L851</f>
        <v>#NUM!</v>
      </c>
      <c r="CL849" s="10" t="s">
        <v>807</v>
      </c>
      <c r="CM849" s="137">
        <v>44879</v>
      </c>
      <c r="CN849" s="92"/>
      <c r="CO849" s="92">
        <v>1</v>
      </c>
      <c r="CP849" s="137">
        <v>44879</v>
      </c>
      <c r="CQ849" s="75">
        <v>2</v>
      </c>
      <c r="CR849" s="65" t="s">
        <v>1222</v>
      </c>
      <c r="CS849" s="148">
        <v>0</v>
      </c>
      <c r="CT849" s="148" t="s">
        <v>131</v>
      </c>
      <c r="CU849" s="148" t="s">
        <v>132</v>
      </c>
      <c r="CV849" s="92"/>
      <c r="CW849" s="92"/>
      <c r="CX849" s="92"/>
      <c r="CY849" s="75" t="s">
        <v>807</v>
      </c>
      <c r="CZ849" s="75" t="s">
        <v>807</v>
      </c>
      <c r="DA849" s="75" t="s">
        <v>807</v>
      </c>
      <c r="DB849" s="92">
        <v>0</v>
      </c>
      <c r="DC849" s="75" t="str">
        <f t="shared" si="542"/>
        <v/>
      </c>
      <c r="DD849" s="16" t="str">
        <f t="shared" si="543"/>
        <v/>
      </c>
      <c r="DE849" s="16" t="str">
        <f t="shared" si="544"/>
        <v/>
      </c>
      <c r="DF849" s="16" t="str">
        <f t="shared" si="559"/>
        <v/>
      </c>
      <c r="DG849" s="16" t="str">
        <f t="shared" si="557"/>
        <v xml:space="preserve"> +  +  + </v>
      </c>
      <c r="DH849" s="16" t="str">
        <f t="shared" si="560"/>
        <v>HTA</v>
      </c>
      <c r="DI849" s="92"/>
      <c r="DJ849" s="75" t="str">
        <f t="shared" si="546"/>
        <v>NO</v>
      </c>
      <c r="DL849" s="92"/>
      <c r="DM849" s="92"/>
      <c r="DN849" s="75" t="str">
        <f t="shared" si="547"/>
        <v>NO</v>
      </c>
      <c r="DO849" s="92"/>
      <c r="DP849" s="75" t="str">
        <f t="shared" si="548"/>
        <v>NO</v>
      </c>
      <c r="DQ849" s="92"/>
      <c r="DR849" s="75" t="str">
        <f t="shared" si="549"/>
        <v>NO</v>
      </c>
      <c r="DS849" s="92"/>
      <c r="DT849" s="75" t="str">
        <f t="shared" si="550"/>
        <v>NO</v>
      </c>
      <c r="DU849" s="92"/>
      <c r="DV849" s="75" t="str">
        <f t="shared" si="551"/>
        <v>NO</v>
      </c>
      <c r="DW849" s="92"/>
      <c r="DX849" s="75" t="str">
        <f t="shared" si="552"/>
        <v>NO</v>
      </c>
      <c r="DY849" s="92"/>
      <c r="DZ849" s="75" t="str">
        <f t="shared" si="553"/>
        <v>NO</v>
      </c>
      <c r="EA849" s="92"/>
      <c r="EB849" s="75" t="str">
        <f t="shared" si="554"/>
        <v>NO</v>
      </c>
      <c r="EC849" s="98" t="s">
        <v>807</v>
      </c>
      <c r="ED849" s="98" t="s">
        <v>807</v>
      </c>
      <c r="EE849" s="92"/>
      <c r="EF849" s="98" t="s">
        <v>807</v>
      </c>
      <c r="EG849" s="92"/>
      <c r="EH849" s="92"/>
      <c r="EI849" s="99" t="s">
        <v>807</v>
      </c>
      <c r="EJ849" s="99"/>
      <c r="EK849" s="92"/>
      <c r="EL849" s="92"/>
      <c r="EM849" s="100"/>
      <c r="EN849" s="92"/>
      <c r="EO849" s="92"/>
      <c r="EP849" s="92"/>
      <c r="EQ849" s="92"/>
      <c r="ER849" s="92"/>
      <c r="ES849" s="92"/>
      <c r="ET849" s="192"/>
      <c r="EU849" s="92"/>
      <c r="EV849" s="92"/>
      <c r="EW849" s="92"/>
      <c r="EX849" s="92"/>
      <c r="EY849" s="92"/>
      <c r="EZ849" s="92"/>
      <c r="FA849" s="92"/>
      <c r="FB849" s="92"/>
      <c r="FC849" s="92"/>
      <c r="FD849" s="92"/>
      <c r="FE849" s="92"/>
      <c r="FF849" s="92"/>
      <c r="FG849" s="92"/>
      <c r="FH849" s="92"/>
      <c r="FI849" s="92"/>
      <c r="FJ849" s="92"/>
      <c r="FK849" s="92"/>
      <c r="FL849" s="98">
        <v>44879</v>
      </c>
      <c r="FM849" s="92"/>
      <c r="FN849" s="137">
        <v>44971</v>
      </c>
      <c r="FO849" s="92"/>
      <c r="FP849" s="92" t="s">
        <v>807</v>
      </c>
      <c r="FQ849" s="92" t="s">
        <v>807</v>
      </c>
      <c r="FR849" s="92" t="s">
        <v>807</v>
      </c>
      <c r="FS849" s="92" t="s">
        <v>807</v>
      </c>
      <c r="FT849" s="92" t="s">
        <v>807</v>
      </c>
      <c r="FU849" s="148" t="s">
        <v>1915</v>
      </c>
      <c r="GM849" s="92"/>
    </row>
    <row r="850" spans="1:195" s="75" customFormat="1" x14ac:dyDescent="0.25">
      <c r="A850" s="127">
        <v>2022</v>
      </c>
      <c r="B850" s="76">
        <v>44926</v>
      </c>
      <c r="C850" s="127" t="s">
        <v>121</v>
      </c>
      <c r="D850" s="127" t="s">
        <v>122</v>
      </c>
      <c r="E850" s="85" t="s">
        <v>123</v>
      </c>
      <c r="F850" s="77">
        <f t="shared" si="558"/>
        <v>849</v>
      </c>
      <c r="G850" s="127" t="s">
        <v>1586</v>
      </c>
      <c r="H850" s="184">
        <v>86</v>
      </c>
      <c r="I850" s="85" t="s">
        <v>797</v>
      </c>
      <c r="J850" s="138" t="s">
        <v>800</v>
      </c>
      <c r="K850" s="77" t="str">
        <f>VLOOKUP(J850,[1]CodMpios!$B$1075:$E$1087,4,FALSE)</f>
        <v>86001 - Mocoa</v>
      </c>
      <c r="L850" s="77" t="str">
        <f>VLOOKUP($J850,[1]Coord_Mpios_X_Y!$B$102:$K$114,9,FALSE)</f>
        <v>1,228574994655</v>
      </c>
      <c r="M850" s="77" t="str">
        <f>VLOOKUP($J850,[1]Coord_Mpios_X_Y!$B$102:$K$114,10,FALSE)</f>
        <v>-76,684362183288</v>
      </c>
      <c r="N850" s="85" t="s">
        <v>1846</v>
      </c>
      <c r="O850" s="85" t="s">
        <v>1776</v>
      </c>
      <c r="P850" s="218"/>
      <c r="Q850" s="85" t="s">
        <v>126</v>
      </c>
      <c r="R850" s="85">
        <v>26636984</v>
      </c>
      <c r="S850" s="62" t="str">
        <f t="shared" si="539"/>
        <v>CC26636984</v>
      </c>
      <c r="T850" s="85" t="s">
        <v>672</v>
      </c>
      <c r="U850" s="85" t="s">
        <v>189</v>
      </c>
      <c r="V850" s="85" t="s">
        <v>540</v>
      </c>
      <c r="W850" s="85" t="s">
        <v>2220</v>
      </c>
      <c r="X850" s="115">
        <v>23388</v>
      </c>
      <c r="Y850" s="89">
        <f t="shared" si="555"/>
        <v>64</v>
      </c>
      <c r="Z850" s="63">
        <f>VLOOKUP($Y850,[1]Edades!$A$3:$H$153,4,FALSE)</f>
        <v>6</v>
      </c>
      <c r="AA850" s="63" t="str">
        <f>VLOOKUP($Y850,[1]Edades!$A$3:$H$153,6,FALSE)</f>
        <v>6 - Persona mayor</v>
      </c>
      <c r="AB850" s="63">
        <f>VLOOKUP($Y850,[1]Edades!$A$3:$H$153,7,FALSE)</f>
        <v>13</v>
      </c>
      <c r="AC850" s="63" t="str">
        <f>VLOOKUP($Y850,[1]Edades!$A$3:$H$153,8,FALSE)</f>
        <v>60-64</v>
      </c>
      <c r="AD850" s="91" t="s">
        <v>1590</v>
      </c>
      <c r="AE850" s="85">
        <v>2</v>
      </c>
      <c r="AF850" s="85" t="s">
        <v>807</v>
      </c>
      <c r="AG850" s="85"/>
      <c r="AH850" s="85" t="s">
        <v>807</v>
      </c>
      <c r="AI850" s="85" t="s">
        <v>807</v>
      </c>
      <c r="AJ850" s="85" t="s">
        <v>807</v>
      </c>
      <c r="AK850" s="85" t="s">
        <v>1846</v>
      </c>
      <c r="AL850" s="85" t="s">
        <v>807</v>
      </c>
      <c r="AM850" s="85" t="s">
        <v>1786</v>
      </c>
      <c r="AN850" s="85" t="s">
        <v>131</v>
      </c>
      <c r="AO850" s="85" t="s">
        <v>131</v>
      </c>
      <c r="AP850" s="85" t="s">
        <v>131</v>
      </c>
      <c r="AQ850" s="75" t="s">
        <v>1841</v>
      </c>
      <c r="AR850" s="53" t="str">
        <f t="shared" si="556"/>
        <v>86001 - Mocoa</v>
      </c>
      <c r="AS850" s="85" t="s">
        <v>1608</v>
      </c>
      <c r="AT850" s="85">
        <v>3115465529</v>
      </c>
      <c r="AU850" s="85" t="s">
        <v>1218</v>
      </c>
      <c r="AV850" s="85"/>
      <c r="AW850" s="85"/>
      <c r="AX850" s="85"/>
      <c r="AY850" s="85"/>
      <c r="AZ850" s="85"/>
      <c r="BA850" s="85">
        <v>86</v>
      </c>
      <c r="BB850" s="85" t="s">
        <v>1778</v>
      </c>
      <c r="BC850" s="85"/>
      <c r="BD850" s="85" t="s">
        <v>1608</v>
      </c>
      <c r="BE850" s="89">
        <v>860010017201</v>
      </c>
      <c r="BF850" s="49" t="s">
        <v>1079</v>
      </c>
      <c r="BG850" s="85" t="s">
        <v>2215</v>
      </c>
      <c r="BH850" s="184" t="s">
        <v>1780</v>
      </c>
      <c r="BI850" s="85">
        <v>4201616</v>
      </c>
      <c r="BJ850" s="85"/>
      <c r="BK850" s="85"/>
      <c r="BL850" s="85" t="s">
        <v>807</v>
      </c>
      <c r="BM850" s="184" t="s">
        <v>130</v>
      </c>
      <c r="BN850" s="184" t="s">
        <v>132</v>
      </c>
      <c r="BO850" s="184">
        <v>0</v>
      </c>
      <c r="BP850" s="184" t="s">
        <v>132</v>
      </c>
      <c r="BQ850" s="184" t="s">
        <v>132</v>
      </c>
      <c r="BR850" s="85" t="s">
        <v>1676</v>
      </c>
      <c r="BS850" s="184" t="s">
        <v>132</v>
      </c>
      <c r="BT850" s="115">
        <v>44874</v>
      </c>
      <c r="BU850" s="184" t="s">
        <v>1677</v>
      </c>
      <c r="BV850" s="85" t="s">
        <v>130</v>
      </c>
      <c r="BW850" s="85" t="s">
        <v>1788</v>
      </c>
      <c r="BX850" s="85"/>
      <c r="BY850" s="85" t="s">
        <v>132</v>
      </c>
      <c r="BZ850" s="85" t="s">
        <v>130</v>
      </c>
      <c r="CA850" s="85" t="s">
        <v>130</v>
      </c>
      <c r="CB850" s="85" t="s">
        <v>131</v>
      </c>
      <c r="CC850" s="85"/>
      <c r="CD850" s="85"/>
      <c r="CE850" s="184" t="s">
        <v>1681</v>
      </c>
      <c r="CF850" s="80" t="str">
        <f t="shared" si="561"/>
        <v>HTA</v>
      </c>
      <c r="CG850" s="92">
        <v>93</v>
      </c>
      <c r="CH850" s="92">
        <v>158</v>
      </c>
      <c r="CI850" s="50">
        <f t="shared" si="540"/>
        <v>37.25364524915878</v>
      </c>
      <c r="CJ850" s="18" t="str">
        <f t="shared" si="541"/>
        <v>OBESIDAD</v>
      </c>
      <c r="CK850" s="95" t="e">
        <f>Hoja1!L852</f>
        <v>#DIV/0!</v>
      </c>
      <c r="CL850" s="10" t="s">
        <v>807</v>
      </c>
      <c r="CM850" s="98">
        <v>44874</v>
      </c>
      <c r="CN850" s="92"/>
      <c r="CO850" s="92">
        <v>1</v>
      </c>
      <c r="CP850" s="98">
        <v>44874</v>
      </c>
      <c r="CQ850" s="75">
        <v>2</v>
      </c>
      <c r="CR850" s="65" t="s">
        <v>1222</v>
      </c>
      <c r="CS850" s="148">
        <v>0</v>
      </c>
      <c r="CT850" s="148" t="s">
        <v>131</v>
      </c>
      <c r="CU850" s="148" t="s">
        <v>132</v>
      </c>
      <c r="CV850" s="92"/>
      <c r="CW850" s="92">
        <v>152</v>
      </c>
      <c r="CX850" s="92">
        <v>90</v>
      </c>
      <c r="CY850" s="75" t="s">
        <v>807</v>
      </c>
      <c r="CZ850" s="75" t="s">
        <v>807</v>
      </c>
      <c r="DA850" s="75" t="s">
        <v>807</v>
      </c>
      <c r="DB850" s="92">
        <v>0</v>
      </c>
      <c r="DC850" s="75" t="str">
        <f t="shared" si="542"/>
        <v/>
      </c>
      <c r="DD850" s="16" t="str">
        <f t="shared" si="543"/>
        <v>PRESION ALTA</v>
      </c>
      <c r="DE850" s="16" t="str">
        <f t="shared" si="544"/>
        <v/>
      </c>
      <c r="DF850" s="16" t="str">
        <f t="shared" si="559"/>
        <v/>
      </c>
      <c r="DG850" s="16" t="str">
        <f t="shared" si="557"/>
        <v xml:space="preserve"> + PRESION ALTA +  + </v>
      </c>
      <c r="DH850" s="16" t="str">
        <f>VLOOKUP(DG850,Hoja3!$A$19:$B$41,2,FALSE)</f>
        <v>PRESION ALTA</v>
      </c>
      <c r="DI850" s="92"/>
      <c r="DJ850" s="75" t="str">
        <f t="shared" si="546"/>
        <v>NO</v>
      </c>
      <c r="DL850" s="92"/>
      <c r="DM850" s="98">
        <v>44937</v>
      </c>
      <c r="DN850" s="75" t="str">
        <f t="shared" si="547"/>
        <v>SI</v>
      </c>
      <c r="DO850" s="92"/>
      <c r="DP850" s="75" t="str">
        <f t="shared" si="548"/>
        <v>NO</v>
      </c>
      <c r="DQ850" s="92"/>
      <c r="DR850" s="75" t="str">
        <f t="shared" si="549"/>
        <v>NO</v>
      </c>
      <c r="DS850" s="92"/>
      <c r="DT850" s="75" t="str">
        <f t="shared" si="550"/>
        <v>NO</v>
      </c>
      <c r="DU850" s="92"/>
      <c r="DV850" s="75" t="str">
        <f t="shared" si="551"/>
        <v>NO</v>
      </c>
      <c r="DW850" s="92"/>
      <c r="DX850" s="75" t="str">
        <f t="shared" si="552"/>
        <v>NO</v>
      </c>
      <c r="DY850" s="92"/>
      <c r="DZ850" s="75" t="str">
        <f t="shared" si="553"/>
        <v>NO</v>
      </c>
      <c r="EA850" s="92"/>
      <c r="EB850" s="75" t="str">
        <f t="shared" si="554"/>
        <v>NO</v>
      </c>
      <c r="EC850" s="98" t="s">
        <v>807</v>
      </c>
      <c r="ED850" s="98" t="s">
        <v>807</v>
      </c>
      <c r="EE850" s="92"/>
      <c r="EF850" s="98" t="s">
        <v>807</v>
      </c>
      <c r="EG850" s="92"/>
      <c r="EH850" s="92"/>
      <c r="EI850" s="99" t="s">
        <v>807</v>
      </c>
      <c r="EJ850" s="99"/>
      <c r="EK850" s="98">
        <v>44876</v>
      </c>
      <c r="EL850" s="92">
        <v>1</v>
      </c>
      <c r="EM850" s="100">
        <v>44876</v>
      </c>
      <c r="EN850" s="92">
        <v>158</v>
      </c>
      <c r="EO850" s="98">
        <v>44876</v>
      </c>
      <c r="EP850" s="92">
        <v>240</v>
      </c>
      <c r="EQ850" s="98">
        <v>44876</v>
      </c>
      <c r="ER850" s="92">
        <v>149</v>
      </c>
      <c r="ES850" s="98">
        <v>44876</v>
      </c>
      <c r="ET850" s="192"/>
      <c r="EU850" s="98">
        <v>44876</v>
      </c>
      <c r="EV850" s="92">
        <v>140</v>
      </c>
      <c r="EW850" s="92"/>
      <c r="EX850" s="92"/>
      <c r="EY850" s="92"/>
      <c r="EZ850" s="92"/>
      <c r="FA850" s="98">
        <v>44876</v>
      </c>
      <c r="FB850" s="98" t="s">
        <v>1799</v>
      </c>
      <c r="FC850" s="92"/>
      <c r="FD850" s="92"/>
      <c r="FE850" s="98">
        <v>44876</v>
      </c>
      <c r="FF850" s="92">
        <v>2</v>
      </c>
      <c r="FG850" s="92"/>
      <c r="FH850" s="92"/>
      <c r="FI850" s="98">
        <v>44876</v>
      </c>
      <c r="FJ850" s="92" t="s">
        <v>1712</v>
      </c>
      <c r="FK850" s="92"/>
      <c r="FL850" s="98">
        <v>44874</v>
      </c>
      <c r="FM850" s="92"/>
      <c r="FN850" s="98">
        <v>44966</v>
      </c>
      <c r="FO850" s="92"/>
      <c r="FP850" s="92" t="s">
        <v>807</v>
      </c>
      <c r="FQ850" s="92" t="s">
        <v>807</v>
      </c>
      <c r="FR850" s="92" t="s">
        <v>807</v>
      </c>
      <c r="FS850" s="92" t="s">
        <v>807</v>
      </c>
      <c r="FT850" s="92" t="s">
        <v>807</v>
      </c>
      <c r="FU850" s="92" t="s">
        <v>2221</v>
      </c>
      <c r="GM850" s="98"/>
    </row>
    <row r="851" spans="1:195" s="75" customFormat="1" x14ac:dyDescent="0.25">
      <c r="A851" s="127">
        <v>2022</v>
      </c>
      <c r="B851" s="76">
        <v>44926</v>
      </c>
      <c r="C851" s="127" t="s">
        <v>121</v>
      </c>
      <c r="D851" s="127" t="s">
        <v>122</v>
      </c>
      <c r="E851" s="85" t="s">
        <v>123</v>
      </c>
      <c r="F851" s="77">
        <f t="shared" si="558"/>
        <v>850</v>
      </c>
      <c r="G851" s="127" t="s">
        <v>1586</v>
      </c>
      <c r="H851" s="184">
        <v>86</v>
      </c>
      <c r="I851" s="85" t="s">
        <v>797</v>
      </c>
      <c r="J851" s="138" t="s">
        <v>800</v>
      </c>
      <c r="K851" s="77" t="str">
        <f>VLOOKUP(J851,[1]CodMpios!$B$1075:$E$1087,4,FALSE)</f>
        <v>86001 - Mocoa</v>
      </c>
      <c r="L851" s="77" t="str">
        <f>VLOOKUP($J851,[1]Coord_Mpios_X_Y!$B$102:$K$114,9,FALSE)</f>
        <v>1,228574994655</v>
      </c>
      <c r="M851" s="77" t="str">
        <f>VLOOKUP($J851,[1]Coord_Mpios_X_Y!$B$102:$K$114,10,FALSE)</f>
        <v>-76,684362183288</v>
      </c>
      <c r="N851" s="85" t="s">
        <v>1784</v>
      </c>
      <c r="O851" s="85" t="s">
        <v>1776</v>
      </c>
      <c r="P851" s="218"/>
      <c r="Q851" s="85" t="s">
        <v>126</v>
      </c>
      <c r="R851" s="85">
        <v>97470120</v>
      </c>
      <c r="S851" s="62" t="str">
        <f t="shared" si="539"/>
        <v>CC97470120</v>
      </c>
      <c r="T851" s="85" t="s">
        <v>1039</v>
      </c>
      <c r="U851" s="85" t="s">
        <v>151</v>
      </c>
      <c r="V851" s="85" t="s">
        <v>173</v>
      </c>
      <c r="W851" s="85" t="s">
        <v>2222</v>
      </c>
      <c r="X851" s="115">
        <v>22060</v>
      </c>
      <c r="Y851" s="89">
        <f t="shared" si="555"/>
        <v>60</v>
      </c>
      <c r="Z851" s="63">
        <f>VLOOKUP($Y851,[1]Edades!$A$3:$H$153,4,FALSE)</f>
        <v>6</v>
      </c>
      <c r="AA851" s="63" t="str">
        <f>VLOOKUP($Y851,[1]Edades!$A$3:$H$153,6,FALSE)</f>
        <v>6 - Persona mayor</v>
      </c>
      <c r="AB851" s="63">
        <f>VLOOKUP($Y851,[1]Edades!$A$3:$H$153,7,FALSE)</f>
        <v>13</v>
      </c>
      <c r="AC851" s="63" t="str">
        <f>VLOOKUP($Y851,[1]Edades!$A$3:$H$153,8,FALSE)</f>
        <v>60-64</v>
      </c>
      <c r="AD851" s="214" t="s">
        <v>1589</v>
      </c>
      <c r="AE851" s="85">
        <v>1</v>
      </c>
      <c r="AF851" s="85" t="s">
        <v>807</v>
      </c>
      <c r="AG851" s="85"/>
      <c r="AH851" s="85" t="s">
        <v>807</v>
      </c>
      <c r="AI851" s="85" t="s">
        <v>807</v>
      </c>
      <c r="AJ851" s="85" t="s">
        <v>807</v>
      </c>
      <c r="AK851" s="85" t="s">
        <v>1784</v>
      </c>
      <c r="AL851" s="85" t="s">
        <v>807</v>
      </c>
      <c r="AM851" s="85" t="s">
        <v>1786</v>
      </c>
      <c r="AN851" s="85" t="s">
        <v>131</v>
      </c>
      <c r="AO851" s="85" t="s">
        <v>131</v>
      </c>
      <c r="AP851" s="85" t="s">
        <v>131</v>
      </c>
      <c r="AQ851" s="75" t="s">
        <v>1841</v>
      </c>
      <c r="AR851" s="53" t="str">
        <f t="shared" si="556"/>
        <v>86001 - Mocoa</v>
      </c>
      <c r="AS851" s="85" t="s">
        <v>1608</v>
      </c>
      <c r="AT851" s="85">
        <v>3202757176</v>
      </c>
      <c r="AU851" s="85" t="s">
        <v>1219</v>
      </c>
      <c r="AV851" s="85"/>
      <c r="AW851" s="85"/>
      <c r="AX851" s="85"/>
      <c r="AY851" s="85"/>
      <c r="AZ851" s="85"/>
      <c r="BA851" s="85">
        <v>86</v>
      </c>
      <c r="BB851" s="85" t="s">
        <v>1778</v>
      </c>
      <c r="BC851" s="85"/>
      <c r="BD851" s="85" t="s">
        <v>1608</v>
      </c>
      <c r="BE851" s="89">
        <v>860010017201</v>
      </c>
      <c r="BF851" s="49" t="s">
        <v>1079</v>
      </c>
      <c r="BG851" s="85" t="s">
        <v>2215</v>
      </c>
      <c r="BH851" s="184" t="s">
        <v>1780</v>
      </c>
      <c r="BI851" s="85">
        <v>4201616</v>
      </c>
      <c r="BJ851" s="85"/>
      <c r="BK851" s="85"/>
      <c r="BL851" s="85" t="s">
        <v>807</v>
      </c>
      <c r="BM851" s="184" t="s">
        <v>130</v>
      </c>
      <c r="BN851" s="184" t="s">
        <v>132</v>
      </c>
      <c r="BO851" s="184">
        <v>0</v>
      </c>
      <c r="BP851" s="184" t="s">
        <v>132</v>
      </c>
      <c r="BQ851" s="184" t="s">
        <v>132</v>
      </c>
      <c r="BR851" s="85" t="s">
        <v>1676</v>
      </c>
      <c r="BS851" s="184" t="s">
        <v>132</v>
      </c>
      <c r="BT851" s="206">
        <v>44875</v>
      </c>
      <c r="BU851" s="184" t="s">
        <v>1677</v>
      </c>
      <c r="BV851" s="85" t="s">
        <v>130</v>
      </c>
      <c r="BW851" s="85"/>
      <c r="BX851" s="85"/>
      <c r="BY851" s="85" t="s">
        <v>807</v>
      </c>
      <c r="BZ851" s="85" t="s">
        <v>807</v>
      </c>
      <c r="CA851" s="85" t="s">
        <v>807</v>
      </c>
      <c r="CB851" s="85" t="s">
        <v>131</v>
      </c>
      <c r="CC851" s="85"/>
      <c r="CD851" s="85"/>
      <c r="CE851" s="184" t="s">
        <v>1681</v>
      </c>
      <c r="CF851" s="80" t="str">
        <f t="shared" si="561"/>
        <v>HTA</v>
      </c>
      <c r="CG851" s="92"/>
      <c r="CH851" s="92"/>
      <c r="CI851" s="50" t="e">
        <f t="shared" ref="CI851:CI857" si="562">(CG851/((CH851/100)*(CH851/100)))</f>
        <v>#DIV/0!</v>
      </c>
      <c r="CJ851" s="18" t="str">
        <f t="shared" ref="CJ851:CJ857" si="563">IFERROR(IF(CI851&lt;=18.5,"BAJO PESO",IF(AND(CI851&gt;18.5,CI851&lt;25),"NORMAL",IF(AND(CI851&gt;=25,CI851&lt;=30),"SOBREPESO","OBESIDAD"))),"SIN DATO")</f>
        <v>SIN DATO</v>
      </c>
      <c r="CK851" s="95" t="e">
        <f>Hoja1!L853</f>
        <v>#NUM!</v>
      </c>
      <c r="CL851" s="10" t="s">
        <v>807</v>
      </c>
      <c r="CM851" s="206">
        <v>44875</v>
      </c>
      <c r="CN851" s="92"/>
      <c r="CO851" s="92">
        <v>1</v>
      </c>
      <c r="CP851" s="206">
        <v>44875</v>
      </c>
      <c r="CQ851" s="75">
        <v>2</v>
      </c>
      <c r="CR851" s="65" t="s">
        <v>1222</v>
      </c>
      <c r="CS851" s="148">
        <v>0</v>
      </c>
      <c r="CT851" s="148" t="s">
        <v>131</v>
      </c>
      <c r="CU851" s="148" t="s">
        <v>132</v>
      </c>
      <c r="CV851" s="92"/>
      <c r="CW851" s="92"/>
      <c r="CX851" s="92"/>
      <c r="CY851" s="75" t="s">
        <v>807</v>
      </c>
      <c r="CZ851" s="75" t="s">
        <v>807</v>
      </c>
      <c r="DA851" s="75" t="s">
        <v>807</v>
      </c>
      <c r="DB851" s="92">
        <v>0</v>
      </c>
      <c r="DC851" s="75" t="str">
        <f t="shared" si="542"/>
        <v/>
      </c>
      <c r="DD851" s="16" t="str">
        <f t="shared" si="543"/>
        <v/>
      </c>
      <c r="DE851" s="16" t="str">
        <f t="shared" si="544"/>
        <v/>
      </c>
      <c r="DF851" s="16" t="str">
        <f t="shared" si="559"/>
        <v/>
      </c>
      <c r="DG851" s="16" t="str">
        <f t="shared" si="557"/>
        <v xml:space="preserve"> +  +  + </v>
      </c>
      <c r="DH851" s="16" t="str">
        <f>E851</f>
        <v>HTA</v>
      </c>
      <c r="DI851" s="92"/>
      <c r="DJ851" s="75" t="str">
        <f t="shared" si="546"/>
        <v>NO</v>
      </c>
      <c r="DL851" s="92"/>
      <c r="DM851" s="92"/>
      <c r="DN851" s="75" t="str">
        <f t="shared" si="547"/>
        <v>NO</v>
      </c>
      <c r="DO851" s="92"/>
      <c r="DP851" s="75" t="str">
        <f t="shared" si="548"/>
        <v>NO</v>
      </c>
      <c r="DQ851" s="92"/>
      <c r="DR851" s="75" t="str">
        <f t="shared" si="549"/>
        <v>NO</v>
      </c>
      <c r="DS851" s="92"/>
      <c r="DT851" s="75" t="str">
        <f t="shared" si="550"/>
        <v>NO</v>
      </c>
      <c r="DU851" s="92"/>
      <c r="DV851" s="75" t="str">
        <f t="shared" si="551"/>
        <v>NO</v>
      </c>
      <c r="DW851" s="92"/>
      <c r="DX851" s="75" t="str">
        <f t="shared" si="552"/>
        <v>NO</v>
      </c>
      <c r="DY851" s="92"/>
      <c r="DZ851" s="75" t="str">
        <f t="shared" si="553"/>
        <v>NO</v>
      </c>
      <c r="EA851" s="92"/>
      <c r="EB851" s="75" t="str">
        <f t="shared" si="554"/>
        <v>NO</v>
      </c>
      <c r="EC851" s="98" t="s">
        <v>807</v>
      </c>
      <c r="ED851" s="98" t="s">
        <v>807</v>
      </c>
      <c r="EE851" s="92"/>
      <c r="EF851" s="98" t="s">
        <v>807</v>
      </c>
      <c r="EG851" s="92"/>
      <c r="EH851" s="92"/>
      <c r="EI851" s="99" t="s">
        <v>807</v>
      </c>
      <c r="EJ851" s="99"/>
      <c r="EK851" s="92"/>
      <c r="EL851" s="92"/>
      <c r="EM851" s="100"/>
      <c r="EN851" s="92"/>
      <c r="EO851" s="92"/>
      <c r="EP851" s="92"/>
      <c r="EQ851" s="92"/>
      <c r="ER851" s="92"/>
      <c r="ES851" s="92"/>
      <c r="ET851" s="192"/>
      <c r="EU851" s="92"/>
      <c r="EV851" s="92"/>
      <c r="EW851" s="92"/>
      <c r="EX851" s="92"/>
      <c r="EY851" s="92"/>
      <c r="EZ851" s="92"/>
      <c r="FA851" s="92"/>
      <c r="FB851" s="92"/>
      <c r="FC851" s="92"/>
      <c r="FD851" s="92"/>
      <c r="FE851" s="92"/>
      <c r="FF851" s="92"/>
      <c r="FG851" s="92"/>
      <c r="FH851" s="92"/>
      <c r="FI851" s="92"/>
      <c r="FJ851" s="92"/>
      <c r="FK851" s="92"/>
      <c r="FL851" s="206">
        <v>44875</v>
      </c>
      <c r="FM851" s="92"/>
      <c r="FN851" s="92"/>
      <c r="FO851" s="92"/>
      <c r="FP851" s="92" t="s">
        <v>807</v>
      </c>
      <c r="FQ851" s="92" t="s">
        <v>807</v>
      </c>
      <c r="FR851" s="92" t="s">
        <v>807</v>
      </c>
      <c r="FS851" s="92" t="s">
        <v>807</v>
      </c>
      <c r="FT851" s="92" t="s">
        <v>807</v>
      </c>
      <c r="FU851" s="92" t="s">
        <v>1915</v>
      </c>
      <c r="GM851" s="92"/>
    </row>
    <row r="852" spans="1:195" s="75" customFormat="1" x14ac:dyDescent="0.25">
      <c r="A852" s="127">
        <v>2022</v>
      </c>
      <c r="B852" s="76">
        <v>44926</v>
      </c>
      <c r="C852" s="127" t="s">
        <v>121</v>
      </c>
      <c r="D852" s="127" t="s">
        <v>122</v>
      </c>
      <c r="E852" s="85" t="s">
        <v>123</v>
      </c>
      <c r="F852" s="77">
        <f t="shared" si="558"/>
        <v>851</v>
      </c>
      <c r="G852" s="127" t="s">
        <v>1586</v>
      </c>
      <c r="H852" s="184">
        <v>86</v>
      </c>
      <c r="I852" s="85" t="s">
        <v>797</v>
      </c>
      <c r="J852" s="138" t="s">
        <v>800</v>
      </c>
      <c r="K852" s="77" t="str">
        <f>VLOOKUP(J852,[1]CodMpios!$B$1075:$E$1087,4,FALSE)</f>
        <v>86001 - Mocoa</v>
      </c>
      <c r="L852" s="77" t="str">
        <f>VLOOKUP($J852,[1]Coord_Mpios_X_Y!$B$102:$K$114,9,FALSE)</f>
        <v>1,228574994655</v>
      </c>
      <c r="M852" s="77" t="str">
        <f>VLOOKUP($J852,[1]Coord_Mpios_X_Y!$B$102:$K$114,10,FALSE)</f>
        <v>-76,684362183288</v>
      </c>
      <c r="N852" s="85" t="s">
        <v>1784</v>
      </c>
      <c r="O852" s="85" t="s">
        <v>1776</v>
      </c>
      <c r="P852" s="218"/>
      <c r="Q852" s="85" t="s">
        <v>126</v>
      </c>
      <c r="R852" s="215">
        <v>4662138</v>
      </c>
      <c r="S852" s="62" t="str">
        <f t="shared" si="539"/>
        <v>CC4662138</v>
      </c>
      <c r="T852" s="85" t="s">
        <v>2223</v>
      </c>
      <c r="U852" s="85"/>
      <c r="V852" s="85" t="s">
        <v>2224</v>
      </c>
      <c r="W852" s="85" t="s">
        <v>2225</v>
      </c>
      <c r="X852" s="115">
        <v>25824</v>
      </c>
      <c r="Y852" s="89">
        <f t="shared" si="555"/>
        <v>70</v>
      </c>
      <c r="Z852" s="63">
        <f>VLOOKUP($Y852,[1]Edades!$A$3:$H$153,4,FALSE)</f>
        <v>6</v>
      </c>
      <c r="AA852" s="63" t="str">
        <f>VLOOKUP($Y852,[1]Edades!$A$3:$H$153,6,FALSE)</f>
        <v>6 - Persona mayor</v>
      </c>
      <c r="AB852" s="63">
        <f>VLOOKUP($Y852,[1]Edades!$A$3:$H$153,7,FALSE)</f>
        <v>15</v>
      </c>
      <c r="AC852" s="63" t="str">
        <f>VLOOKUP($Y852,[1]Edades!$A$3:$H$153,8,FALSE)</f>
        <v>70-74</v>
      </c>
      <c r="AD852" s="184" t="s">
        <v>1589</v>
      </c>
      <c r="AE852" s="85">
        <v>1</v>
      </c>
      <c r="AF852" s="85" t="s">
        <v>807</v>
      </c>
      <c r="AG852" s="85"/>
      <c r="AH852" s="85" t="s">
        <v>807</v>
      </c>
      <c r="AI852" s="85" t="s">
        <v>2237</v>
      </c>
      <c r="AJ852" s="85" t="s">
        <v>807</v>
      </c>
      <c r="AK852" s="85" t="s">
        <v>1784</v>
      </c>
      <c r="AL852" s="86" t="s">
        <v>1602</v>
      </c>
      <c r="AM852" s="85" t="s">
        <v>1786</v>
      </c>
      <c r="AN852" s="85" t="s">
        <v>131</v>
      </c>
      <c r="AO852" s="85" t="s">
        <v>131</v>
      </c>
      <c r="AP852" s="85" t="s">
        <v>131</v>
      </c>
      <c r="AQ852" s="75" t="s">
        <v>1841</v>
      </c>
      <c r="AR852" s="53" t="str">
        <f t="shared" si="556"/>
        <v>86001 - Mocoa</v>
      </c>
      <c r="AS852" s="85"/>
      <c r="AT852" s="85">
        <v>3133597255</v>
      </c>
      <c r="AU852" s="85" t="s">
        <v>1218</v>
      </c>
      <c r="AV852" s="85"/>
      <c r="AW852" s="85"/>
      <c r="AX852" s="85"/>
      <c r="AY852" s="85"/>
      <c r="AZ852" s="85"/>
      <c r="BA852" s="85">
        <v>86</v>
      </c>
      <c r="BB852" s="85" t="s">
        <v>1778</v>
      </c>
      <c r="BC852" s="85"/>
      <c r="BD852" s="85" t="s">
        <v>2226</v>
      </c>
      <c r="BE852" s="89">
        <v>860010017201</v>
      </c>
      <c r="BF852" s="49" t="s">
        <v>1079</v>
      </c>
      <c r="BG852" s="85" t="s">
        <v>2215</v>
      </c>
      <c r="BH852" s="184" t="s">
        <v>1780</v>
      </c>
      <c r="BI852" s="85">
        <v>4201616</v>
      </c>
      <c r="BJ852" s="85"/>
      <c r="BK852" s="85"/>
      <c r="BL852" s="85" t="s">
        <v>807</v>
      </c>
      <c r="BM852" s="184" t="s">
        <v>130</v>
      </c>
      <c r="BN852" s="184" t="s">
        <v>132</v>
      </c>
      <c r="BO852" s="184">
        <v>0</v>
      </c>
      <c r="BP852" s="184" t="s">
        <v>132</v>
      </c>
      <c r="BQ852" s="184" t="s">
        <v>132</v>
      </c>
      <c r="BR852" s="85" t="s">
        <v>1676</v>
      </c>
      <c r="BS852" s="184" t="s">
        <v>132</v>
      </c>
      <c r="BT852" s="206">
        <v>44876</v>
      </c>
      <c r="BU852" s="184" t="s">
        <v>1677</v>
      </c>
      <c r="BV852" s="85" t="s">
        <v>130</v>
      </c>
      <c r="BW852" s="85" t="s">
        <v>1812</v>
      </c>
      <c r="BX852" s="85" t="s">
        <v>132</v>
      </c>
      <c r="BY852" s="85" t="s">
        <v>132</v>
      </c>
      <c r="BZ852" s="85" t="s">
        <v>132</v>
      </c>
      <c r="CA852" s="85" t="s">
        <v>132</v>
      </c>
      <c r="CB852" s="85" t="s">
        <v>131</v>
      </c>
      <c r="CC852" s="85"/>
      <c r="CD852" s="85" t="s">
        <v>132</v>
      </c>
      <c r="CE852" s="184" t="s">
        <v>1681</v>
      </c>
      <c r="CF852" s="80" t="str">
        <f t="shared" si="561"/>
        <v>HTA</v>
      </c>
      <c r="CG852" s="92">
        <v>102</v>
      </c>
      <c r="CH852" s="92">
        <v>186</v>
      </c>
      <c r="CI852" s="50">
        <f t="shared" si="562"/>
        <v>29.483177245924381</v>
      </c>
      <c r="CJ852" s="18" t="str">
        <f t="shared" si="563"/>
        <v>SOBREPESO</v>
      </c>
      <c r="CK852" s="95" t="e">
        <f>Hoja1!L854</f>
        <v>#DIV/0!</v>
      </c>
      <c r="CL852" s="10" t="s">
        <v>807</v>
      </c>
      <c r="CM852" s="206">
        <v>44876</v>
      </c>
      <c r="CN852" s="92"/>
      <c r="CO852" s="92">
        <v>1</v>
      </c>
      <c r="CP852" s="206">
        <v>44876</v>
      </c>
      <c r="CQ852" s="75">
        <v>2</v>
      </c>
      <c r="CR852" s="65" t="s">
        <v>1222</v>
      </c>
      <c r="CS852" s="148">
        <v>0</v>
      </c>
      <c r="CT852" s="148" t="s">
        <v>131</v>
      </c>
      <c r="CU852" s="148" t="s">
        <v>132</v>
      </c>
      <c r="CV852" s="92"/>
      <c r="CW852" s="92">
        <v>150</v>
      </c>
      <c r="CX852" s="92">
        <v>100</v>
      </c>
      <c r="CY852" s="92" t="s">
        <v>131</v>
      </c>
      <c r="CZ852" s="92" t="s">
        <v>130</v>
      </c>
      <c r="DA852" s="92" t="s">
        <v>130</v>
      </c>
      <c r="DB852" s="92">
        <v>1</v>
      </c>
      <c r="DC852" s="75" t="str">
        <f t="shared" si="542"/>
        <v/>
      </c>
      <c r="DD852" s="16" t="str">
        <f t="shared" si="543"/>
        <v>PRESION ALTA</v>
      </c>
      <c r="DE852" s="16" t="str">
        <f t="shared" si="544"/>
        <v/>
      </c>
      <c r="DF852" s="16" t="str">
        <f t="shared" si="559"/>
        <v/>
      </c>
      <c r="DG852" s="16" t="str">
        <f t="shared" si="557"/>
        <v xml:space="preserve"> + PRESION ALTA +  + </v>
      </c>
      <c r="DH852" s="16" t="str">
        <f>VLOOKUP(DG852,Hoja3!$A$19:$B$41,2,FALSE)</f>
        <v>PRESION ALTA</v>
      </c>
      <c r="DI852" s="92"/>
      <c r="DJ852" s="75" t="str">
        <f t="shared" si="546"/>
        <v>NO</v>
      </c>
      <c r="DL852" s="92"/>
      <c r="DM852" s="92"/>
      <c r="DN852" s="75" t="str">
        <f t="shared" si="547"/>
        <v>NO</v>
      </c>
      <c r="DO852" s="92"/>
      <c r="DP852" s="75" t="str">
        <f t="shared" si="548"/>
        <v>NO</v>
      </c>
      <c r="DQ852" s="92"/>
      <c r="DR852" s="75" t="str">
        <f t="shared" si="549"/>
        <v>NO</v>
      </c>
      <c r="DS852" s="92"/>
      <c r="DT852" s="75" t="str">
        <f t="shared" si="550"/>
        <v>NO</v>
      </c>
      <c r="DU852" s="92"/>
      <c r="DV852" s="75" t="str">
        <f t="shared" si="551"/>
        <v>NO</v>
      </c>
      <c r="DW852" s="92"/>
      <c r="DX852" s="75" t="str">
        <f t="shared" si="552"/>
        <v>NO</v>
      </c>
      <c r="DY852" s="92"/>
      <c r="DZ852" s="75" t="str">
        <f t="shared" si="553"/>
        <v>NO</v>
      </c>
      <c r="EA852" s="92"/>
      <c r="EB852" s="75" t="str">
        <f t="shared" si="554"/>
        <v>NO</v>
      </c>
      <c r="EC852" s="98" t="s">
        <v>807</v>
      </c>
      <c r="ED852" s="92" t="s">
        <v>1530</v>
      </c>
      <c r="EE852" s="92"/>
      <c r="EF852" s="98" t="s">
        <v>807</v>
      </c>
      <c r="EG852" s="92"/>
      <c r="EH852" s="92"/>
      <c r="EI852" s="99" t="s">
        <v>807</v>
      </c>
      <c r="EJ852" s="99"/>
      <c r="EK852" s="92"/>
      <c r="EL852" s="92"/>
      <c r="EM852" s="100"/>
      <c r="EN852" s="92"/>
      <c r="EO852" s="92"/>
      <c r="EP852" s="92"/>
      <c r="EQ852" s="92"/>
      <c r="ER852" s="92"/>
      <c r="ES852" s="92"/>
      <c r="ET852" s="192"/>
      <c r="EU852" s="92"/>
      <c r="EV852" s="92"/>
      <c r="EW852" s="92"/>
      <c r="EX852" s="92"/>
      <c r="EY852" s="92"/>
      <c r="EZ852" s="92"/>
      <c r="FA852" s="92"/>
      <c r="FB852" s="92"/>
      <c r="FC852" s="92"/>
      <c r="FD852" s="92"/>
      <c r="FE852" s="92"/>
      <c r="FF852" s="92"/>
      <c r="FG852" s="92"/>
      <c r="FH852" s="92"/>
      <c r="FI852" s="92"/>
      <c r="FJ852" s="92"/>
      <c r="FK852" s="92"/>
      <c r="FL852" s="206">
        <v>44876</v>
      </c>
      <c r="FM852" s="92"/>
      <c r="FN852" s="98">
        <v>44906</v>
      </c>
      <c r="FO852" s="92"/>
      <c r="FP852" s="92" t="s">
        <v>807</v>
      </c>
      <c r="FQ852" s="92" t="s">
        <v>807</v>
      </c>
      <c r="FR852" s="92" t="s">
        <v>807</v>
      </c>
      <c r="FS852" s="92" t="s">
        <v>807</v>
      </c>
      <c r="FT852" s="92" t="s">
        <v>807</v>
      </c>
      <c r="FU852" s="92" t="s">
        <v>2227</v>
      </c>
      <c r="GM852" s="92"/>
    </row>
    <row r="853" spans="1:195" s="75" customFormat="1" x14ac:dyDescent="0.25">
      <c r="A853" s="127">
        <v>2022</v>
      </c>
      <c r="B853" s="76">
        <v>44926</v>
      </c>
      <c r="C853" s="127" t="s">
        <v>121</v>
      </c>
      <c r="D853" s="127" t="s">
        <v>122</v>
      </c>
      <c r="E853" s="85" t="s">
        <v>123</v>
      </c>
      <c r="F853" s="77">
        <f t="shared" si="558"/>
        <v>852</v>
      </c>
      <c r="G853" s="127" t="s">
        <v>1586</v>
      </c>
      <c r="H853" s="184">
        <v>86</v>
      </c>
      <c r="I853" s="85" t="s">
        <v>797</v>
      </c>
      <c r="J853" s="138" t="s">
        <v>800</v>
      </c>
      <c r="K853" s="77" t="str">
        <f>VLOOKUP(J853,[1]CodMpios!$B$1075:$E$1087,4,FALSE)</f>
        <v>86001 - Mocoa</v>
      </c>
      <c r="L853" s="77" t="str">
        <f>VLOOKUP($J853,[1]Coord_Mpios_X_Y!$B$102:$K$114,9,FALSE)</f>
        <v>1,228574994655</v>
      </c>
      <c r="M853" s="77" t="str">
        <f>VLOOKUP($J853,[1]Coord_Mpios_X_Y!$B$102:$K$114,10,FALSE)</f>
        <v>-76,684362183288</v>
      </c>
      <c r="N853" s="85" t="s">
        <v>1784</v>
      </c>
      <c r="O853" s="85" t="s">
        <v>1776</v>
      </c>
      <c r="P853" s="218"/>
      <c r="Q853" s="85" t="s">
        <v>126</v>
      </c>
      <c r="R853" s="215">
        <v>3369804</v>
      </c>
      <c r="S853" s="62" t="str">
        <f t="shared" si="539"/>
        <v>CC3369804</v>
      </c>
      <c r="T853" s="85" t="s">
        <v>425</v>
      </c>
      <c r="U853" s="85" t="s">
        <v>2228</v>
      </c>
      <c r="V853" s="85" t="s">
        <v>1196</v>
      </c>
      <c r="W853" s="85"/>
      <c r="X853" s="115">
        <v>18234</v>
      </c>
      <c r="Y853" s="89">
        <f t="shared" si="555"/>
        <v>49</v>
      </c>
      <c r="Z853" s="63">
        <f>VLOOKUP($Y853,[1]Edades!$A$3:$H$153,4,FALSE)</f>
        <v>5</v>
      </c>
      <c r="AA853" s="63" t="str">
        <f>VLOOKUP($Y853,[1]Edades!$A$3:$H$153,6,FALSE)</f>
        <v>5 - Adultez</v>
      </c>
      <c r="AB853" s="63">
        <f>VLOOKUP($Y853,[1]Edades!$A$3:$H$153,7,FALSE)</f>
        <v>10</v>
      </c>
      <c r="AC853" s="63" t="str">
        <f>VLOOKUP($Y853,[1]Edades!$A$3:$H$153,8,FALSE)</f>
        <v>45-49</v>
      </c>
      <c r="AD853" s="214" t="s">
        <v>1589</v>
      </c>
      <c r="AE853" s="85">
        <v>1</v>
      </c>
      <c r="AF853" s="85" t="s">
        <v>807</v>
      </c>
      <c r="AG853" s="85"/>
      <c r="AH853" s="85" t="s">
        <v>807</v>
      </c>
      <c r="AI853" s="85" t="s">
        <v>2236</v>
      </c>
      <c r="AJ853" s="85" t="s">
        <v>807</v>
      </c>
      <c r="AK853" s="85" t="s">
        <v>1784</v>
      </c>
      <c r="AL853" s="85" t="s">
        <v>1600</v>
      </c>
      <c r="AM853" s="85" t="s">
        <v>1786</v>
      </c>
      <c r="AN853" s="85" t="s">
        <v>131</v>
      </c>
      <c r="AO853" s="85" t="s">
        <v>131</v>
      </c>
      <c r="AP853" s="85" t="s">
        <v>131</v>
      </c>
      <c r="AQ853" s="75" t="s">
        <v>1841</v>
      </c>
      <c r="AR853" s="53" t="str">
        <f t="shared" si="556"/>
        <v>86001 - Mocoa</v>
      </c>
      <c r="AS853" s="85"/>
      <c r="AT853" s="85">
        <v>3123939400</v>
      </c>
      <c r="AU853" s="85" t="s">
        <v>1219</v>
      </c>
      <c r="AV853" s="85"/>
      <c r="AW853" s="85"/>
      <c r="AX853" s="85"/>
      <c r="AY853" s="85"/>
      <c r="AZ853" s="85"/>
      <c r="BA853" s="85">
        <v>86</v>
      </c>
      <c r="BB853" s="85" t="s">
        <v>1778</v>
      </c>
      <c r="BC853" s="85"/>
      <c r="BD853" s="85" t="s">
        <v>1655</v>
      </c>
      <c r="BE853" s="89">
        <v>860010017201</v>
      </c>
      <c r="BF853" s="49" t="s">
        <v>1079</v>
      </c>
      <c r="BG853" s="85" t="s">
        <v>2215</v>
      </c>
      <c r="BH853" s="184" t="s">
        <v>1780</v>
      </c>
      <c r="BI853" s="85">
        <v>4201616</v>
      </c>
      <c r="BJ853" s="85"/>
      <c r="BK853" s="85"/>
      <c r="BL853" s="85" t="s">
        <v>807</v>
      </c>
      <c r="BM853" s="184" t="s">
        <v>130</v>
      </c>
      <c r="BN853" s="184" t="s">
        <v>132</v>
      </c>
      <c r="BO853" s="184">
        <v>0</v>
      </c>
      <c r="BP853" s="184" t="s">
        <v>132</v>
      </c>
      <c r="BQ853" s="184" t="s">
        <v>132</v>
      </c>
      <c r="BR853" s="85" t="s">
        <v>1676</v>
      </c>
      <c r="BS853" s="184" t="s">
        <v>132</v>
      </c>
      <c r="BT853" s="206">
        <v>44880</v>
      </c>
      <c r="BU853" s="184" t="s">
        <v>1677</v>
      </c>
      <c r="BV853" s="85" t="s">
        <v>130</v>
      </c>
      <c r="BW853" s="85" t="s">
        <v>1850</v>
      </c>
      <c r="BX853" s="85" t="s">
        <v>1782</v>
      </c>
      <c r="BY853" s="85" t="s">
        <v>132</v>
      </c>
      <c r="BZ853" s="85" t="s">
        <v>130</v>
      </c>
      <c r="CA853" s="85" t="s">
        <v>132</v>
      </c>
      <c r="CB853" s="85" t="s">
        <v>131</v>
      </c>
      <c r="CC853" s="85"/>
      <c r="CD853" s="85"/>
      <c r="CE853" s="184" t="s">
        <v>1681</v>
      </c>
      <c r="CF853" s="80" t="str">
        <f t="shared" si="561"/>
        <v>HTA</v>
      </c>
      <c r="CG853" s="92">
        <v>58</v>
      </c>
      <c r="CH853" s="92">
        <v>165</v>
      </c>
      <c r="CI853" s="50">
        <f t="shared" si="562"/>
        <v>21.30394857667585</v>
      </c>
      <c r="CJ853" s="18" t="str">
        <f t="shared" si="563"/>
        <v>NORMAL</v>
      </c>
      <c r="CK853" s="95" t="e">
        <f>Hoja1!L855</f>
        <v>#DIV/0!</v>
      </c>
      <c r="CL853" s="10" t="s">
        <v>807</v>
      </c>
      <c r="CM853" s="206">
        <v>44880</v>
      </c>
      <c r="CN853" s="92"/>
      <c r="CO853" s="92">
        <v>1</v>
      </c>
      <c r="CP853" s="206">
        <v>44880</v>
      </c>
      <c r="CQ853" s="75">
        <v>2</v>
      </c>
      <c r="CR853" s="65" t="s">
        <v>1222</v>
      </c>
      <c r="CS853" s="148">
        <v>0</v>
      </c>
      <c r="CT853" s="148" t="s">
        <v>131</v>
      </c>
      <c r="CU853" s="148" t="s">
        <v>132</v>
      </c>
      <c r="CV853" s="92"/>
      <c r="CW853" s="92">
        <v>130</v>
      </c>
      <c r="CX853" s="92">
        <v>90</v>
      </c>
      <c r="CY853" s="75" t="s">
        <v>807</v>
      </c>
      <c r="CZ853" s="92" t="s">
        <v>130</v>
      </c>
      <c r="DA853" s="92" t="s">
        <v>132</v>
      </c>
      <c r="DB853" s="92">
        <v>0</v>
      </c>
      <c r="DC853" s="75" t="str">
        <f t="shared" si="542"/>
        <v/>
      </c>
      <c r="DD853" s="16" t="str">
        <f t="shared" si="543"/>
        <v/>
      </c>
      <c r="DE853" s="16" t="str">
        <f t="shared" si="544"/>
        <v/>
      </c>
      <c r="DF853" s="16" t="str">
        <f t="shared" si="559"/>
        <v/>
      </c>
      <c r="DG853" s="16" t="str">
        <f t="shared" si="557"/>
        <v xml:space="preserve"> +  +  + </v>
      </c>
      <c r="DH853" s="16" t="str">
        <f>E853</f>
        <v>HTA</v>
      </c>
      <c r="DI853" s="92"/>
      <c r="DJ853" s="75" t="str">
        <f t="shared" si="546"/>
        <v>NO</v>
      </c>
      <c r="DL853" s="92"/>
      <c r="DM853" s="92"/>
      <c r="DN853" s="75" t="str">
        <f t="shared" si="547"/>
        <v>NO</v>
      </c>
      <c r="DO853" s="92"/>
      <c r="DP853" s="75" t="str">
        <f t="shared" si="548"/>
        <v>NO</v>
      </c>
      <c r="DQ853" s="92"/>
      <c r="DR853" s="75" t="str">
        <f t="shared" si="549"/>
        <v>NO</v>
      </c>
      <c r="DS853" s="92"/>
      <c r="DT853" s="75" t="str">
        <f t="shared" si="550"/>
        <v>NO</v>
      </c>
      <c r="DU853" s="92"/>
      <c r="DV853" s="75" t="str">
        <f t="shared" si="551"/>
        <v>NO</v>
      </c>
      <c r="DW853" s="92"/>
      <c r="DX853" s="75" t="str">
        <f t="shared" si="552"/>
        <v>NO</v>
      </c>
      <c r="DY853" s="92"/>
      <c r="DZ853" s="75" t="str">
        <f t="shared" si="553"/>
        <v>NO</v>
      </c>
      <c r="EA853" s="92"/>
      <c r="EB853" s="75" t="str">
        <f t="shared" si="554"/>
        <v>NO</v>
      </c>
      <c r="EC853" s="92" t="s">
        <v>131</v>
      </c>
      <c r="ED853" s="92" t="s">
        <v>1530</v>
      </c>
      <c r="EE853" s="92"/>
      <c r="EF853" s="98" t="s">
        <v>807</v>
      </c>
      <c r="EG853" s="92"/>
      <c r="EH853" s="92"/>
      <c r="EI853" s="99" t="s">
        <v>807</v>
      </c>
      <c r="EJ853" s="99"/>
      <c r="EK853" s="92"/>
      <c r="EL853" s="92"/>
      <c r="EM853" s="100"/>
      <c r="EN853" s="92"/>
      <c r="EO853" s="92"/>
      <c r="EP853" s="92"/>
      <c r="EQ853" s="92"/>
      <c r="ER853" s="92"/>
      <c r="ES853" s="92"/>
      <c r="ET853" s="192"/>
      <c r="EU853" s="92"/>
      <c r="EV853" s="92"/>
      <c r="EW853" s="92"/>
      <c r="EX853" s="92"/>
      <c r="EY853" s="92"/>
      <c r="EZ853" s="92"/>
      <c r="FA853" s="92"/>
      <c r="FB853" s="92"/>
      <c r="FC853" s="92"/>
      <c r="FD853" s="92"/>
      <c r="FE853" s="92"/>
      <c r="FF853" s="92"/>
      <c r="FG853" s="92"/>
      <c r="FH853" s="92"/>
      <c r="FI853" s="92"/>
      <c r="FJ853" s="92"/>
      <c r="FK853" s="92"/>
      <c r="FL853" s="206">
        <v>44883</v>
      </c>
      <c r="FM853" s="92"/>
      <c r="FN853" s="98">
        <v>44913</v>
      </c>
      <c r="FO853" s="92"/>
      <c r="FP853" s="92" t="s">
        <v>807</v>
      </c>
      <c r="FQ853" s="92" t="s">
        <v>807</v>
      </c>
      <c r="FR853" s="92" t="s">
        <v>807</v>
      </c>
      <c r="FS853" s="92" t="s">
        <v>807</v>
      </c>
      <c r="FT853" s="92" t="s">
        <v>807</v>
      </c>
      <c r="FU853" s="92" t="s">
        <v>1915</v>
      </c>
      <c r="GM853" s="92"/>
    </row>
    <row r="854" spans="1:195" s="75" customFormat="1" x14ac:dyDescent="0.25">
      <c r="A854" s="127">
        <v>2022</v>
      </c>
      <c r="B854" s="76">
        <v>44926</v>
      </c>
      <c r="C854" s="127" t="s">
        <v>121</v>
      </c>
      <c r="D854" s="127" t="s">
        <v>122</v>
      </c>
      <c r="E854" s="85" t="s">
        <v>123</v>
      </c>
      <c r="F854" s="77">
        <f t="shared" si="558"/>
        <v>853</v>
      </c>
      <c r="G854" s="127" t="s">
        <v>1586</v>
      </c>
      <c r="H854" s="184">
        <v>86</v>
      </c>
      <c r="I854" s="85" t="s">
        <v>797</v>
      </c>
      <c r="J854" s="138" t="s">
        <v>800</v>
      </c>
      <c r="K854" s="77" t="str">
        <f>VLOOKUP(J854,[1]CodMpios!$B$1075:$E$1087,4,FALSE)</f>
        <v>86001 - Mocoa</v>
      </c>
      <c r="L854" s="77" t="str">
        <f>VLOOKUP($J854,[1]Coord_Mpios_X_Y!$B$102:$K$114,9,FALSE)</f>
        <v>1,228574994655</v>
      </c>
      <c r="M854" s="77" t="str">
        <f>VLOOKUP($J854,[1]Coord_Mpios_X_Y!$B$102:$K$114,10,FALSE)</f>
        <v>-76,684362183288</v>
      </c>
      <c r="N854" s="85" t="s">
        <v>1775</v>
      </c>
      <c r="O854" s="85" t="s">
        <v>1776</v>
      </c>
      <c r="P854" s="218"/>
      <c r="Q854" s="85" t="s">
        <v>126</v>
      </c>
      <c r="R854" s="215">
        <v>12988878</v>
      </c>
      <c r="S854" s="62" t="str">
        <f t="shared" si="539"/>
        <v>CC12988878</v>
      </c>
      <c r="T854" s="85" t="s">
        <v>663</v>
      </c>
      <c r="U854" s="85" t="s">
        <v>347</v>
      </c>
      <c r="V854" s="85" t="s">
        <v>286</v>
      </c>
      <c r="W854" s="85" t="s">
        <v>245</v>
      </c>
      <c r="X854" s="115">
        <v>24334</v>
      </c>
      <c r="Y854" s="89">
        <f t="shared" si="555"/>
        <v>66</v>
      </c>
      <c r="Z854" s="85"/>
      <c r="AA854" s="85"/>
      <c r="AB854" s="63">
        <f>VLOOKUP($Y854,[1]Edades!$A$3:$H$153,7,FALSE)</f>
        <v>14</v>
      </c>
      <c r="AC854" s="63" t="str">
        <f>VLOOKUP($Y854,[1]Edades!$A$3:$H$153,8,FALSE)</f>
        <v>65-69</v>
      </c>
      <c r="AD854" s="214" t="s">
        <v>1589</v>
      </c>
      <c r="AE854" s="85">
        <v>1</v>
      </c>
      <c r="AF854" s="85" t="s">
        <v>807</v>
      </c>
      <c r="AG854" s="85"/>
      <c r="AH854" s="85" t="s">
        <v>807</v>
      </c>
      <c r="AI854" s="85" t="s">
        <v>1595</v>
      </c>
      <c r="AJ854" s="85" t="s">
        <v>1591</v>
      </c>
      <c r="AK854" s="85" t="s">
        <v>1775</v>
      </c>
      <c r="AL854" s="85" t="s">
        <v>1601</v>
      </c>
      <c r="AM854" s="85" t="s">
        <v>1786</v>
      </c>
      <c r="AN854" s="85" t="s">
        <v>131</v>
      </c>
      <c r="AO854" s="85" t="s">
        <v>131</v>
      </c>
      <c r="AP854" s="85" t="s">
        <v>131</v>
      </c>
      <c r="AQ854" s="75" t="s">
        <v>1841</v>
      </c>
      <c r="AR854" s="53" t="str">
        <f t="shared" si="556"/>
        <v>86001 - Mocoa</v>
      </c>
      <c r="AS854" s="85"/>
      <c r="AT854" s="85">
        <v>3102302912</v>
      </c>
      <c r="AU854" s="85" t="s">
        <v>1219</v>
      </c>
      <c r="AV854" s="85"/>
      <c r="AW854" s="85"/>
      <c r="AX854" s="85"/>
      <c r="AY854" s="85"/>
      <c r="AZ854" s="85"/>
      <c r="BA854" s="85">
        <v>86</v>
      </c>
      <c r="BB854" s="85" t="s">
        <v>1778</v>
      </c>
      <c r="BC854" s="85"/>
      <c r="BD854" s="85" t="s">
        <v>1655</v>
      </c>
      <c r="BE854" s="89">
        <v>860010017201</v>
      </c>
      <c r="BF854" s="49" t="s">
        <v>1079</v>
      </c>
      <c r="BG854" s="85" t="s">
        <v>2215</v>
      </c>
      <c r="BH854" s="184" t="s">
        <v>1780</v>
      </c>
      <c r="BI854" s="85">
        <v>4201616</v>
      </c>
      <c r="BJ854" s="85"/>
      <c r="BK854" s="85"/>
      <c r="BL854" s="85" t="s">
        <v>807</v>
      </c>
      <c r="BM854" s="184" t="s">
        <v>130</v>
      </c>
      <c r="BN854" s="184" t="s">
        <v>132</v>
      </c>
      <c r="BO854" s="184">
        <v>0</v>
      </c>
      <c r="BP854" s="184" t="s">
        <v>132</v>
      </c>
      <c r="BQ854" s="184" t="s">
        <v>132</v>
      </c>
      <c r="BR854" s="85" t="s">
        <v>1676</v>
      </c>
      <c r="BS854" s="184" t="s">
        <v>132</v>
      </c>
      <c r="BT854" s="206">
        <v>44888</v>
      </c>
      <c r="BU854" s="184" t="s">
        <v>1677</v>
      </c>
      <c r="BV854" s="85" t="s">
        <v>130</v>
      </c>
      <c r="BW854" s="85" t="s">
        <v>1823</v>
      </c>
      <c r="BX854" s="85" t="s">
        <v>1782</v>
      </c>
      <c r="BY854" s="85" t="s">
        <v>132</v>
      </c>
      <c r="BZ854" s="85" t="s">
        <v>130</v>
      </c>
      <c r="CA854" s="85" t="s">
        <v>132</v>
      </c>
      <c r="CB854" s="85" t="s">
        <v>131</v>
      </c>
      <c r="CC854" s="85"/>
      <c r="CD854" s="85" t="s">
        <v>132</v>
      </c>
      <c r="CE854" s="184" t="s">
        <v>1681</v>
      </c>
      <c r="CF854" s="80" t="str">
        <f t="shared" si="561"/>
        <v>HTA</v>
      </c>
      <c r="CG854" s="92">
        <v>60</v>
      </c>
      <c r="CH854" s="92">
        <v>150</v>
      </c>
      <c r="CI854" s="50">
        <f t="shared" si="562"/>
        <v>26.666666666666668</v>
      </c>
      <c r="CJ854" s="18" t="str">
        <f t="shared" si="563"/>
        <v>SOBREPESO</v>
      </c>
      <c r="CK854" s="95" t="e">
        <f>Hoja1!L856</f>
        <v>#DIV/0!</v>
      </c>
      <c r="CL854" s="10" t="s">
        <v>807</v>
      </c>
      <c r="CM854" s="206">
        <v>44888</v>
      </c>
      <c r="CN854" s="92"/>
      <c r="CO854" s="92">
        <v>1</v>
      </c>
      <c r="CP854" s="206">
        <v>44888</v>
      </c>
      <c r="CQ854" s="75">
        <v>2</v>
      </c>
      <c r="CR854" s="65" t="s">
        <v>1222</v>
      </c>
      <c r="CS854" s="148">
        <v>0</v>
      </c>
      <c r="CT854" s="148" t="s">
        <v>131</v>
      </c>
      <c r="CU854" s="148" t="s">
        <v>132</v>
      </c>
      <c r="CV854" s="92"/>
      <c r="CW854" s="92">
        <v>140</v>
      </c>
      <c r="CX854" s="92">
        <v>90</v>
      </c>
      <c r="CY854" s="92" t="s">
        <v>131</v>
      </c>
      <c r="CZ854" s="92" t="s">
        <v>130</v>
      </c>
      <c r="DA854" s="92" t="s">
        <v>130</v>
      </c>
      <c r="DB854" s="92">
        <v>1</v>
      </c>
      <c r="DC854" s="75" t="str">
        <f t="shared" si="542"/>
        <v/>
      </c>
      <c r="DD854" s="16" t="str">
        <f t="shared" si="543"/>
        <v>PRESION ALTA</v>
      </c>
      <c r="DE854" s="16" t="str">
        <f t="shared" si="544"/>
        <v/>
      </c>
      <c r="DF854" s="16" t="str">
        <f t="shared" si="559"/>
        <v/>
      </c>
      <c r="DG854" s="16" t="str">
        <f t="shared" si="557"/>
        <v xml:space="preserve"> + PRESION ALTA +  + </v>
      </c>
      <c r="DH854" s="16" t="str">
        <f>VLOOKUP(DG854,Hoja3!$A$19:$B$41,2,FALSE)</f>
        <v>PRESION ALTA</v>
      </c>
      <c r="DI854" s="92"/>
      <c r="DJ854" s="75" t="str">
        <f t="shared" si="546"/>
        <v>NO</v>
      </c>
      <c r="DL854" s="92"/>
      <c r="DM854" s="92"/>
      <c r="DN854" s="75" t="str">
        <f t="shared" si="547"/>
        <v>NO</v>
      </c>
      <c r="DO854" s="92"/>
      <c r="DP854" s="75" t="str">
        <f t="shared" si="548"/>
        <v>NO</v>
      </c>
      <c r="DQ854" s="92"/>
      <c r="DR854" s="75" t="str">
        <f t="shared" si="549"/>
        <v>NO</v>
      </c>
      <c r="DS854" s="92"/>
      <c r="DT854" s="75" t="str">
        <f t="shared" si="550"/>
        <v>NO</v>
      </c>
      <c r="DU854" s="92"/>
      <c r="DV854" s="75" t="str">
        <f t="shared" si="551"/>
        <v>NO</v>
      </c>
      <c r="DW854" s="92"/>
      <c r="DX854" s="75" t="str">
        <f t="shared" si="552"/>
        <v>NO</v>
      </c>
      <c r="DY854" s="92"/>
      <c r="DZ854" s="75" t="str">
        <f t="shared" si="553"/>
        <v>NO</v>
      </c>
      <c r="EA854" s="92"/>
      <c r="EB854" s="75" t="str">
        <f t="shared" si="554"/>
        <v>NO</v>
      </c>
      <c r="EC854" s="98" t="s">
        <v>807</v>
      </c>
      <c r="ED854" s="98" t="s">
        <v>807</v>
      </c>
      <c r="EE854" s="92"/>
      <c r="EF854" s="98" t="s">
        <v>807</v>
      </c>
      <c r="EG854" s="92"/>
      <c r="EH854" s="92"/>
      <c r="EI854" s="99" t="s">
        <v>807</v>
      </c>
      <c r="EJ854" s="99"/>
      <c r="EK854" s="92"/>
      <c r="EL854" s="92"/>
      <c r="EM854" s="100"/>
      <c r="EN854" s="92"/>
      <c r="EO854" s="92"/>
      <c r="EP854" s="92"/>
      <c r="EQ854" s="92"/>
      <c r="ER854" s="92"/>
      <c r="ES854" s="92"/>
      <c r="ET854" s="192"/>
      <c r="EU854" s="92"/>
      <c r="EV854" s="92"/>
      <c r="EW854" s="92"/>
      <c r="EX854" s="92"/>
      <c r="EY854" s="92"/>
      <c r="EZ854" s="92"/>
      <c r="FA854" s="92"/>
      <c r="FB854" s="92"/>
      <c r="FC854" s="92"/>
      <c r="FD854" s="92"/>
      <c r="FE854" s="92"/>
      <c r="FF854" s="92"/>
      <c r="FG854" s="92"/>
      <c r="FH854" s="92"/>
      <c r="FI854" s="92"/>
      <c r="FJ854" s="92"/>
      <c r="FK854" s="92"/>
      <c r="FL854" s="206">
        <v>44888</v>
      </c>
      <c r="FM854" s="92"/>
      <c r="FN854" s="98">
        <v>44918</v>
      </c>
      <c r="FO854" s="92"/>
      <c r="FP854" s="92" t="s">
        <v>807</v>
      </c>
      <c r="FQ854" s="92" t="s">
        <v>807</v>
      </c>
      <c r="FR854" s="92" t="s">
        <v>807</v>
      </c>
      <c r="FS854" s="92" t="s">
        <v>807</v>
      </c>
      <c r="FT854" s="92" t="s">
        <v>807</v>
      </c>
      <c r="FU854" s="92" t="s">
        <v>1915</v>
      </c>
      <c r="GM854" s="92"/>
    </row>
    <row r="855" spans="1:195" s="75" customFormat="1" x14ac:dyDescent="0.25">
      <c r="A855" s="127">
        <v>2022</v>
      </c>
      <c r="B855" s="76">
        <v>44926</v>
      </c>
      <c r="C855" s="127" t="s">
        <v>121</v>
      </c>
      <c r="D855" s="127" t="s">
        <v>122</v>
      </c>
      <c r="E855" s="85" t="s">
        <v>1475</v>
      </c>
      <c r="F855" s="77">
        <f t="shared" si="558"/>
        <v>854</v>
      </c>
      <c r="G855" s="127" t="s">
        <v>1586</v>
      </c>
      <c r="H855" s="184">
        <v>86</v>
      </c>
      <c r="I855" s="85" t="s">
        <v>797</v>
      </c>
      <c r="J855" s="138" t="s">
        <v>800</v>
      </c>
      <c r="K855" s="77" t="str">
        <f>VLOOKUP(J855,[1]CodMpios!$B$1075:$E$1087,4,FALSE)</f>
        <v>86001 - Mocoa</v>
      </c>
      <c r="L855" s="77" t="str">
        <f>VLOOKUP($J855,[1]Coord_Mpios_X_Y!$B$102:$K$114,9,FALSE)</f>
        <v>1,228574994655</v>
      </c>
      <c r="M855" s="77" t="str">
        <f>VLOOKUP($J855,[1]Coord_Mpios_X_Y!$B$102:$K$114,10,FALSE)</f>
        <v>-76,684362183288</v>
      </c>
      <c r="N855" s="85" t="s">
        <v>1784</v>
      </c>
      <c r="O855" s="85" t="s">
        <v>1776</v>
      </c>
      <c r="P855" s="218"/>
      <c r="Q855" s="85" t="s">
        <v>126</v>
      </c>
      <c r="R855" s="215">
        <v>27476305</v>
      </c>
      <c r="S855" s="62" t="str">
        <f t="shared" si="539"/>
        <v>CC27476305</v>
      </c>
      <c r="T855" s="85" t="s">
        <v>189</v>
      </c>
      <c r="U855" s="85" t="s">
        <v>133</v>
      </c>
      <c r="V855" s="85" t="s">
        <v>803</v>
      </c>
      <c r="W855" s="85" t="s">
        <v>2229</v>
      </c>
      <c r="X855" s="115">
        <v>16307</v>
      </c>
      <c r="Y855" s="89">
        <f t="shared" si="555"/>
        <v>44</v>
      </c>
      <c r="Z855" s="85">
        <v>6</v>
      </c>
      <c r="AA855" s="85" t="s">
        <v>2219</v>
      </c>
      <c r="AB855" s="63">
        <f>VLOOKUP($Y855,[1]Edades!$A$3:$H$153,7,FALSE)</f>
        <v>9</v>
      </c>
      <c r="AC855" s="63" t="str">
        <f>VLOOKUP($Y855,[1]Edades!$A$3:$H$153,8,FALSE)</f>
        <v>40-44</v>
      </c>
      <c r="AD855" s="91" t="s">
        <v>1590</v>
      </c>
      <c r="AE855" s="85">
        <v>2</v>
      </c>
      <c r="AF855" s="85" t="s">
        <v>807</v>
      </c>
      <c r="AG855" s="85"/>
      <c r="AH855" s="85" t="s">
        <v>807</v>
      </c>
      <c r="AI855" s="85" t="s">
        <v>2237</v>
      </c>
      <c r="AJ855" s="85" t="s">
        <v>807</v>
      </c>
      <c r="AK855" s="85" t="s">
        <v>1784</v>
      </c>
      <c r="AL855" s="85" t="s">
        <v>1600</v>
      </c>
      <c r="AM855" s="85" t="s">
        <v>1786</v>
      </c>
      <c r="AN855" s="85" t="s">
        <v>131</v>
      </c>
      <c r="AO855" s="85" t="s">
        <v>131</v>
      </c>
      <c r="AP855" s="85" t="s">
        <v>131</v>
      </c>
      <c r="AQ855" s="75" t="s">
        <v>1841</v>
      </c>
      <c r="AR855" s="53" t="str">
        <f t="shared" si="556"/>
        <v>86001 - Mocoa</v>
      </c>
      <c r="AS855" s="85"/>
      <c r="AT855" s="85">
        <v>3137291793</v>
      </c>
      <c r="AU855" s="85" t="s">
        <v>807</v>
      </c>
      <c r="AV855" s="85"/>
      <c r="AW855" s="85"/>
      <c r="AX855" s="85"/>
      <c r="AY855" s="85"/>
      <c r="AZ855" s="85"/>
      <c r="BA855" s="85">
        <v>86</v>
      </c>
      <c r="BB855" s="85" t="s">
        <v>1778</v>
      </c>
      <c r="BC855" s="85"/>
      <c r="BD855" s="85" t="s">
        <v>1669</v>
      </c>
      <c r="BE855" s="89">
        <v>860010017201</v>
      </c>
      <c r="BF855" s="49" t="s">
        <v>1079</v>
      </c>
      <c r="BG855" s="85" t="s">
        <v>2215</v>
      </c>
      <c r="BH855" s="184" t="s">
        <v>1780</v>
      </c>
      <c r="BI855" s="85">
        <v>4201616</v>
      </c>
      <c r="BJ855" s="85"/>
      <c r="BK855" s="85"/>
      <c r="BL855" s="85" t="s">
        <v>807</v>
      </c>
      <c r="BM855" s="184" t="s">
        <v>130</v>
      </c>
      <c r="BN855" s="184" t="s">
        <v>132</v>
      </c>
      <c r="BO855" s="184">
        <v>0</v>
      </c>
      <c r="BP855" s="184" t="s">
        <v>132</v>
      </c>
      <c r="BQ855" s="184" t="s">
        <v>132</v>
      </c>
      <c r="BR855" s="85" t="s">
        <v>1676</v>
      </c>
      <c r="BS855" s="184" t="s">
        <v>132</v>
      </c>
      <c r="BT855" s="206">
        <v>44886</v>
      </c>
      <c r="BU855" s="184" t="s">
        <v>1677</v>
      </c>
      <c r="BV855" s="85" t="s">
        <v>130</v>
      </c>
      <c r="BW855" s="85" t="s">
        <v>1850</v>
      </c>
      <c r="BX855" s="216" t="s">
        <v>1838</v>
      </c>
      <c r="BY855" s="85" t="s">
        <v>132</v>
      </c>
      <c r="BZ855" s="85" t="s">
        <v>130</v>
      </c>
      <c r="CA855" s="85" t="s">
        <v>132</v>
      </c>
      <c r="CB855" s="216" t="s">
        <v>2230</v>
      </c>
      <c r="CC855" s="85" t="s">
        <v>132</v>
      </c>
      <c r="CD855" s="85"/>
      <c r="CE855" s="184" t="s">
        <v>1681</v>
      </c>
      <c r="CF855" s="80" t="str">
        <f t="shared" si="561"/>
        <v>HTA + DM</v>
      </c>
      <c r="CG855" s="92">
        <v>62</v>
      </c>
      <c r="CH855" s="92">
        <v>155</v>
      </c>
      <c r="CI855" s="50">
        <f t="shared" si="562"/>
        <v>25.806451612903224</v>
      </c>
      <c r="CJ855" s="18" t="str">
        <f t="shared" si="563"/>
        <v>SOBREPESO</v>
      </c>
      <c r="CK855" s="95" t="e">
        <f>Hoja1!L857</f>
        <v>#DIV/0!</v>
      </c>
      <c r="CL855" s="10" t="s">
        <v>807</v>
      </c>
      <c r="CM855" s="206">
        <v>44886</v>
      </c>
      <c r="CN855" s="92"/>
      <c r="CO855" s="92">
        <v>1</v>
      </c>
      <c r="CP855" s="206">
        <v>44886</v>
      </c>
      <c r="CQ855" s="92">
        <v>1</v>
      </c>
      <c r="CR855" s="65" t="s">
        <v>1221</v>
      </c>
      <c r="CS855" s="75">
        <v>1</v>
      </c>
      <c r="CT855" s="110" t="s">
        <v>1707</v>
      </c>
      <c r="CU855" s="148" t="s">
        <v>132</v>
      </c>
      <c r="CV855" s="92"/>
      <c r="CW855" s="92">
        <v>120</v>
      </c>
      <c r="CX855" s="92">
        <v>80</v>
      </c>
      <c r="CY855" s="92" t="s">
        <v>130</v>
      </c>
      <c r="CZ855" s="92" t="s">
        <v>132</v>
      </c>
      <c r="DA855" s="92" t="s">
        <v>130</v>
      </c>
      <c r="DB855" s="92">
        <v>1</v>
      </c>
      <c r="DC855" s="75" t="str">
        <f t="shared" si="542"/>
        <v/>
      </c>
      <c r="DD855" s="16" t="str">
        <f t="shared" si="543"/>
        <v/>
      </c>
      <c r="DE855" s="16" t="str">
        <f t="shared" si="544"/>
        <v/>
      </c>
      <c r="DF855" s="16" t="str">
        <f t="shared" si="559"/>
        <v/>
      </c>
      <c r="DG855" s="16" t="str">
        <f t="shared" si="557"/>
        <v xml:space="preserve"> +  +  + </v>
      </c>
      <c r="DH855" s="16" t="str">
        <f t="shared" ref="DH855:DH857" si="564">E855</f>
        <v>HTA + DM</v>
      </c>
      <c r="DI855" s="92"/>
      <c r="DJ855" s="75" t="str">
        <f t="shared" si="546"/>
        <v>NO</v>
      </c>
      <c r="DL855" s="92"/>
      <c r="DM855" s="92"/>
      <c r="DN855" s="75" t="str">
        <f t="shared" si="547"/>
        <v>NO</v>
      </c>
      <c r="DO855" s="92"/>
      <c r="DP855" s="75" t="str">
        <f t="shared" si="548"/>
        <v>NO</v>
      </c>
      <c r="DQ855" s="92"/>
      <c r="DR855" s="75" t="str">
        <f t="shared" si="549"/>
        <v>NO</v>
      </c>
      <c r="DS855" s="92"/>
      <c r="DT855" s="75" t="str">
        <f t="shared" si="550"/>
        <v>NO</v>
      </c>
      <c r="DU855" s="92"/>
      <c r="DV855" s="75" t="str">
        <f t="shared" si="551"/>
        <v>NO</v>
      </c>
      <c r="DW855" s="92"/>
      <c r="DX855" s="75" t="str">
        <f t="shared" si="552"/>
        <v>NO</v>
      </c>
      <c r="DY855" s="92"/>
      <c r="DZ855" s="75" t="str">
        <f t="shared" si="553"/>
        <v>NO</v>
      </c>
      <c r="EA855" s="92"/>
      <c r="EB855" s="75" t="str">
        <f t="shared" si="554"/>
        <v>NO</v>
      </c>
      <c r="EC855" s="98" t="s">
        <v>807</v>
      </c>
      <c r="ED855" s="92" t="s">
        <v>1530</v>
      </c>
      <c r="EE855" s="92"/>
      <c r="EF855" s="98" t="s">
        <v>807</v>
      </c>
      <c r="EG855" s="92"/>
      <c r="EH855" s="92"/>
      <c r="EI855" s="99" t="s">
        <v>807</v>
      </c>
      <c r="EJ855" s="99"/>
      <c r="EK855" s="92"/>
      <c r="EL855" s="92"/>
      <c r="EM855" s="100"/>
      <c r="EN855" s="92"/>
      <c r="EO855" s="92"/>
      <c r="EP855" s="92"/>
      <c r="EQ855" s="92"/>
      <c r="ER855" s="92"/>
      <c r="ES855" s="92"/>
      <c r="ET855" s="192"/>
      <c r="EU855" s="92"/>
      <c r="EV855" s="92"/>
      <c r="EW855" s="92"/>
      <c r="EX855" s="92"/>
      <c r="EY855" s="92"/>
      <c r="EZ855" s="92"/>
      <c r="FA855" s="92"/>
      <c r="FB855" s="92"/>
      <c r="FC855" s="92"/>
      <c r="FD855" s="92"/>
      <c r="FE855" s="92"/>
      <c r="FF855" s="92"/>
      <c r="FG855" s="92"/>
      <c r="FH855" s="92"/>
      <c r="FI855" s="92"/>
      <c r="FJ855" s="92"/>
      <c r="FK855" s="92"/>
      <c r="FL855" s="206">
        <v>44886</v>
      </c>
      <c r="FM855" s="92"/>
      <c r="FN855" s="98">
        <v>44978</v>
      </c>
      <c r="FO855" s="92"/>
      <c r="FP855" s="92" t="s">
        <v>807</v>
      </c>
      <c r="FQ855" s="92" t="s">
        <v>807</v>
      </c>
      <c r="FR855" s="92" t="s">
        <v>807</v>
      </c>
      <c r="FS855" s="92" t="s">
        <v>807</v>
      </c>
      <c r="FT855" s="92" t="s">
        <v>807</v>
      </c>
      <c r="FU855" s="92" t="s">
        <v>1915</v>
      </c>
      <c r="GM855" s="92"/>
    </row>
    <row r="856" spans="1:195" s="75" customFormat="1" x14ac:dyDescent="0.25">
      <c r="A856" s="127">
        <v>2022</v>
      </c>
      <c r="B856" s="76">
        <v>44926</v>
      </c>
      <c r="C856" s="127" t="s">
        <v>121</v>
      </c>
      <c r="D856" s="127" t="s">
        <v>122</v>
      </c>
      <c r="E856" s="85" t="s">
        <v>123</v>
      </c>
      <c r="F856" s="77">
        <f t="shared" si="558"/>
        <v>855</v>
      </c>
      <c r="G856" s="127" t="s">
        <v>1586</v>
      </c>
      <c r="H856" s="184">
        <v>86</v>
      </c>
      <c r="I856" s="85" t="s">
        <v>797</v>
      </c>
      <c r="J856" s="138" t="s">
        <v>800</v>
      </c>
      <c r="K856" s="77" t="str">
        <f>VLOOKUP(J856,[1]CodMpios!$B$1075:$E$1087,4,FALSE)</f>
        <v>86001 - Mocoa</v>
      </c>
      <c r="L856" s="77" t="str">
        <f>VLOOKUP($J856,[1]Coord_Mpios_X_Y!$B$102:$K$114,9,FALSE)</f>
        <v>1,228574994655</v>
      </c>
      <c r="M856" s="77" t="str">
        <f>VLOOKUP($J856,[1]Coord_Mpios_X_Y!$B$102:$K$114,10,FALSE)</f>
        <v>-76,684362183288</v>
      </c>
      <c r="N856" s="86" t="s">
        <v>807</v>
      </c>
      <c r="O856" s="85" t="s">
        <v>1776</v>
      </c>
      <c r="P856" s="218"/>
      <c r="Q856" s="85" t="s">
        <v>126</v>
      </c>
      <c r="R856" s="215">
        <v>5299414</v>
      </c>
      <c r="S856" s="62" t="str">
        <f t="shared" si="539"/>
        <v>CC5299414</v>
      </c>
      <c r="T856" s="85" t="s">
        <v>2231</v>
      </c>
      <c r="U856" s="85" t="s">
        <v>2232</v>
      </c>
      <c r="V856" s="85" t="s">
        <v>211</v>
      </c>
      <c r="W856" s="85" t="s">
        <v>500</v>
      </c>
      <c r="X856" s="115">
        <v>26434</v>
      </c>
      <c r="Y856" s="89">
        <f t="shared" si="555"/>
        <v>72</v>
      </c>
      <c r="Z856" s="85">
        <v>5</v>
      </c>
      <c r="AA856" s="85" t="s">
        <v>1783</v>
      </c>
      <c r="AB856" s="63">
        <f>VLOOKUP($Y856,[1]Edades!$A$3:$H$153,7,FALSE)</f>
        <v>15</v>
      </c>
      <c r="AC856" s="63" t="str">
        <f>VLOOKUP($Y856,[1]Edades!$A$3:$H$153,8,FALSE)</f>
        <v>70-74</v>
      </c>
      <c r="AD856" s="214" t="s">
        <v>1589</v>
      </c>
      <c r="AE856" s="85">
        <v>1</v>
      </c>
      <c r="AF856" s="85" t="s">
        <v>807</v>
      </c>
      <c r="AG856" s="85"/>
      <c r="AH856" s="85" t="s">
        <v>807</v>
      </c>
      <c r="AI856" s="85" t="s">
        <v>1595</v>
      </c>
      <c r="AJ856" s="85" t="s">
        <v>1591</v>
      </c>
      <c r="AK856" s="85" t="s">
        <v>1775</v>
      </c>
      <c r="AL856" s="85" t="s">
        <v>1600</v>
      </c>
      <c r="AM856" s="85" t="s">
        <v>1786</v>
      </c>
      <c r="AN856" s="85" t="s">
        <v>131</v>
      </c>
      <c r="AO856" s="85" t="s">
        <v>131</v>
      </c>
      <c r="AP856" s="85" t="s">
        <v>131</v>
      </c>
      <c r="AQ856" s="75" t="s">
        <v>1841</v>
      </c>
      <c r="AR856" s="53" t="str">
        <f t="shared" si="556"/>
        <v>86001 - Mocoa</v>
      </c>
      <c r="AS856" s="85" t="s">
        <v>2184</v>
      </c>
      <c r="AT856" s="85">
        <v>3209394678</v>
      </c>
      <c r="AU856" s="85" t="s">
        <v>807</v>
      </c>
      <c r="AV856" s="85"/>
      <c r="AW856" s="85"/>
      <c r="AX856" s="85"/>
      <c r="AY856" s="85"/>
      <c r="AZ856" s="85"/>
      <c r="BA856" s="85">
        <v>86</v>
      </c>
      <c r="BB856" s="85" t="s">
        <v>1778</v>
      </c>
      <c r="BC856" s="85"/>
      <c r="BD856" s="85" t="s">
        <v>2184</v>
      </c>
      <c r="BE856" s="89">
        <v>860010017201</v>
      </c>
      <c r="BF856" s="49" t="s">
        <v>1079</v>
      </c>
      <c r="BG856" s="85" t="s">
        <v>2215</v>
      </c>
      <c r="BH856" s="184" t="s">
        <v>1780</v>
      </c>
      <c r="BI856" s="85">
        <v>4201616</v>
      </c>
      <c r="BJ856" s="85"/>
      <c r="BK856" s="85"/>
      <c r="BL856" s="85" t="s">
        <v>807</v>
      </c>
      <c r="BM856" s="184" t="s">
        <v>130</v>
      </c>
      <c r="BN856" s="184" t="s">
        <v>132</v>
      </c>
      <c r="BO856" s="184">
        <v>0</v>
      </c>
      <c r="BP856" s="184" t="s">
        <v>132</v>
      </c>
      <c r="BQ856" s="184" t="s">
        <v>132</v>
      </c>
      <c r="BR856" s="85" t="s">
        <v>1676</v>
      </c>
      <c r="BS856" s="184" t="s">
        <v>132</v>
      </c>
      <c r="BT856" s="206">
        <v>44869</v>
      </c>
      <c r="BU856" s="184" t="s">
        <v>1677</v>
      </c>
      <c r="BV856" s="85" t="s">
        <v>130</v>
      </c>
      <c r="BW856" s="85" t="s">
        <v>1682</v>
      </c>
      <c r="BX856" s="85"/>
      <c r="BY856" s="85" t="s">
        <v>132</v>
      </c>
      <c r="BZ856" s="85" t="s">
        <v>130</v>
      </c>
      <c r="CA856" s="85" t="s">
        <v>130</v>
      </c>
      <c r="CB856" s="85" t="s">
        <v>131</v>
      </c>
      <c r="CC856" s="85"/>
      <c r="CD856" s="85" t="s">
        <v>1936</v>
      </c>
      <c r="CE856" s="184" t="s">
        <v>1681</v>
      </c>
      <c r="CF856" s="80" t="str">
        <f t="shared" si="561"/>
        <v>HTA</v>
      </c>
      <c r="CG856" s="92"/>
      <c r="CH856" s="92"/>
      <c r="CI856" s="50" t="e">
        <f t="shared" si="562"/>
        <v>#DIV/0!</v>
      </c>
      <c r="CJ856" s="18" t="str">
        <f t="shared" si="563"/>
        <v>SIN DATO</v>
      </c>
      <c r="CK856" s="95" t="e">
        <f>Hoja1!L858</f>
        <v>#DIV/0!</v>
      </c>
      <c r="CL856" s="10" t="s">
        <v>807</v>
      </c>
      <c r="CM856" s="206">
        <v>44869</v>
      </c>
      <c r="CN856" s="92"/>
      <c r="CO856" s="92">
        <v>1</v>
      </c>
      <c r="CP856" s="206">
        <v>44869</v>
      </c>
      <c r="CQ856" s="75">
        <v>2</v>
      </c>
      <c r="CR856" s="65" t="s">
        <v>1222</v>
      </c>
      <c r="CS856" s="148">
        <v>0</v>
      </c>
      <c r="CT856" s="148" t="s">
        <v>131</v>
      </c>
      <c r="CU856" s="148" t="s">
        <v>132</v>
      </c>
      <c r="CV856" s="92"/>
      <c r="CW856" s="92">
        <v>130</v>
      </c>
      <c r="CX856" s="92">
        <v>70</v>
      </c>
      <c r="CY856" s="92" t="s">
        <v>131</v>
      </c>
      <c r="CZ856" s="92" t="s">
        <v>130</v>
      </c>
      <c r="DA856" s="92" t="s">
        <v>132</v>
      </c>
      <c r="DB856" s="92">
        <v>0</v>
      </c>
      <c r="DC856" s="75" t="str">
        <f t="shared" si="542"/>
        <v/>
      </c>
      <c r="DD856" s="16" t="str">
        <f t="shared" si="543"/>
        <v/>
      </c>
      <c r="DE856" s="16" t="str">
        <f t="shared" si="544"/>
        <v/>
      </c>
      <c r="DF856" s="16" t="str">
        <f t="shared" si="559"/>
        <v/>
      </c>
      <c r="DG856" s="16" t="str">
        <f t="shared" si="557"/>
        <v xml:space="preserve"> +  +  + </v>
      </c>
      <c r="DH856" s="16" t="str">
        <f t="shared" si="564"/>
        <v>HTA</v>
      </c>
      <c r="DI856" s="92"/>
      <c r="DJ856" s="75" t="str">
        <f t="shared" si="546"/>
        <v>NO</v>
      </c>
      <c r="DL856" s="92"/>
      <c r="DM856" s="92"/>
      <c r="DN856" s="75" t="str">
        <f t="shared" si="547"/>
        <v>NO</v>
      </c>
      <c r="DO856" s="92"/>
      <c r="DP856" s="75" t="str">
        <f t="shared" si="548"/>
        <v>NO</v>
      </c>
      <c r="DQ856" s="92"/>
      <c r="DR856" s="75" t="str">
        <f t="shared" si="549"/>
        <v>NO</v>
      </c>
      <c r="DS856" s="92"/>
      <c r="DT856" s="75" t="str">
        <f t="shared" si="550"/>
        <v>NO</v>
      </c>
      <c r="DU856" s="92"/>
      <c r="DV856" s="75" t="str">
        <f t="shared" si="551"/>
        <v>NO</v>
      </c>
      <c r="DW856" s="92"/>
      <c r="DX856" s="75" t="str">
        <f t="shared" si="552"/>
        <v>NO</v>
      </c>
      <c r="DY856" s="92"/>
      <c r="DZ856" s="75" t="str">
        <f t="shared" si="553"/>
        <v>NO</v>
      </c>
      <c r="EA856" s="92"/>
      <c r="EB856" s="75" t="str">
        <f t="shared" si="554"/>
        <v>NO</v>
      </c>
      <c r="EC856" s="98" t="s">
        <v>807</v>
      </c>
      <c r="ED856" s="98" t="s">
        <v>807</v>
      </c>
      <c r="EE856" s="92"/>
      <c r="EF856" s="98" t="s">
        <v>807</v>
      </c>
      <c r="EG856" s="92"/>
      <c r="EH856" s="92"/>
      <c r="EI856" s="99" t="s">
        <v>807</v>
      </c>
      <c r="EJ856" s="99"/>
      <c r="EK856" s="92"/>
      <c r="EL856" s="92"/>
      <c r="EM856" s="100"/>
      <c r="EN856" s="92"/>
      <c r="EO856" s="92"/>
      <c r="EP856" s="92"/>
      <c r="EQ856" s="92"/>
      <c r="ER856" s="92"/>
      <c r="ES856" s="92"/>
      <c r="ET856" s="192"/>
      <c r="EU856" s="92"/>
      <c r="EV856" s="92"/>
      <c r="EW856" s="92"/>
      <c r="EX856" s="92"/>
      <c r="EY856" s="92"/>
      <c r="EZ856" s="92"/>
      <c r="FA856" s="92"/>
      <c r="FB856" s="92"/>
      <c r="FC856" s="92"/>
      <c r="FD856" s="92"/>
      <c r="FE856" s="92"/>
      <c r="FF856" s="92"/>
      <c r="FG856" s="92"/>
      <c r="FH856" s="92"/>
      <c r="FI856" s="92"/>
      <c r="FJ856" s="92"/>
      <c r="FK856" s="92"/>
      <c r="FL856" s="206">
        <v>44869</v>
      </c>
      <c r="FM856" s="92"/>
      <c r="FN856" s="98">
        <v>44899</v>
      </c>
      <c r="FO856" s="92"/>
      <c r="FP856" s="92" t="s">
        <v>807</v>
      </c>
      <c r="FQ856" s="92" t="s">
        <v>807</v>
      </c>
      <c r="FR856" s="92" t="s">
        <v>807</v>
      </c>
      <c r="FS856" s="92" t="s">
        <v>807</v>
      </c>
      <c r="FT856" s="92" t="s">
        <v>807</v>
      </c>
      <c r="FU856" s="92" t="s">
        <v>1915</v>
      </c>
      <c r="GM856" s="92"/>
    </row>
    <row r="857" spans="1:195" s="75" customFormat="1" x14ac:dyDescent="0.25">
      <c r="A857" s="127">
        <v>2022</v>
      </c>
      <c r="B857" s="76">
        <v>44926</v>
      </c>
      <c r="C857" s="127" t="s">
        <v>121</v>
      </c>
      <c r="D857" s="127" t="s">
        <v>122</v>
      </c>
      <c r="E857" s="85" t="s">
        <v>123</v>
      </c>
      <c r="F857" s="77">
        <f t="shared" si="558"/>
        <v>856</v>
      </c>
      <c r="G857" s="127" t="s">
        <v>1586</v>
      </c>
      <c r="H857" s="184">
        <v>86</v>
      </c>
      <c r="I857" s="85" t="s">
        <v>797</v>
      </c>
      <c r="J857" s="138" t="s">
        <v>800</v>
      </c>
      <c r="K857" s="77" t="str">
        <f>VLOOKUP(J857,[1]CodMpios!$B$1075:$E$1087,4,FALSE)</f>
        <v>86001 - Mocoa</v>
      </c>
      <c r="L857" s="77" t="str">
        <f>VLOOKUP($J857,[1]Coord_Mpios_X_Y!$B$102:$K$114,9,FALSE)</f>
        <v>1,228574994655</v>
      </c>
      <c r="M857" s="77" t="str">
        <f>VLOOKUP($J857,[1]Coord_Mpios_X_Y!$B$102:$K$114,10,FALSE)</f>
        <v>-76,684362183288</v>
      </c>
      <c r="N857" s="86" t="s">
        <v>807</v>
      </c>
      <c r="O857" s="85" t="s">
        <v>1776</v>
      </c>
      <c r="P857" s="218"/>
      <c r="Q857" s="85" t="s">
        <v>126</v>
      </c>
      <c r="R857" s="215">
        <v>20614012</v>
      </c>
      <c r="S857" s="62" t="str">
        <f t="shared" si="539"/>
        <v>CC20614012</v>
      </c>
      <c r="T857" s="85" t="s">
        <v>744</v>
      </c>
      <c r="U857" s="85" t="s">
        <v>2233</v>
      </c>
      <c r="V857" s="85" t="s">
        <v>2234</v>
      </c>
      <c r="W857" s="85" t="s">
        <v>257</v>
      </c>
      <c r="X857" s="115">
        <v>18254</v>
      </c>
      <c r="Y857" s="89">
        <f t="shared" si="555"/>
        <v>49</v>
      </c>
      <c r="Z857" s="85">
        <v>6</v>
      </c>
      <c r="AA857" s="85" t="s">
        <v>2219</v>
      </c>
      <c r="AB857" s="63">
        <f>VLOOKUP($Y857,[1]Edades!$A$3:$H$153,7,FALSE)</f>
        <v>10</v>
      </c>
      <c r="AC857" s="63" t="str">
        <f>VLOOKUP($Y857,[1]Edades!$A$3:$H$153,8,FALSE)</f>
        <v>45-49</v>
      </c>
      <c r="AD857" s="91" t="s">
        <v>1590</v>
      </c>
      <c r="AE857" s="85">
        <v>2</v>
      </c>
      <c r="AF857" s="85" t="s">
        <v>807</v>
      </c>
      <c r="AG857" s="85"/>
      <c r="AH857" s="85" t="s">
        <v>807</v>
      </c>
      <c r="AI857" s="85" t="s">
        <v>807</v>
      </c>
      <c r="AJ857" s="85" t="s">
        <v>807</v>
      </c>
      <c r="AK857" s="85" t="s">
        <v>1592</v>
      </c>
      <c r="AL857" s="85" t="s">
        <v>807</v>
      </c>
      <c r="AM857" s="85" t="s">
        <v>1786</v>
      </c>
      <c r="AN857" s="85" t="s">
        <v>131</v>
      </c>
      <c r="AO857" s="85" t="s">
        <v>131</v>
      </c>
      <c r="AP857" s="85" t="s">
        <v>131</v>
      </c>
      <c r="AQ857" s="75" t="s">
        <v>1841</v>
      </c>
      <c r="AR857" s="53" t="str">
        <f t="shared" si="556"/>
        <v>86001 - Mocoa</v>
      </c>
      <c r="AS857" s="85"/>
      <c r="AT857" s="85">
        <v>3113309993</v>
      </c>
      <c r="AU857" s="85" t="s">
        <v>1219</v>
      </c>
      <c r="AV857" s="85"/>
      <c r="AW857" s="85"/>
      <c r="AX857" s="85"/>
      <c r="AY857" s="85"/>
      <c r="AZ857" s="85"/>
      <c r="BA857" s="85">
        <v>86</v>
      </c>
      <c r="BB857" s="85" t="s">
        <v>1778</v>
      </c>
      <c r="BC857" s="85"/>
      <c r="BD857" s="85" t="s">
        <v>2235</v>
      </c>
      <c r="BE857" s="89">
        <v>860010017201</v>
      </c>
      <c r="BF857" s="49" t="s">
        <v>1079</v>
      </c>
      <c r="BG857" s="85" t="s">
        <v>2215</v>
      </c>
      <c r="BH857" s="184" t="s">
        <v>1780</v>
      </c>
      <c r="BI857" s="85">
        <v>4201616</v>
      </c>
      <c r="BJ857" s="85"/>
      <c r="BK857" s="85"/>
      <c r="BL857" s="85" t="s">
        <v>807</v>
      </c>
      <c r="BM857" s="184" t="s">
        <v>130</v>
      </c>
      <c r="BN857" s="184" t="s">
        <v>132</v>
      </c>
      <c r="BO857" s="184">
        <v>0</v>
      </c>
      <c r="BP857" s="184" t="s">
        <v>132</v>
      </c>
      <c r="BQ857" s="184" t="s">
        <v>132</v>
      </c>
      <c r="BR857" s="85" t="s">
        <v>1676</v>
      </c>
      <c r="BS857" s="184" t="s">
        <v>132</v>
      </c>
      <c r="BT857" s="206">
        <v>44874</v>
      </c>
      <c r="BU857" s="184" t="s">
        <v>1677</v>
      </c>
      <c r="BV857" s="85" t="s">
        <v>130</v>
      </c>
      <c r="BW857" s="85"/>
      <c r="BX857" s="85"/>
      <c r="BY857" s="85" t="s">
        <v>807</v>
      </c>
      <c r="BZ857" s="85" t="s">
        <v>807</v>
      </c>
      <c r="CA857" s="85" t="s">
        <v>807</v>
      </c>
      <c r="CB857" s="85" t="s">
        <v>131</v>
      </c>
      <c r="CC857" s="85"/>
      <c r="CD857" s="85"/>
      <c r="CE857" s="184" t="s">
        <v>1681</v>
      </c>
      <c r="CF857" s="80" t="str">
        <f t="shared" si="561"/>
        <v>HTA</v>
      </c>
      <c r="CG857" s="92"/>
      <c r="CH857" s="92"/>
      <c r="CI857" s="50" t="e">
        <f t="shared" si="562"/>
        <v>#DIV/0!</v>
      </c>
      <c r="CJ857" s="18" t="str">
        <f t="shared" si="563"/>
        <v>SIN DATO</v>
      </c>
      <c r="CK857" s="95" t="e">
        <f>Hoja1!L859</f>
        <v>#NUM!</v>
      </c>
      <c r="CL857" s="10" t="s">
        <v>807</v>
      </c>
      <c r="CM857" s="206">
        <v>44874</v>
      </c>
      <c r="CN857" s="92"/>
      <c r="CO857" s="92">
        <v>1</v>
      </c>
      <c r="CP857" s="206">
        <v>44874</v>
      </c>
      <c r="CQ857" s="75">
        <v>2</v>
      </c>
      <c r="CR857" s="65" t="s">
        <v>1222</v>
      </c>
      <c r="CS857" s="148">
        <v>0</v>
      </c>
      <c r="CT857" s="148" t="s">
        <v>131</v>
      </c>
      <c r="CU857" s="148" t="s">
        <v>132</v>
      </c>
      <c r="CV857" s="92"/>
      <c r="CW857" s="92"/>
      <c r="CX857" s="92"/>
      <c r="CY857" s="75" t="s">
        <v>807</v>
      </c>
      <c r="CZ857" s="75" t="s">
        <v>807</v>
      </c>
      <c r="DA857" s="75" t="s">
        <v>807</v>
      </c>
      <c r="DB857" s="92">
        <v>0</v>
      </c>
      <c r="DC857" s="75" t="str">
        <f t="shared" si="542"/>
        <v/>
      </c>
      <c r="DD857" s="16" t="str">
        <f t="shared" si="543"/>
        <v/>
      </c>
      <c r="DE857" s="16" t="str">
        <f t="shared" si="544"/>
        <v/>
      </c>
      <c r="DF857" s="16" t="str">
        <f t="shared" si="559"/>
        <v/>
      </c>
      <c r="DG857" s="16" t="str">
        <f t="shared" si="557"/>
        <v xml:space="preserve"> +  +  + </v>
      </c>
      <c r="DH857" s="16" t="str">
        <f t="shared" si="564"/>
        <v>HTA</v>
      </c>
      <c r="DI857" s="92"/>
      <c r="DJ857" s="75" t="str">
        <f t="shared" si="546"/>
        <v>NO</v>
      </c>
      <c r="DL857" s="92"/>
      <c r="DM857" s="92"/>
      <c r="DN857" s="75" t="str">
        <f t="shared" si="547"/>
        <v>NO</v>
      </c>
      <c r="DO857" s="92"/>
      <c r="DP857" s="75" t="str">
        <f t="shared" si="548"/>
        <v>NO</v>
      </c>
      <c r="DQ857" s="92"/>
      <c r="DR857" s="75" t="str">
        <f t="shared" si="549"/>
        <v>NO</v>
      </c>
      <c r="DS857" s="92"/>
      <c r="DT857" s="75" t="str">
        <f t="shared" si="550"/>
        <v>NO</v>
      </c>
      <c r="DU857" s="92"/>
      <c r="DV857" s="75" t="str">
        <f t="shared" si="551"/>
        <v>NO</v>
      </c>
      <c r="DW857" s="92"/>
      <c r="DX857" s="75" t="str">
        <f t="shared" si="552"/>
        <v>NO</v>
      </c>
      <c r="DY857" s="92"/>
      <c r="DZ857" s="75" t="str">
        <f t="shared" si="553"/>
        <v>NO</v>
      </c>
      <c r="EA857" s="92"/>
      <c r="EB857" s="75" t="str">
        <f t="shared" si="554"/>
        <v>NO</v>
      </c>
      <c r="EC857" s="98" t="s">
        <v>807</v>
      </c>
      <c r="ED857" s="98" t="s">
        <v>807</v>
      </c>
      <c r="EE857" s="92"/>
      <c r="EF857" s="98" t="s">
        <v>807</v>
      </c>
      <c r="EG857" s="92"/>
      <c r="EH857" s="92"/>
      <c r="EI857" s="99" t="s">
        <v>807</v>
      </c>
      <c r="EJ857" s="99"/>
      <c r="EK857" s="92"/>
      <c r="EL857" s="92"/>
      <c r="EM857" s="100"/>
      <c r="EN857" s="92"/>
      <c r="EO857" s="92"/>
      <c r="EP857" s="92"/>
      <c r="EQ857" s="92"/>
      <c r="ER857" s="92"/>
      <c r="ES857" s="92"/>
      <c r="ET857" s="192"/>
      <c r="EU857" s="92"/>
      <c r="EV857" s="92"/>
      <c r="EW857" s="92"/>
      <c r="EX857" s="92"/>
      <c r="EY857" s="92"/>
      <c r="EZ857" s="92"/>
      <c r="FA857" s="92"/>
      <c r="FB857" s="92"/>
      <c r="FC857" s="92"/>
      <c r="FD857" s="92"/>
      <c r="FE857" s="92"/>
      <c r="FF857" s="92"/>
      <c r="FG857" s="92"/>
      <c r="FH857" s="92"/>
      <c r="FI857" s="92"/>
      <c r="FJ857" s="92"/>
      <c r="FK857" s="92"/>
      <c r="FL857" s="206">
        <v>44874</v>
      </c>
      <c r="FM857" s="92"/>
      <c r="FN857" s="92"/>
      <c r="FO857" s="92"/>
      <c r="FP857" s="92" t="s">
        <v>807</v>
      </c>
      <c r="FQ857" s="92" t="s">
        <v>807</v>
      </c>
      <c r="FR857" s="92" t="s">
        <v>807</v>
      </c>
      <c r="FS857" s="92" t="s">
        <v>807</v>
      </c>
      <c r="FT857" s="92" t="s">
        <v>807</v>
      </c>
      <c r="FU857" s="92" t="s">
        <v>1915</v>
      </c>
      <c r="GM857" s="92"/>
    </row>
    <row r="858" spans="1:195" x14ac:dyDescent="0.25">
      <c r="DM858" s="53"/>
      <c r="DQ858" s="54"/>
      <c r="DS858" s="39"/>
      <c r="DU858" s="53"/>
      <c r="DW858" s="55"/>
      <c r="DY858" s="59"/>
      <c r="EA858" s="59"/>
      <c r="EC858" s="59"/>
      <c r="ED858" s="59"/>
      <c r="EE858" s="54"/>
      <c r="EG858" s="54"/>
      <c r="EH858" s="53"/>
      <c r="EI858" s="54"/>
      <c r="EJ858" s="54"/>
      <c r="EK858" s="54"/>
      <c r="EL858" s="54"/>
      <c r="EN858" s="53"/>
      <c r="EO858" s="53"/>
      <c r="EQ858" s="55"/>
      <c r="ER858" s="74"/>
      <c r="ES858" s="61"/>
      <c r="EU858" s="71"/>
      <c r="EV858" s="53"/>
      <c r="EW858" s="57"/>
      <c r="EX858" s="53"/>
      <c r="EY858" s="54"/>
      <c r="EZ858" s="53"/>
      <c r="FA858" s="53"/>
      <c r="FB858" s="60"/>
      <c r="FC858" s="61"/>
      <c r="FD858" s="61"/>
      <c r="FE858" s="68"/>
      <c r="FF858" s="68"/>
      <c r="FG858" s="70"/>
      <c r="FH858" s="61"/>
      <c r="FI858" s="53"/>
      <c r="FJ858" s="53"/>
      <c r="FL858" s="53"/>
      <c r="FN858" s="53"/>
      <c r="GM858" s="60"/>
    </row>
    <row r="859" spans="1:195" x14ac:dyDescent="0.25">
      <c r="DM859" s="53"/>
      <c r="DQ859" s="54"/>
      <c r="DS859" s="39"/>
      <c r="DU859" s="53"/>
      <c r="DW859" s="55"/>
      <c r="DY859" s="59"/>
      <c r="EA859" s="59"/>
      <c r="EC859" s="59"/>
      <c r="ED859" s="59"/>
      <c r="EE859" s="54"/>
      <c r="EG859" s="54"/>
      <c r="EH859" s="53"/>
      <c r="EI859" s="54"/>
      <c r="EJ859" s="54"/>
      <c r="EK859" s="54"/>
      <c r="EL859" s="54"/>
      <c r="EN859" s="53"/>
      <c r="EO859" s="53"/>
      <c r="EQ859" s="55"/>
      <c r="ER859" s="74"/>
      <c r="ES859" s="61"/>
      <c r="EU859" s="71"/>
      <c r="EV859" s="53"/>
      <c r="EW859" s="57"/>
      <c r="EX859" s="53"/>
      <c r="EY859" s="54"/>
      <c r="EZ859" s="53"/>
      <c r="FA859" s="53"/>
      <c r="FB859" s="60"/>
      <c r="FC859" s="61"/>
      <c r="FD859" s="61"/>
      <c r="FE859" s="68"/>
      <c r="FF859" s="68"/>
      <c r="FG859" s="70"/>
      <c r="FH859" s="61"/>
      <c r="FI859" s="53"/>
      <c r="FJ859" s="54"/>
      <c r="FL859" s="53"/>
      <c r="FN859" s="53"/>
      <c r="GM859" s="60"/>
    </row>
    <row r="860" spans="1:195" x14ac:dyDescent="0.25">
      <c r="DM860" s="53"/>
      <c r="DQ860" s="54"/>
      <c r="DS860" s="39"/>
      <c r="DU860" s="53"/>
      <c r="DW860" s="55"/>
      <c r="DY860" s="59"/>
      <c r="EA860" s="59"/>
      <c r="EC860" s="59"/>
      <c r="ED860" s="59"/>
      <c r="EE860" s="54"/>
      <c r="EG860" s="54"/>
      <c r="EH860" s="53"/>
      <c r="EI860" s="54"/>
      <c r="EJ860" s="54"/>
      <c r="EK860" s="54"/>
      <c r="EL860" s="54"/>
      <c r="EN860" s="53"/>
      <c r="EO860" s="53"/>
      <c r="EQ860" s="55"/>
      <c r="ER860" s="74"/>
      <c r="ES860" s="61"/>
      <c r="EU860" s="71"/>
      <c r="EV860" s="53"/>
      <c r="EW860" s="57"/>
      <c r="EX860" s="53"/>
      <c r="EY860" s="54"/>
      <c r="EZ860" s="53"/>
      <c r="FA860" s="53"/>
      <c r="FB860" s="60"/>
      <c r="FC860" s="61"/>
      <c r="FD860" s="61"/>
      <c r="FE860" s="68"/>
      <c r="FF860" s="68"/>
      <c r="FG860" s="70"/>
      <c r="FH860" s="61"/>
      <c r="FI860" s="53"/>
      <c r="FJ860" s="54"/>
      <c r="FL860" s="53"/>
      <c r="FN860" s="53"/>
      <c r="GM860" s="60"/>
    </row>
    <row r="861" spans="1:195" x14ac:dyDescent="0.25">
      <c r="DM861" s="53"/>
      <c r="DQ861" s="54"/>
      <c r="DS861" s="39"/>
      <c r="DU861" s="53"/>
      <c r="DW861" s="55"/>
      <c r="DY861" s="59"/>
      <c r="EA861" s="59"/>
      <c r="EC861" s="59"/>
      <c r="ED861" s="59"/>
      <c r="EE861" s="54"/>
      <c r="EG861" s="54"/>
      <c r="EH861" s="53"/>
      <c r="EI861" s="54"/>
      <c r="EJ861" s="54"/>
      <c r="EK861" s="54"/>
      <c r="EL861" s="54"/>
      <c r="EN861" s="53"/>
      <c r="EO861" s="53"/>
      <c r="EQ861" s="55"/>
      <c r="ER861" s="74"/>
      <c r="ES861" s="61"/>
      <c r="EU861" s="71"/>
      <c r="EV861" s="53"/>
      <c r="EW861" s="57"/>
      <c r="EX861" s="53"/>
      <c r="EY861" s="54"/>
      <c r="EZ861" s="53"/>
      <c r="FA861" s="53"/>
      <c r="FB861" s="60"/>
      <c r="FC861" s="61"/>
      <c r="FD861" s="61"/>
      <c r="FE861" s="68"/>
      <c r="FF861" s="68"/>
      <c r="FG861" s="70"/>
      <c r="FH861" s="61"/>
      <c r="FI861" s="53"/>
      <c r="FJ861" s="54"/>
      <c r="FL861" s="53"/>
      <c r="FN861" s="53"/>
      <c r="GM861" s="60"/>
    </row>
    <row r="862" spans="1:195" x14ac:dyDescent="0.25">
      <c r="DM862" s="53"/>
      <c r="DQ862" s="54"/>
      <c r="DS862" s="39"/>
      <c r="DU862" s="53"/>
      <c r="DW862" s="55"/>
      <c r="DY862" s="59"/>
      <c r="EA862" s="59"/>
      <c r="EC862" s="59"/>
      <c r="ED862" s="59"/>
      <c r="EE862" s="54"/>
      <c r="EG862" s="54"/>
      <c r="EH862" s="53"/>
      <c r="EI862" s="54"/>
      <c r="EJ862" s="54"/>
      <c r="EK862" s="54"/>
      <c r="EL862" s="54"/>
      <c r="EN862" s="53"/>
      <c r="EO862" s="53"/>
      <c r="EQ862" s="55"/>
      <c r="ER862" s="74"/>
      <c r="ES862" s="61"/>
      <c r="EU862" s="71"/>
      <c r="EV862" s="53"/>
      <c r="EW862" s="57"/>
      <c r="EX862" s="53"/>
      <c r="EY862" s="54"/>
      <c r="EZ862" s="53"/>
      <c r="FA862" s="53"/>
      <c r="FB862" s="60"/>
      <c r="FC862" s="61"/>
      <c r="FD862" s="61"/>
      <c r="FE862" s="68"/>
      <c r="FF862" s="68"/>
      <c r="FG862" s="70"/>
      <c r="FH862" s="61"/>
      <c r="FI862" s="53"/>
      <c r="FJ862" s="54"/>
      <c r="FL862" s="53"/>
      <c r="FN862" s="53"/>
      <c r="GM862" s="60"/>
    </row>
    <row r="863" spans="1:195" x14ac:dyDescent="0.25">
      <c r="DM863" s="53"/>
      <c r="DQ863" s="54"/>
      <c r="DS863" s="39"/>
      <c r="DU863" s="53"/>
      <c r="DW863" s="55"/>
      <c r="DY863" s="59"/>
      <c r="EA863" s="59"/>
      <c r="EC863" s="59"/>
      <c r="ED863" s="59"/>
      <c r="EE863" s="54"/>
      <c r="EG863" s="54"/>
      <c r="EH863" s="53"/>
      <c r="EI863" s="54"/>
      <c r="EJ863" s="54"/>
      <c r="EK863" s="54"/>
      <c r="EL863" s="54"/>
      <c r="EN863" s="53"/>
      <c r="EO863" s="53"/>
      <c r="EQ863" s="55"/>
      <c r="ER863" s="74"/>
      <c r="ES863" s="61"/>
      <c r="EU863" s="71"/>
      <c r="EV863" s="53"/>
      <c r="EW863" s="57"/>
      <c r="EX863" s="53"/>
      <c r="EY863" s="54"/>
      <c r="EZ863" s="53"/>
      <c r="FA863" s="53"/>
      <c r="FB863" s="60"/>
      <c r="FC863" s="61"/>
      <c r="FD863" s="61"/>
      <c r="FE863" s="68"/>
      <c r="FF863" s="68"/>
      <c r="FG863" s="70"/>
      <c r="FH863" s="61"/>
      <c r="FI863" s="53"/>
      <c r="FJ863" s="54"/>
      <c r="FL863" s="53"/>
      <c r="FN863" s="53"/>
      <c r="GM863" s="60"/>
    </row>
    <row r="864" spans="1:195" x14ac:dyDescent="0.25">
      <c r="DM864" s="53"/>
      <c r="DQ864" s="54"/>
      <c r="DS864" s="39"/>
      <c r="DU864" s="53"/>
      <c r="DW864" s="55"/>
      <c r="DY864" s="59"/>
      <c r="EA864" s="59"/>
      <c r="EC864" s="59"/>
      <c r="ED864" s="59"/>
      <c r="EE864" s="54"/>
      <c r="EG864" s="54"/>
      <c r="EH864" s="53"/>
      <c r="EI864" s="54"/>
      <c r="EJ864" s="54"/>
      <c r="EK864" s="54"/>
      <c r="EL864" s="54"/>
      <c r="EN864" s="53"/>
      <c r="EO864" s="53"/>
      <c r="EQ864" s="55"/>
      <c r="ER864" s="74"/>
      <c r="ES864" s="61"/>
      <c r="EU864" s="71"/>
      <c r="EV864" s="53"/>
      <c r="EW864" s="57"/>
      <c r="EX864" s="53"/>
      <c r="EY864" s="54"/>
      <c r="EZ864" s="53"/>
      <c r="FA864" s="53"/>
      <c r="FB864" s="60"/>
      <c r="FC864" s="61"/>
      <c r="FD864" s="61"/>
      <c r="FE864" s="68"/>
      <c r="FF864" s="68"/>
      <c r="FG864" s="70"/>
      <c r="FH864" s="61"/>
      <c r="FI864" s="53"/>
      <c r="FJ864" s="54"/>
      <c r="FL864" s="53"/>
      <c r="FN864" s="53"/>
      <c r="GM864" s="60"/>
    </row>
    <row r="865" spans="117:195" x14ac:dyDescent="0.25">
      <c r="DM865" s="53"/>
      <c r="DQ865" s="54"/>
      <c r="DS865" s="39"/>
      <c r="DU865" s="53"/>
      <c r="DW865" s="55"/>
      <c r="DY865" s="59"/>
      <c r="EA865" s="59"/>
      <c r="EC865" s="59"/>
      <c r="ED865" s="59"/>
      <c r="EE865" s="54"/>
      <c r="EG865" s="54"/>
      <c r="EH865" s="53"/>
      <c r="EI865" s="54"/>
      <c r="EJ865" s="54"/>
      <c r="EK865" s="54"/>
      <c r="EL865" s="54"/>
      <c r="EN865" s="53"/>
      <c r="EO865" s="53"/>
      <c r="EQ865" s="55"/>
      <c r="ER865" s="74"/>
      <c r="ES865" s="61"/>
      <c r="EU865" s="71"/>
      <c r="EV865" s="53"/>
      <c r="EW865" s="57"/>
      <c r="EX865" s="53"/>
      <c r="EY865" s="54"/>
      <c r="EZ865" s="53"/>
      <c r="FA865" s="53"/>
      <c r="FB865" s="60"/>
      <c r="FC865" s="61"/>
      <c r="FD865" s="61"/>
      <c r="FE865" s="68"/>
      <c r="FF865" s="68"/>
      <c r="FG865" s="70"/>
      <c r="FH865" s="61"/>
      <c r="FI865" s="53"/>
      <c r="FJ865" s="54"/>
      <c r="FL865" s="53"/>
      <c r="FN865" s="53"/>
      <c r="GM865" s="60"/>
    </row>
    <row r="866" spans="117:195" x14ac:dyDescent="0.25">
      <c r="DM866" s="53"/>
      <c r="DQ866" s="54"/>
      <c r="DS866" s="39"/>
      <c r="DU866" s="53"/>
      <c r="DW866" s="55"/>
      <c r="DY866" s="59"/>
      <c r="EA866" s="59"/>
      <c r="EC866" s="59"/>
      <c r="ED866" s="59"/>
      <c r="EE866" s="54"/>
      <c r="EG866" s="54"/>
      <c r="EH866" s="53"/>
      <c r="EI866" s="54"/>
      <c r="EJ866" s="54"/>
      <c r="EK866" s="54"/>
      <c r="EL866" s="54"/>
      <c r="EN866" s="53"/>
      <c r="EO866" s="53"/>
      <c r="EQ866" s="55"/>
      <c r="ER866" s="74"/>
      <c r="ES866" s="61"/>
      <c r="EU866" s="71"/>
      <c r="EV866" s="53"/>
      <c r="EW866" s="57"/>
      <c r="EX866" s="53"/>
      <c r="EY866" s="54"/>
      <c r="EZ866" s="53"/>
      <c r="FA866" s="53"/>
      <c r="FB866" s="60"/>
      <c r="FC866" s="61"/>
      <c r="FD866" s="61"/>
      <c r="FE866" s="68"/>
      <c r="FF866" s="68"/>
      <c r="FG866" s="70"/>
      <c r="FH866" s="61"/>
      <c r="FI866" s="53"/>
      <c r="FJ866" s="54"/>
      <c r="FL866" s="53"/>
      <c r="FN866" s="53"/>
      <c r="GM866" s="60"/>
    </row>
    <row r="867" spans="117:195" x14ac:dyDescent="0.25">
      <c r="DM867" s="53"/>
      <c r="DQ867" s="54"/>
      <c r="DS867" s="39"/>
      <c r="DU867" s="53"/>
      <c r="DW867" s="55"/>
      <c r="DY867" s="59"/>
      <c r="EA867" s="59"/>
      <c r="EC867" s="59"/>
      <c r="ED867" s="59"/>
      <c r="EE867" s="54"/>
      <c r="EG867" s="54"/>
      <c r="EH867" s="53"/>
      <c r="EI867" s="54"/>
      <c r="EJ867" s="54"/>
      <c r="EK867" s="54"/>
      <c r="EL867" s="54"/>
      <c r="EN867" s="53"/>
      <c r="EO867" s="53"/>
      <c r="EQ867" s="55"/>
      <c r="ER867" s="74"/>
      <c r="ES867" s="61"/>
      <c r="EU867" s="71"/>
      <c r="EV867" s="53"/>
      <c r="EW867" s="57"/>
      <c r="EX867" s="53"/>
      <c r="EY867" s="54"/>
      <c r="EZ867" s="53"/>
      <c r="FA867" s="53"/>
      <c r="FB867" s="60"/>
      <c r="FC867" s="61"/>
      <c r="FD867" s="61"/>
      <c r="FE867" s="68"/>
      <c r="FF867" s="68"/>
      <c r="FG867" s="70"/>
      <c r="FH867" s="61"/>
      <c r="FI867" s="53"/>
      <c r="FJ867" s="54"/>
      <c r="FL867" s="53"/>
      <c r="FN867" s="53"/>
      <c r="GM867" s="60"/>
    </row>
    <row r="868" spans="117:195" x14ac:dyDescent="0.25">
      <c r="DM868" s="53"/>
      <c r="DQ868" s="54"/>
      <c r="DS868" s="39"/>
      <c r="DU868" s="53"/>
      <c r="DW868" s="55"/>
      <c r="DY868" s="59"/>
      <c r="EA868" s="59"/>
      <c r="EC868" s="59"/>
      <c r="ED868" s="59"/>
      <c r="EE868" s="54"/>
      <c r="EG868" s="54"/>
      <c r="EH868" s="53"/>
      <c r="EI868" s="54"/>
      <c r="EJ868" s="54"/>
      <c r="EK868" s="54"/>
      <c r="EL868" s="54"/>
      <c r="EN868" s="53"/>
      <c r="EO868" s="53"/>
      <c r="EQ868" s="55"/>
      <c r="ER868" s="74"/>
      <c r="ES868" s="61"/>
      <c r="EU868" s="71"/>
      <c r="EV868" s="53"/>
      <c r="EW868" s="57"/>
      <c r="EX868" s="53"/>
      <c r="EY868" s="54"/>
      <c r="EZ868" s="53"/>
      <c r="FA868" s="53"/>
      <c r="FB868" s="60"/>
      <c r="FC868" s="61"/>
      <c r="FD868" s="61"/>
      <c r="FE868" s="68"/>
      <c r="FF868" s="68"/>
      <c r="FG868" s="70"/>
      <c r="FH868" s="61"/>
      <c r="FI868" s="53"/>
      <c r="FJ868" s="54"/>
      <c r="FL868" s="53"/>
      <c r="FN868" s="53"/>
      <c r="GM868" s="60"/>
    </row>
    <row r="869" spans="117:195" x14ac:dyDescent="0.25">
      <c r="DM869" s="53"/>
      <c r="DQ869" s="54"/>
      <c r="DS869" s="39"/>
      <c r="DU869" s="53"/>
      <c r="DW869" s="55"/>
      <c r="DY869" s="59"/>
      <c r="EA869" s="59"/>
      <c r="EC869" s="59"/>
      <c r="ED869" s="59"/>
      <c r="EE869" s="54"/>
      <c r="EG869" s="54"/>
      <c r="EH869" s="53"/>
      <c r="EI869" s="54"/>
      <c r="EJ869" s="54"/>
      <c r="EK869" s="54"/>
      <c r="EL869" s="54"/>
      <c r="EN869" s="53"/>
      <c r="EO869" s="53"/>
      <c r="EQ869" s="55"/>
      <c r="ER869" s="74"/>
      <c r="ES869" s="61"/>
      <c r="EU869" s="71"/>
      <c r="EV869" s="53"/>
      <c r="EW869" s="57"/>
      <c r="EX869" s="53"/>
      <c r="EY869" s="54"/>
      <c r="EZ869" s="53"/>
      <c r="FA869" s="53"/>
      <c r="FB869" s="60"/>
      <c r="FC869" s="61"/>
      <c r="FD869" s="61"/>
      <c r="FE869" s="68"/>
      <c r="FF869" s="68"/>
      <c r="FG869" s="70"/>
      <c r="FH869" s="61"/>
      <c r="FI869" s="53"/>
      <c r="FJ869" s="54"/>
      <c r="FL869" s="53"/>
      <c r="FN869" s="53"/>
      <c r="GM869" s="60"/>
    </row>
    <row r="870" spans="117:195" x14ac:dyDescent="0.25">
      <c r="DM870" s="53"/>
      <c r="DQ870" s="54"/>
      <c r="DS870" s="39"/>
      <c r="DU870" s="53"/>
      <c r="DW870" s="55"/>
      <c r="DY870" s="59"/>
      <c r="EA870" s="59"/>
      <c r="EC870" s="59"/>
      <c r="ED870" s="59"/>
      <c r="EE870" s="54"/>
      <c r="EG870" s="54"/>
      <c r="EH870" s="53"/>
      <c r="EI870" s="54"/>
      <c r="EJ870" s="54"/>
      <c r="EK870" s="54"/>
      <c r="EL870" s="54"/>
      <c r="EN870" s="53"/>
      <c r="EO870" s="53"/>
      <c r="EQ870" s="55"/>
      <c r="ER870" s="74"/>
      <c r="ES870" s="61"/>
      <c r="EU870" s="71"/>
      <c r="EV870" s="53"/>
      <c r="EW870" s="57"/>
      <c r="EX870" s="53"/>
      <c r="EY870" s="54"/>
      <c r="EZ870" s="53"/>
      <c r="FA870" s="53"/>
      <c r="FB870" s="60"/>
      <c r="FC870" s="61"/>
      <c r="FD870" s="61"/>
      <c r="FE870" s="68"/>
      <c r="FF870" s="68"/>
      <c r="FG870" s="70"/>
      <c r="FH870" s="61"/>
      <c r="FI870" s="53"/>
      <c r="FJ870" s="54"/>
      <c r="FL870" s="53"/>
      <c r="FN870" s="53"/>
      <c r="GM870" s="60"/>
    </row>
    <row r="871" spans="117:195" x14ac:dyDescent="0.25">
      <c r="DM871" s="53"/>
      <c r="DQ871" s="54"/>
      <c r="DS871" s="39"/>
      <c r="DU871" s="53"/>
      <c r="DW871" s="55"/>
      <c r="DY871" s="59"/>
      <c r="EA871" s="59"/>
      <c r="EC871" s="59"/>
      <c r="ED871" s="59"/>
      <c r="EE871" s="54"/>
      <c r="EG871" s="54"/>
      <c r="EH871" s="53"/>
      <c r="EI871" s="54"/>
      <c r="EJ871" s="54"/>
      <c r="EK871" s="54"/>
      <c r="EL871" s="54"/>
      <c r="EN871" s="53"/>
      <c r="EO871" s="53"/>
      <c r="EQ871" s="55"/>
      <c r="ER871" s="74"/>
      <c r="ES871" s="61"/>
      <c r="EU871" s="71"/>
      <c r="EV871" s="53"/>
      <c r="EW871" s="57"/>
      <c r="EX871" s="53"/>
      <c r="EY871" s="54"/>
      <c r="EZ871" s="53"/>
      <c r="FA871" s="53"/>
      <c r="FB871" s="60"/>
      <c r="FC871" s="61"/>
      <c r="FD871" s="61"/>
      <c r="FE871" s="68"/>
      <c r="FF871" s="68"/>
      <c r="FG871" s="70"/>
      <c r="FH871" s="61"/>
      <c r="FI871" s="53"/>
      <c r="FJ871" s="54"/>
      <c r="FL871" s="53"/>
      <c r="FN871" s="53"/>
      <c r="GM871" s="60"/>
    </row>
    <row r="872" spans="117:195" x14ac:dyDescent="0.25">
      <c r="DM872" s="53"/>
      <c r="DQ872" s="54"/>
      <c r="DS872" s="39"/>
      <c r="DU872" s="53"/>
      <c r="DW872" s="55"/>
      <c r="DY872" s="59"/>
      <c r="EA872" s="59"/>
      <c r="EC872" s="59"/>
      <c r="ED872" s="59"/>
      <c r="EE872" s="54"/>
      <c r="EG872" s="54"/>
      <c r="EH872" s="53"/>
      <c r="EI872" s="54"/>
      <c r="EJ872" s="54"/>
      <c r="EK872" s="54"/>
      <c r="EL872" s="54"/>
      <c r="EN872" s="53"/>
      <c r="EO872" s="53"/>
      <c r="EQ872" s="55"/>
      <c r="ER872" s="74"/>
      <c r="ES872" s="61"/>
      <c r="EU872" s="71"/>
      <c r="EV872" s="53"/>
      <c r="EW872" s="57"/>
      <c r="EX872" s="53"/>
      <c r="EY872" s="54"/>
      <c r="EZ872" s="53"/>
      <c r="FA872" s="53"/>
      <c r="FB872" s="60"/>
      <c r="FC872" s="61"/>
      <c r="FD872" s="61"/>
      <c r="FE872" s="68"/>
      <c r="FF872" s="68"/>
      <c r="FG872" s="70"/>
      <c r="FH872" s="61"/>
      <c r="FI872" s="53"/>
      <c r="FJ872" s="54"/>
      <c r="FL872" s="53"/>
      <c r="FN872" s="53"/>
      <c r="GM872" s="60"/>
    </row>
    <row r="873" spans="117:195" x14ac:dyDescent="0.25">
      <c r="DM873" s="53"/>
      <c r="DQ873" s="54"/>
      <c r="DS873" s="39"/>
      <c r="DU873" s="53"/>
      <c r="DW873" s="55"/>
      <c r="DY873" s="59"/>
      <c r="EA873" s="59"/>
      <c r="EC873" s="59"/>
      <c r="ED873" s="59"/>
      <c r="EE873" s="54"/>
      <c r="EG873" s="54"/>
      <c r="EH873" s="53"/>
      <c r="EI873" s="54"/>
      <c r="EJ873" s="54"/>
      <c r="EK873" s="54"/>
      <c r="EL873" s="54"/>
      <c r="EN873" s="53"/>
      <c r="EO873" s="53"/>
      <c r="EQ873" s="55"/>
      <c r="ER873" s="74"/>
      <c r="ES873" s="61"/>
      <c r="EU873" s="71"/>
      <c r="EV873" s="53"/>
      <c r="EW873" s="57"/>
      <c r="EX873" s="53"/>
      <c r="EY873" s="54"/>
      <c r="EZ873" s="53"/>
      <c r="FA873" s="53"/>
      <c r="FB873" s="60"/>
      <c r="FC873" s="61"/>
      <c r="FD873" s="61"/>
      <c r="FE873" s="68"/>
      <c r="FF873" s="68"/>
      <c r="FG873" s="70"/>
      <c r="FH873" s="61"/>
      <c r="FI873" s="53"/>
      <c r="FJ873" s="54"/>
      <c r="FL873" s="53"/>
      <c r="FN873" s="53"/>
      <c r="GM873" s="60"/>
    </row>
    <row r="874" spans="117:195" x14ac:dyDescent="0.25">
      <c r="DM874" s="53"/>
      <c r="DQ874" s="54"/>
      <c r="DS874" s="39"/>
      <c r="DU874" s="53"/>
      <c r="DW874" s="55"/>
      <c r="DY874" s="59"/>
      <c r="EA874" s="59"/>
      <c r="EC874" s="59"/>
      <c r="ED874" s="59"/>
      <c r="EE874" s="54"/>
      <c r="EG874" s="54"/>
      <c r="EH874" s="53"/>
      <c r="EI874" s="54"/>
      <c r="EJ874" s="54"/>
      <c r="EK874" s="54"/>
      <c r="EL874" s="54"/>
      <c r="EN874" s="53"/>
      <c r="EO874" s="53"/>
      <c r="EQ874" s="55"/>
      <c r="ER874" s="74"/>
      <c r="ES874" s="61"/>
      <c r="EU874" s="71"/>
      <c r="EV874" s="53"/>
      <c r="EW874" s="57"/>
      <c r="EX874" s="53"/>
      <c r="EY874" s="54"/>
      <c r="EZ874" s="53"/>
      <c r="FA874" s="53"/>
      <c r="FB874" s="60"/>
      <c r="FC874" s="61"/>
      <c r="FD874" s="61"/>
      <c r="FE874" s="68"/>
      <c r="FF874" s="68"/>
      <c r="FG874" s="70"/>
      <c r="FH874" s="61"/>
      <c r="FI874" s="53"/>
      <c r="FJ874" s="54"/>
      <c r="FL874" s="53"/>
      <c r="FN874" s="53"/>
      <c r="GM874" s="60"/>
    </row>
    <row r="875" spans="117:195" x14ac:dyDescent="0.25">
      <c r="DM875" s="53"/>
      <c r="DQ875" s="54"/>
      <c r="DS875" s="39"/>
      <c r="DU875" s="53"/>
      <c r="DW875" s="55"/>
      <c r="DY875" s="59"/>
      <c r="EA875" s="59"/>
      <c r="EC875" s="59"/>
      <c r="ED875" s="59"/>
      <c r="EE875" s="54"/>
      <c r="EG875" s="54"/>
      <c r="EH875" s="53"/>
      <c r="EI875" s="54"/>
      <c r="EJ875" s="54"/>
      <c r="EK875" s="54"/>
      <c r="EL875" s="54"/>
      <c r="EN875" s="53"/>
      <c r="EO875" s="53"/>
      <c r="EQ875" s="55"/>
      <c r="ER875" s="74"/>
      <c r="ES875" s="61"/>
      <c r="EU875" s="71"/>
      <c r="EV875" s="53"/>
      <c r="EW875" s="57"/>
      <c r="EX875" s="53"/>
      <c r="EY875" s="54"/>
      <c r="EZ875" s="53"/>
      <c r="FA875" s="53"/>
      <c r="FB875" s="60"/>
      <c r="FC875" s="61"/>
      <c r="FD875" s="61"/>
      <c r="FE875" s="68"/>
      <c r="FF875" s="68"/>
      <c r="FG875" s="70"/>
      <c r="FH875" s="61"/>
      <c r="FI875" s="53"/>
      <c r="FJ875" s="54"/>
      <c r="FL875" s="53"/>
      <c r="FN875" s="53"/>
      <c r="GM875" s="60"/>
    </row>
    <row r="876" spans="117:195" x14ac:dyDescent="0.25">
      <c r="DM876" s="53"/>
      <c r="DQ876" s="54"/>
      <c r="DS876" s="39"/>
      <c r="DU876" s="53"/>
      <c r="DW876" s="55"/>
      <c r="DY876" s="59"/>
      <c r="EA876" s="59"/>
      <c r="EC876" s="59"/>
      <c r="ED876" s="59"/>
      <c r="EE876" s="54"/>
      <c r="EG876" s="54"/>
      <c r="EH876" s="53"/>
      <c r="EI876" s="54"/>
      <c r="EJ876" s="54"/>
      <c r="EK876" s="54"/>
      <c r="EL876" s="54"/>
      <c r="EN876" s="53"/>
      <c r="EO876" s="53"/>
      <c r="EQ876" s="55"/>
      <c r="ER876" s="74"/>
      <c r="ES876" s="61"/>
      <c r="EU876" s="71"/>
      <c r="EV876" s="53"/>
      <c r="EW876" s="57"/>
      <c r="EX876" s="53"/>
      <c r="EY876" s="54"/>
      <c r="EZ876" s="53"/>
      <c r="FA876" s="53"/>
      <c r="FB876" s="60"/>
      <c r="FC876" s="61"/>
      <c r="FD876" s="61"/>
      <c r="FE876" s="68"/>
      <c r="FF876" s="68"/>
      <c r="FG876" s="70"/>
      <c r="FH876" s="61"/>
      <c r="FI876" s="53"/>
      <c r="FJ876" s="54"/>
      <c r="FL876" s="53"/>
      <c r="FN876" s="53"/>
      <c r="GM876" s="60"/>
    </row>
    <row r="877" spans="117:195" x14ac:dyDescent="0.25">
      <c r="DM877" s="53"/>
      <c r="DQ877" s="54"/>
      <c r="DS877" s="39"/>
      <c r="DU877" s="53"/>
      <c r="DW877" s="55"/>
      <c r="DY877" s="59"/>
      <c r="EA877" s="59"/>
      <c r="EC877" s="59"/>
      <c r="ED877" s="59"/>
      <c r="EE877" s="54"/>
      <c r="EG877" s="54"/>
      <c r="EH877" s="53"/>
      <c r="EI877" s="54"/>
      <c r="EJ877" s="54"/>
      <c r="EK877" s="54"/>
      <c r="EL877" s="54"/>
      <c r="EN877" s="53"/>
      <c r="EO877" s="53"/>
      <c r="EQ877" s="55"/>
      <c r="ER877" s="74"/>
      <c r="ES877" s="61"/>
      <c r="EU877" s="71"/>
      <c r="EV877" s="53"/>
      <c r="EW877" s="57"/>
      <c r="EX877" s="53"/>
      <c r="EY877" s="54"/>
      <c r="EZ877" s="53"/>
      <c r="FA877" s="53"/>
      <c r="FB877" s="60"/>
      <c r="FC877" s="61"/>
      <c r="FD877" s="61"/>
      <c r="FE877" s="68"/>
      <c r="FF877" s="68"/>
      <c r="FG877" s="70"/>
      <c r="FH877" s="61"/>
      <c r="FI877" s="53"/>
      <c r="FJ877" s="54"/>
      <c r="FL877" s="53"/>
      <c r="FN877" s="53"/>
      <c r="GM877" s="60"/>
    </row>
    <row r="878" spans="117:195" x14ac:dyDescent="0.25">
      <c r="DM878" s="53"/>
      <c r="DQ878" s="54"/>
      <c r="DS878" s="39"/>
      <c r="DU878" s="53"/>
      <c r="DW878" s="55"/>
      <c r="DY878" s="59"/>
      <c r="EA878" s="59"/>
      <c r="EC878" s="59"/>
      <c r="ED878" s="59"/>
      <c r="EE878" s="54"/>
      <c r="EG878" s="54"/>
      <c r="EH878" s="53"/>
      <c r="EI878" s="54"/>
      <c r="EJ878" s="54"/>
      <c r="EK878" s="54"/>
      <c r="EL878" s="54"/>
      <c r="EN878" s="53"/>
      <c r="EO878" s="53"/>
      <c r="EQ878" s="55"/>
      <c r="ER878" s="74"/>
      <c r="ES878" s="61"/>
      <c r="EU878" s="71"/>
      <c r="EV878" s="53"/>
      <c r="EW878" s="57"/>
      <c r="EX878" s="53"/>
      <c r="EY878" s="54"/>
      <c r="EZ878" s="53"/>
      <c r="FA878" s="53"/>
      <c r="FB878" s="60"/>
      <c r="FC878" s="61"/>
      <c r="FD878" s="61"/>
      <c r="FE878" s="68"/>
      <c r="FF878" s="68"/>
      <c r="FG878" s="70"/>
      <c r="FH878" s="61"/>
      <c r="FI878" s="53"/>
      <c r="FJ878" s="54"/>
      <c r="FL878" s="53"/>
      <c r="FN878" s="53"/>
      <c r="GM878" s="60"/>
    </row>
    <row r="879" spans="117:195" x14ac:dyDescent="0.25">
      <c r="DM879" s="53"/>
      <c r="DQ879" s="54"/>
      <c r="DS879" s="39"/>
      <c r="DU879" s="53"/>
      <c r="DW879" s="55"/>
      <c r="DY879" s="59"/>
      <c r="EA879" s="59"/>
      <c r="EC879" s="59"/>
      <c r="ED879" s="59"/>
      <c r="EE879" s="54"/>
      <c r="EG879" s="54"/>
      <c r="EH879" s="53"/>
      <c r="EI879" s="54"/>
      <c r="EJ879" s="54"/>
      <c r="EK879" s="54"/>
      <c r="EL879" s="54"/>
      <c r="EN879" s="53"/>
      <c r="EO879" s="53"/>
      <c r="EQ879" s="55"/>
      <c r="ER879" s="74"/>
      <c r="ES879" s="61"/>
      <c r="EU879" s="71"/>
      <c r="EV879" s="53"/>
      <c r="EW879" s="57"/>
      <c r="EX879" s="53"/>
      <c r="EY879" s="54"/>
      <c r="EZ879" s="53"/>
      <c r="FA879" s="53"/>
      <c r="FB879" s="60"/>
      <c r="FC879" s="61"/>
      <c r="FD879" s="61"/>
      <c r="FE879" s="68"/>
      <c r="FF879" s="68"/>
      <c r="FG879" s="70"/>
      <c r="FH879" s="61"/>
      <c r="FI879" s="53"/>
      <c r="FJ879" s="54"/>
      <c r="FL879" s="53"/>
      <c r="FN879" s="53"/>
      <c r="GM879" s="60"/>
    </row>
    <row r="880" spans="117:195" x14ac:dyDescent="0.25">
      <c r="DM880" s="53"/>
      <c r="DQ880" s="54"/>
      <c r="DS880" s="39"/>
      <c r="DU880" s="53"/>
      <c r="DW880" s="55"/>
      <c r="DY880" s="59"/>
      <c r="EA880" s="59"/>
      <c r="EC880" s="59"/>
      <c r="ED880" s="59"/>
      <c r="EE880" s="54"/>
      <c r="EG880" s="54"/>
      <c r="EH880" s="53"/>
      <c r="EI880" s="54"/>
      <c r="EJ880" s="54"/>
      <c r="EK880" s="54"/>
      <c r="EL880" s="54"/>
      <c r="EN880" s="53"/>
      <c r="EO880" s="53"/>
      <c r="EQ880" s="55"/>
      <c r="ER880" s="74"/>
      <c r="ES880" s="61"/>
      <c r="EU880" s="71"/>
      <c r="EV880" s="53"/>
      <c r="EW880" s="57"/>
      <c r="EX880" s="53"/>
      <c r="EY880" s="54"/>
      <c r="EZ880" s="53"/>
      <c r="FA880" s="53"/>
      <c r="FB880" s="60"/>
      <c r="FC880" s="61"/>
      <c r="FD880" s="61"/>
      <c r="FE880" s="68"/>
      <c r="FF880" s="68"/>
      <c r="FG880" s="70"/>
      <c r="FH880" s="61"/>
      <c r="FI880" s="53"/>
      <c r="FJ880" s="54"/>
      <c r="FL880" s="53"/>
      <c r="FN880" s="53"/>
      <c r="GM880" s="60"/>
    </row>
    <row r="881" spans="117:195" x14ac:dyDescent="0.25">
      <c r="DM881" s="53"/>
      <c r="DQ881" s="54"/>
      <c r="DS881" s="39"/>
      <c r="DU881" s="53"/>
      <c r="DW881" s="55"/>
      <c r="DY881" s="59"/>
      <c r="EA881" s="59"/>
      <c r="EC881" s="59"/>
      <c r="ED881" s="59"/>
      <c r="EE881" s="54"/>
      <c r="EG881" s="54"/>
      <c r="EH881" s="53"/>
      <c r="EI881" s="54"/>
      <c r="EJ881" s="54"/>
      <c r="EK881" s="54"/>
      <c r="EL881" s="54"/>
      <c r="EN881" s="53"/>
      <c r="EO881" s="53"/>
      <c r="EQ881" s="55"/>
      <c r="ER881" s="74"/>
      <c r="ES881" s="61"/>
      <c r="EU881" s="71"/>
      <c r="EV881" s="53"/>
      <c r="EW881" s="57"/>
      <c r="EX881" s="53"/>
      <c r="EY881" s="54"/>
      <c r="EZ881" s="53"/>
      <c r="FA881" s="53"/>
      <c r="FB881" s="60"/>
      <c r="FC881" s="61"/>
      <c r="FD881" s="61"/>
      <c r="FE881" s="68"/>
      <c r="FF881" s="68"/>
      <c r="FG881" s="70"/>
      <c r="FH881" s="61"/>
      <c r="FI881" s="53"/>
      <c r="FJ881" s="54"/>
      <c r="FL881" s="53"/>
      <c r="FN881" s="53"/>
      <c r="GM881" s="60"/>
    </row>
    <row r="882" spans="117:195" x14ac:dyDescent="0.25">
      <c r="DM882" s="53"/>
      <c r="DQ882" s="54"/>
      <c r="DS882" s="39"/>
      <c r="DU882" s="53"/>
      <c r="DW882" s="55"/>
      <c r="DY882" s="59"/>
      <c r="EA882" s="59"/>
      <c r="EC882" s="59"/>
      <c r="ED882" s="59"/>
      <c r="EE882" s="54"/>
      <c r="EG882" s="54"/>
      <c r="EH882" s="53"/>
      <c r="EI882" s="54"/>
      <c r="EJ882" s="54"/>
      <c r="EK882" s="54"/>
      <c r="EL882" s="54"/>
      <c r="EN882" s="53"/>
      <c r="EO882" s="53"/>
      <c r="EQ882" s="55"/>
      <c r="ER882" s="74"/>
      <c r="ES882" s="61"/>
      <c r="EU882" s="71"/>
      <c r="EV882" s="53"/>
      <c r="EW882" s="57"/>
      <c r="EX882" s="53"/>
      <c r="EY882" s="54"/>
      <c r="EZ882" s="53"/>
      <c r="FA882" s="53"/>
      <c r="FB882" s="60"/>
      <c r="FC882" s="61"/>
      <c r="FD882" s="61"/>
      <c r="FE882" s="68"/>
      <c r="FF882" s="68"/>
      <c r="FG882" s="70"/>
      <c r="FH882" s="61"/>
      <c r="FI882" s="53"/>
      <c r="FJ882" s="54"/>
      <c r="FL882" s="53"/>
      <c r="FN882" s="53"/>
      <c r="GM882" s="60"/>
    </row>
    <row r="883" spans="117:195" x14ac:dyDescent="0.25">
      <c r="DM883" s="53"/>
      <c r="DQ883" s="54"/>
      <c r="DS883" s="39"/>
      <c r="DU883" s="53"/>
      <c r="DW883" s="55"/>
      <c r="DY883" s="59"/>
      <c r="EA883" s="59"/>
      <c r="EC883" s="59"/>
      <c r="ED883" s="59"/>
      <c r="EE883" s="54"/>
      <c r="EG883" s="54"/>
      <c r="EH883" s="53"/>
      <c r="EI883" s="54"/>
      <c r="EJ883" s="54"/>
      <c r="EK883" s="54"/>
      <c r="EL883" s="54"/>
      <c r="EN883" s="53"/>
      <c r="EO883" s="53"/>
      <c r="EQ883" s="55"/>
      <c r="ER883" s="74"/>
      <c r="ES883" s="61"/>
      <c r="EU883" s="71"/>
      <c r="EV883" s="53"/>
      <c r="EW883" s="57"/>
      <c r="EX883" s="53"/>
      <c r="EY883" s="54"/>
      <c r="EZ883" s="53"/>
      <c r="FA883" s="53"/>
      <c r="FB883" s="60"/>
      <c r="FC883" s="61"/>
      <c r="FD883" s="61"/>
      <c r="FE883" s="68"/>
      <c r="FF883" s="68"/>
      <c r="FG883" s="70"/>
      <c r="FH883" s="61"/>
      <c r="FI883" s="53"/>
      <c r="FJ883" s="54"/>
      <c r="FL883" s="53"/>
      <c r="FN883" s="53"/>
      <c r="GM883" s="60"/>
    </row>
    <row r="884" spans="117:195" x14ac:dyDescent="0.25">
      <c r="DM884" s="53"/>
      <c r="DQ884" s="54"/>
      <c r="DS884" s="39"/>
      <c r="DU884" s="53"/>
      <c r="DW884" s="55"/>
      <c r="DY884" s="59"/>
      <c r="EA884" s="59"/>
      <c r="EC884" s="59"/>
      <c r="ED884" s="59"/>
      <c r="EE884" s="54"/>
      <c r="EG884" s="54"/>
      <c r="EH884" s="53"/>
      <c r="EI884" s="54"/>
      <c r="EJ884" s="54"/>
      <c r="EK884" s="54"/>
      <c r="EL884" s="54"/>
      <c r="EN884" s="53"/>
      <c r="EO884" s="53"/>
      <c r="EQ884" s="55"/>
      <c r="ER884" s="74"/>
      <c r="ES884" s="61"/>
      <c r="EU884" s="71"/>
      <c r="EV884" s="53"/>
      <c r="EW884" s="57"/>
      <c r="EX884" s="53"/>
      <c r="EY884" s="54"/>
      <c r="EZ884" s="53"/>
      <c r="FA884" s="53"/>
      <c r="FB884" s="60"/>
      <c r="FC884" s="61"/>
      <c r="FD884" s="61"/>
      <c r="FE884" s="68"/>
      <c r="FF884" s="68"/>
      <c r="FG884" s="70"/>
      <c r="FH884" s="61"/>
      <c r="FI884" s="53"/>
      <c r="FJ884" s="54"/>
      <c r="FL884" s="53"/>
      <c r="FN884" s="53"/>
      <c r="GM884" s="60"/>
    </row>
    <row r="885" spans="117:195" x14ac:dyDescent="0.25">
      <c r="DM885" s="53"/>
      <c r="DQ885" s="54"/>
      <c r="DS885" s="39"/>
      <c r="DU885" s="53"/>
      <c r="DW885" s="55"/>
      <c r="DY885" s="59"/>
      <c r="EA885" s="59"/>
      <c r="EC885" s="59"/>
      <c r="ED885" s="59"/>
      <c r="EE885" s="54"/>
      <c r="EG885" s="54"/>
      <c r="EH885" s="53"/>
      <c r="EI885" s="54"/>
      <c r="EJ885" s="54"/>
      <c r="EK885" s="54"/>
      <c r="EL885" s="54"/>
      <c r="EN885" s="53"/>
      <c r="EO885" s="53"/>
      <c r="EQ885" s="55"/>
      <c r="ER885" s="74"/>
      <c r="ES885" s="61"/>
      <c r="EU885" s="71"/>
      <c r="EV885" s="53"/>
      <c r="EW885" s="57"/>
      <c r="EX885" s="53"/>
      <c r="EY885" s="54"/>
      <c r="EZ885" s="53"/>
      <c r="FA885" s="53"/>
      <c r="FB885" s="60"/>
      <c r="FC885" s="61"/>
      <c r="FD885" s="61"/>
      <c r="FE885" s="68"/>
      <c r="FF885" s="68"/>
      <c r="FG885" s="70"/>
      <c r="FH885" s="61"/>
      <c r="FI885" s="53"/>
      <c r="FJ885" s="54"/>
      <c r="FL885" s="53"/>
      <c r="FN885" s="53"/>
      <c r="GM885" s="60"/>
    </row>
    <row r="886" spans="117:195" x14ac:dyDescent="0.25">
      <c r="DM886" s="53"/>
      <c r="DQ886" s="54"/>
      <c r="DS886" s="39"/>
      <c r="DU886" s="53"/>
      <c r="DW886" s="55"/>
      <c r="DY886" s="59"/>
      <c r="EA886" s="59"/>
      <c r="EC886" s="59"/>
      <c r="ED886" s="59"/>
      <c r="EE886" s="54"/>
      <c r="EG886" s="54"/>
      <c r="EH886" s="53"/>
      <c r="EI886" s="54"/>
      <c r="EJ886" s="54"/>
      <c r="EK886" s="54"/>
      <c r="EL886" s="54"/>
      <c r="EN886" s="53"/>
      <c r="EO886" s="53"/>
      <c r="EQ886" s="55"/>
      <c r="ER886" s="74"/>
      <c r="ES886" s="61"/>
      <c r="EU886" s="71"/>
      <c r="EV886" s="53"/>
      <c r="EW886" s="57"/>
      <c r="EX886" s="53"/>
      <c r="EY886" s="54"/>
      <c r="EZ886" s="53"/>
      <c r="FA886" s="53"/>
      <c r="FB886" s="60"/>
      <c r="FC886" s="61"/>
      <c r="FD886" s="61"/>
      <c r="FE886" s="68"/>
      <c r="FF886" s="68"/>
      <c r="FG886" s="70"/>
      <c r="FH886" s="61"/>
      <c r="FI886" s="53"/>
      <c r="FJ886" s="54"/>
      <c r="FL886" s="53"/>
      <c r="FN886" s="53"/>
      <c r="GM886" s="60"/>
    </row>
    <row r="887" spans="117:195" x14ac:dyDescent="0.25">
      <c r="DM887" s="53"/>
      <c r="DQ887" s="54"/>
      <c r="DS887" s="39"/>
      <c r="DU887" s="53"/>
      <c r="DW887" s="55"/>
      <c r="DY887" s="59"/>
      <c r="EA887" s="59"/>
      <c r="EC887" s="59"/>
      <c r="ED887" s="59"/>
      <c r="EE887" s="54"/>
      <c r="EG887" s="54"/>
      <c r="EH887" s="53"/>
      <c r="EI887" s="54"/>
      <c r="EJ887" s="54"/>
      <c r="EK887" s="54"/>
      <c r="EL887" s="54"/>
      <c r="EN887" s="53"/>
      <c r="EO887" s="53"/>
      <c r="EQ887" s="55"/>
      <c r="ER887" s="74"/>
      <c r="ES887" s="61"/>
      <c r="EU887" s="71"/>
      <c r="EV887" s="53"/>
      <c r="EW887" s="57"/>
      <c r="EX887" s="53"/>
      <c r="EY887" s="54"/>
      <c r="EZ887" s="53"/>
      <c r="FA887" s="53"/>
      <c r="FB887" s="60"/>
      <c r="FC887" s="61"/>
      <c r="FD887" s="61"/>
      <c r="FE887" s="68"/>
      <c r="FF887" s="68"/>
      <c r="FG887" s="70"/>
      <c r="FH887" s="61"/>
      <c r="FI887" s="53"/>
      <c r="FJ887" s="54"/>
      <c r="FL887" s="53"/>
      <c r="FN887" s="53"/>
      <c r="GM887" s="60"/>
    </row>
    <row r="888" spans="117:195" x14ac:dyDescent="0.25">
      <c r="DM888" s="53"/>
      <c r="DQ888" s="54"/>
      <c r="DS888" s="39"/>
      <c r="DU888" s="53"/>
      <c r="DW888" s="55"/>
      <c r="DY888" s="59"/>
      <c r="EA888" s="59"/>
      <c r="EC888" s="59"/>
      <c r="ED888" s="59"/>
      <c r="EE888" s="54"/>
      <c r="EG888" s="54"/>
      <c r="EH888" s="53"/>
      <c r="EI888" s="54"/>
      <c r="EJ888" s="54"/>
      <c r="EK888" s="54"/>
      <c r="EL888" s="54"/>
      <c r="EN888" s="53"/>
      <c r="EO888" s="53"/>
      <c r="EQ888" s="55"/>
      <c r="ER888" s="74"/>
      <c r="ES888" s="61"/>
      <c r="EU888" s="71"/>
      <c r="EV888" s="53"/>
      <c r="EW888" s="57"/>
      <c r="EX888" s="53"/>
      <c r="EY888" s="54"/>
      <c r="EZ888" s="53"/>
      <c r="FA888" s="53"/>
      <c r="FB888" s="60"/>
      <c r="FC888" s="61"/>
      <c r="FD888" s="61"/>
      <c r="FE888" s="68"/>
      <c r="FF888" s="68"/>
      <c r="FG888" s="70"/>
      <c r="FH888" s="61"/>
      <c r="FI888" s="53"/>
      <c r="FJ888" s="54"/>
      <c r="FL888" s="53"/>
      <c r="FN888" s="53"/>
      <c r="GM888" s="60"/>
    </row>
    <row r="889" spans="117:195" x14ac:dyDescent="0.25">
      <c r="DM889" s="53"/>
      <c r="DQ889" s="54"/>
      <c r="DS889" s="39"/>
      <c r="DU889" s="53"/>
      <c r="DW889" s="55"/>
      <c r="DY889" s="59"/>
      <c r="EA889" s="59"/>
      <c r="EC889" s="59"/>
      <c r="ED889" s="59"/>
      <c r="EE889" s="54"/>
      <c r="EG889" s="54"/>
      <c r="EH889" s="53"/>
      <c r="EI889" s="54"/>
      <c r="EJ889" s="54"/>
      <c r="EK889" s="54"/>
      <c r="EL889" s="54"/>
      <c r="EN889" s="53"/>
      <c r="EO889" s="53"/>
      <c r="EQ889" s="55"/>
      <c r="ER889" s="74"/>
      <c r="ES889" s="61"/>
      <c r="EU889" s="71"/>
      <c r="EV889" s="53"/>
      <c r="EW889" s="57"/>
      <c r="EX889" s="53"/>
      <c r="EY889" s="54"/>
      <c r="EZ889" s="53"/>
      <c r="FA889" s="53"/>
      <c r="FB889" s="60"/>
      <c r="FC889" s="61"/>
      <c r="FD889" s="61"/>
      <c r="FE889" s="68"/>
      <c r="FF889" s="68"/>
      <c r="FG889" s="70"/>
      <c r="FH889" s="61"/>
      <c r="FI889" s="53"/>
      <c r="FJ889" s="54"/>
      <c r="FL889" s="53"/>
      <c r="FN889" s="53"/>
      <c r="GM889" s="60"/>
    </row>
    <row r="890" spans="117:195" x14ac:dyDescent="0.25">
      <c r="DM890" s="53"/>
      <c r="DQ890" s="54"/>
      <c r="DS890" s="39"/>
      <c r="DU890" s="53"/>
      <c r="DW890" s="55"/>
      <c r="DY890" s="59"/>
      <c r="EA890" s="59"/>
      <c r="EC890" s="59"/>
      <c r="ED890" s="59"/>
      <c r="EE890" s="54"/>
      <c r="EG890" s="54"/>
      <c r="EH890" s="53"/>
      <c r="EI890" s="54"/>
      <c r="EJ890" s="54"/>
      <c r="EK890" s="54"/>
      <c r="EL890" s="54"/>
      <c r="EN890" s="53"/>
      <c r="EO890" s="53"/>
      <c r="EQ890" s="55"/>
      <c r="ER890" s="74"/>
      <c r="ES890" s="61"/>
      <c r="EU890" s="71"/>
      <c r="EV890" s="53"/>
      <c r="EW890" s="57"/>
      <c r="EX890" s="53"/>
      <c r="EY890" s="54"/>
      <c r="EZ890" s="53"/>
      <c r="FA890" s="53"/>
      <c r="FB890" s="60"/>
      <c r="FC890" s="61"/>
      <c r="FD890" s="61"/>
      <c r="FE890" s="68"/>
      <c r="FF890" s="68"/>
      <c r="FG890" s="70"/>
      <c r="FH890" s="61"/>
      <c r="FI890" s="53"/>
      <c r="FJ890" s="54"/>
      <c r="FL890" s="53"/>
      <c r="FN890" s="53"/>
      <c r="GM890" s="60"/>
    </row>
    <row r="891" spans="117:195" x14ac:dyDescent="0.25">
      <c r="DM891" s="53"/>
      <c r="DQ891" s="54"/>
      <c r="DS891" s="39"/>
      <c r="DU891" s="53"/>
      <c r="DW891" s="55"/>
      <c r="DY891" s="59"/>
      <c r="EA891" s="59"/>
      <c r="EC891" s="59"/>
      <c r="ED891" s="59"/>
      <c r="EE891" s="54"/>
      <c r="EG891" s="54"/>
      <c r="EH891" s="53"/>
      <c r="EI891" s="54"/>
      <c r="EJ891" s="54"/>
      <c r="EK891" s="54"/>
      <c r="EL891" s="54"/>
      <c r="EN891" s="53"/>
      <c r="EO891" s="53"/>
      <c r="EQ891" s="55"/>
      <c r="ER891" s="74"/>
      <c r="ES891" s="61"/>
      <c r="EU891" s="71"/>
      <c r="EV891" s="53"/>
      <c r="EW891" s="57"/>
      <c r="EX891" s="53"/>
      <c r="EY891" s="54"/>
      <c r="EZ891" s="53"/>
      <c r="FA891" s="53"/>
      <c r="FB891" s="60"/>
      <c r="FC891" s="61"/>
      <c r="FD891" s="61"/>
      <c r="FE891" s="68"/>
      <c r="FF891" s="68"/>
      <c r="FG891" s="70"/>
      <c r="FH891" s="61"/>
      <c r="FI891" s="53"/>
      <c r="FJ891" s="54"/>
      <c r="FL891" s="53"/>
      <c r="FN891" s="53"/>
      <c r="GM891" s="60"/>
    </row>
    <row r="892" spans="117:195" x14ac:dyDescent="0.25">
      <c r="DM892" s="53"/>
      <c r="DQ892" s="54"/>
      <c r="DS892" s="39"/>
      <c r="DU892" s="53"/>
      <c r="DW892" s="55"/>
      <c r="DY892" s="59"/>
      <c r="EA892" s="59"/>
      <c r="EC892" s="59"/>
      <c r="ED892" s="59"/>
      <c r="EE892" s="54"/>
      <c r="EG892" s="54"/>
      <c r="EH892" s="53"/>
      <c r="EI892" s="54"/>
      <c r="EJ892" s="54"/>
      <c r="EK892" s="54"/>
      <c r="EL892" s="54"/>
      <c r="EN892" s="53"/>
      <c r="EO892" s="53"/>
      <c r="EQ892" s="55"/>
      <c r="ER892" s="74"/>
      <c r="ES892" s="61"/>
      <c r="EU892" s="71"/>
      <c r="EV892" s="53"/>
      <c r="EW892" s="57"/>
      <c r="EX892" s="53"/>
      <c r="EY892" s="54"/>
      <c r="EZ892" s="53"/>
      <c r="FA892" s="53"/>
      <c r="FB892" s="60"/>
      <c r="FC892" s="61"/>
      <c r="FD892" s="61"/>
      <c r="FE892" s="68"/>
      <c r="FF892" s="68"/>
      <c r="FG892" s="70"/>
      <c r="FH892" s="61"/>
      <c r="FI892" s="53"/>
      <c r="FJ892" s="54"/>
      <c r="FL892" s="53"/>
      <c r="FN892" s="53"/>
      <c r="GM892" s="60"/>
    </row>
    <row r="893" spans="117:195" x14ac:dyDescent="0.25">
      <c r="DM893" s="53"/>
      <c r="DQ893" s="54"/>
      <c r="DS893" s="39"/>
      <c r="DU893" s="53"/>
      <c r="DW893" s="55"/>
      <c r="DY893" s="59"/>
      <c r="EA893" s="59"/>
      <c r="EC893" s="59"/>
      <c r="ED893" s="59"/>
      <c r="EE893" s="54"/>
      <c r="EG893" s="54"/>
      <c r="EH893" s="53"/>
      <c r="EI893" s="54"/>
      <c r="EJ893" s="54"/>
      <c r="EK893" s="54"/>
      <c r="EL893" s="54"/>
      <c r="EN893" s="53"/>
      <c r="EO893" s="53"/>
      <c r="EQ893" s="55"/>
      <c r="ER893" s="74"/>
      <c r="ES893" s="61"/>
      <c r="EU893" s="71"/>
      <c r="EV893" s="53"/>
      <c r="EW893" s="57"/>
      <c r="EX893" s="53"/>
      <c r="EY893" s="54"/>
      <c r="EZ893" s="53"/>
      <c r="FA893" s="53"/>
      <c r="FB893" s="60"/>
      <c r="FC893" s="61"/>
      <c r="FD893" s="61"/>
      <c r="FE893" s="68"/>
      <c r="FF893" s="68"/>
      <c r="FG893" s="70"/>
      <c r="FH893" s="61"/>
      <c r="FI893" s="53"/>
      <c r="FJ893" s="54"/>
      <c r="FL893" s="53"/>
      <c r="FN893" s="53"/>
      <c r="GM893" s="60"/>
    </row>
    <row r="894" spans="117:195" x14ac:dyDescent="0.25">
      <c r="DM894" s="53"/>
      <c r="DQ894" s="54"/>
      <c r="DS894" s="39"/>
      <c r="DU894" s="53"/>
      <c r="DW894" s="55"/>
      <c r="DY894" s="59"/>
      <c r="EA894" s="59"/>
      <c r="EC894" s="59"/>
      <c r="ED894" s="59"/>
      <c r="EE894" s="54"/>
      <c r="EG894" s="54"/>
      <c r="EH894" s="53"/>
      <c r="EI894" s="54"/>
      <c r="EJ894" s="54"/>
      <c r="EK894" s="54"/>
      <c r="EL894" s="54"/>
      <c r="EN894" s="53"/>
      <c r="EO894" s="53"/>
      <c r="EQ894" s="55"/>
      <c r="ER894" s="74"/>
      <c r="ES894" s="61"/>
      <c r="EU894" s="71"/>
      <c r="EV894" s="53"/>
      <c r="EW894" s="57"/>
      <c r="EX894" s="53"/>
      <c r="EY894" s="54"/>
      <c r="EZ894" s="53"/>
      <c r="FA894" s="53"/>
      <c r="FB894" s="60"/>
      <c r="FC894" s="61"/>
      <c r="FD894" s="61"/>
      <c r="FE894" s="68"/>
      <c r="FF894" s="68"/>
      <c r="FG894" s="70"/>
      <c r="FH894" s="61"/>
      <c r="FI894" s="53"/>
      <c r="FJ894" s="54"/>
      <c r="FL894" s="53"/>
      <c r="FN894" s="53"/>
      <c r="GM894" s="60"/>
    </row>
    <row r="895" spans="117:195" x14ac:dyDescent="0.25">
      <c r="DM895" s="53"/>
      <c r="DQ895" s="54"/>
      <c r="DS895" s="39"/>
      <c r="DU895" s="53"/>
      <c r="DW895" s="55"/>
      <c r="DY895" s="59"/>
      <c r="EA895" s="59"/>
      <c r="EC895" s="59"/>
      <c r="ED895" s="59"/>
      <c r="EE895" s="54"/>
      <c r="EG895" s="54"/>
      <c r="EH895" s="53"/>
      <c r="EI895" s="54"/>
      <c r="EJ895" s="54"/>
      <c r="EK895" s="54"/>
      <c r="EL895" s="54"/>
      <c r="EN895" s="53"/>
      <c r="EO895" s="53"/>
      <c r="EQ895" s="55"/>
      <c r="ER895" s="74"/>
      <c r="ES895" s="61"/>
      <c r="EU895" s="71"/>
      <c r="EV895" s="53"/>
      <c r="EW895" s="57"/>
      <c r="EX895" s="53"/>
      <c r="EY895" s="54"/>
      <c r="EZ895" s="53"/>
      <c r="FA895" s="53"/>
      <c r="FB895" s="60"/>
      <c r="FC895" s="61"/>
      <c r="FD895" s="61"/>
      <c r="FE895" s="68"/>
      <c r="FF895" s="68"/>
      <c r="FG895" s="70"/>
      <c r="FH895" s="61"/>
      <c r="FI895" s="53"/>
      <c r="FJ895" s="54"/>
      <c r="FL895" s="53"/>
      <c r="FN895" s="53"/>
      <c r="GM895" s="60"/>
    </row>
    <row r="896" spans="117:195" x14ac:dyDescent="0.25">
      <c r="DM896" s="53"/>
      <c r="DQ896" s="54"/>
      <c r="DS896" s="39"/>
      <c r="DU896" s="53"/>
      <c r="DW896" s="55"/>
      <c r="DY896" s="59"/>
      <c r="EA896" s="59"/>
      <c r="EC896" s="59"/>
      <c r="ED896" s="59"/>
      <c r="EE896" s="54"/>
      <c r="EG896" s="54"/>
      <c r="EH896" s="53"/>
      <c r="EI896" s="54"/>
      <c r="EJ896" s="54"/>
      <c r="EK896" s="54"/>
      <c r="EL896" s="54"/>
      <c r="EN896" s="53"/>
      <c r="EO896" s="53"/>
      <c r="EQ896" s="55"/>
      <c r="ER896" s="74"/>
      <c r="ES896" s="61"/>
      <c r="EU896" s="71"/>
      <c r="EV896" s="53"/>
      <c r="EW896" s="57"/>
      <c r="EX896" s="53"/>
      <c r="EY896" s="54"/>
      <c r="EZ896" s="53"/>
      <c r="FA896" s="53"/>
      <c r="FB896" s="60"/>
      <c r="FC896" s="61"/>
      <c r="FD896" s="61"/>
      <c r="FE896" s="68"/>
      <c r="FF896" s="68"/>
      <c r="FG896" s="70"/>
      <c r="FH896" s="61"/>
      <c r="FI896" s="53"/>
      <c r="FJ896" s="54"/>
      <c r="FL896" s="53"/>
      <c r="FN896" s="53"/>
      <c r="GM896" s="60"/>
    </row>
    <row r="897" spans="117:195" x14ac:dyDescent="0.25">
      <c r="DM897" s="53"/>
      <c r="DQ897" s="54"/>
      <c r="DS897" s="39"/>
      <c r="DU897" s="53"/>
      <c r="DW897" s="55"/>
      <c r="DY897" s="59"/>
      <c r="EA897" s="59"/>
      <c r="EC897" s="59"/>
      <c r="ED897" s="59"/>
      <c r="EE897" s="54"/>
      <c r="EG897" s="54"/>
      <c r="EH897" s="53"/>
      <c r="EI897" s="54"/>
      <c r="EJ897" s="54"/>
      <c r="EK897" s="54"/>
      <c r="EL897" s="54"/>
      <c r="EN897" s="53"/>
      <c r="EO897" s="53"/>
      <c r="EQ897" s="55"/>
      <c r="ER897" s="74"/>
      <c r="ES897" s="61"/>
      <c r="EU897" s="71"/>
      <c r="EV897" s="53"/>
      <c r="EW897" s="57"/>
      <c r="EX897" s="53"/>
      <c r="EY897" s="54"/>
      <c r="EZ897" s="53"/>
      <c r="FA897" s="53"/>
      <c r="FB897" s="60"/>
      <c r="FC897" s="61"/>
      <c r="FD897" s="61"/>
      <c r="FE897" s="68"/>
      <c r="FF897" s="68"/>
      <c r="FG897" s="70"/>
      <c r="FH897" s="61"/>
      <c r="FI897" s="53"/>
      <c r="FJ897" s="54"/>
      <c r="FL897" s="53"/>
      <c r="FN897" s="53"/>
      <c r="GM897" s="60"/>
    </row>
    <row r="898" spans="117:195" x14ac:dyDescent="0.25">
      <c r="DM898" s="53"/>
      <c r="DQ898" s="54"/>
      <c r="DS898" s="39"/>
      <c r="DU898" s="53"/>
      <c r="DW898" s="55"/>
      <c r="DY898" s="59"/>
      <c r="EA898" s="59"/>
      <c r="EC898" s="59"/>
      <c r="ED898" s="59"/>
      <c r="EE898" s="54"/>
      <c r="EG898" s="54"/>
      <c r="EH898" s="53"/>
      <c r="EI898" s="54"/>
      <c r="EJ898" s="54"/>
      <c r="EK898" s="54"/>
      <c r="EL898" s="54"/>
      <c r="EN898" s="53"/>
      <c r="EO898" s="53"/>
      <c r="EQ898" s="55"/>
      <c r="ER898" s="74"/>
      <c r="ES898" s="61"/>
      <c r="EU898" s="71"/>
      <c r="EV898" s="53"/>
      <c r="EW898" s="57"/>
      <c r="EX898" s="53"/>
      <c r="EY898" s="54"/>
      <c r="EZ898" s="53"/>
      <c r="FA898" s="53"/>
      <c r="FB898" s="60"/>
      <c r="FC898" s="61"/>
      <c r="FD898" s="61"/>
      <c r="FE898" s="68"/>
      <c r="FF898" s="68"/>
      <c r="FG898" s="70"/>
      <c r="FH898" s="61"/>
      <c r="FI898" s="53"/>
      <c r="FJ898" s="54"/>
      <c r="FL898" s="53"/>
      <c r="FN898" s="53"/>
      <c r="GM898" s="60"/>
    </row>
    <row r="899" spans="117:195" x14ac:dyDescent="0.25">
      <c r="DM899" s="53"/>
      <c r="DQ899" s="54"/>
      <c r="DS899" s="39"/>
      <c r="DU899" s="53"/>
      <c r="DW899" s="55"/>
      <c r="DY899" s="59"/>
      <c r="EA899" s="59"/>
      <c r="EC899" s="59"/>
      <c r="ED899" s="59"/>
      <c r="EE899" s="54"/>
      <c r="EG899" s="54"/>
      <c r="EH899" s="53"/>
      <c r="EI899" s="54"/>
      <c r="EJ899" s="54"/>
      <c r="EK899" s="54"/>
      <c r="EL899" s="54"/>
      <c r="EN899" s="53"/>
      <c r="EO899" s="53"/>
      <c r="EQ899" s="55"/>
      <c r="ER899" s="74"/>
      <c r="ES899" s="61"/>
      <c r="EU899" s="71"/>
      <c r="EV899" s="53"/>
      <c r="EW899" s="57"/>
      <c r="EX899" s="53"/>
      <c r="EY899" s="54"/>
      <c r="EZ899" s="53"/>
      <c r="FA899" s="53"/>
      <c r="FB899" s="60"/>
      <c r="FC899" s="61"/>
      <c r="FD899" s="61"/>
      <c r="FE899" s="68"/>
      <c r="FF899" s="68"/>
      <c r="FG899" s="70"/>
      <c r="FH899" s="61"/>
      <c r="FI899" s="53"/>
      <c r="FJ899" s="54"/>
      <c r="FL899" s="53"/>
      <c r="FN899" s="53"/>
      <c r="GM899" s="60"/>
    </row>
    <row r="900" spans="117:195" x14ac:dyDescent="0.25">
      <c r="DM900" s="53"/>
      <c r="DQ900" s="54"/>
      <c r="DS900" s="39"/>
      <c r="DU900" s="53"/>
      <c r="DW900" s="55"/>
      <c r="DY900" s="59"/>
      <c r="EA900" s="59"/>
      <c r="EC900" s="59"/>
      <c r="ED900" s="59"/>
      <c r="EE900" s="54"/>
      <c r="EG900" s="54"/>
      <c r="EH900" s="53"/>
      <c r="EI900" s="54"/>
      <c r="EJ900" s="54"/>
      <c r="EK900" s="54"/>
      <c r="EL900" s="54"/>
      <c r="EN900" s="53"/>
      <c r="EO900" s="53"/>
      <c r="EQ900" s="55"/>
      <c r="ER900" s="74"/>
      <c r="ES900" s="61"/>
      <c r="EU900" s="71"/>
      <c r="EV900" s="53"/>
      <c r="EW900" s="57"/>
      <c r="EX900" s="53"/>
      <c r="EY900" s="54"/>
      <c r="EZ900" s="53"/>
      <c r="FA900" s="53"/>
      <c r="FB900" s="60"/>
      <c r="FC900" s="61"/>
      <c r="FD900" s="61"/>
      <c r="FE900" s="68"/>
      <c r="FF900" s="68"/>
      <c r="FG900" s="70"/>
      <c r="FH900" s="61"/>
      <c r="FI900" s="53"/>
      <c r="FJ900" s="54"/>
      <c r="FL900" s="53"/>
      <c r="FN900" s="53"/>
      <c r="GM900" s="60"/>
    </row>
    <row r="901" spans="117:195" x14ac:dyDescent="0.25">
      <c r="DM901" s="53"/>
      <c r="DQ901" s="54"/>
      <c r="DS901" s="39"/>
      <c r="DU901" s="53"/>
      <c r="DW901" s="55"/>
      <c r="DY901" s="59"/>
      <c r="EA901" s="59"/>
      <c r="EC901" s="59"/>
      <c r="ED901" s="59"/>
      <c r="EE901" s="54"/>
      <c r="EG901" s="54"/>
      <c r="EH901" s="53"/>
      <c r="EI901" s="54"/>
      <c r="EJ901" s="54"/>
      <c r="EK901" s="54"/>
      <c r="EL901" s="54"/>
      <c r="EN901" s="53"/>
      <c r="EO901" s="53"/>
      <c r="EQ901" s="55"/>
      <c r="ER901" s="74"/>
      <c r="ES901" s="61"/>
      <c r="EU901" s="71"/>
      <c r="EV901" s="53"/>
      <c r="EW901" s="57"/>
      <c r="EX901" s="53"/>
      <c r="EY901" s="54"/>
      <c r="EZ901" s="53"/>
      <c r="FA901" s="53"/>
      <c r="FB901" s="60"/>
      <c r="FC901" s="61"/>
      <c r="FD901" s="61"/>
      <c r="FE901" s="68"/>
      <c r="FF901" s="68"/>
      <c r="FG901" s="70"/>
      <c r="FH901" s="61"/>
      <c r="FI901" s="53"/>
      <c r="FJ901" s="54"/>
      <c r="FL901" s="53"/>
      <c r="FN901" s="53"/>
      <c r="GM901" s="60"/>
    </row>
    <row r="902" spans="117:195" x14ac:dyDescent="0.25">
      <c r="DM902" s="53"/>
      <c r="DQ902" s="54"/>
      <c r="DS902" s="39"/>
      <c r="DU902" s="53"/>
      <c r="DW902" s="55"/>
      <c r="DY902" s="59"/>
      <c r="EA902" s="59"/>
      <c r="EC902" s="59"/>
      <c r="ED902" s="59"/>
      <c r="EE902" s="54"/>
      <c r="EG902" s="54"/>
      <c r="EH902" s="53"/>
      <c r="EI902" s="54"/>
      <c r="EJ902" s="54"/>
      <c r="EK902" s="54"/>
      <c r="EL902" s="54"/>
      <c r="EN902" s="53"/>
      <c r="EO902" s="53"/>
      <c r="EQ902" s="55"/>
      <c r="ER902" s="74"/>
      <c r="ES902" s="61"/>
      <c r="EU902" s="71"/>
      <c r="EV902" s="53"/>
      <c r="EW902" s="57"/>
      <c r="EX902" s="53"/>
      <c r="EY902" s="54"/>
      <c r="EZ902" s="53"/>
      <c r="FA902" s="53"/>
      <c r="FB902" s="60"/>
      <c r="FC902" s="61"/>
      <c r="FD902" s="61"/>
      <c r="FE902" s="68"/>
      <c r="FF902" s="68"/>
      <c r="FG902" s="70"/>
      <c r="FH902" s="61"/>
      <c r="FI902" s="53"/>
      <c r="FJ902" s="54"/>
      <c r="FL902" s="53"/>
      <c r="FN902" s="53"/>
      <c r="GM902" s="60"/>
    </row>
    <row r="903" spans="117:195" x14ac:dyDescent="0.25">
      <c r="DM903" s="53"/>
      <c r="DQ903" s="54"/>
      <c r="DS903" s="39"/>
      <c r="DU903" s="53"/>
      <c r="DW903" s="55"/>
      <c r="DY903" s="59"/>
      <c r="EA903" s="59"/>
      <c r="EC903" s="59"/>
      <c r="ED903" s="59"/>
      <c r="EE903" s="54"/>
      <c r="EG903" s="54"/>
      <c r="EH903" s="53"/>
      <c r="EI903" s="54"/>
      <c r="EJ903" s="54"/>
      <c r="EK903" s="54"/>
      <c r="EL903" s="54"/>
      <c r="EN903" s="53"/>
      <c r="EO903" s="53"/>
      <c r="EQ903" s="55"/>
      <c r="ER903" s="74"/>
      <c r="ES903" s="61"/>
      <c r="EU903" s="71"/>
      <c r="EV903" s="53"/>
      <c r="EW903" s="57"/>
      <c r="EX903" s="53"/>
      <c r="EY903" s="54"/>
      <c r="EZ903" s="53"/>
      <c r="FA903" s="53"/>
      <c r="FB903" s="60"/>
      <c r="FC903" s="61"/>
      <c r="FD903" s="61"/>
      <c r="FE903" s="68"/>
      <c r="FF903" s="68"/>
      <c r="FG903" s="70"/>
      <c r="FH903" s="61"/>
      <c r="FI903" s="53"/>
      <c r="FJ903" s="54"/>
      <c r="FL903" s="53"/>
      <c r="FN903" s="53"/>
      <c r="GM903" s="60"/>
    </row>
    <row r="904" spans="117:195" x14ac:dyDescent="0.25">
      <c r="DM904" s="53"/>
      <c r="DQ904" s="54"/>
      <c r="DS904" s="39"/>
      <c r="DU904" s="53"/>
      <c r="DW904" s="55"/>
      <c r="DY904" s="59"/>
      <c r="EA904" s="59"/>
      <c r="EC904" s="59"/>
      <c r="ED904" s="59"/>
      <c r="EE904" s="54"/>
      <c r="EG904" s="54"/>
      <c r="EH904" s="53"/>
      <c r="EI904" s="54"/>
      <c r="EJ904" s="54"/>
      <c r="EK904" s="54"/>
      <c r="EL904" s="54"/>
      <c r="EN904" s="53"/>
      <c r="EO904" s="53"/>
      <c r="EQ904" s="55"/>
      <c r="ER904" s="74"/>
      <c r="ES904" s="61"/>
      <c r="EU904" s="71"/>
      <c r="EV904" s="53"/>
      <c r="EW904" s="57"/>
      <c r="EX904" s="53"/>
      <c r="EY904" s="54"/>
      <c r="EZ904" s="53"/>
      <c r="FA904" s="53"/>
      <c r="FB904" s="60"/>
      <c r="FC904" s="61"/>
      <c r="FD904" s="61"/>
      <c r="FE904" s="68"/>
      <c r="FF904" s="68"/>
      <c r="FG904" s="70"/>
      <c r="FH904" s="61"/>
      <c r="FI904" s="53"/>
      <c r="FJ904" s="54"/>
      <c r="FL904" s="53"/>
      <c r="FN904" s="53"/>
      <c r="GM904" s="60"/>
    </row>
    <row r="905" spans="117:195" x14ac:dyDescent="0.25">
      <c r="DM905" s="53"/>
      <c r="DQ905" s="54"/>
      <c r="DS905" s="39"/>
      <c r="DU905" s="53"/>
      <c r="DW905" s="55"/>
      <c r="DY905" s="59"/>
      <c r="EA905" s="59"/>
      <c r="EC905" s="59"/>
      <c r="ED905" s="59"/>
      <c r="EE905" s="54"/>
      <c r="EG905" s="54"/>
      <c r="EH905" s="53"/>
      <c r="EI905" s="54"/>
      <c r="EJ905" s="54"/>
      <c r="EK905" s="54"/>
      <c r="EL905" s="54"/>
      <c r="EN905" s="53"/>
      <c r="EO905" s="53"/>
      <c r="EQ905" s="55"/>
      <c r="ER905" s="74"/>
      <c r="ES905" s="61"/>
      <c r="EU905" s="71"/>
      <c r="EV905" s="53"/>
      <c r="EW905" s="57"/>
      <c r="EX905" s="53"/>
      <c r="EY905" s="54"/>
      <c r="EZ905" s="53"/>
      <c r="FA905" s="53"/>
      <c r="FB905" s="60"/>
      <c r="FC905" s="61"/>
      <c r="FD905" s="61"/>
      <c r="FE905" s="68"/>
      <c r="FF905" s="68"/>
      <c r="FG905" s="70"/>
      <c r="FH905" s="61"/>
      <c r="FI905" s="53"/>
      <c r="FJ905" s="54"/>
      <c r="FL905" s="53"/>
      <c r="FN905" s="53"/>
      <c r="GM905" s="60"/>
    </row>
    <row r="906" spans="117:195" x14ac:dyDescent="0.25">
      <c r="DM906" s="53"/>
      <c r="DQ906" s="54"/>
      <c r="DS906" s="39"/>
      <c r="DU906" s="53"/>
      <c r="DW906" s="55"/>
      <c r="DY906" s="59"/>
      <c r="EA906" s="59"/>
      <c r="EC906" s="59"/>
      <c r="ED906" s="59"/>
      <c r="EE906" s="54"/>
      <c r="EG906" s="54"/>
      <c r="EH906" s="53"/>
      <c r="EI906" s="54"/>
      <c r="EJ906" s="54"/>
      <c r="EK906" s="54"/>
      <c r="EL906" s="54"/>
      <c r="EN906" s="53"/>
      <c r="EO906" s="53"/>
      <c r="EQ906" s="55"/>
      <c r="ER906" s="74"/>
      <c r="ES906" s="61"/>
      <c r="EU906" s="71"/>
      <c r="EV906" s="53"/>
      <c r="EW906" s="57"/>
      <c r="EX906" s="53"/>
      <c r="EY906" s="54"/>
      <c r="EZ906" s="53"/>
      <c r="FA906" s="53"/>
      <c r="FB906" s="60"/>
      <c r="FC906" s="61"/>
      <c r="FD906" s="61"/>
      <c r="FE906" s="68"/>
      <c r="FF906" s="68"/>
      <c r="FG906" s="70"/>
      <c r="FH906" s="61"/>
      <c r="FI906" s="53"/>
      <c r="FJ906" s="54"/>
      <c r="FL906" s="53"/>
      <c r="FN906" s="53"/>
      <c r="GM906" s="60"/>
    </row>
    <row r="907" spans="117:195" x14ac:dyDescent="0.25">
      <c r="DM907" s="53"/>
      <c r="DQ907" s="54"/>
      <c r="DS907" s="39"/>
      <c r="DU907" s="53"/>
      <c r="DW907" s="55"/>
      <c r="DY907" s="59"/>
      <c r="EA907" s="59"/>
      <c r="EC907" s="59"/>
      <c r="ED907" s="59"/>
      <c r="EE907" s="54"/>
      <c r="EG907" s="54"/>
      <c r="EH907" s="53"/>
      <c r="EI907" s="54"/>
      <c r="EJ907" s="54"/>
      <c r="EK907" s="54"/>
      <c r="EL907" s="54"/>
      <c r="EN907" s="53"/>
      <c r="EO907" s="53"/>
      <c r="EQ907" s="55"/>
      <c r="ER907" s="74"/>
      <c r="ES907" s="61"/>
      <c r="EU907" s="71"/>
      <c r="EV907" s="53"/>
      <c r="EW907" s="57"/>
      <c r="EX907" s="53"/>
      <c r="EY907" s="54"/>
      <c r="EZ907" s="53"/>
      <c r="FA907" s="53"/>
      <c r="FB907" s="60"/>
      <c r="FC907" s="61"/>
      <c r="FD907" s="61"/>
      <c r="FE907" s="68"/>
      <c r="FF907" s="68"/>
      <c r="FG907" s="70"/>
      <c r="FH907" s="61"/>
      <c r="FI907" s="53"/>
      <c r="FJ907" s="54"/>
      <c r="FL907" s="53"/>
      <c r="FN907" s="53"/>
      <c r="GM907" s="60"/>
    </row>
    <row r="908" spans="117:195" x14ac:dyDescent="0.25">
      <c r="DM908" s="53"/>
      <c r="DQ908" s="54"/>
      <c r="DS908" s="39"/>
      <c r="DU908" s="53"/>
      <c r="DW908" s="55"/>
      <c r="DY908" s="59"/>
      <c r="EA908" s="59"/>
      <c r="EC908" s="59"/>
      <c r="ED908" s="59"/>
      <c r="EE908" s="54"/>
      <c r="EG908" s="54"/>
      <c r="EH908" s="53"/>
      <c r="EI908" s="54"/>
      <c r="EJ908" s="54"/>
      <c r="EK908" s="54"/>
      <c r="EL908" s="54"/>
      <c r="EN908" s="53"/>
      <c r="EO908" s="53"/>
      <c r="EQ908" s="55"/>
      <c r="ER908" s="74"/>
      <c r="ES908" s="61"/>
      <c r="EU908" s="71"/>
      <c r="EV908" s="53"/>
      <c r="EW908" s="57"/>
      <c r="EX908" s="53"/>
      <c r="EY908" s="54"/>
      <c r="EZ908" s="53"/>
      <c r="FA908" s="53"/>
      <c r="FB908" s="60"/>
      <c r="FC908" s="61"/>
      <c r="FD908" s="61"/>
      <c r="FE908" s="68"/>
      <c r="FF908" s="68"/>
      <c r="FG908" s="70"/>
      <c r="FH908" s="61"/>
      <c r="FI908" s="53"/>
      <c r="FJ908" s="54"/>
      <c r="FL908" s="53"/>
      <c r="FN908" s="53"/>
      <c r="GM908" s="60"/>
    </row>
    <row r="909" spans="117:195" x14ac:dyDescent="0.25">
      <c r="DM909" s="53"/>
      <c r="DQ909" s="54"/>
      <c r="DS909" s="39"/>
      <c r="DU909" s="53"/>
      <c r="DW909" s="55"/>
      <c r="DY909" s="59"/>
      <c r="EA909" s="59"/>
      <c r="EC909" s="59"/>
      <c r="ED909" s="59"/>
      <c r="EE909" s="54"/>
      <c r="EG909" s="54"/>
      <c r="EH909" s="53"/>
      <c r="EI909" s="54"/>
      <c r="EJ909" s="54"/>
      <c r="EK909" s="54"/>
      <c r="EL909" s="54"/>
      <c r="EN909" s="53"/>
      <c r="EO909" s="53"/>
      <c r="EQ909" s="55"/>
      <c r="ER909" s="74"/>
      <c r="ES909" s="61"/>
      <c r="EU909" s="71"/>
      <c r="EV909" s="53"/>
      <c r="EW909" s="57"/>
      <c r="EX909" s="53"/>
      <c r="EY909" s="54"/>
      <c r="EZ909" s="53"/>
      <c r="FA909" s="53"/>
      <c r="FB909" s="60"/>
      <c r="FC909" s="61"/>
      <c r="FD909" s="61"/>
      <c r="FE909" s="68"/>
      <c r="FF909" s="68"/>
      <c r="FG909" s="70"/>
      <c r="FH909" s="61"/>
      <c r="FI909" s="53"/>
      <c r="FJ909" s="54"/>
      <c r="FL909" s="53"/>
      <c r="FN909" s="53"/>
      <c r="GM909" s="60"/>
    </row>
    <row r="910" spans="117:195" x14ac:dyDescent="0.25">
      <c r="DM910" s="53"/>
      <c r="DQ910" s="54"/>
      <c r="DS910" s="39"/>
      <c r="DU910" s="53"/>
      <c r="DW910" s="55"/>
      <c r="DY910" s="59"/>
      <c r="EA910" s="59"/>
      <c r="EC910" s="59"/>
      <c r="ED910" s="59"/>
      <c r="EE910" s="54"/>
      <c r="EG910" s="54"/>
      <c r="EH910" s="53"/>
      <c r="EI910" s="54"/>
      <c r="EJ910" s="54"/>
      <c r="EK910" s="54"/>
      <c r="EL910" s="54"/>
      <c r="EN910" s="53"/>
      <c r="EO910" s="53"/>
      <c r="EQ910" s="55"/>
      <c r="ER910" s="74"/>
      <c r="ES910" s="61"/>
      <c r="EU910" s="71"/>
      <c r="EV910" s="53"/>
      <c r="EW910" s="57"/>
      <c r="EX910" s="53"/>
      <c r="EY910" s="54"/>
      <c r="EZ910" s="53"/>
      <c r="FA910" s="53"/>
      <c r="FB910" s="60"/>
      <c r="FC910" s="61"/>
      <c r="FD910" s="61"/>
      <c r="FE910" s="68"/>
      <c r="FF910" s="68"/>
      <c r="FG910" s="70"/>
      <c r="FH910" s="61"/>
      <c r="FI910" s="53"/>
      <c r="FJ910" s="54"/>
      <c r="FL910" s="53"/>
      <c r="FN910" s="53"/>
      <c r="GM910" s="60"/>
    </row>
    <row r="911" spans="117:195" x14ac:dyDescent="0.25">
      <c r="DM911" s="53"/>
      <c r="DQ911" s="54"/>
      <c r="DS911" s="39"/>
      <c r="DU911" s="53"/>
      <c r="DW911" s="55"/>
      <c r="DY911" s="59"/>
      <c r="EA911" s="59"/>
      <c r="EC911" s="59"/>
      <c r="ED911" s="59"/>
      <c r="EE911" s="54"/>
      <c r="EG911" s="54"/>
      <c r="EH911" s="53"/>
      <c r="EI911" s="54"/>
      <c r="EJ911" s="54"/>
      <c r="EK911" s="54"/>
      <c r="EL911" s="54"/>
      <c r="EN911" s="53"/>
      <c r="EO911" s="53"/>
      <c r="EQ911" s="55"/>
      <c r="ER911" s="74"/>
      <c r="ES911" s="61"/>
      <c r="EU911" s="71"/>
      <c r="EV911" s="53"/>
      <c r="EW911" s="57"/>
      <c r="EX911" s="53"/>
      <c r="EY911" s="54"/>
      <c r="EZ911" s="53"/>
      <c r="FA911" s="53"/>
      <c r="FB911" s="60"/>
      <c r="FC911" s="61"/>
      <c r="FD911" s="61"/>
      <c r="FE911" s="68"/>
      <c r="FF911" s="68"/>
      <c r="FG911" s="70"/>
      <c r="FH911" s="61"/>
      <c r="FI911" s="53"/>
      <c r="FJ911" s="54"/>
      <c r="FL911" s="53"/>
      <c r="FN911" s="53"/>
      <c r="GM911" s="60"/>
    </row>
    <row r="912" spans="117:195" x14ac:dyDescent="0.25">
      <c r="DM912" s="53"/>
      <c r="DQ912" s="54"/>
      <c r="DS912" s="39"/>
      <c r="DU912" s="53"/>
      <c r="DW912" s="55"/>
      <c r="DY912" s="59"/>
      <c r="EA912" s="59"/>
      <c r="EC912" s="59"/>
      <c r="ED912" s="59"/>
      <c r="EE912" s="54"/>
      <c r="EG912" s="54"/>
      <c r="EH912" s="53"/>
      <c r="EI912" s="54"/>
      <c r="EJ912" s="54"/>
      <c r="EK912" s="54"/>
      <c r="EL912" s="54"/>
      <c r="EN912" s="53"/>
      <c r="EO912" s="53"/>
      <c r="EQ912" s="55"/>
      <c r="ER912" s="74"/>
      <c r="ES912" s="61"/>
      <c r="EU912" s="71"/>
      <c r="EV912" s="53"/>
      <c r="EW912" s="57"/>
      <c r="EX912" s="53"/>
      <c r="EY912" s="54"/>
      <c r="EZ912" s="53"/>
      <c r="FA912" s="53"/>
      <c r="FB912" s="60"/>
      <c r="FC912" s="61"/>
      <c r="FD912" s="61"/>
      <c r="FE912" s="68"/>
      <c r="FF912" s="68"/>
      <c r="FG912" s="70"/>
      <c r="FH912" s="61"/>
      <c r="FI912" s="53"/>
      <c r="FJ912" s="54"/>
      <c r="FL912" s="53"/>
      <c r="FN912" s="53"/>
      <c r="GM912" s="60"/>
    </row>
    <row r="913" spans="117:195" x14ac:dyDescent="0.25">
      <c r="DM913" s="53"/>
      <c r="DQ913" s="54"/>
      <c r="DS913" s="39"/>
      <c r="DU913" s="53"/>
      <c r="DW913" s="55"/>
      <c r="DY913" s="59"/>
      <c r="EA913" s="59"/>
      <c r="EC913" s="59"/>
      <c r="ED913" s="59"/>
      <c r="EE913" s="54"/>
      <c r="EG913" s="54"/>
      <c r="EH913" s="53"/>
      <c r="EI913" s="54"/>
      <c r="EJ913" s="54"/>
      <c r="EK913" s="54"/>
      <c r="EL913" s="54"/>
      <c r="EN913" s="53"/>
      <c r="EO913" s="53"/>
      <c r="EQ913" s="55"/>
      <c r="ER913" s="74"/>
      <c r="ES913" s="61"/>
      <c r="EU913" s="71"/>
      <c r="EV913" s="53"/>
      <c r="EW913" s="57"/>
      <c r="EX913" s="53"/>
      <c r="EY913" s="54"/>
      <c r="EZ913" s="53"/>
      <c r="FA913" s="53"/>
      <c r="FB913" s="60"/>
      <c r="FC913" s="61"/>
      <c r="FD913" s="61"/>
      <c r="FE913" s="68"/>
      <c r="FF913" s="68"/>
      <c r="FG913" s="70"/>
      <c r="FH913" s="61"/>
      <c r="FI913" s="53"/>
      <c r="FJ913" s="54"/>
      <c r="FL913" s="53"/>
      <c r="FN913" s="53"/>
      <c r="GM913" s="60"/>
    </row>
    <row r="914" spans="117:195" x14ac:dyDescent="0.25">
      <c r="DM914" s="53"/>
      <c r="DQ914" s="54"/>
      <c r="DS914" s="39"/>
      <c r="DU914" s="53"/>
      <c r="DW914" s="55"/>
      <c r="DY914" s="59"/>
      <c r="EA914" s="59"/>
      <c r="EC914" s="59"/>
      <c r="ED914" s="59"/>
      <c r="EE914" s="54"/>
      <c r="EG914" s="54"/>
      <c r="EH914" s="53"/>
      <c r="EI914" s="54"/>
      <c r="EJ914" s="54"/>
      <c r="EK914" s="54"/>
      <c r="EL914" s="54"/>
      <c r="EN914" s="53"/>
      <c r="EO914" s="53"/>
      <c r="EQ914" s="55"/>
      <c r="ER914" s="74"/>
      <c r="ES914" s="61"/>
      <c r="EU914" s="71"/>
      <c r="EV914" s="53"/>
      <c r="EW914" s="57"/>
      <c r="EX914" s="53"/>
      <c r="EY914" s="54"/>
      <c r="EZ914" s="53"/>
      <c r="FA914" s="53"/>
      <c r="FB914" s="60"/>
      <c r="FC914" s="61"/>
      <c r="FD914" s="61"/>
      <c r="FE914" s="68"/>
      <c r="FF914" s="68"/>
      <c r="FG914" s="70"/>
      <c r="FH914" s="61"/>
      <c r="FI914" s="53"/>
      <c r="FJ914" s="54"/>
      <c r="FL914" s="53"/>
      <c r="FN914" s="53"/>
      <c r="GM914" s="60"/>
    </row>
    <row r="915" spans="117:195" x14ac:dyDescent="0.25">
      <c r="DM915" s="53"/>
      <c r="DQ915" s="54"/>
      <c r="DS915" s="39"/>
      <c r="DU915" s="53"/>
      <c r="DW915" s="55"/>
      <c r="DY915" s="59"/>
      <c r="EA915" s="59"/>
      <c r="EC915" s="59"/>
      <c r="ED915" s="59"/>
      <c r="EE915" s="54"/>
      <c r="EG915" s="54"/>
      <c r="EH915" s="53"/>
      <c r="EI915" s="54"/>
      <c r="EJ915" s="54"/>
      <c r="EK915" s="54"/>
      <c r="EL915" s="54"/>
      <c r="EN915" s="53"/>
      <c r="EO915" s="53"/>
      <c r="EQ915" s="55"/>
      <c r="ER915" s="74"/>
      <c r="ES915" s="61"/>
      <c r="EU915" s="71"/>
      <c r="EV915" s="53"/>
      <c r="EW915" s="57"/>
      <c r="EX915" s="53"/>
      <c r="EY915" s="54"/>
      <c r="EZ915" s="53"/>
      <c r="FA915" s="53"/>
      <c r="FB915" s="60"/>
      <c r="FC915" s="61"/>
      <c r="FD915" s="61"/>
      <c r="FE915" s="68"/>
      <c r="FF915" s="68"/>
      <c r="FG915" s="70"/>
      <c r="FH915" s="61"/>
      <c r="FI915" s="53"/>
      <c r="FJ915" s="54"/>
      <c r="FL915" s="53"/>
      <c r="FN915" s="53"/>
      <c r="GM915" s="60"/>
    </row>
    <row r="916" spans="117:195" x14ac:dyDescent="0.25">
      <c r="DM916" s="53"/>
      <c r="DQ916" s="54"/>
      <c r="DS916" s="39"/>
      <c r="DU916" s="53"/>
      <c r="DW916" s="55"/>
      <c r="DY916" s="59"/>
      <c r="EA916" s="59"/>
      <c r="EC916" s="59"/>
      <c r="ED916" s="59"/>
      <c r="EE916" s="54"/>
      <c r="EG916" s="54"/>
      <c r="EH916" s="53"/>
      <c r="EI916" s="54"/>
      <c r="EJ916" s="54"/>
      <c r="EK916" s="54"/>
      <c r="EL916" s="54"/>
      <c r="EN916" s="53"/>
      <c r="EO916" s="53"/>
      <c r="EQ916" s="55"/>
      <c r="ER916" s="74"/>
      <c r="ES916" s="61"/>
      <c r="EU916" s="71"/>
      <c r="EV916" s="53"/>
      <c r="EW916" s="57"/>
      <c r="EX916" s="53"/>
      <c r="EY916" s="54"/>
      <c r="EZ916" s="53"/>
      <c r="FA916" s="53"/>
      <c r="FB916" s="60"/>
      <c r="FC916" s="61"/>
      <c r="FD916" s="61"/>
      <c r="FE916" s="68"/>
      <c r="FF916" s="68"/>
      <c r="FG916" s="70"/>
      <c r="FH916" s="61"/>
      <c r="FI916" s="53"/>
      <c r="FJ916" s="54"/>
      <c r="FL916" s="53"/>
      <c r="FN916" s="53"/>
      <c r="GM916" s="60"/>
    </row>
    <row r="917" spans="117:195" x14ac:dyDescent="0.25">
      <c r="DM917" s="53"/>
      <c r="DQ917" s="54"/>
      <c r="DS917" s="39"/>
      <c r="DU917" s="53"/>
      <c r="DW917" s="55"/>
      <c r="DY917" s="59"/>
      <c r="EA917" s="59"/>
      <c r="EC917" s="59"/>
      <c r="ED917" s="59"/>
      <c r="EE917" s="54"/>
      <c r="EG917" s="54"/>
      <c r="EH917" s="53"/>
      <c r="EI917" s="54"/>
      <c r="EJ917" s="54"/>
      <c r="EK917" s="54"/>
      <c r="EL917" s="54"/>
      <c r="EN917" s="53"/>
      <c r="EO917" s="53"/>
      <c r="EQ917" s="55"/>
      <c r="ER917" s="74"/>
      <c r="ES917" s="61"/>
      <c r="EU917" s="71"/>
      <c r="EV917" s="53"/>
      <c r="EW917" s="57"/>
      <c r="EX917" s="53"/>
      <c r="EY917" s="54"/>
      <c r="EZ917" s="53"/>
      <c r="FA917" s="53"/>
      <c r="FB917" s="60"/>
      <c r="FC917" s="61"/>
      <c r="FD917" s="61"/>
      <c r="FE917" s="68"/>
      <c r="FF917" s="68"/>
      <c r="FG917" s="70"/>
      <c r="FH917" s="61"/>
      <c r="FI917" s="53"/>
      <c r="FJ917" s="54"/>
      <c r="FL917" s="53"/>
      <c r="FN917" s="53"/>
      <c r="GM917" s="60"/>
    </row>
    <row r="918" spans="117:195" x14ac:dyDescent="0.25">
      <c r="DM918" s="53"/>
      <c r="DQ918" s="54"/>
      <c r="DS918" s="39"/>
      <c r="DU918" s="53"/>
      <c r="DW918" s="55"/>
      <c r="DY918" s="59"/>
      <c r="EA918" s="59"/>
      <c r="EC918" s="59"/>
      <c r="ED918" s="59"/>
      <c r="EE918" s="54"/>
      <c r="EG918" s="54"/>
      <c r="EH918" s="53"/>
      <c r="EI918" s="54"/>
      <c r="EJ918" s="54"/>
      <c r="EK918" s="54"/>
      <c r="EL918" s="54"/>
      <c r="EN918" s="53"/>
      <c r="EO918" s="53"/>
      <c r="EQ918" s="55"/>
      <c r="ER918" s="74"/>
      <c r="ES918" s="61"/>
      <c r="EU918" s="71"/>
      <c r="EV918" s="53"/>
      <c r="EW918" s="57"/>
      <c r="EX918" s="53"/>
      <c r="EY918" s="54"/>
      <c r="EZ918" s="53"/>
      <c r="FA918" s="53"/>
      <c r="FB918" s="60"/>
      <c r="FC918" s="61"/>
      <c r="FD918" s="61"/>
      <c r="FE918" s="68"/>
      <c r="FF918" s="68"/>
      <c r="FG918" s="70"/>
      <c r="FH918" s="61"/>
      <c r="FI918" s="53"/>
      <c r="FJ918" s="54"/>
      <c r="FL918" s="53"/>
      <c r="FN918" s="53"/>
      <c r="GM918" s="60"/>
    </row>
    <row r="919" spans="117:195" x14ac:dyDescent="0.25">
      <c r="DM919" s="53"/>
      <c r="DQ919" s="54"/>
      <c r="DS919" s="39"/>
      <c r="DU919" s="53"/>
      <c r="DW919" s="55"/>
      <c r="DY919" s="59"/>
      <c r="EA919" s="59"/>
      <c r="EC919" s="59"/>
      <c r="ED919" s="59"/>
      <c r="EE919" s="54"/>
      <c r="EG919" s="54"/>
      <c r="EH919" s="53"/>
      <c r="EI919" s="54"/>
      <c r="EJ919" s="54"/>
      <c r="EK919" s="54"/>
      <c r="EL919" s="54"/>
      <c r="EN919" s="53"/>
      <c r="EO919" s="53"/>
      <c r="EQ919" s="55"/>
      <c r="ER919" s="74"/>
      <c r="ES919" s="61"/>
      <c r="EU919" s="71"/>
      <c r="EV919" s="53"/>
      <c r="EW919" s="57"/>
      <c r="EX919" s="53"/>
      <c r="EY919" s="54"/>
      <c r="EZ919" s="53"/>
      <c r="FA919" s="53"/>
      <c r="FB919" s="60"/>
      <c r="FC919" s="61"/>
      <c r="FD919" s="61"/>
      <c r="FE919" s="68"/>
      <c r="FF919" s="68"/>
      <c r="FG919" s="70"/>
      <c r="FH919" s="61"/>
      <c r="FI919" s="53"/>
      <c r="FJ919" s="54"/>
      <c r="FL919" s="53"/>
      <c r="FN919" s="53"/>
      <c r="GM919" s="60"/>
    </row>
    <row r="920" spans="117:195" x14ac:dyDescent="0.25">
      <c r="DM920" s="53"/>
      <c r="DQ920" s="54"/>
      <c r="DS920" s="39"/>
      <c r="DU920" s="53"/>
      <c r="DW920" s="55"/>
      <c r="DY920" s="59"/>
      <c r="EA920" s="59"/>
      <c r="EC920" s="59"/>
      <c r="ED920" s="59"/>
      <c r="EE920" s="54"/>
      <c r="EG920" s="54"/>
      <c r="EH920" s="53"/>
      <c r="EI920" s="54"/>
      <c r="EJ920" s="54"/>
      <c r="EK920" s="54"/>
      <c r="EL920" s="54"/>
      <c r="EN920" s="53"/>
      <c r="EO920" s="53"/>
      <c r="EQ920" s="55"/>
      <c r="ER920" s="74"/>
      <c r="ES920" s="61"/>
      <c r="EU920" s="71"/>
      <c r="EV920" s="53"/>
      <c r="EW920" s="57"/>
      <c r="EX920" s="53"/>
      <c r="EY920" s="54"/>
      <c r="EZ920" s="53"/>
      <c r="FA920" s="53"/>
      <c r="FB920" s="60"/>
      <c r="FC920" s="61"/>
      <c r="FD920" s="61"/>
      <c r="FE920" s="68"/>
      <c r="FF920" s="68"/>
      <c r="FG920" s="70"/>
      <c r="FH920" s="61"/>
      <c r="FI920" s="53"/>
      <c r="FJ920" s="54"/>
      <c r="FL920" s="53"/>
      <c r="FN920" s="53"/>
      <c r="GM920" s="60"/>
    </row>
    <row r="921" spans="117:195" x14ac:dyDescent="0.25">
      <c r="DM921" s="53"/>
      <c r="DQ921" s="54"/>
      <c r="DS921" s="39"/>
      <c r="DU921" s="53"/>
      <c r="DW921" s="55"/>
      <c r="DY921" s="59"/>
      <c r="EA921" s="59"/>
      <c r="EC921" s="59"/>
      <c r="ED921" s="59"/>
      <c r="EE921" s="54"/>
      <c r="EG921" s="54"/>
      <c r="EH921" s="53"/>
      <c r="EI921" s="54"/>
      <c r="EJ921" s="54"/>
      <c r="EK921" s="54"/>
      <c r="EL921" s="54"/>
      <c r="EN921" s="53"/>
      <c r="EO921" s="53"/>
      <c r="EQ921" s="55"/>
      <c r="ER921" s="74"/>
      <c r="ES921" s="61"/>
      <c r="EU921" s="71"/>
      <c r="EV921" s="53"/>
      <c r="EW921" s="57"/>
      <c r="EX921" s="53"/>
      <c r="EY921" s="54"/>
      <c r="EZ921" s="53"/>
      <c r="FA921" s="53"/>
      <c r="FB921" s="60"/>
      <c r="FC921" s="61"/>
      <c r="FD921" s="61"/>
      <c r="FE921" s="68"/>
      <c r="FF921" s="68"/>
      <c r="FG921" s="70"/>
      <c r="FH921" s="61"/>
      <c r="FI921" s="53"/>
      <c r="FJ921" s="54"/>
      <c r="FL921" s="53"/>
      <c r="FN921" s="53"/>
      <c r="GM921" s="60"/>
    </row>
    <row r="922" spans="117:195" x14ac:dyDescent="0.25">
      <c r="DM922" s="53"/>
      <c r="DQ922" s="54"/>
      <c r="DS922" s="39"/>
      <c r="DU922" s="53"/>
      <c r="DW922" s="55"/>
      <c r="DY922" s="59"/>
      <c r="EA922" s="59"/>
      <c r="EC922" s="59"/>
      <c r="ED922" s="59"/>
      <c r="EE922" s="54"/>
      <c r="EG922" s="54"/>
      <c r="EH922" s="53"/>
      <c r="EI922" s="54"/>
      <c r="EJ922" s="54"/>
      <c r="EK922" s="54"/>
      <c r="EL922" s="54"/>
      <c r="EN922" s="53"/>
      <c r="EO922" s="53"/>
      <c r="EQ922" s="55"/>
      <c r="ER922" s="74"/>
      <c r="ES922" s="61"/>
      <c r="EU922" s="71"/>
      <c r="EV922" s="53"/>
      <c r="EW922" s="57"/>
      <c r="EX922" s="53"/>
      <c r="EY922" s="54"/>
      <c r="EZ922" s="53"/>
      <c r="FA922" s="53"/>
      <c r="FB922" s="60"/>
      <c r="FC922" s="61"/>
      <c r="FD922" s="61"/>
      <c r="FE922" s="68"/>
      <c r="FF922" s="68"/>
      <c r="FG922" s="70"/>
      <c r="FH922" s="61"/>
      <c r="FI922" s="53"/>
      <c r="FJ922" s="54"/>
      <c r="FL922" s="53"/>
      <c r="FN922" s="53"/>
      <c r="GM922" s="60"/>
    </row>
    <row r="923" spans="117:195" x14ac:dyDescent="0.25">
      <c r="DM923" s="53"/>
      <c r="DQ923" s="54"/>
      <c r="DS923" s="39"/>
      <c r="DU923" s="53"/>
      <c r="DW923" s="55"/>
      <c r="DY923" s="59"/>
      <c r="EA923" s="59"/>
      <c r="EC923" s="59"/>
      <c r="ED923" s="59"/>
      <c r="EE923" s="54"/>
      <c r="EG923" s="54"/>
      <c r="EH923" s="53"/>
      <c r="EI923" s="54"/>
      <c r="EJ923" s="54"/>
      <c r="EK923" s="54"/>
      <c r="EL923" s="54"/>
      <c r="EN923" s="53"/>
      <c r="EO923" s="53"/>
      <c r="EQ923" s="55"/>
      <c r="ER923" s="74"/>
      <c r="ES923" s="61"/>
      <c r="EU923" s="71"/>
      <c r="EV923" s="53"/>
      <c r="EW923" s="57"/>
      <c r="EX923" s="53"/>
      <c r="EY923" s="54"/>
      <c r="EZ923" s="53"/>
      <c r="FA923" s="53"/>
      <c r="FB923" s="60"/>
      <c r="FC923" s="61"/>
      <c r="FD923" s="61"/>
      <c r="FE923" s="68"/>
      <c r="FF923" s="68"/>
      <c r="FG923" s="70"/>
      <c r="FH923" s="61"/>
      <c r="FI923" s="53"/>
      <c r="FJ923" s="54"/>
      <c r="FL923" s="53"/>
      <c r="FN923" s="53"/>
      <c r="GM923" s="60"/>
    </row>
    <row r="924" spans="117:195" x14ac:dyDescent="0.25">
      <c r="DM924" s="53"/>
      <c r="DQ924" s="54"/>
      <c r="DS924" s="39"/>
      <c r="DU924" s="53"/>
      <c r="DW924" s="55"/>
      <c r="DY924" s="59"/>
      <c r="EA924" s="59"/>
      <c r="EC924" s="59"/>
      <c r="ED924" s="59"/>
      <c r="EE924" s="54"/>
      <c r="EG924" s="54"/>
      <c r="EH924" s="53"/>
      <c r="EI924" s="54"/>
      <c r="EJ924" s="54"/>
      <c r="EK924" s="54"/>
      <c r="EL924" s="54"/>
      <c r="EN924" s="53"/>
      <c r="EO924" s="53"/>
      <c r="EQ924" s="55"/>
      <c r="ER924" s="74"/>
      <c r="ES924" s="61"/>
      <c r="EU924" s="71"/>
      <c r="EV924" s="53"/>
      <c r="EW924" s="57"/>
      <c r="EX924" s="53"/>
      <c r="EY924" s="54"/>
      <c r="EZ924" s="53"/>
      <c r="FA924" s="53"/>
      <c r="FB924" s="60"/>
      <c r="FC924" s="61"/>
      <c r="FD924" s="61"/>
      <c r="FE924" s="68"/>
      <c r="FF924" s="68"/>
      <c r="FG924" s="70"/>
      <c r="FH924" s="61"/>
      <c r="FI924" s="53"/>
      <c r="FJ924" s="54"/>
      <c r="FL924" s="53"/>
      <c r="FN924" s="53"/>
      <c r="GM924" s="60"/>
    </row>
    <row r="925" spans="117:195" x14ac:dyDescent="0.25">
      <c r="DM925" s="53"/>
      <c r="DQ925" s="54"/>
      <c r="DS925" s="39"/>
      <c r="DU925" s="53"/>
      <c r="DW925" s="55"/>
      <c r="DY925" s="59"/>
      <c r="EA925" s="59"/>
      <c r="EC925" s="59"/>
      <c r="ED925" s="59"/>
      <c r="EE925" s="54"/>
      <c r="EG925" s="54"/>
      <c r="EH925" s="53"/>
      <c r="EI925" s="54"/>
      <c r="EJ925" s="54"/>
      <c r="EK925" s="54"/>
      <c r="EL925" s="54"/>
      <c r="EN925" s="53"/>
      <c r="EO925" s="53"/>
      <c r="EQ925" s="55"/>
      <c r="ER925" s="74"/>
      <c r="ES925" s="61"/>
      <c r="EU925" s="71"/>
      <c r="EV925" s="53"/>
      <c r="EW925" s="57"/>
      <c r="EX925" s="53"/>
      <c r="EY925" s="54"/>
      <c r="EZ925" s="53"/>
      <c r="FA925" s="53"/>
      <c r="FB925" s="60"/>
      <c r="FC925" s="61"/>
      <c r="FD925" s="61"/>
      <c r="FE925" s="68"/>
      <c r="FF925" s="68"/>
      <c r="FG925" s="70"/>
      <c r="FH925" s="61"/>
      <c r="FI925" s="53"/>
      <c r="FJ925" s="54"/>
      <c r="FL925" s="53"/>
      <c r="FN925" s="53"/>
      <c r="GM925" s="60"/>
    </row>
    <row r="926" spans="117:195" x14ac:dyDescent="0.25">
      <c r="DM926" s="53"/>
      <c r="DQ926" s="54"/>
      <c r="DS926" s="39"/>
      <c r="DU926" s="53"/>
      <c r="DW926" s="55"/>
      <c r="DY926" s="59"/>
      <c r="EA926" s="59"/>
      <c r="EC926" s="59"/>
      <c r="ED926" s="59"/>
      <c r="EE926" s="54"/>
      <c r="EG926" s="54"/>
      <c r="EH926" s="53"/>
      <c r="EI926" s="54"/>
      <c r="EJ926" s="54"/>
      <c r="EK926" s="54"/>
      <c r="EL926" s="54"/>
      <c r="EN926" s="53"/>
      <c r="EO926" s="53"/>
      <c r="EQ926" s="55"/>
      <c r="ER926" s="74"/>
      <c r="ES926" s="61"/>
      <c r="EU926" s="71"/>
      <c r="EV926" s="53"/>
      <c r="EW926" s="57"/>
      <c r="EX926" s="53"/>
      <c r="EY926" s="54"/>
      <c r="EZ926" s="53"/>
      <c r="FA926" s="53"/>
      <c r="FB926" s="60"/>
      <c r="FC926" s="61"/>
      <c r="FD926" s="61"/>
      <c r="FE926" s="68"/>
      <c r="FF926" s="68"/>
      <c r="FG926" s="70"/>
      <c r="FH926" s="61"/>
      <c r="FI926" s="53"/>
      <c r="FJ926" s="54"/>
      <c r="FL926" s="53"/>
      <c r="FN926" s="53"/>
      <c r="GM926" s="60"/>
    </row>
    <row r="927" spans="117:195" x14ac:dyDescent="0.25">
      <c r="DM927" s="53"/>
      <c r="DQ927" s="54"/>
      <c r="DS927" s="39"/>
      <c r="DU927" s="53"/>
      <c r="DW927" s="55"/>
      <c r="DY927" s="59"/>
      <c r="EA927" s="59"/>
      <c r="EC927" s="59"/>
      <c r="ED927" s="59"/>
      <c r="EE927" s="54"/>
      <c r="EG927" s="54"/>
      <c r="EH927" s="53"/>
      <c r="EI927" s="54"/>
      <c r="EJ927" s="54"/>
      <c r="EK927" s="54"/>
      <c r="EL927" s="54"/>
      <c r="EN927" s="53"/>
      <c r="EO927" s="53"/>
      <c r="EQ927" s="55"/>
      <c r="ER927" s="74"/>
      <c r="ES927" s="61"/>
      <c r="EU927" s="71"/>
      <c r="EV927" s="53"/>
      <c r="EW927" s="57"/>
      <c r="EX927" s="53"/>
      <c r="EY927" s="54"/>
      <c r="EZ927" s="53"/>
      <c r="FA927" s="53"/>
      <c r="FB927" s="60"/>
      <c r="FC927" s="61"/>
      <c r="FD927" s="61"/>
      <c r="FE927" s="68"/>
      <c r="FF927" s="68"/>
      <c r="FG927" s="70"/>
      <c r="FH927" s="61"/>
      <c r="FI927" s="53"/>
      <c r="FJ927" s="54"/>
      <c r="FL927" s="53"/>
      <c r="FN927" s="53"/>
      <c r="GM927" s="60"/>
    </row>
    <row r="928" spans="117:195" x14ac:dyDescent="0.25">
      <c r="DM928" s="53"/>
      <c r="DQ928" s="54"/>
      <c r="DS928" s="39"/>
      <c r="DU928" s="53"/>
      <c r="DW928" s="55"/>
      <c r="DY928" s="59"/>
      <c r="EA928" s="59"/>
      <c r="EC928" s="59"/>
      <c r="ED928" s="59"/>
      <c r="EE928" s="54"/>
      <c r="EG928" s="54"/>
      <c r="EH928" s="53"/>
      <c r="EI928" s="54"/>
      <c r="EJ928" s="54"/>
      <c r="EK928" s="54"/>
      <c r="EL928" s="54"/>
      <c r="EN928" s="53"/>
      <c r="EO928" s="53"/>
      <c r="EQ928" s="55"/>
      <c r="ER928" s="74"/>
      <c r="ES928" s="61"/>
      <c r="EU928" s="71"/>
      <c r="EV928" s="53"/>
      <c r="EW928" s="57"/>
      <c r="EX928" s="53"/>
      <c r="EY928" s="54"/>
      <c r="EZ928" s="53"/>
      <c r="FA928" s="53"/>
      <c r="FB928" s="60"/>
      <c r="FC928" s="61"/>
      <c r="FD928" s="61"/>
      <c r="FE928" s="68"/>
      <c r="FF928" s="68"/>
      <c r="FG928" s="70"/>
      <c r="FH928" s="61"/>
      <c r="FI928" s="53"/>
      <c r="FJ928" s="54"/>
      <c r="FL928" s="53"/>
      <c r="FN928" s="53"/>
      <c r="GM928" s="60"/>
    </row>
    <row r="929" spans="117:195" x14ac:dyDescent="0.25">
      <c r="DM929" s="53"/>
      <c r="DQ929" s="54"/>
      <c r="DS929" s="39"/>
      <c r="DU929" s="53"/>
      <c r="DW929" s="55"/>
      <c r="DY929" s="59"/>
      <c r="EA929" s="59"/>
      <c r="EC929" s="59"/>
      <c r="ED929" s="59"/>
      <c r="EE929" s="54"/>
      <c r="EG929" s="54"/>
      <c r="EH929" s="53"/>
      <c r="EI929" s="54"/>
      <c r="EJ929" s="54"/>
      <c r="EK929" s="54"/>
      <c r="EL929" s="54"/>
      <c r="EN929" s="53"/>
      <c r="EO929" s="53"/>
      <c r="EQ929" s="55"/>
      <c r="ER929" s="74"/>
      <c r="ES929" s="61"/>
      <c r="EU929" s="71"/>
      <c r="EV929" s="53"/>
      <c r="EW929" s="57"/>
      <c r="EX929" s="53"/>
      <c r="EY929" s="54"/>
      <c r="EZ929" s="53"/>
      <c r="FA929" s="53"/>
      <c r="FB929" s="60"/>
      <c r="FC929" s="61"/>
      <c r="FD929" s="61"/>
      <c r="FE929" s="68"/>
      <c r="FF929" s="68"/>
      <c r="FG929" s="70"/>
      <c r="FH929" s="61"/>
      <c r="FI929" s="53"/>
      <c r="FJ929" s="54"/>
      <c r="FL929" s="53"/>
      <c r="FN929" s="53"/>
      <c r="GM929" s="60"/>
    </row>
    <row r="930" spans="117:195" x14ac:dyDescent="0.25">
      <c r="DM930" s="53"/>
      <c r="DQ930" s="54"/>
      <c r="DS930" s="39"/>
      <c r="DU930" s="53"/>
      <c r="DW930" s="55"/>
      <c r="DY930" s="59"/>
      <c r="EA930" s="59"/>
      <c r="EC930" s="59"/>
      <c r="ED930" s="59"/>
      <c r="EE930" s="54"/>
      <c r="EG930" s="54"/>
      <c r="EH930" s="53"/>
      <c r="EI930" s="54"/>
      <c r="EJ930" s="54"/>
      <c r="EK930" s="54"/>
      <c r="EL930" s="54"/>
      <c r="EN930" s="53"/>
      <c r="EO930" s="53"/>
      <c r="EQ930" s="55"/>
      <c r="ER930" s="74"/>
      <c r="ES930" s="61"/>
      <c r="EU930" s="71"/>
      <c r="EV930" s="53"/>
      <c r="EW930" s="57"/>
      <c r="EX930" s="53"/>
      <c r="EY930" s="54"/>
      <c r="EZ930" s="53"/>
      <c r="FA930" s="53"/>
      <c r="FB930" s="60"/>
      <c r="FC930" s="61"/>
      <c r="FD930" s="61"/>
      <c r="FE930" s="68"/>
      <c r="FF930" s="68"/>
      <c r="FG930" s="70"/>
      <c r="FH930" s="61"/>
      <c r="FI930" s="53"/>
      <c r="FJ930" s="54"/>
      <c r="FL930" s="53"/>
      <c r="FN930" s="53"/>
      <c r="GM930" s="60"/>
    </row>
    <row r="931" spans="117:195" x14ac:dyDescent="0.25">
      <c r="DM931" s="53"/>
      <c r="DQ931" s="54"/>
      <c r="DS931" s="39"/>
      <c r="DU931" s="53"/>
      <c r="DW931" s="55"/>
      <c r="DY931" s="59"/>
      <c r="EA931" s="59"/>
      <c r="EC931" s="59"/>
      <c r="ED931" s="59"/>
      <c r="EE931" s="54"/>
      <c r="EG931" s="54"/>
      <c r="EH931" s="53"/>
      <c r="EI931" s="54"/>
      <c r="EJ931" s="54"/>
      <c r="EK931" s="54"/>
      <c r="EL931" s="54"/>
      <c r="EN931" s="53"/>
      <c r="EO931" s="53"/>
      <c r="EQ931" s="55"/>
      <c r="ER931" s="74"/>
      <c r="ES931" s="61"/>
      <c r="EU931" s="71"/>
      <c r="EV931" s="53"/>
      <c r="EW931" s="57"/>
      <c r="EX931" s="53"/>
      <c r="EY931" s="54"/>
      <c r="EZ931" s="53"/>
      <c r="FA931" s="53"/>
      <c r="FB931" s="60"/>
      <c r="FC931" s="61"/>
      <c r="FD931" s="61"/>
      <c r="FE931" s="68"/>
      <c r="FF931" s="68"/>
      <c r="FG931" s="70"/>
      <c r="FH931" s="61"/>
      <c r="FI931" s="53"/>
      <c r="FJ931" s="54"/>
      <c r="FL931" s="53"/>
      <c r="FN931" s="53"/>
      <c r="GM931" s="60"/>
    </row>
    <row r="932" spans="117:195" x14ac:dyDescent="0.25">
      <c r="DM932" s="53"/>
      <c r="DQ932" s="54"/>
      <c r="DS932" s="39"/>
      <c r="DU932" s="53"/>
      <c r="DW932" s="55"/>
      <c r="DY932" s="59"/>
      <c r="EA932" s="59"/>
      <c r="EC932" s="59"/>
      <c r="ED932" s="59"/>
      <c r="EE932" s="54"/>
      <c r="EG932" s="54"/>
      <c r="EH932" s="53"/>
      <c r="EI932" s="54"/>
      <c r="EJ932" s="54"/>
      <c r="EK932" s="54"/>
      <c r="EL932" s="54"/>
      <c r="EN932" s="53"/>
      <c r="EO932" s="53"/>
      <c r="EQ932" s="55"/>
      <c r="ER932" s="74"/>
      <c r="ES932" s="61"/>
      <c r="EU932" s="71"/>
      <c r="EV932" s="53"/>
      <c r="EW932" s="57"/>
      <c r="EX932" s="53"/>
      <c r="EY932" s="54"/>
      <c r="EZ932" s="53"/>
      <c r="FA932" s="53"/>
      <c r="FB932" s="60"/>
      <c r="FC932" s="61"/>
      <c r="FD932" s="61"/>
      <c r="FE932" s="68"/>
      <c r="FF932" s="68"/>
      <c r="FG932" s="70"/>
      <c r="FH932" s="61"/>
      <c r="FI932" s="53"/>
      <c r="FJ932" s="54"/>
      <c r="FL932" s="53"/>
      <c r="FN932" s="53"/>
      <c r="GM932" s="60"/>
    </row>
    <row r="933" spans="117:195" x14ac:dyDescent="0.25">
      <c r="DM933" s="53"/>
      <c r="DQ933" s="54"/>
      <c r="DS933" s="39"/>
      <c r="DU933" s="53"/>
      <c r="DW933" s="55"/>
      <c r="DY933" s="59"/>
      <c r="EA933" s="59"/>
      <c r="EC933" s="59"/>
      <c r="ED933" s="59"/>
      <c r="EE933" s="54"/>
      <c r="EG933" s="54"/>
      <c r="EH933" s="53"/>
      <c r="EI933" s="54"/>
      <c r="EJ933" s="54"/>
      <c r="EK933" s="54"/>
      <c r="EL933" s="54"/>
      <c r="EN933" s="53"/>
      <c r="EO933" s="53"/>
      <c r="EQ933" s="55"/>
      <c r="ER933" s="74"/>
      <c r="ES933" s="61"/>
      <c r="EU933" s="71"/>
      <c r="EV933" s="53"/>
      <c r="EW933" s="57"/>
      <c r="EX933" s="53"/>
      <c r="EY933" s="54"/>
      <c r="EZ933" s="53"/>
      <c r="FA933" s="53"/>
      <c r="FB933" s="60"/>
      <c r="FC933" s="61"/>
      <c r="FD933" s="61"/>
      <c r="FE933" s="68"/>
      <c r="FF933" s="68"/>
      <c r="FG933" s="70"/>
      <c r="FH933" s="61"/>
      <c r="FI933" s="53"/>
      <c r="FJ933" s="54"/>
      <c r="FL933" s="53"/>
      <c r="FN933" s="53"/>
      <c r="GM933" s="60"/>
    </row>
    <row r="934" spans="117:195" x14ac:dyDescent="0.25">
      <c r="DM934" s="53"/>
      <c r="DQ934" s="54"/>
      <c r="DS934" s="39"/>
      <c r="DU934" s="53"/>
      <c r="DW934" s="55"/>
      <c r="DY934" s="59"/>
      <c r="EA934" s="59"/>
      <c r="EC934" s="59"/>
      <c r="ED934" s="59"/>
      <c r="EE934" s="54"/>
      <c r="EG934" s="54"/>
      <c r="EH934" s="53"/>
      <c r="EI934" s="54"/>
      <c r="EJ934" s="54"/>
      <c r="EK934" s="54"/>
      <c r="EL934" s="54"/>
      <c r="EN934" s="53"/>
      <c r="EO934" s="53"/>
      <c r="EQ934" s="55"/>
      <c r="ER934" s="74"/>
      <c r="ES934" s="61"/>
      <c r="EU934" s="71"/>
      <c r="EV934" s="53"/>
      <c r="EW934" s="57"/>
      <c r="EX934" s="53"/>
      <c r="EY934" s="54"/>
      <c r="EZ934" s="53"/>
      <c r="FA934" s="53"/>
      <c r="FB934" s="60"/>
      <c r="FC934" s="61"/>
      <c r="FD934" s="61"/>
      <c r="FE934" s="68"/>
      <c r="FF934" s="68"/>
      <c r="FG934" s="70"/>
      <c r="FH934" s="61"/>
      <c r="FI934" s="53"/>
      <c r="FJ934" s="54"/>
      <c r="FL934" s="53"/>
      <c r="FN934" s="53"/>
      <c r="GM934" s="60"/>
    </row>
    <row r="935" spans="117:195" x14ac:dyDescent="0.25">
      <c r="DM935" s="53"/>
      <c r="DQ935" s="54"/>
      <c r="DS935" s="39"/>
      <c r="DU935" s="53"/>
      <c r="DW935" s="55"/>
      <c r="DY935" s="59"/>
      <c r="EA935" s="59"/>
      <c r="EC935" s="59"/>
      <c r="ED935" s="59"/>
      <c r="EE935" s="54"/>
      <c r="EG935" s="54"/>
      <c r="EH935" s="53"/>
      <c r="EI935" s="54"/>
      <c r="EJ935" s="54"/>
      <c r="EK935" s="54"/>
      <c r="EL935" s="54"/>
      <c r="EN935" s="53"/>
      <c r="EO935" s="53"/>
      <c r="EQ935" s="55"/>
      <c r="ER935" s="74"/>
      <c r="ES935" s="61"/>
      <c r="EU935" s="71"/>
      <c r="EV935" s="53"/>
      <c r="EW935" s="57"/>
      <c r="EX935" s="53"/>
      <c r="EY935" s="54"/>
      <c r="EZ935" s="53"/>
      <c r="FA935" s="53"/>
      <c r="FB935" s="60"/>
      <c r="FC935" s="61"/>
      <c r="FD935" s="61"/>
      <c r="FE935" s="68"/>
      <c r="FF935" s="68"/>
      <c r="FG935" s="70"/>
      <c r="FH935" s="61"/>
      <c r="FI935" s="53"/>
      <c r="FJ935" s="54"/>
      <c r="FL935" s="53"/>
      <c r="FN935" s="53"/>
      <c r="GM935" s="60"/>
    </row>
    <row r="936" spans="117:195" x14ac:dyDescent="0.25">
      <c r="DM936" s="53"/>
      <c r="DQ936" s="54"/>
      <c r="DS936" s="39"/>
      <c r="DU936" s="53"/>
      <c r="DW936" s="55"/>
      <c r="DY936" s="59"/>
      <c r="EA936" s="59"/>
      <c r="EC936" s="59"/>
      <c r="ED936" s="59"/>
      <c r="EE936" s="54"/>
      <c r="EG936" s="54"/>
      <c r="EH936" s="53"/>
      <c r="EI936" s="54"/>
      <c r="EJ936" s="54"/>
      <c r="EK936" s="54"/>
      <c r="EL936" s="54"/>
      <c r="EN936" s="53"/>
      <c r="EO936" s="53"/>
      <c r="EQ936" s="55"/>
      <c r="ER936" s="74"/>
      <c r="ES936" s="61"/>
      <c r="EU936" s="71"/>
      <c r="EV936" s="53"/>
      <c r="EW936" s="57"/>
      <c r="EX936" s="53"/>
      <c r="EY936" s="54"/>
      <c r="EZ936" s="53"/>
      <c r="FA936" s="53"/>
      <c r="FB936" s="60"/>
      <c r="FC936" s="61"/>
      <c r="FD936" s="61"/>
      <c r="FE936" s="68"/>
      <c r="FF936" s="68"/>
      <c r="FG936" s="70"/>
      <c r="FH936" s="61"/>
      <c r="FI936" s="53"/>
      <c r="FJ936" s="54"/>
      <c r="FL936" s="53"/>
      <c r="FN936" s="53"/>
      <c r="GM936" s="60"/>
    </row>
    <row r="937" spans="117:195" x14ac:dyDescent="0.25">
      <c r="DM937" s="53"/>
      <c r="DQ937" s="54"/>
      <c r="DS937" s="39"/>
      <c r="DU937" s="53"/>
      <c r="DW937" s="55"/>
      <c r="DY937" s="59"/>
      <c r="EA937" s="59"/>
      <c r="EC937" s="59"/>
      <c r="ED937" s="59"/>
      <c r="EE937" s="54"/>
      <c r="EG937" s="54"/>
      <c r="EH937" s="53"/>
      <c r="EI937" s="54"/>
      <c r="EJ937" s="54"/>
      <c r="EK937" s="54"/>
      <c r="EL937" s="54"/>
      <c r="EN937" s="53"/>
      <c r="EO937" s="53"/>
      <c r="EQ937" s="55"/>
      <c r="ER937" s="74"/>
      <c r="ES937" s="61"/>
      <c r="EU937" s="71"/>
      <c r="EV937" s="53"/>
      <c r="EW937" s="57"/>
      <c r="EX937" s="53"/>
      <c r="EY937" s="54"/>
      <c r="EZ937" s="53"/>
      <c r="FA937" s="53"/>
      <c r="FB937" s="60"/>
      <c r="FC937" s="61"/>
      <c r="FD937" s="61"/>
      <c r="FE937" s="68"/>
      <c r="FF937" s="68"/>
      <c r="FG937" s="70"/>
      <c r="FH937" s="61"/>
      <c r="FI937" s="53"/>
      <c r="FJ937" s="54"/>
      <c r="FL937" s="53"/>
      <c r="FN937" s="53"/>
      <c r="GM937" s="60"/>
    </row>
    <row r="938" spans="117:195" x14ac:dyDescent="0.25">
      <c r="DM938" s="53"/>
      <c r="DQ938" s="54"/>
      <c r="DS938" s="39"/>
      <c r="DU938" s="53"/>
      <c r="DW938" s="55"/>
      <c r="DY938" s="59"/>
      <c r="EA938" s="59"/>
      <c r="EC938" s="59"/>
      <c r="ED938" s="59"/>
      <c r="EE938" s="54"/>
      <c r="EG938" s="54"/>
      <c r="EH938" s="53"/>
      <c r="EI938" s="54"/>
      <c r="EJ938" s="54"/>
      <c r="EK938" s="54"/>
      <c r="EL938" s="54"/>
      <c r="EN938" s="53"/>
      <c r="EO938" s="53"/>
      <c r="EQ938" s="55"/>
      <c r="ER938" s="74"/>
      <c r="ES938" s="61"/>
      <c r="EU938" s="71"/>
      <c r="EV938" s="53"/>
      <c r="EW938" s="57"/>
      <c r="EX938" s="53"/>
      <c r="EY938" s="54"/>
      <c r="EZ938" s="53"/>
      <c r="FA938" s="53"/>
      <c r="FB938" s="60"/>
      <c r="FC938" s="61"/>
      <c r="FD938" s="61"/>
      <c r="FE938" s="68"/>
      <c r="FF938" s="68"/>
      <c r="FG938" s="70"/>
      <c r="FH938" s="61"/>
      <c r="FI938" s="53"/>
      <c r="FJ938" s="54"/>
      <c r="FL938" s="53"/>
      <c r="FN938" s="53"/>
      <c r="GM938" s="60"/>
    </row>
    <row r="939" spans="117:195" x14ac:dyDescent="0.25">
      <c r="DM939" s="53"/>
      <c r="DQ939" s="54"/>
      <c r="DS939" s="39"/>
      <c r="DU939" s="53"/>
      <c r="DW939" s="55"/>
      <c r="DY939" s="59"/>
      <c r="EA939" s="59"/>
      <c r="EC939" s="59"/>
      <c r="ED939" s="59"/>
      <c r="EE939" s="54"/>
      <c r="EG939" s="54"/>
      <c r="EH939" s="53"/>
      <c r="EI939" s="54"/>
      <c r="EJ939" s="54"/>
      <c r="EK939" s="54"/>
      <c r="EL939" s="54"/>
      <c r="EN939" s="53"/>
      <c r="EO939" s="53"/>
      <c r="EQ939" s="55"/>
      <c r="ER939" s="74"/>
      <c r="ES939" s="61"/>
      <c r="EU939" s="71"/>
      <c r="EV939" s="53"/>
      <c r="EW939" s="57"/>
      <c r="EX939" s="53"/>
      <c r="EY939" s="54"/>
      <c r="EZ939" s="53"/>
      <c r="FA939" s="53"/>
      <c r="FB939" s="60"/>
      <c r="FC939" s="61"/>
      <c r="FD939" s="61"/>
      <c r="FE939" s="68"/>
      <c r="FF939" s="68"/>
      <c r="FG939" s="70"/>
      <c r="FH939" s="61"/>
      <c r="FI939" s="53"/>
      <c r="FJ939" s="54"/>
      <c r="FL939" s="53"/>
      <c r="FN939" s="53"/>
      <c r="GM939" s="60"/>
    </row>
    <row r="940" spans="117:195" x14ac:dyDescent="0.25">
      <c r="DM940" s="53"/>
      <c r="DQ940" s="54"/>
      <c r="DS940" s="39"/>
      <c r="DU940" s="53"/>
      <c r="DW940" s="55"/>
      <c r="DY940" s="59"/>
      <c r="EA940" s="59"/>
      <c r="EC940" s="59"/>
      <c r="ED940" s="59"/>
      <c r="EE940" s="54"/>
      <c r="EG940" s="54"/>
      <c r="EH940" s="53"/>
      <c r="EI940" s="54"/>
      <c r="EJ940" s="54"/>
      <c r="EK940" s="54"/>
      <c r="EL940" s="54"/>
      <c r="EN940" s="53"/>
      <c r="EO940" s="53"/>
      <c r="EQ940" s="55"/>
      <c r="ER940" s="74"/>
      <c r="ES940" s="61"/>
      <c r="EU940" s="71"/>
      <c r="EV940" s="53"/>
      <c r="EW940" s="57"/>
      <c r="EX940" s="53"/>
      <c r="EY940" s="54"/>
      <c r="EZ940" s="53"/>
      <c r="FA940" s="53"/>
      <c r="FB940" s="60"/>
      <c r="FC940" s="61"/>
      <c r="FD940" s="61"/>
      <c r="FE940" s="68"/>
      <c r="FF940" s="68"/>
      <c r="FG940" s="70"/>
      <c r="FH940" s="61"/>
      <c r="FI940" s="53"/>
      <c r="FJ940" s="54"/>
      <c r="FL940" s="53"/>
      <c r="FN940" s="53"/>
      <c r="GM940" s="60"/>
    </row>
    <row r="941" spans="117:195" x14ac:dyDescent="0.25">
      <c r="DM941" s="53"/>
      <c r="DQ941" s="54"/>
      <c r="DS941" s="39"/>
      <c r="DU941" s="53"/>
      <c r="DW941" s="55"/>
      <c r="DY941" s="59"/>
      <c r="EA941" s="59"/>
      <c r="EC941" s="59"/>
      <c r="ED941" s="59"/>
      <c r="EE941" s="54"/>
      <c r="EG941" s="54"/>
      <c r="EH941" s="53"/>
      <c r="EI941" s="54"/>
      <c r="EJ941" s="54"/>
      <c r="EK941" s="54"/>
      <c r="EL941" s="54"/>
      <c r="EN941" s="53"/>
      <c r="EO941" s="53"/>
      <c r="EQ941" s="55"/>
      <c r="ER941" s="74"/>
      <c r="ES941" s="61"/>
      <c r="EU941" s="71"/>
      <c r="EV941" s="53"/>
      <c r="EW941" s="57"/>
      <c r="EX941" s="53"/>
      <c r="EY941" s="54"/>
      <c r="EZ941" s="53"/>
      <c r="FA941" s="53"/>
      <c r="FB941" s="60"/>
      <c r="FC941" s="61"/>
      <c r="FD941" s="61"/>
      <c r="FE941" s="68"/>
      <c r="FF941" s="68"/>
      <c r="FG941" s="70"/>
      <c r="FH941" s="61"/>
      <c r="FI941" s="53"/>
      <c r="FJ941" s="54"/>
      <c r="FL941" s="53"/>
      <c r="FN941" s="53"/>
      <c r="GM941" s="60"/>
    </row>
    <row r="942" spans="117:195" x14ac:dyDescent="0.25">
      <c r="DM942" s="53"/>
      <c r="DQ942" s="54"/>
      <c r="DS942" s="39"/>
      <c r="DU942" s="53"/>
      <c r="DW942" s="55"/>
      <c r="DY942" s="59"/>
      <c r="EA942" s="59"/>
      <c r="EC942" s="59"/>
      <c r="ED942" s="59"/>
      <c r="EE942" s="54"/>
      <c r="EG942" s="54"/>
      <c r="EH942" s="53"/>
      <c r="EI942" s="54"/>
      <c r="EJ942" s="54"/>
      <c r="EK942" s="54"/>
      <c r="EL942" s="54"/>
      <c r="EN942" s="53"/>
      <c r="EO942" s="53"/>
      <c r="EQ942" s="55"/>
      <c r="ER942" s="74"/>
      <c r="ES942" s="61"/>
      <c r="EU942" s="71"/>
      <c r="EV942" s="53"/>
      <c r="EW942" s="57"/>
      <c r="EX942" s="53"/>
      <c r="EY942" s="54"/>
      <c r="EZ942" s="53"/>
      <c r="FA942" s="53"/>
      <c r="FB942" s="60"/>
      <c r="FC942" s="61"/>
      <c r="FD942" s="61"/>
      <c r="FE942" s="68"/>
      <c r="FF942" s="68"/>
      <c r="FG942" s="70"/>
      <c r="FH942" s="61"/>
      <c r="FI942" s="53"/>
      <c r="FJ942" s="54"/>
      <c r="FL942" s="53"/>
      <c r="FN942" s="53"/>
      <c r="GM942" s="60"/>
    </row>
    <row r="943" spans="117:195" x14ac:dyDescent="0.25">
      <c r="DM943" s="53"/>
      <c r="DQ943" s="54"/>
      <c r="DS943" s="39"/>
      <c r="DU943" s="53"/>
      <c r="DW943" s="55"/>
      <c r="DY943" s="59"/>
      <c r="EA943" s="59"/>
      <c r="EC943" s="59"/>
      <c r="ED943" s="59"/>
      <c r="EE943" s="54"/>
      <c r="EG943" s="54"/>
      <c r="EH943" s="53"/>
      <c r="EI943" s="54"/>
      <c r="EJ943" s="54"/>
      <c r="EK943" s="54"/>
      <c r="EL943" s="54"/>
      <c r="EN943" s="53"/>
      <c r="EO943" s="53"/>
      <c r="EQ943" s="55"/>
      <c r="ER943" s="74"/>
      <c r="ES943" s="61"/>
      <c r="EU943" s="71"/>
      <c r="EV943" s="53"/>
      <c r="EW943" s="57"/>
      <c r="EX943" s="53"/>
      <c r="EY943" s="54"/>
      <c r="EZ943" s="53"/>
      <c r="FA943" s="53"/>
      <c r="FB943" s="60"/>
      <c r="FC943" s="61"/>
      <c r="FD943" s="61"/>
      <c r="FE943" s="68"/>
      <c r="FF943" s="68"/>
      <c r="FG943" s="70"/>
      <c r="FH943" s="61"/>
      <c r="FI943" s="53"/>
      <c r="FJ943" s="54"/>
      <c r="FL943" s="53"/>
      <c r="FN943" s="53"/>
      <c r="GM943" s="60"/>
    </row>
    <row r="944" spans="117:195" x14ac:dyDescent="0.25">
      <c r="DM944" s="53"/>
      <c r="DQ944" s="54"/>
      <c r="DS944" s="39"/>
      <c r="DU944" s="53"/>
      <c r="DW944" s="55"/>
      <c r="DY944" s="59"/>
      <c r="EA944" s="59"/>
      <c r="EC944" s="59"/>
      <c r="ED944" s="59"/>
      <c r="EE944" s="54"/>
      <c r="EG944" s="54"/>
      <c r="EH944" s="53"/>
      <c r="EI944" s="54"/>
      <c r="EJ944" s="54"/>
      <c r="EK944" s="54"/>
      <c r="EL944" s="54"/>
      <c r="EN944" s="53"/>
      <c r="EO944" s="53"/>
      <c r="EQ944" s="55"/>
      <c r="ER944" s="74"/>
      <c r="ES944" s="61"/>
      <c r="EU944" s="71"/>
      <c r="EV944" s="53"/>
      <c r="EW944" s="57"/>
      <c r="EX944" s="53"/>
      <c r="EY944" s="54"/>
      <c r="EZ944" s="53"/>
      <c r="FA944" s="53"/>
      <c r="FB944" s="60"/>
      <c r="FC944" s="61"/>
      <c r="FD944" s="61"/>
      <c r="FE944" s="68"/>
      <c r="FF944" s="68"/>
      <c r="FG944" s="70"/>
      <c r="FH944" s="61"/>
      <c r="FI944" s="53"/>
      <c r="FJ944" s="54"/>
      <c r="FL944" s="53"/>
      <c r="FN944" s="53"/>
      <c r="GM944" s="60"/>
    </row>
    <row r="945" spans="117:195" x14ac:dyDescent="0.25">
      <c r="DM945" s="53"/>
      <c r="DQ945" s="54"/>
      <c r="DS945" s="39"/>
      <c r="DU945" s="53"/>
      <c r="DW945" s="55"/>
      <c r="DY945" s="59"/>
      <c r="EA945" s="59"/>
      <c r="EC945" s="59"/>
      <c r="ED945" s="59"/>
      <c r="EE945" s="54"/>
      <c r="EG945" s="54"/>
      <c r="EH945" s="53"/>
      <c r="EI945" s="54"/>
      <c r="EJ945" s="54"/>
      <c r="EK945" s="54"/>
      <c r="EL945" s="54"/>
      <c r="EN945" s="53"/>
      <c r="EO945" s="53"/>
      <c r="EQ945" s="55"/>
      <c r="ER945" s="74"/>
      <c r="ES945" s="61"/>
      <c r="EU945" s="71"/>
      <c r="EV945" s="53"/>
      <c r="EW945" s="57"/>
      <c r="EX945" s="53"/>
      <c r="EY945" s="54"/>
      <c r="EZ945" s="53"/>
      <c r="FA945" s="53"/>
      <c r="FB945" s="60"/>
      <c r="FC945" s="61"/>
      <c r="FD945" s="61"/>
      <c r="FE945" s="68"/>
      <c r="FF945" s="68"/>
      <c r="FG945" s="70"/>
      <c r="FH945" s="61"/>
      <c r="FI945" s="53"/>
      <c r="FJ945" s="54"/>
      <c r="FL945" s="53"/>
      <c r="FN945" s="53"/>
      <c r="GM945" s="60"/>
    </row>
    <row r="946" spans="117:195" x14ac:dyDescent="0.25">
      <c r="DM946" s="53"/>
      <c r="DQ946" s="54"/>
      <c r="DS946" s="39"/>
      <c r="DU946" s="53"/>
      <c r="DW946" s="55"/>
      <c r="DY946" s="59"/>
      <c r="EA946" s="59"/>
      <c r="EC946" s="59"/>
      <c r="ED946" s="59"/>
      <c r="EE946" s="54"/>
      <c r="EG946" s="54"/>
      <c r="EH946" s="53"/>
      <c r="EI946" s="54"/>
      <c r="EJ946" s="54"/>
      <c r="EK946" s="54"/>
      <c r="EL946" s="54"/>
      <c r="EN946" s="53"/>
      <c r="EO946" s="53"/>
      <c r="EQ946" s="55"/>
      <c r="ER946" s="74"/>
      <c r="ES946" s="61"/>
      <c r="EU946" s="71"/>
      <c r="EV946" s="53"/>
      <c r="EW946" s="57"/>
      <c r="EX946" s="53"/>
      <c r="EY946" s="54"/>
      <c r="EZ946" s="53"/>
      <c r="FA946" s="53"/>
      <c r="FB946" s="60"/>
      <c r="FC946" s="61"/>
      <c r="FD946" s="61"/>
      <c r="FE946" s="68"/>
      <c r="FF946" s="68"/>
      <c r="FG946" s="70"/>
      <c r="FH946" s="61"/>
      <c r="FI946" s="53"/>
      <c r="FJ946" s="54"/>
      <c r="FL946" s="53"/>
      <c r="FN946" s="53"/>
      <c r="GM946" s="60"/>
    </row>
    <row r="947" spans="117:195" x14ac:dyDescent="0.25">
      <c r="DM947" s="53"/>
      <c r="DQ947" s="54"/>
      <c r="DS947" s="39"/>
      <c r="DU947" s="53"/>
      <c r="DW947" s="55"/>
      <c r="DY947" s="59"/>
      <c r="EA947" s="59"/>
      <c r="EC947" s="59"/>
      <c r="ED947" s="59"/>
      <c r="EE947" s="54"/>
      <c r="EG947" s="54"/>
      <c r="EH947" s="53"/>
      <c r="EI947" s="54"/>
      <c r="EJ947" s="54"/>
      <c r="EK947" s="54"/>
      <c r="EL947" s="54"/>
      <c r="EN947" s="53"/>
      <c r="EO947" s="53"/>
      <c r="EQ947" s="55"/>
      <c r="ER947" s="74"/>
      <c r="ES947" s="61"/>
      <c r="EU947" s="71"/>
      <c r="EV947" s="53"/>
      <c r="EW947" s="57"/>
      <c r="EX947" s="53"/>
      <c r="EY947" s="54"/>
      <c r="EZ947" s="53"/>
      <c r="FA947" s="53"/>
      <c r="FB947" s="60"/>
      <c r="FC947" s="61"/>
      <c r="FD947" s="61"/>
      <c r="FE947" s="68"/>
      <c r="FF947" s="68"/>
      <c r="FG947" s="70"/>
      <c r="FH947" s="61"/>
      <c r="FI947" s="53"/>
      <c r="FJ947" s="54"/>
      <c r="FL947" s="53"/>
      <c r="FN947" s="53"/>
      <c r="GM947" s="60"/>
    </row>
    <row r="948" spans="117:195" x14ac:dyDescent="0.25">
      <c r="DM948" s="53"/>
      <c r="DQ948" s="54"/>
      <c r="DS948" s="39"/>
      <c r="DU948" s="53"/>
      <c r="DW948" s="55"/>
      <c r="DY948" s="59"/>
      <c r="EA948" s="59"/>
      <c r="EC948" s="59"/>
      <c r="ED948" s="59"/>
      <c r="EE948" s="54"/>
      <c r="EG948" s="54"/>
      <c r="EH948" s="53"/>
      <c r="EI948" s="54"/>
      <c r="EJ948" s="54"/>
      <c r="EK948" s="54"/>
      <c r="EL948" s="54"/>
      <c r="EN948" s="53"/>
      <c r="EO948" s="53"/>
      <c r="EQ948" s="55"/>
      <c r="ER948" s="74"/>
      <c r="ES948" s="61"/>
      <c r="EU948" s="71"/>
      <c r="EV948" s="53"/>
      <c r="EW948" s="57"/>
      <c r="EX948" s="53"/>
      <c r="EY948" s="54"/>
      <c r="EZ948" s="53"/>
      <c r="FA948" s="53"/>
      <c r="FB948" s="60"/>
      <c r="FC948" s="61"/>
      <c r="FD948" s="61"/>
      <c r="FE948" s="68"/>
      <c r="FF948" s="68"/>
      <c r="FG948" s="70"/>
      <c r="FH948" s="61"/>
      <c r="FI948" s="53"/>
      <c r="FJ948" s="54"/>
      <c r="FL948" s="53"/>
      <c r="FN948" s="53"/>
      <c r="GM948" s="60"/>
    </row>
    <row r="949" spans="117:195" x14ac:dyDescent="0.25">
      <c r="DM949" s="53"/>
      <c r="DQ949" s="54"/>
      <c r="DS949" s="39"/>
      <c r="DU949" s="53"/>
      <c r="DW949" s="55"/>
      <c r="DY949" s="59"/>
      <c r="EA949" s="59"/>
      <c r="EC949" s="59"/>
      <c r="ED949" s="59"/>
      <c r="EE949" s="54"/>
      <c r="EG949" s="54"/>
      <c r="EH949" s="53"/>
      <c r="EI949" s="54"/>
      <c r="EJ949" s="54"/>
      <c r="EK949" s="54"/>
      <c r="EL949" s="54"/>
      <c r="EN949" s="53"/>
      <c r="EO949" s="53"/>
      <c r="EQ949" s="55"/>
      <c r="ER949" s="74"/>
      <c r="ES949" s="61"/>
      <c r="EU949" s="71"/>
      <c r="EV949" s="53"/>
      <c r="EW949" s="57"/>
      <c r="EX949" s="53"/>
      <c r="EY949" s="54"/>
      <c r="EZ949" s="53"/>
      <c r="FA949" s="53"/>
      <c r="FB949" s="60"/>
      <c r="FC949" s="61"/>
      <c r="FD949" s="61"/>
      <c r="FE949" s="68"/>
      <c r="FF949" s="68"/>
      <c r="FG949" s="70"/>
      <c r="FH949" s="61"/>
      <c r="FI949" s="53"/>
      <c r="FJ949" s="54"/>
      <c r="FL949" s="53"/>
      <c r="FN949" s="53"/>
      <c r="GM949" s="60"/>
    </row>
    <row r="950" spans="117:195" x14ac:dyDescent="0.25">
      <c r="DM950" s="53"/>
      <c r="DQ950" s="54"/>
      <c r="DS950" s="39"/>
      <c r="DU950" s="53"/>
      <c r="DW950" s="55"/>
      <c r="DY950" s="59"/>
      <c r="EA950" s="59"/>
      <c r="EC950" s="59"/>
      <c r="ED950" s="59"/>
      <c r="EE950" s="54"/>
      <c r="EG950" s="54"/>
      <c r="EH950" s="53"/>
      <c r="EI950" s="54"/>
      <c r="EJ950" s="54"/>
      <c r="EK950" s="54"/>
      <c r="EL950" s="54"/>
      <c r="EN950" s="53"/>
      <c r="EO950" s="53"/>
      <c r="EQ950" s="55"/>
      <c r="ER950" s="74"/>
      <c r="ES950" s="61"/>
      <c r="EU950" s="71"/>
      <c r="EV950" s="53"/>
      <c r="EW950" s="57"/>
      <c r="EX950" s="53"/>
      <c r="EY950" s="54"/>
      <c r="EZ950" s="53"/>
      <c r="FA950" s="53"/>
      <c r="FB950" s="60"/>
      <c r="FC950" s="61"/>
      <c r="FD950" s="61"/>
      <c r="FE950" s="68"/>
      <c r="FF950" s="68"/>
      <c r="FG950" s="70"/>
      <c r="FH950" s="61"/>
      <c r="FI950" s="53"/>
      <c r="FJ950" s="54"/>
      <c r="FL950" s="53"/>
      <c r="FN950" s="53"/>
      <c r="GM950" s="60"/>
    </row>
    <row r="951" spans="117:195" x14ac:dyDescent="0.25">
      <c r="DM951" s="53"/>
      <c r="DQ951" s="54"/>
      <c r="DS951" s="39"/>
      <c r="DU951" s="53"/>
      <c r="DW951" s="55"/>
      <c r="DY951" s="59"/>
      <c r="EA951" s="59"/>
      <c r="EC951" s="59"/>
      <c r="ED951" s="59"/>
      <c r="EE951" s="54"/>
      <c r="EG951" s="54"/>
      <c r="EH951" s="53"/>
      <c r="EI951" s="54"/>
      <c r="EJ951" s="54"/>
      <c r="EK951" s="54"/>
      <c r="EL951" s="54"/>
      <c r="EN951" s="53"/>
      <c r="EO951" s="53"/>
      <c r="EQ951" s="55"/>
      <c r="ER951" s="74"/>
      <c r="ES951" s="61"/>
      <c r="EU951" s="71"/>
      <c r="EV951" s="53"/>
      <c r="EW951" s="57"/>
      <c r="EX951" s="53"/>
      <c r="EY951" s="54"/>
      <c r="EZ951" s="53"/>
      <c r="FA951" s="53"/>
      <c r="FB951" s="60"/>
      <c r="FC951" s="61"/>
      <c r="FD951" s="61"/>
      <c r="FE951" s="68"/>
      <c r="FF951" s="68"/>
      <c r="FG951" s="70"/>
      <c r="FH951" s="61"/>
      <c r="FI951" s="53"/>
      <c r="FJ951" s="54"/>
      <c r="FL951" s="53"/>
      <c r="FN951" s="53"/>
      <c r="GM951" s="60"/>
    </row>
    <row r="952" spans="117:195" x14ac:dyDescent="0.25">
      <c r="DM952" s="53"/>
      <c r="DQ952" s="54"/>
      <c r="DS952" s="39"/>
      <c r="DU952" s="53"/>
      <c r="DW952" s="55"/>
      <c r="DY952" s="59"/>
      <c r="EA952" s="59"/>
      <c r="EC952" s="59"/>
      <c r="ED952" s="59"/>
      <c r="EE952" s="54"/>
      <c r="EG952" s="54"/>
      <c r="EH952" s="53"/>
      <c r="EI952" s="54"/>
      <c r="EJ952" s="54"/>
      <c r="EK952" s="54"/>
      <c r="EL952" s="54"/>
      <c r="EN952" s="53"/>
      <c r="EO952" s="53"/>
      <c r="EQ952" s="55"/>
      <c r="ER952" s="74"/>
      <c r="ES952" s="61"/>
      <c r="EU952" s="71"/>
      <c r="EV952" s="53"/>
      <c r="EW952" s="57"/>
      <c r="EX952" s="53"/>
      <c r="EY952" s="54"/>
      <c r="EZ952" s="53"/>
      <c r="FA952" s="53"/>
      <c r="FB952" s="60"/>
      <c r="FC952" s="61"/>
      <c r="FD952" s="61"/>
      <c r="FE952" s="68"/>
      <c r="FF952" s="68"/>
      <c r="FG952" s="70"/>
      <c r="FH952" s="61"/>
      <c r="FI952" s="53"/>
      <c r="FJ952" s="54"/>
      <c r="FL952" s="53"/>
      <c r="FN952" s="53"/>
      <c r="GM952" s="60"/>
    </row>
    <row r="953" spans="117:195" x14ac:dyDescent="0.25">
      <c r="DM953" s="53"/>
      <c r="DQ953" s="54"/>
      <c r="DS953" s="39"/>
      <c r="DU953" s="53"/>
      <c r="DW953" s="55"/>
      <c r="DY953" s="59"/>
      <c r="EA953" s="59"/>
      <c r="EC953" s="59"/>
      <c r="ED953" s="59"/>
      <c r="EE953" s="54"/>
      <c r="EG953" s="54"/>
      <c r="EH953" s="53"/>
      <c r="EI953" s="54"/>
      <c r="EJ953" s="54"/>
      <c r="EK953" s="54"/>
      <c r="EL953" s="54"/>
      <c r="EN953" s="53"/>
      <c r="EO953" s="53"/>
      <c r="EQ953" s="55"/>
      <c r="ER953" s="74"/>
      <c r="ES953" s="61"/>
      <c r="EU953" s="71"/>
      <c r="EV953" s="53"/>
      <c r="EW953" s="57"/>
      <c r="EX953" s="53"/>
      <c r="EY953" s="54"/>
      <c r="EZ953" s="53"/>
      <c r="FA953" s="53"/>
      <c r="FB953" s="60"/>
      <c r="FC953" s="61"/>
      <c r="FD953" s="61"/>
      <c r="FE953" s="68"/>
      <c r="FF953" s="68"/>
      <c r="FG953" s="70"/>
      <c r="FH953" s="61"/>
      <c r="FI953" s="53"/>
      <c r="FJ953" s="54"/>
      <c r="FL953" s="53"/>
      <c r="FN953" s="53"/>
      <c r="GM953" s="60"/>
    </row>
    <row r="954" spans="117:195" x14ac:dyDescent="0.25">
      <c r="DM954" s="53"/>
      <c r="DQ954" s="54"/>
      <c r="DS954" s="39"/>
      <c r="DU954" s="53"/>
      <c r="DW954" s="55"/>
      <c r="DY954" s="59"/>
      <c r="EA954" s="59"/>
      <c r="EC954" s="59"/>
      <c r="ED954" s="59"/>
      <c r="EE954" s="54"/>
      <c r="EG954" s="54"/>
      <c r="EH954" s="53"/>
      <c r="EI954" s="54"/>
      <c r="EJ954" s="54"/>
      <c r="EK954" s="54"/>
      <c r="EL954" s="54"/>
      <c r="EN954" s="53"/>
      <c r="EO954" s="53"/>
      <c r="EQ954" s="55"/>
      <c r="ER954" s="74"/>
      <c r="ES954" s="61"/>
      <c r="EU954" s="71"/>
      <c r="EV954" s="53"/>
      <c r="EW954" s="57"/>
      <c r="EX954" s="53"/>
      <c r="EY954" s="54"/>
      <c r="EZ954" s="53"/>
      <c r="FA954" s="53"/>
      <c r="FB954" s="60"/>
      <c r="FC954" s="61"/>
      <c r="FD954" s="61"/>
      <c r="FE954" s="68"/>
      <c r="FF954" s="68"/>
      <c r="FG954" s="70"/>
      <c r="FH954" s="61"/>
      <c r="FI954" s="53"/>
      <c r="FJ954" s="54"/>
      <c r="FL954" s="53"/>
      <c r="FN954" s="53"/>
      <c r="GM954" s="60"/>
    </row>
    <row r="955" spans="117:195" x14ac:dyDescent="0.25">
      <c r="DM955" s="53"/>
      <c r="DQ955" s="54"/>
      <c r="DS955" s="39"/>
      <c r="DU955" s="53"/>
      <c r="DW955" s="55"/>
      <c r="DY955" s="59"/>
      <c r="EA955" s="59"/>
      <c r="EC955" s="59"/>
      <c r="ED955" s="59"/>
      <c r="EE955" s="54"/>
      <c r="EG955" s="54"/>
      <c r="EH955" s="53"/>
      <c r="EI955" s="54"/>
      <c r="EJ955" s="54"/>
      <c r="EK955" s="54"/>
      <c r="EL955" s="54"/>
      <c r="EN955" s="53"/>
      <c r="EO955" s="53"/>
      <c r="EQ955" s="55"/>
      <c r="ER955" s="74"/>
      <c r="ES955" s="61"/>
      <c r="EU955" s="71"/>
      <c r="EV955" s="53"/>
      <c r="EW955" s="57"/>
      <c r="EX955" s="53"/>
      <c r="EY955" s="54"/>
      <c r="EZ955" s="53"/>
      <c r="FA955" s="53"/>
      <c r="FB955" s="60"/>
      <c r="FC955" s="61"/>
      <c r="FD955" s="61"/>
      <c r="FE955" s="68"/>
      <c r="FF955" s="68"/>
      <c r="FG955" s="70"/>
      <c r="FH955" s="61"/>
      <c r="FI955" s="53"/>
      <c r="FJ955" s="54"/>
      <c r="FL955" s="53"/>
      <c r="FN955" s="53"/>
      <c r="GM955" s="60"/>
    </row>
    <row r="956" spans="117:195" x14ac:dyDescent="0.25">
      <c r="DM956" s="53"/>
      <c r="DQ956" s="54"/>
      <c r="DS956" s="39"/>
      <c r="DU956" s="53"/>
      <c r="DW956" s="55"/>
      <c r="DY956" s="59"/>
      <c r="EA956" s="59"/>
      <c r="EC956" s="59"/>
      <c r="ED956" s="59"/>
      <c r="EE956" s="54"/>
      <c r="EG956" s="54"/>
      <c r="EH956" s="53"/>
      <c r="EI956" s="54"/>
      <c r="EJ956" s="54"/>
      <c r="EK956" s="54"/>
      <c r="EL956" s="54"/>
      <c r="EN956" s="53"/>
      <c r="EO956" s="53"/>
      <c r="EQ956" s="55"/>
      <c r="ER956" s="74"/>
      <c r="ES956" s="61"/>
      <c r="EU956" s="71"/>
      <c r="EV956" s="53"/>
      <c r="EW956" s="57"/>
      <c r="EX956" s="53"/>
      <c r="EY956" s="54"/>
      <c r="EZ956" s="53"/>
      <c r="FA956" s="53"/>
      <c r="FB956" s="60"/>
      <c r="FC956" s="61"/>
      <c r="FD956" s="61"/>
      <c r="FE956" s="68"/>
      <c r="FF956" s="68"/>
      <c r="FG956" s="70"/>
      <c r="FH956" s="61"/>
      <c r="FI956" s="53"/>
      <c r="FJ956" s="54"/>
      <c r="FL956" s="53"/>
      <c r="FN956" s="53"/>
      <c r="GM956" s="60"/>
    </row>
    <row r="957" spans="117:195" x14ac:dyDescent="0.25">
      <c r="DM957" s="53"/>
      <c r="DQ957" s="54"/>
      <c r="DS957" s="39"/>
      <c r="DU957" s="53"/>
      <c r="DW957" s="55"/>
      <c r="DY957" s="59"/>
      <c r="EA957" s="59"/>
      <c r="EC957" s="59"/>
      <c r="ED957" s="59"/>
      <c r="EE957" s="54"/>
      <c r="EG957" s="54"/>
      <c r="EH957" s="53"/>
      <c r="EI957" s="54"/>
      <c r="EJ957" s="54"/>
      <c r="EK957" s="54"/>
      <c r="EL957" s="54"/>
      <c r="EN957" s="53"/>
      <c r="EO957" s="53"/>
      <c r="EQ957" s="55"/>
      <c r="ER957" s="74"/>
      <c r="ES957" s="61"/>
      <c r="EU957" s="71"/>
      <c r="EV957" s="53"/>
      <c r="EW957" s="57"/>
      <c r="EX957" s="53"/>
      <c r="EY957" s="54"/>
      <c r="EZ957" s="53"/>
      <c r="FA957" s="53"/>
      <c r="FB957" s="60"/>
      <c r="FC957" s="61"/>
      <c r="FD957" s="61"/>
      <c r="FE957" s="68"/>
      <c r="FF957" s="68"/>
      <c r="FG957" s="70"/>
      <c r="FH957" s="61"/>
      <c r="FI957" s="53"/>
      <c r="FJ957" s="54"/>
      <c r="FL957" s="53"/>
      <c r="FN957" s="53"/>
      <c r="GM957" s="60"/>
    </row>
    <row r="958" spans="117:195" x14ac:dyDescent="0.25">
      <c r="DM958" s="53"/>
      <c r="DQ958" s="54"/>
      <c r="DS958" s="39"/>
      <c r="DU958" s="53"/>
      <c r="DW958" s="55"/>
      <c r="DY958" s="59"/>
      <c r="EA958" s="59"/>
      <c r="EC958" s="59"/>
      <c r="ED958" s="59"/>
      <c r="EE958" s="54"/>
      <c r="EG958" s="54"/>
      <c r="EH958" s="53"/>
      <c r="EI958" s="54"/>
      <c r="EJ958" s="54"/>
      <c r="EK958" s="54"/>
      <c r="EL958" s="54"/>
      <c r="EN958" s="53"/>
      <c r="EO958" s="53"/>
      <c r="EQ958" s="55"/>
      <c r="ER958" s="74"/>
      <c r="ES958" s="61"/>
      <c r="EU958" s="71"/>
      <c r="EV958" s="53"/>
      <c r="EW958" s="57"/>
      <c r="EX958" s="53"/>
      <c r="EY958" s="54"/>
      <c r="EZ958" s="53"/>
      <c r="FA958" s="53"/>
      <c r="FB958" s="60"/>
      <c r="FC958" s="61"/>
      <c r="FD958" s="61"/>
      <c r="FE958" s="68"/>
      <c r="FF958" s="68"/>
      <c r="FG958" s="70"/>
      <c r="FH958" s="61"/>
      <c r="FI958" s="53"/>
      <c r="FJ958" s="54"/>
      <c r="FL958" s="53"/>
      <c r="FN958" s="53"/>
      <c r="GM958" s="60"/>
    </row>
    <row r="959" spans="117:195" x14ac:dyDescent="0.25">
      <c r="DM959" s="53"/>
      <c r="DQ959" s="54"/>
      <c r="DS959" s="39"/>
      <c r="DU959" s="53"/>
      <c r="DW959" s="55"/>
      <c r="DY959" s="59"/>
      <c r="EA959" s="59"/>
      <c r="EC959" s="59"/>
      <c r="ED959" s="59"/>
      <c r="EE959" s="54"/>
      <c r="EG959" s="54"/>
      <c r="EH959" s="53"/>
      <c r="EI959" s="54"/>
      <c r="EJ959" s="54"/>
      <c r="EK959" s="54"/>
      <c r="EL959" s="54"/>
      <c r="EN959" s="53"/>
      <c r="EO959" s="53"/>
      <c r="EQ959" s="55"/>
      <c r="ER959" s="74"/>
      <c r="ES959" s="61"/>
      <c r="EU959" s="71"/>
      <c r="EV959" s="53"/>
      <c r="EW959" s="57"/>
      <c r="EX959" s="53"/>
      <c r="EY959" s="54"/>
      <c r="EZ959" s="53"/>
      <c r="FA959" s="53"/>
      <c r="FB959" s="60"/>
      <c r="FC959" s="61"/>
      <c r="FD959" s="61"/>
      <c r="FE959" s="68"/>
      <c r="FF959" s="68"/>
      <c r="FG959" s="70"/>
      <c r="FH959" s="61"/>
      <c r="FI959" s="53"/>
      <c r="FJ959" s="54"/>
      <c r="FL959" s="53"/>
      <c r="FN959" s="53"/>
      <c r="GM959" s="60"/>
    </row>
    <row r="960" spans="117:195" x14ac:dyDescent="0.25">
      <c r="DM960" s="53"/>
      <c r="DQ960" s="54"/>
      <c r="DS960" s="39"/>
      <c r="DU960" s="53"/>
      <c r="DW960" s="55"/>
      <c r="DY960" s="59"/>
      <c r="EA960" s="59"/>
      <c r="EC960" s="59"/>
      <c r="ED960" s="59"/>
      <c r="EE960" s="54"/>
      <c r="EG960" s="54"/>
      <c r="EH960" s="53"/>
      <c r="EI960" s="54"/>
      <c r="EJ960" s="54"/>
      <c r="EK960" s="54"/>
      <c r="EL960" s="54"/>
      <c r="EN960" s="53"/>
      <c r="EO960" s="53"/>
      <c r="EQ960" s="55"/>
      <c r="ER960" s="74"/>
      <c r="ES960" s="61"/>
      <c r="EU960" s="71"/>
      <c r="EV960" s="53"/>
      <c r="EW960" s="57"/>
      <c r="EX960" s="53"/>
      <c r="EY960" s="54"/>
      <c r="EZ960" s="53"/>
      <c r="FA960" s="53"/>
      <c r="FB960" s="60"/>
      <c r="FC960" s="61"/>
      <c r="FD960" s="61"/>
      <c r="FE960" s="68"/>
      <c r="FF960" s="68"/>
      <c r="FG960" s="70"/>
      <c r="FH960" s="61"/>
      <c r="FI960" s="53"/>
      <c r="FJ960" s="54"/>
      <c r="FL960" s="53"/>
      <c r="FN960" s="53"/>
      <c r="GM960" s="60"/>
    </row>
    <row r="961" spans="117:195" x14ac:dyDescent="0.25">
      <c r="DM961" s="53"/>
      <c r="DQ961" s="54"/>
      <c r="DS961" s="39"/>
      <c r="DU961" s="53"/>
      <c r="DW961" s="55"/>
      <c r="DY961" s="59"/>
      <c r="EA961" s="59"/>
      <c r="EC961" s="59"/>
      <c r="ED961" s="59"/>
      <c r="EE961" s="54"/>
      <c r="EG961" s="54"/>
      <c r="EH961" s="53"/>
      <c r="EI961" s="54"/>
      <c r="EJ961" s="54"/>
      <c r="EK961" s="54"/>
      <c r="EL961" s="54"/>
      <c r="EN961" s="53"/>
      <c r="EO961" s="53"/>
      <c r="EQ961" s="55"/>
      <c r="ER961" s="74"/>
      <c r="ES961" s="61"/>
      <c r="EU961" s="71"/>
      <c r="EV961" s="53"/>
      <c r="EW961" s="57"/>
      <c r="EX961" s="53"/>
      <c r="EY961" s="54"/>
      <c r="EZ961" s="53"/>
      <c r="FA961" s="53"/>
      <c r="FB961" s="60"/>
      <c r="FC961" s="61"/>
      <c r="FD961" s="61"/>
      <c r="FE961" s="68"/>
      <c r="FF961" s="68"/>
      <c r="FG961" s="70"/>
      <c r="FH961" s="61"/>
      <c r="FI961" s="53"/>
      <c r="FJ961" s="54"/>
      <c r="FL961" s="53"/>
      <c r="FN961" s="53"/>
      <c r="GM961" s="60"/>
    </row>
    <row r="962" spans="117:195" x14ac:dyDescent="0.25">
      <c r="DM962" s="53"/>
      <c r="DQ962" s="54"/>
      <c r="DS962" s="39"/>
      <c r="DU962" s="53"/>
      <c r="DW962" s="55"/>
      <c r="DY962" s="59"/>
      <c r="EA962" s="59"/>
      <c r="EC962" s="59"/>
      <c r="ED962" s="59"/>
      <c r="EE962" s="54"/>
      <c r="EG962" s="54"/>
      <c r="EH962" s="53"/>
      <c r="EI962" s="54"/>
      <c r="EJ962" s="54"/>
      <c r="EK962" s="54"/>
      <c r="EL962" s="54"/>
      <c r="EN962" s="53"/>
      <c r="EO962" s="53"/>
      <c r="EQ962" s="55"/>
      <c r="ER962" s="74"/>
      <c r="ES962" s="61"/>
      <c r="EU962" s="71"/>
      <c r="EV962" s="53"/>
      <c r="EW962" s="57"/>
      <c r="EX962" s="53"/>
      <c r="EY962" s="54"/>
      <c r="EZ962" s="53"/>
      <c r="FA962" s="53"/>
      <c r="FB962" s="60"/>
      <c r="FC962" s="61"/>
      <c r="FD962" s="61"/>
      <c r="FE962" s="68"/>
      <c r="FF962" s="68"/>
      <c r="FG962" s="70"/>
      <c r="FH962" s="61"/>
      <c r="FI962" s="53"/>
      <c r="FJ962" s="54"/>
      <c r="FL962" s="53"/>
      <c r="FN962" s="53"/>
      <c r="GM962" s="60"/>
    </row>
    <row r="963" spans="117:195" x14ac:dyDescent="0.25">
      <c r="DM963" s="53"/>
      <c r="DQ963" s="54"/>
      <c r="DS963" s="39"/>
      <c r="DU963" s="53"/>
      <c r="DW963" s="55"/>
      <c r="DY963" s="59"/>
      <c r="EA963" s="59"/>
      <c r="EC963" s="59"/>
      <c r="ED963" s="59"/>
      <c r="EE963" s="54"/>
      <c r="EG963" s="54"/>
      <c r="EH963" s="53"/>
      <c r="EI963" s="54"/>
      <c r="EJ963" s="54"/>
      <c r="EK963" s="54"/>
      <c r="EL963" s="54"/>
      <c r="EN963" s="53"/>
      <c r="EO963" s="53"/>
      <c r="EQ963" s="55"/>
      <c r="ER963" s="74"/>
      <c r="ES963" s="61"/>
      <c r="EU963" s="71"/>
      <c r="EV963" s="53"/>
      <c r="EW963" s="57"/>
      <c r="EX963" s="53"/>
      <c r="EY963" s="54"/>
      <c r="EZ963" s="53"/>
      <c r="FA963" s="53"/>
      <c r="FB963" s="60"/>
      <c r="FC963" s="61"/>
      <c r="FD963" s="61"/>
      <c r="FE963" s="68"/>
      <c r="FF963" s="68"/>
      <c r="FG963" s="70"/>
      <c r="FH963" s="61"/>
      <c r="FI963" s="53"/>
      <c r="FJ963" s="54"/>
      <c r="FL963" s="53"/>
      <c r="FN963" s="53"/>
      <c r="GM963" s="60"/>
    </row>
    <row r="964" spans="117:195" x14ac:dyDescent="0.25">
      <c r="DM964" s="53"/>
      <c r="DQ964" s="54"/>
      <c r="DS964" s="39"/>
      <c r="DU964" s="53"/>
      <c r="DW964" s="55"/>
      <c r="DY964" s="59"/>
      <c r="EA964" s="59"/>
      <c r="EC964" s="59"/>
      <c r="ED964" s="59"/>
      <c r="EE964" s="54"/>
      <c r="EG964" s="54"/>
      <c r="EH964" s="53"/>
      <c r="EI964" s="54"/>
      <c r="EJ964" s="54"/>
      <c r="EK964" s="54"/>
      <c r="EL964" s="54"/>
      <c r="EN964" s="53"/>
      <c r="EO964" s="53"/>
      <c r="EQ964" s="55"/>
      <c r="ER964" s="74"/>
      <c r="ES964" s="61"/>
      <c r="EU964" s="71"/>
      <c r="EV964" s="53"/>
      <c r="EW964" s="57"/>
      <c r="EX964" s="53"/>
      <c r="EY964" s="54"/>
      <c r="EZ964" s="53"/>
      <c r="FA964" s="53"/>
      <c r="FB964" s="60"/>
      <c r="FC964" s="61"/>
      <c r="FD964" s="61"/>
      <c r="FE964" s="68"/>
      <c r="FF964" s="68"/>
      <c r="FG964" s="70"/>
      <c r="FH964" s="61"/>
      <c r="FI964" s="53"/>
      <c r="FJ964" s="54"/>
      <c r="FL964" s="53"/>
      <c r="FN964" s="53"/>
      <c r="GM964" s="60"/>
    </row>
    <row r="965" spans="117:195" x14ac:dyDescent="0.25">
      <c r="DM965" s="53"/>
      <c r="DQ965" s="54"/>
      <c r="DS965" s="39"/>
      <c r="DU965" s="53"/>
      <c r="DW965" s="55"/>
      <c r="DY965" s="59"/>
      <c r="EA965" s="59"/>
      <c r="EC965" s="59"/>
      <c r="ED965" s="59"/>
      <c r="EE965" s="54"/>
      <c r="EG965" s="54"/>
      <c r="EH965" s="53"/>
      <c r="EI965" s="54"/>
      <c r="EJ965" s="54"/>
      <c r="EK965" s="54"/>
      <c r="EL965" s="54"/>
      <c r="EN965" s="53"/>
      <c r="EO965" s="53"/>
      <c r="EQ965" s="55"/>
      <c r="ER965" s="74"/>
      <c r="ES965" s="61"/>
      <c r="EU965" s="71"/>
      <c r="EV965" s="53"/>
      <c r="EW965" s="57"/>
      <c r="EX965" s="53"/>
      <c r="EY965" s="54"/>
      <c r="EZ965" s="53"/>
      <c r="FA965" s="53"/>
      <c r="FB965" s="60"/>
      <c r="FC965" s="61"/>
      <c r="FD965" s="61"/>
      <c r="FE965" s="68"/>
      <c r="FF965" s="68"/>
      <c r="FG965" s="70"/>
      <c r="FH965" s="61"/>
      <c r="FI965" s="53"/>
      <c r="FJ965" s="54"/>
      <c r="FL965" s="53"/>
      <c r="FN965" s="53"/>
      <c r="GM965" s="60"/>
    </row>
    <row r="966" spans="117:195" x14ac:dyDescent="0.25">
      <c r="DM966" s="53"/>
      <c r="DQ966" s="54"/>
      <c r="DS966" s="39"/>
      <c r="DU966" s="53"/>
      <c r="DW966" s="55"/>
      <c r="DY966" s="59"/>
      <c r="EA966" s="59"/>
      <c r="EC966" s="59"/>
      <c r="ED966" s="59"/>
      <c r="EE966" s="54"/>
      <c r="EG966" s="54"/>
      <c r="EH966" s="53"/>
      <c r="EI966" s="54"/>
      <c r="EJ966" s="54"/>
      <c r="EK966" s="54"/>
      <c r="EL966" s="54"/>
      <c r="EN966" s="53"/>
      <c r="EO966" s="53"/>
      <c r="EQ966" s="55"/>
      <c r="ER966" s="74"/>
      <c r="ES966" s="61"/>
      <c r="EU966" s="71"/>
      <c r="EV966" s="53"/>
      <c r="EW966" s="57"/>
      <c r="EX966" s="53"/>
      <c r="EY966" s="54"/>
      <c r="EZ966" s="53"/>
      <c r="FA966" s="53"/>
      <c r="FB966" s="60"/>
      <c r="FC966" s="61"/>
      <c r="FD966" s="61"/>
      <c r="FE966" s="68"/>
      <c r="FF966" s="68"/>
      <c r="FG966" s="70"/>
      <c r="FH966" s="61"/>
      <c r="FI966" s="53"/>
      <c r="FJ966" s="54"/>
      <c r="FL966" s="53"/>
      <c r="FN966" s="53"/>
      <c r="GM966" s="60"/>
    </row>
    <row r="967" spans="117:195" x14ac:dyDescent="0.25">
      <c r="DM967" s="53"/>
      <c r="DQ967" s="54"/>
      <c r="DS967" s="39"/>
      <c r="DU967" s="53"/>
      <c r="DW967" s="55"/>
      <c r="DY967" s="59"/>
      <c r="EA967" s="59"/>
      <c r="EC967" s="59"/>
      <c r="ED967" s="59"/>
      <c r="EE967" s="54"/>
      <c r="EG967" s="54"/>
      <c r="EH967" s="53"/>
      <c r="EI967" s="54"/>
      <c r="EJ967" s="54"/>
      <c r="EK967" s="54"/>
      <c r="EL967" s="54"/>
      <c r="EN967" s="53"/>
      <c r="EO967" s="53"/>
      <c r="EQ967" s="55"/>
      <c r="ER967" s="74"/>
      <c r="ES967" s="61"/>
      <c r="EU967" s="71"/>
      <c r="EV967" s="53"/>
      <c r="EW967" s="57"/>
      <c r="EX967" s="53"/>
      <c r="EY967" s="54"/>
      <c r="EZ967" s="53"/>
      <c r="FA967" s="53"/>
      <c r="FB967" s="60"/>
      <c r="FC967" s="61"/>
      <c r="FD967" s="61"/>
      <c r="FE967" s="68"/>
      <c r="FF967" s="68"/>
      <c r="FG967" s="70"/>
      <c r="FH967" s="61"/>
      <c r="FI967" s="53"/>
      <c r="FJ967" s="54"/>
      <c r="FL967" s="53"/>
      <c r="FN967" s="53"/>
      <c r="GM967" s="60"/>
    </row>
    <row r="968" spans="117:195" x14ac:dyDescent="0.25">
      <c r="DM968" s="53"/>
      <c r="DQ968" s="54"/>
      <c r="DS968" s="39"/>
      <c r="DU968" s="53"/>
      <c r="DW968" s="55"/>
      <c r="DY968" s="59"/>
      <c r="EA968" s="59"/>
      <c r="EC968" s="59"/>
      <c r="ED968" s="59"/>
      <c r="EE968" s="54"/>
      <c r="EG968" s="54"/>
      <c r="EH968" s="53"/>
      <c r="EI968" s="54"/>
      <c r="EJ968" s="54"/>
      <c r="EK968" s="54"/>
      <c r="EL968" s="54"/>
      <c r="EN968" s="53"/>
      <c r="EO968" s="53"/>
      <c r="EQ968" s="55"/>
      <c r="ER968" s="74"/>
      <c r="ES968" s="61"/>
      <c r="EU968" s="71"/>
      <c r="EV968" s="53"/>
      <c r="EW968" s="57"/>
      <c r="EX968" s="53"/>
      <c r="EY968" s="54"/>
      <c r="EZ968" s="53"/>
      <c r="FA968" s="53"/>
      <c r="FB968" s="60"/>
      <c r="FC968" s="61"/>
      <c r="FD968" s="61"/>
      <c r="FE968" s="68"/>
      <c r="FF968" s="68"/>
      <c r="FG968" s="70"/>
      <c r="FH968" s="61"/>
      <c r="FI968" s="53"/>
      <c r="FJ968" s="54"/>
      <c r="FL968" s="53"/>
      <c r="FN968" s="53"/>
      <c r="GM968" s="60"/>
    </row>
    <row r="969" spans="117:195" x14ac:dyDescent="0.25">
      <c r="DM969" s="53"/>
      <c r="DQ969" s="54"/>
      <c r="DS969" s="39"/>
      <c r="DU969" s="53"/>
      <c r="DW969" s="55"/>
      <c r="DY969" s="59"/>
      <c r="EA969" s="59"/>
      <c r="EC969" s="59"/>
      <c r="ED969" s="59"/>
      <c r="EE969" s="54"/>
      <c r="EG969" s="54"/>
      <c r="EH969" s="53"/>
      <c r="EI969" s="54"/>
      <c r="EJ969" s="54"/>
      <c r="EK969" s="54"/>
      <c r="EL969" s="54"/>
      <c r="EN969" s="53"/>
      <c r="EO969" s="53"/>
      <c r="EQ969" s="55"/>
      <c r="ER969" s="74"/>
      <c r="ES969" s="61"/>
      <c r="EU969" s="71"/>
      <c r="EV969" s="53"/>
      <c r="EW969" s="57"/>
      <c r="EX969" s="53"/>
      <c r="EY969" s="54"/>
      <c r="EZ969" s="53"/>
      <c r="FA969" s="53"/>
      <c r="FB969" s="60"/>
      <c r="FC969" s="61"/>
      <c r="FD969" s="61"/>
      <c r="FE969" s="68"/>
      <c r="FF969" s="68"/>
      <c r="FG969" s="70"/>
      <c r="FH969" s="61"/>
      <c r="FI969" s="53"/>
      <c r="FJ969" s="54"/>
      <c r="FL969" s="53"/>
      <c r="FN969" s="53"/>
      <c r="GM969" s="60"/>
    </row>
    <row r="970" spans="117:195" x14ac:dyDescent="0.25">
      <c r="DM970" s="53"/>
      <c r="DQ970" s="54"/>
      <c r="DS970" s="39"/>
      <c r="DU970" s="53"/>
      <c r="DW970" s="55"/>
      <c r="DY970" s="59"/>
      <c r="EA970" s="59"/>
      <c r="EC970" s="59"/>
      <c r="ED970" s="59"/>
      <c r="EE970" s="54"/>
      <c r="EG970" s="54"/>
      <c r="EH970" s="53"/>
      <c r="EI970" s="54"/>
      <c r="EJ970" s="54"/>
      <c r="EK970" s="54"/>
      <c r="EL970" s="54"/>
      <c r="EN970" s="53"/>
      <c r="EO970" s="53"/>
      <c r="EQ970" s="55"/>
      <c r="ER970" s="74"/>
      <c r="ES970" s="61"/>
      <c r="EU970" s="71"/>
      <c r="EV970" s="53"/>
      <c r="EW970" s="57"/>
      <c r="EX970" s="53"/>
      <c r="EY970" s="54"/>
      <c r="EZ970" s="53"/>
      <c r="FA970" s="53"/>
      <c r="FB970" s="60"/>
      <c r="FC970" s="61"/>
      <c r="FD970" s="61"/>
      <c r="FE970" s="68"/>
      <c r="FF970" s="68"/>
      <c r="FG970" s="70"/>
      <c r="FH970" s="61"/>
      <c r="FI970" s="53"/>
      <c r="FJ970" s="54"/>
      <c r="FL970" s="53"/>
      <c r="FN970" s="53"/>
      <c r="GM970" s="60"/>
    </row>
    <row r="971" spans="117:195" x14ac:dyDescent="0.25">
      <c r="DM971" s="53"/>
      <c r="DQ971" s="54"/>
      <c r="DS971" s="39"/>
      <c r="DU971" s="53"/>
      <c r="DW971" s="55"/>
      <c r="DY971" s="59"/>
      <c r="EA971" s="59"/>
      <c r="EC971" s="59"/>
      <c r="ED971" s="59"/>
      <c r="EE971" s="54"/>
      <c r="EG971" s="54"/>
      <c r="EH971" s="53"/>
      <c r="EI971" s="54"/>
      <c r="EJ971" s="54"/>
      <c r="EK971" s="54"/>
      <c r="EL971" s="54"/>
      <c r="EN971" s="53"/>
      <c r="EO971" s="53"/>
      <c r="EQ971" s="55"/>
      <c r="ER971" s="74"/>
      <c r="ES971" s="61"/>
      <c r="EU971" s="71"/>
      <c r="EV971" s="53"/>
      <c r="EW971" s="57"/>
      <c r="EX971" s="53"/>
      <c r="EY971" s="54"/>
      <c r="EZ971" s="53"/>
      <c r="FA971" s="53"/>
      <c r="FB971" s="60"/>
      <c r="FC971" s="61"/>
      <c r="FD971" s="61"/>
      <c r="FE971" s="68"/>
      <c r="FF971" s="68"/>
      <c r="FG971" s="70"/>
      <c r="FH971" s="61"/>
      <c r="FI971" s="53"/>
      <c r="FJ971" s="54"/>
      <c r="FL971" s="53"/>
      <c r="FN971" s="53"/>
      <c r="GM971" s="60"/>
    </row>
    <row r="972" spans="117:195" x14ac:dyDescent="0.25">
      <c r="DM972" s="53"/>
      <c r="DQ972" s="54"/>
      <c r="DS972" s="39"/>
      <c r="DU972" s="53"/>
      <c r="DW972" s="55"/>
      <c r="DY972" s="59"/>
      <c r="EA972" s="59"/>
      <c r="EC972" s="59"/>
      <c r="ED972" s="59"/>
      <c r="EE972" s="54"/>
      <c r="EG972" s="54"/>
      <c r="EH972" s="53"/>
      <c r="EI972" s="54"/>
      <c r="EJ972" s="54"/>
      <c r="EK972" s="54"/>
      <c r="EL972" s="54"/>
      <c r="EN972" s="53"/>
      <c r="EO972" s="53"/>
      <c r="EQ972" s="55"/>
      <c r="ER972" s="74"/>
      <c r="ES972" s="61"/>
      <c r="EU972" s="71"/>
      <c r="EV972" s="53"/>
      <c r="EW972" s="57"/>
      <c r="EX972" s="53"/>
      <c r="EY972" s="54"/>
      <c r="EZ972" s="53"/>
      <c r="FA972" s="53"/>
      <c r="FB972" s="60"/>
      <c r="FC972" s="61"/>
      <c r="FD972" s="61"/>
      <c r="FE972" s="68"/>
      <c r="FF972" s="68"/>
      <c r="FG972" s="70"/>
      <c r="FH972" s="61"/>
      <c r="FI972" s="53"/>
      <c r="FJ972" s="54"/>
      <c r="FL972" s="53"/>
      <c r="FN972" s="53"/>
      <c r="GM972" s="60"/>
    </row>
    <row r="973" spans="117:195" x14ac:dyDescent="0.25">
      <c r="DM973" s="53"/>
      <c r="DQ973" s="54"/>
      <c r="DS973" s="39"/>
      <c r="DU973" s="53"/>
      <c r="DW973" s="55"/>
      <c r="DY973" s="59"/>
      <c r="EA973" s="59"/>
      <c r="EC973" s="59"/>
      <c r="ED973" s="59"/>
      <c r="EE973" s="54"/>
      <c r="EG973" s="54"/>
      <c r="EH973" s="53"/>
      <c r="EI973" s="54"/>
      <c r="EJ973" s="54"/>
      <c r="EK973" s="54"/>
      <c r="EL973" s="54"/>
      <c r="EN973" s="53"/>
      <c r="EO973" s="53"/>
      <c r="EQ973" s="55"/>
      <c r="ER973" s="74"/>
      <c r="ES973" s="61"/>
      <c r="EU973" s="71"/>
      <c r="EV973" s="53"/>
      <c r="EW973" s="57"/>
      <c r="EX973" s="53"/>
      <c r="EY973" s="54"/>
      <c r="EZ973" s="53"/>
      <c r="FA973" s="53"/>
      <c r="FB973" s="60"/>
      <c r="FC973" s="61"/>
      <c r="FD973" s="61"/>
      <c r="FE973" s="68"/>
      <c r="FF973" s="68"/>
      <c r="FG973" s="70"/>
      <c r="FH973" s="61"/>
      <c r="FI973" s="53"/>
      <c r="FJ973" s="54"/>
      <c r="FL973" s="53"/>
      <c r="FN973" s="53"/>
      <c r="GM973" s="60"/>
    </row>
    <row r="974" spans="117:195" x14ac:dyDescent="0.25">
      <c r="DM974" s="53"/>
      <c r="DQ974" s="54"/>
      <c r="DS974" s="39"/>
      <c r="DU974" s="53"/>
      <c r="DW974" s="55"/>
      <c r="DY974" s="59"/>
      <c r="EA974" s="59"/>
      <c r="EC974" s="59"/>
      <c r="ED974" s="59"/>
      <c r="EE974" s="54"/>
      <c r="EG974" s="54"/>
      <c r="EH974" s="53"/>
      <c r="EI974" s="54"/>
      <c r="EJ974" s="54"/>
      <c r="EK974" s="54"/>
      <c r="EL974" s="54"/>
      <c r="EN974" s="53"/>
      <c r="EO974" s="53"/>
      <c r="EQ974" s="55"/>
      <c r="ER974" s="74"/>
      <c r="ES974" s="61"/>
      <c r="EU974" s="71"/>
      <c r="EV974" s="53"/>
      <c r="EW974" s="57"/>
      <c r="EX974" s="53"/>
      <c r="EY974" s="54"/>
      <c r="EZ974" s="53"/>
      <c r="FA974" s="53"/>
      <c r="FB974" s="60"/>
      <c r="FC974" s="61"/>
      <c r="FD974" s="61"/>
      <c r="FE974" s="68"/>
      <c r="FF974" s="68"/>
      <c r="FG974" s="70"/>
      <c r="FH974" s="61"/>
      <c r="FI974" s="53"/>
      <c r="FJ974" s="54"/>
      <c r="FL974" s="53"/>
      <c r="FN974" s="53"/>
      <c r="GM974" s="60"/>
    </row>
    <row r="975" spans="117:195" x14ac:dyDescent="0.25">
      <c r="DM975" s="53"/>
      <c r="DQ975" s="54"/>
      <c r="DS975" s="39"/>
      <c r="DU975" s="53"/>
      <c r="DW975" s="55"/>
      <c r="DY975" s="59"/>
      <c r="EA975" s="59"/>
      <c r="EC975" s="59"/>
      <c r="ED975" s="59"/>
      <c r="EE975" s="54"/>
      <c r="EG975" s="54"/>
      <c r="EH975" s="53"/>
      <c r="EI975" s="54"/>
      <c r="EJ975" s="54"/>
      <c r="EK975" s="54"/>
      <c r="EL975" s="54"/>
      <c r="EN975" s="53"/>
      <c r="EO975" s="53"/>
      <c r="EQ975" s="55"/>
      <c r="ER975" s="74"/>
      <c r="ES975" s="61"/>
      <c r="EU975" s="71"/>
      <c r="EV975" s="53"/>
      <c r="EW975" s="57"/>
      <c r="EX975" s="53"/>
      <c r="EY975" s="54"/>
      <c r="EZ975" s="53"/>
      <c r="FA975" s="53"/>
      <c r="FB975" s="60"/>
      <c r="FC975" s="61"/>
      <c r="FD975" s="61"/>
      <c r="FE975" s="68"/>
      <c r="FF975" s="68"/>
      <c r="FG975" s="70"/>
      <c r="FH975" s="61"/>
      <c r="FI975" s="53"/>
      <c r="FJ975" s="54"/>
      <c r="FL975" s="53"/>
      <c r="FN975" s="53"/>
      <c r="GM975" s="60"/>
    </row>
    <row r="976" spans="117:195" x14ac:dyDescent="0.25">
      <c r="DM976" s="53"/>
      <c r="DQ976" s="54"/>
      <c r="DS976" s="39"/>
      <c r="DU976" s="53"/>
      <c r="DW976" s="55"/>
      <c r="DY976" s="59"/>
      <c r="EA976" s="59"/>
      <c r="EC976" s="59"/>
      <c r="ED976" s="59"/>
      <c r="EE976" s="54"/>
      <c r="EG976" s="54"/>
      <c r="EH976" s="53"/>
      <c r="EI976" s="54"/>
      <c r="EJ976" s="54"/>
      <c r="EK976" s="54"/>
      <c r="EL976" s="54"/>
      <c r="EN976" s="53"/>
      <c r="EO976" s="53"/>
      <c r="EQ976" s="55"/>
      <c r="ER976" s="74"/>
      <c r="ES976" s="61"/>
      <c r="EU976" s="71"/>
      <c r="EV976" s="53"/>
      <c r="EW976" s="57"/>
      <c r="EX976" s="53"/>
      <c r="EY976" s="54"/>
      <c r="EZ976" s="53"/>
      <c r="FA976" s="53"/>
      <c r="FB976" s="60"/>
      <c r="FC976" s="61"/>
      <c r="FD976" s="61"/>
      <c r="FE976" s="68"/>
      <c r="FF976" s="68"/>
      <c r="FG976" s="70"/>
      <c r="FH976" s="61"/>
      <c r="FI976" s="53"/>
      <c r="FJ976" s="54"/>
      <c r="FL976" s="53"/>
      <c r="FN976" s="53"/>
      <c r="GM976" s="60"/>
    </row>
    <row r="977" spans="117:195" x14ac:dyDescent="0.25">
      <c r="DM977" s="53"/>
      <c r="DQ977" s="54"/>
      <c r="DS977" s="39"/>
      <c r="DU977" s="53"/>
      <c r="DW977" s="55"/>
      <c r="DY977" s="59"/>
      <c r="EA977" s="59"/>
      <c r="EC977" s="59"/>
      <c r="ED977" s="59"/>
      <c r="EE977" s="54"/>
      <c r="EG977" s="54"/>
      <c r="EH977" s="53"/>
      <c r="EI977" s="54"/>
      <c r="EJ977" s="54"/>
      <c r="EK977" s="54"/>
      <c r="EL977" s="54"/>
      <c r="EN977" s="53"/>
      <c r="EO977" s="53"/>
      <c r="EQ977" s="55"/>
      <c r="ER977" s="74"/>
      <c r="ES977" s="61"/>
      <c r="EU977" s="71"/>
      <c r="EV977" s="53"/>
      <c r="EW977" s="57"/>
      <c r="EX977" s="53"/>
      <c r="EY977" s="54"/>
      <c r="EZ977" s="53"/>
      <c r="FA977" s="53"/>
      <c r="FB977" s="60"/>
      <c r="FC977" s="61"/>
      <c r="FD977" s="61"/>
      <c r="FE977" s="68"/>
      <c r="FF977" s="68"/>
      <c r="FG977" s="70"/>
      <c r="FH977" s="61"/>
      <c r="FI977" s="53"/>
      <c r="FJ977" s="54"/>
      <c r="FL977" s="53"/>
      <c r="FN977" s="53"/>
      <c r="GM977" s="60"/>
    </row>
    <row r="978" spans="117:195" x14ac:dyDescent="0.25">
      <c r="DM978" s="53"/>
      <c r="DQ978" s="54"/>
      <c r="DS978" s="39"/>
      <c r="DU978" s="53"/>
      <c r="DW978" s="55"/>
      <c r="DY978" s="59"/>
      <c r="EA978" s="59"/>
      <c r="EC978" s="59"/>
      <c r="ED978" s="59"/>
      <c r="EE978" s="54"/>
      <c r="EG978" s="54"/>
      <c r="EH978" s="53"/>
      <c r="EI978" s="54"/>
      <c r="EJ978" s="54"/>
      <c r="EK978" s="54"/>
      <c r="EL978" s="54"/>
      <c r="EN978" s="53"/>
      <c r="EO978" s="53"/>
      <c r="EQ978" s="55"/>
      <c r="ER978" s="74"/>
      <c r="ES978" s="61"/>
      <c r="EU978" s="71"/>
      <c r="EV978" s="53"/>
      <c r="EW978" s="57"/>
      <c r="EX978" s="53"/>
      <c r="EY978" s="54"/>
      <c r="EZ978" s="53"/>
      <c r="FA978" s="53"/>
      <c r="FB978" s="60"/>
      <c r="FC978" s="61"/>
      <c r="FD978" s="61"/>
      <c r="FE978" s="68"/>
      <c r="FF978" s="68"/>
      <c r="FG978" s="70"/>
      <c r="FH978" s="61"/>
      <c r="FI978" s="53"/>
      <c r="FJ978" s="54"/>
      <c r="FL978" s="53"/>
      <c r="FN978" s="53"/>
      <c r="GM978" s="60"/>
    </row>
    <row r="979" spans="117:195" x14ac:dyDescent="0.25">
      <c r="DM979" s="53"/>
      <c r="DQ979" s="54"/>
      <c r="DS979" s="39"/>
      <c r="DU979" s="53"/>
      <c r="DW979" s="55"/>
      <c r="DY979" s="59"/>
      <c r="EA979" s="59"/>
      <c r="EC979" s="59"/>
      <c r="ED979" s="59"/>
      <c r="EE979" s="54"/>
      <c r="EG979" s="54"/>
      <c r="EH979" s="53"/>
      <c r="EI979" s="54"/>
      <c r="EJ979" s="54"/>
      <c r="EK979" s="54"/>
      <c r="EL979" s="54"/>
      <c r="EN979" s="53"/>
      <c r="EO979" s="53"/>
      <c r="EQ979" s="55"/>
      <c r="ER979" s="74"/>
      <c r="ES979" s="61"/>
      <c r="EU979" s="71"/>
      <c r="EV979" s="53"/>
      <c r="EW979" s="57"/>
      <c r="EX979" s="53"/>
      <c r="EY979" s="54"/>
      <c r="EZ979" s="53"/>
      <c r="FA979" s="53"/>
      <c r="FB979" s="60"/>
      <c r="FC979" s="61"/>
      <c r="FD979" s="61"/>
      <c r="FE979" s="68"/>
      <c r="FF979" s="68"/>
      <c r="FG979" s="70"/>
      <c r="FH979" s="61"/>
      <c r="FI979" s="53"/>
      <c r="FJ979" s="54"/>
      <c r="FL979" s="53"/>
      <c r="FN979" s="53"/>
      <c r="GM979" s="60"/>
    </row>
    <row r="980" spans="117:195" x14ac:dyDescent="0.25">
      <c r="DM980" s="53"/>
      <c r="DQ980" s="54"/>
      <c r="DS980" s="39"/>
      <c r="DU980" s="53"/>
      <c r="DW980" s="55"/>
      <c r="DY980" s="59"/>
      <c r="EA980" s="59"/>
      <c r="EC980" s="59"/>
      <c r="ED980" s="59"/>
      <c r="EE980" s="54"/>
      <c r="EG980" s="54"/>
      <c r="EH980" s="53"/>
      <c r="EI980" s="54"/>
      <c r="EJ980" s="54"/>
      <c r="EK980" s="54"/>
      <c r="EL980" s="54"/>
      <c r="EN980" s="53"/>
      <c r="EO980" s="53"/>
      <c r="EQ980" s="55"/>
      <c r="ER980" s="74"/>
      <c r="ES980" s="61"/>
      <c r="EU980" s="71"/>
      <c r="EV980" s="53"/>
      <c r="EW980" s="57"/>
      <c r="EX980" s="53"/>
      <c r="EY980" s="54"/>
      <c r="EZ980" s="53"/>
      <c r="FA980" s="53"/>
      <c r="FB980" s="60"/>
      <c r="FC980" s="61"/>
      <c r="FD980" s="61"/>
      <c r="FE980" s="68"/>
      <c r="FF980" s="68"/>
      <c r="FG980" s="70"/>
      <c r="FH980" s="61"/>
      <c r="FI980" s="53"/>
      <c r="FJ980" s="54"/>
      <c r="FL980" s="53"/>
      <c r="FN980" s="53"/>
      <c r="GM980" s="60"/>
    </row>
    <row r="981" spans="117:195" x14ac:dyDescent="0.25">
      <c r="DM981" s="53"/>
      <c r="DQ981" s="54"/>
      <c r="DS981" s="39"/>
      <c r="DU981" s="53"/>
      <c r="DW981" s="55"/>
      <c r="DY981" s="59"/>
      <c r="EA981" s="59"/>
      <c r="EC981" s="59"/>
      <c r="ED981" s="59"/>
      <c r="EE981" s="54"/>
      <c r="EG981" s="54"/>
      <c r="EH981" s="53"/>
      <c r="EI981" s="54"/>
      <c r="EJ981" s="54"/>
      <c r="EK981" s="54"/>
      <c r="EL981" s="54"/>
      <c r="EN981" s="53"/>
      <c r="EO981" s="53"/>
      <c r="EQ981" s="55"/>
      <c r="ER981" s="74"/>
      <c r="ES981" s="61"/>
      <c r="EU981" s="71"/>
      <c r="EV981" s="53"/>
      <c r="EW981" s="57"/>
      <c r="EX981" s="53"/>
      <c r="EY981" s="54"/>
      <c r="EZ981" s="53"/>
      <c r="FA981" s="53"/>
      <c r="FB981" s="60"/>
      <c r="FC981" s="61"/>
      <c r="FD981" s="61"/>
      <c r="FE981" s="68"/>
      <c r="FF981" s="68"/>
      <c r="FG981" s="70"/>
      <c r="FH981" s="61"/>
      <c r="FI981" s="53"/>
      <c r="FJ981" s="54"/>
      <c r="FL981" s="53"/>
      <c r="FN981" s="53"/>
      <c r="GM981" s="60"/>
    </row>
    <row r="982" spans="117:195" x14ac:dyDescent="0.25">
      <c r="DM982" s="53"/>
      <c r="DQ982" s="54"/>
      <c r="DS982" s="39"/>
      <c r="DU982" s="53"/>
      <c r="DW982" s="55"/>
      <c r="DY982" s="59"/>
      <c r="EA982" s="59"/>
      <c r="EC982" s="59"/>
      <c r="ED982" s="59"/>
      <c r="EE982" s="54"/>
      <c r="EG982" s="54"/>
      <c r="EH982" s="53"/>
      <c r="EI982" s="54"/>
      <c r="EJ982" s="54"/>
      <c r="EK982" s="54"/>
      <c r="EL982" s="54"/>
      <c r="EN982" s="53"/>
      <c r="EO982" s="53"/>
      <c r="EQ982" s="55"/>
      <c r="ER982" s="74"/>
      <c r="ES982" s="61"/>
      <c r="EU982" s="71"/>
      <c r="EV982" s="53"/>
      <c r="EW982" s="57"/>
      <c r="EX982" s="53"/>
      <c r="EY982" s="54"/>
      <c r="EZ982" s="53"/>
      <c r="FA982" s="53"/>
      <c r="FB982" s="60"/>
      <c r="FC982" s="61"/>
      <c r="FD982" s="61"/>
      <c r="FE982" s="68"/>
      <c r="FF982" s="68"/>
      <c r="FG982" s="70"/>
      <c r="FH982" s="61"/>
      <c r="FI982" s="53"/>
      <c r="FJ982" s="54"/>
      <c r="FL982" s="53"/>
      <c r="FN982" s="53"/>
      <c r="GM982" s="60"/>
    </row>
    <row r="983" spans="117:195" x14ac:dyDescent="0.25">
      <c r="DM983" s="53"/>
      <c r="DQ983" s="54"/>
      <c r="DS983" s="39"/>
      <c r="DU983" s="53"/>
      <c r="DW983" s="55"/>
      <c r="DY983" s="59"/>
      <c r="EA983" s="59"/>
      <c r="EC983" s="59"/>
      <c r="ED983" s="59"/>
      <c r="EE983" s="54"/>
      <c r="EG983" s="54"/>
      <c r="EH983" s="53"/>
      <c r="EI983" s="54"/>
      <c r="EJ983" s="54"/>
      <c r="EK983" s="54"/>
      <c r="EL983" s="54"/>
      <c r="EN983" s="53"/>
      <c r="EO983" s="53"/>
      <c r="EQ983" s="55"/>
      <c r="ER983" s="74"/>
      <c r="ES983" s="61"/>
      <c r="EU983" s="71"/>
      <c r="EV983" s="53"/>
      <c r="EW983" s="57"/>
      <c r="EX983" s="53"/>
      <c r="EY983" s="54"/>
      <c r="EZ983" s="53"/>
      <c r="FA983" s="53"/>
      <c r="FB983" s="60"/>
      <c r="FC983" s="61"/>
      <c r="FD983" s="61"/>
      <c r="FE983" s="68"/>
      <c r="FF983" s="68"/>
      <c r="FG983" s="70"/>
      <c r="FH983" s="61"/>
      <c r="FI983" s="53"/>
      <c r="FJ983" s="54"/>
      <c r="FL983" s="53"/>
      <c r="FN983" s="53"/>
      <c r="GM983" s="60"/>
    </row>
    <row r="984" spans="117:195" x14ac:dyDescent="0.25">
      <c r="DO984" s="39"/>
      <c r="DQ984" s="53"/>
      <c r="DS984" s="55"/>
      <c r="DU984" s="59"/>
      <c r="DW984" s="59"/>
      <c r="DY984" s="59"/>
      <c r="EA984" s="59"/>
      <c r="EC984" s="54"/>
      <c r="EE984" s="54"/>
      <c r="EG984" s="54"/>
      <c r="EH984" s="54"/>
      <c r="EI984" s="54"/>
      <c r="EJ984" s="54"/>
      <c r="EK984" s="54"/>
      <c r="EL984" s="53"/>
      <c r="EN984" s="60"/>
      <c r="EO984" s="55"/>
      <c r="EP984" s="74"/>
      <c r="ER984" s="61"/>
      <c r="ES984" s="61"/>
      <c r="EU984" s="57"/>
      <c r="EV984" s="53"/>
      <c r="EW984" s="54"/>
      <c r="EX984" s="53"/>
      <c r="EY984" s="54"/>
      <c r="EZ984" s="53"/>
      <c r="FA984" s="53"/>
      <c r="FB984" s="61"/>
      <c r="FC984" s="68"/>
      <c r="FD984" s="68"/>
      <c r="FE984" s="70"/>
      <c r="FF984" s="61"/>
      <c r="FH984" s="53"/>
      <c r="FI984" s="53"/>
      <c r="FJ984" s="53"/>
      <c r="FL984" s="53"/>
      <c r="FN984" s="53"/>
      <c r="GM984" s="61"/>
    </row>
    <row r="985" spans="117:195" x14ac:dyDescent="0.25">
      <c r="DO985" s="39"/>
      <c r="DQ985" s="53"/>
      <c r="DS985" s="55"/>
      <c r="DU985" s="59"/>
      <c r="DW985" s="59"/>
      <c r="DY985" s="59"/>
      <c r="EA985" s="59"/>
      <c r="EC985" s="54"/>
      <c r="EE985" s="54"/>
      <c r="EG985" s="54"/>
      <c r="EH985" s="54"/>
      <c r="EI985" s="54"/>
      <c r="EJ985" s="54"/>
      <c r="EK985" s="54"/>
      <c r="EL985" s="53"/>
      <c r="EN985" s="60"/>
      <c r="EO985" s="55"/>
      <c r="EP985" s="74"/>
      <c r="ER985" s="61"/>
      <c r="ES985" s="61"/>
      <c r="EU985" s="57"/>
      <c r="EV985" s="53"/>
      <c r="EW985" s="54"/>
      <c r="EX985" s="53"/>
      <c r="EY985" s="54"/>
      <c r="EZ985" s="53"/>
      <c r="FA985" s="53"/>
      <c r="FB985" s="61"/>
      <c r="FC985" s="68"/>
      <c r="FD985" s="68"/>
      <c r="FE985" s="70"/>
      <c r="FF985" s="61"/>
      <c r="FH985" s="53"/>
      <c r="FI985" s="53"/>
      <c r="FJ985" s="53"/>
      <c r="FL985" s="53"/>
      <c r="FN985" s="53"/>
      <c r="GM985" s="61"/>
    </row>
    <row r="986" spans="117:195" x14ac:dyDescent="0.25">
      <c r="DO986" s="39"/>
      <c r="DQ986" s="53"/>
      <c r="DS986" s="55"/>
      <c r="DU986" s="59"/>
      <c r="DW986" s="59"/>
      <c r="DY986" s="59"/>
      <c r="EA986" s="59"/>
      <c r="EC986" s="54"/>
      <c r="EE986" s="54"/>
      <c r="EG986" s="54"/>
      <c r="EH986" s="54"/>
      <c r="EI986" s="54"/>
      <c r="EJ986" s="54"/>
      <c r="EK986" s="54"/>
      <c r="EL986" s="53"/>
      <c r="EN986" s="60"/>
      <c r="EO986" s="55"/>
      <c r="EP986" s="74"/>
      <c r="ER986" s="61"/>
      <c r="ES986" s="61"/>
      <c r="EU986" s="57"/>
      <c r="EV986" s="53"/>
      <c r="EW986" s="54"/>
      <c r="EX986" s="53"/>
      <c r="EY986" s="54"/>
      <c r="EZ986" s="53"/>
      <c r="FA986" s="53"/>
      <c r="FB986" s="61"/>
      <c r="FC986" s="68"/>
      <c r="FD986" s="68"/>
      <c r="FE986" s="70"/>
      <c r="FF986" s="61"/>
      <c r="FH986" s="53"/>
      <c r="FI986" s="53"/>
      <c r="FJ986" s="53"/>
      <c r="FL986" s="53"/>
      <c r="FN986" s="53"/>
      <c r="GM986" s="61"/>
    </row>
    <row r="987" spans="117:195" x14ac:dyDescent="0.25">
      <c r="DO987" s="39"/>
      <c r="DQ987" s="53"/>
      <c r="DS987" s="55"/>
      <c r="DU987" s="59"/>
      <c r="DW987" s="59"/>
      <c r="DY987" s="59"/>
      <c r="EA987" s="59"/>
      <c r="EC987" s="54"/>
      <c r="EE987" s="54"/>
      <c r="EG987" s="54"/>
      <c r="EH987" s="54"/>
      <c r="EI987" s="54"/>
      <c r="EJ987" s="54"/>
      <c r="EK987" s="54"/>
      <c r="EL987" s="53"/>
      <c r="EN987" s="60"/>
      <c r="EO987" s="55"/>
      <c r="EP987" s="74"/>
      <c r="ER987" s="61"/>
      <c r="ES987" s="61"/>
      <c r="EU987" s="57"/>
      <c r="EV987" s="53"/>
      <c r="EW987" s="54"/>
      <c r="EX987" s="53"/>
      <c r="EY987" s="54"/>
      <c r="EZ987" s="53"/>
      <c r="FA987" s="53"/>
      <c r="FB987" s="61"/>
      <c r="FC987" s="68"/>
      <c r="FD987" s="68"/>
      <c r="FE987" s="70"/>
      <c r="FF987" s="61"/>
      <c r="FH987" s="53"/>
      <c r="FI987" s="53"/>
      <c r="FJ987" s="53"/>
      <c r="FL987" s="53"/>
      <c r="FN987" s="53"/>
      <c r="GM987" s="61"/>
    </row>
    <row r="988" spans="117:195" x14ac:dyDescent="0.25">
      <c r="DO988" s="39"/>
      <c r="DQ988" s="53"/>
      <c r="DS988" s="55"/>
      <c r="DU988" s="59"/>
      <c r="DW988" s="59"/>
      <c r="DY988" s="59"/>
      <c r="EA988" s="59"/>
      <c r="EC988" s="54"/>
      <c r="EE988" s="54"/>
      <c r="EG988" s="54"/>
      <c r="EH988" s="54"/>
      <c r="EI988" s="54"/>
      <c r="EJ988" s="54"/>
      <c r="EK988" s="54"/>
      <c r="EL988" s="53"/>
      <c r="EN988" s="60"/>
      <c r="EO988" s="55"/>
      <c r="EP988" s="74"/>
      <c r="ER988" s="61"/>
      <c r="ES988" s="61"/>
      <c r="EU988" s="57"/>
      <c r="EV988" s="53"/>
      <c r="EW988" s="54"/>
      <c r="EX988" s="53"/>
      <c r="EY988" s="54"/>
      <c r="EZ988" s="53"/>
      <c r="FA988" s="53"/>
      <c r="FB988" s="61"/>
      <c r="FC988" s="68"/>
      <c r="FD988" s="68"/>
      <c r="FE988" s="70"/>
      <c r="FF988" s="61"/>
      <c r="FH988" s="53"/>
      <c r="FI988" s="53"/>
      <c r="FJ988" s="53"/>
      <c r="FL988" s="53"/>
      <c r="FN988" s="53"/>
      <c r="GM988" s="61"/>
    </row>
    <row r="989" spans="117:195" x14ac:dyDescent="0.25">
      <c r="DO989" s="39"/>
      <c r="DQ989" s="53"/>
      <c r="DS989" s="55"/>
      <c r="DU989" s="59"/>
      <c r="DW989" s="59"/>
      <c r="DY989" s="59"/>
      <c r="EA989" s="59"/>
      <c r="EC989" s="54"/>
      <c r="EE989" s="54"/>
      <c r="EG989" s="54"/>
      <c r="EH989" s="54"/>
      <c r="EI989" s="54"/>
      <c r="EJ989" s="54"/>
      <c r="EK989" s="54"/>
      <c r="EL989" s="53"/>
      <c r="EN989" s="60"/>
      <c r="EO989" s="55"/>
      <c r="EP989" s="74"/>
      <c r="ER989" s="61"/>
      <c r="ES989" s="61"/>
      <c r="EU989" s="57"/>
      <c r="EV989" s="53"/>
      <c r="EW989" s="54"/>
      <c r="EX989" s="53"/>
      <c r="EY989" s="54"/>
      <c r="EZ989" s="53"/>
      <c r="FA989" s="53"/>
      <c r="FB989" s="61"/>
      <c r="FC989" s="68"/>
      <c r="FD989" s="68"/>
      <c r="FE989" s="70"/>
      <c r="FF989" s="61"/>
      <c r="FH989" s="53"/>
      <c r="FI989" s="53"/>
      <c r="FJ989" s="53"/>
      <c r="FL989" s="53"/>
      <c r="FN989" s="53"/>
      <c r="GM989" s="61"/>
    </row>
    <row r="990" spans="117:195" x14ac:dyDescent="0.25">
      <c r="DO990" s="39"/>
      <c r="DQ990" s="53"/>
      <c r="DS990" s="55"/>
      <c r="DU990" s="59"/>
      <c r="DW990" s="59"/>
      <c r="DY990" s="59"/>
      <c r="EA990" s="59"/>
      <c r="EC990" s="54"/>
      <c r="EE990" s="54"/>
      <c r="EG990" s="54"/>
      <c r="EH990" s="54"/>
      <c r="EI990" s="54"/>
      <c r="EJ990" s="54"/>
      <c r="EK990" s="54"/>
      <c r="EL990" s="53"/>
      <c r="EN990" s="60"/>
      <c r="EO990" s="55"/>
      <c r="EP990" s="74"/>
      <c r="ER990" s="61"/>
      <c r="ES990" s="61"/>
      <c r="EU990" s="57"/>
      <c r="EV990" s="53"/>
      <c r="EW990" s="54"/>
      <c r="EX990" s="53"/>
      <c r="EY990" s="54"/>
      <c r="EZ990" s="53"/>
      <c r="FA990" s="53"/>
      <c r="FB990" s="61"/>
      <c r="FC990" s="68"/>
      <c r="FD990" s="68"/>
      <c r="FE990" s="70"/>
      <c r="FF990" s="61"/>
      <c r="FH990" s="53"/>
      <c r="FI990" s="53"/>
      <c r="FJ990" s="53"/>
      <c r="FL990" s="53"/>
      <c r="FN990" s="53"/>
      <c r="GM990" s="61"/>
    </row>
    <row r="991" spans="117:195" x14ac:dyDescent="0.25">
      <c r="DO991" s="39"/>
      <c r="DQ991" s="53"/>
      <c r="DS991" s="55"/>
      <c r="DU991" s="59"/>
      <c r="DW991" s="59"/>
      <c r="DY991" s="59"/>
      <c r="EA991" s="59"/>
      <c r="EC991" s="54"/>
      <c r="EE991" s="54"/>
      <c r="EG991" s="54"/>
      <c r="EH991" s="54"/>
      <c r="EI991" s="54"/>
      <c r="EJ991" s="54"/>
      <c r="EK991" s="54"/>
      <c r="EL991" s="53"/>
      <c r="EN991" s="60"/>
      <c r="EO991" s="55"/>
      <c r="EP991" s="74"/>
      <c r="ER991" s="61"/>
      <c r="ES991" s="61"/>
      <c r="EU991" s="57"/>
      <c r="EV991" s="53"/>
      <c r="EW991" s="54"/>
      <c r="EX991" s="53"/>
      <c r="EY991" s="54"/>
      <c r="EZ991" s="53"/>
      <c r="FA991" s="53"/>
      <c r="FB991" s="61"/>
      <c r="FC991" s="68"/>
      <c r="FD991" s="68"/>
      <c r="FE991" s="70"/>
      <c r="FF991" s="61"/>
      <c r="FH991" s="53"/>
      <c r="FI991" s="53"/>
      <c r="FJ991" s="53"/>
      <c r="FL991" s="53"/>
      <c r="FN991" s="53"/>
      <c r="GM991" s="61"/>
    </row>
    <row r="992" spans="117:195" x14ac:dyDescent="0.25">
      <c r="DO992" s="39"/>
      <c r="DQ992" s="53"/>
      <c r="DS992" s="55"/>
      <c r="DU992" s="59"/>
      <c r="DW992" s="59"/>
      <c r="DY992" s="59"/>
      <c r="EA992" s="59"/>
      <c r="EC992" s="54"/>
      <c r="EE992" s="54"/>
      <c r="EG992" s="54"/>
      <c r="EH992" s="54"/>
      <c r="EI992" s="54"/>
      <c r="EJ992" s="54"/>
      <c r="EK992" s="54"/>
      <c r="EL992" s="53"/>
      <c r="EN992" s="60"/>
      <c r="EO992" s="55"/>
      <c r="EP992" s="74"/>
      <c r="ER992" s="61"/>
      <c r="ES992" s="61"/>
      <c r="EU992" s="57"/>
      <c r="EV992" s="53"/>
      <c r="EW992" s="54"/>
      <c r="EX992" s="53"/>
      <c r="EY992" s="54"/>
      <c r="EZ992" s="53"/>
      <c r="FA992" s="53"/>
      <c r="FB992" s="61"/>
      <c r="FC992" s="68"/>
      <c r="FD992" s="68"/>
      <c r="FE992" s="70"/>
      <c r="FF992" s="61"/>
      <c r="FH992" s="53"/>
      <c r="FI992" s="53"/>
      <c r="FJ992" s="53"/>
      <c r="FL992" s="53"/>
      <c r="FN992" s="53"/>
      <c r="GM992" s="61"/>
    </row>
    <row r="993" spans="119:195" x14ac:dyDescent="0.25">
      <c r="DO993" s="39"/>
      <c r="DQ993" s="53"/>
      <c r="DS993" s="55"/>
      <c r="DU993" s="59"/>
      <c r="DW993" s="59"/>
      <c r="DY993" s="59"/>
      <c r="EA993" s="59"/>
      <c r="EC993" s="54"/>
      <c r="EE993" s="54"/>
      <c r="EG993" s="54"/>
      <c r="EH993" s="54"/>
      <c r="EI993" s="54"/>
      <c r="EJ993" s="54"/>
      <c r="EK993" s="54"/>
      <c r="EL993" s="53"/>
      <c r="EN993" s="60"/>
      <c r="EO993" s="55"/>
      <c r="EP993" s="74"/>
      <c r="ER993" s="61"/>
      <c r="ES993" s="61"/>
      <c r="EU993" s="57"/>
      <c r="EV993" s="53"/>
      <c r="EW993" s="54"/>
      <c r="EX993" s="53"/>
      <c r="EY993" s="54"/>
      <c r="EZ993" s="53"/>
      <c r="FA993" s="53"/>
      <c r="FB993" s="61"/>
      <c r="FC993" s="68"/>
      <c r="FD993" s="68"/>
      <c r="FE993" s="70"/>
      <c r="FF993" s="61"/>
      <c r="FH993" s="53"/>
      <c r="FI993" s="53"/>
      <c r="FJ993" s="53"/>
      <c r="FL993" s="53"/>
      <c r="FN993" s="53"/>
      <c r="GM993" s="61"/>
    </row>
    <row r="994" spans="119:195" x14ac:dyDescent="0.25">
      <c r="DO994" s="39"/>
      <c r="DQ994" s="53"/>
      <c r="DS994" s="55"/>
      <c r="DU994" s="59"/>
      <c r="DW994" s="59"/>
      <c r="DY994" s="59"/>
      <c r="EA994" s="59"/>
      <c r="EC994" s="54"/>
      <c r="EE994" s="54"/>
      <c r="EG994" s="54"/>
      <c r="EH994" s="54"/>
      <c r="EI994" s="54"/>
      <c r="EJ994" s="54"/>
      <c r="EK994" s="54"/>
      <c r="EL994" s="53"/>
      <c r="EN994" s="60"/>
      <c r="EO994" s="55"/>
      <c r="EP994" s="74"/>
      <c r="ER994" s="61"/>
      <c r="ES994" s="61"/>
      <c r="EU994" s="57"/>
      <c r="EV994" s="53"/>
      <c r="EW994" s="54"/>
      <c r="EX994" s="53"/>
      <c r="EY994" s="54"/>
      <c r="EZ994" s="53"/>
      <c r="FA994" s="53"/>
      <c r="FB994" s="61"/>
      <c r="FC994" s="68"/>
      <c r="FD994" s="68"/>
      <c r="FE994" s="70"/>
      <c r="FF994" s="61"/>
      <c r="FH994" s="53"/>
      <c r="FI994" s="53"/>
      <c r="FJ994" s="53"/>
      <c r="FL994" s="53"/>
      <c r="FN994" s="53"/>
      <c r="GM994" s="61"/>
    </row>
    <row r="995" spans="119:195" x14ac:dyDescent="0.25">
      <c r="DO995" s="39"/>
      <c r="DQ995" s="53"/>
      <c r="DS995" s="55"/>
      <c r="DU995" s="59"/>
      <c r="DW995" s="59"/>
      <c r="DY995" s="59"/>
      <c r="EA995" s="59"/>
      <c r="EC995" s="54"/>
      <c r="EE995" s="54"/>
      <c r="EG995" s="54"/>
      <c r="EH995" s="54"/>
      <c r="EI995" s="54"/>
      <c r="EJ995" s="54"/>
      <c r="EK995" s="54"/>
      <c r="EL995" s="53"/>
      <c r="EN995" s="60"/>
      <c r="EO995" s="55"/>
      <c r="EP995" s="74"/>
      <c r="ER995" s="61"/>
      <c r="ES995" s="61"/>
      <c r="EU995" s="57"/>
      <c r="EV995" s="53"/>
      <c r="EW995" s="54"/>
      <c r="EX995" s="53"/>
      <c r="EY995" s="54"/>
      <c r="EZ995" s="53"/>
      <c r="FA995" s="53"/>
      <c r="FB995" s="61"/>
      <c r="FC995" s="68"/>
      <c r="FD995" s="68"/>
      <c r="FE995" s="70"/>
      <c r="FF995" s="61"/>
      <c r="FH995" s="53"/>
      <c r="FI995" s="53"/>
      <c r="FJ995" s="53"/>
      <c r="FL995" s="53"/>
      <c r="FN995" s="53"/>
      <c r="GM995" s="61"/>
    </row>
    <row r="996" spans="119:195" x14ac:dyDescent="0.25">
      <c r="DO996" s="39"/>
      <c r="DQ996" s="53"/>
      <c r="DS996" s="55"/>
      <c r="DU996" s="59"/>
      <c r="DW996" s="59"/>
      <c r="DY996" s="59"/>
      <c r="EA996" s="59"/>
      <c r="EC996" s="54"/>
      <c r="EE996" s="54"/>
      <c r="EG996" s="54"/>
      <c r="EH996" s="54"/>
      <c r="EI996" s="54"/>
      <c r="EJ996" s="54"/>
      <c r="EK996" s="54"/>
      <c r="EL996" s="53"/>
      <c r="EN996" s="60"/>
      <c r="EO996" s="55"/>
      <c r="EP996" s="74"/>
      <c r="ER996" s="61"/>
      <c r="ES996" s="61"/>
      <c r="EU996" s="57"/>
      <c r="EV996" s="53"/>
      <c r="EW996" s="54"/>
      <c r="EX996" s="53"/>
      <c r="EY996" s="54"/>
      <c r="EZ996" s="53"/>
      <c r="FA996" s="53"/>
      <c r="FB996" s="61"/>
      <c r="FC996" s="68"/>
      <c r="FD996" s="68"/>
      <c r="FE996" s="70"/>
      <c r="FF996" s="61"/>
      <c r="FH996" s="53"/>
      <c r="FI996" s="53"/>
      <c r="FJ996" s="53"/>
      <c r="FL996" s="53"/>
      <c r="FN996" s="53"/>
      <c r="GM996" s="61"/>
    </row>
    <row r="997" spans="119:195" x14ac:dyDescent="0.25">
      <c r="DO997" s="39"/>
      <c r="DQ997" s="53"/>
      <c r="DS997" s="55"/>
      <c r="DU997" s="59"/>
      <c r="DW997" s="59"/>
      <c r="DY997" s="59"/>
      <c r="EA997" s="59"/>
      <c r="EC997" s="54"/>
      <c r="EE997" s="54"/>
      <c r="EG997" s="54"/>
      <c r="EH997" s="54"/>
      <c r="EI997" s="54"/>
      <c r="EJ997" s="54"/>
      <c r="EK997" s="54"/>
      <c r="EL997" s="53"/>
      <c r="EN997" s="60"/>
      <c r="EO997" s="55"/>
      <c r="EP997" s="74"/>
      <c r="ER997" s="61"/>
      <c r="ES997" s="61"/>
      <c r="EU997" s="57"/>
      <c r="EV997" s="53"/>
      <c r="EW997" s="54"/>
      <c r="EX997" s="53"/>
      <c r="EY997" s="54"/>
      <c r="EZ997" s="53"/>
      <c r="FA997" s="53"/>
      <c r="FB997" s="61"/>
      <c r="FC997" s="68"/>
      <c r="FD997" s="68"/>
      <c r="FE997" s="70"/>
      <c r="FF997" s="61"/>
      <c r="FH997" s="53"/>
      <c r="FI997" s="53"/>
      <c r="FJ997" s="53"/>
      <c r="FL997" s="53"/>
      <c r="FN997" s="53"/>
      <c r="GM997" s="61"/>
    </row>
    <row r="998" spans="119:195" x14ac:dyDescent="0.25">
      <c r="DO998" s="39"/>
      <c r="DQ998" s="53"/>
      <c r="DS998" s="55"/>
      <c r="DU998" s="59"/>
      <c r="DW998" s="59"/>
      <c r="DY998" s="59"/>
      <c r="EA998" s="59"/>
      <c r="EC998" s="54"/>
      <c r="EE998" s="54"/>
      <c r="EG998" s="54"/>
      <c r="EH998" s="54"/>
      <c r="EI998" s="54"/>
      <c r="EJ998" s="54"/>
      <c r="EK998" s="54"/>
      <c r="EL998" s="53"/>
      <c r="EN998" s="60"/>
      <c r="EO998" s="55"/>
      <c r="EP998" s="74"/>
      <c r="ER998" s="61"/>
      <c r="ES998" s="61"/>
      <c r="EU998" s="57"/>
      <c r="EV998" s="53"/>
      <c r="EW998" s="54"/>
      <c r="EX998" s="53"/>
      <c r="EY998" s="54"/>
      <c r="EZ998" s="53"/>
      <c r="FA998" s="53"/>
      <c r="FB998" s="61"/>
      <c r="FC998" s="68"/>
      <c r="FD998" s="68"/>
      <c r="FE998" s="70"/>
      <c r="FF998" s="61"/>
      <c r="FH998" s="53"/>
      <c r="FI998" s="53"/>
      <c r="FJ998" s="53"/>
      <c r="FL998" s="53"/>
      <c r="FN998" s="53"/>
      <c r="GM998" s="61"/>
    </row>
    <row r="999" spans="119:195" x14ac:dyDescent="0.25">
      <c r="DO999" s="39"/>
      <c r="DQ999" s="53"/>
      <c r="DS999" s="55"/>
      <c r="DU999" s="59"/>
      <c r="DW999" s="59"/>
      <c r="DY999" s="59"/>
      <c r="EA999" s="59"/>
      <c r="EC999" s="54"/>
      <c r="EE999" s="54"/>
      <c r="EG999" s="54"/>
      <c r="EH999" s="54"/>
      <c r="EI999" s="54"/>
      <c r="EJ999" s="54"/>
      <c r="EK999" s="54"/>
      <c r="EL999" s="53"/>
      <c r="EN999" s="60"/>
      <c r="EO999" s="55"/>
      <c r="EP999" s="74"/>
      <c r="ER999" s="61"/>
      <c r="ES999" s="61"/>
      <c r="EU999" s="57"/>
      <c r="EV999" s="53"/>
      <c r="EW999" s="54"/>
      <c r="EX999" s="53"/>
      <c r="EY999" s="54"/>
      <c r="EZ999" s="53"/>
      <c r="FA999" s="53"/>
      <c r="FB999" s="61"/>
      <c r="FC999" s="68"/>
      <c r="FD999" s="68"/>
      <c r="FE999" s="70"/>
      <c r="FF999" s="61"/>
      <c r="FH999" s="53"/>
      <c r="FI999" s="53"/>
      <c r="FJ999" s="53"/>
      <c r="FL999" s="53"/>
      <c r="FN999" s="53"/>
      <c r="GM999" s="61"/>
    </row>
    <row r="1000" spans="119:195" x14ac:dyDescent="0.25">
      <c r="DO1000" s="39"/>
      <c r="DQ1000" s="53"/>
      <c r="DS1000" s="55"/>
      <c r="DU1000" s="59"/>
      <c r="DW1000" s="59"/>
      <c r="DY1000" s="59"/>
      <c r="EA1000" s="59"/>
      <c r="EC1000" s="54"/>
      <c r="EE1000" s="54"/>
      <c r="EG1000" s="54"/>
      <c r="EH1000" s="54"/>
      <c r="EI1000" s="54"/>
      <c r="EJ1000" s="54"/>
      <c r="EK1000" s="54"/>
      <c r="EL1000" s="53"/>
      <c r="EN1000" s="60"/>
      <c r="EO1000" s="55"/>
      <c r="EP1000" s="74"/>
      <c r="ER1000" s="61"/>
      <c r="ES1000" s="61"/>
      <c r="EU1000" s="57"/>
      <c r="EV1000" s="53"/>
      <c r="EW1000" s="54"/>
      <c r="EX1000" s="53"/>
      <c r="EY1000" s="54"/>
      <c r="EZ1000" s="53"/>
      <c r="FA1000" s="53"/>
      <c r="FB1000" s="61"/>
      <c r="FC1000" s="68"/>
      <c r="FD1000" s="68"/>
      <c r="FE1000" s="70"/>
      <c r="FF1000" s="61"/>
      <c r="FH1000" s="53"/>
      <c r="FI1000" s="53"/>
      <c r="FJ1000" s="53"/>
      <c r="FL1000" s="53"/>
      <c r="FN1000" s="53"/>
      <c r="GM1000" s="61"/>
    </row>
    <row r="1001" spans="119:195" x14ac:dyDescent="0.25">
      <c r="DO1001" s="39"/>
      <c r="DQ1001" s="53"/>
      <c r="DS1001" s="55"/>
      <c r="DU1001" s="59"/>
      <c r="DW1001" s="59"/>
      <c r="DY1001" s="59"/>
      <c r="EA1001" s="59"/>
      <c r="EC1001" s="54"/>
      <c r="EE1001" s="54"/>
      <c r="EG1001" s="54"/>
      <c r="EH1001" s="54"/>
      <c r="EI1001" s="54"/>
      <c r="EJ1001" s="54"/>
      <c r="EK1001" s="54"/>
      <c r="EL1001" s="53"/>
      <c r="EN1001" s="60"/>
      <c r="EO1001" s="55"/>
      <c r="EP1001" s="74"/>
      <c r="ER1001" s="61"/>
      <c r="ES1001" s="61"/>
      <c r="EU1001" s="57"/>
      <c r="EV1001" s="53"/>
      <c r="EW1001" s="54"/>
      <c r="EX1001" s="53"/>
      <c r="EY1001" s="54"/>
      <c r="EZ1001" s="53"/>
      <c r="FA1001" s="53"/>
      <c r="FB1001" s="61"/>
      <c r="FC1001" s="68"/>
      <c r="FD1001" s="68"/>
      <c r="FE1001" s="70"/>
      <c r="FF1001" s="61"/>
      <c r="FH1001" s="53"/>
      <c r="FI1001" s="53"/>
      <c r="FJ1001" s="53"/>
      <c r="FL1001" s="53"/>
      <c r="FN1001" s="53"/>
      <c r="GM1001" s="61"/>
    </row>
    <row r="1002" spans="119:195" x14ac:dyDescent="0.25">
      <c r="DO1002" s="39"/>
      <c r="DQ1002" s="53"/>
      <c r="DS1002" s="55"/>
      <c r="DU1002" s="59"/>
      <c r="DW1002" s="59"/>
      <c r="DY1002" s="59"/>
      <c r="EA1002" s="59"/>
      <c r="EC1002" s="54"/>
      <c r="EE1002" s="54"/>
      <c r="EG1002" s="54"/>
      <c r="EH1002" s="54"/>
      <c r="EI1002" s="54"/>
      <c r="EJ1002" s="54"/>
      <c r="EK1002" s="54"/>
      <c r="EL1002" s="53"/>
      <c r="EN1002" s="60"/>
      <c r="EO1002" s="55"/>
      <c r="EP1002" s="74"/>
      <c r="ER1002" s="61"/>
      <c r="ES1002" s="61"/>
      <c r="EU1002" s="57"/>
      <c r="EV1002" s="53"/>
      <c r="EW1002" s="54"/>
      <c r="EX1002" s="53"/>
      <c r="EY1002" s="54"/>
      <c r="EZ1002" s="53"/>
      <c r="FA1002" s="53"/>
      <c r="FB1002" s="61"/>
      <c r="FC1002" s="68"/>
      <c r="FD1002" s="68"/>
      <c r="FE1002" s="70"/>
      <c r="FF1002" s="61"/>
      <c r="FH1002" s="53"/>
      <c r="FI1002" s="53"/>
      <c r="FJ1002" s="53"/>
      <c r="FL1002" s="53"/>
      <c r="FN1002" s="53"/>
      <c r="GM1002" s="61"/>
    </row>
    <row r="1003" spans="119:195" x14ac:dyDescent="0.25">
      <c r="DO1003" s="39"/>
      <c r="DQ1003" s="53"/>
      <c r="DS1003" s="55"/>
      <c r="DU1003" s="59"/>
      <c r="DW1003" s="59"/>
      <c r="DY1003" s="59"/>
      <c r="EA1003" s="59"/>
      <c r="EC1003" s="54"/>
      <c r="EE1003" s="54"/>
      <c r="EG1003" s="54"/>
      <c r="EH1003" s="54"/>
      <c r="EI1003" s="54"/>
      <c r="EJ1003" s="54"/>
      <c r="EK1003" s="54"/>
      <c r="EL1003" s="53"/>
      <c r="EN1003" s="60"/>
      <c r="EO1003" s="55"/>
      <c r="EP1003" s="74"/>
      <c r="ER1003" s="61"/>
      <c r="ES1003" s="61"/>
      <c r="EU1003" s="57"/>
      <c r="EV1003" s="53"/>
      <c r="EW1003" s="54"/>
      <c r="EX1003" s="53"/>
      <c r="EY1003" s="54"/>
      <c r="EZ1003" s="53"/>
      <c r="FA1003" s="53"/>
      <c r="FB1003" s="61"/>
      <c r="FC1003" s="68"/>
      <c r="FD1003" s="68"/>
      <c r="FE1003" s="70"/>
      <c r="FF1003" s="61"/>
      <c r="FH1003" s="53"/>
      <c r="FI1003" s="53"/>
      <c r="FJ1003" s="53"/>
      <c r="FL1003" s="53"/>
      <c r="FN1003" s="53"/>
      <c r="GM1003" s="61"/>
    </row>
    <row r="1004" spans="119:195" x14ac:dyDescent="0.25">
      <c r="DO1004" s="39"/>
      <c r="DQ1004" s="53"/>
      <c r="DS1004" s="55"/>
      <c r="DU1004" s="59"/>
      <c r="DW1004" s="59"/>
      <c r="DY1004" s="59"/>
      <c r="EA1004" s="59"/>
      <c r="EC1004" s="54"/>
      <c r="EE1004" s="54"/>
      <c r="EG1004" s="54"/>
      <c r="EH1004" s="54"/>
      <c r="EI1004" s="54"/>
      <c r="EJ1004" s="54"/>
      <c r="EK1004" s="54"/>
      <c r="EL1004" s="53"/>
      <c r="EN1004" s="60"/>
      <c r="EO1004" s="55"/>
      <c r="EP1004" s="74"/>
      <c r="ER1004" s="61"/>
      <c r="ES1004" s="61"/>
      <c r="EU1004" s="57"/>
      <c r="EV1004" s="53"/>
      <c r="EW1004" s="54"/>
      <c r="EX1004" s="53"/>
      <c r="EY1004" s="54"/>
      <c r="EZ1004" s="53"/>
      <c r="FA1004" s="53"/>
      <c r="FB1004" s="61"/>
      <c r="FC1004" s="68"/>
      <c r="FD1004" s="68"/>
      <c r="FE1004" s="70"/>
      <c r="FF1004" s="61"/>
      <c r="FH1004" s="53"/>
      <c r="FI1004" s="53"/>
      <c r="FJ1004" s="53"/>
      <c r="FL1004" s="53"/>
      <c r="FN1004" s="53"/>
      <c r="GM1004" s="61"/>
    </row>
    <row r="1005" spans="119:195" x14ac:dyDescent="0.25">
      <c r="DO1005" s="39"/>
      <c r="DQ1005" s="53"/>
      <c r="DS1005" s="55"/>
      <c r="DU1005" s="59"/>
      <c r="DW1005" s="59"/>
      <c r="DY1005" s="59"/>
      <c r="EA1005" s="59"/>
      <c r="EC1005" s="54"/>
      <c r="EE1005" s="54"/>
      <c r="EG1005" s="54"/>
      <c r="EH1005" s="54"/>
      <c r="EI1005" s="54"/>
      <c r="EJ1005" s="54"/>
      <c r="EK1005" s="54"/>
      <c r="EL1005" s="53"/>
      <c r="EN1005" s="60"/>
      <c r="EO1005" s="55"/>
      <c r="EP1005" s="74"/>
      <c r="ER1005" s="61"/>
      <c r="ES1005" s="61"/>
      <c r="EU1005" s="57"/>
      <c r="EV1005" s="53"/>
      <c r="EW1005" s="54"/>
      <c r="EX1005" s="53"/>
      <c r="EY1005" s="54"/>
      <c r="EZ1005" s="53"/>
      <c r="FA1005" s="53"/>
      <c r="FB1005" s="61"/>
      <c r="FC1005" s="68"/>
      <c r="FD1005" s="68"/>
      <c r="FE1005" s="70"/>
      <c r="FF1005" s="61"/>
      <c r="FH1005" s="53"/>
      <c r="FI1005" s="53"/>
      <c r="FJ1005" s="53"/>
      <c r="FL1005" s="53"/>
      <c r="FN1005" s="53"/>
      <c r="GM1005" s="61"/>
    </row>
    <row r="1006" spans="119:195" x14ac:dyDescent="0.25">
      <c r="DO1006" s="39"/>
      <c r="DQ1006" s="53"/>
      <c r="DS1006" s="55"/>
      <c r="DU1006" s="59"/>
      <c r="DW1006" s="59"/>
      <c r="DY1006" s="59"/>
      <c r="EA1006" s="59"/>
      <c r="EC1006" s="54"/>
      <c r="EE1006" s="54"/>
      <c r="EG1006" s="54"/>
      <c r="EH1006" s="54"/>
      <c r="EI1006" s="54"/>
      <c r="EJ1006" s="54"/>
      <c r="EK1006" s="54"/>
      <c r="EL1006" s="53"/>
      <c r="EN1006" s="60"/>
      <c r="EO1006" s="55"/>
      <c r="EP1006" s="74"/>
      <c r="ER1006" s="61"/>
      <c r="ES1006" s="61"/>
      <c r="EU1006" s="57"/>
      <c r="EV1006" s="53"/>
      <c r="EW1006" s="54"/>
      <c r="EX1006" s="53"/>
      <c r="EY1006" s="54"/>
      <c r="EZ1006" s="53"/>
      <c r="FA1006" s="53"/>
      <c r="FB1006" s="61"/>
      <c r="FC1006" s="68"/>
      <c r="FD1006" s="68"/>
      <c r="FE1006" s="70"/>
      <c r="FF1006" s="61"/>
      <c r="FH1006" s="53"/>
      <c r="FI1006" s="53"/>
      <c r="FJ1006" s="53"/>
      <c r="FL1006" s="53"/>
      <c r="FN1006" s="53"/>
      <c r="GM1006" s="61"/>
    </row>
    <row r="1007" spans="119:195" x14ac:dyDescent="0.25">
      <c r="DO1007" s="39"/>
      <c r="DQ1007" s="53"/>
      <c r="DS1007" s="55"/>
      <c r="DU1007" s="59"/>
      <c r="DW1007" s="59"/>
      <c r="DY1007" s="59"/>
      <c r="EA1007" s="59"/>
      <c r="EC1007" s="54"/>
      <c r="EE1007" s="54"/>
      <c r="EG1007" s="54"/>
      <c r="EH1007" s="54"/>
      <c r="EI1007" s="54"/>
      <c r="EJ1007" s="54"/>
      <c r="EK1007" s="54"/>
      <c r="EL1007" s="53"/>
      <c r="EN1007" s="60"/>
      <c r="EO1007" s="55"/>
      <c r="EP1007" s="74"/>
      <c r="ER1007" s="61"/>
      <c r="ES1007" s="61"/>
      <c r="EU1007" s="57"/>
      <c r="EV1007" s="53"/>
      <c r="EW1007" s="54"/>
      <c r="EX1007" s="53"/>
      <c r="EY1007" s="54"/>
      <c r="EZ1007" s="53"/>
      <c r="FA1007" s="53"/>
      <c r="FB1007" s="61"/>
      <c r="FC1007" s="68"/>
      <c r="FD1007" s="68"/>
      <c r="FE1007" s="70"/>
      <c r="FF1007" s="61"/>
      <c r="FH1007" s="53"/>
      <c r="FI1007" s="53"/>
      <c r="FJ1007" s="53"/>
      <c r="FL1007" s="53"/>
      <c r="FN1007" s="53"/>
      <c r="GM1007" s="61"/>
    </row>
    <row r="1008" spans="119:195" x14ac:dyDescent="0.25">
      <c r="DO1008" s="39"/>
      <c r="DQ1008" s="53"/>
      <c r="DS1008" s="55"/>
      <c r="DU1008" s="59"/>
      <c r="DW1008" s="59"/>
      <c r="DY1008" s="59"/>
      <c r="EA1008" s="59"/>
      <c r="EC1008" s="54"/>
      <c r="EE1008" s="54"/>
      <c r="EG1008" s="54"/>
      <c r="EH1008" s="54"/>
      <c r="EI1008" s="54"/>
      <c r="EJ1008" s="54"/>
      <c r="EK1008" s="54"/>
      <c r="EL1008" s="53"/>
      <c r="EN1008" s="60"/>
      <c r="EO1008" s="55"/>
      <c r="EP1008" s="74"/>
      <c r="ER1008" s="61"/>
      <c r="ES1008" s="61"/>
      <c r="EU1008" s="57"/>
      <c r="EV1008" s="53"/>
      <c r="EW1008" s="54"/>
      <c r="EX1008" s="53"/>
      <c r="EY1008" s="54"/>
      <c r="EZ1008" s="53"/>
      <c r="FA1008" s="53"/>
      <c r="FB1008" s="61"/>
      <c r="FC1008" s="68"/>
      <c r="FD1008" s="68"/>
      <c r="FE1008" s="70"/>
      <c r="FF1008" s="61"/>
      <c r="FH1008" s="53"/>
      <c r="FI1008" s="53"/>
      <c r="FJ1008" s="53"/>
      <c r="FL1008" s="53"/>
      <c r="FN1008" s="53"/>
      <c r="GM1008" s="61"/>
    </row>
    <row r="1009" spans="119:195" x14ac:dyDescent="0.25">
      <c r="DO1009" s="39"/>
      <c r="DQ1009" s="53"/>
      <c r="DS1009" s="55"/>
      <c r="DU1009" s="59"/>
      <c r="DW1009" s="59"/>
      <c r="DY1009" s="59"/>
      <c r="EA1009" s="59"/>
      <c r="EC1009" s="54"/>
      <c r="EE1009" s="54"/>
      <c r="EG1009" s="54"/>
      <c r="EH1009" s="54"/>
      <c r="EI1009" s="54"/>
      <c r="EJ1009" s="54"/>
      <c r="EK1009" s="54"/>
      <c r="EL1009" s="53"/>
      <c r="EN1009" s="60"/>
      <c r="EO1009" s="55"/>
      <c r="EP1009" s="74"/>
      <c r="ER1009" s="61"/>
      <c r="ES1009" s="61"/>
      <c r="EU1009" s="57"/>
      <c r="EV1009" s="53"/>
      <c r="EW1009" s="54"/>
      <c r="EX1009" s="53"/>
      <c r="EY1009" s="54"/>
      <c r="EZ1009" s="53"/>
      <c r="FA1009" s="53"/>
      <c r="FB1009" s="61"/>
      <c r="FC1009" s="68"/>
      <c r="FD1009" s="68"/>
      <c r="FE1009" s="70"/>
      <c r="FF1009" s="61"/>
      <c r="FH1009" s="53"/>
      <c r="FI1009" s="53"/>
      <c r="FJ1009" s="53"/>
      <c r="FL1009" s="53"/>
      <c r="FN1009" s="53"/>
      <c r="GM1009" s="61"/>
    </row>
    <row r="1010" spans="119:195" x14ac:dyDescent="0.25">
      <c r="DO1010" s="39"/>
      <c r="DQ1010" s="53"/>
      <c r="DS1010" s="55"/>
      <c r="DU1010" s="59"/>
      <c r="DW1010" s="59"/>
      <c r="DY1010" s="59"/>
      <c r="EA1010" s="59"/>
      <c r="EC1010" s="54"/>
      <c r="EE1010" s="54"/>
      <c r="EG1010" s="54"/>
      <c r="EH1010" s="54"/>
      <c r="EI1010" s="54"/>
      <c r="EJ1010" s="54"/>
      <c r="EK1010" s="54"/>
      <c r="EL1010" s="53"/>
      <c r="EN1010" s="60"/>
      <c r="EO1010" s="55"/>
      <c r="EP1010" s="74"/>
      <c r="ER1010" s="61"/>
      <c r="ES1010" s="61"/>
      <c r="EU1010" s="57"/>
      <c r="EV1010" s="53"/>
      <c r="EW1010" s="54"/>
      <c r="EX1010" s="53"/>
      <c r="EY1010" s="54"/>
      <c r="EZ1010" s="53"/>
      <c r="FA1010" s="53"/>
      <c r="FB1010" s="61"/>
      <c r="FC1010" s="68"/>
      <c r="FD1010" s="68"/>
      <c r="FE1010" s="70"/>
      <c r="FF1010" s="61"/>
      <c r="FH1010" s="53"/>
      <c r="FI1010" s="53"/>
      <c r="FJ1010" s="53"/>
      <c r="FL1010" s="53"/>
      <c r="FN1010" s="53"/>
      <c r="GM1010" s="61"/>
    </row>
    <row r="1011" spans="119:195" x14ac:dyDescent="0.25">
      <c r="DO1011" s="39"/>
      <c r="DQ1011" s="53"/>
      <c r="DS1011" s="55"/>
      <c r="DU1011" s="59"/>
      <c r="DW1011" s="59"/>
      <c r="DY1011" s="59"/>
      <c r="EA1011" s="59"/>
      <c r="EC1011" s="54"/>
      <c r="EE1011" s="54"/>
      <c r="EG1011" s="54"/>
      <c r="EH1011" s="54"/>
      <c r="EI1011" s="54"/>
      <c r="EJ1011" s="54"/>
      <c r="EK1011" s="54"/>
      <c r="EL1011" s="53"/>
      <c r="EN1011" s="60"/>
      <c r="EO1011" s="55"/>
      <c r="EP1011" s="74"/>
      <c r="ER1011" s="61"/>
      <c r="ES1011" s="61"/>
      <c r="EU1011" s="57"/>
      <c r="EV1011" s="53"/>
      <c r="EW1011" s="54"/>
      <c r="EX1011" s="53"/>
      <c r="EY1011" s="54"/>
      <c r="EZ1011" s="53"/>
      <c r="FA1011" s="53"/>
      <c r="FB1011" s="61"/>
      <c r="FC1011" s="68"/>
      <c r="FD1011" s="68"/>
      <c r="FE1011" s="70"/>
      <c r="FF1011" s="61"/>
      <c r="FH1011" s="53"/>
      <c r="FI1011" s="53"/>
      <c r="FJ1011" s="53"/>
      <c r="FL1011" s="53"/>
      <c r="FN1011" s="53"/>
      <c r="GM1011" s="61"/>
    </row>
    <row r="1012" spans="119:195" x14ac:dyDescent="0.25">
      <c r="DO1012" s="39"/>
      <c r="DQ1012" s="53"/>
      <c r="DS1012" s="55"/>
      <c r="DU1012" s="59"/>
      <c r="DW1012" s="59"/>
      <c r="DY1012" s="59"/>
      <c r="EA1012" s="59"/>
      <c r="EC1012" s="54"/>
      <c r="EE1012" s="54"/>
      <c r="EG1012" s="54"/>
      <c r="EH1012" s="54"/>
      <c r="EI1012" s="54"/>
      <c r="EJ1012" s="54"/>
      <c r="EK1012" s="54"/>
      <c r="EL1012" s="53"/>
      <c r="EN1012" s="60"/>
      <c r="EO1012" s="55"/>
      <c r="EP1012" s="74"/>
      <c r="ER1012" s="61"/>
      <c r="ES1012" s="61"/>
      <c r="EU1012" s="57"/>
      <c r="EV1012" s="53"/>
      <c r="EW1012" s="54"/>
      <c r="EX1012" s="53"/>
      <c r="EY1012" s="54"/>
      <c r="EZ1012" s="53"/>
      <c r="FA1012" s="53"/>
      <c r="FB1012" s="61"/>
      <c r="FC1012" s="68"/>
      <c r="FD1012" s="68"/>
      <c r="FE1012" s="70"/>
      <c r="FF1012" s="61"/>
      <c r="FH1012" s="53"/>
      <c r="FI1012" s="53"/>
      <c r="FJ1012" s="53"/>
      <c r="FL1012" s="53"/>
      <c r="FN1012" s="53"/>
      <c r="GM1012" s="61"/>
    </row>
    <row r="1013" spans="119:195" x14ac:dyDescent="0.25">
      <c r="DO1013" s="39"/>
      <c r="DQ1013" s="53"/>
      <c r="DS1013" s="55"/>
      <c r="DU1013" s="59"/>
      <c r="DW1013" s="59"/>
      <c r="DY1013" s="59"/>
      <c r="EA1013" s="59"/>
      <c r="EC1013" s="54"/>
      <c r="EE1013" s="54"/>
      <c r="EG1013" s="54"/>
      <c r="EH1013" s="54"/>
      <c r="EI1013" s="54"/>
      <c r="EJ1013" s="54"/>
      <c r="EK1013" s="54"/>
      <c r="EL1013" s="53"/>
      <c r="EN1013" s="60"/>
      <c r="EO1013" s="55"/>
      <c r="EP1013" s="74"/>
      <c r="ER1013" s="61"/>
      <c r="ES1013" s="61"/>
      <c r="EU1013" s="57"/>
      <c r="EV1013" s="53"/>
      <c r="EW1013" s="54"/>
      <c r="EX1013" s="53"/>
      <c r="EY1013" s="54"/>
      <c r="EZ1013" s="53"/>
      <c r="FA1013" s="53"/>
      <c r="FB1013" s="61"/>
      <c r="FC1013" s="68"/>
      <c r="FD1013" s="68"/>
      <c r="FE1013" s="70"/>
      <c r="FF1013" s="61"/>
      <c r="FH1013" s="53"/>
      <c r="FI1013" s="53"/>
      <c r="FJ1013" s="53"/>
      <c r="FL1013" s="53"/>
      <c r="FN1013" s="53"/>
      <c r="GM1013" s="61"/>
    </row>
    <row r="1014" spans="119:195" x14ac:dyDescent="0.25">
      <c r="DO1014" s="39"/>
      <c r="DQ1014" s="53"/>
      <c r="DS1014" s="55"/>
      <c r="DU1014" s="59"/>
      <c r="DW1014" s="59"/>
      <c r="DY1014" s="59"/>
      <c r="EA1014" s="59"/>
      <c r="EC1014" s="54"/>
      <c r="EE1014" s="54"/>
      <c r="EG1014" s="54"/>
      <c r="EH1014" s="54"/>
      <c r="EI1014" s="54"/>
      <c r="EJ1014" s="54"/>
      <c r="EK1014" s="54"/>
      <c r="EL1014" s="53"/>
      <c r="EN1014" s="60"/>
      <c r="EO1014" s="55"/>
      <c r="EP1014" s="74"/>
      <c r="ER1014" s="61"/>
      <c r="ES1014" s="61"/>
      <c r="EU1014" s="57"/>
      <c r="EV1014" s="53"/>
      <c r="EW1014" s="54"/>
      <c r="EX1014" s="53"/>
      <c r="EY1014" s="54"/>
      <c r="EZ1014" s="53"/>
      <c r="FA1014" s="53"/>
      <c r="FB1014" s="61"/>
      <c r="FC1014" s="68"/>
      <c r="FD1014" s="68"/>
      <c r="FE1014" s="70"/>
      <c r="FF1014" s="61"/>
      <c r="FH1014" s="53"/>
      <c r="FI1014" s="53"/>
      <c r="FJ1014" s="53"/>
      <c r="FL1014" s="53"/>
      <c r="FN1014" s="53"/>
      <c r="GM1014" s="61"/>
    </row>
    <row r="1015" spans="119:195" x14ac:dyDescent="0.25">
      <c r="DO1015" s="39"/>
      <c r="DQ1015" s="53"/>
      <c r="DS1015" s="55"/>
      <c r="DU1015" s="59"/>
      <c r="DW1015" s="59"/>
      <c r="DY1015" s="59"/>
      <c r="EA1015" s="59"/>
      <c r="EC1015" s="54"/>
      <c r="EE1015" s="54"/>
      <c r="EG1015" s="54"/>
      <c r="EH1015" s="54"/>
      <c r="EI1015" s="54"/>
      <c r="EJ1015" s="54"/>
      <c r="EK1015" s="54"/>
      <c r="EL1015" s="53"/>
      <c r="EN1015" s="60"/>
      <c r="EO1015" s="55"/>
      <c r="EP1015" s="74"/>
      <c r="ER1015" s="61"/>
      <c r="ES1015" s="61"/>
      <c r="EU1015" s="57"/>
      <c r="EV1015" s="53"/>
      <c r="EW1015" s="54"/>
      <c r="EX1015" s="53"/>
      <c r="EY1015" s="54"/>
      <c r="EZ1015" s="53"/>
      <c r="FA1015" s="53"/>
      <c r="FB1015" s="61"/>
      <c r="FC1015" s="68"/>
      <c r="FD1015" s="68"/>
      <c r="FE1015" s="70"/>
      <c r="FF1015" s="61"/>
      <c r="FH1015" s="53"/>
      <c r="FI1015" s="53"/>
      <c r="FJ1015" s="53"/>
      <c r="FL1015" s="53"/>
      <c r="FN1015" s="53"/>
      <c r="GM1015" s="61"/>
    </row>
    <row r="1016" spans="119:195" x14ac:dyDescent="0.25">
      <c r="DO1016" s="39"/>
      <c r="DQ1016" s="53"/>
      <c r="DS1016" s="55"/>
      <c r="DU1016" s="59"/>
      <c r="DW1016" s="59"/>
      <c r="DY1016" s="59"/>
      <c r="EA1016" s="59"/>
      <c r="EC1016" s="54"/>
      <c r="EE1016" s="54"/>
      <c r="EG1016" s="54"/>
      <c r="EH1016" s="54"/>
      <c r="EI1016" s="54"/>
      <c r="EJ1016" s="54"/>
      <c r="EK1016" s="54"/>
      <c r="EL1016" s="53"/>
      <c r="EN1016" s="60"/>
      <c r="EO1016" s="55"/>
      <c r="EP1016" s="74"/>
      <c r="ER1016" s="61"/>
      <c r="ES1016" s="61"/>
      <c r="EU1016" s="57"/>
      <c r="EV1016" s="53"/>
      <c r="EW1016" s="54"/>
      <c r="EX1016" s="53"/>
      <c r="EY1016" s="54"/>
      <c r="EZ1016" s="53"/>
      <c r="FA1016" s="53"/>
      <c r="FB1016" s="61"/>
      <c r="FC1016" s="68"/>
      <c r="FD1016" s="68"/>
      <c r="FE1016" s="70"/>
      <c r="FF1016" s="61"/>
      <c r="FH1016" s="53"/>
      <c r="FI1016" s="53"/>
      <c r="FJ1016" s="53"/>
      <c r="FL1016" s="53"/>
      <c r="FN1016" s="53"/>
      <c r="GM1016" s="61"/>
    </row>
    <row r="1017" spans="119:195" x14ac:dyDescent="0.25">
      <c r="DO1017" s="39"/>
      <c r="DQ1017" s="53"/>
      <c r="DS1017" s="55"/>
      <c r="DU1017" s="59"/>
      <c r="DW1017" s="59"/>
      <c r="DY1017" s="59"/>
      <c r="EA1017" s="59"/>
      <c r="EC1017" s="54"/>
      <c r="EE1017" s="54"/>
      <c r="EG1017" s="54"/>
      <c r="EH1017" s="54"/>
      <c r="EI1017" s="54"/>
      <c r="EJ1017" s="54"/>
      <c r="EK1017" s="54"/>
      <c r="EL1017" s="53"/>
      <c r="EN1017" s="60"/>
      <c r="EO1017" s="55"/>
      <c r="EP1017" s="74"/>
      <c r="ER1017" s="61"/>
      <c r="ES1017" s="61"/>
      <c r="EU1017" s="57"/>
      <c r="EV1017" s="53"/>
      <c r="EW1017" s="54"/>
      <c r="EX1017" s="53"/>
      <c r="EY1017" s="54"/>
      <c r="EZ1017" s="53"/>
      <c r="FA1017" s="53"/>
      <c r="FB1017" s="61"/>
      <c r="FC1017" s="68"/>
      <c r="FD1017" s="68"/>
      <c r="FE1017" s="70"/>
      <c r="FF1017" s="61"/>
      <c r="FH1017" s="53"/>
      <c r="FI1017" s="53"/>
      <c r="FJ1017" s="53"/>
      <c r="FL1017" s="53"/>
      <c r="FN1017" s="53"/>
      <c r="GM1017" s="61"/>
    </row>
    <row r="1018" spans="119:195" x14ac:dyDescent="0.25">
      <c r="DO1018" s="39"/>
      <c r="DQ1018" s="53"/>
      <c r="DS1018" s="55"/>
      <c r="DU1018" s="59"/>
      <c r="DW1018" s="59"/>
      <c r="DY1018" s="59"/>
      <c r="EA1018" s="59"/>
      <c r="EC1018" s="54"/>
      <c r="EE1018" s="54"/>
      <c r="EG1018" s="54"/>
      <c r="EH1018" s="54"/>
      <c r="EI1018" s="54"/>
      <c r="EJ1018" s="54"/>
      <c r="EK1018" s="54"/>
      <c r="EL1018" s="53"/>
      <c r="EN1018" s="60"/>
      <c r="EO1018" s="55"/>
      <c r="EP1018" s="74"/>
      <c r="ER1018" s="61"/>
      <c r="ES1018" s="61"/>
      <c r="EU1018" s="57"/>
      <c r="EV1018" s="53"/>
      <c r="EW1018" s="54"/>
      <c r="EX1018" s="53"/>
      <c r="EY1018" s="54"/>
      <c r="EZ1018" s="53"/>
      <c r="FA1018" s="53"/>
      <c r="FB1018" s="61"/>
      <c r="FC1018" s="68"/>
      <c r="FD1018" s="68"/>
      <c r="FE1018" s="70"/>
      <c r="FF1018" s="61"/>
      <c r="FH1018" s="53"/>
      <c r="FI1018" s="53"/>
      <c r="FJ1018" s="53"/>
      <c r="FL1018" s="53"/>
      <c r="FN1018" s="53"/>
      <c r="GM1018" s="61"/>
    </row>
    <row r="1019" spans="119:195" x14ac:dyDescent="0.25">
      <c r="DO1019" s="39"/>
      <c r="DQ1019" s="53"/>
      <c r="DS1019" s="55"/>
      <c r="DU1019" s="59"/>
      <c r="DW1019" s="59"/>
      <c r="DY1019" s="59"/>
      <c r="EA1019" s="59"/>
      <c r="EC1019" s="54"/>
      <c r="EE1019" s="54"/>
      <c r="EG1019" s="54"/>
      <c r="EH1019" s="54"/>
      <c r="EI1019" s="54"/>
      <c r="EJ1019" s="54"/>
      <c r="EK1019" s="54"/>
      <c r="EL1019" s="53"/>
      <c r="EN1019" s="60"/>
      <c r="EO1019" s="55"/>
      <c r="EP1019" s="74"/>
      <c r="ER1019" s="61"/>
      <c r="ES1019" s="61"/>
      <c r="EU1019" s="57"/>
      <c r="EV1019" s="53"/>
      <c r="EW1019" s="54"/>
      <c r="EX1019" s="53"/>
      <c r="EY1019" s="54"/>
      <c r="EZ1019" s="53"/>
      <c r="FA1019" s="53"/>
      <c r="FB1019" s="61"/>
      <c r="FC1019" s="68"/>
      <c r="FD1019" s="68"/>
      <c r="FE1019" s="70"/>
      <c r="FF1019" s="61"/>
      <c r="FH1019" s="53"/>
      <c r="FI1019" s="53"/>
      <c r="FJ1019" s="53"/>
      <c r="FL1019" s="53"/>
      <c r="FN1019" s="53"/>
      <c r="GM1019" s="61"/>
    </row>
    <row r="1020" spans="119:195" x14ac:dyDescent="0.25">
      <c r="DO1020" s="39"/>
      <c r="DQ1020" s="53"/>
      <c r="DS1020" s="55"/>
      <c r="DU1020" s="59"/>
      <c r="DW1020" s="59"/>
      <c r="DY1020" s="59"/>
      <c r="EA1020" s="59"/>
      <c r="EC1020" s="54"/>
      <c r="EE1020" s="54"/>
      <c r="EG1020" s="54"/>
      <c r="EH1020" s="54"/>
      <c r="EI1020" s="54"/>
      <c r="EJ1020" s="54"/>
      <c r="EK1020" s="54"/>
      <c r="EL1020" s="53"/>
      <c r="EN1020" s="60"/>
      <c r="EO1020" s="55"/>
      <c r="EP1020" s="74"/>
      <c r="ER1020" s="61"/>
      <c r="ES1020" s="61"/>
      <c r="EU1020" s="57"/>
      <c r="EV1020" s="53"/>
      <c r="EW1020" s="54"/>
      <c r="EX1020" s="53"/>
      <c r="EY1020" s="54"/>
      <c r="EZ1020" s="53"/>
      <c r="FA1020" s="53"/>
      <c r="FB1020" s="61"/>
      <c r="FC1020" s="68"/>
      <c r="FD1020" s="68"/>
      <c r="FE1020" s="70"/>
      <c r="FF1020" s="61"/>
      <c r="FH1020" s="53"/>
      <c r="FI1020" s="53"/>
      <c r="FJ1020" s="53"/>
      <c r="FL1020" s="53"/>
      <c r="FN1020" s="53"/>
      <c r="GM1020" s="61"/>
    </row>
    <row r="1021" spans="119:195" x14ac:dyDescent="0.25">
      <c r="DO1021" s="39"/>
      <c r="DQ1021" s="53"/>
      <c r="DS1021" s="55"/>
      <c r="DU1021" s="59"/>
      <c r="DW1021" s="59"/>
      <c r="DY1021" s="59"/>
      <c r="EA1021" s="59"/>
      <c r="EC1021" s="54"/>
      <c r="EE1021" s="54"/>
      <c r="EG1021" s="54"/>
      <c r="EH1021" s="54"/>
      <c r="EI1021" s="54"/>
      <c r="EJ1021" s="54"/>
      <c r="EK1021" s="54"/>
      <c r="EL1021" s="53"/>
      <c r="EN1021" s="60"/>
      <c r="EO1021" s="55"/>
      <c r="EP1021" s="74"/>
      <c r="ER1021" s="61"/>
      <c r="ES1021" s="61"/>
      <c r="EU1021" s="57"/>
      <c r="EV1021" s="53"/>
      <c r="EW1021" s="54"/>
      <c r="EX1021" s="53"/>
      <c r="EY1021" s="54"/>
      <c r="EZ1021" s="53"/>
      <c r="FA1021" s="53"/>
      <c r="FB1021" s="61"/>
      <c r="FC1021" s="68"/>
      <c r="FD1021" s="68"/>
      <c r="FE1021" s="70"/>
      <c r="FF1021" s="61"/>
      <c r="FH1021" s="53"/>
      <c r="FI1021" s="53"/>
      <c r="FJ1021" s="53"/>
      <c r="FL1021" s="53"/>
      <c r="FN1021" s="53"/>
      <c r="GM1021" s="61"/>
    </row>
    <row r="1022" spans="119:195" x14ac:dyDescent="0.25">
      <c r="DO1022" s="39"/>
      <c r="DQ1022" s="53"/>
      <c r="DS1022" s="55"/>
      <c r="DU1022" s="59"/>
      <c r="DW1022" s="59"/>
      <c r="DY1022" s="59"/>
      <c r="EA1022" s="59"/>
      <c r="EC1022" s="54"/>
      <c r="EE1022" s="54"/>
      <c r="EG1022" s="54"/>
      <c r="EH1022" s="54"/>
      <c r="EI1022" s="54"/>
      <c r="EJ1022" s="54"/>
      <c r="EK1022" s="54"/>
      <c r="EL1022" s="53"/>
      <c r="EN1022" s="60"/>
      <c r="EO1022" s="55"/>
      <c r="EP1022" s="74"/>
      <c r="ER1022" s="61"/>
      <c r="ES1022" s="61"/>
      <c r="EU1022" s="57"/>
      <c r="EV1022" s="53"/>
      <c r="EW1022" s="54"/>
      <c r="EX1022" s="53"/>
      <c r="EY1022" s="54"/>
      <c r="EZ1022" s="53"/>
      <c r="FA1022" s="53"/>
      <c r="FB1022" s="61"/>
      <c r="FC1022" s="68"/>
      <c r="FD1022" s="68"/>
      <c r="FE1022" s="70"/>
      <c r="FF1022" s="61"/>
      <c r="FH1022" s="53"/>
      <c r="FI1022" s="53"/>
      <c r="FJ1022" s="53"/>
      <c r="FL1022" s="53"/>
      <c r="FN1022" s="53"/>
      <c r="GM1022" s="61"/>
    </row>
    <row r="1023" spans="119:195" x14ac:dyDescent="0.25">
      <c r="DO1023" s="39"/>
      <c r="DQ1023" s="53"/>
      <c r="DS1023" s="55"/>
      <c r="DU1023" s="59"/>
      <c r="DW1023" s="59"/>
      <c r="DY1023" s="59"/>
      <c r="EA1023" s="59"/>
      <c r="EC1023" s="54"/>
      <c r="EE1023" s="54"/>
      <c r="EG1023" s="54"/>
      <c r="EH1023" s="54"/>
      <c r="EI1023" s="54"/>
      <c r="EJ1023" s="54"/>
      <c r="EK1023" s="54"/>
      <c r="EL1023" s="53"/>
      <c r="EN1023" s="60"/>
      <c r="EO1023" s="55"/>
      <c r="EP1023" s="74"/>
      <c r="ER1023" s="61"/>
      <c r="ES1023" s="61"/>
      <c r="EU1023" s="57"/>
      <c r="EV1023" s="53"/>
      <c r="EW1023" s="54"/>
      <c r="EX1023" s="53"/>
      <c r="EY1023" s="54"/>
      <c r="EZ1023" s="53"/>
      <c r="FA1023" s="53"/>
      <c r="FB1023" s="61"/>
      <c r="FC1023" s="68"/>
      <c r="FD1023" s="68"/>
      <c r="FE1023" s="70"/>
      <c r="FF1023" s="61"/>
      <c r="FH1023" s="53"/>
      <c r="FI1023" s="53"/>
      <c r="FJ1023" s="53"/>
      <c r="FL1023" s="53"/>
      <c r="FN1023" s="53"/>
      <c r="GM1023" s="61"/>
    </row>
    <row r="1024" spans="119:195" x14ac:dyDescent="0.25">
      <c r="DO1024" s="39"/>
      <c r="DQ1024" s="53"/>
      <c r="DS1024" s="55"/>
      <c r="DU1024" s="59"/>
      <c r="DW1024" s="59"/>
      <c r="DY1024" s="59"/>
      <c r="EA1024" s="59"/>
      <c r="EC1024" s="54"/>
      <c r="EE1024" s="54"/>
      <c r="EG1024" s="54"/>
      <c r="EH1024" s="54"/>
      <c r="EI1024" s="54"/>
      <c r="EJ1024" s="54"/>
      <c r="EK1024" s="54"/>
      <c r="EL1024" s="53"/>
      <c r="EN1024" s="60"/>
      <c r="EO1024" s="55"/>
      <c r="EP1024" s="74"/>
      <c r="ER1024" s="61"/>
      <c r="ES1024" s="61"/>
      <c r="EU1024" s="57"/>
      <c r="EV1024" s="53"/>
      <c r="EW1024" s="54"/>
      <c r="EX1024" s="53"/>
      <c r="EY1024" s="54"/>
      <c r="EZ1024" s="53"/>
      <c r="FA1024" s="53"/>
      <c r="FB1024" s="61"/>
      <c r="FC1024" s="68"/>
      <c r="FD1024" s="68"/>
      <c r="FE1024" s="70"/>
      <c r="FF1024" s="61"/>
      <c r="FH1024" s="53"/>
      <c r="FI1024" s="53"/>
      <c r="FJ1024" s="53"/>
      <c r="FL1024" s="53"/>
      <c r="FN1024" s="53"/>
      <c r="GM1024" s="61"/>
    </row>
    <row r="1025" spans="119:195" x14ac:dyDescent="0.25">
      <c r="DO1025" s="39"/>
      <c r="DQ1025" s="53"/>
      <c r="DS1025" s="55"/>
      <c r="DU1025" s="59"/>
      <c r="DW1025" s="59"/>
      <c r="DY1025" s="59"/>
      <c r="EA1025" s="59"/>
      <c r="EC1025" s="54"/>
      <c r="EE1025" s="54"/>
      <c r="EG1025" s="54"/>
      <c r="EH1025" s="54"/>
      <c r="EI1025" s="54"/>
      <c r="EJ1025" s="54"/>
      <c r="EK1025" s="54"/>
      <c r="EL1025" s="53"/>
      <c r="EN1025" s="60"/>
      <c r="EO1025" s="55"/>
      <c r="EP1025" s="74"/>
      <c r="ER1025" s="61"/>
      <c r="ES1025" s="61"/>
      <c r="EU1025" s="57"/>
      <c r="EV1025" s="53"/>
      <c r="EW1025" s="54"/>
      <c r="EX1025" s="53"/>
      <c r="EY1025" s="54"/>
      <c r="EZ1025" s="53"/>
      <c r="FA1025" s="53"/>
      <c r="FB1025" s="61"/>
      <c r="FC1025" s="68"/>
      <c r="FD1025" s="68"/>
      <c r="FE1025" s="70"/>
      <c r="FF1025" s="61"/>
      <c r="FH1025" s="53"/>
      <c r="FI1025" s="53"/>
      <c r="FJ1025" s="53"/>
      <c r="FL1025" s="53"/>
      <c r="FN1025" s="53"/>
      <c r="GM1025" s="61"/>
    </row>
    <row r="1026" spans="119:195" x14ac:dyDescent="0.25">
      <c r="DO1026" s="39"/>
      <c r="DQ1026" s="53"/>
      <c r="DS1026" s="55"/>
      <c r="DU1026" s="59"/>
      <c r="DW1026" s="59"/>
      <c r="DY1026" s="59"/>
      <c r="EA1026" s="59"/>
      <c r="EC1026" s="54"/>
      <c r="EE1026" s="54"/>
      <c r="EG1026" s="54"/>
      <c r="EH1026" s="54"/>
      <c r="EI1026" s="54"/>
      <c r="EJ1026" s="54"/>
      <c r="EK1026" s="54"/>
      <c r="EL1026" s="53"/>
      <c r="EN1026" s="60"/>
      <c r="EO1026" s="55"/>
      <c r="EP1026" s="74"/>
      <c r="ER1026" s="61"/>
      <c r="ES1026" s="61"/>
      <c r="EU1026" s="57"/>
      <c r="EV1026" s="53"/>
      <c r="EW1026" s="54"/>
      <c r="EX1026" s="53"/>
      <c r="EY1026" s="54"/>
      <c r="EZ1026" s="53"/>
      <c r="FA1026" s="53"/>
      <c r="FB1026" s="61"/>
      <c r="FC1026" s="68"/>
      <c r="FD1026" s="68"/>
      <c r="FE1026" s="70"/>
      <c r="FF1026" s="61"/>
      <c r="FH1026" s="53"/>
      <c r="FI1026" s="53"/>
      <c r="FJ1026" s="53"/>
      <c r="FL1026" s="53"/>
      <c r="FN1026" s="53"/>
      <c r="GM1026" s="61"/>
    </row>
    <row r="1027" spans="119:195" x14ac:dyDescent="0.25">
      <c r="DO1027" s="39"/>
      <c r="DQ1027" s="53"/>
      <c r="DS1027" s="55"/>
      <c r="DU1027" s="59"/>
      <c r="DW1027" s="59"/>
      <c r="DY1027" s="59"/>
      <c r="EA1027" s="59"/>
      <c r="EC1027" s="54"/>
      <c r="EE1027" s="54"/>
      <c r="EG1027" s="54"/>
      <c r="EH1027" s="54"/>
      <c r="EI1027" s="54"/>
      <c r="EJ1027" s="54"/>
      <c r="EK1027" s="54"/>
      <c r="EL1027" s="53"/>
      <c r="EN1027" s="60"/>
      <c r="EO1027" s="55"/>
      <c r="EP1027" s="74"/>
      <c r="ER1027" s="61"/>
      <c r="ES1027" s="61"/>
      <c r="EU1027" s="57"/>
      <c r="EV1027" s="53"/>
      <c r="EW1027" s="54"/>
      <c r="EX1027" s="53"/>
      <c r="EY1027" s="54"/>
      <c r="EZ1027" s="53"/>
      <c r="FA1027" s="53"/>
      <c r="FB1027" s="61"/>
      <c r="FC1027" s="68"/>
      <c r="FD1027" s="68"/>
      <c r="FE1027" s="70"/>
      <c r="FF1027" s="61"/>
      <c r="FH1027" s="53"/>
      <c r="FI1027" s="53"/>
      <c r="FJ1027" s="53"/>
      <c r="FL1027" s="53"/>
      <c r="FN1027" s="53"/>
      <c r="GM1027" s="61"/>
    </row>
    <row r="1028" spans="119:195" x14ac:dyDescent="0.25">
      <c r="DO1028" s="39"/>
      <c r="DQ1028" s="53"/>
      <c r="DS1028" s="55"/>
      <c r="DU1028" s="59"/>
      <c r="DW1028" s="59"/>
      <c r="DY1028" s="59"/>
      <c r="EA1028" s="59"/>
      <c r="EC1028" s="54"/>
      <c r="EE1028" s="54"/>
      <c r="EG1028" s="54"/>
      <c r="EH1028" s="54"/>
      <c r="EI1028" s="54"/>
      <c r="EJ1028" s="54"/>
      <c r="EK1028" s="54"/>
      <c r="EL1028" s="53"/>
      <c r="EN1028" s="60"/>
      <c r="EO1028" s="55"/>
      <c r="EP1028" s="74"/>
      <c r="ER1028" s="61"/>
      <c r="ES1028" s="61"/>
      <c r="EU1028" s="57"/>
      <c r="EV1028" s="53"/>
      <c r="EW1028" s="54"/>
      <c r="EX1028" s="53"/>
      <c r="EY1028" s="54"/>
      <c r="EZ1028" s="53"/>
      <c r="FA1028" s="53"/>
      <c r="FB1028" s="61"/>
      <c r="FC1028" s="68"/>
      <c r="FD1028" s="68"/>
      <c r="FE1028" s="70"/>
      <c r="FF1028" s="61"/>
      <c r="FH1028" s="53"/>
      <c r="FI1028" s="53"/>
      <c r="FJ1028" s="53"/>
      <c r="FL1028" s="53"/>
      <c r="FN1028" s="53"/>
      <c r="GM1028" s="61"/>
    </row>
    <row r="1029" spans="119:195" x14ac:dyDescent="0.25">
      <c r="DO1029" s="39"/>
      <c r="DQ1029" s="53"/>
      <c r="DS1029" s="55"/>
      <c r="DU1029" s="59"/>
      <c r="DW1029" s="59"/>
      <c r="DY1029" s="59"/>
      <c r="EA1029" s="59"/>
      <c r="EC1029" s="54"/>
      <c r="EE1029" s="54"/>
      <c r="EG1029" s="54"/>
      <c r="EH1029" s="54"/>
      <c r="EI1029" s="54"/>
      <c r="EJ1029" s="54"/>
      <c r="EK1029" s="54"/>
      <c r="EL1029" s="53"/>
      <c r="EN1029" s="60"/>
      <c r="EO1029" s="55"/>
      <c r="EP1029" s="74"/>
      <c r="ER1029" s="61"/>
      <c r="ES1029" s="61"/>
      <c r="EU1029" s="57"/>
      <c r="EV1029" s="53"/>
      <c r="EW1029" s="54"/>
      <c r="EX1029" s="53"/>
      <c r="EY1029" s="54"/>
      <c r="EZ1029" s="53"/>
      <c r="FA1029" s="53"/>
      <c r="FB1029" s="61"/>
      <c r="FC1029" s="68"/>
      <c r="FD1029" s="68"/>
      <c r="FE1029" s="70"/>
      <c r="FF1029" s="61"/>
      <c r="FH1029" s="53"/>
      <c r="FI1029" s="53"/>
      <c r="FJ1029" s="53"/>
      <c r="FL1029" s="53"/>
      <c r="FN1029" s="53"/>
      <c r="GM1029" s="61"/>
    </row>
    <row r="1030" spans="119:195" x14ac:dyDescent="0.25">
      <c r="DO1030" s="39"/>
      <c r="DQ1030" s="53"/>
      <c r="DS1030" s="55"/>
      <c r="DU1030" s="59"/>
      <c r="DW1030" s="59"/>
      <c r="DY1030" s="59"/>
      <c r="EA1030" s="59"/>
      <c r="EC1030" s="54"/>
      <c r="EE1030" s="54"/>
      <c r="EG1030" s="54"/>
      <c r="EH1030" s="54"/>
      <c r="EI1030" s="54"/>
      <c r="EJ1030" s="54"/>
      <c r="EK1030" s="54"/>
      <c r="EL1030" s="53"/>
      <c r="EN1030" s="60"/>
      <c r="EO1030" s="55"/>
      <c r="EP1030" s="74"/>
      <c r="ER1030" s="61"/>
      <c r="ES1030" s="61"/>
      <c r="EU1030" s="57"/>
      <c r="EV1030" s="53"/>
      <c r="EW1030" s="54"/>
      <c r="EX1030" s="53"/>
      <c r="EY1030" s="54"/>
      <c r="EZ1030" s="53"/>
      <c r="FA1030" s="53"/>
      <c r="FB1030" s="61"/>
      <c r="FC1030" s="68"/>
      <c r="FD1030" s="68"/>
      <c r="FE1030" s="70"/>
      <c r="FF1030" s="61"/>
      <c r="FH1030" s="53"/>
      <c r="FI1030" s="53"/>
      <c r="FJ1030" s="53"/>
      <c r="FL1030" s="53"/>
      <c r="FN1030" s="53"/>
      <c r="GM1030" s="61"/>
    </row>
    <row r="1031" spans="119:195" x14ac:dyDescent="0.25">
      <c r="DO1031" s="39"/>
      <c r="DQ1031" s="53"/>
      <c r="DS1031" s="55"/>
      <c r="DU1031" s="59"/>
      <c r="DW1031" s="59"/>
      <c r="DY1031" s="59"/>
      <c r="EA1031" s="59"/>
      <c r="EC1031" s="54"/>
      <c r="EE1031" s="54"/>
      <c r="EG1031" s="54"/>
      <c r="EH1031" s="54"/>
      <c r="EI1031" s="54"/>
      <c r="EJ1031" s="54"/>
      <c r="EK1031" s="54"/>
      <c r="EL1031" s="53"/>
      <c r="EN1031" s="60"/>
      <c r="EO1031" s="55"/>
      <c r="EP1031" s="74"/>
      <c r="ER1031" s="61"/>
      <c r="ES1031" s="61"/>
      <c r="EU1031" s="57"/>
      <c r="EV1031" s="53"/>
      <c r="EW1031" s="54"/>
      <c r="EX1031" s="53"/>
      <c r="EY1031" s="54"/>
      <c r="EZ1031" s="53"/>
      <c r="FA1031" s="53"/>
      <c r="FB1031" s="61"/>
      <c r="FC1031" s="68"/>
      <c r="FD1031" s="68"/>
      <c r="FE1031" s="70"/>
      <c r="FF1031" s="61"/>
      <c r="FH1031" s="53"/>
      <c r="FI1031" s="53"/>
      <c r="FJ1031" s="53"/>
      <c r="FL1031" s="53"/>
      <c r="FN1031" s="53"/>
      <c r="GM1031" s="61"/>
    </row>
    <row r="1032" spans="119:195" x14ac:dyDescent="0.25">
      <c r="DO1032" s="39"/>
      <c r="DQ1032" s="53"/>
      <c r="DS1032" s="55"/>
      <c r="DU1032" s="59"/>
      <c r="DW1032" s="59"/>
      <c r="DY1032" s="59"/>
      <c r="EA1032" s="59"/>
      <c r="EC1032" s="54"/>
      <c r="EE1032" s="54"/>
      <c r="EG1032" s="54"/>
      <c r="EH1032" s="54"/>
      <c r="EI1032" s="54"/>
      <c r="EJ1032" s="54"/>
      <c r="EK1032" s="54"/>
      <c r="EL1032" s="53"/>
      <c r="EN1032" s="60"/>
      <c r="EO1032" s="55"/>
      <c r="EP1032" s="74"/>
      <c r="ER1032" s="61"/>
      <c r="ES1032" s="61"/>
      <c r="EU1032" s="57"/>
      <c r="EV1032" s="53"/>
      <c r="EW1032" s="54"/>
      <c r="EX1032" s="53"/>
      <c r="EY1032" s="54"/>
      <c r="EZ1032" s="53"/>
      <c r="FA1032" s="53"/>
      <c r="FB1032" s="61"/>
      <c r="FC1032" s="68"/>
      <c r="FD1032" s="68"/>
      <c r="FE1032" s="70"/>
      <c r="FF1032" s="61"/>
      <c r="FH1032" s="53"/>
      <c r="FI1032" s="53"/>
      <c r="FJ1032" s="53"/>
      <c r="FL1032" s="53"/>
      <c r="FN1032" s="53"/>
      <c r="GM1032" s="61"/>
    </row>
    <row r="1033" spans="119:195" x14ac:dyDescent="0.25">
      <c r="DO1033" s="39"/>
      <c r="DQ1033" s="53"/>
      <c r="DS1033" s="55"/>
      <c r="DU1033" s="59"/>
      <c r="DW1033" s="59"/>
      <c r="DY1033" s="59"/>
      <c r="EA1033" s="59"/>
      <c r="EC1033" s="54"/>
      <c r="EE1033" s="54"/>
      <c r="EG1033" s="54"/>
      <c r="EH1033" s="54"/>
      <c r="EI1033" s="54"/>
      <c r="EJ1033" s="54"/>
      <c r="EK1033" s="54"/>
      <c r="EL1033" s="53"/>
      <c r="EN1033" s="60"/>
      <c r="EO1033" s="55"/>
      <c r="EP1033" s="74"/>
      <c r="ER1033" s="61"/>
      <c r="ES1033" s="61"/>
      <c r="EU1033" s="57"/>
      <c r="EV1033" s="53"/>
      <c r="EW1033" s="54"/>
      <c r="EX1033" s="53"/>
      <c r="EY1033" s="54"/>
      <c r="EZ1033" s="53"/>
      <c r="FA1033" s="53"/>
      <c r="FB1033" s="61"/>
      <c r="FC1033" s="68"/>
      <c r="FD1033" s="68"/>
      <c r="FE1033" s="70"/>
      <c r="FF1033" s="61"/>
      <c r="FH1033" s="53"/>
      <c r="FI1033" s="53"/>
      <c r="FJ1033" s="53"/>
      <c r="FL1033" s="53"/>
      <c r="FN1033" s="53"/>
      <c r="GM1033" s="61"/>
    </row>
    <row r="1034" spans="119:195" x14ac:dyDescent="0.25">
      <c r="DO1034" s="39"/>
      <c r="DQ1034" s="53"/>
      <c r="DS1034" s="55"/>
      <c r="DU1034" s="59"/>
      <c r="DW1034" s="59"/>
      <c r="DY1034" s="59"/>
      <c r="EA1034" s="59"/>
      <c r="EC1034" s="54"/>
      <c r="EE1034" s="54"/>
      <c r="EG1034" s="54"/>
      <c r="EH1034" s="54"/>
      <c r="EI1034" s="54"/>
      <c r="EJ1034" s="54"/>
      <c r="EK1034" s="54"/>
      <c r="EL1034" s="53"/>
      <c r="EN1034" s="60"/>
      <c r="EO1034" s="55"/>
      <c r="EP1034" s="74"/>
      <c r="ER1034" s="61"/>
      <c r="ES1034" s="61"/>
      <c r="EU1034" s="57"/>
      <c r="EV1034" s="53"/>
      <c r="EW1034" s="54"/>
      <c r="EX1034" s="53"/>
      <c r="EY1034" s="54"/>
      <c r="EZ1034" s="53"/>
      <c r="FA1034" s="53"/>
      <c r="FB1034" s="61"/>
      <c r="FC1034" s="68"/>
      <c r="FD1034" s="68"/>
      <c r="FE1034" s="70"/>
      <c r="FF1034" s="61"/>
      <c r="FH1034" s="53"/>
      <c r="FI1034" s="53"/>
      <c r="FJ1034" s="53"/>
      <c r="FL1034" s="53"/>
      <c r="FN1034" s="53"/>
      <c r="GM1034" s="61"/>
    </row>
    <row r="1035" spans="119:195" x14ac:dyDescent="0.25">
      <c r="DO1035" s="39"/>
      <c r="DQ1035" s="53"/>
      <c r="DS1035" s="55"/>
      <c r="DU1035" s="59"/>
      <c r="DW1035" s="59"/>
      <c r="DY1035" s="59"/>
      <c r="EA1035" s="59"/>
      <c r="EC1035" s="54"/>
      <c r="EE1035" s="54"/>
      <c r="EG1035" s="54"/>
      <c r="EH1035" s="54"/>
      <c r="EI1035" s="54"/>
      <c r="EJ1035" s="54"/>
      <c r="EK1035" s="54"/>
      <c r="EL1035" s="53"/>
      <c r="EN1035" s="60"/>
      <c r="EO1035" s="55"/>
      <c r="EP1035" s="74"/>
      <c r="ER1035" s="61"/>
      <c r="ES1035" s="61"/>
      <c r="EU1035" s="57"/>
      <c r="EV1035" s="53"/>
      <c r="EW1035" s="54"/>
      <c r="EX1035" s="53"/>
      <c r="EY1035" s="54"/>
      <c r="EZ1035" s="53"/>
      <c r="FA1035" s="53"/>
      <c r="FB1035" s="61"/>
      <c r="FC1035" s="68"/>
      <c r="FD1035" s="68"/>
      <c r="FE1035" s="70"/>
      <c r="FF1035" s="61"/>
      <c r="FH1035" s="53"/>
      <c r="FI1035" s="53"/>
      <c r="FJ1035" s="53"/>
      <c r="FL1035" s="53"/>
      <c r="FN1035" s="53"/>
      <c r="GM1035" s="61"/>
    </row>
    <row r="1036" spans="119:195" x14ac:dyDescent="0.25">
      <c r="DO1036" s="39"/>
      <c r="DQ1036" s="53"/>
      <c r="DS1036" s="55"/>
      <c r="DU1036" s="59"/>
      <c r="DW1036" s="59"/>
      <c r="DY1036" s="59"/>
      <c r="EA1036" s="59"/>
      <c r="EC1036" s="54"/>
      <c r="EE1036" s="54"/>
      <c r="EG1036" s="54"/>
      <c r="EH1036" s="54"/>
      <c r="EI1036" s="54"/>
      <c r="EJ1036" s="54"/>
      <c r="EK1036" s="54"/>
      <c r="EL1036" s="53"/>
      <c r="EN1036" s="60"/>
      <c r="EO1036" s="55"/>
      <c r="EP1036" s="74"/>
      <c r="ER1036" s="61"/>
      <c r="ES1036" s="61"/>
      <c r="EU1036" s="57"/>
      <c r="EV1036" s="53"/>
      <c r="EW1036" s="54"/>
      <c r="EX1036" s="53"/>
      <c r="EY1036" s="54"/>
      <c r="EZ1036" s="53"/>
      <c r="FA1036" s="53"/>
      <c r="FB1036" s="61"/>
      <c r="FC1036" s="68"/>
      <c r="FD1036" s="68"/>
      <c r="FE1036" s="70"/>
      <c r="FF1036" s="61"/>
      <c r="FH1036" s="53"/>
      <c r="FI1036" s="53"/>
      <c r="FJ1036" s="53"/>
      <c r="FL1036" s="53"/>
      <c r="FN1036" s="53"/>
      <c r="GM1036" s="61"/>
    </row>
    <row r="1037" spans="119:195" x14ac:dyDescent="0.25">
      <c r="DO1037" s="39"/>
      <c r="DQ1037" s="53"/>
      <c r="DS1037" s="55"/>
      <c r="DU1037" s="59"/>
      <c r="DW1037" s="59"/>
      <c r="DY1037" s="59"/>
      <c r="EA1037" s="59"/>
      <c r="EC1037" s="54"/>
      <c r="EE1037" s="54"/>
      <c r="EG1037" s="54"/>
      <c r="EH1037" s="54"/>
      <c r="EI1037" s="54"/>
      <c r="EJ1037" s="54"/>
      <c r="EK1037" s="54"/>
      <c r="EL1037" s="53"/>
      <c r="EN1037" s="60"/>
      <c r="EO1037" s="55"/>
      <c r="EP1037" s="74"/>
      <c r="ER1037" s="61"/>
      <c r="ES1037" s="61"/>
      <c r="EU1037" s="57"/>
      <c r="EV1037" s="53"/>
      <c r="EW1037" s="54"/>
      <c r="EX1037" s="53"/>
      <c r="EY1037" s="54"/>
      <c r="EZ1037" s="53"/>
      <c r="FA1037" s="53"/>
      <c r="FB1037" s="61"/>
      <c r="FC1037" s="68"/>
      <c r="FD1037" s="68"/>
      <c r="FE1037" s="70"/>
      <c r="FF1037" s="61"/>
      <c r="FH1037" s="53"/>
      <c r="FI1037" s="53"/>
      <c r="FJ1037" s="53"/>
      <c r="FL1037" s="53"/>
      <c r="FN1037" s="53"/>
      <c r="GM1037" s="61"/>
    </row>
    <row r="1038" spans="119:195" x14ac:dyDescent="0.25">
      <c r="DO1038" s="39"/>
      <c r="DQ1038" s="53"/>
      <c r="DS1038" s="55"/>
      <c r="DU1038" s="59"/>
      <c r="DW1038" s="59"/>
      <c r="DY1038" s="59"/>
      <c r="EA1038" s="59"/>
      <c r="EC1038" s="54"/>
      <c r="EE1038" s="54"/>
      <c r="EG1038" s="54"/>
      <c r="EH1038" s="54"/>
      <c r="EI1038" s="54"/>
      <c r="EJ1038" s="54"/>
      <c r="EK1038" s="54"/>
      <c r="EL1038" s="53"/>
      <c r="EN1038" s="60"/>
      <c r="EO1038" s="55"/>
      <c r="EP1038" s="74"/>
      <c r="ER1038" s="61"/>
      <c r="ES1038" s="61"/>
      <c r="EU1038" s="57"/>
      <c r="EV1038" s="53"/>
      <c r="EW1038" s="54"/>
      <c r="EX1038" s="53"/>
      <c r="EY1038" s="54"/>
      <c r="EZ1038" s="53"/>
      <c r="FA1038" s="53"/>
      <c r="FB1038" s="61"/>
      <c r="FC1038" s="68"/>
      <c r="FD1038" s="68"/>
      <c r="FE1038" s="70"/>
      <c r="FF1038" s="61"/>
      <c r="FH1038" s="53"/>
      <c r="FI1038" s="53"/>
      <c r="FJ1038" s="53"/>
      <c r="FL1038" s="53"/>
      <c r="FN1038" s="53"/>
      <c r="GM1038" s="61"/>
    </row>
    <row r="1039" spans="119:195" x14ac:dyDescent="0.25">
      <c r="DO1039" s="39"/>
      <c r="DQ1039" s="53"/>
      <c r="DS1039" s="55"/>
      <c r="DU1039" s="59"/>
      <c r="DW1039" s="59"/>
      <c r="DY1039" s="59"/>
      <c r="EA1039" s="59"/>
      <c r="EC1039" s="54"/>
      <c r="EE1039" s="54"/>
      <c r="EG1039" s="54"/>
      <c r="EH1039" s="54"/>
      <c r="EI1039" s="54"/>
      <c r="EJ1039" s="54"/>
      <c r="EK1039" s="54"/>
      <c r="EL1039" s="53"/>
      <c r="EN1039" s="60"/>
      <c r="EO1039" s="55"/>
      <c r="EP1039" s="74"/>
      <c r="ER1039" s="61"/>
      <c r="ES1039" s="61"/>
      <c r="EU1039" s="57"/>
      <c r="EV1039" s="53"/>
      <c r="EW1039" s="54"/>
      <c r="EX1039" s="53"/>
      <c r="EY1039" s="54"/>
      <c r="EZ1039" s="53"/>
      <c r="FA1039" s="53"/>
      <c r="FB1039" s="61"/>
      <c r="FC1039" s="68"/>
      <c r="FD1039" s="68"/>
      <c r="FE1039" s="70"/>
      <c r="FF1039" s="61"/>
      <c r="FH1039" s="53"/>
      <c r="FI1039" s="53"/>
      <c r="FJ1039" s="53"/>
      <c r="FL1039" s="53"/>
      <c r="FN1039" s="53"/>
      <c r="GM1039" s="61"/>
    </row>
    <row r="1040" spans="119:195" x14ac:dyDescent="0.25">
      <c r="DO1040" s="39"/>
      <c r="DQ1040" s="53"/>
      <c r="DS1040" s="55"/>
      <c r="DU1040" s="59"/>
      <c r="DW1040" s="59"/>
      <c r="DY1040" s="59"/>
      <c r="EA1040" s="59"/>
      <c r="EC1040" s="54"/>
      <c r="EE1040" s="54"/>
      <c r="EG1040" s="54"/>
      <c r="EH1040" s="54"/>
      <c r="EI1040" s="54"/>
      <c r="EJ1040" s="54"/>
      <c r="EK1040" s="54"/>
      <c r="EL1040" s="53"/>
      <c r="EN1040" s="60"/>
      <c r="EO1040" s="55"/>
      <c r="EP1040" s="74"/>
      <c r="ER1040" s="61"/>
      <c r="ES1040" s="61"/>
      <c r="EU1040" s="57"/>
      <c r="EV1040" s="53"/>
      <c r="EW1040" s="54"/>
      <c r="EX1040" s="53"/>
      <c r="EY1040" s="54"/>
      <c r="EZ1040" s="53"/>
      <c r="FA1040" s="53"/>
      <c r="FB1040" s="61"/>
      <c r="FC1040" s="68"/>
      <c r="FD1040" s="68"/>
      <c r="FE1040" s="70"/>
      <c r="FF1040" s="61"/>
      <c r="FH1040" s="53"/>
      <c r="FI1040" s="53"/>
      <c r="FJ1040" s="53"/>
      <c r="FL1040" s="53"/>
      <c r="FN1040" s="53"/>
      <c r="GM1040" s="61"/>
    </row>
    <row r="1041" spans="119:195" x14ac:dyDescent="0.25">
      <c r="DO1041" s="39"/>
      <c r="DQ1041" s="53"/>
      <c r="DS1041" s="55"/>
      <c r="DU1041" s="59"/>
      <c r="DW1041" s="59"/>
      <c r="DY1041" s="59"/>
      <c r="EA1041" s="59"/>
      <c r="EC1041" s="54"/>
      <c r="EE1041" s="54"/>
      <c r="EG1041" s="54"/>
      <c r="EH1041" s="54"/>
      <c r="EI1041" s="54"/>
      <c r="EJ1041" s="54"/>
      <c r="EK1041" s="54"/>
      <c r="EL1041" s="53"/>
      <c r="EN1041" s="60"/>
      <c r="EO1041" s="55"/>
      <c r="EP1041" s="74"/>
      <c r="ER1041" s="61"/>
      <c r="ES1041" s="61"/>
      <c r="EU1041" s="57"/>
      <c r="EV1041" s="53"/>
      <c r="EW1041" s="54"/>
      <c r="EX1041" s="53"/>
      <c r="EY1041" s="54"/>
      <c r="EZ1041" s="53"/>
      <c r="FA1041" s="53"/>
      <c r="FB1041" s="61"/>
      <c r="FC1041" s="68"/>
      <c r="FD1041" s="68"/>
      <c r="FE1041" s="70"/>
      <c r="FF1041" s="61"/>
      <c r="FH1041" s="53"/>
      <c r="FI1041" s="53"/>
      <c r="FJ1041" s="53"/>
      <c r="FL1041" s="53"/>
      <c r="FN1041" s="53"/>
      <c r="GM1041" s="61"/>
    </row>
    <row r="1042" spans="119:195" x14ac:dyDescent="0.25">
      <c r="DO1042" s="39"/>
      <c r="DQ1042" s="53"/>
      <c r="DS1042" s="55"/>
      <c r="DU1042" s="59"/>
      <c r="DW1042" s="59"/>
      <c r="DY1042" s="59"/>
      <c r="EA1042" s="59"/>
      <c r="EC1042" s="54"/>
      <c r="EE1042" s="54"/>
      <c r="EG1042" s="54"/>
      <c r="EH1042" s="54"/>
      <c r="EI1042" s="54"/>
      <c r="EJ1042" s="54"/>
      <c r="EK1042" s="54"/>
      <c r="EL1042" s="53"/>
      <c r="EN1042" s="60"/>
      <c r="EO1042" s="55"/>
      <c r="EP1042" s="74"/>
      <c r="ER1042" s="61"/>
      <c r="ES1042" s="61"/>
      <c r="EU1042" s="57"/>
      <c r="EV1042" s="53"/>
      <c r="EW1042" s="54"/>
      <c r="EX1042" s="53"/>
      <c r="EY1042" s="54"/>
      <c r="EZ1042" s="53"/>
      <c r="FA1042" s="53"/>
      <c r="FB1042" s="61"/>
      <c r="FC1042" s="68"/>
      <c r="FD1042" s="68"/>
      <c r="FE1042" s="70"/>
      <c r="FF1042" s="61"/>
      <c r="FH1042" s="53"/>
      <c r="FI1042" s="53"/>
      <c r="FJ1042" s="53"/>
      <c r="FL1042" s="53"/>
      <c r="FN1042" s="53"/>
      <c r="GM1042" s="61"/>
    </row>
    <row r="1043" spans="119:195" x14ac:dyDescent="0.25">
      <c r="DO1043" s="39"/>
      <c r="DQ1043" s="53"/>
      <c r="DS1043" s="55"/>
      <c r="DU1043" s="59"/>
      <c r="DW1043" s="59"/>
      <c r="DY1043" s="59"/>
      <c r="EA1043" s="59"/>
      <c r="EC1043" s="54"/>
      <c r="EE1043" s="54"/>
      <c r="EG1043" s="54"/>
      <c r="EH1043" s="54"/>
      <c r="EI1043" s="54"/>
      <c r="EJ1043" s="54"/>
      <c r="EK1043" s="54"/>
      <c r="EL1043" s="53"/>
      <c r="EN1043" s="60"/>
      <c r="EO1043" s="55"/>
      <c r="EP1043" s="74"/>
      <c r="ER1043" s="61"/>
      <c r="ES1043" s="61"/>
      <c r="EU1043" s="57"/>
      <c r="EV1043" s="53"/>
      <c r="EW1043" s="54"/>
      <c r="EX1043" s="53"/>
      <c r="EY1043" s="54"/>
      <c r="EZ1043" s="53"/>
      <c r="FA1043" s="53"/>
      <c r="FB1043" s="61"/>
      <c r="FC1043" s="68"/>
      <c r="FD1043" s="68"/>
      <c r="FE1043" s="70"/>
      <c r="FF1043" s="61"/>
      <c r="FH1043" s="53"/>
      <c r="FI1043" s="53"/>
      <c r="FJ1043" s="53"/>
      <c r="FL1043" s="53"/>
      <c r="FN1043" s="53"/>
      <c r="GM1043" s="61"/>
    </row>
    <row r="1044" spans="119:195" x14ac:dyDescent="0.25">
      <c r="DO1044" s="39"/>
      <c r="DQ1044" s="53"/>
      <c r="DS1044" s="55"/>
      <c r="DU1044" s="59"/>
      <c r="DW1044" s="59"/>
      <c r="DY1044" s="59"/>
      <c r="EA1044" s="59"/>
      <c r="EC1044" s="54"/>
      <c r="EE1044" s="54"/>
      <c r="EG1044" s="54"/>
      <c r="EH1044" s="54"/>
      <c r="EI1044" s="54"/>
      <c r="EJ1044" s="54"/>
      <c r="EK1044" s="54"/>
      <c r="EL1044" s="53"/>
      <c r="EN1044" s="60"/>
      <c r="EO1044" s="55"/>
      <c r="EP1044" s="74"/>
      <c r="ER1044" s="61"/>
      <c r="ES1044" s="61"/>
      <c r="EU1044" s="57"/>
      <c r="EV1044" s="53"/>
      <c r="EW1044" s="54"/>
      <c r="EX1044" s="53"/>
      <c r="EY1044" s="54"/>
      <c r="EZ1044" s="53"/>
      <c r="FA1044" s="53"/>
      <c r="FB1044" s="61"/>
      <c r="FC1044" s="68"/>
      <c r="FD1044" s="68"/>
      <c r="FE1044" s="70"/>
      <c r="FF1044" s="61"/>
      <c r="FH1044" s="53"/>
      <c r="FI1044" s="53"/>
      <c r="FJ1044" s="53"/>
      <c r="FL1044" s="53"/>
      <c r="FN1044" s="53"/>
      <c r="GM1044" s="61"/>
    </row>
    <row r="1045" spans="119:195" x14ac:dyDescent="0.25">
      <c r="DO1045" s="39"/>
      <c r="DQ1045" s="53"/>
      <c r="DS1045" s="55"/>
      <c r="DU1045" s="59"/>
      <c r="DW1045" s="59"/>
      <c r="DY1045" s="59"/>
      <c r="EA1045" s="59"/>
      <c r="EC1045" s="54"/>
      <c r="EE1045" s="54"/>
      <c r="EG1045" s="54"/>
      <c r="EH1045" s="54"/>
      <c r="EI1045" s="54"/>
      <c r="EJ1045" s="54"/>
      <c r="EK1045" s="54"/>
      <c r="EL1045" s="53"/>
      <c r="EN1045" s="60"/>
      <c r="EO1045" s="55"/>
      <c r="EP1045" s="74"/>
      <c r="ER1045" s="61"/>
      <c r="ES1045" s="61"/>
      <c r="EU1045" s="57"/>
      <c r="EV1045" s="53"/>
      <c r="EW1045" s="54"/>
      <c r="EX1045" s="53"/>
      <c r="EY1045" s="54"/>
      <c r="EZ1045" s="53"/>
      <c r="FA1045" s="53"/>
      <c r="FB1045" s="61"/>
      <c r="FC1045" s="68"/>
      <c r="FD1045" s="68"/>
      <c r="FE1045" s="70"/>
      <c r="FF1045" s="61"/>
      <c r="FH1045" s="53"/>
      <c r="FI1045" s="53"/>
      <c r="FJ1045" s="53"/>
      <c r="FL1045" s="53"/>
      <c r="FN1045" s="53"/>
      <c r="GM1045" s="61"/>
    </row>
    <row r="1046" spans="119:195" x14ac:dyDescent="0.25">
      <c r="DO1046" s="39"/>
      <c r="DQ1046" s="53"/>
      <c r="DS1046" s="55"/>
      <c r="DU1046" s="59"/>
      <c r="DW1046" s="59"/>
      <c r="DY1046" s="59"/>
      <c r="EA1046" s="59"/>
      <c r="EC1046" s="54"/>
      <c r="EE1046" s="54"/>
      <c r="EG1046" s="54"/>
      <c r="EH1046" s="54"/>
      <c r="EI1046" s="54"/>
      <c r="EJ1046" s="54"/>
      <c r="EK1046" s="54"/>
      <c r="EL1046" s="53"/>
      <c r="EN1046" s="60"/>
      <c r="EO1046" s="55"/>
      <c r="EP1046" s="74"/>
      <c r="ER1046" s="61"/>
      <c r="ES1046" s="61"/>
      <c r="EU1046" s="57"/>
      <c r="EV1046" s="53"/>
      <c r="EW1046" s="54"/>
      <c r="EX1046" s="53"/>
      <c r="EY1046" s="54"/>
      <c r="EZ1046" s="53"/>
      <c r="FA1046" s="53"/>
      <c r="FB1046" s="61"/>
      <c r="FC1046" s="68"/>
      <c r="FD1046" s="68"/>
      <c r="FE1046" s="70"/>
      <c r="FF1046" s="61"/>
      <c r="FH1046" s="53"/>
      <c r="FI1046" s="53"/>
      <c r="FJ1046" s="53"/>
      <c r="FL1046" s="53"/>
      <c r="FN1046" s="53"/>
      <c r="GM1046" s="61"/>
    </row>
    <row r="1047" spans="119:195" x14ac:dyDescent="0.25">
      <c r="DO1047" s="39"/>
      <c r="DQ1047" s="53"/>
      <c r="DS1047" s="55"/>
      <c r="DU1047" s="59"/>
      <c r="DW1047" s="59"/>
      <c r="DY1047" s="59"/>
      <c r="EA1047" s="59"/>
      <c r="EC1047" s="54"/>
      <c r="EE1047" s="54"/>
      <c r="EG1047" s="54"/>
      <c r="EH1047" s="54"/>
      <c r="EI1047" s="54"/>
      <c r="EJ1047" s="54"/>
      <c r="EK1047" s="54"/>
      <c r="EL1047" s="53"/>
      <c r="EN1047" s="60"/>
      <c r="EO1047" s="55"/>
      <c r="EP1047" s="74"/>
      <c r="ER1047" s="61"/>
      <c r="ES1047" s="61"/>
      <c r="EU1047" s="57"/>
      <c r="EV1047" s="53"/>
      <c r="EW1047" s="54"/>
      <c r="EX1047" s="53"/>
      <c r="EY1047" s="54"/>
      <c r="EZ1047" s="53"/>
      <c r="FA1047" s="53"/>
      <c r="FB1047" s="61"/>
      <c r="FC1047" s="68"/>
      <c r="FD1047" s="68"/>
      <c r="FE1047" s="70"/>
      <c r="FF1047" s="61"/>
      <c r="FH1047" s="53"/>
      <c r="FI1047" s="53"/>
      <c r="FJ1047" s="53"/>
      <c r="FL1047" s="53"/>
      <c r="FN1047" s="53"/>
      <c r="GM1047" s="61"/>
    </row>
    <row r="1048" spans="119:195" x14ac:dyDescent="0.25">
      <c r="DO1048" s="39"/>
      <c r="DQ1048" s="53"/>
      <c r="DS1048" s="55"/>
      <c r="DU1048" s="59"/>
      <c r="DW1048" s="59"/>
      <c r="DY1048" s="59"/>
      <c r="EA1048" s="59"/>
      <c r="EC1048" s="54"/>
      <c r="EE1048" s="54"/>
      <c r="EG1048" s="54"/>
      <c r="EH1048" s="54"/>
      <c r="EI1048" s="54"/>
      <c r="EJ1048" s="54"/>
      <c r="EK1048" s="54"/>
      <c r="EL1048" s="53"/>
      <c r="EN1048" s="60"/>
      <c r="EO1048" s="55"/>
      <c r="EP1048" s="74"/>
      <c r="ER1048" s="61"/>
      <c r="ES1048" s="61"/>
      <c r="EU1048" s="57"/>
      <c r="EV1048" s="53"/>
      <c r="EW1048" s="54"/>
      <c r="EX1048" s="53"/>
      <c r="EY1048" s="54"/>
      <c r="EZ1048" s="53"/>
      <c r="FA1048" s="53"/>
      <c r="FB1048" s="61"/>
      <c r="FC1048" s="68"/>
      <c r="FD1048" s="68"/>
      <c r="FE1048" s="70"/>
      <c r="FF1048" s="61"/>
      <c r="FH1048" s="53"/>
      <c r="FI1048" s="53"/>
      <c r="FJ1048" s="53"/>
      <c r="FL1048" s="53"/>
      <c r="FN1048" s="53"/>
      <c r="GM1048" s="61"/>
    </row>
    <row r="1049" spans="119:195" x14ac:dyDescent="0.25">
      <c r="DO1049" s="39"/>
      <c r="DQ1049" s="53"/>
      <c r="DS1049" s="55"/>
      <c r="DU1049" s="59"/>
      <c r="DW1049" s="59"/>
      <c r="DY1049" s="59"/>
      <c r="EA1049" s="59"/>
      <c r="EC1049" s="54"/>
      <c r="EE1049" s="54"/>
      <c r="EG1049" s="54"/>
      <c r="EH1049" s="54"/>
      <c r="EI1049" s="54"/>
      <c r="EJ1049" s="54"/>
      <c r="EK1049" s="54"/>
      <c r="EL1049" s="53"/>
      <c r="EN1049" s="60"/>
      <c r="EO1049" s="55"/>
      <c r="EP1049" s="74"/>
      <c r="ER1049" s="61"/>
      <c r="ES1049" s="61"/>
      <c r="EU1049" s="57"/>
      <c r="EV1049" s="53"/>
      <c r="EW1049" s="54"/>
      <c r="EX1049" s="53"/>
      <c r="EY1049" s="54"/>
      <c r="EZ1049" s="53"/>
      <c r="FA1049" s="53"/>
      <c r="FB1049" s="61"/>
      <c r="FC1049" s="68"/>
      <c r="FD1049" s="68"/>
      <c r="FE1049" s="70"/>
      <c r="FF1049" s="61"/>
      <c r="FH1049" s="53"/>
      <c r="FI1049" s="53"/>
      <c r="FJ1049" s="53"/>
      <c r="FL1049" s="53"/>
      <c r="FN1049" s="53"/>
      <c r="GM1049" s="61"/>
    </row>
    <row r="1050" spans="119:195" x14ac:dyDescent="0.25">
      <c r="DO1050" s="39"/>
      <c r="DQ1050" s="53"/>
      <c r="DS1050" s="55"/>
      <c r="DU1050" s="59"/>
      <c r="DW1050" s="59"/>
      <c r="DY1050" s="59"/>
      <c r="EA1050" s="59"/>
      <c r="EC1050" s="54"/>
      <c r="EE1050" s="54"/>
      <c r="EG1050" s="54"/>
      <c r="EH1050" s="54"/>
      <c r="EI1050" s="54"/>
      <c r="EJ1050" s="54"/>
      <c r="EK1050" s="54"/>
      <c r="EL1050" s="53"/>
      <c r="EN1050" s="60"/>
      <c r="EO1050" s="55"/>
      <c r="EP1050" s="74"/>
      <c r="ER1050" s="61"/>
      <c r="ES1050" s="61"/>
      <c r="EU1050" s="57"/>
      <c r="EV1050" s="53"/>
      <c r="EW1050" s="54"/>
      <c r="EX1050" s="53"/>
      <c r="EY1050" s="54"/>
      <c r="EZ1050" s="53"/>
      <c r="FA1050" s="53"/>
      <c r="FB1050" s="61"/>
      <c r="FC1050" s="68"/>
      <c r="FD1050" s="68"/>
      <c r="FE1050" s="70"/>
      <c r="FF1050" s="61"/>
      <c r="FH1050" s="53"/>
      <c r="FI1050" s="53"/>
      <c r="FJ1050" s="53"/>
      <c r="FL1050" s="53"/>
      <c r="FN1050" s="53"/>
      <c r="GM1050" s="61"/>
    </row>
    <row r="1051" spans="119:195" x14ac:dyDescent="0.25">
      <c r="DO1051" s="39"/>
      <c r="DQ1051" s="53"/>
      <c r="DS1051" s="55"/>
      <c r="DU1051" s="59"/>
      <c r="DW1051" s="59"/>
      <c r="DY1051" s="59"/>
      <c r="EA1051" s="59"/>
      <c r="EC1051" s="54"/>
      <c r="EE1051" s="54"/>
      <c r="EG1051" s="54"/>
      <c r="EH1051" s="54"/>
      <c r="EI1051" s="54"/>
      <c r="EJ1051" s="54"/>
      <c r="EK1051" s="54"/>
      <c r="EL1051" s="53"/>
      <c r="EN1051" s="60"/>
      <c r="EO1051" s="55"/>
      <c r="EP1051" s="74"/>
      <c r="ER1051" s="61"/>
      <c r="ES1051" s="61"/>
      <c r="EU1051" s="57"/>
      <c r="EV1051" s="53"/>
      <c r="EW1051" s="54"/>
      <c r="EX1051" s="53"/>
      <c r="EY1051" s="54"/>
      <c r="EZ1051" s="53"/>
      <c r="FA1051" s="53"/>
      <c r="FB1051" s="61"/>
      <c r="FC1051" s="68"/>
      <c r="FD1051" s="68"/>
      <c r="FE1051" s="70"/>
      <c r="FF1051" s="61"/>
      <c r="FH1051" s="53"/>
      <c r="FI1051" s="53"/>
      <c r="FJ1051" s="53"/>
      <c r="FL1051" s="53"/>
      <c r="FN1051" s="53"/>
      <c r="GM1051" s="61"/>
    </row>
    <row r="1052" spans="119:195" x14ac:dyDescent="0.25">
      <c r="DO1052" s="39"/>
      <c r="DQ1052" s="53"/>
      <c r="DS1052" s="55"/>
      <c r="DU1052" s="59"/>
      <c r="DW1052" s="59"/>
      <c r="DY1052" s="59"/>
      <c r="EA1052" s="59"/>
      <c r="EC1052" s="54"/>
      <c r="EE1052" s="54"/>
      <c r="EG1052" s="54"/>
      <c r="EH1052" s="54"/>
      <c r="EI1052" s="54"/>
      <c r="EJ1052" s="54"/>
      <c r="EK1052" s="54"/>
      <c r="EL1052" s="53"/>
      <c r="EN1052" s="60"/>
      <c r="EO1052" s="55"/>
      <c r="EP1052" s="74"/>
      <c r="ER1052" s="61"/>
      <c r="ES1052" s="61"/>
      <c r="EU1052" s="57"/>
      <c r="EV1052" s="53"/>
      <c r="EW1052" s="54"/>
      <c r="EX1052" s="53"/>
      <c r="EY1052" s="54"/>
      <c r="EZ1052" s="53"/>
      <c r="FA1052" s="53"/>
      <c r="FB1052" s="61"/>
      <c r="FC1052" s="68"/>
      <c r="FD1052" s="68"/>
      <c r="FE1052" s="70"/>
      <c r="FF1052" s="61"/>
      <c r="FH1052" s="53"/>
      <c r="FI1052" s="53"/>
      <c r="FJ1052" s="53"/>
      <c r="FL1052" s="53"/>
      <c r="FN1052" s="53"/>
      <c r="GM1052" s="61"/>
    </row>
    <row r="1053" spans="119:195" x14ac:dyDescent="0.25">
      <c r="DO1053" s="39"/>
      <c r="DQ1053" s="53"/>
      <c r="DS1053" s="55"/>
      <c r="DU1053" s="59"/>
      <c r="DW1053" s="59"/>
      <c r="DY1053" s="59"/>
      <c r="EA1053" s="59"/>
      <c r="EC1053" s="54"/>
      <c r="EE1053" s="54"/>
      <c r="EG1053" s="54"/>
      <c r="EH1053" s="54"/>
      <c r="EI1053" s="54"/>
      <c r="EJ1053" s="54"/>
      <c r="EK1053" s="54"/>
      <c r="EL1053" s="53"/>
      <c r="EN1053" s="60"/>
      <c r="EO1053" s="55"/>
      <c r="EP1053" s="74"/>
      <c r="ER1053" s="61"/>
      <c r="ES1053" s="61"/>
      <c r="EU1053" s="57"/>
      <c r="EV1053" s="53"/>
      <c r="EW1053" s="54"/>
      <c r="EX1053" s="53"/>
      <c r="EY1053" s="54"/>
      <c r="EZ1053" s="53"/>
      <c r="FA1053" s="53"/>
      <c r="FB1053" s="61"/>
      <c r="FC1053" s="68"/>
      <c r="FD1053" s="68"/>
      <c r="FE1053" s="70"/>
      <c r="FF1053" s="61"/>
      <c r="FH1053" s="53"/>
      <c r="FI1053" s="53"/>
      <c r="FJ1053" s="53"/>
      <c r="FL1053" s="53"/>
      <c r="FN1053" s="53"/>
      <c r="GM1053" s="61"/>
    </row>
    <row r="1054" spans="119:195" x14ac:dyDescent="0.25">
      <c r="DO1054" s="39"/>
      <c r="DQ1054" s="53"/>
      <c r="DS1054" s="55"/>
      <c r="DU1054" s="59"/>
      <c r="DW1054" s="59"/>
      <c r="DY1054" s="59"/>
      <c r="EA1054" s="59"/>
      <c r="EC1054" s="54"/>
      <c r="EE1054" s="54"/>
      <c r="EG1054" s="54"/>
      <c r="EH1054" s="54"/>
      <c r="EI1054" s="54"/>
      <c r="EJ1054" s="54"/>
      <c r="EK1054" s="54"/>
      <c r="EL1054" s="53"/>
      <c r="EN1054" s="60"/>
      <c r="EO1054" s="55"/>
      <c r="EP1054" s="74"/>
      <c r="ER1054" s="61"/>
      <c r="ES1054" s="61"/>
      <c r="EU1054" s="57"/>
      <c r="EV1054" s="53"/>
      <c r="EW1054" s="54"/>
      <c r="EX1054" s="53"/>
      <c r="EY1054" s="54"/>
      <c r="EZ1054" s="53"/>
      <c r="FA1054" s="53"/>
      <c r="FB1054" s="61"/>
      <c r="FC1054" s="68"/>
      <c r="FD1054" s="68"/>
      <c r="FE1054" s="70"/>
      <c r="FF1054" s="61"/>
      <c r="FH1054" s="53"/>
      <c r="FI1054" s="53"/>
      <c r="FJ1054" s="53"/>
      <c r="FL1054" s="53"/>
      <c r="FN1054" s="53"/>
      <c r="GM1054" s="61"/>
    </row>
    <row r="1055" spans="119:195" x14ac:dyDescent="0.25">
      <c r="DO1055" s="39"/>
      <c r="DQ1055" s="53"/>
      <c r="DS1055" s="55"/>
      <c r="DU1055" s="59"/>
      <c r="DW1055" s="59"/>
      <c r="DY1055" s="59"/>
      <c r="EA1055" s="59"/>
      <c r="EC1055" s="54"/>
      <c r="EE1055" s="54"/>
      <c r="EG1055" s="54"/>
      <c r="EH1055" s="54"/>
      <c r="EI1055" s="54"/>
      <c r="EJ1055" s="54"/>
      <c r="EK1055" s="54"/>
      <c r="EL1055" s="53"/>
      <c r="EN1055" s="60"/>
      <c r="EO1055" s="55"/>
      <c r="EP1055" s="74"/>
      <c r="ER1055" s="61"/>
      <c r="ES1055" s="61"/>
      <c r="EU1055" s="57"/>
      <c r="EV1055" s="53"/>
      <c r="EW1055" s="54"/>
      <c r="EX1055" s="53"/>
      <c r="EY1055" s="54"/>
      <c r="EZ1055" s="53"/>
      <c r="FA1055" s="53"/>
      <c r="FB1055" s="61"/>
      <c r="FC1055" s="68"/>
      <c r="FD1055" s="68"/>
      <c r="FE1055" s="70"/>
      <c r="FF1055" s="61"/>
      <c r="FH1055" s="53"/>
      <c r="FI1055" s="53"/>
      <c r="FJ1055" s="53"/>
      <c r="FL1055" s="53"/>
      <c r="FN1055" s="53"/>
      <c r="GM1055" s="61"/>
    </row>
    <row r="1056" spans="119:195" x14ac:dyDescent="0.25">
      <c r="DO1056" s="39"/>
      <c r="DQ1056" s="53"/>
      <c r="DS1056" s="55"/>
      <c r="DU1056" s="59"/>
      <c r="DW1056" s="59"/>
      <c r="DY1056" s="59"/>
      <c r="EA1056" s="59"/>
      <c r="EC1056" s="54"/>
      <c r="EE1056" s="54"/>
      <c r="EG1056" s="54"/>
      <c r="EH1056" s="54"/>
      <c r="EI1056" s="54"/>
      <c r="EJ1056" s="54"/>
      <c r="EK1056" s="54"/>
      <c r="EL1056" s="53"/>
      <c r="EN1056" s="60"/>
      <c r="EO1056" s="55"/>
      <c r="EP1056" s="74"/>
      <c r="ER1056" s="61"/>
      <c r="ES1056" s="61"/>
      <c r="EU1056" s="57"/>
      <c r="EV1056" s="53"/>
      <c r="EW1056" s="54"/>
      <c r="EX1056" s="53"/>
      <c r="EY1056" s="54"/>
      <c r="EZ1056" s="53"/>
      <c r="FA1056" s="53"/>
      <c r="FB1056" s="61"/>
      <c r="FC1056" s="68"/>
      <c r="FD1056" s="68"/>
      <c r="FE1056" s="70"/>
      <c r="FF1056" s="61"/>
      <c r="FH1056" s="53"/>
      <c r="FI1056" s="53"/>
      <c r="FJ1056" s="53"/>
      <c r="FL1056" s="53"/>
      <c r="FN1056" s="53"/>
      <c r="GM1056" s="61"/>
    </row>
    <row r="1057" spans="119:195" x14ac:dyDescent="0.25">
      <c r="DO1057" s="39"/>
      <c r="DQ1057" s="53"/>
      <c r="DS1057" s="55"/>
      <c r="DU1057" s="59"/>
      <c r="DW1057" s="59"/>
      <c r="DY1057" s="59"/>
      <c r="EA1057" s="59"/>
      <c r="EC1057" s="54"/>
      <c r="EE1057" s="54"/>
      <c r="EG1057" s="54"/>
      <c r="EH1057" s="54"/>
      <c r="EI1057" s="54"/>
      <c r="EJ1057" s="54"/>
      <c r="EK1057" s="54"/>
      <c r="EL1057" s="53"/>
      <c r="EN1057" s="60"/>
      <c r="EO1057" s="55"/>
      <c r="EP1057" s="74"/>
      <c r="ER1057" s="61"/>
      <c r="ES1057" s="61"/>
      <c r="EU1057" s="57"/>
      <c r="EV1057" s="53"/>
      <c r="EW1057" s="54"/>
      <c r="EX1057" s="53"/>
      <c r="EY1057" s="54"/>
      <c r="EZ1057" s="53"/>
      <c r="FA1057" s="53"/>
      <c r="FB1057" s="61"/>
      <c r="FC1057" s="68"/>
      <c r="FD1057" s="68"/>
      <c r="FE1057" s="70"/>
      <c r="FF1057" s="61"/>
      <c r="FH1057" s="53"/>
      <c r="FI1057" s="53"/>
      <c r="FJ1057" s="53"/>
      <c r="FL1057" s="53"/>
      <c r="FN1057" s="53"/>
      <c r="GM1057" s="61"/>
    </row>
    <row r="1058" spans="119:195" x14ac:dyDescent="0.25">
      <c r="DO1058" s="39"/>
      <c r="DQ1058" s="53"/>
      <c r="DS1058" s="55"/>
      <c r="DU1058" s="59"/>
      <c r="DW1058" s="59"/>
      <c r="DY1058" s="59"/>
      <c r="EA1058" s="59"/>
      <c r="EC1058" s="54"/>
      <c r="EE1058" s="54"/>
      <c r="EG1058" s="54"/>
      <c r="EH1058" s="54"/>
      <c r="EI1058" s="54"/>
      <c r="EJ1058" s="54"/>
      <c r="EK1058" s="54"/>
      <c r="EL1058" s="53"/>
      <c r="EN1058" s="60"/>
      <c r="EO1058" s="55"/>
      <c r="EP1058" s="74"/>
      <c r="ER1058" s="61"/>
      <c r="ES1058" s="61"/>
      <c r="EU1058" s="57"/>
      <c r="EV1058" s="53"/>
      <c r="EW1058" s="54"/>
      <c r="EX1058" s="53"/>
      <c r="EY1058" s="54"/>
      <c r="EZ1058" s="53"/>
      <c r="FA1058" s="53"/>
      <c r="FB1058" s="61"/>
      <c r="FC1058" s="68"/>
      <c r="FD1058" s="68"/>
      <c r="FE1058" s="70"/>
      <c r="FF1058" s="61"/>
      <c r="FH1058" s="53"/>
      <c r="FI1058" s="53"/>
      <c r="FJ1058" s="53"/>
      <c r="FL1058" s="53"/>
      <c r="FN1058" s="53"/>
      <c r="GM1058" s="61"/>
    </row>
    <row r="1059" spans="119:195" x14ac:dyDescent="0.25">
      <c r="DO1059" s="39"/>
      <c r="DQ1059" s="53"/>
      <c r="DS1059" s="55"/>
      <c r="DU1059" s="59"/>
      <c r="DW1059" s="59"/>
      <c r="DY1059" s="59"/>
      <c r="EA1059" s="59"/>
      <c r="EC1059" s="54"/>
      <c r="EE1059" s="54"/>
      <c r="EG1059" s="54"/>
      <c r="EH1059" s="54"/>
      <c r="EI1059" s="54"/>
      <c r="EJ1059" s="54"/>
      <c r="EK1059" s="54"/>
      <c r="EL1059" s="53"/>
      <c r="EN1059" s="60"/>
      <c r="EO1059" s="55"/>
      <c r="EP1059" s="74"/>
      <c r="ER1059" s="61"/>
      <c r="ES1059" s="61"/>
      <c r="EU1059" s="57"/>
      <c r="EV1059" s="53"/>
      <c r="EW1059" s="54"/>
      <c r="EX1059" s="53"/>
      <c r="EY1059" s="54"/>
      <c r="EZ1059" s="53"/>
      <c r="FA1059" s="53"/>
      <c r="FB1059" s="61"/>
      <c r="FC1059" s="68"/>
      <c r="FD1059" s="68"/>
      <c r="FE1059" s="70"/>
      <c r="FF1059" s="61"/>
      <c r="FH1059" s="53"/>
      <c r="FI1059" s="53"/>
      <c r="FJ1059" s="53"/>
      <c r="FL1059" s="53"/>
      <c r="FN1059" s="53"/>
      <c r="GM1059" s="61"/>
    </row>
    <row r="1060" spans="119:195" x14ac:dyDescent="0.25">
      <c r="DO1060" s="39"/>
      <c r="DQ1060" s="53"/>
      <c r="DS1060" s="55"/>
      <c r="DU1060" s="59"/>
      <c r="DW1060" s="59"/>
      <c r="DY1060" s="59"/>
      <c r="EA1060" s="59"/>
      <c r="EC1060" s="54"/>
      <c r="EE1060" s="54"/>
      <c r="EG1060" s="54"/>
      <c r="EH1060" s="54"/>
      <c r="EI1060" s="54"/>
      <c r="EJ1060" s="54"/>
      <c r="EK1060" s="54"/>
      <c r="EL1060" s="53"/>
      <c r="EN1060" s="60"/>
      <c r="EO1060" s="55"/>
      <c r="EP1060" s="74"/>
      <c r="ER1060" s="61"/>
      <c r="ES1060" s="61"/>
      <c r="EU1060" s="57"/>
      <c r="EV1060" s="53"/>
      <c r="EW1060" s="54"/>
      <c r="EX1060" s="53"/>
      <c r="EY1060" s="54"/>
      <c r="EZ1060" s="53"/>
      <c r="FA1060" s="53"/>
      <c r="FB1060" s="61"/>
      <c r="FC1060" s="68"/>
      <c r="FD1060" s="68"/>
      <c r="FE1060" s="70"/>
      <c r="FF1060" s="61"/>
      <c r="FH1060" s="53"/>
      <c r="FI1060" s="53"/>
      <c r="FJ1060" s="53"/>
      <c r="FL1060" s="53"/>
      <c r="FN1060" s="53"/>
      <c r="GM1060" s="61"/>
    </row>
    <row r="1061" spans="119:195" x14ac:dyDescent="0.25">
      <c r="DO1061" s="39"/>
      <c r="DQ1061" s="53"/>
      <c r="DS1061" s="55"/>
      <c r="DU1061" s="59"/>
      <c r="DW1061" s="59"/>
      <c r="DY1061" s="59"/>
      <c r="EA1061" s="59"/>
      <c r="EC1061" s="54"/>
      <c r="EE1061" s="54"/>
      <c r="EG1061" s="54"/>
      <c r="EH1061" s="54"/>
      <c r="EI1061" s="54"/>
      <c r="EJ1061" s="54"/>
      <c r="EK1061" s="54"/>
      <c r="EL1061" s="53"/>
      <c r="EN1061" s="60"/>
      <c r="EO1061" s="55"/>
      <c r="EP1061" s="74"/>
      <c r="ER1061" s="61"/>
      <c r="ES1061" s="61"/>
      <c r="EU1061" s="57"/>
      <c r="EV1061" s="53"/>
      <c r="EW1061" s="54"/>
      <c r="EX1061" s="53"/>
      <c r="EY1061" s="54"/>
      <c r="EZ1061" s="53"/>
      <c r="FA1061" s="53"/>
      <c r="FB1061" s="61"/>
      <c r="FC1061" s="68"/>
      <c r="FD1061" s="68"/>
      <c r="FE1061" s="70"/>
      <c r="FF1061" s="61"/>
      <c r="FH1061" s="53"/>
      <c r="FI1061" s="53"/>
      <c r="FJ1061" s="53"/>
      <c r="FL1061" s="53"/>
      <c r="FN1061" s="53"/>
      <c r="GM1061" s="61"/>
    </row>
    <row r="1062" spans="119:195" x14ac:dyDescent="0.25">
      <c r="DO1062" s="39"/>
      <c r="DQ1062" s="53"/>
      <c r="DS1062" s="55"/>
      <c r="DU1062" s="59"/>
      <c r="DW1062" s="59"/>
      <c r="DY1062" s="59"/>
      <c r="EA1062" s="59"/>
      <c r="EC1062" s="54"/>
      <c r="EE1062" s="54"/>
      <c r="EG1062" s="54"/>
      <c r="EH1062" s="54"/>
      <c r="EI1062" s="54"/>
      <c r="EJ1062" s="54"/>
      <c r="EK1062" s="54"/>
      <c r="EL1062" s="53"/>
      <c r="EN1062" s="60"/>
      <c r="EO1062" s="55"/>
      <c r="EP1062" s="74"/>
      <c r="ER1062" s="61"/>
      <c r="ES1062" s="61"/>
      <c r="EU1062" s="57"/>
      <c r="EV1062" s="53"/>
      <c r="EW1062" s="54"/>
      <c r="EX1062" s="53"/>
      <c r="EY1062" s="54"/>
      <c r="EZ1062" s="53"/>
      <c r="FA1062" s="53"/>
      <c r="FB1062" s="61"/>
      <c r="FC1062" s="68"/>
      <c r="FD1062" s="68"/>
      <c r="FE1062" s="70"/>
      <c r="FF1062" s="61"/>
      <c r="FH1062" s="53"/>
      <c r="FI1062" s="53"/>
      <c r="FJ1062" s="53"/>
      <c r="FL1062" s="53"/>
      <c r="FN1062" s="53"/>
      <c r="GM1062" s="61"/>
    </row>
    <row r="1063" spans="119:195" x14ac:dyDescent="0.25">
      <c r="DO1063" s="39"/>
      <c r="DQ1063" s="53"/>
      <c r="DS1063" s="55"/>
      <c r="DU1063" s="59"/>
      <c r="DW1063" s="59"/>
      <c r="DY1063" s="59"/>
      <c r="EA1063" s="59"/>
      <c r="EC1063" s="54"/>
      <c r="EE1063" s="54"/>
      <c r="EG1063" s="54"/>
      <c r="EH1063" s="54"/>
      <c r="EI1063" s="54"/>
      <c r="EJ1063" s="54"/>
      <c r="EK1063" s="54"/>
      <c r="EL1063" s="53"/>
      <c r="EN1063" s="60"/>
      <c r="EO1063" s="55"/>
      <c r="EP1063" s="74"/>
      <c r="ER1063" s="61"/>
      <c r="ES1063" s="61"/>
      <c r="EU1063" s="57"/>
      <c r="EV1063" s="53"/>
      <c r="EW1063" s="54"/>
      <c r="EX1063" s="53"/>
      <c r="EY1063" s="54"/>
      <c r="EZ1063" s="53"/>
      <c r="FA1063" s="53"/>
      <c r="FB1063" s="61"/>
      <c r="FC1063" s="68"/>
      <c r="FD1063" s="68"/>
      <c r="FE1063" s="70"/>
      <c r="FF1063" s="61"/>
      <c r="FH1063" s="53"/>
      <c r="FI1063" s="53"/>
      <c r="FJ1063" s="53"/>
      <c r="FL1063" s="53"/>
      <c r="FN1063" s="53"/>
      <c r="GM1063" s="61"/>
    </row>
    <row r="1064" spans="119:195" x14ac:dyDescent="0.25">
      <c r="DO1064" s="39"/>
      <c r="DQ1064" s="53"/>
      <c r="DS1064" s="55"/>
      <c r="DU1064" s="59"/>
      <c r="DW1064" s="59"/>
      <c r="DY1064" s="59"/>
      <c r="EA1064" s="59"/>
      <c r="EC1064" s="54"/>
      <c r="EE1064" s="54"/>
      <c r="EG1064" s="54"/>
      <c r="EH1064" s="54"/>
      <c r="EI1064" s="54"/>
      <c r="EJ1064" s="54"/>
      <c r="EK1064" s="54"/>
      <c r="EL1064" s="53"/>
      <c r="EN1064" s="60"/>
      <c r="EO1064" s="55"/>
      <c r="EP1064" s="74"/>
      <c r="ER1064" s="61"/>
      <c r="ES1064" s="61"/>
      <c r="EU1064" s="57"/>
      <c r="EV1064" s="53"/>
      <c r="EW1064" s="54"/>
      <c r="EX1064" s="53"/>
      <c r="EY1064" s="54"/>
      <c r="EZ1064" s="53"/>
      <c r="FA1064" s="53"/>
      <c r="FB1064" s="61"/>
      <c r="FC1064" s="68"/>
      <c r="FD1064" s="68"/>
      <c r="FE1064" s="70"/>
      <c r="FF1064" s="61"/>
      <c r="FH1064" s="53"/>
      <c r="FI1064" s="53"/>
      <c r="FJ1064" s="53"/>
      <c r="FL1064" s="53"/>
      <c r="FN1064" s="53"/>
      <c r="GM1064" s="61"/>
    </row>
    <row r="1065" spans="119:195" x14ac:dyDescent="0.25">
      <c r="DO1065" s="39"/>
      <c r="DQ1065" s="53"/>
      <c r="DS1065" s="55"/>
      <c r="DU1065" s="59"/>
      <c r="DW1065" s="59"/>
      <c r="DY1065" s="59"/>
      <c r="EA1065" s="59"/>
      <c r="EC1065" s="54"/>
      <c r="EE1065" s="54"/>
      <c r="EG1065" s="54"/>
      <c r="EH1065" s="54"/>
      <c r="EI1065" s="54"/>
      <c r="EJ1065" s="54"/>
      <c r="EK1065" s="54"/>
      <c r="EL1065" s="53"/>
      <c r="EN1065" s="60"/>
      <c r="EO1065" s="55"/>
      <c r="EP1065" s="74"/>
      <c r="ER1065" s="61"/>
      <c r="ES1065" s="61"/>
      <c r="EU1065" s="57"/>
      <c r="EV1065" s="53"/>
      <c r="EW1065" s="54"/>
      <c r="EX1065" s="53"/>
      <c r="EY1065" s="54"/>
      <c r="EZ1065" s="53"/>
      <c r="FA1065" s="53"/>
      <c r="FB1065" s="61"/>
      <c r="FC1065" s="68"/>
      <c r="FD1065" s="68"/>
      <c r="FE1065" s="70"/>
      <c r="FF1065" s="61"/>
      <c r="FH1065" s="53"/>
      <c r="FI1065" s="53"/>
      <c r="FJ1065" s="53"/>
      <c r="FL1065" s="53"/>
      <c r="FN1065" s="53"/>
      <c r="GM1065" s="61"/>
    </row>
    <row r="1066" spans="119:195" x14ac:dyDescent="0.25">
      <c r="DO1066" s="39"/>
      <c r="DQ1066" s="53"/>
      <c r="DS1066" s="55"/>
      <c r="DU1066" s="59"/>
      <c r="DW1066" s="59"/>
      <c r="DY1066" s="59"/>
      <c r="EA1066" s="59"/>
      <c r="EC1066" s="54"/>
      <c r="EE1066" s="54"/>
      <c r="EG1066" s="54"/>
      <c r="EH1066" s="54"/>
      <c r="EI1066" s="54"/>
      <c r="EJ1066" s="54"/>
      <c r="EK1066" s="54"/>
      <c r="EL1066" s="53"/>
      <c r="EN1066" s="60"/>
      <c r="EO1066" s="55"/>
      <c r="EP1066" s="74"/>
      <c r="ER1066" s="61"/>
      <c r="ES1066" s="61"/>
      <c r="EU1066" s="57"/>
      <c r="EV1066" s="53"/>
      <c r="EW1066" s="54"/>
      <c r="EX1066" s="53"/>
      <c r="EY1066" s="54"/>
      <c r="EZ1066" s="53"/>
      <c r="FA1066" s="53"/>
      <c r="FB1066" s="61"/>
      <c r="FC1066" s="68"/>
      <c r="FD1066" s="68"/>
      <c r="FE1066" s="70"/>
      <c r="FF1066" s="61"/>
      <c r="FH1066" s="53"/>
      <c r="FI1066" s="53"/>
      <c r="FJ1066" s="53"/>
      <c r="FL1066" s="53"/>
      <c r="FN1066" s="53"/>
      <c r="GM1066" s="61"/>
    </row>
    <row r="1067" spans="119:195" x14ac:dyDescent="0.25">
      <c r="DO1067" s="39"/>
      <c r="DQ1067" s="53"/>
      <c r="DS1067" s="55"/>
      <c r="DU1067" s="59"/>
      <c r="DW1067" s="59"/>
      <c r="DY1067" s="59"/>
      <c r="EA1067" s="59"/>
      <c r="EC1067" s="54"/>
      <c r="EE1067" s="54"/>
      <c r="EG1067" s="54"/>
      <c r="EH1067" s="54"/>
      <c r="EI1067" s="54"/>
      <c r="EJ1067" s="54"/>
      <c r="EK1067" s="54"/>
      <c r="EL1067" s="53"/>
      <c r="EN1067" s="60"/>
      <c r="EO1067" s="55"/>
      <c r="EP1067" s="74"/>
      <c r="ER1067" s="61"/>
      <c r="ES1067" s="61"/>
      <c r="EU1067" s="57"/>
      <c r="EV1067" s="53"/>
      <c r="EW1067" s="54"/>
      <c r="EX1067" s="53"/>
      <c r="EY1067" s="54"/>
      <c r="EZ1067" s="53"/>
      <c r="FA1067" s="53"/>
      <c r="FB1067" s="61"/>
      <c r="FC1067" s="68"/>
      <c r="FD1067" s="68"/>
      <c r="FE1067" s="70"/>
      <c r="FF1067" s="61"/>
      <c r="FH1067" s="53"/>
      <c r="FI1067" s="53"/>
      <c r="FJ1067" s="53"/>
      <c r="FL1067" s="53"/>
      <c r="FN1067" s="53"/>
      <c r="GM1067" s="61"/>
    </row>
    <row r="1068" spans="119:195" x14ac:dyDescent="0.25">
      <c r="DO1068" s="39"/>
      <c r="DQ1068" s="53"/>
      <c r="DS1068" s="55"/>
      <c r="DU1068" s="59"/>
      <c r="DW1068" s="59"/>
      <c r="DY1068" s="59"/>
      <c r="EA1068" s="59"/>
      <c r="EC1068" s="54"/>
      <c r="EE1068" s="54"/>
      <c r="EG1068" s="54"/>
      <c r="EH1068" s="54"/>
      <c r="EI1068" s="54"/>
      <c r="EJ1068" s="54"/>
      <c r="EK1068" s="54"/>
      <c r="EL1068" s="53"/>
      <c r="EN1068" s="60"/>
      <c r="EO1068" s="55"/>
      <c r="EP1068" s="74"/>
      <c r="ER1068" s="61"/>
      <c r="ES1068" s="61"/>
      <c r="EU1068" s="57"/>
      <c r="EV1068" s="53"/>
      <c r="EW1068" s="54"/>
      <c r="EX1068" s="53"/>
      <c r="EY1068" s="54"/>
      <c r="EZ1068" s="53"/>
      <c r="FA1068" s="53"/>
      <c r="FB1068" s="61"/>
      <c r="FC1068" s="68"/>
      <c r="FD1068" s="68"/>
      <c r="FE1068" s="70"/>
      <c r="FF1068" s="61"/>
      <c r="FH1068" s="53"/>
      <c r="FI1068" s="53"/>
      <c r="FJ1068" s="53"/>
      <c r="FL1068" s="53"/>
      <c r="FN1068" s="53"/>
      <c r="GM1068" s="61"/>
    </row>
    <row r="1069" spans="119:195" x14ac:dyDescent="0.25">
      <c r="DO1069" s="39"/>
      <c r="DQ1069" s="53"/>
      <c r="DS1069" s="55"/>
      <c r="DU1069" s="59"/>
      <c r="DW1069" s="59"/>
      <c r="DY1069" s="59"/>
      <c r="EA1069" s="59"/>
      <c r="EC1069" s="54"/>
      <c r="EE1069" s="54"/>
      <c r="EG1069" s="54"/>
      <c r="EH1069" s="54"/>
      <c r="EI1069" s="54"/>
      <c r="EJ1069" s="54"/>
      <c r="EK1069" s="54"/>
      <c r="EL1069" s="53"/>
      <c r="EN1069" s="60"/>
      <c r="EO1069" s="55"/>
      <c r="EP1069" s="74"/>
      <c r="ER1069" s="61"/>
      <c r="ES1069" s="61"/>
      <c r="EU1069" s="57"/>
      <c r="EV1069" s="53"/>
      <c r="EW1069" s="54"/>
      <c r="EX1069" s="53"/>
      <c r="EY1069" s="54"/>
      <c r="EZ1069" s="53"/>
      <c r="FA1069" s="53"/>
      <c r="FB1069" s="61"/>
      <c r="FC1069" s="68"/>
      <c r="FD1069" s="68"/>
      <c r="FE1069" s="70"/>
      <c r="FF1069" s="61"/>
      <c r="FH1069" s="53"/>
      <c r="FI1069" s="53"/>
      <c r="FJ1069" s="53"/>
      <c r="FL1069" s="53"/>
      <c r="FN1069" s="53"/>
      <c r="GM1069" s="61"/>
    </row>
    <row r="1070" spans="119:195" x14ac:dyDescent="0.25">
      <c r="DO1070" s="39"/>
      <c r="DQ1070" s="53"/>
      <c r="DS1070" s="55"/>
      <c r="DU1070" s="59"/>
      <c r="DW1070" s="59"/>
      <c r="DY1070" s="59"/>
      <c r="EA1070" s="59"/>
      <c r="EC1070" s="54"/>
      <c r="EE1070" s="54"/>
      <c r="EG1070" s="54"/>
      <c r="EH1070" s="54"/>
      <c r="EI1070" s="54"/>
      <c r="EJ1070" s="54"/>
      <c r="EK1070" s="54"/>
      <c r="EL1070" s="53"/>
      <c r="EN1070" s="60"/>
      <c r="EO1070" s="55"/>
      <c r="EP1070" s="74"/>
      <c r="ER1070" s="61"/>
      <c r="ES1070" s="61"/>
      <c r="EU1070" s="57"/>
      <c r="EV1070" s="53"/>
      <c r="EW1070" s="54"/>
      <c r="EX1070" s="53"/>
      <c r="EY1070" s="54"/>
      <c r="EZ1070" s="53"/>
      <c r="FA1070" s="53"/>
      <c r="FB1070" s="61"/>
      <c r="FC1070" s="68"/>
      <c r="FD1070" s="68"/>
      <c r="FE1070" s="70"/>
      <c r="FF1070" s="61"/>
      <c r="FH1070" s="53"/>
      <c r="FI1070" s="53"/>
      <c r="FJ1070" s="53"/>
      <c r="FL1070" s="53"/>
      <c r="FN1070" s="53"/>
      <c r="GM1070" s="61"/>
    </row>
    <row r="1071" spans="119:195" x14ac:dyDescent="0.25">
      <c r="DO1071" s="39"/>
      <c r="DQ1071" s="53"/>
      <c r="DS1071" s="55"/>
      <c r="DU1071" s="59"/>
      <c r="DW1071" s="59"/>
      <c r="DY1071" s="59"/>
      <c r="EA1071" s="59"/>
      <c r="EC1071" s="54"/>
      <c r="EE1071" s="54"/>
      <c r="EG1071" s="54"/>
      <c r="EH1071" s="54"/>
      <c r="EI1071" s="54"/>
      <c r="EJ1071" s="54"/>
      <c r="EK1071" s="54"/>
      <c r="EL1071" s="53"/>
      <c r="EN1071" s="60"/>
      <c r="EO1071" s="55"/>
      <c r="EP1071" s="74"/>
      <c r="ER1071" s="61"/>
      <c r="ES1071" s="61"/>
      <c r="EU1071" s="57"/>
      <c r="EV1071" s="53"/>
      <c r="EW1071" s="54"/>
      <c r="EX1071" s="53"/>
      <c r="EY1071" s="54"/>
      <c r="EZ1071" s="53"/>
      <c r="FA1071" s="53"/>
      <c r="FB1071" s="61"/>
      <c r="FC1071" s="68"/>
      <c r="FD1071" s="68"/>
      <c r="FE1071" s="70"/>
      <c r="FF1071" s="61"/>
      <c r="FH1071" s="53"/>
      <c r="FI1071" s="53"/>
      <c r="FJ1071" s="53"/>
      <c r="FL1071" s="53"/>
      <c r="FN1071" s="53"/>
      <c r="GM1071" s="61"/>
    </row>
    <row r="1072" spans="119:195" x14ac:dyDescent="0.25">
      <c r="DO1072" s="39"/>
      <c r="DQ1072" s="53"/>
      <c r="DS1072" s="55"/>
      <c r="DU1072" s="59"/>
      <c r="DW1072" s="59"/>
      <c r="DY1072" s="59"/>
      <c r="EA1072" s="59"/>
      <c r="EC1072" s="54"/>
      <c r="EE1072" s="54"/>
      <c r="EG1072" s="54"/>
      <c r="EH1072" s="54"/>
      <c r="EI1072" s="54"/>
      <c r="EJ1072" s="54"/>
      <c r="EK1072" s="54"/>
      <c r="EL1072" s="53"/>
      <c r="EN1072" s="60"/>
      <c r="EO1072" s="55"/>
      <c r="EP1072" s="74"/>
      <c r="ER1072" s="61"/>
      <c r="ES1072" s="61"/>
      <c r="EU1072" s="57"/>
      <c r="EV1072" s="53"/>
      <c r="EW1072" s="54"/>
      <c r="EX1072" s="53"/>
      <c r="EY1072" s="54"/>
      <c r="EZ1072" s="53"/>
      <c r="FA1072" s="53"/>
      <c r="FB1072" s="61"/>
      <c r="FC1072" s="68"/>
      <c r="FD1072" s="68"/>
      <c r="FE1072" s="70"/>
      <c r="FF1072" s="61"/>
      <c r="FH1072" s="53"/>
      <c r="FI1072" s="53"/>
      <c r="FJ1072" s="53"/>
      <c r="FL1072" s="53"/>
      <c r="FN1072" s="53"/>
      <c r="GM1072" s="61"/>
    </row>
    <row r="1073" spans="119:195" x14ac:dyDescent="0.25">
      <c r="DO1073" s="39"/>
      <c r="DQ1073" s="53"/>
      <c r="DS1073" s="55"/>
      <c r="DU1073" s="59"/>
      <c r="DW1073" s="59"/>
      <c r="DY1073" s="59"/>
      <c r="EA1073" s="59"/>
      <c r="EC1073" s="54"/>
      <c r="EE1073" s="54"/>
      <c r="EG1073" s="54"/>
      <c r="EH1073" s="54"/>
      <c r="EI1073" s="54"/>
      <c r="EJ1073" s="54"/>
      <c r="EK1073" s="54"/>
      <c r="EL1073" s="53"/>
      <c r="EN1073" s="60"/>
      <c r="EO1073" s="55"/>
      <c r="EP1073" s="74"/>
      <c r="ER1073" s="61"/>
      <c r="ES1073" s="61"/>
      <c r="EU1073" s="57"/>
      <c r="EV1073" s="53"/>
      <c r="EW1073" s="54"/>
      <c r="EX1073" s="53"/>
      <c r="EY1073" s="54"/>
      <c r="EZ1073" s="53"/>
      <c r="FA1073" s="53"/>
      <c r="FB1073" s="61"/>
      <c r="FC1073" s="68"/>
      <c r="FD1073" s="68"/>
      <c r="FE1073" s="70"/>
      <c r="FF1073" s="61"/>
      <c r="FH1073" s="53"/>
      <c r="FI1073" s="53"/>
      <c r="FJ1073" s="53"/>
      <c r="FL1073" s="53"/>
      <c r="FN1073" s="53"/>
      <c r="GM1073" s="61"/>
    </row>
    <row r="1074" spans="119:195" x14ac:dyDescent="0.25">
      <c r="DO1074" s="39"/>
      <c r="DQ1074" s="53"/>
      <c r="DS1074" s="55"/>
      <c r="DU1074" s="59"/>
      <c r="DW1074" s="59"/>
      <c r="DY1074" s="59"/>
      <c r="EA1074" s="59"/>
      <c r="EC1074" s="54"/>
      <c r="EE1074" s="54"/>
      <c r="EG1074" s="54"/>
      <c r="EH1074" s="54"/>
      <c r="EI1074" s="54"/>
      <c r="EJ1074" s="54"/>
      <c r="EK1074" s="54"/>
      <c r="EL1074" s="53"/>
      <c r="EN1074" s="60"/>
      <c r="EO1074" s="55"/>
      <c r="EP1074" s="74"/>
      <c r="ER1074" s="61"/>
      <c r="ES1074" s="61"/>
      <c r="EU1074" s="57"/>
      <c r="EV1074" s="53"/>
      <c r="EW1074" s="54"/>
      <c r="EX1074" s="53"/>
      <c r="EY1074" s="54"/>
      <c r="EZ1074" s="53"/>
      <c r="FA1074" s="53"/>
      <c r="FB1074" s="61"/>
      <c r="FC1074" s="68"/>
      <c r="FD1074" s="68"/>
      <c r="FE1074" s="70"/>
      <c r="FF1074" s="61"/>
      <c r="FH1074" s="53"/>
      <c r="FI1074" s="53"/>
      <c r="FJ1074" s="53"/>
      <c r="FL1074" s="53"/>
      <c r="FN1074" s="53"/>
      <c r="GM1074" s="61"/>
    </row>
    <row r="1075" spans="119:195" x14ac:dyDescent="0.25">
      <c r="DO1075" s="39"/>
      <c r="DQ1075" s="53"/>
      <c r="DS1075" s="55"/>
      <c r="DU1075" s="59"/>
      <c r="DW1075" s="59"/>
      <c r="DY1075" s="59"/>
      <c r="EA1075" s="59"/>
      <c r="EC1075" s="54"/>
      <c r="EE1075" s="54"/>
      <c r="EG1075" s="54"/>
      <c r="EH1075" s="54"/>
      <c r="EI1075" s="54"/>
      <c r="EJ1075" s="54"/>
      <c r="EK1075" s="54"/>
      <c r="EL1075" s="53"/>
      <c r="EN1075" s="60"/>
      <c r="EO1075" s="55"/>
      <c r="EP1075" s="74"/>
      <c r="ER1075" s="61"/>
      <c r="ES1075" s="61"/>
      <c r="EU1075" s="57"/>
      <c r="EV1075" s="53"/>
      <c r="EW1075" s="54"/>
      <c r="EX1075" s="53"/>
      <c r="EY1075" s="54"/>
      <c r="EZ1075" s="53"/>
      <c r="FA1075" s="53"/>
      <c r="FB1075" s="61"/>
      <c r="FC1075" s="68"/>
      <c r="FD1075" s="68"/>
      <c r="FE1075" s="70"/>
      <c r="FF1075" s="61"/>
      <c r="FH1075" s="53"/>
      <c r="FI1075" s="53"/>
      <c r="FJ1075" s="53"/>
      <c r="FL1075" s="53"/>
      <c r="FN1075" s="53"/>
      <c r="GM1075" s="61"/>
    </row>
    <row r="1076" spans="119:195" x14ac:dyDescent="0.25">
      <c r="DO1076" s="39"/>
      <c r="DQ1076" s="53"/>
      <c r="DS1076" s="55"/>
      <c r="DU1076" s="59"/>
      <c r="DW1076" s="59"/>
      <c r="DY1076" s="59"/>
      <c r="EA1076" s="59"/>
      <c r="EC1076" s="54"/>
      <c r="EE1076" s="54"/>
      <c r="EG1076" s="54"/>
      <c r="EH1076" s="54"/>
      <c r="EI1076" s="54"/>
      <c r="EJ1076" s="54"/>
      <c r="EK1076" s="54"/>
      <c r="EL1076" s="53"/>
      <c r="EN1076" s="60"/>
      <c r="EO1076" s="55"/>
      <c r="EP1076" s="74"/>
      <c r="ER1076" s="61"/>
      <c r="ES1076" s="61"/>
      <c r="EU1076" s="57"/>
      <c r="EV1076" s="53"/>
      <c r="EW1076" s="54"/>
      <c r="EX1076" s="53"/>
      <c r="EY1076" s="54"/>
      <c r="EZ1076" s="53"/>
      <c r="FA1076" s="53"/>
      <c r="FB1076" s="61"/>
      <c r="FC1076" s="68"/>
      <c r="FD1076" s="68"/>
      <c r="FE1076" s="70"/>
      <c r="FF1076" s="61"/>
      <c r="FH1076" s="53"/>
      <c r="FI1076" s="53"/>
      <c r="FJ1076" s="53"/>
      <c r="FL1076" s="53"/>
      <c r="FN1076" s="53"/>
      <c r="GM1076" s="61"/>
    </row>
    <row r="1077" spans="119:195" x14ac:dyDescent="0.25">
      <c r="DO1077" s="39"/>
      <c r="DQ1077" s="53"/>
      <c r="DS1077" s="55"/>
      <c r="DU1077" s="59"/>
      <c r="DW1077" s="59"/>
      <c r="DY1077" s="59"/>
      <c r="EA1077" s="59"/>
      <c r="EC1077" s="54"/>
      <c r="EE1077" s="54"/>
      <c r="EG1077" s="54"/>
      <c r="EH1077" s="54"/>
      <c r="EI1077" s="54"/>
      <c r="EJ1077" s="54"/>
      <c r="EK1077" s="54"/>
      <c r="EL1077" s="53"/>
      <c r="EN1077" s="60"/>
      <c r="EO1077" s="55"/>
      <c r="EP1077" s="74"/>
      <c r="ER1077" s="61"/>
      <c r="ES1077" s="61"/>
      <c r="EU1077" s="57"/>
      <c r="EV1077" s="53"/>
      <c r="EW1077" s="54"/>
      <c r="EX1077" s="53"/>
      <c r="EY1077" s="54"/>
      <c r="EZ1077" s="53"/>
      <c r="FA1077" s="53"/>
      <c r="FB1077" s="61"/>
      <c r="FC1077" s="68"/>
      <c r="FD1077" s="68"/>
      <c r="FE1077" s="70"/>
      <c r="FF1077" s="61"/>
      <c r="FH1077" s="53"/>
      <c r="FI1077" s="53"/>
      <c r="FJ1077" s="53"/>
      <c r="FL1077" s="53"/>
      <c r="FN1077" s="53"/>
      <c r="GM1077" s="61"/>
    </row>
    <row r="1078" spans="119:195" x14ac:dyDescent="0.25">
      <c r="DO1078" s="39"/>
      <c r="DQ1078" s="53"/>
      <c r="DS1078" s="55"/>
      <c r="DU1078" s="59"/>
      <c r="DW1078" s="59"/>
      <c r="DY1078" s="59"/>
      <c r="EA1078" s="59"/>
      <c r="EC1078" s="54"/>
      <c r="EE1078" s="54"/>
      <c r="EG1078" s="54"/>
      <c r="EH1078" s="54"/>
      <c r="EI1078" s="54"/>
      <c r="EJ1078" s="54"/>
      <c r="EK1078" s="54"/>
      <c r="EL1078" s="53"/>
      <c r="EN1078" s="60"/>
      <c r="EO1078" s="55"/>
      <c r="EP1078" s="74"/>
      <c r="ER1078" s="61"/>
      <c r="ES1078" s="61"/>
      <c r="EU1078" s="57"/>
      <c r="EV1078" s="53"/>
      <c r="EW1078" s="54"/>
      <c r="EX1078" s="53"/>
      <c r="EY1078" s="54"/>
      <c r="EZ1078" s="53"/>
      <c r="FA1078" s="53"/>
      <c r="FB1078" s="61"/>
      <c r="FC1078" s="68"/>
      <c r="FD1078" s="68"/>
      <c r="FE1078" s="70"/>
      <c r="FF1078" s="61"/>
      <c r="FH1078" s="53"/>
      <c r="FI1078" s="53"/>
      <c r="FJ1078" s="53"/>
      <c r="FL1078" s="53"/>
      <c r="FN1078" s="53"/>
      <c r="GM1078" s="61"/>
    </row>
    <row r="1079" spans="119:195" x14ac:dyDescent="0.25">
      <c r="DO1079" s="39"/>
      <c r="DQ1079" s="53"/>
      <c r="DS1079" s="55"/>
      <c r="DU1079" s="59"/>
      <c r="DW1079" s="59"/>
      <c r="DY1079" s="59"/>
      <c r="EA1079" s="59"/>
      <c r="EC1079" s="54"/>
      <c r="EE1079" s="54"/>
      <c r="EG1079" s="54"/>
      <c r="EH1079" s="54"/>
      <c r="EI1079" s="54"/>
      <c r="EJ1079" s="54"/>
      <c r="EK1079" s="54"/>
      <c r="EL1079" s="53"/>
      <c r="EN1079" s="60"/>
      <c r="EO1079" s="55"/>
      <c r="EP1079" s="74"/>
      <c r="ER1079" s="61"/>
      <c r="ES1079" s="61"/>
      <c r="EU1079" s="57"/>
      <c r="EV1079" s="53"/>
      <c r="EW1079" s="54"/>
      <c r="EX1079" s="53"/>
      <c r="EY1079" s="54"/>
      <c r="EZ1079" s="53"/>
      <c r="FA1079" s="53"/>
      <c r="FB1079" s="61"/>
      <c r="FC1079" s="68"/>
      <c r="FD1079" s="68"/>
      <c r="FE1079" s="70"/>
      <c r="FF1079" s="61"/>
      <c r="FH1079" s="53"/>
      <c r="FI1079" s="53"/>
      <c r="FJ1079" s="53"/>
      <c r="FL1079" s="53"/>
      <c r="FN1079" s="53"/>
      <c r="GM1079" s="61"/>
    </row>
    <row r="1080" spans="119:195" x14ac:dyDescent="0.25">
      <c r="DO1080" s="39"/>
      <c r="DQ1080" s="53"/>
      <c r="DS1080" s="55"/>
      <c r="DU1080" s="59"/>
      <c r="DW1080" s="59"/>
      <c r="DY1080" s="59"/>
      <c r="EA1080" s="59"/>
      <c r="EC1080" s="54"/>
      <c r="EE1080" s="54"/>
      <c r="EG1080" s="54"/>
      <c r="EH1080" s="54"/>
      <c r="EI1080" s="54"/>
      <c r="EJ1080" s="54"/>
      <c r="EK1080" s="54"/>
      <c r="EL1080" s="53"/>
      <c r="EN1080" s="60"/>
      <c r="EO1080" s="55"/>
      <c r="EP1080" s="74"/>
      <c r="ER1080" s="61"/>
      <c r="ES1080" s="61"/>
      <c r="EU1080" s="57"/>
      <c r="EV1080" s="53"/>
      <c r="EW1080" s="54"/>
      <c r="EX1080" s="53"/>
      <c r="EY1080" s="54"/>
      <c r="EZ1080" s="53"/>
      <c r="FA1080" s="53"/>
      <c r="FB1080" s="61"/>
      <c r="FC1080" s="68"/>
      <c r="FD1080" s="68"/>
      <c r="FE1080" s="70"/>
      <c r="FF1080" s="61"/>
      <c r="FH1080" s="53"/>
      <c r="FI1080" s="53"/>
      <c r="FJ1080" s="53"/>
      <c r="FL1080" s="53"/>
      <c r="FN1080" s="53"/>
      <c r="GM1080" s="61"/>
    </row>
    <row r="1081" spans="119:195" x14ac:dyDescent="0.25">
      <c r="DO1081" s="39"/>
      <c r="DQ1081" s="53"/>
      <c r="DS1081" s="55"/>
      <c r="DU1081" s="59"/>
      <c r="DW1081" s="59"/>
      <c r="DY1081" s="59"/>
      <c r="EA1081" s="59"/>
      <c r="EC1081" s="54"/>
      <c r="EE1081" s="54"/>
      <c r="EG1081" s="54"/>
      <c r="EH1081" s="54"/>
      <c r="EI1081" s="54"/>
      <c r="EJ1081" s="54"/>
      <c r="EK1081" s="54"/>
      <c r="EL1081" s="53"/>
      <c r="EN1081" s="60"/>
      <c r="EO1081" s="55"/>
      <c r="EP1081" s="74"/>
      <c r="ER1081" s="61"/>
      <c r="ES1081" s="61"/>
      <c r="EU1081" s="57"/>
      <c r="EV1081" s="53"/>
      <c r="EW1081" s="54"/>
      <c r="EX1081" s="53"/>
      <c r="EY1081" s="54"/>
      <c r="EZ1081" s="53"/>
      <c r="FA1081" s="53"/>
      <c r="FB1081" s="61"/>
      <c r="FC1081" s="68"/>
      <c r="FD1081" s="68"/>
      <c r="FE1081" s="70"/>
      <c r="FF1081" s="61"/>
      <c r="FH1081" s="53"/>
      <c r="FI1081" s="53"/>
      <c r="FJ1081" s="53"/>
      <c r="FL1081" s="53"/>
      <c r="FN1081" s="53"/>
      <c r="GM1081" s="61"/>
    </row>
    <row r="1082" spans="119:195" x14ac:dyDescent="0.25">
      <c r="DO1082" s="39"/>
      <c r="DQ1082" s="53"/>
      <c r="DS1082" s="55"/>
      <c r="DU1082" s="59"/>
      <c r="DW1082" s="59"/>
      <c r="DY1082" s="59"/>
      <c r="EA1082" s="59"/>
      <c r="EC1082" s="54"/>
      <c r="EE1082" s="54"/>
      <c r="EG1082" s="54"/>
      <c r="EH1082" s="54"/>
      <c r="EI1082" s="54"/>
      <c r="EJ1082" s="54"/>
      <c r="EK1082" s="54"/>
      <c r="EL1082" s="53"/>
      <c r="EN1082" s="60"/>
      <c r="EO1082" s="55"/>
      <c r="EP1082" s="74"/>
      <c r="ER1082" s="61"/>
      <c r="ES1082" s="61"/>
      <c r="EU1082" s="57"/>
      <c r="EV1082" s="53"/>
      <c r="EW1082" s="54"/>
      <c r="EX1082" s="53"/>
      <c r="EY1082" s="54"/>
      <c r="EZ1082" s="53"/>
      <c r="FA1082" s="53"/>
      <c r="FB1082" s="61"/>
      <c r="FC1082" s="68"/>
      <c r="FD1082" s="68"/>
      <c r="FE1082" s="70"/>
      <c r="FF1082" s="61"/>
      <c r="FH1082" s="53"/>
      <c r="FI1082" s="53"/>
      <c r="FJ1082" s="53"/>
      <c r="FL1082" s="53"/>
      <c r="FN1082" s="53"/>
      <c r="GM1082" s="61"/>
    </row>
    <row r="1083" spans="119:195" x14ac:dyDescent="0.25">
      <c r="DO1083" s="39"/>
      <c r="DQ1083" s="53"/>
      <c r="DS1083" s="55"/>
      <c r="DU1083" s="59"/>
      <c r="DW1083" s="59"/>
      <c r="DY1083" s="59"/>
      <c r="EA1083" s="59"/>
      <c r="EC1083" s="54"/>
      <c r="EE1083" s="54"/>
      <c r="EG1083" s="54"/>
      <c r="EH1083" s="54"/>
      <c r="EI1083" s="54"/>
      <c r="EJ1083" s="54"/>
      <c r="EK1083" s="54"/>
      <c r="EL1083" s="53"/>
      <c r="EN1083" s="60"/>
      <c r="EO1083" s="55"/>
      <c r="EP1083" s="74"/>
      <c r="ER1083" s="61"/>
      <c r="ES1083" s="61"/>
      <c r="EU1083" s="57"/>
      <c r="EV1083" s="53"/>
      <c r="EW1083" s="54"/>
      <c r="EX1083" s="53"/>
      <c r="EY1083" s="54"/>
      <c r="EZ1083" s="53"/>
      <c r="FA1083" s="53"/>
      <c r="FB1083" s="61"/>
      <c r="FC1083" s="68"/>
      <c r="FD1083" s="68"/>
      <c r="FE1083" s="70"/>
      <c r="FF1083" s="61"/>
      <c r="FH1083" s="53"/>
      <c r="FI1083" s="53"/>
      <c r="FJ1083" s="53"/>
      <c r="FL1083" s="53"/>
      <c r="FN1083" s="53"/>
      <c r="GM1083" s="61"/>
    </row>
    <row r="1084" spans="119:195" x14ac:dyDescent="0.25">
      <c r="DO1084" s="39"/>
      <c r="DQ1084" s="53"/>
      <c r="DS1084" s="55"/>
      <c r="DU1084" s="59"/>
      <c r="DW1084" s="59"/>
      <c r="DY1084" s="59"/>
      <c r="EA1084" s="59"/>
      <c r="EC1084" s="54"/>
      <c r="EE1084" s="54"/>
      <c r="EG1084" s="54"/>
      <c r="EH1084" s="54"/>
      <c r="EI1084" s="54"/>
      <c r="EJ1084" s="54"/>
      <c r="EK1084" s="54"/>
      <c r="EL1084" s="53"/>
      <c r="EN1084" s="60"/>
      <c r="EO1084" s="55"/>
      <c r="EP1084" s="74"/>
      <c r="ER1084" s="61"/>
      <c r="ES1084" s="61"/>
      <c r="EU1084" s="57"/>
      <c r="EV1084" s="53"/>
      <c r="EW1084" s="54"/>
      <c r="EX1084" s="53"/>
      <c r="EY1084" s="54"/>
      <c r="EZ1084" s="53"/>
      <c r="FA1084" s="53"/>
      <c r="FB1084" s="61"/>
      <c r="FC1084" s="68"/>
      <c r="FD1084" s="68"/>
      <c r="FE1084" s="70"/>
      <c r="FF1084" s="61"/>
      <c r="FH1084" s="53"/>
      <c r="FI1084" s="53"/>
      <c r="FJ1084" s="53"/>
      <c r="FL1084" s="53"/>
      <c r="FN1084" s="53"/>
      <c r="GM1084" s="61"/>
    </row>
    <row r="1085" spans="119:195" x14ac:dyDescent="0.25">
      <c r="DO1085" s="39"/>
      <c r="DQ1085" s="53"/>
      <c r="DS1085" s="55"/>
      <c r="DU1085" s="59"/>
      <c r="DW1085" s="59"/>
      <c r="DY1085" s="59"/>
      <c r="EA1085" s="59"/>
      <c r="EC1085" s="54"/>
      <c r="EE1085" s="54"/>
      <c r="EG1085" s="54"/>
      <c r="EH1085" s="54"/>
      <c r="EI1085" s="54"/>
      <c r="EJ1085" s="54"/>
      <c r="EK1085" s="54"/>
      <c r="EL1085" s="53"/>
      <c r="EN1085" s="60"/>
      <c r="EO1085" s="55"/>
      <c r="EP1085" s="74"/>
      <c r="ER1085" s="61"/>
      <c r="ES1085" s="61"/>
      <c r="EU1085" s="57"/>
      <c r="EV1085" s="53"/>
      <c r="EW1085" s="54"/>
      <c r="EX1085" s="53"/>
      <c r="EY1085" s="54"/>
      <c r="EZ1085" s="53"/>
      <c r="FA1085" s="53"/>
      <c r="FB1085" s="61"/>
      <c r="FC1085" s="68"/>
      <c r="FD1085" s="68"/>
      <c r="FE1085" s="70"/>
      <c r="FF1085" s="61"/>
      <c r="FH1085" s="53"/>
      <c r="FI1085" s="53"/>
      <c r="FJ1085" s="53"/>
      <c r="FL1085" s="53"/>
      <c r="FN1085" s="53"/>
      <c r="GM1085" s="61"/>
    </row>
    <row r="1086" spans="119:195" x14ac:dyDescent="0.25">
      <c r="DO1086" s="39"/>
      <c r="DQ1086" s="53"/>
      <c r="DS1086" s="55"/>
      <c r="DU1086" s="59"/>
      <c r="DW1086" s="59"/>
      <c r="DY1086" s="59"/>
      <c r="EA1086" s="59"/>
      <c r="EC1086" s="54"/>
      <c r="EE1086" s="54"/>
      <c r="EG1086" s="54"/>
      <c r="EH1086" s="54"/>
      <c r="EI1086" s="54"/>
      <c r="EJ1086" s="54"/>
      <c r="EK1086" s="54"/>
      <c r="EL1086" s="53"/>
      <c r="EN1086" s="60"/>
      <c r="EO1086" s="55"/>
      <c r="EP1086" s="74"/>
      <c r="ER1086" s="61"/>
      <c r="ES1086" s="61"/>
      <c r="EU1086" s="57"/>
      <c r="EV1086" s="53"/>
      <c r="EW1086" s="54"/>
      <c r="EX1086" s="53"/>
      <c r="EY1086" s="54"/>
      <c r="EZ1086" s="53"/>
      <c r="FA1086" s="53"/>
      <c r="FB1086" s="61"/>
      <c r="FC1086" s="68"/>
      <c r="FD1086" s="68"/>
      <c r="FE1086" s="70"/>
      <c r="FF1086" s="61"/>
      <c r="FH1086" s="53"/>
      <c r="FI1086" s="53"/>
      <c r="FJ1086" s="53"/>
      <c r="FL1086" s="53"/>
      <c r="FN1086" s="53"/>
      <c r="GM1086" s="61"/>
    </row>
    <row r="1087" spans="119:195" x14ac:dyDescent="0.25">
      <c r="DO1087" s="39"/>
      <c r="DQ1087" s="53"/>
      <c r="DS1087" s="55"/>
      <c r="DU1087" s="59"/>
      <c r="DW1087" s="59"/>
      <c r="DY1087" s="59"/>
      <c r="EA1087" s="59"/>
      <c r="EC1087" s="54"/>
      <c r="EE1087" s="54"/>
      <c r="EG1087" s="54"/>
      <c r="EH1087" s="54"/>
      <c r="EI1087" s="54"/>
      <c r="EJ1087" s="54"/>
      <c r="EK1087" s="54"/>
      <c r="EL1087" s="53"/>
      <c r="EN1087" s="60"/>
      <c r="EO1087" s="55"/>
      <c r="EP1087" s="74"/>
      <c r="ER1087" s="61"/>
      <c r="ES1087" s="61"/>
      <c r="EU1087" s="57"/>
      <c r="EV1087" s="53"/>
      <c r="EW1087" s="54"/>
      <c r="EX1087" s="53"/>
      <c r="EY1087" s="54"/>
      <c r="EZ1087" s="53"/>
      <c r="FA1087" s="53"/>
      <c r="FB1087" s="61"/>
      <c r="FC1087" s="68"/>
      <c r="FD1087" s="68"/>
      <c r="FE1087" s="70"/>
      <c r="FF1087" s="61"/>
      <c r="FH1087" s="53"/>
      <c r="FI1087" s="53"/>
      <c r="FJ1087" s="53"/>
      <c r="FL1087" s="53"/>
      <c r="FN1087" s="53"/>
      <c r="GM1087" s="61"/>
    </row>
    <row r="1088" spans="119:195" x14ac:dyDescent="0.25">
      <c r="DO1088" s="39"/>
      <c r="DQ1088" s="53"/>
      <c r="DS1088" s="55"/>
      <c r="DU1088" s="59"/>
      <c r="DW1088" s="59"/>
      <c r="DY1088" s="59"/>
      <c r="EA1088" s="59"/>
      <c r="EC1088" s="54"/>
      <c r="EE1088" s="54"/>
      <c r="EG1088" s="54"/>
      <c r="EH1088" s="54"/>
      <c r="EI1088" s="54"/>
      <c r="EJ1088" s="54"/>
      <c r="EK1088" s="54"/>
      <c r="EL1088" s="53"/>
      <c r="EN1088" s="60"/>
      <c r="EO1088" s="55"/>
      <c r="EP1088" s="74"/>
      <c r="ER1088" s="61"/>
      <c r="ES1088" s="61"/>
      <c r="EU1088" s="57"/>
      <c r="EV1088" s="53"/>
      <c r="EW1088" s="54"/>
      <c r="EX1088" s="53"/>
      <c r="EY1088" s="54"/>
      <c r="EZ1088" s="53"/>
      <c r="FA1088" s="53"/>
      <c r="FB1088" s="61"/>
      <c r="FC1088" s="68"/>
      <c r="FD1088" s="68"/>
      <c r="FE1088" s="70"/>
      <c r="FF1088" s="61"/>
      <c r="FH1088" s="53"/>
      <c r="FI1088" s="53"/>
      <c r="FJ1088" s="53"/>
      <c r="FL1088" s="53"/>
      <c r="FN1088" s="53"/>
      <c r="GM1088" s="61"/>
    </row>
    <row r="1089" spans="119:195" x14ac:dyDescent="0.25">
      <c r="DO1089" s="39"/>
      <c r="DQ1089" s="53"/>
      <c r="DS1089" s="55"/>
      <c r="DU1089" s="59"/>
      <c r="DW1089" s="59"/>
      <c r="DY1089" s="59"/>
      <c r="EA1089" s="59"/>
      <c r="EC1089" s="54"/>
      <c r="EE1089" s="54"/>
      <c r="EG1089" s="54"/>
      <c r="EH1089" s="54"/>
      <c r="EI1089" s="54"/>
      <c r="EJ1089" s="54"/>
      <c r="EK1089" s="54"/>
      <c r="EL1089" s="53"/>
      <c r="EN1089" s="60"/>
      <c r="EO1089" s="55"/>
      <c r="EP1089" s="74"/>
      <c r="ER1089" s="61"/>
      <c r="ES1089" s="61"/>
      <c r="EU1089" s="57"/>
      <c r="EV1089" s="53"/>
      <c r="EW1089" s="54"/>
      <c r="EX1089" s="53"/>
      <c r="EY1089" s="54"/>
      <c r="EZ1089" s="53"/>
      <c r="FA1089" s="53"/>
      <c r="FB1089" s="61"/>
      <c r="FC1089" s="68"/>
      <c r="FD1089" s="68"/>
      <c r="FE1089" s="70"/>
      <c r="FF1089" s="61"/>
      <c r="FH1089" s="53"/>
      <c r="FI1089" s="53"/>
      <c r="FJ1089" s="53"/>
      <c r="FL1089" s="53"/>
      <c r="FN1089" s="53"/>
      <c r="GM1089" s="61"/>
    </row>
    <row r="1090" spans="119:195" x14ac:dyDescent="0.25">
      <c r="DO1090" s="39"/>
      <c r="DQ1090" s="53"/>
      <c r="DS1090" s="55"/>
      <c r="DU1090" s="59"/>
      <c r="DW1090" s="59"/>
      <c r="DY1090" s="59"/>
      <c r="EA1090" s="59"/>
      <c r="EC1090" s="54"/>
      <c r="EE1090" s="54"/>
      <c r="EG1090" s="54"/>
      <c r="EH1090" s="54"/>
      <c r="EI1090" s="54"/>
      <c r="EJ1090" s="54"/>
      <c r="EK1090" s="54"/>
      <c r="EL1090" s="53"/>
      <c r="EN1090" s="60"/>
      <c r="EO1090" s="55"/>
      <c r="EP1090" s="74"/>
      <c r="ER1090" s="61"/>
      <c r="ES1090" s="61"/>
      <c r="EU1090" s="57"/>
      <c r="EV1090" s="53"/>
      <c r="EW1090" s="54"/>
      <c r="EX1090" s="53"/>
      <c r="EY1090" s="54"/>
      <c r="EZ1090" s="53"/>
      <c r="FA1090" s="53"/>
      <c r="FB1090" s="61"/>
      <c r="FC1090" s="68"/>
      <c r="FD1090" s="68"/>
      <c r="FE1090" s="70"/>
      <c r="FF1090" s="61"/>
      <c r="FH1090" s="53"/>
      <c r="FI1090" s="53"/>
      <c r="FJ1090" s="53"/>
      <c r="FL1090" s="53"/>
      <c r="FN1090" s="53"/>
      <c r="GM1090" s="61"/>
    </row>
    <row r="1091" spans="119:195" x14ac:dyDescent="0.25">
      <c r="DO1091" s="39"/>
      <c r="DQ1091" s="53"/>
      <c r="DS1091" s="55"/>
      <c r="DU1091" s="59"/>
      <c r="DW1091" s="59"/>
      <c r="DY1091" s="59"/>
      <c r="EA1091" s="59"/>
      <c r="EC1091" s="54"/>
      <c r="EE1091" s="54"/>
      <c r="EG1091" s="54"/>
      <c r="EH1091" s="54"/>
      <c r="EI1091" s="54"/>
      <c r="EJ1091" s="54"/>
      <c r="EK1091" s="54"/>
      <c r="EL1091" s="53"/>
      <c r="EN1091" s="60"/>
      <c r="EO1091" s="55"/>
      <c r="EP1091" s="74"/>
      <c r="ER1091" s="61"/>
      <c r="ES1091" s="61"/>
      <c r="EU1091" s="57"/>
      <c r="EV1091" s="53"/>
      <c r="EW1091" s="54"/>
      <c r="EX1091" s="53"/>
      <c r="EY1091" s="54"/>
      <c r="EZ1091" s="53"/>
      <c r="FA1091" s="53"/>
      <c r="FB1091" s="61"/>
      <c r="FC1091" s="68"/>
      <c r="FD1091" s="68"/>
      <c r="FE1091" s="70"/>
      <c r="FF1091" s="61"/>
      <c r="FH1091" s="53"/>
      <c r="FI1091" s="53"/>
      <c r="FJ1091" s="53"/>
      <c r="FL1091" s="53"/>
      <c r="FN1091" s="53"/>
      <c r="GM1091" s="61"/>
    </row>
    <row r="1092" spans="119:195" x14ac:dyDescent="0.25">
      <c r="DO1092" s="39"/>
      <c r="DQ1092" s="53"/>
      <c r="DS1092" s="55"/>
      <c r="DU1092" s="59"/>
      <c r="DW1092" s="59"/>
      <c r="DY1092" s="59"/>
      <c r="EA1092" s="59"/>
      <c r="EC1092" s="54"/>
      <c r="EE1092" s="54"/>
      <c r="EG1092" s="54"/>
      <c r="EH1092" s="54"/>
      <c r="EI1092" s="54"/>
      <c r="EJ1092" s="54"/>
      <c r="EK1092" s="54"/>
      <c r="EL1092" s="53"/>
      <c r="EN1092" s="60"/>
      <c r="EO1092" s="55"/>
      <c r="EP1092" s="74"/>
      <c r="ER1092" s="61"/>
      <c r="ES1092" s="61"/>
      <c r="EU1092" s="57"/>
      <c r="EV1092" s="53"/>
      <c r="EW1092" s="54"/>
      <c r="EX1092" s="53"/>
      <c r="EY1092" s="54"/>
      <c r="EZ1092" s="53"/>
      <c r="FA1092" s="53"/>
      <c r="FB1092" s="61"/>
      <c r="FC1092" s="68"/>
      <c r="FD1092" s="68"/>
      <c r="FE1092" s="70"/>
      <c r="FF1092" s="61"/>
      <c r="FH1092" s="53"/>
      <c r="FI1092" s="53"/>
      <c r="FJ1092" s="53"/>
      <c r="FL1092" s="53"/>
      <c r="FN1092" s="53"/>
      <c r="GM1092" s="61"/>
    </row>
    <row r="1093" spans="119:195" x14ac:dyDescent="0.25">
      <c r="DO1093" s="39"/>
      <c r="DQ1093" s="53"/>
      <c r="DS1093" s="55"/>
      <c r="DU1093" s="59"/>
      <c r="DW1093" s="59"/>
      <c r="DY1093" s="59"/>
      <c r="EA1093" s="59"/>
      <c r="EC1093" s="54"/>
      <c r="EE1093" s="54"/>
      <c r="EG1093" s="54"/>
      <c r="EH1093" s="54"/>
      <c r="EI1093" s="54"/>
      <c r="EJ1093" s="54"/>
      <c r="EK1093" s="54"/>
      <c r="EL1093" s="53"/>
      <c r="EN1093" s="60"/>
      <c r="EO1093" s="55"/>
      <c r="EP1093" s="74"/>
      <c r="ER1093" s="61"/>
      <c r="ES1093" s="61"/>
      <c r="EU1093" s="57"/>
      <c r="EV1093" s="53"/>
      <c r="EW1093" s="54"/>
      <c r="EX1093" s="53"/>
      <c r="EY1093" s="54"/>
      <c r="EZ1093" s="53"/>
      <c r="FA1093" s="53"/>
      <c r="FB1093" s="61"/>
      <c r="FC1093" s="68"/>
      <c r="FD1093" s="68"/>
      <c r="FE1093" s="70"/>
      <c r="FF1093" s="61"/>
      <c r="FH1093" s="53"/>
      <c r="FI1093" s="53"/>
      <c r="FJ1093" s="53"/>
      <c r="FL1093" s="53"/>
      <c r="FN1093" s="53"/>
      <c r="GM1093" s="61"/>
    </row>
    <row r="1094" spans="119:195" x14ac:dyDescent="0.25">
      <c r="DO1094" s="39"/>
      <c r="DQ1094" s="53"/>
      <c r="DS1094" s="55"/>
      <c r="DU1094" s="59"/>
      <c r="DW1094" s="59"/>
      <c r="DY1094" s="59"/>
      <c r="EA1094" s="59"/>
      <c r="EC1094" s="54"/>
      <c r="EE1094" s="54"/>
      <c r="EG1094" s="54"/>
      <c r="EH1094" s="54"/>
      <c r="EI1094" s="54"/>
      <c r="EJ1094" s="54"/>
      <c r="EK1094" s="54"/>
      <c r="EL1094" s="53"/>
      <c r="EN1094" s="60"/>
      <c r="EO1094" s="55"/>
      <c r="EP1094" s="74"/>
      <c r="ER1094" s="61"/>
      <c r="ES1094" s="61"/>
      <c r="EU1094" s="57"/>
      <c r="EV1094" s="53"/>
      <c r="EW1094" s="54"/>
      <c r="EX1094" s="53"/>
      <c r="EY1094" s="54"/>
      <c r="EZ1094" s="53"/>
      <c r="FA1094" s="53"/>
      <c r="FB1094" s="61"/>
      <c r="FC1094" s="68"/>
      <c r="FD1094" s="68"/>
      <c r="FE1094" s="70"/>
      <c r="FF1094" s="61"/>
      <c r="FH1094" s="53"/>
      <c r="FI1094" s="53"/>
      <c r="FJ1094" s="53"/>
      <c r="FL1094" s="53"/>
      <c r="FN1094" s="53"/>
      <c r="GM1094" s="61"/>
    </row>
    <row r="1095" spans="119:195" x14ac:dyDescent="0.25">
      <c r="DO1095" s="39"/>
      <c r="DQ1095" s="53"/>
      <c r="DS1095" s="55"/>
      <c r="DU1095" s="59"/>
      <c r="DW1095" s="59"/>
      <c r="DY1095" s="59"/>
      <c r="EA1095" s="59"/>
      <c r="EC1095" s="54"/>
      <c r="EE1095" s="54"/>
      <c r="EG1095" s="54"/>
      <c r="EH1095" s="54"/>
      <c r="EI1095" s="54"/>
      <c r="EJ1095" s="54"/>
      <c r="EK1095" s="54"/>
      <c r="EL1095" s="53"/>
      <c r="EN1095" s="60"/>
      <c r="EO1095" s="55"/>
      <c r="EP1095" s="74"/>
      <c r="ER1095" s="61"/>
      <c r="ES1095" s="61"/>
      <c r="EU1095" s="57"/>
      <c r="EV1095" s="53"/>
      <c r="EW1095" s="54"/>
      <c r="EX1095" s="53"/>
      <c r="EY1095" s="54"/>
      <c r="EZ1095" s="53"/>
      <c r="FA1095" s="53"/>
      <c r="FB1095" s="61"/>
      <c r="FC1095" s="68"/>
      <c r="FD1095" s="68"/>
      <c r="FE1095" s="70"/>
      <c r="FF1095" s="61"/>
      <c r="FH1095" s="53"/>
      <c r="FI1095" s="53"/>
      <c r="FJ1095" s="53"/>
      <c r="FL1095" s="53"/>
      <c r="FN1095" s="53"/>
      <c r="GM1095" s="61"/>
    </row>
    <row r="1096" spans="119:195" x14ac:dyDescent="0.25">
      <c r="DO1096" s="39"/>
      <c r="DQ1096" s="53"/>
      <c r="DS1096" s="55"/>
      <c r="DU1096" s="59"/>
      <c r="DW1096" s="59"/>
      <c r="DY1096" s="59"/>
      <c r="EA1096" s="59"/>
      <c r="EC1096" s="54"/>
      <c r="EE1096" s="54"/>
      <c r="EG1096" s="54"/>
      <c r="EH1096" s="54"/>
      <c r="EI1096" s="54"/>
      <c r="EJ1096" s="54"/>
      <c r="EK1096" s="54"/>
      <c r="EL1096" s="53"/>
      <c r="EN1096" s="60"/>
      <c r="EO1096" s="55"/>
      <c r="EP1096" s="74"/>
      <c r="ER1096" s="61"/>
      <c r="ES1096" s="61"/>
      <c r="EU1096" s="57"/>
      <c r="EV1096" s="53"/>
      <c r="EW1096" s="54"/>
      <c r="EX1096" s="53"/>
      <c r="EY1096" s="54"/>
      <c r="EZ1096" s="53"/>
      <c r="FA1096" s="53"/>
      <c r="FB1096" s="61"/>
      <c r="FC1096" s="68"/>
      <c r="FD1096" s="68"/>
      <c r="FE1096" s="70"/>
      <c r="FF1096" s="61"/>
      <c r="FH1096" s="53"/>
      <c r="FI1096" s="53"/>
      <c r="FJ1096" s="53"/>
      <c r="FL1096" s="53"/>
      <c r="FN1096" s="53"/>
      <c r="GM1096" s="61"/>
    </row>
    <row r="1097" spans="119:195" x14ac:dyDescent="0.25">
      <c r="DO1097" s="39"/>
      <c r="DQ1097" s="53"/>
      <c r="DS1097" s="55"/>
      <c r="DU1097" s="59"/>
      <c r="DW1097" s="59"/>
      <c r="DY1097" s="59"/>
      <c r="EA1097" s="59"/>
      <c r="EC1097" s="54"/>
      <c r="EE1097" s="54"/>
      <c r="EG1097" s="54"/>
      <c r="EH1097" s="54"/>
      <c r="EI1097" s="54"/>
      <c r="EJ1097" s="54"/>
      <c r="EK1097" s="54"/>
      <c r="EL1097" s="53"/>
      <c r="EN1097" s="60"/>
      <c r="EO1097" s="55"/>
      <c r="EP1097" s="74"/>
      <c r="ER1097" s="61"/>
      <c r="ES1097" s="61"/>
      <c r="EU1097" s="57"/>
      <c r="EV1097" s="53"/>
      <c r="EW1097" s="54"/>
      <c r="EX1097" s="53"/>
      <c r="EY1097" s="54"/>
      <c r="EZ1097" s="53"/>
      <c r="FA1097" s="53"/>
      <c r="FB1097" s="61"/>
      <c r="FC1097" s="68"/>
      <c r="FD1097" s="68"/>
      <c r="FE1097" s="70"/>
      <c r="FF1097" s="61"/>
      <c r="FH1097" s="53"/>
      <c r="FI1097" s="53"/>
      <c r="FJ1097" s="53"/>
      <c r="FL1097" s="53"/>
      <c r="FN1097" s="53"/>
      <c r="GM1097" s="61"/>
    </row>
    <row r="1098" spans="119:195" x14ac:dyDescent="0.25">
      <c r="DO1098" s="39"/>
      <c r="DQ1098" s="53"/>
      <c r="DS1098" s="55"/>
      <c r="DU1098" s="59"/>
      <c r="DW1098" s="59"/>
      <c r="DY1098" s="59"/>
      <c r="EA1098" s="59"/>
      <c r="EC1098" s="54"/>
      <c r="EE1098" s="54"/>
      <c r="EG1098" s="54"/>
      <c r="EH1098" s="54"/>
      <c r="EI1098" s="54"/>
      <c r="EJ1098" s="54"/>
      <c r="EK1098" s="54"/>
      <c r="EL1098" s="53"/>
      <c r="EN1098" s="60"/>
      <c r="EO1098" s="55"/>
      <c r="EP1098" s="74"/>
      <c r="ER1098" s="61"/>
      <c r="ES1098" s="61"/>
      <c r="EU1098" s="57"/>
      <c r="EV1098" s="53"/>
      <c r="EW1098" s="54"/>
      <c r="EX1098" s="53"/>
      <c r="EY1098" s="54"/>
      <c r="EZ1098" s="53"/>
      <c r="FA1098" s="53"/>
      <c r="FB1098" s="61"/>
      <c r="FC1098" s="68"/>
      <c r="FD1098" s="68"/>
      <c r="FE1098" s="70"/>
      <c r="FF1098" s="61"/>
      <c r="FH1098" s="53"/>
      <c r="FI1098" s="53"/>
      <c r="FJ1098" s="53"/>
      <c r="FL1098" s="53"/>
      <c r="FN1098" s="53"/>
      <c r="GM1098" s="61"/>
    </row>
    <row r="1099" spans="119:195" x14ac:dyDescent="0.25">
      <c r="DO1099" s="39"/>
      <c r="DQ1099" s="53"/>
      <c r="DS1099" s="55"/>
      <c r="DU1099" s="59"/>
      <c r="DW1099" s="59"/>
      <c r="DY1099" s="59"/>
      <c r="EA1099" s="59"/>
      <c r="EC1099" s="54"/>
      <c r="EE1099" s="54"/>
      <c r="EG1099" s="54"/>
      <c r="EH1099" s="54"/>
      <c r="EI1099" s="54"/>
      <c r="EJ1099" s="54"/>
      <c r="EK1099" s="54"/>
      <c r="EL1099" s="53"/>
      <c r="EN1099" s="60"/>
      <c r="EO1099" s="55"/>
      <c r="EP1099" s="74"/>
      <c r="ER1099" s="61"/>
      <c r="ES1099" s="61"/>
      <c r="EU1099" s="57"/>
      <c r="EV1099" s="53"/>
      <c r="EW1099" s="54"/>
      <c r="EX1099" s="53"/>
      <c r="EY1099" s="54"/>
      <c r="EZ1099" s="53"/>
      <c r="FA1099" s="53"/>
      <c r="FB1099" s="61"/>
      <c r="FC1099" s="68"/>
      <c r="FD1099" s="68"/>
      <c r="FE1099" s="70"/>
      <c r="FF1099" s="61"/>
      <c r="FH1099" s="53"/>
      <c r="FI1099" s="53"/>
      <c r="FJ1099" s="53"/>
      <c r="FL1099" s="53"/>
      <c r="FN1099" s="53"/>
      <c r="GM1099" s="61"/>
    </row>
    <row r="1100" spans="119:195" x14ac:dyDescent="0.25">
      <c r="DO1100" s="39"/>
      <c r="DQ1100" s="53"/>
      <c r="DS1100" s="55"/>
      <c r="DU1100" s="59"/>
      <c r="DW1100" s="59"/>
      <c r="DY1100" s="59"/>
      <c r="EA1100" s="59"/>
      <c r="EC1100" s="54"/>
      <c r="EE1100" s="54"/>
      <c r="EG1100" s="54"/>
      <c r="EH1100" s="54"/>
      <c r="EI1100" s="54"/>
      <c r="EJ1100" s="54"/>
      <c r="EK1100" s="54"/>
      <c r="EL1100" s="53"/>
      <c r="EN1100" s="60"/>
      <c r="EO1100" s="55"/>
      <c r="EP1100" s="74"/>
      <c r="ER1100" s="61"/>
      <c r="ES1100" s="61"/>
      <c r="EU1100" s="57"/>
      <c r="EV1100" s="53"/>
      <c r="EW1100" s="54"/>
      <c r="EX1100" s="53"/>
      <c r="EY1100" s="54"/>
      <c r="EZ1100" s="53"/>
      <c r="FA1100" s="53"/>
      <c r="FB1100" s="61"/>
      <c r="FC1100" s="68"/>
      <c r="FD1100" s="68"/>
      <c r="FE1100" s="70"/>
      <c r="FF1100" s="61"/>
      <c r="FH1100" s="53"/>
      <c r="FI1100" s="53"/>
      <c r="FJ1100" s="53"/>
      <c r="FL1100" s="53"/>
      <c r="FN1100" s="53"/>
      <c r="GM1100" s="61"/>
    </row>
    <row r="1101" spans="119:195" x14ac:dyDescent="0.25">
      <c r="DO1101" s="39"/>
      <c r="DQ1101" s="53"/>
      <c r="DS1101" s="55"/>
      <c r="DU1101" s="59"/>
      <c r="DW1101" s="59"/>
      <c r="DY1101" s="59"/>
      <c r="EA1101" s="59"/>
      <c r="EC1101" s="54"/>
      <c r="EE1101" s="54"/>
      <c r="EG1101" s="54"/>
      <c r="EH1101" s="54"/>
      <c r="EI1101" s="54"/>
      <c r="EJ1101" s="54"/>
      <c r="EK1101" s="54"/>
      <c r="EL1101" s="53"/>
      <c r="EN1101" s="60"/>
      <c r="EO1101" s="55"/>
      <c r="EP1101" s="74"/>
      <c r="ER1101" s="61"/>
      <c r="ES1101" s="61"/>
      <c r="EU1101" s="57"/>
      <c r="EV1101" s="53"/>
      <c r="EW1101" s="54"/>
      <c r="EX1101" s="53"/>
      <c r="EY1101" s="54"/>
      <c r="EZ1101" s="53"/>
      <c r="FA1101" s="53"/>
      <c r="FB1101" s="61"/>
      <c r="FC1101" s="68"/>
      <c r="FD1101" s="68"/>
      <c r="FE1101" s="70"/>
      <c r="FF1101" s="61"/>
      <c r="FH1101" s="53"/>
      <c r="FI1101" s="53"/>
      <c r="FJ1101" s="53"/>
      <c r="FL1101" s="53"/>
      <c r="FN1101" s="53"/>
      <c r="GM1101" s="61"/>
    </row>
    <row r="1102" spans="119:195" x14ac:dyDescent="0.25">
      <c r="DO1102" s="39"/>
      <c r="DQ1102" s="53"/>
      <c r="DS1102" s="55"/>
      <c r="DU1102" s="59"/>
      <c r="DW1102" s="59"/>
      <c r="DY1102" s="59"/>
      <c r="EA1102" s="59"/>
      <c r="EC1102" s="54"/>
      <c r="EE1102" s="54"/>
      <c r="EG1102" s="54"/>
      <c r="EH1102" s="54"/>
      <c r="EI1102" s="54"/>
      <c r="EJ1102" s="54"/>
      <c r="EK1102" s="54"/>
      <c r="EL1102" s="53"/>
      <c r="EN1102" s="60"/>
      <c r="EO1102" s="55"/>
      <c r="EP1102" s="74"/>
      <c r="ER1102" s="61"/>
      <c r="ES1102" s="61"/>
      <c r="EU1102" s="57"/>
      <c r="EV1102" s="53"/>
      <c r="EW1102" s="54"/>
      <c r="EX1102" s="53"/>
      <c r="EY1102" s="54"/>
      <c r="EZ1102" s="53"/>
      <c r="FA1102" s="53"/>
      <c r="FB1102" s="61"/>
      <c r="FC1102" s="68"/>
      <c r="FD1102" s="68"/>
      <c r="FE1102" s="70"/>
      <c r="FF1102" s="61"/>
      <c r="FH1102" s="53"/>
      <c r="FI1102" s="53"/>
      <c r="FJ1102" s="53"/>
      <c r="FL1102" s="53"/>
      <c r="FN1102" s="53"/>
      <c r="GM1102" s="61"/>
    </row>
    <row r="1103" spans="119:195" x14ac:dyDescent="0.25">
      <c r="DO1103" s="39"/>
      <c r="DQ1103" s="53"/>
      <c r="DS1103" s="55"/>
      <c r="DU1103" s="59"/>
      <c r="DW1103" s="59"/>
      <c r="DY1103" s="59"/>
      <c r="EA1103" s="59"/>
      <c r="EC1103" s="54"/>
      <c r="EE1103" s="54"/>
      <c r="EG1103" s="54"/>
      <c r="EH1103" s="54"/>
      <c r="EI1103" s="54"/>
      <c r="EJ1103" s="54"/>
      <c r="EK1103" s="54"/>
      <c r="EL1103" s="53"/>
      <c r="EN1103" s="60"/>
      <c r="EO1103" s="55"/>
      <c r="EP1103" s="74"/>
      <c r="ER1103" s="61"/>
      <c r="ES1103" s="61"/>
      <c r="EU1103" s="57"/>
      <c r="EV1103" s="53"/>
      <c r="EW1103" s="54"/>
      <c r="EX1103" s="53"/>
      <c r="EY1103" s="54"/>
      <c r="EZ1103" s="53"/>
      <c r="FA1103" s="53"/>
      <c r="FB1103" s="61"/>
      <c r="FC1103" s="68"/>
      <c r="FD1103" s="68"/>
      <c r="FE1103" s="70"/>
      <c r="FF1103" s="61"/>
      <c r="FH1103" s="53"/>
      <c r="FI1103" s="53"/>
      <c r="FJ1103" s="53"/>
      <c r="FL1103" s="53"/>
      <c r="FN1103" s="53"/>
      <c r="GM1103" s="61"/>
    </row>
    <row r="1104" spans="119:195" x14ac:dyDescent="0.25">
      <c r="DO1104" s="39"/>
      <c r="DQ1104" s="53"/>
      <c r="DS1104" s="55"/>
      <c r="DU1104" s="59"/>
      <c r="DW1104" s="59"/>
      <c r="DY1104" s="59"/>
      <c r="EA1104" s="59"/>
      <c r="EC1104" s="54"/>
      <c r="EE1104" s="54"/>
      <c r="EG1104" s="54"/>
      <c r="EH1104" s="54"/>
      <c r="EI1104" s="54"/>
      <c r="EJ1104" s="54"/>
      <c r="EK1104" s="54"/>
      <c r="EL1104" s="53"/>
      <c r="EN1104" s="60"/>
      <c r="EO1104" s="55"/>
      <c r="EP1104" s="74"/>
      <c r="ER1104" s="61"/>
      <c r="ES1104" s="61"/>
      <c r="EU1104" s="57"/>
      <c r="EV1104" s="53"/>
      <c r="EW1104" s="54"/>
      <c r="EX1104" s="53"/>
      <c r="EY1104" s="54"/>
      <c r="EZ1104" s="53"/>
      <c r="FA1104" s="53"/>
      <c r="FB1104" s="61"/>
      <c r="FC1104" s="68"/>
      <c r="FD1104" s="68"/>
      <c r="FE1104" s="70"/>
      <c r="FF1104" s="61"/>
      <c r="FH1104" s="53"/>
      <c r="FI1104" s="53"/>
      <c r="FJ1104" s="53"/>
      <c r="FL1104" s="53"/>
      <c r="FN1104" s="53"/>
      <c r="GM1104" s="61"/>
    </row>
    <row r="1105" spans="119:195" x14ac:dyDescent="0.25">
      <c r="DO1105" s="39"/>
      <c r="DQ1105" s="53"/>
      <c r="DS1105" s="55"/>
      <c r="DU1105" s="59"/>
      <c r="DW1105" s="59"/>
      <c r="DY1105" s="59"/>
      <c r="EA1105" s="59"/>
      <c r="EC1105" s="54"/>
      <c r="EE1105" s="54"/>
      <c r="EG1105" s="54"/>
      <c r="EH1105" s="54"/>
      <c r="EI1105" s="54"/>
      <c r="EJ1105" s="54"/>
      <c r="EK1105" s="54"/>
      <c r="EL1105" s="53"/>
      <c r="EN1105" s="60"/>
      <c r="EO1105" s="55"/>
      <c r="EP1105" s="74"/>
      <c r="ER1105" s="61"/>
      <c r="ES1105" s="61"/>
      <c r="EU1105" s="57"/>
      <c r="EV1105" s="53"/>
      <c r="EW1105" s="54"/>
      <c r="EX1105" s="53"/>
      <c r="EY1105" s="54"/>
      <c r="EZ1105" s="53"/>
      <c r="FA1105" s="53"/>
      <c r="FB1105" s="61"/>
      <c r="FC1105" s="68"/>
      <c r="FD1105" s="68"/>
      <c r="FE1105" s="70"/>
      <c r="FF1105" s="61"/>
      <c r="FH1105" s="53"/>
      <c r="FI1105" s="53"/>
      <c r="FJ1105" s="53"/>
      <c r="FL1105" s="53"/>
      <c r="FN1105" s="53"/>
      <c r="GM1105" s="61"/>
    </row>
    <row r="1106" spans="119:195" x14ac:dyDescent="0.25">
      <c r="DO1106" s="39"/>
      <c r="DQ1106" s="53"/>
      <c r="DS1106" s="55"/>
      <c r="DU1106" s="59"/>
      <c r="DW1106" s="59"/>
      <c r="DY1106" s="59"/>
      <c r="EA1106" s="59"/>
      <c r="EC1106" s="54"/>
      <c r="EE1106" s="54"/>
      <c r="EG1106" s="54"/>
      <c r="EH1106" s="54"/>
      <c r="EI1106" s="54"/>
      <c r="EJ1106" s="54"/>
      <c r="EK1106" s="54"/>
      <c r="EL1106" s="53"/>
      <c r="EN1106" s="60"/>
      <c r="EO1106" s="55"/>
      <c r="EP1106" s="74"/>
      <c r="ER1106" s="61"/>
      <c r="ES1106" s="61"/>
      <c r="EU1106" s="57"/>
      <c r="EV1106" s="53"/>
      <c r="EW1106" s="54"/>
      <c r="EX1106" s="53"/>
      <c r="EY1106" s="54"/>
      <c r="EZ1106" s="53"/>
      <c r="FA1106" s="53"/>
      <c r="FB1106" s="61"/>
      <c r="FC1106" s="68"/>
      <c r="FD1106" s="68"/>
      <c r="FE1106" s="70"/>
      <c r="FF1106" s="61"/>
      <c r="FH1106" s="53"/>
      <c r="FI1106" s="53"/>
      <c r="FJ1106" s="53"/>
      <c r="FL1106" s="53"/>
      <c r="FN1106" s="53"/>
      <c r="GM1106" s="61"/>
    </row>
    <row r="1107" spans="119:195" x14ac:dyDescent="0.25">
      <c r="DO1107" s="39"/>
      <c r="DQ1107" s="53"/>
      <c r="DS1107" s="55"/>
      <c r="DU1107" s="59"/>
      <c r="DW1107" s="59"/>
      <c r="DY1107" s="59"/>
      <c r="EA1107" s="59"/>
      <c r="EC1107" s="54"/>
      <c r="EE1107" s="54"/>
      <c r="EG1107" s="54"/>
      <c r="EH1107" s="54"/>
      <c r="EI1107" s="54"/>
      <c r="EJ1107" s="54"/>
      <c r="EK1107" s="54"/>
      <c r="EL1107" s="53"/>
      <c r="EN1107" s="60"/>
      <c r="EO1107" s="55"/>
      <c r="EP1107" s="74"/>
      <c r="ER1107" s="61"/>
      <c r="ES1107" s="61"/>
      <c r="EU1107" s="57"/>
      <c r="EV1107" s="53"/>
      <c r="EW1107" s="54"/>
      <c r="EX1107" s="53"/>
      <c r="EY1107" s="54"/>
      <c r="EZ1107" s="53"/>
      <c r="FA1107" s="53"/>
      <c r="FB1107" s="61"/>
      <c r="FC1107" s="68"/>
      <c r="FD1107" s="68"/>
      <c r="FE1107" s="70"/>
      <c r="FF1107" s="61"/>
      <c r="FH1107" s="53"/>
      <c r="FI1107" s="53"/>
      <c r="FJ1107" s="53"/>
      <c r="FL1107" s="53"/>
      <c r="FN1107" s="53"/>
      <c r="GM1107" s="61"/>
    </row>
    <row r="1108" spans="119:195" x14ac:dyDescent="0.25">
      <c r="DO1108" s="39"/>
      <c r="DQ1108" s="53"/>
      <c r="DS1108" s="55"/>
      <c r="DU1108" s="59"/>
      <c r="DW1108" s="59"/>
      <c r="DY1108" s="59"/>
      <c r="EA1108" s="59"/>
      <c r="EC1108" s="54"/>
      <c r="EE1108" s="54"/>
      <c r="EG1108" s="54"/>
      <c r="EH1108" s="54"/>
      <c r="EI1108" s="54"/>
      <c r="EJ1108" s="54"/>
      <c r="EK1108" s="54"/>
      <c r="EL1108" s="53"/>
      <c r="EN1108" s="60"/>
      <c r="EO1108" s="55"/>
      <c r="EP1108" s="74"/>
      <c r="ER1108" s="61"/>
      <c r="ES1108" s="61"/>
      <c r="EU1108" s="57"/>
      <c r="EV1108" s="53"/>
      <c r="EW1108" s="54"/>
      <c r="EX1108" s="53"/>
      <c r="EY1108" s="54"/>
      <c r="EZ1108" s="53"/>
      <c r="FA1108" s="53"/>
      <c r="FB1108" s="61"/>
      <c r="FC1108" s="68"/>
      <c r="FD1108" s="68"/>
      <c r="FE1108" s="70"/>
      <c r="FF1108" s="61"/>
      <c r="FH1108" s="53"/>
      <c r="FI1108" s="53"/>
      <c r="FJ1108" s="53"/>
      <c r="FL1108" s="53"/>
      <c r="FN1108" s="53"/>
      <c r="GM1108" s="61"/>
    </row>
    <row r="1109" spans="119:195" x14ac:dyDescent="0.25">
      <c r="DO1109" s="39"/>
      <c r="DQ1109" s="53"/>
      <c r="DS1109" s="55"/>
      <c r="DU1109" s="59"/>
      <c r="DW1109" s="59"/>
      <c r="DY1109" s="59"/>
      <c r="EA1109" s="59"/>
      <c r="EC1109" s="54"/>
      <c r="EE1109" s="54"/>
      <c r="EG1109" s="54"/>
      <c r="EH1109" s="54"/>
      <c r="EI1109" s="54"/>
      <c r="EJ1109" s="54"/>
      <c r="EK1109" s="54"/>
      <c r="EL1109" s="53"/>
      <c r="EN1109" s="60"/>
      <c r="EO1109" s="55"/>
      <c r="EP1109" s="74"/>
      <c r="ER1109" s="61"/>
      <c r="ES1109" s="61"/>
      <c r="EU1109" s="57"/>
      <c r="EV1109" s="53"/>
      <c r="EW1109" s="54"/>
      <c r="EX1109" s="53"/>
      <c r="EY1109" s="54"/>
      <c r="EZ1109" s="53"/>
      <c r="FA1109" s="53"/>
      <c r="FB1109" s="61"/>
      <c r="FC1109" s="68"/>
      <c r="FD1109" s="68"/>
      <c r="FE1109" s="70"/>
      <c r="FF1109" s="61"/>
      <c r="FH1109" s="53"/>
      <c r="FI1109" s="53"/>
      <c r="FJ1109" s="53"/>
      <c r="FL1109" s="53"/>
      <c r="FN1109" s="53"/>
      <c r="GM1109" s="61"/>
    </row>
    <row r="1110" spans="119:195" x14ac:dyDescent="0.25">
      <c r="DO1110" s="39"/>
      <c r="DQ1110" s="53"/>
      <c r="DS1110" s="55"/>
      <c r="DU1110" s="59"/>
      <c r="DW1110" s="59"/>
      <c r="DY1110" s="59"/>
      <c r="EA1110" s="59"/>
      <c r="EC1110" s="54"/>
      <c r="EE1110" s="54"/>
      <c r="EG1110" s="54"/>
      <c r="EH1110" s="54"/>
      <c r="EI1110" s="54"/>
      <c r="EJ1110" s="54"/>
      <c r="EK1110" s="54"/>
      <c r="EL1110" s="53"/>
      <c r="EN1110" s="60"/>
      <c r="EO1110" s="55"/>
      <c r="EP1110" s="74"/>
      <c r="ER1110" s="61"/>
      <c r="ES1110" s="61"/>
      <c r="EU1110" s="57"/>
      <c r="EV1110" s="53"/>
      <c r="EW1110" s="54"/>
      <c r="EX1110" s="53"/>
      <c r="EY1110" s="54"/>
      <c r="EZ1110" s="53"/>
      <c r="FA1110" s="53"/>
      <c r="FB1110" s="61"/>
      <c r="FC1110" s="68"/>
      <c r="FD1110" s="68"/>
      <c r="FE1110" s="70"/>
      <c r="FF1110" s="61"/>
      <c r="FH1110" s="53"/>
      <c r="FI1110" s="53"/>
      <c r="FJ1110" s="53"/>
      <c r="FL1110" s="53"/>
      <c r="FN1110" s="53"/>
      <c r="GM1110" s="61"/>
    </row>
    <row r="1111" spans="119:195" x14ac:dyDescent="0.25">
      <c r="DO1111" s="39"/>
      <c r="DQ1111" s="53"/>
      <c r="DS1111" s="55"/>
      <c r="DU1111" s="59"/>
      <c r="DW1111" s="59"/>
      <c r="DY1111" s="59"/>
      <c r="EA1111" s="59"/>
      <c r="EC1111" s="54"/>
      <c r="EE1111" s="54"/>
      <c r="EG1111" s="54"/>
      <c r="EH1111" s="54"/>
      <c r="EI1111" s="54"/>
      <c r="EJ1111" s="54"/>
      <c r="EK1111" s="54"/>
      <c r="EL1111" s="53"/>
      <c r="EN1111" s="60"/>
      <c r="EO1111" s="55"/>
      <c r="EP1111" s="74"/>
      <c r="ER1111" s="61"/>
      <c r="ES1111" s="61"/>
      <c r="EU1111" s="57"/>
      <c r="EV1111" s="53"/>
      <c r="EW1111" s="54"/>
      <c r="EX1111" s="53"/>
      <c r="EY1111" s="54"/>
      <c r="EZ1111" s="53"/>
      <c r="FA1111" s="53"/>
      <c r="FB1111" s="61"/>
      <c r="FC1111" s="68"/>
      <c r="FD1111" s="68"/>
      <c r="FE1111" s="70"/>
      <c r="FF1111" s="61"/>
      <c r="FH1111" s="53"/>
      <c r="FI1111" s="53"/>
      <c r="FJ1111" s="53"/>
      <c r="FL1111" s="53"/>
      <c r="FN1111" s="53"/>
      <c r="GM1111" s="61"/>
    </row>
    <row r="1112" spans="119:195" x14ac:dyDescent="0.25">
      <c r="DO1112" s="55"/>
      <c r="DU1112" s="59"/>
      <c r="DW1112" s="59"/>
      <c r="EA1112" s="53"/>
      <c r="EC1112" s="54"/>
      <c r="EE1112" s="54"/>
      <c r="EF1112" s="54"/>
      <c r="EG1112" s="54"/>
      <c r="EH1112" s="54"/>
      <c r="EI1112" s="53"/>
      <c r="EJ1112" s="53"/>
      <c r="EK1112" s="53"/>
      <c r="EL1112" s="60"/>
      <c r="ER1112" s="61"/>
      <c r="EU1112" s="54"/>
      <c r="EV1112" s="53"/>
      <c r="EW1112" s="54"/>
      <c r="EX1112" s="53"/>
      <c r="EY1112" s="53"/>
      <c r="EZ1112" s="53"/>
      <c r="FA1112" s="55"/>
      <c r="FB1112" s="74"/>
      <c r="FC1112" s="70"/>
      <c r="FD1112" s="61"/>
      <c r="FF1112" s="53"/>
      <c r="FG1112" s="57"/>
      <c r="FH1112" s="53"/>
      <c r="FI1112" s="53"/>
      <c r="FJ1112" s="53"/>
      <c r="FL1112" s="53"/>
      <c r="FN1112" s="53"/>
      <c r="GM1112" s="74"/>
    </row>
    <row r="1113" spans="119:195" x14ac:dyDescent="0.25">
      <c r="DO1113" s="55"/>
      <c r="DU1113" s="59"/>
      <c r="DW1113" s="59"/>
      <c r="EA1113" s="53"/>
      <c r="EC1113" s="54"/>
      <c r="EE1113" s="54"/>
      <c r="EF1113" s="54"/>
      <c r="EG1113" s="54"/>
      <c r="EH1113" s="54"/>
      <c r="EI1113" s="53"/>
      <c r="EJ1113" s="53"/>
      <c r="EK1113" s="53"/>
      <c r="EL1113" s="60"/>
      <c r="ER1113" s="61"/>
      <c r="EU1113" s="54"/>
      <c r="EV1113" s="53"/>
      <c r="EW1113" s="54"/>
      <c r="EX1113" s="53"/>
      <c r="EY1113" s="53"/>
      <c r="EZ1113" s="53"/>
      <c r="FA1113" s="55"/>
      <c r="FB1113" s="74"/>
      <c r="FC1113" s="70"/>
      <c r="FD1113" s="61"/>
      <c r="FF1113" s="53"/>
      <c r="FG1113" s="57"/>
      <c r="FH1113" s="53"/>
      <c r="FI1113" s="53"/>
      <c r="FJ1113" s="53"/>
      <c r="FL1113" s="53"/>
      <c r="FN1113" s="53"/>
      <c r="GM1113" s="74"/>
    </row>
    <row r="1114" spans="119:195" x14ac:dyDescent="0.25">
      <c r="DO1114" s="55"/>
      <c r="DU1114" s="59"/>
      <c r="DW1114" s="59"/>
      <c r="EA1114" s="53"/>
      <c r="EC1114" s="54"/>
      <c r="EE1114" s="54"/>
      <c r="EF1114" s="54"/>
      <c r="EG1114" s="54"/>
      <c r="EH1114" s="54"/>
      <c r="EI1114" s="53"/>
      <c r="EJ1114" s="53"/>
      <c r="EK1114" s="53"/>
      <c r="EL1114" s="60"/>
      <c r="ER1114" s="61"/>
      <c r="EU1114" s="54"/>
      <c r="EV1114" s="53"/>
      <c r="EW1114" s="54"/>
      <c r="EX1114" s="53"/>
      <c r="EY1114" s="53"/>
      <c r="EZ1114" s="53"/>
      <c r="FA1114" s="55"/>
      <c r="FB1114" s="74"/>
      <c r="FC1114" s="70"/>
      <c r="FD1114" s="61"/>
      <c r="FF1114" s="53"/>
      <c r="FG1114" s="57"/>
      <c r="FH1114" s="53"/>
      <c r="FI1114" s="53"/>
      <c r="FJ1114" s="53"/>
      <c r="FL1114" s="53"/>
      <c r="FN1114" s="53"/>
      <c r="GM1114" s="74"/>
    </row>
    <row r="1115" spans="119:195" x14ac:dyDescent="0.25">
      <c r="DO1115" s="55"/>
      <c r="DU1115" s="59"/>
      <c r="DW1115" s="59"/>
      <c r="EA1115" s="53"/>
      <c r="EC1115" s="54"/>
      <c r="EE1115" s="54"/>
      <c r="EF1115" s="54"/>
      <c r="EG1115" s="54"/>
      <c r="EH1115" s="54"/>
      <c r="EI1115" s="53"/>
      <c r="EJ1115" s="53"/>
      <c r="EK1115" s="53"/>
      <c r="EL1115" s="60"/>
      <c r="ER1115" s="61"/>
      <c r="EU1115" s="54"/>
      <c r="EV1115" s="53"/>
      <c r="EW1115" s="54"/>
      <c r="EX1115" s="53"/>
      <c r="EY1115" s="53"/>
      <c r="EZ1115" s="53"/>
      <c r="FA1115" s="55"/>
      <c r="FB1115" s="74"/>
      <c r="FC1115" s="70"/>
      <c r="FD1115" s="61"/>
      <c r="FF1115" s="53"/>
      <c r="FG1115" s="57"/>
      <c r="FH1115" s="53"/>
      <c r="FI1115" s="53"/>
      <c r="FJ1115" s="53"/>
      <c r="FL1115" s="53"/>
      <c r="FN1115" s="53"/>
      <c r="GM1115" s="74"/>
    </row>
    <row r="1116" spans="119:195" x14ac:dyDescent="0.25">
      <c r="DO1116" s="55"/>
      <c r="DU1116" s="59"/>
      <c r="DW1116" s="59"/>
      <c r="EA1116" s="53"/>
      <c r="EC1116" s="54"/>
      <c r="EE1116" s="54"/>
      <c r="EF1116" s="54"/>
      <c r="EG1116" s="54"/>
      <c r="EH1116" s="54"/>
      <c r="EI1116" s="53"/>
      <c r="EJ1116" s="53"/>
      <c r="EK1116" s="53"/>
      <c r="EL1116" s="60"/>
      <c r="ER1116" s="61"/>
      <c r="EU1116" s="54"/>
      <c r="EV1116" s="53"/>
      <c r="EW1116" s="54"/>
      <c r="EX1116" s="53"/>
      <c r="EY1116" s="53"/>
      <c r="EZ1116" s="53"/>
      <c r="FA1116" s="55"/>
      <c r="FB1116" s="74"/>
      <c r="FC1116" s="70"/>
      <c r="FD1116" s="61"/>
      <c r="FF1116" s="53"/>
      <c r="FG1116" s="57"/>
      <c r="FH1116" s="53"/>
      <c r="FI1116" s="53"/>
      <c r="FJ1116" s="53"/>
      <c r="FL1116" s="53"/>
      <c r="FN1116" s="53"/>
      <c r="GM1116" s="74"/>
    </row>
    <row r="1117" spans="119:195" x14ac:dyDescent="0.25">
      <c r="DO1117" s="55"/>
      <c r="DU1117" s="59"/>
      <c r="DW1117" s="59"/>
      <c r="EA1117" s="53"/>
      <c r="EC1117" s="54"/>
      <c r="EE1117" s="54"/>
      <c r="EF1117" s="54"/>
      <c r="EG1117" s="54"/>
      <c r="EH1117" s="54"/>
      <c r="EI1117" s="53"/>
      <c r="EJ1117" s="53"/>
      <c r="EK1117" s="53"/>
      <c r="EL1117" s="60"/>
      <c r="ER1117" s="61"/>
      <c r="EU1117" s="54"/>
      <c r="EV1117" s="53"/>
      <c r="EW1117" s="54"/>
      <c r="EX1117" s="53"/>
      <c r="EY1117" s="53"/>
      <c r="EZ1117" s="53"/>
      <c r="FA1117" s="55"/>
      <c r="FB1117" s="74"/>
      <c r="FC1117" s="70"/>
      <c r="FD1117" s="61"/>
      <c r="FF1117" s="53"/>
      <c r="FG1117" s="57"/>
      <c r="FH1117" s="53"/>
      <c r="FI1117" s="53"/>
      <c r="FJ1117" s="53"/>
      <c r="FL1117" s="53"/>
      <c r="FN1117" s="53"/>
      <c r="GM1117" s="74"/>
    </row>
    <row r="1118" spans="119:195" x14ac:dyDescent="0.25">
      <c r="DO1118" s="55"/>
      <c r="DU1118" s="59"/>
      <c r="DW1118" s="59"/>
      <c r="EA1118" s="53"/>
      <c r="EC1118" s="54"/>
      <c r="EE1118" s="54"/>
      <c r="EF1118" s="54"/>
      <c r="EG1118" s="54"/>
      <c r="EH1118" s="54"/>
      <c r="EI1118" s="53"/>
      <c r="EJ1118" s="53"/>
      <c r="EK1118" s="53"/>
      <c r="EL1118" s="60"/>
      <c r="ER1118" s="61"/>
      <c r="EU1118" s="54"/>
      <c r="EV1118" s="53"/>
      <c r="EW1118" s="54"/>
      <c r="EX1118" s="53"/>
      <c r="EY1118" s="53"/>
      <c r="EZ1118" s="53"/>
      <c r="FA1118" s="55"/>
      <c r="FB1118" s="74"/>
      <c r="FC1118" s="70"/>
      <c r="FD1118" s="61"/>
      <c r="FF1118" s="53"/>
      <c r="FG1118" s="57"/>
      <c r="FH1118" s="53"/>
      <c r="FI1118" s="53"/>
      <c r="FJ1118" s="53"/>
      <c r="FL1118" s="53"/>
      <c r="FN1118" s="53"/>
      <c r="GM1118" s="74"/>
    </row>
    <row r="1119" spans="119:195" x14ac:dyDescent="0.25">
      <c r="DO1119" s="55"/>
      <c r="DU1119" s="59"/>
      <c r="DW1119" s="59"/>
      <c r="EA1119" s="53"/>
      <c r="EC1119" s="54"/>
      <c r="EE1119" s="54"/>
      <c r="EF1119" s="54"/>
      <c r="EG1119" s="54"/>
      <c r="EH1119" s="54"/>
      <c r="EI1119" s="53"/>
      <c r="EJ1119" s="53"/>
      <c r="EK1119" s="53"/>
      <c r="EL1119" s="60"/>
      <c r="ER1119" s="61"/>
      <c r="EU1119" s="54"/>
      <c r="EV1119" s="53"/>
      <c r="EW1119" s="54"/>
      <c r="EX1119" s="53"/>
      <c r="EY1119" s="53"/>
      <c r="EZ1119" s="53"/>
      <c r="FA1119" s="55"/>
      <c r="FB1119" s="74"/>
      <c r="FC1119" s="70"/>
      <c r="FD1119" s="61"/>
      <c r="FF1119" s="53"/>
      <c r="FG1119" s="57"/>
      <c r="FH1119" s="53"/>
      <c r="FI1119" s="53"/>
      <c r="FJ1119" s="53"/>
      <c r="FL1119" s="53"/>
      <c r="FN1119" s="53"/>
      <c r="GM1119" s="74"/>
    </row>
    <row r="1120" spans="119:195" x14ac:dyDescent="0.25">
      <c r="DO1120" s="55"/>
      <c r="DU1120" s="59"/>
      <c r="DW1120" s="59"/>
      <c r="EA1120" s="53"/>
      <c r="EC1120" s="54"/>
      <c r="EE1120" s="54"/>
      <c r="EF1120" s="54"/>
      <c r="EG1120" s="54"/>
      <c r="EH1120" s="54"/>
      <c r="EI1120" s="53"/>
      <c r="EJ1120" s="53"/>
      <c r="EK1120" s="53"/>
      <c r="EL1120" s="60"/>
      <c r="ER1120" s="61"/>
      <c r="EU1120" s="54"/>
      <c r="EV1120" s="53"/>
      <c r="EW1120" s="54"/>
      <c r="EX1120" s="53"/>
      <c r="EY1120" s="53"/>
      <c r="EZ1120" s="53"/>
      <c r="FA1120" s="55"/>
      <c r="FB1120" s="74"/>
      <c r="FC1120" s="70"/>
      <c r="FD1120" s="61"/>
      <c r="FF1120" s="53"/>
      <c r="FG1120" s="57"/>
      <c r="FH1120" s="53"/>
      <c r="FI1120" s="53"/>
      <c r="FJ1120" s="53"/>
      <c r="FL1120" s="53"/>
      <c r="FN1120" s="53"/>
      <c r="GM1120" s="74"/>
    </row>
    <row r="1121" spans="119:195" x14ac:dyDescent="0.25">
      <c r="DO1121" s="55"/>
      <c r="DU1121" s="59"/>
      <c r="DW1121" s="59"/>
      <c r="EA1121" s="53"/>
      <c r="EC1121" s="54"/>
      <c r="EE1121" s="54"/>
      <c r="EF1121" s="54"/>
      <c r="EG1121" s="54"/>
      <c r="EH1121" s="54"/>
      <c r="EI1121" s="53"/>
      <c r="EJ1121" s="53"/>
      <c r="EK1121" s="53"/>
      <c r="EL1121" s="60"/>
      <c r="ER1121" s="61"/>
      <c r="EU1121" s="54"/>
      <c r="EV1121" s="53"/>
      <c r="EW1121" s="54"/>
      <c r="EX1121" s="53"/>
      <c r="EY1121" s="53"/>
      <c r="EZ1121" s="53"/>
      <c r="FA1121" s="55"/>
      <c r="FB1121" s="74"/>
      <c r="FC1121" s="70"/>
      <c r="FD1121" s="61"/>
      <c r="FF1121" s="53"/>
      <c r="FG1121" s="57"/>
      <c r="FH1121" s="53"/>
      <c r="FI1121" s="53"/>
      <c r="FJ1121" s="53"/>
      <c r="FL1121" s="53"/>
      <c r="FN1121" s="53"/>
      <c r="GM1121" s="74"/>
    </row>
    <row r="1122" spans="119:195" x14ac:dyDescent="0.25">
      <c r="DO1122" s="55"/>
      <c r="DU1122" s="59"/>
      <c r="DW1122" s="59"/>
      <c r="EA1122" s="53"/>
      <c r="EC1122" s="54"/>
      <c r="EE1122" s="54"/>
      <c r="EF1122" s="54"/>
      <c r="EG1122" s="54"/>
      <c r="EH1122" s="54"/>
      <c r="EI1122" s="53"/>
      <c r="EJ1122" s="53"/>
      <c r="EK1122" s="53"/>
      <c r="EL1122" s="60"/>
      <c r="ER1122" s="61"/>
      <c r="EU1122" s="54"/>
      <c r="EV1122" s="53"/>
      <c r="EW1122" s="54"/>
      <c r="EX1122" s="53"/>
      <c r="EY1122" s="53"/>
      <c r="EZ1122" s="53"/>
      <c r="FA1122" s="55"/>
      <c r="FB1122" s="74"/>
      <c r="FC1122" s="70"/>
      <c r="FD1122" s="61"/>
      <c r="FF1122" s="53"/>
      <c r="FG1122" s="57"/>
      <c r="FH1122" s="53"/>
      <c r="FI1122" s="53"/>
      <c r="FJ1122" s="53"/>
      <c r="FL1122" s="53"/>
      <c r="FN1122" s="53"/>
      <c r="GM1122" s="74"/>
    </row>
    <row r="1123" spans="119:195" x14ac:dyDescent="0.25">
      <c r="DO1123" s="55"/>
      <c r="DU1123" s="59"/>
      <c r="DW1123" s="59"/>
      <c r="EA1123" s="53"/>
      <c r="EC1123" s="54"/>
      <c r="EE1123" s="54"/>
      <c r="EF1123" s="54"/>
      <c r="EG1123" s="54"/>
      <c r="EH1123" s="54"/>
      <c r="EI1123" s="53"/>
      <c r="EJ1123" s="53"/>
      <c r="EK1123" s="53"/>
      <c r="EL1123" s="60"/>
      <c r="ER1123" s="61"/>
      <c r="EU1123" s="54"/>
      <c r="EV1123" s="53"/>
      <c r="EW1123" s="54"/>
      <c r="EX1123" s="53"/>
      <c r="EY1123" s="53"/>
      <c r="EZ1123" s="53"/>
      <c r="FA1123" s="55"/>
      <c r="FB1123" s="74"/>
      <c r="FC1123" s="70"/>
      <c r="FD1123" s="61"/>
      <c r="FF1123" s="53"/>
      <c r="FG1123" s="57"/>
      <c r="FH1123" s="53"/>
      <c r="FI1123" s="53"/>
      <c r="FJ1123" s="53"/>
      <c r="FL1123" s="53"/>
      <c r="FN1123" s="53"/>
      <c r="GM1123" s="74"/>
    </row>
    <row r="1124" spans="119:195" x14ac:dyDescent="0.25">
      <c r="DO1124" s="55"/>
      <c r="DU1124" s="59"/>
      <c r="DW1124" s="59"/>
      <c r="EA1124" s="53"/>
      <c r="EC1124" s="54"/>
      <c r="EE1124" s="54"/>
      <c r="EF1124" s="54"/>
      <c r="EG1124" s="54"/>
      <c r="EH1124" s="54"/>
      <c r="EI1124" s="53"/>
      <c r="EJ1124" s="53"/>
      <c r="EK1124" s="53"/>
      <c r="EL1124" s="60"/>
      <c r="ER1124" s="61"/>
      <c r="EU1124" s="54"/>
      <c r="EV1124" s="53"/>
      <c r="EW1124" s="54"/>
      <c r="EX1124" s="53"/>
      <c r="EY1124" s="53"/>
      <c r="EZ1124" s="53"/>
      <c r="FA1124" s="55"/>
      <c r="FB1124" s="74"/>
      <c r="FC1124" s="70"/>
      <c r="FD1124" s="61"/>
      <c r="FF1124" s="53"/>
      <c r="FG1124" s="57"/>
      <c r="FH1124" s="53"/>
      <c r="FI1124" s="53"/>
      <c r="FJ1124" s="53"/>
      <c r="FL1124" s="53"/>
      <c r="FN1124" s="53"/>
      <c r="GM1124" s="74"/>
    </row>
    <row r="1125" spans="119:195" x14ac:dyDescent="0.25">
      <c r="DO1125" s="55"/>
      <c r="DU1125" s="59"/>
      <c r="DW1125" s="59"/>
      <c r="EA1125" s="53"/>
      <c r="EC1125" s="54"/>
      <c r="EE1125" s="54"/>
      <c r="EF1125" s="54"/>
      <c r="EG1125" s="54"/>
      <c r="EH1125" s="54"/>
      <c r="EI1125" s="53"/>
      <c r="EJ1125" s="53"/>
      <c r="EK1125" s="53"/>
      <c r="EL1125" s="60"/>
      <c r="ER1125" s="61"/>
      <c r="EU1125" s="54"/>
      <c r="EV1125" s="53"/>
      <c r="EW1125" s="54"/>
      <c r="EX1125" s="53"/>
      <c r="EY1125" s="53"/>
      <c r="EZ1125" s="53"/>
      <c r="FA1125" s="55"/>
      <c r="FB1125" s="74"/>
      <c r="FC1125" s="70"/>
      <c r="FD1125" s="61"/>
      <c r="FF1125" s="53"/>
      <c r="FG1125" s="57"/>
      <c r="FH1125" s="53"/>
      <c r="FI1125" s="53"/>
      <c r="FJ1125" s="53"/>
      <c r="FL1125" s="53"/>
      <c r="FN1125" s="53"/>
      <c r="GM1125" s="74"/>
    </row>
    <row r="1126" spans="119:195" x14ac:dyDescent="0.25">
      <c r="DO1126" s="55"/>
      <c r="DU1126" s="59"/>
      <c r="DW1126" s="59"/>
      <c r="EA1126" s="53"/>
      <c r="EC1126" s="54"/>
      <c r="EE1126" s="54"/>
      <c r="EF1126" s="54"/>
      <c r="EG1126" s="54"/>
      <c r="EH1126" s="54"/>
      <c r="EI1126" s="53"/>
      <c r="EJ1126" s="53"/>
      <c r="EK1126" s="53"/>
      <c r="EL1126" s="60"/>
      <c r="ER1126" s="61"/>
      <c r="EU1126" s="54"/>
      <c r="EV1126" s="53"/>
      <c r="EW1126" s="54"/>
      <c r="EX1126" s="53"/>
      <c r="EY1126" s="53"/>
      <c r="EZ1126" s="53"/>
      <c r="FA1126" s="55"/>
      <c r="FB1126" s="74"/>
      <c r="FC1126" s="70"/>
      <c r="FD1126" s="61"/>
      <c r="FF1126" s="53"/>
      <c r="FG1126" s="57"/>
      <c r="FH1126" s="53"/>
      <c r="FI1126" s="53"/>
      <c r="FJ1126" s="53"/>
      <c r="FL1126" s="53"/>
      <c r="FN1126" s="53"/>
      <c r="GM1126" s="74"/>
    </row>
    <row r="1127" spans="119:195" x14ac:dyDescent="0.25">
      <c r="DO1127" s="55"/>
      <c r="DU1127" s="59"/>
      <c r="DW1127" s="59"/>
      <c r="EA1127" s="53"/>
      <c r="EC1127" s="54"/>
      <c r="EE1127" s="54"/>
      <c r="EF1127" s="54"/>
      <c r="EG1127" s="54"/>
      <c r="EH1127" s="54"/>
      <c r="EI1127" s="53"/>
      <c r="EJ1127" s="53"/>
      <c r="EK1127" s="53"/>
      <c r="EL1127" s="60"/>
      <c r="ER1127" s="61"/>
      <c r="EU1127" s="54"/>
      <c r="EV1127" s="53"/>
      <c r="EW1127" s="54"/>
      <c r="EX1127" s="53"/>
      <c r="EY1127" s="53"/>
      <c r="EZ1127" s="53"/>
      <c r="FA1127" s="55"/>
      <c r="FB1127" s="74"/>
      <c r="FC1127" s="70"/>
      <c r="FD1127" s="61"/>
      <c r="FF1127" s="53"/>
      <c r="FG1127" s="57"/>
      <c r="FH1127" s="53"/>
      <c r="FI1127" s="53"/>
      <c r="FJ1127" s="53"/>
      <c r="FL1127" s="53"/>
      <c r="FN1127" s="53"/>
      <c r="GM1127" s="74"/>
    </row>
    <row r="1128" spans="119:195" x14ac:dyDescent="0.25">
      <c r="DO1128" s="55"/>
      <c r="DU1128" s="59"/>
      <c r="DW1128" s="59"/>
      <c r="EA1128" s="53"/>
      <c r="EC1128" s="54"/>
      <c r="EE1128" s="54"/>
      <c r="EF1128" s="54"/>
      <c r="EG1128" s="54"/>
      <c r="EH1128" s="54"/>
      <c r="EI1128" s="53"/>
      <c r="EJ1128" s="53"/>
      <c r="EK1128" s="53"/>
      <c r="EL1128" s="60"/>
      <c r="ER1128" s="61"/>
      <c r="EU1128" s="54"/>
      <c r="EV1128" s="53"/>
      <c r="EW1128" s="54"/>
      <c r="EX1128" s="53"/>
      <c r="EY1128" s="53"/>
      <c r="EZ1128" s="53"/>
      <c r="FA1128" s="55"/>
      <c r="FB1128" s="74"/>
      <c r="FC1128" s="70"/>
      <c r="FD1128" s="61"/>
      <c r="FF1128" s="53"/>
      <c r="FG1128" s="57"/>
      <c r="FH1128" s="53"/>
      <c r="FI1128" s="53"/>
      <c r="FJ1128" s="53"/>
      <c r="FL1128" s="53"/>
      <c r="FN1128" s="53"/>
      <c r="GM1128" s="74"/>
    </row>
    <row r="1129" spans="119:195" x14ac:dyDescent="0.25">
      <c r="DO1129" s="55"/>
      <c r="DU1129" s="59"/>
      <c r="DW1129" s="59"/>
      <c r="EA1129" s="53"/>
      <c r="EC1129" s="54"/>
      <c r="EE1129" s="54"/>
      <c r="EF1129" s="54"/>
      <c r="EG1129" s="54"/>
      <c r="EH1129" s="54"/>
      <c r="EI1129" s="53"/>
      <c r="EJ1129" s="53"/>
      <c r="EK1129" s="53"/>
      <c r="EL1129" s="60"/>
      <c r="ER1129" s="61"/>
      <c r="EU1129" s="54"/>
      <c r="EV1129" s="53"/>
      <c r="EW1129" s="54"/>
      <c r="EX1129" s="53"/>
      <c r="EY1129" s="53"/>
      <c r="EZ1129" s="53"/>
      <c r="FA1129" s="55"/>
      <c r="FB1129" s="74"/>
      <c r="FC1129" s="70"/>
      <c r="FD1129" s="61"/>
      <c r="FF1129" s="53"/>
      <c r="FG1129" s="57"/>
      <c r="FH1129" s="53"/>
      <c r="FI1129" s="53"/>
      <c r="FJ1129" s="53"/>
      <c r="FL1129" s="53"/>
      <c r="FN1129" s="53"/>
      <c r="GM1129" s="74"/>
    </row>
    <row r="1130" spans="119:195" x14ac:dyDescent="0.25">
      <c r="DO1130" s="55"/>
      <c r="DU1130" s="59"/>
      <c r="DW1130" s="59"/>
      <c r="EA1130" s="53"/>
      <c r="EC1130" s="54"/>
      <c r="EE1130" s="54"/>
      <c r="EF1130" s="54"/>
      <c r="EG1130" s="54"/>
      <c r="EH1130" s="54"/>
      <c r="EI1130" s="53"/>
      <c r="EJ1130" s="53"/>
      <c r="EK1130" s="53"/>
      <c r="EL1130" s="60"/>
      <c r="ER1130" s="61"/>
      <c r="EU1130" s="54"/>
      <c r="EV1130" s="53"/>
      <c r="EW1130" s="54"/>
      <c r="EX1130" s="53"/>
      <c r="EY1130" s="53"/>
      <c r="EZ1130" s="53"/>
      <c r="FA1130" s="55"/>
      <c r="FB1130" s="74"/>
      <c r="FC1130" s="70"/>
      <c r="FD1130" s="61"/>
      <c r="FF1130" s="53"/>
      <c r="FG1130" s="57"/>
      <c r="FH1130" s="53"/>
      <c r="FI1130" s="53"/>
      <c r="FJ1130" s="53"/>
      <c r="FL1130" s="53"/>
      <c r="FN1130" s="53"/>
      <c r="GM1130" s="74"/>
    </row>
    <row r="1131" spans="119:195" x14ac:dyDescent="0.25">
      <c r="DO1131" s="55"/>
      <c r="DU1131" s="59"/>
      <c r="DW1131" s="59"/>
      <c r="EA1131" s="53"/>
      <c r="EC1131" s="54"/>
      <c r="EE1131" s="54"/>
      <c r="EF1131" s="54"/>
      <c r="EG1131" s="54"/>
      <c r="EH1131" s="54"/>
      <c r="EI1131" s="53"/>
      <c r="EJ1131" s="53"/>
      <c r="EK1131" s="53"/>
      <c r="EL1131" s="60"/>
      <c r="ER1131" s="61"/>
      <c r="EU1131" s="54"/>
      <c r="EV1131" s="53"/>
      <c r="EW1131" s="54"/>
      <c r="EX1131" s="53"/>
      <c r="EY1131" s="53"/>
      <c r="EZ1131" s="53"/>
      <c r="FA1131" s="55"/>
      <c r="FB1131" s="74"/>
      <c r="FC1131" s="70"/>
      <c r="FD1131" s="61"/>
      <c r="FF1131" s="53"/>
      <c r="FG1131" s="57"/>
      <c r="FH1131" s="53"/>
      <c r="FI1131" s="53"/>
      <c r="FJ1131" s="53"/>
      <c r="FL1131" s="53"/>
      <c r="FN1131" s="53"/>
      <c r="GM1131" s="74"/>
    </row>
    <row r="1132" spans="119:195" x14ac:dyDescent="0.25">
      <c r="DO1132" s="55"/>
      <c r="DU1132" s="59"/>
      <c r="DW1132" s="59"/>
      <c r="EA1132" s="53"/>
      <c r="EC1132" s="54"/>
      <c r="EE1132" s="54"/>
      <c r="EF1132" s="54"/>
      <c r="EG1132" s="54"/>
      <c r="EH1132" s="54"/>
      <c r="EI1132" s="53"/>
      <c r="EJ1132" s="53"/>
      <c r="EK1132" s="53"/>
      <c r="EL1132" s="60"/>
      <c r="ER1132" s="61"/>
      <c r="EU1132" s="54"/>
      <c r="EV1132" s="53"/>
      <c r="EW1132" s="54"/>
      <c r="EX1132" s="53"/>
      <c r="EY1132" s="53"/>
      <c r="EZ1132" s="53"/>
      <c r="FA1132" s="55"/>
      <c r="FB1132" s="74"/>
      <c r="FC1132" s="70"/>
      <c r="FD1132" s="61"/>
      <c r="FF1132" s="53"/>
      <c r="FG1132" s="57"/>
      <c r="FH1132" s="53"/>
      <c r="FI1132" s="53"/>
      <c r="FJ1132" s="53"/>
      <c r="FL1132" s="53"/>
      <c r="FN1132" s="53"/>
      <c r="GM1132" s="74"/>
    </row>
    <row r="1133" spans="119:195" x14ac:dyDescent="0.25">
      <c r="DO1133" s="55"/>
      <c r="DU1133" s="59"/>
      <c r="DW1133" s="59"/>
      <c r="EA1133" s="53"/>
      <c r="EC1133" s="54"/>
      <c r="EE1133" s="54"/>
      <c r="EF1133" s="54"/>
      <c r="EG1133" s="54"/>
      <c r="EH1133" s="54"/>
      <c r="EI1133" s="53"/>
      <c r="EJ1133" s="53"/>
      <c r="EK1133" s="53"/>
      <c r="EL1133" s="60"/>
      <c r="ER1133" s="61"/>
      <c r="EU1133" s="54"/>
      <c r="EV1133" s="53"/>
      <c r="EW1133" s="54"/>
      <c r="EX1133" s="53"/>
      <c r="EY1133" s="53"/>
      <c r="EZ1133" s="53"/>
      <c r="FA1133" s="55"/>
      <c r="FB1133" s="74"/>
      <c r="FC1133" s="70"/>
      <c r="FD1133" s="61"/>
      <c r="FF1133" s="53"/>
      <c r="FG1133" s="57"/>
      <c r="FH1133" s="53"/>
      <c r="FI1133" s="53"/>
      <c r="FJ1133" s="53"/>
      <c r="FL1133" s="53"/>
      <c r="FN1133" s="53"/>
      <c r="GM1133" s="74"/>
    </row>
    <row r="1134" spans="119:195" x14ac:dyDescent="0.25">
      <c r="DO1134" s="55"/>
      <c r="DU1134" s="59"/>
      <c r="DW1134" s="59"/>
      <c r="EA1134" s="53"/>
      <c r="EC1134" s="54"/>
      <c r="EE1134" s="54"/>
      <c r="EF1134" s="54"/>
      <c r="EG1134" s="54"/>
      <c r="EH1134" s="54"/>
      <c r="EI1134" s="53"/>
      <c r="EJ1134" s="53"/>
      <c r="EK1134" s="53"/>
      <c r="EL1134" s="60"/>
      <c r="ER1134" s="61"/>
      <c r="EU1134" s="54"/>
      <c r="EV1134" s="53"/>
      <c r="EW1134" s="54"/>
      <c r="EX1134" s="53"/>
      <c r="EY1134" s="53"/>
      <c r="EZ1134" s="53"/>
      <c r="FA1134" s="55"/>
      <c r="FB1134" s="74"/>
      <c r="FC1134" s="70"/>
      <c r="FD1134" s="61"/>
      <c r="FF1134" s="53"/>
      <c r="FG1134" s="57"/>
      <c r="FH1134" s="53"/>
      <c r="FI1134" s="53"/>
      <c r="FJ1134" s="53"/>
      <c r="FL1134" s="53"/>
      <c r="FN1134" s="53"/>
      <c r="GM1134" s="74"/>
    </row>
    <row r="1135" spans="119:195" x14ac:dyDescent="0.25">
      <c r="DO1135" s="55"/>
      <c r="DU1135" s="59"/>
      <c r="DW1135" s="59"/>
      <c r="EA1135" s="53"/>
      <c r="EC1135" s="54"/>
      <c r="EE1135" s="54"/>
      <c r="EF1135" s="54"/>
      <c r="EG1135" s="54"/>
      <c r="EH1135" s="54"/>
      <c r="EI1135" s="53"/>
      <c r="EJ1135" s="53"/>
      <c r="EK1135" s="53"/>
      <c r="EL1135" s="60"/>
      <c r="ER1135" s="61"/>
      <c r="EU1135" s="54"/>
      <c r="EV1135" s="53"/>
      <c r="EW1135" s="54"/>
      <c r="EX1135" s="53"/>
      <c r="EY1135" s="53"/>
      <c r="EZ1135" s="53"/>
      <c r="FA1135" s="55"/>
      <c r="FB1135" s="74"/>
      <c r="FC1135" s="70"/>
      <c r="FD1135" s="61"/>
      <c r="FF1135" s="53"/>
      <c r="FG1135" s="57"/>
      <c r="FH1135" s="53"/>
      <c r="FI1135" s="53"/>
      <c r="FJ1135" s="53"/>
      <c r="FL1135" s="53"/>
      <c r="FN1135" s="53"/>
      <c r="GM1135" s="74"/>
    </row>
    <row r="1136" spans="119:195" x14ac:dyDescent="0.25">
      <c r="DO1136" s="55"/>
      <c r="DU1136" s="59"/>
      <c r="DW1136" s="59"/>
      <c r="EA1136" s="53"/>
      <c r="EC1136" s="54"/>
      <c r="EE1136" s="54"/>
      <c r="EF1136" s="54"/>
      <c r="EG1136" s="54"/>
      <c r="EH1136" s="54"/>
      <c r="EI1136" s="53"/>
      <c r="EJ1136" s="53"/>
      <c r="EK1136" s="53"/>
      <c r="EL1136" s="60"/>
      <c r="ER1136" s="61"/>
      <c r="EU1136" s="54"/>
      <c r="EV1136" s="53"/>
      <c r="EW1136" s="54"/>
      <c r="EX1136" s="53"/>
      <c r="EY1136" s="53"/>
      <c r="EZ1136" s="53"/>
      <c r="FA1136" s="55"/>
      <c r="FB1136" s="74"/>
      <c r="FC1136" s="70"/>
      <c r="FD1136" s="61"/>
      <c r="FF1136" s="53"/>
      <c r="FG1136" s="57"/>
      <c r="FH1136" s="53"/>
      <c r="FI1136" s="53"/>
      <c r="FJ1136" s="53"/>
      <c r="FL1136" s="53"/>
      <c r="FN1136" s="53"/>
      <c r="GM1136" s="74"/>
    </row>
    <row r="1137" spans="119:195" x14ac:dyDescent="0.25">
      <c r="DO1137" s="55"/>
      <c r="DU1137" s="59"/>
      <c r="DW1137" s="59"/>
      <c r="EA1137" s="53"/>
      <c r="EC1137" s="54"/>
      <c r="EE1137" s="54"/>
      <c r="EF1137" s="54"/>
      <c r="EG1137" s="54"/>
      <c r="EH1137" s="54"/>
      <c r="EI1137" s="53"/>
      <c r="EJ1137" s="53"/>
      <c r="EK1137" s="53"/>
      <c r="EL1137" s="60"/>
      <c r="ER1137" s="61"/>
      <c r="EU1137" s="54"/>
      <c r="EV1137" s="53"/>
      <c r="EW1137" s="54"/>
      <c r="EX1137" s="53"/>
      <c r="EY1137" s="53"/>
      <c r="EZ1137" s="53"/>
      <c r="FA1137" s="55"/>
      <c r="FB1137" s="74"/>
      <c r="FC1137" s="70"/>
      <c r="FD1137" s="61"/>
      <c r="FF1137" s="53"/>
      <c r="FG1137" s="57"/>
      <c r="FH1137" s="53"/>
      <c r="FI1137" s="53"/>
      <c r="FJ1137" s="53"/>
      <c r="FL1137" s="53"/>
      <c r="FN1137" s="53"/>
      <c r="GM1137" s="74"/>
    </row>
    <row r="1138" spans="119:195" x14ac:dyDescent="0.25">
      <c r="DO1138" s="55"/>
      <c r="DU1138" s="59"/>
      <c r="DW1138" s="59"/>
      <c r="EA1138" s="53"/>
      <c r="EC1138" s="54"/>
      <c r="EE1138" s="54"/>
      <c r="EF1138" s="54"/>
      <c r="EG1138" s="54"/>
      <c r="EH1138" s="54"/>
      <c r="EI1138" s="53"/>
      <c r="EJ1138" s="53"/>
      <c r="EK1138" s="53"/>
      <c r="EL1138" s="60"/>
      <c r="ER1138" s="61"/>
      <c r="EU1138" s="54"/>
      <c r="EV1138" s="53"/>
      <c r="EW1138" s="54"/>
      <c r="EX1138" s="53"/>
      <c r="EY1138" s="53"/>
      <c r="EZ1138" s="53"/>
      <c r="FA1138" s="55"/>
      <c r="FB1138" s="74"/>
      <c r="FC1138" s="70"/>
      <c r="FD1138" s="61"/>
      <c r="FF1138" s="53"/>
      <c r="FG1138" s="57"/>
      <c r="FH1138" s="53"/>
      <c r="FI1138" s="53"/>
      <c r="FJ1138" s="53"/>
      <c r="FL1138" s="53"/>
      <c r="FN1138" s="53"/>
      <c r="GM1138" s="74"/>
    </row>
    <row r="1139" spans="119:195" x14ac:dyDescent="0.25">
      <c r="DO1139" s="55"/>
      <c r="DU1139" s="59"/>
      <c r="DW1139" s="59"/>
      <c r="EA1139" s="53"/>
      <c r="EC1139" s="54"/>
      <c r="EE1139" s="54"/>
      <c r="EF1139" s="54"/>
      <c r="EG1139" s="54"/>
      <c r="EH1139" s="54"/>
      <c r="EI1139" s="53"/>
      <c r="EJ1139" s="53"/>
      <c r="EK1139" s="53"/>
      <c r="EL1139" s="60"/>
      <c r="ER1139" s="61"/>
      <c r="EU1139" s="54"/>
      <c r="EV1139" s="53"/>
      <c r="EW1139" s="54"/>
      <c r="EX1139" s="53"/>
      <c r="EY1139" s="53"/>
      <c r="EZ1139" s="53"/>
      <c r="FA1139" s="55"/>
      <c r="FB1139" s="74"/>
      <c r="FC1139" s="70"/>
      <c r="FD1139" s="61"/>
      <c r="FF1139" s="53"/>
      <c r="FG1139" s="57"/>
      <c r="FH1139" s="53"/>
      <c r="FI1139" s="53"/>
      <c r="FJ1139" s="53"/>
      <c r="FL1139" s="53"/>
      <c r="FN1139" s="53"/>
      <c r="GM1139" s="74"/>
    </row>
    <row r="1140" spans="119:195" x14ac:dyDescent="0.25">
      <c r="DO1140" s="55"/>
      <c r="DU1140" s="59"/>
      <c r="DW1140" s="59"/>
      <c r="EA1140" s="53"/>
      <c r="EC1140" s="54"/>
      <c r="EE1140" s="54"/>
      <c r="EF1140" s="54"/>
      <c r="EG1140" s="54"/>
      <c r="EH1140" s="54"/>
      <c r="EI1140" s="53"/>
      <c r="EJ1140" s="53"/>
      <c r="EK1140" s="53"/>
      <c r="EL1140" s="60"/>
      <c r="ER1140" s="61"/>
      <c r="EU1140" s="54"/>
      <c r="EV1140" s="53"/>
      <c r="EW1140" s="54"/>
      <c r="EX1140" s="53"/>
      <c r="EY1140" s="53"/>
      <c r="EZ1140" s="53"/>
      <c r="FA1140" s="55"/>
      <c r="FB1140" s="74"/>
      <c r="FC1140" s="70"/>
      <c r="FD1140" s="61"/>
      <c r="FF1140" s="53"/>
      <c r="FG1140" s="57"/>
      <c r="FH1140" s="53"/>
      <c r="FI1140" s="53"/>
      <c r="FJ1140" s="53"/>
      <c r="FL1140" s="53"/>
      <c r="FN1140" s="53"/>
      <c r="GM1140" s="74"/>
    </row>
    <row r="1141" spans="119:195" x14ac:dyDescent="0.25">
      <c r="DO1141" s="55"/>
      <c r="DU1141" s="59"/>
      <c r="DW1141" s="59"/>
      <c r="EA1141" s="53"/>
      <c r="EC1141" s="54"/>
      <c r="EE1141" s="54"/>
      <c r="EF1141" s="54"/>
      <c r="EG1141" s="54"/>
      <c r="EH1141" s="54"/>
      <c r="EI1141" s="53"/>
      <c r="EJ1141" s="53"/>
      <c r="EK1141" s="53"/>
      <c r="EL1141" s="60"/>
      <c r="ER1141" s="61"/>
      <c r="EU1141" s="54"/>
      <c r="EV1141" s="53"/>
      <c r="EW1141" s="54"/>
      <c r="EX1141" s="53"/>
      <c r="EY1141" s="53"/>
      <c r="EZ1141" s="53"/>
      <c r="FA1141" s="55"/>
      <c r="FB1141" s="74"/>
      <c r="FC1141" s="70"/>
      <c r="FD1141" s="61"/>
      <c r="FF1141" s="53"/>
      <c r="FG1141" s="57"/>
      <c r="FH1141" s="53"/>
      <c r="FI1141" s="53"/>
      <c r="FJ1141" s="53"/>
      <c r="FL1141" s="53"/>
      <c r="FN1141" s="53"/>
      <c r="GM1141" s="74"/>
    </row>
    <row r="1142" spans="119:195" x14ac:dyDescent="0.25">
      <c r="DO1142" s="55"/>
      <c r="DU1142" s="59"/>
      <c r="DW1142" s="59"/>
      <c r="EA1142" s="53"/>
      <c r="EC1142" s="54"/>
      <c r="EE1142" s="54"/>
      <c r="EF1142" s="54"/>
      <c r="EG1142" s="54"/>
      <c r="EH1142" s="54"/>
      <c r="EI1142" s="53"/>
      <c r="EJ1142" s="53"/>
      <c r="EK1142" s="53"/>
      <c r="EL1142" s="60"/>
      <c r="ER1142" s="61"/>
      <c r="EU1142" s="54"/>
      <c r="EV1142" s="53"/>
      <c r="EW1142" s="54"/>
      <c r="EX1142" s="53"/>
      <c r="EY1142" s="53"/>
      <c r="EZ1142" s="53"/>
      <c r="FA1142" s="55"/>
      <c r="FB1142" s="74"/>
      <c r="FC1142" s="70"/>
      <c r="FD1142" s="61"/>
      <c r="FF1142" s="53"/>
      <c r="FG1142" s="57"/>
      <c r="FH1142" s="53"/>
      <c r="FI1142" s="53"/>
      <c r="FJ1142" s="53"/>
      <c r="FL1142" s="53"/>
      <c r="FN1142" s="53"/>
      <c r="GM1142" s="74"/>
    </row>
    <row r="1143" spans="119:195" x14ac:dyDescent="0.25">
      <c r="DO1143" s="55"/>
      <c r="DU1143" s="59"/>
      <c r="DW1143" s="59"/>
      <c r="EA1143" s="53"/>
      <c r="EC1143" s="54"/>
      <c r="EE1143" s="54"/>
      <c r="EF1143" s="54"/>
      <c r="EG1143" s="54"/>
      <c r="EH1143" s="54"/>
      <c r="EI1143" s="53"/>
      <c r="EJ1143" s="53"/>
      <c r="EK1143" s="53"/>
      <c r="EL1143" s="60"/>
      <c r="ER1143" s="61"/>
      <c r="EU1143" s="54"/>
      <c r="EV1143" s="53"/>
      <c r="EW1143" s="54"/>
      <c r="EX1143" s="53"/>
      <c r="EY1143" s="53"/>
      <c r="EZ1143" s="53"/>
      <c r="FA1143" s="55"/>
      <c r="FB1143" s="74"/>
      <c r="FC1143" s="70"/>
      <c r="FD1143" s="61"/>
      <c r="FF1143" s="53"/>
      <c r="FG1143" s="57"/>
      <c r="FH1143" s="53"/>
      <c r="FI1143" s="53"/>
      <c r="FJ1143" s="53"/>
      <c r="FL1143" s="53"/>
      <c r="FN1143" s="53"/>
      <c r="GM1143" s="74"/>
    </row>
    <row r="1144" spans="119:195" x14ac:dyDescent="0.25">
      <c r="DO1144" s="55"/>
      <c r="DU1144" s="59"/>
      <c r="DW1144" s="59"/>
      <c r="EA1144" s="53"/>
      <c r="EC1144" s="54"/>
      <c r="EE1144" s="54"/>
      <c r="EF1144" s="54"/>
      <c r="EG1144" s="54"/>
      <c r="EH1144" s="54"/>
      <c r="EI1144" s="53"/>
      <c r="EJ1144" s="53"/>
      <c r="EK1144" s="53"/>
      <c r="EL1144" s="60"/>
      <c r="ER1144" s="61"/>
      <c r="EU1144" s="54"/>
      <c r="EV1144" s="53"/>
      <c r="EW1144" s="54"/>
      <c r="EX1144" s="53"/>
      <c r="EY1144" s="53"/>
      <c r="EZ1144" s="53"/>
      <c r="FA1144" s="55"/>
      <c r="FB1144" s="74"/>
      <c r="FC1144" s="70"/>
      <c r="FD1144" s="61"/>
      <c r="FF1144" s="53"/>
      <c r="FG1144" s="57"/>
      <c r="FH1144" s="53"/>
      <c r="FI1144" s="53"/>
      <c r="FJ1144" s="53"/>
      <c r="FL1144" s="53"/>
      <c r="FN1144" s="53"/>
      <c r="GM1144" s="74"/>
    </row>
    <row r="1145" spans="119:195" x14ac:dyDescent="0.25">
      <c r="DO1145" s="55"/>
      <c r="DU1145" s="59"/>
      <c r="DW1145" s="59"/>
      <c r="EA1145" s="53"/>
      <c r="EC1145" s="54"/>
      <c r="EE1145" s="54"/>
      <c r="EF1145" s="54"/>
      <c r="EG1145" s="54"/>
      <c r="EH1145" s="54"/>
      <c r="EI1145" s="53"/>
      <c r="EJ1145" s="53"/>
      <c r="EK1145" s="53"/>
      <c r="EL1145" s="60"/>
      <c r="ER1145" s="61"/>
      <c r="EU1145" s="54"/>
      <c r="EV1145" s="53"/>
      <c r="EW1145" s="54"/>
      <c r="EX1145" s="53"/>
      <c r="EY1145" s="53"/>
      <c r="EZ1145" s="53"/>
      <c r="FA1145" s="55"/>
      <c r="FB1145" s="74"/>
      <c r="FC1145" s="70"/>
      <c r="FD1145" s="61"/>
      <c r="FF1145" s="53"/>
      <c r="FG1145" s="57"/>
      <c r="FH1145" s="53"/>
      <c r="FI1145" s="53"/>
      <c r="FJ1145" s="53"/>
      <c r="FL1145" s="53"/>
      <c r="FN1145" s="53"/>
      <c r="GM1145" s="74"/>
    </row>
    <row r="1146" spans="119:195" x14ac:dyDescent="0.25">
      <c r="DO1146" s="55"/>
      <c r="DU1146" s="59"/>
      <c r="DW1146" s="59"/>
      <c r="EA1146" s="53"/>
      <c r="EC1146" s="54"/>
      <c r="EE1146" s="54"/>
      <c r="EF1146" s="54"/>
      <c r="EG1146" s="54"/>
      <c r="EH1146" s="54"/>
      <c r="EI1146" s="53"/>
      <c r="EJ1146" s="53"/>
      <c r="EK1146" s="53"/>
      <c r="EL1146" s="60"/>
      <c r="ER1146" s="61"/>
      <c r="EU1146" s="54"/>
      <c r="EV1146" s="53"/>
      <c r="EW1146" s="54"/>
      <c r="EX1146" s="53"/>
      <c r="EY1146" s="53"/>
      <c r="EZ1146" s="53"/>
      <c r="FA1146" s="55"/>
      <c r="FB1146" s="74"/>
      <c r="FC1146" s="70"/>
      <c r="FD1146" s="61"/>
      <c r="FF1146" s="53"/>
      <c r="FG1146" s="57"/>
      <c r="FH1146" s="53"/>
      <c r="FI1146" s="53"/>
      <c r="FJ1146" s="53"/>
      <c r="FL1146" s="53"/>
      <c r="FN1146" s="53"/>
      <c r="GM1146" s="74"/>
    </row>
    <row r="1147" spans="119:195" x14ac:dyDescent="0.25">
      <c r="DO1147" s="55"/>
      <c r="DU1147" s="59"/>
      <c r="DW1147" s="59"/>
      <c r="EA1147" s="53"/>
      <c r="EC1147" s="54"/>
      <c r="EE1147" s="54"/>
      <c r="EF1147" s="54"/>
      <c r="EG1147" s="54"/>
      <c r="EH1147" s="54"/>
      <c r="EI1147" s="53"/>
      <c r="EJ1147" s="53"/>
      <c r="EK1147" s="53"/>
      <c r="EL1147" s="60"/>
      <c r="ER1147" s="61"/>
      <c r="EU1147" s="54"/>
      <c r="EV1147" s="53"/>
      <c r="EW1147" s="54"/>
      <c r="EX1147" s="53"/>
      <c r="EY1147" s="53"/>
      <c r="EZ1147" s="53"/>
      <c r="FA1147" s="55"/>
      <c r="FB1147" s="74"/>
      <c r="FC1147" s="70"/>
      <c r="FD1147" s="61"/>
      <c r="FF1147" s="53"/>
      <c r="FG1147" s="57"/>
      <c r="FH1147" s="53"/>
      <c r="FI1147" s="53"/>
      <c r="FJ1147" s="53"/>
      <c r="FL1147" s="53"/>
      <c r="FN1147" s="53"/>
      <c r="GM1147" s="74"/>
    </row>
    <row r="1148" spans="119:195" x14ac:dyDescent="0.25">
      <c r="DO1148" s="55"/>
      <c r="DU1148" s="59"/>
      <c r="DW1148" s="59"/>
      <c r="EA1148" s="53"/>
      <c r="EC1148" s="54"/>
      <c r="EE1148" s="54"/>
      <c r="EF1148" s="54"/>
      <c r="EG1148" s="54"/>
      <c r="EH1148" s="54"/>
      <c r="EI1148" s="53"/>
      <c r="EJ1148" s="53"/>
      <c r="EK1148" s="53"/>
      <c r="EL1148" s="60"/>
      <c r="ER1148" s="61"/>
      <c r="EU1148" s="54"/>
      <c r="EV1148" s="53"/>
      <c r="EW1148" s="54"/>
      <c r="EX1148" s="53"/>
      <c r="EY1148" s="53"/>
      <c r="EZ1148" s="53"/>
      <c r="FA1148" s="55"/>
      <c r="FB1148" s="74"/>
      <c r="FC1148" s="70"/>
      <c r="FD1148" s="61"/>
      <c r="FF1148" s="53"/>
      <c r="FG1148" s="57"/>
      <c r="FH1148" s="53"/>
      <c r="FI1148" s="53"/>
      <c r="FJ1148" s="53"/>
      <c r="FL1148" s="53"/>
      <c r="FN1148" s="53"/>
      <c r="GM1148" s="74"/>
    </row>
    <row r="1149" spans="119:195" x14ac:dyDescent="0.25">
      <c r="DO1149" s="55"/>
      <c r="DU1149" s="59"/>
      <c r="DW1149" s="59"/>
      <c r="EA1149" s="53"/>
      <c r="EC1149" s="54"/>
      <c r="EE1149" s="54"/>
      <c r="EF1149" s="54"/>
      <c r="EG1149" s="54"/>
      <c r="EH1149" s="54"/>
      <c r="EI1149" s="53"/>
      <c r="EJ1149" s="53"/>
      <c r="EK1149" s="53"/>
      <c r="EL1149" s="60"/>
      <c r="ER1149" s="61"/>
      <c r="EU1149" s="54"/>
      <c r="EV1149" s="53"/>
      <c r="EW1149" s="54"/>
      <c r="EX1149" s="53"/>
      <c r="EY1149" s="53"/>
      <c r="EZ1149" s="53"/>
      <c r="FA1149" s="55"/>
      <c r="FB1149" s="74"/>
      <c r="FC1149" s="70"/>
      <c r="FD1149" s="61"/>
      <c r="FF1149" s="53"/>
      <c r="FG1149" s="57"/>
      <c r="FH1149" s="53"/>
      <c r="FI1149" s="53"/>
      <c r="FJ1149" s="53"/>
      <c r="FL1149" s="53"/>
      <c r="FN1149" s="53"/>
      <c r="GM1149" s="74"/>
    </row>
    <row r="1150" spans="119:195" x14ac:dyDescent="0.25">
      <c r="DO1150" s="55"/>
      <c r="DU1150" s="59"/>
      <c r="DW1150" s="59"/>
      <c r="EA1150" s="53"/>
      <c r="EC1150" s="54"/>
      <c r="EE1150" s="54"/>
      <c r="EF1150" s="54"/>
      <c r="EG1150" s="54"/>
      <c r="EH1150" s="54"/>
      <c r="EI1150" s="53"/>
      <c r="EJ1150" s="53"/>
      <c r="EK1150" s="53"/>
      <c r="EL1150" s="60"/>
      <c r="ER1150" s="61"/>
      <c r="EU1150" s="54"/>
      <c r="EV1150" s="53"/>
      <c r="EW1150" s="54"/>
      <c r="EX1150" s="53"/>
      <c r="EY1150" s="53"/>
      <c r="EZ1150" s="53"/>
      <c r="FA1150" s="55"/>
      <c r="FB1150" s="74"/>
      <c r="FC1150" s="70"/>
      <c r="FD1150" s="61"/>
      <c r="FF1150" s="53"/>
      <c r="FG1150" s="57"/>
      <c r="FH1150" s="53"/>
      <c r="FI1150" s="53"/>
      <c r="FJ1150" s="53"/>
      <c r="FL1150" s="53"/>
      <c r="FN1150" s="53"/>
      <c r="GM1150" s="74"/>
    </row>
    <row r="1151" spans="119:195" x14ac:dyDescent="0.25">
      <c r="DO1151" s="55"/>
      <c r="DU1151" s="59"/>
      <c r="DW1151" s="59"/>
      <c r="EA1151" s="53"/>
      <c r="EC1151" s="54"/>
      <c r="EE1151" s="54"/>
      <c r="EF1151" s="54"/>
      <c r="EG1151" s="54"/>
      <c r="EH1151" s="54"/>
      <c r="EI1151" s="53"/>
      <c r="EJ1151" s="53"/>
      <c r="EK1151" s="53"/>
      <c r="EL1151" s="60"/>
      <c r="ER1151" s="61"/>
      <c r="EU1151" s="54"/>
      <c r="EV1151" s="53"/>
      <c r="EW1151" s="54"/>
      <c r="EX1151" s="53"/>
      <c r="EY1151" s="53"/>
      <c r="EZ1151" s="53"/>
      <c r="FA1151" s="55"/>
      <c r="FB1151" s="74"/>
      <c r="FC1151" s="70"/>
      <c r="FD1151" s="61"/>
      <c r="FF1151" s="53"/>
      <c r="FG1151" s="57"/>
      <c r="FH1151" s="53"/>
      <c r="FI1151" s="53"/>
      <c r="FJ1151" s="53"/>
      <c r="FL1151" s="53"/>
      <c r="FN1151" s="53"/>
      <c r="GM1151" s="74"/>
    </row>
    <row r="1152" spans="119:195" x14ac:dyDescent="0.25">
      <c r="DO1152" s="55"/>
      <c r="DU1152" s="59"/>
      <c r="DW1152" s="59"/>
      <c r="EA1152" s="53"/>
      <c r="EC1152" s="54"/>
      <c r="EE1152" s="54"/>
      <c r="EF1152" s="54"/>
      <c r="EG1152" s="54"/>
      <c r="EH1152" s="54"/>
      <c r="EI1152" s="53"/>
      <c r="EJ1152" s="53"/>
      <c r="EK1152" s="53"/>
      <c r="EL1152" s="60"/>
      <c r="ER1152" s="61"/>
      <c r="EU1152" s="54"/>
      <c r="EV1152" s="53"/>
      <c r="EW1152" s="54"/>
      <c r="EX1152" s="53"/>
      <c r="EY1152" s="53"/>
      <c r="EZ1152" s="53"/>
      <c r="FA1152" s="55"/>
      <c r="FB1152" s="74"/>
      <c r="FC1152" s="70"/>
      <c r="FD1152" s="61"/>
      <c r="FF1152" s="53"/>
      <c r="FG1152" s="57"/>
      <c r="FH1152" s="53"/>
      <c r="FI1152" s="53"/>
      <c r="FJ1152" s="53"/>
      <c r="FL1152" s="53"/>
      <c r="FN1152" s="53"/>
      <c r="GM1152" s="74"/>
    </row>
    <row r="1153" spans="119:195" x14ac:dyDescent="0.25">
      <c r="DO1153" s="55"/>
      <c r="DU1153" s="59"/>
      <c r="DW1153" s="59"/>
      <c r="EA1153" s="53"/>
      <c r="EC1153" s="54"/>
      <c r="EE1153" s="54"/>
      <c r="EF1153" s="54"/>
      <c r="EG1153" s="54"/>
      <c r="EH1153" s="54"/>
      <c r="EI1153" s="53"/>
      <c r="EJ1153" s="53"/>
      <c r="EK1153" s="53"/>
      <c r="EL1153" s="60"/>
      <c r="ER1153" s="61"/>
      <c r="EU1153" s="54"/>
      <c r="EV1153" s="53"/>
      <c r="EW1153" s="54"/>
      <c r="EX1153" s="53"/>
      <c r="EY1153" s="53"/>
      <c r="EZ1153" s="53"/>
      <c r="FA1153" s="55"/>
      <c r="FB1153" s="74"/>
      <c r="FC1153" s="70"/>
      <c r="FD1153" s="61"/>
      <c r="FF1153" s="53"/>
      <c r="FG1153" s="57"/>
      <c r="FH1153" s="53"/>
      <c r="FI1153" s="53"/>
      <c r="FJ1153" s="53"/>
      <c r="FL1153" s="53"/>
      <c r="FN1153" s="53"/>
      <c r="GM1153" s="74"/>
    </row>
    <row r="1154" spans="119:195" x14ac:dyDescent="0.25">
      <c r="DO1154" s="55"/>
      <c r="DU1154" s="59"/>
      <c r="DW1154" s="59"/>
      <c r="EA1154" s="53"/>
      <c r="EC1154" s="54"/>
      <c r="EE1154" s="54"/>
      <c r="EF1154" s="54"/>
      <c r="EG1154" s="54"/>
      <c r="EH1154" s="54"/>
      <c r="EI1154" s="53"/>
      <c r="EJ1154" s="53"/>
      <c r="EK1154" s="53"/>
      <c r="EL1154" s="60"/>
      <c r="ER1154" s="61"/>
      <c r="EU1154" s="54"/>
      <c r="EV1154" s="53"/>
      <c r="EW1154" s="54"/>
      <c r="EX1154" s="53"/>
      <c r="EY1154" s="53"/>
      <c r="EZ1154" s="53"/>
      <c r="FA1154" s="55"/>
      <c r="FB1154" s="74"/>
      <c r="FC1154" s="70"/>
      <c r="FD1154" s="61"/>
      <c r="FF1154" s="53"/>
      <c r="FG1154" s="57"/>
      <c r="FH1154" s="53"/>
      <c r="FI1154" s="53"/>
      <c r="FJ1154" s="53"/>
      <c r="FL1154" s="53"/>
      <c r="FN1154" s="53"/>
      <c r="GM1154" s="74"/>
    </row>
    <row r="1155" spans="119:195" x14ac:dyDescent="0.25">
      <c r="DO1155" s="55"/>
      <c r="DU1155" s="59"/>
      <c r="DW1155" s="59"/>
      <c r="EA1155" s="53"/>
      <c r="EC1155" s="54"/>
      <c r="EE1155" s="54"/>
      <c r="EF1155" s="54"/>
      <c r="EG1155" s="54"/>
      <c r="EH1155" s="54"/>
      <c r="EI1155" s="53"/>
      <c r="EJ1155" s="53"/>
      <c r="EK1155" s="53"/>
      <c r="EL1155" s="60"/>
      <c r="ER1155" s="61"/>
      <c r="EU1155" s="54"/>
      <c r="EV1155" s="53"/>
      <c r="EW1155" s="54"/>
      <c r="EX1155" s="53"/>
      <c r="EY1155" s="53"/>
      <c r="EZ1155" s="53"/>
      <c r="FA1155" s="55"/>
      <c r="FB1155" s="74"/>
      <c r="FC1155" s="70"/>
      <c r="FD1155" s="61"/>
      <c r="FF1155" s="53"/>
      <c r="FG1155" s="57"/>
      <c r="FH1155" s="53"/>
      <c r="FI1155" s="53"/>
      <c r="FJ1155" s="53"/>
      <c r="FL1155" s="53"/>
      <c r="FN1155" s="53"/>
      <c r="GM1155" s="74"/>
    </row>
    <row r="1156" spans="119:195" x14ac:dyDescent="0.25">
      <c r="DO1156" s="55"/>
      <c r="DU1156" s="59"/>
      <c r="DW1156" s="59"/>
      <c r="EA1156" s="53"/>
      <c r="EC1156" s="54"/>
      <c r="EE1156" s="54"/>
      <c r="EF1156" s="54"/>
      <c r="EG1156" s="54"/>
      <c r="EH1156" s="54"/>
      <c r="EI1156" s="53"/>
      <c r="EJ1156" s="53"/>
      <c r="EK1156" s="53"/>
      <c r="EL1156" s="60"/>
      <c r="ER1156" s="61"/>
      <c r="EU1156" s="54"/>
      <c r="EV1156" s="53"/>
      <c r="EW1156" s="54"/>
      <c r="EX1156" s="53"/>
      <c r="EY1156" s="53"/>
      <c r="EZ1156" s="53"/>
      <c r="FA1156" s="55"/>
      <c r="FB1156" s="74"/>
      <c r="FC1156" s="70"/>
      <c r="FD1156" s="61"/>
      <c r="FF1156" s="53"/>
      <c r="FG1156" s="57"/>
      <c r="FH1156" s="53"/>
      <c r="FI1156" s="53"/>
      <c r="FJ1156" s="53"/>
      <c r="FL1156" s="53"/>
      <c r="FN1156" s="53"/>
      <c r="GM1156" s="74"/>
    </row>
    <row r="1157" spans="119:195" x14ac:dyDescent="0.25">
      <c r="DO1157" s="55"/>
      <c r="DU1157" s="59"/>
      <c r="DW1157" s="59"/>
      <c r="EA1157" s="53"/>
      <c r="EC1157" s="54"/>
      <c r="EE1157" s="54"/>
      <c r="EF1157" s="54"/>
      <c r="EG1157" s="54"/>
      <c r="EH1157" s="54"/>
      <c r="EI1157" s="53"/>
      <c r="EJ1157" s="53"/>
      <c r="EK1157" s="53"/>
      <c r="EL1157" s="60"/>
      <c r="ER1157" s="61"/>
      <c r="EU1157" s="54"/>
      <c r="EV1157" s="53"/>
      <c r="EW1157" s="54"/>
      <c r="EX1157" s="53"/>
      <c r="EY1157" s="53"/>
      <c r="EZ1157" s="53"/>
      <c r="FA1157" s="55"/>
      <c r="FB1157" s="74"/>
      <c r="FC1157" s="70"/>
      <c r="FD1157" s="61"/>
      <c r="FF1157" s="53"/>
      <c r="FG1157" s="57"/>
      <c r="FH1157" s="53"/>
      <c r="FI1157" s="53"/>
      <c r="FJ1157" s="53"/>
      <c r="FL1157" s="53"/>
      <c r="FN1157" s="53"/>
      <c r="GM1157" s="74"/>
    </row>
    <row r="1158" spans="119:195" x14ac:dyDescent="0.25">
      <c r="DO1158" s="55"/>
      <c r="DU1158" s="59"/>
      <c r="DW1158" s="59"/>
      <c r="EA1158" s="53"/>
      <c r="EC1158" s="54"/>
      <c r="EE1158" s="54"/>
      <c r="EF1158" s="54"/>
      <c r="EG1158" s="54"/>
      <c r="EH1158" s="54"/>
      <c r="EI1158" s="53"/>
      <c r="EJ1158" s="53"/>
      <c r="EK1158" s="53"/>
      <c r="EL1158" s="60"/>
      <c r="ER1158" s="61"/>
      <c r="EU1158" s="54"/>
      <c r="EV1158" s="53"/>
      <c r="EW1158" s="54"/>
      <c r="EX1158" s="53"/>
      <c r="EY1158" s="53"/>
      <c r="EZ1158" s="53"/>
      <c r="FA1158" s="55"/>
      <c r="FB1158" s="74"/>
      <c r="FC1158" s="70"/>
      <c r="FD1158" s="61"/>
      <c r="FF1158" s="53"/>
      <c r="FG1158" s="57"/>
      <c r="FH1158" s="53"/>
      <c r="FI1158" s="53"/>
      <c r="FJ1158" s="53"/>
      <c r="FL1158" s="53"/>
      <c r="FN1158" s="53"/>
      <c r="GM1158" s="74"/>
    </row>
    <row r="1159" spans="119:195" x14ac:dyDescent="0.25">
      <c r="DO1159" s="55"/>
      <c r="DU1159" s="59"/>
      <c r="DW1159" s="59"/>
      <c r="EA1159" s="53"/>
      <c r="EC1159" s="54"/>
      <c r="EE1159" s="54"/>
      <c r="EF1159" s="54"/>
      <c r="EG1159" s="54"/>
      <c r="EH1159" s="54"/>
      <c r="EI1159" s="53"/>
      <c r="EJ1159" s="53"/>
      <c r="EK1159" s="53"/>
      <c r="EL1159" s="60"/>
      <c r="ER1159" s="61"/>
      <c r="EU1159" s="54"/>
      <c r="EV1159" s="53"/>
      <c r="EW1159" s="54"/>
      <c r="EX1159" s="53"/>
      <c r="EY1159" s="53"/>
      <c r="EZ1159" s="53"/>
      <c r="FA1159" s="55"/>
      <c r="FB1159" s="74"/>
      <c r="FC1159" s="70"/>
      <c r="FD1159" s="61"/>
      <c r="FF1159" s="53"/>
      <c r="FG1159" s="57"/>
      <c r="FH1159" s="53"/>
      <c r="FI1159" s="53"/>
      <c r="FJ1159" s="53"/>
      <c r="FL1159" s="53"/>
      <c r="FN1159" s="53"/>
      <c r="GM1159" s="74"/>
    </row>
    <row r="1160" spans="119:195" x14ac:dyDescent="0.25">
      <c r="DO1160" s="55"/>
      <c r="DU1160" s="59"/>
      <c r="DW1160" s="59"/>
      <c r="EA1160" s="53"/>
      <c r="EC1160" s="54"/>
      <c r="EE1160" s="54"/>
      <c r="EF1160" s="54"/>
      <c r="EG1160" s="54"/>
      <c r="EH1160" s="54"/>
      <c r="EI1160" s="53"/>
      <c r="EJ1160" s="53"/>
      <c r="EK1160" s="53"/>
      <c r="EL1160" s="60"/>
      <c r="ER1160" s="61"/>
      <c r="EU1160" s="54"/>
      <c r="EV1160" s="53"/>
      <c r="EW1160" s="54"/>
      <c r="EX1160" s="53"/>
      <c r="EY1160" s="53"/>
      <c r="EZ1160" s="53"/>
      <c r="FA1160" s="55"/>
      <c r="FB1160" s="74"/>
      <c r="FC1160" s="70"/>
      <c r="FD1160" s="61"/>
      <c r="FF1160" s="53"/>
      <c r="FG1160" s="57"/>
      <c r="FH1160" s="53"/>
      <c r="FI1160" s="53"/>
      <c r="FJ1160" s="53"/>
      <c r="FL1160" s="53"/>
      <c r="FN1160" s="53"/>
      <c r="GM1160" s="74"/>
    </row>
    <row r="1161" spans="119:195" x14ac:dyDescent="0.25">
      <c r="DO1161" s="55"/>
      <c r="DU1161" s="59"/>
      <c r="DW1161" s="59"/>
      <c r="EA1161" s="53"/>
      <c r="EC1161" s="54"/>
      <c r="EE1161" s="54"/>
      <c r="EF1161" s="54"/>
      <c r="EG1161" s="54"/>
      <c r="EH1161" s="54"/>
      <c r="EI1161" s="53"/>
      <c r="EJ1161" s="53"/>
      <c r="EK1161" s="53"/>
      <c r="EL1161" s="60"/>
      <c r="ER1161" s="61"/>
      <c r="EU1161" s="54"/>
      <c r="EV1161" s="53"/>
      <c r="EW1161" s="54"/>
      <c r="EX1161" s="53"/>
      <c r="EY1161" s="53"/>
      <c r="EZ1161" s="53"/>
      <c r="FA1161" s="55"/>
      <c r="FB1161" s="74"/>
      <c r="FC1161" s="70"/>
      <c r="FD1161" s="61"/>
      <c r="FF1161" s="53"/>
      <c r="FG1161" s="57"/>
      <c r="FH1161" s="53"/>
      <c r="FI1161" s="53"/>
      <c r="FJ1161" s="53"/>
      <c r="FL1161" s="53"/>
      <c r="FN1161" s="53"/>
      <c r="GM1161" s="74"/>
    </row>
    <row r="1162" spans="119:195" x14ac:dyDescent="0.25">
      <c r="DO1162" s="55"/>
      <c r="DU1162" s="59"/>
      <c r="DW1162" s="59"/>
      <c r="EA1162" s="53"/>
      <c r="EC1162" s="54"/>
      <c r="EE1162" s="54"/>
      <c r="EF1162" s="54"/>
      <c r="EG1162" s="54"/>
      <c r="EH1162" s="54"/>
      <c r="EI1162" s="53"/>
      <c r="EJ1162" s="53"/>
      <c r="EK1162" s="53"/>
      <c r="EL1162" s="60"/>
      <c r="ER1162" s="61"/>
      <c r="EU1162" s="54"/>
      <c r="EV1162" s="53"/>
      <c r="EW1162" s="54"/>
      <c r="EX1162" s="53"/>
      <c r="EY1162" s="53"/>
      <c r="EZ1162" s="53"/>
      <c r="FA1162" s="55"/>
      <c r="FB1162" s="74"/>
      <c r="FC1162" s="70"/>
      <c r="FD1162" s="61"/>
      <c r="FF1162" s="53"/>
      <c r="FG1162" s="57"/>
      <c r="FH1162" s="53"/>
      <c r="FI1162" s="53"/>
      <c r="FJ1162" s="53"/>
      <c r="FL1162" s="53"/>
      <c r="FN1162" s="53"/>
      <c r="GM1162" s="74"/>
    </row>
    <row r="1163" spans="119:195" x14ac:dyDescent="0.25">
      <c r="DO1163" s="55"/>
      <c r="DU1163" s="59"/>
      <c r="DW1163" s="59"/>
      <c r="EA1163" s="53"/>
      <c r="EC1163" s="54"/>
      <c r="EE1163" s="54"/>
      <c r="EF1163" s="54"/>
      <c r="EG1163" s="54"/>
      <c r="EH1163" s="54"/>
      <c r="EI1163" s="53"/>
      <c r="EJ1163" s="53"/>
      <c r="EK1163" s="53"/>
      <c r="EL1163" s="60"/>
      <c r="ER1163" s="61"/>
      <c r="EU1163" s="54"/>
      <c r="EV1163" s="53"/>
      <c r="EW1163" s="54"/>
      <c r="EX1163" s="53"/>
      <c r="EY1163" s="53"/>
      <c r="EZ1163" s="53"/>
      <c r="FA1163" s="55"/>
      <c r="FB1163" s="74"/>
      <c r="FC1163" s="70"/>
      <c r="FD1163" s="61"/>
      <c r="FF1163" s="53"/>
      <c r="FG1163" s="57"/>
      <c r="FH1163" s="53"/>
      <c r="FI1163" s="53"/>
      <c r="FJ1163" s="53"/>
      <c r="FL1163" s="53"/>
      <c r="FN1163" s="53"/>
      <c r="GM1163" s="74"/>
    </row>
    <row r="1164" spans="119:195" x14ac:dyDescent="0.25">
      <c r="DO1164" s="55"/>
      <c r="DU1164" s="59"/>
      <c r="DW1164" s="59"/>
      <c r="EA1164" s="53"/>
      <c r="EC1164" s="54"/>
      <c r="EE1164" s="54"/>
      <c r="EF1164" s="54"/>
      <c r="EG1164" s="54"/>
      <c r="EH1164" s="54"/>
      <c r="EI1164" s="53"/>
      <c r="EJ1164" s="53"/>
      <c r="EK1164" s="53"/>
      <c r="EL1164" s="60"/>
      <c r="ER1164" s="61"/>
      <c r="EU1164" s="54"/>
      <c r="EV1164" s="53"/>
      <c r="EW1164" s="54"/>
      <c r="EX1164" s="53"/>
      <c r="EY1164" s="53"/>
      <c r="EZ1164" s="53"/>
      <c r="FA1164" s="55"/>
      <c r="FB1164" s="74"/>
      <c r="FC1164" s="70"/>
      <c r="FD1164" s="61"/>
      <c r="FF1164" s="53"/>
      <c r="FG1164" s="57"/>
      <c r="FH1164" s="53"/>
      <c r="FI1164" s="53"/>
      <c r="FJ1164" s="53"/>
      <c r="FL1164" s="53"/>
      <c r="FN1164" s="53"/>
      <c r="GM1164" s="74"/>
    </row>
    <row r="1165" spans="119:195" x14ac:dyDescent="0.25">
      <c r="DO1165" s="55"/>
      <c r="DU1165" s="59"/>
      <c r="DW1165" s="59"/>
      <c r="EA1165" s="53"/>
      <c r="EC1165" s="54"/>
      <c r="EE1165" s="54"/>
      <c r="EF1165" s="54"/>
      <c r="EG1165" s="54"/>
      <c r="EH1165" s="54"/>
      <c r="EI1165" s="53"/>
      <c r="EJ1165" s="53"/>
      <c r="EK1165" s="53"/>
      <c r="EL1165" s="60"/>
      <c r="ER1165" s="61"/>
      <c r="EU1165" s="54"/>
      <c r="EV1165" s="53"/>
      <c r="EW1165" s="54"/>
      <c r="EX1165" s="53"/>
      <c r="EY1165" s="53"/>
      <c r="EZ1165" s="53"/>
      <c r="FA1165" s="55"/>
      <c r="FB1165" s="74"/>
      <c r="FC1165" s="70"/>
      <c r="FD1165" s="61"/>
      <c r="FF1165" s="53"/>
      <c r="FG1165" s="57"/>
      <c r="FH1165" s="53"/>
      <c r="FI1165" s="53"/>
      <c r="FJ1165" s="53"/>
      <c r="FL1165" s="53"/>
      <c r="FN1165" s="53"/>
      <c r="GM1165" s="74"/>
    </row>
    <row r="1166" spans="119:195" x14ac:dyDescent="0.25">
      <c r="DO1166" s="55"/>
      <c r="DU1166" s="59"/>
      <c r="DW1166" s="59"/>
      <c r="EA1166" s="53"/>
      <c r="EC1166" s="54"/>
      <c r="EE1166" s="54"/>
      <c r="EF1166" s="54"/>
      <c r="EG1166" s="54"/>
      <c r="EH1166" s="54"/>
      <c r="EI1166" s="53"/>
      <c r="EJ1166" s="53"/>
      <c r="EK1166" s="53"/>
      <c r="EL1166" s="60"/>
      <c r="ER1166" s="61"/>
      <c r="EU1166" s="54"/>
      <c r="EV1166" s="53"/>
      <c r="EW1166" s="54"/>
      <c r="EX1166" s="53"/>
      <c r="EY1166" s="53"/>
      <c r="EZ1166" s="53"/>
      <c r="FA1166" s="55"/>
      <c r="FB1166" s="74"/>
      <c r="FC1166" s="70"/>
      <c r="FD1166" s="61"/>
      <c r="FF1166" s="53"/>
      <c r="FG1166" s="57"/>
      <c r="FH1166" s="53"/>
      <c r="FI1166" s="53"/>
      <c r="FJ1166" s="53"/>
      <c r="FL1166" s="53"/>
      <c r="FN1166" s="53"/>
      <c r="GM1166" s="74"/>
    </row>
    <row r="1167" spans="119:195" x14ac:dyDescent="0.25">
      <c r="DO1167" s="55"/>
      <c r="DU1167" s="59"/>
      <c r="DW1167" s="59"/>
      <c r="EA1167" s="53"/>
      <c r="EC1167" s="54"/>
      <c r="EE1167" s="54"/>
      <c r="EF1167" s="54"/>
      <c r="EG1167" s="54"/>
      <c r="EH1167" s="54"/>
      <c r="EI1167" s="53"/>
      <c r="EJ1167" s="53"/>
      <c r="EK1167" s="53"/>
      <c r="EL1167" s="60"/>
      <c r="ER1167" s="61"/>
      <c r="EU1167" s="54"/>
      <c r="EV1167" s="53"/>
      <c r="EW1167" s="54"/>
      <c r="EX1167" s="53"/>
      <c r="EY1167" s="53"/>
      <c r="EZ1167" s="53"/>
      <c r="FA1167" s="55"/>
      <c r="FB1167" s="74"/>
      <c r="FC1167" s="70"/>
      <c r="FD1167" s="61"/>
      <c r="FF1167" s="53"/>
      <c r="FG1167" s="57"/>
      <c r="FH1167" s="53"/>
      <c r="FI1167" s="53"/>
      <c r="FJ1167" s="53"/>
      <c r="FL1167" s="53"/>
      <c r="FN1167" s="53"/>
      <c r="GM1167" s="74"/>
    </row>
    <row r="1168" spans="119:195" x14ac:dyDescent="0.25">
      <c r="DO1168" s="55"/>
      <c r="DU1168" s="59"/>
      <c r="DW1168" s="59"/>
      <c r="EA1168" s="53"/>
      <c r="EC1168" s="54"/>
      <c r="EE1168" s="54"/>
      <c r="EF1168" s="54"/>
      <c r="EG1168" s="54"/>
      <c r="EH1168" s="54"/>
      <c r="EI1168" s="53"/>
      <c r="EJ1168" s="53"/>
      <c r="EK1168" s="53"/>
      <c r="EL1168" s="60"/>
      <c r="ER1168" s="61"/>
      <c r="EU1168" s="54"/>
      <c r="EV1168" s="53"/>
      <c r="EW1168" s="54"/>
      <c r="EX1168" s="53"/>
      <c r="EY1168" s="53"/>
      <c r="EZ1168" s="53"/>
      <c r="FA1168" s="55"/>
      <c r="FB1168" s="74"/>
      <c r="FC1168" s="70"/>
      <c r="FD1168" s="61"/>
      <c r="FF1168" s="53"/>
      <c r="FG1168" s="57"/>
      <c r="FH1168" s="53"/>
      <c r="FI1168" s="53"/>
      <c r="FJ1168" s="53"/>
      <c r="FL1168" s="53"/>
      <c r="FN1168" s="53"/>
      <c r="GM1168" s="74"/>
    </row>
    <row r="1169" spans="119:195" x14ac:dyDescent="0.25">
      <c r="DO1169" s="55"/>
      <c r="DU1169" s="59"/>
      <c r="DW1169" s="59"/>
      <c r="EA1169" s="53"/>
      <c r="EC1169" s="54"/>
      <c r="EE1169" s="54"/>
      <c r="EF1169" s="54"/>
      <c r="EG1169" s="54"/>
      <c r="EH1169" s="54"/>
      <c r="EI1169" s="53"/>
      <c r="EJ1169" s="53"/>
      <c r="EK1169" s="53"/>
      <c r="EL1169" s="60"/>
      <c r="ER1169" s="61"/>
      <c r="EU1169" s="54"/>
      <c r="EV1169" s="53"/>
      <c r="EW1169" s="54"/>
      <c r="EX1169" s="53"/>
      <c r="EY1169" s="53"/>
      <c r="EZ1169" s="53"/>
      <c r="FA1169" s="55"/>
      <c r="FB1169" s="74"/>
      <c r="FC1169" s="70"/>
      <c r="FD1169" s="61"/>
      <c r="FF1169" s="53"/>
      <c r="FG1169" s="57"/>
      <c r="FH1169" s="53"/>
      <c r="FI1169" s="53"/>
      <c r="FJ1169" s="53"/>
      <c r="FL1169" s="53"/>
      <c r="FN1169" s="53"/>
      <c r="GM1169" s="74"/>
    </row>
    <row r="1170" spans="119:195" x14ac:dyDescent="0.25">
      <c r="DO1170" s="55"/>
      <c r="DU1170" s="59"/>
      <c r="DW1170" s="59"/>
      <c r="EA1170" s="53"/>
      <c r="EC1170" s="54"/>
      <c r="EE1170" s="54"/>
      <c r="EF1170" s="54"/>
      <c r="EG1170" s="54"/>
      <c r="EH1170" s="54"/>
      <c r="EI1170" s="53"/>
      <c r="EJ1170" s="53"/>
      <c r="EK1170" s="53"/>
      <c r="EL1170" s="60"/>
      <c r="ER1170" s="61"/>
      <c r="EU1170" s="54"/>
      <c r="EV1170" s="53"/>
      <c r="EW1170" s="54"/>
      <c r="EX1170" s="53"/>
      <c r="EY1170" s="53"/>
      <c r="EZ1170" s="53"/>
      <c r="FA1170" s="55"/>
      <c r="FB1170" s="74"/>
      <c r="FC1170" s="70"/>
      <c r="FD1170" s="61"/>
      <c r="FF1170" s="53"/>
      <c r="FG1170" s="57"/>
      <c r="FH1170" s="53"/>
      <c r="FI1170" s="53"/>
      <c r="FJ1170" s="53"/>
      <c r="FL1170" s="53"/>
      <c r="FN1170" s="53"/>
      <c r="GM1170" s="74"/>
    </row>
    <row r="1171" spans="119:195" x14ac:dyDescent="0.25">
      <c r="DO1171" s="55"/>
      <c r="DU1171" s="59"/>
      <c r="DW1171" s="59"/>
      <c r="EA1171" s="53"/>
      <c r="EC1171" s="54"/>
      <c r="EE1171" s="54"/>
      <c r="EF1171" s="54"/>
      <c r="EG1171" s="54"/>
      <c r="EH1171" s="54"/>
      <c r="EI1171" s="53"/>
      <c r="EJ1171" s="53"/>
      <c r="EK1171" s="53"/>
      <c r="EL1171" s="60"/>
      <c r="ER1171" s="61"/>
      <c r="EU1171" s="54"/>
      <c r="EV1171" s="53"/>
      <c r="EW1171" s="54"/>
      <c r="EX1171" s="53"/>
      <c r="EY1171" s="53"/>
      <c r="EZ1171" s="53"/>
      <c r="FA1171" s="55"/>
      <c r="FB1171" s="74"/>
      <c r="FC1171" s="70"/>
      <c r="FD1171" s="61"/>
      <c r="FF1171" s="53"/>
      <c r="FG1171" s="57"/>
      <c r="FH1171" s="53"/>
      <c r="FI1171" s="53"/>
      <c r="FJ1171" s="53"/>
      <c r="FL1171" s="53"/>
      <c r="FN1171" s="53"/>
      <c r="GM1171" s="74"/>
    </row>
    <row r="1172" spans="119:195" x14ac:dyDescent="0.25">
      <c r="DO1172" s="55"/>
      <c r="DU1172" s="59"/>
      <c r="DW1172" s="59"/>
      <c r="EA1172" s="53"/>
      <c r="EC1172" s="54"/>
      <c r="EE1172" s="54"/>
      <c r="EF1172" s="54"/>
      <c r="EG1172" s="54"/>
      <c r="EH1172" s="54"/>
      <c r="EI1172" s="53"/>
      <c r="EJ1172" s="53"/>
      <c r="EK1172" s="53"/>
      <c r="EL1172" s="60"/>
      <c r="ER1172" s="61"/>
      <c r="EU1172" s="54"/>
      <c r="EV1172" s="53"/>
      <c r="EW1172" s="54"/>
      <c r="EX1172" s="53"/>
      <c r="EY1172" s="53"/>
      <c r="EZ1172" s="53"/>
      <c r="FA1172" s="55"/>
      <c r="FB1172" s="74"/>
      <c r="FC1172" s="70"/>
      <c r="FD1172" s="61"/>
      <c r="FF1172" s="53"/>
      <c r="FG1172" s="57"/>
      <c r="FH1172" s="53"/>
      <c r="FI1172" s="53"/>
      <c r="FJ1172" s="53"/>
      <c r="FL1172" s="53"/>
      <c r="FN1172" s="53"/>
      <c r="GM1172" s="74"/>
    </row>
    <row r="1173" spans="119:195" x14ac:dyDescent="0.25">
      <c r="DO1173" s="55"/>
      <c r="DU1173" s="59"/>
      <c r="DW1173" s="59"/>
      <c r="EA1173" s="53"/>
      <c r="EC1173" s="54"/>
      <c r="EE1173" s="54"/>
      <c r="EF1173" s="54"/>
      <c r="EG1173" s="54"/>
      <c r="EH1173" s="54"/>
      <c r="EI1173" s="53"/>
      <c r="EJ1173" s="53"/>
      <c r="EK1173" s="53"/>
      <c r="EL1173" s="60"/>
      <c r="ER1173" s="61"/>
      <c r="EU1173" s="54"/>
      <c r="EV1173" s="53"/>
      <c r="EW1173" s="54"/>
      <c r="EX1173" s="53"/>
      <c r="EY1173" s="53"/>
      <c r="EZ1173" s="53"/>
      <c r="FA1173" s="55"/>
      <c r="FB1173" s="74"/>
      <c r="FC1173" s="70"/>
      <c r="FD1173" s="61"/>
      <c r="FF1173" s="53"/>
      <c r="FG1173" s="57"/>
      <c r="FH1173" s="53"/>
      <c r="FI1173" s="53"/>
      <c r="FJ1173" s="53"/>
      <c r="FL1173" s="53"/>
      <c r="FN1173" s="53"/>
      <c r="GM1173" s="74"/>
    </row>
    <row r="1174" spans="119:195" x14ac:dyDescent="0.25">
      <c r="DO1174" s="55"/>
      <c r="DU1174" s="59"/>
      <c r="DW1174" s="59"/>
      <c r="EA1174" s="53"/>
      <c r="EC1174" s="54"/>
      <c r="EE1174" s="54"/>
      <c r="EF1174" s="54"/>
      <c r="EG1174" s="54"/>
      <c r="EH1174" s="54"/>
      <c r="EI1174" s="53"/>
      <c r="EJ1174" s="53"/>
      <c r="EK1174" s="53"/>
      <c r="EL1174" s="60"/>
      <c r="ER1174" s="61"/>
      <c r="EU1174" s="54"/>
      <c r="EV1174" s="53"/>
      <c r="EW1174" s="54"/>
      <c r="EX1174" s="53"/>
      <c r="EY1174" s="53"/>
      <c r="EZ1174" s="53"/>
      <c r="FA1174" s="55"/>
      <c r="FB1174" s="74"/>
      <c r="FC1174" s="70"/>
      <c r="FD1174" s="61"/>
      <c r="FF1174" s="53"/>
      <c r="FG1174" s="57"/>
      <c r="FH1174" s="53"/>
      <c r="FI1174" s="53"/>
      <c r="FJ1174" s="53"/>
      <c r="FL1174" s="53"/>
      <c r="FN1174" s="53"/>
      <c r="GM1174" s="74"/>
    </row>
    <row r="1175" spans="119:195" x14ac:dyDescent="0.25">
      <c r="DO1175" s="55"/>
      <c r="DU1175" s="59"/>
      <c r="DW1175" s="59"/>
      <c r="EA1175" s="53"/>
      <c r="EC1175" s="54"/>
      <c r="EE1175" s="54"/>
      <c r="EF1175" s="54"/>
      <c r="EG1175" s="54"/>
      <c r="EH1175" s="54"/>
      <c r="EI1175" s="53"/>
      <c r="EJ1175" s="53"/>
      <c r="EK1175" s="53"/>
      <c r="EL1175" s="60"/>
      <c r="ER1175" s="61"/>
      <c r="EU1175" s="54"/>
      <c r="EV1175" s="53"/>
      <c r="EW1175" s="54"/>
      <c r="EX1175" s="53"/>
      <c r="EY1175" s="53"/>
      <c r="EZ1175" s="53"/>
      <c r="FA1175" s="55"/>
      <c r="FB1175" s="74"/>
      <c r="FC1175" s="70"/>
      <c r="FD1175" s="61"/>
      <c r="FF1175" s="53"/>
      <c r="FG1175" s="57"/>
      <c r="FH1175" s="53"/>
      <c r="FI1175" s="53"/>
      <c r="FJ1175" s="53"/>
      <c r="FL1175" s="53"/>
      <c r="FN1175" s="53"/>
      <c r="GM1175" s="74"/>
    </row>
    <row r="1176" spans="119:195" x14ac:dyDescent="0.25">
      <c r="DO1176" s="55"/>
      <c r="DU1176" s="59"/>
      <c r="DW1176" s="59"/>
      <c r="EA1176" s="53"/>
      <c r="EC1176" s="54"/>
      <c r="EE1176" s="54"/>
      <c r="EF1176" s="54"/>
      <c r="EG1176" s="54"/>
      <c r="EH1176" s="54"/>
      <c r="EI1176" s="53"/>
      <c r="EJ1176" s="53"/>
      <c r="EK1176" s="53"/>
      <c r="EL1176" s="60"/>
      <c r="ER1176" s="61"/>
      <c r="EU1176" s="54"/>
      <c r="EV1176" s="53"/>
      <c r="EW1176" s="54"/>
      <c r="EX1176" s="53"/>
      <c r="EY1176" s="53"/>
      <c r="EZ1176" s="53"/>
      <c r="FA1176" s="55"/>
      <c r="FB1176" s="74"/>
      <c r="FC1176" s="70"/>
      <c r="FD1176" s="61"/>
      <c r="FF1176" s="53"/>
      <c r="FG1176" s="57"/>
      <c r="FH1176" s="53"/>
      <c r="FI1176" s="53"/>
      <c r="FJ1176" s="53"/>
      <c r="FL1176" s="53"/>
      <c r="FN1176" s="53"/>
      <c r="GM1176" s="74"/>
    </row>
    <row r="1177" spans="119:195" x14ac:dyDescent="0.25">
      <c r="DO1177" s="55"/>
      <c r="DU1177" s="59"/>
      <c r="DW1177" s="59"/>
      <c r="EA1177" s="53"/>
      <c r="EC1177" s="54"/>
      <c r="EE1177" s="54"/>
      <c r="EF1177" s="54"/>
      <c r="EG1177" s="54"/>
      <c r="EH1177" s="54"/>
      <c r="EI1177" s="53"/>
      <c r="EJ1177" s="53"/>
      <c r="EK1177" s="53"/>
      <c r="EL1177" s="60"/>
      <c r="ER1177" s="61"/>
      <c r="EU1177" s="54"/>
      <c r="EV1177" s="53"/>
      <c r="EW1177" s="54"/>
      <c r="EX1177" s="53"/>
      <c r="EY1177" s="53"/>
      <c r="EZ1177" s="53"/>
      <c r="FA1177" s="55"/>
      <c r="FB1177" s="74"/>
      <c r="FC1177" s="70"/>
      <c r="FD1177" s="61"/>
      <c r="FF1177" s="53"/>
      <c r="FG1177" s="57"/>
      <c r="FH1177" s="53"/>
      <c r="FI1177" s="53"/>
      <c r="FJ1177" s="53"/>
      <c r="FL1177" s="53"/>
      <c r="FN1177" s="53"/>
      <c r="GM1177" s="74"/>
    </row>
    <row r="1178" spans="119:195" x14ac:dyDescent="0.25">
      <c r="DO1178" s="55"/>
      <c r="DU1178" s="59"/>
      <c r="DW1178" s="59"/>
      <c r="EA1178" s="53"/>
      <c r="EC1178" s="54"/>
      <c r="EE1178" s="54"/>
      <c r="EF1178" s="54"/>
      <c r="EG1178" s="54"/>
      <c r="EH1178" s="54"/>
      <c r="EI1178" s="53"/>
      <c r="EJ1178" s="53"/>
      <c r="EK1178" s="53"/>
      <c r="EL1178" s="60"/>
      <c r="ER1178" s="61"/>
      <c r="EU1178" s="54"/>
      <c r="EV1178" s="53"/>
      <c r="EW1178" s="54"/>
      <c r="EX1178" s="53"/>
      <c r="EY1178" s="53"/>
      <c r="EZ1178" s="53"/>
      <c r="FA1178" s="55"/>
      <c r="FB1178" s="74"/>
      <c r="FC1178" s="70"/>
      <c r="FD1178" s="61"/>
      <c r="FF1178" s="53"/>
      <c r="FG1178" s="57"/>
      <c r="FH1178" s="53"/>
      <c r="FI1178" s="53"/>
      <c r="FJ1178" s="53"/>
      <c r="FL1178" s="53"/>
      <c r="FN1178" s="53"/>
      <c r="GM1178" s="74"/>
    </row>
    <row r="1179" spans="119:195" x14ac:dyDescent="0.25">
      <c r="DO1179" s="55"/>
      <c r="DU1179" s="59"/>
      <c r="DW1179" s="59"/>
      <c r="EA1179" s="53"/>
      <c r="EC1179" s="54"/>
      <c r="EE1179" s="54"/>
      <c r="EF1179" s="54"/>
      <c r="EG1179" s="54"/>
      <c r="EH1179" s="54"/>
      <c r="EI1179" s="53"/>
      <c r="EJ1179" s="53"/>
      <c r="EK1179" s="53"/>
      <c r="EL1179" s="60"/>
      <c r="ER1179" s="61"/>
      <c r="EU1179" s="54"/>
      <c r="EV1179" s="53"/>
      <c r="EW1179" s="54"/>
      <c r="EX1179" s="53"/>
      <c r="EY1179" s="53"/>
      <c r="EZ1179" s="53"/>
      <c r="FA1179" s="55"/>
      <c r="FB1179" s="74"/>
      <c r="FC1179" s="70"/>
      <c r="FD1179" s="61"/>
      <c r="FF1179" s="53"/>
      <c r="FG1179" s="57"/>
      <c r="FH1179" s="53"/>
      <c r="FI1179" s="53"/>
      <c r="FJ1179" s="53"/>
      <c r="FL1179" s="53"/>
      <c r="FN1179" s="53"/>
      <c r="GM1179" s="74"/>
    </row>
    <row r="1180" spans="119:195" x14ac:dyDescent="0.25">
      <c r="DO1180" s="55"/>
      <c r="DU1180" s="59"/>
      <c r="DW1180" s="59"/>
      <c r="EA1180" s="53"/>
      <c r="EC1180" s="54"/>
      <c r="EE1180" s="54"/>
      <c r="EF1180" s="54"/>
      <c r="EG1180" s="54"/>
      <c r="EH1180" s="54"/>
      <c r="EI1180" s="53"/>
      <c r="EJ1180" s="53"/>
      <c r="EK1180" s="53"/>
      <c r="EL1180" s="60"/>
      <c r="ER1180" s="61"/>
      <c r="EU1180" s="54"/>
      <c r="EV1180" s="53"/>
      <c r="EW1180" s="54"/>
      <c r="EX1180" s="53"/>
      <c r="EY1180" s="53"/>
      <c r="EZ1180" s="53"/>
      <c r="FA1180" s="55"/>
      <c r="FB1180" s="74"/>
      <c r="FC1180" s="70"/>
      <c r="FD1180" s="61"/>
      <c r="FF1180" s="53"/>
      <c r="FG1180" s="57"/>
      <c r="FH1180" s="53"/>
      <c r="FI1180" s="53"/>
      <c r="FJ1180" s="53"/>
      <c r="FL1180" s="53"/>
      <c r="FN1180" s="53"/>
      <c r="GM1180" s="74"/>
    </row>
    <row r="1181" spans="119:195" x14ac:dyDescent="0.25">
      <c r="DO1181" s="55"/>
      <c r="DU1181" s="59"/>
      <c r="DW1181" s="59"/>
      <c r="EA1181" s="53"/>
      <c r="EC1181" s="54"/>
      <c r="EE1181" s="54"/>
      <c r="EF1181" s="54"/>
      <c r="EG1181" s="54"/>
      <c r="EH1181" s="54"/>
      <c r="EI1181" s="53"/>
      <c r="EJ1181" s="53"/>
      <c r="EK1181" s="53"/>
      <c r="EL1181" s="60"/>
      <c r="ER1181" s="61"/>
      <c r="EU1181" s="54"/>
      <c r="EV1181" s="53"/>
      <c r="EW1181" s="54"/>
      <c r="EX1181" s="53"/>
      <c r="EY1181" s="53"/>
      <c r="EZ1181" s="53"/>
      <c r="FA1181" s="55"/>
      <c r="FB1181" s="74"/>
      <c r="FC1181" s="70"/>
      <c r="FD1181" s="61"/>
      <c r="FF1181" s="53"/>
      <c r="FG1181" s="57"/>
      <c r="FH1181" s="53"/>
      <c r="FI1181" s="53"/>
      <c r="FJ1181" s="53"/>
      <c r="FL1181" s="53"/>
      <c r="FN1181" s="53"/>
      <c r="GM1181" s="74"/>
    </row>
    <row r="1182" spans="119:195" x14ac:dyDescent="0.25">
      <c r="DO1182" s="55"/>
      <c r="DU1182" s="59"/>
      <c r="DW1182" s="59"/>
      <c r="EA1182" s="53"/>
      <c r="EC1182" s="54"/>
      <c r="EE1182" s="54"/>
      <c r="EF1182" s="54"/>
      <c r="EG1182" s="54"/>
      <c r="EH1182" s="54"/>
      <c r="EI1182" s="53"/>
      <c r="EJ1182" s="53"/>
      <c r="EK1182" s="53"/>
      <c r="EL1182" s="60"/>
      <c r="ER1182" s="61"/>
      <c r="EU1182" s="54"/>
      <c r="EV1182" s="53"/>
      <c r="EW1182" s="54"/>
      <c r="EX1182" s="53"/>
      <c r="EY1182" s="53"/>
      <c r="EZ1182" s="53"/>
      <c r="FA1182" s="55"/>
      <c r="FB1182" s="74"/>
      <c r="FC1182" s="70"/>
      <c r="FD1182" s="61"/>
      <c r="FF1182" s="53"/>
      <c r="FG1182" s="57"/>
      <c r="FH1182" s="53"/>
      <c r="FI1182" s="53"/>
      <c r="FJ1182" s="53"/>
      <c r="FL1182" s="53"/>
      <c r="FN1182" s="53"/>
      <c r="GM1182" s="74"/>
    </row>
    <row r="1183" spans="119:195" x14ac:dyDescent="0.25">
      <c r="DO1183" s="55"/>
      <c r="DU1183" s="59"/>
      <c r="DW1183" s="59"/>
      <c r="EA1183" s="53"/>
      <c r="EC1183" s="54"/>
      <c r="EE1183" s="54"/>
      <c r="EF1183" s="54"/>
      <c r="EG1183" s="54"/>
      <c r="EH1183" s="54"/>
      <c r="EI1183" s="53"/>
      <c r="EJ1183" s="53"/>
      <c r="EK1183" s="53"/>
      <c r="EL1183" s="60"/>
      <c r="ER1183" s="61"/>
      <c r="EU1183" s="54"/>
      <c r="EV1183" s="53"/>
      <c r="EW1183" s="54"/>
      <c r="EX1183" s="53"/>
      <c r="EY1183" s="53"/>
      <c r="EZ1183" s="53"/>
      <c r="FA1183" s="55"/>
      <c r="FB1183" s="74"/>
      <c r="FC1183" s="70"/>
      <c r="FD1183" s="61"/>
      <c r="FF1183" s="53"/>
      <c r="FG1183" s="57"/>
      <c r="FH1183" s="53"/>
      <c r="FI1183" s="53"/>
      <c r="FJ1183" s="53"/>
      <c r="FL1183" s="53"/>
      <c r="FN1183" s="53"/>
      <c r="GM1183" s="74"/>
    </row>
    <row r="1184" spans="119:195" x14ac:dyDescent="0.25">
      <c r="DO1184" s="55"/>
      <c r="DU1184" s="59"/>
      <c r="DW1184" s="59"/>
      <c r="EA1184" s="53"/>
      <c r="EC1184" s="54"/>
      <c r="EE1184" s="54"/>
      <c r="EF1184" s="54"/>
      <c r="EG1184" s="54"/>
      <c r="EH1184" s="54"/>
      <c r="EI1184" s="53"/>
      <c r="EJ1184" s="53"/>
      <c r="EK1184" s="53"/>
      <c r="EL1184" s="60"/>
      <c r="ER1184" s="61"/>
      <c r="EU1184" s="54"/>
      <c r="EV1184" s="53"/>
      <c r="EW1184" s="54"/>
      <c r="EX1184" s="53"/>
      <c r="EY1184" s="53"/>
      <c r="EZ1184" s="53"/>
      <c r="FA1184" s="55"/>
      <c r="FB1184" s="74"/>
      <c r="FC1184" s="70"/>
      <c r="FD1184" s="61"/>
      <c r="FF1184" s="53"/>
      <c r="FG1184" s="57"/>
      <c r="FH1184" s="53"/>
      <c r="FI1184" s="53"/>
      <c r="FJ1184" s="53"/>
      <c r="FL1184" s="53"/>
      <c r="FN1184" s="53"/>
      <c r="GM1184" s="74"/>
    </row>
    <row r="1185" spans="119:195" x14ac:dyDescent="0.25">
      <c r="DO1185" s="55"/>
      <c r="DU1185" s="59"/>
      <c r="DW1185" s="59"/>
      <c r="EA1185" s="53"/>
      <c r="EC1185" s="54"/>
      <c r="EE1185" s="54"/>
      <c r="EF1185" s="54"/>
      <c r="EG1185" s="54"/>
      <c r="EH1185" s="54"/>
      <c r="EI1185" s="53"/>
      <c r="EJ1185" s="53"/>
      <c r="EK1185" s="53"/>
      <c r="EL1185" s="60"/>
      <c r="ER1185" s="61"/>
      <c r="EU1185" s="54"/>
      <c r="EV1185" s="53"/>
      <c r="EW1185" s="54"/>
      <c r="EX1185" s="53"/>
      <c r="EY1185" s="53"/>
      <c r="EZ1185" s="53"/>
      <c r="FA1185" s="55"/>
      <c r="FB1185" s="74"/>
      <c r="FC1185" s="70"/>
      <c r="FD1185" s="61"/>
      <c r="FF1185" s="53"/>
      <c r="FG1185" s="57"/>
      <c r="FH1185" s="53"/>
      <c r="FI1185" s="53"/>
      <c r="FJ1185" s="53"/>
      <c r="FL1185" s="53"/>
      <c r="FN1185" s="53"/>
      <c r="GM1185" s="74"/>
    </row>
    <row r="1186" spans="119:195" x14ac:dyDescent="0.25">
      <c r="DO1186" s="55"/>
      <c r="DU1186" s="59"/>
      <c r="DW1186" s="59"/>
      <c r="EA1186" s="53"/>
      <c r="EC1186" s="54"/>
      <c r="EE1186" s="54"/>
      <c r="EF1186" s="54"/>
      <c r="EG1186" s="54"/>
      <c r="EH1186" s="54"/>
      <c r="EI1186" s="53"/>
      <c r="EJ1186" s="53"/>
      <c r="EK1186" s="53"/>
      <c r="EL1186" s="60"/>
      <c r="ER1186" s="61"/>
      <c r="EU1186" s="54"/>
      <c r="EV1186" s="53"/>
      <c r="EW1186" s="54"/>
      <c r="EX1186" s="53"/>
      <c r="EY1186" s="53"/>
      <c r="EZ1186" s="53"/>
      <c r="FA1186" s="55"/>
      <c r="FB1186" s="74"/>
      <c r="FC1186" s="70"/>
      <c r="FD1186" s="61"/>
      <c r="FF1186" s="53"/>
      <c r="FG1186" s="57"/>
      <c r="FH1186" s="53"/>
      <c r="FI1186" s="53"/>
      <c r="FJ1186" s="53"/>
      <c r="FL1186" s="53"/>
      <c r="FN1186" s="53"/>
      <c r="GM1186" s="74"/>
    </row>
    <row r="1187" spans="119:195" x14ac:dyDescent="0.25">
      <c r="DO1187" s="55"/>
      <c r="DU1187" s="59"/>
      <c r="DW1187" s="59"/>
      <c r="EA1187" s="53"/>
      <c r="EC1187" s="54"/>
      <c r="EE1187" s="54"/>
      <c r="EF1187" s="54"/>
      <c r="EG1187" s="54"/>
      <c r="EH1187" s="54"/>
      <c r="EI1187" s="53"/>
      <c r="EJ1187" s="53"/>
      <c r="EK1187" s="53"/>
      <c r="EL1187" s="60"/>
      <c r="ER1187" s="61"/>
      <c r="EU1187" s="54"/>
      <c r="EV1187" s="53"/>
      <c r="EW1187" s="54"/>
      <c r="EX1187" s="53"/>
      <c r="EY1187" s="53"/>
      <c r="EZ1187" s="53"/>
      <c r="FA1187" s="55"/>
      <c r="FB1187" s="74"/>
      <c r="FC1187" s="70"/>
      <c r="FD1187" s="61"/>
      <c r="FF1187" s="53"/>
      <c r="FG1187" s="57"/>
      <c r="FH1187" s="53"/>
      <c r="FI1187" s="53"/>
      <c r="FJ1187" s="53"/>
      <c r="FL1187" s="53"/>
      <c r="FN1187" s="53"/>
      <c r="GM1187" s="74"/>
    </row>
    <row r="1188" spans="119:195" x14ac:dyDescent="0.25">
      <c r="DO1188" s="55"/>
      <c r="DU1188" s="59"/>
      <c r="DW1188" s="59"/>
      <c r="EA1188" s="53"/>
      <c r="EC1188" s="54"/>
      <c r="EE1188" s="54"/>
      <c r="EF1188" s="54"/>
      <c r="EG1188" s="54"/>
      <c r="EH1188" s="54"/>
      <c r="EI1188" s="53"/>
      <c r="EJ1188" s="53"/>
      <c r="EK1188" s="53"/>
      <c r="EL1188" s="60"/>
      <c r="ER1188" s="61"/>
      <c r="EU1188" s="54"/>
      <c r="EV1188" s="53"/>
      <c r="EW1188" s="54"/>
      <c r="EX1188" s="53"/>
      <c r="EY1188" s="53"/>
      <c r="EZ1188" s="53"/>
      <c r="FA1188" s="55"/>
      <c r="FB1188" s="74"/>
      <c r="FC1188" s="70"/>
      <c r="FD1188" s="61"/>
      <c r="FF1188" s="53"/>
      <c r="FG1188" s="57"/>
      <c r="FH1188" s="53"/>
      <c r="FI1188" s="53"/>
      <c r="FJ1188" s="53"/>
      <c r="FL1188" s="53"/>
      <c r="FN1188" s="53"/>
      <c r="GM1188" s="74"/>
    </row>
    <row r="1189" spans="119:195" x14ac:dyDescent="0.25">
      <c r="DO1189" s="55"/>
      <c r="DU1189" s="59"/>
      <c r="DW1189" s="59"/>
      <c r="EA1189" s="53"/>
      <c r="EC1189" s="54"/>
      <c r="EE1189" s="54"/>
      <c r="EF1189" s="54"/>
      <c r="EG1189" s="54"/>
      <c r="EH1189" s="54"/>
      <c r="EI1189" s="53"/>
      <c r="EJ1189" s="53"/>
      <c r="EK1189" s="53"/>
      <c r="EL1189" s="60"/>
      <c r="ER1189" s="61"/>
      <c r="EU1189" s="54"/>
      <c r="EV1189" s="53"/>
      <c r="EW1189" s="54"/>
      <c r="EX1189" s="53"/>
      <c r="EY1189" s="53"/>
      <c r="EZ1189" s="53"/>
      <c r="FA1189" s="55"/>
      <c r="FB1189" s="74"/>
      <c r="FC1189" s="70"/>
      <c r="FD1189" s="61"/>
      <c r="FF1189" s="53"/>
      <c r="FG1189" s="57"/>
      <c r="FH1189" s="53"/>
      <c r="FI1189" s="53"/>
      <c r="FJ1189" s="53"/>
      <c r="FL1189" s="53"/>
      <c r="FN1189" s="53"/>
      <c r="GM1189" s="74"/>
    </row>
    <row r="1190" spans="119:195" x14ac:dyDescent="0.25">
      <c r="DO1190" s="55"/>
      <c r="DU1190" s="59"/>
      <c r="DW1190" s="59"/>
      <c r="EA1190" s="53"/>
      <c r="EC1190" s="54"/>
      <c r="EE1190" s="54"/>
      <c r="EF1190" s="54"/>
      <c r="EG1190" s="54"/>
      <c r="EH1190" s="54"/>
      <c r="EI1190" s="53"/>
      <c r="EJ1190" s="53"/>
      <c r="EK1190" s="53"/>
      <c r="EL1190" s="60"/>
      <c r="ER1190" s="61"/>
      <c r="EU1190" s="54"/>
      <c r="EV1190" s="53"/>
      <c r="EW1190" s="54"/>
      <c r="EX1190" s="53"/>
      <c r="EY1190" s="53"/>
      <c r="EZ1190" s="53"/>
      <c r="FA1190" s="55"/>
      <c r="FB1190" s="74"/>
      <c r="FC1190" s="70"/>
      <c r="FD1190" s="61"/>
      <c r="FF1190" s="53"/>
      <c r="FG1190" s="57"/>
      <c r="FH1190" s="53"/>
      <c r="FI1190" s="53"/>
      <c r="FJ1190" s="53"/>
      <c r="FL1190" s="53"/>
      <c r="FN1190" s="53"/>
      <c r="GM1190" s="74"/>
    </row>
    <row r="1191" spans="119:195" x14ac:dyDescent="0.25">
      <c r="DO1191" s="55"/>
      <c r="DU1191" s="59"/>
      <c r="DW1191" s="59"/>
      <c r="EA1191" s="53"/>
      <c r="EC1191" s="54"/>
      <c r="EE1191" s="54"/>
      <c r="EF1191" s="54"/>
      <c r="EG1191" s="54"/>
      <c r="EH1191" s="54"/>
      <c r="EI1191" s="53"/>
      <c r="EJ1191" s="53"/>
      <c r="EK1191" s="53"/>
      <c r="EL1191" s="60"/>
      <c r="ER1191" s="61"/>
      <c r="EU1191" s="54"/>
      <c r="EV1191" s="53"/>
      <c r="EW1191" s="54"/>
      <c r="EX1191" s="53"/>
      <c r="EY1191" s="53"/>
      <c r="EZ1191" s="53"/>
      <c r="FA1191" s="55"/>
      <c r="FB1191" s="74"/>
      <c r="FC1191" s="70"/>
      <c r="FD1191" s="61"/>
      <c r="FF1191" s="53"/>
      <c r="FG1191" s="57"/>
      <c r="FH1191" s="53"/>
      <c r="FI1191" s="53"/>
      <c r="FJ1191" s="53"/>
      <c r="FL1191" s="53"/>
      <c r="FN1191" s="53"/>
      <c r="GM1191" s="74"/>
    </row>
    <row r="1192" spans="119:195" x14ac:dyDescent="0.25">
      <c r="DO1192" s="55"/>
      <c r="DU1192" s="59"/>
      <c r="DW1192" s="59"/>
      <c r="EA1192" s="53"/>
      <c r="EC1192" s="54"/>
      <c r="EE1192" s="54"/>
      <c r="EF1192" s="54"/>
      <c r="EG1192" s="54"/>
      <c r="EH1192" s="54"/>
      <c r="EI1192" s="53"/>
      <c r="EJ1192" s="53"/>
      <c r="EK1192" s="53"/>
      <c r="EL1192" s="60"/>
      <c r="ER1192" s="61"/>
      <c r="EU1192" s="54"/>
      <c r="EV1192" s="53"/>
      <c r="EW1192" s="54"/>
      <c r="EX1192" s="53"/>
      <c r="EY1192" s="53"/>
      <c r="EZ1192" s="53"/>
      <c r="FA1192" s="55"/>
      <c r="FB1192" s="74"/>
      <c r="FC1192" s="70"/>
      <c r="FD1192" s="61"/>
      <c r="FF1192" s="53"/>
      <c r="FG1192" s="57"/>
      <c r="FH1192" s="53"/>
      <c r="FI1192" s="53"/>
      <c r="FJ1192" s="53"/>
      <c r="FL1192" s="53"/>
      <c r="FN1192" s="53"/>
      <c r="GM1192" s="74"/>
    </row>
    <row r="1193" spans="119:195" x14ac:dyDescent="0.25">
      <c r="DO1193" s="55"/>
      <c r="DU1193" s="59"/>
      <c r="DW1193" s="59"/>
      <c r="EA1193" s="53"/>
      <c r="EC1193" s="54"/>
      <c r="EE1193" s="54"/>
      <c r="EF1193" s="54"/>
      <c r="EG1193" s="54"/>
      <c r="EH1193" s="54"/>
      <c r="EI1193" s="53"/>
      <c r="EJ1193" s="53"/>
      <c r="EK1193" s="53"/>
      <c r="EL1193" s="60"/>
      <c r="ER1193" s="61"/>
      <c r="EU1193" s="54"/>
      <c r="EV1193" s="53"/>
      <c r="EW1193" s="54"/>
      <c r="EX1193" s="53"/>
      <c r="EY1193" s="53"/>
      <c r="EZ1193" s="53"/>
      <c r="FA1193" s="55"/>
      <c r="FB1193" s="74"/>
      <c r="FC1193" s="70"/>
      <c r="FD1193" s="61"/>
      <c r="FF1193" s="53"/>
      <c r="FG1193" s="57"/>
      <c r="FH1193" s="53"/>
      <c r="FI1193" s="53"/>
      <c r="FJ1193" s="53"/>
      <c r="FL1193" s="53"/>
      <c r="FN1193" s="53"/>
      <c r="GM1193" s="74"/>
    </row>
    <row r="1194" spans="119:195" x14ac:dyDescent="0.25">
      <c r="DO1194" s="55"/>
      <c r="DU1194" s="59"/>
      <c r="DW1194" s="59"/>
      <c r="EA1194" s="53"/>
      <c r="EC1194" s="54"/>
      <c r="EE1194" s="54"/>
      <c r="EF1194" s="54"/>
      <c r="EG1194" s="54"/>
      <c r="EH1194" s="54"/>
      <c r="EI1194" s="53"/>
      <c r="EJ1194" s="53"/>
      <c r="EK1194" s="53"/>
      <c r="EL1194" s="60"/>
      <c r="ER1194" s="61"/>
      <c r="EU1194" s="54"/>
      <c r="EV1194" s="53"/>
      <c r="EW1194" s="54"/>
      <c r="EX1194" s="53"/>
      <c r="EY1194" s="53"/>
      <c r="EZ1194" s="53"/>
      <c r="FA1194" s="55"/>
      <c r="FB1194" s="74"/>
      <c r="FC1194" s="70"/>
      <c r="FD1194" s="61"/>
      <c r="FF1194" s="53"/>
      <c r="FG1194" s="57"/>
      <c r="FH1194" s="53"/>
      <c r="FI1194" s="53"/>
      <c r="FJ1194" s="53"/>
      <c r="FL1194" s="53"/>
      <c r="FN1194" s="53"/>
      <c r="GM1194" s="74"/>
    </row>
    <row r="1195" spans="119:195" x14ac:dyDescent="0.25">
      <c r="DO1195" s="55"/>
      <c r="DU1195" s="59"/>
      <c r="DW1195" s="59"/>
      <c r="EA1195" s="53"/>
      <c r="EC1195" s="54"/>
      <c r="EE1195" s="54"/>
      <c r="EF1195" s="54"/>
      <c r="EG1195" s="54"/>
      <c r="EH1195" s="54"/>
      <c r="EI1195" s="53"/>
      <c r="EJ1195" s="53"/>
      <c r="EK1195" s="53"/>
      <c r="EL1195" s="60"/>
      <c r="ER1195" s="61"/>
      <c r="EU1195" s="54"/>
      <c r="EV1195" s="53"/>
      <c r="EW1195" s="54"/>
      <c r="EX1195" s="53"/>
      <c r="EY1195" s="53"/>
      <c r="EZ1195" s="53"/>
      <c r="FA1195" s="55"/>
      <c r="FB1195" s="74"/>
      <c r="FC1195" s="70"/>
      <c r="FD1195" s="61"/>
      <c r="FF1195" s="53"/>
      <c r="FG1195" s="57"/>
      <c r="FH1195" s="53"/>
      <c r="FI1195" s="53"/>
      <c r="FJ1195" s="53"/>
      <c r="FL1195" s="53"/>
      <c r="FN1195" s="53"/>
      <c r="GM1195" s="74"/>
    </row>
    <row r="1196" spans="119:195" x14ac:dyDescent="0.25">
      <c r="DO1196" s="55"/>
      <c r="DU1196" s="59"/>
      <c r="DW1196" s="59"/>
      <c r="EA1196" s="53"/>
      <c r="EC1196" s="54"/>
      <c r="EE1196" s="54"/>
      <c r="EF1196" s="54"/>
      <c r="EG1196" s="54"/>
      <c r="EH1196" s="54"/>
      <c r="EI1196" s="53"/>
      <c r="EJ1196" s="53"/>
      <c r="EK1196" s="53"/>
      <c r="EL1196" s="60"/>
      <c r="ER1196" s="61"/>
      <c r="EU1196" s="54"/>
      <c r="EV1196" s="53"/>
      <c r="EW1196" s="54"/>
      <c r="EX1196" s="53"/>
      <c r="EY1196" s="53"/>
      <c r="EZ1196" s="53"/>
      <c r="FA1196" s="55"/>
      <c r="FB1196" s="74"/>
      <c r="FC1196" s="70"/>
      <c r="FD1196" s="61"/>
      <c r="FF1196" s="53"/>
      <c r="FG1196" s="57"/>
      <c r="FH1196" s="53"/>
      <c r="FI1196" s="53"/>
      <c r="FJ1196" s="53"/>
      <c r="FL1196" s="53"/>
      <c r="FN1196" s="53"/>
      <c r="GM1196" s="74"/>
    </row>
    <row r="1197" spans="119:195" x14ac:dyDescent="0.25">
      <c r="DO1197" s="55"/>
      <c r="DU1197" s="59"/>
      <c r="DW1197" s="59"/>
      <c r="EA1197" s="53"/>
      <c r="EC1197" s="54"/>
      <c r="EE1197" s="54"/>
      <c r="EF1197" s="54"/>
      <c r="EG1197" s="54"/>
      <c r="EH1197" s="54"/>
      <c r="EI1197" s="53"/>
      <c r="EJ1197" s="53"/>
      <c r="EK1197" s="53"/>
      <c r="EL1197" s="60"/>
      <c r="ER1197" s="61"/>
      <c r="EU1197" s="54"/>
      <c r="EV1197" s="53"/>
      <c r="EW1197" s="54"/>
      <c r="EX1197" s="53"/>
      <c r="EY1197" s="53"/>
      <c r="EZ1197" s="53"/>
      <c r="FA1197" s="55"/>
      <c r="FB1197" s="74"/>
      <c r="FC1197" s="70"/>
      <c r="FD1197" s="61"/>
      <c r="FF1197" s="53"/>
      <c r="FG1197" s="57"/>
      <c r="FH1197" s="53"/>
      <c r="FI1197" s="53"/>
      <c r="FJ1197" s="53"/>
      <c r="FL1197" s="53"/>
      <c r="FN1197" s="53"/>
      <c r="GM1197" s="74"/>
    </row>
    <row r="1198" spans="119:195" x14ac:dyDescent="0.25">
      <c r="DO1198" s="55"/>
      <c r="DU1198" s="59"/>
      <c r="DW1198" s="59"/>
      <c r="EA1198" s="53"/>
      <c r="EC1198" s="54"/>
      <c r="EE1198" s="54"/>
      <c r="EF1198" s="54"/>
      <c r="EG1198" s="54"/>
      <c r="EH1198" s="54"/>
      <c r="EI1198" s="53"/>
      <c r="EJ1198" s="53"/>
      <c r="EK1198" s="53"/>
      <c r="EL1198" s="60"/>
      <c r="ER1198" s="61"/>
      <c r="EU1198" s="54"/>
      <c r="EV1198" s="53"/>
      <c r="EW1198" s="54"/>
      <c r="EX1198" s="53"/>
      <c r="EY1198" s="53"/>
      <c r="EZ1198" s="53"/>
      <c r="FA1198" s="55"/>
      <c r="FB1198" s="74"/>
      <c r="FC1198" s="70"/>
      <c r="FD1198" s="61"/>
      <c r="FF1198" s="53"/>
      <c r="FG1198" s="57"/>
      <c r="FH1198" s="53"/>
      <c r="FI1198" s="53"/>
      <c r="FJ1198" s="53"/>
      <c r="FL1198" s="53"/>
      <c r="FN1198" s="53"/>
      <c r="GM1198" s="74"/>
    </row>
    <row r="1199" spans="119:195" x14ac:dyDescent="0.25">
      <c r="DO1199" s="55"/>
      <c r="DU1199" s="59"/>
      <c r="DW1199" s="59"/>
      <c r="EA1199" s="53"/>
      <c r="EC1199" s="54"/>
      <c r="EE1199" s="54"/>
      <c r="EF1199" s="54"/>
      <c r="EG1199" s="54"/>
      <c r="EH1199" s="54"/>
      <c r="EI1199" s="53"/>
      <c r="EJ1199" s="53"/>
      <c r="EK1199" s="53"/>
      <c r="EL1199" s="60"/>
      <c r="ER1199" s="61"/>
      <c r="EU1199" s="54"/>
      <c r="EV1199" s="53"/>
      <c r="EW1199" s="54"/>
      <c r="EX1199" s="53"/>
      <c r="EY1199" s="53"/>
      <c r="EZ1199" s="53"/>
      <c r="FA1199" s="55"/>
      <c r="FB1199" s="74"/>
      <c r="FC1199" s="70"/>
      <c r="FD1199" s="61"/>
      <c r="FF1199" s="53"/>
      <c r="FG1199" s="57"/>
      <c r="FH1199" s="53"/>
      <c r="FI1199" s="53"/>
      <c r="FJ1199" s="53"/>
      <c r="FL1199" s="53"/>
      <c r="FN1199" s="53"/>
      <c r="GM1199" s="74"/>
    </row>
    <row r="1200" spans="119:195" x14ac:dyDescent="0.25">
      <c r="DO1200" s="55"/>
      <c r="DU1200" s="59"/>
      <c r="DW1200" s="59"/>
      <c r="EA1200" s="53"/>
      <c r="EC1200" s="54"/>
      <c r="EE1200" s="54"/>
      <c r="EF1200" s="54"/>
      <c r="EG1200" s="54"/>
      <c r="EH1200" s="54"/>
      <c r="EI1200" s="53"/>
      <c r="EJ1200" s="53"/>
      <c r="EK1200" s="53"/>
      <c r="EL1200" s="60"/>
      <c r="ER1200" s="61"/>
      <c r="EU1200" s="54"/>
      <c r="EV1200" s="53"/>
      <c r="EW1200" s="54"/>
      <c r="EX1200" s="53"/>
      <c r="EY1200" s="53"/>
      <c r="EZ1200" s="53"/>
      <c r="FA1200" s="55"/>
      <c r="FB1200" s="74"/>
      <c r="FC1200" s="70"/>
      <c r="FD1200" s="61"/>
      <c r="FF1200" s="53"/>
      <c r="FG1200" s="57"/>
      <c r="FH1200" s="53"/>
      <c r="FI1200" s="53"/>
      <c r="FJ1200" s="53"/>
      <c r="FL1200" s="53"/>
      <c r="FN1200" s="53"/>
      <c r="GM1200" s="74"/>
    </row>
    <row r="1201" spans="119:195" x14ac:dyDescent="0.25">
      <c r="DO1201" s="55"/>
      <c r="DU1201" s="59"/>
      <c r="DW1201" s="59"/>
      <c r="EA1201" s="53"/>
      <c r="EC1201" s="54"/>
      <c r="EE1201" s="54"/>
      <c r="EF1201" s="54"/>
      <c r="EG1201" s="54"/>
      <c r="EH1201" s="54"/>
      <c r="EI1201" s="53"/>
      <c r="EJ1201" s="53"/>
      <c r="EK1201" s="53"/>
      <c r="EL1201" s="60"/>
      <c r="ER1201" s="61"/>
      <c r="EU1201" s="54"/>
      <c r="EV1201" s="53"/>
      <c r="EW1201" s="54"/>
      <c r="EX1201" s="53"/>
      <c r="EY1201" s="53"/>
      <c r="EZ1201" s="53"/>
      <c r="FA1201" s="55"/>
      <c r="FB1201" s="74"/>
      <c r="FC1201" s="70"/>
      <c r="FD1201" s="61"/>
      <c r="FF1201" s="53"/>
      <c r="FG1201" s="57"/>
      <c r="FH1201" s="53"/>
      <c r="FI1201" s="53"/>
      <c r="FJ1201" s="53"/>
      <c r="FL1201" s="53"/>
      <c r="FN1201" s="53"/>
      <c r="GM1201" s="74"/>
    </row>
    <row r="1202" spans="119:195" x14ac:dyDescent="0.25">
      <c r="DO1202" s="55"/>
      <c r="DU1202" s="59"/>
      <c r="DW1202" s="59"/>
      <c r="EA1202" s="53"/>
      <c r="EC1202" s="54"/>
      <c r="EE1202" s="54"/>
      <c r="EF1202" s="54"/>
      <c r="EG1202" s="54"/>
      <c r="EH1202" s="54"/>
      <c r="EI1202" s="53"/>
      <c r="EJ1202" s="53"/>
      <c r="EK1202" s="53"/>
      <c r="EL1202" s="60"/>
      <c r="ER1202" s="61"/>
      <c r="EU1202" s="54"/>
      <c r="EV1202" s="53"/>
      <c r="EW1202" s="54"/>
      <c r="EX1202" s="53"/>
      <c r="EY1202" s="53"/>
      <c r="EZ1202" s="53"/>
      <c r="FA1202" s="55"/>
      <c r="FB1202" s="74"/>
      <c r="FC1202" s="70"/>
      <c r="FD1202" s="61"/>
      <c r="FF1202" s="53"/>
      <c r="FG1202" s="57"/>
      <c r="FH1202" s="53"/>
      <c r="FI1202" s="53"/>
      <c r="FJ1202" s="53"/>
      <c r="FL1202" s="53"/>
      <c r="FN1202" s="53"/>
      <c r="GM1202" s="74"/>
    </row>
    <row r="1203" spans="119:195" x14ac:dyDescent="0.25">
      <c r="DO1203" s="55"/>
      <c r="DU1203" s="59"/>
      <c r="DW1203" s="59"/>
      <c r="EA1203" s="53"/>
      <c r="EC1203" s="54"/>
      <c r="EE1203" s="54"/>
      <c r="EF1203" s="54"/>
      <c r="EG1203" s="54"/>
      <c r="EH1203" s="54"/>
      <c r="EI1203" s="53"/>
      <c r="EJ1203" s="53"/>
      <c r="EK1203" s="53"/>
      <c r="EL1203" s="60"/>
      <c r="ER1203" s="61"/>
      <c r="EU1203" s="54"/>
      <c r="EV1203" s="53"/>
      <c r="EW1203" s="54"/>
      <c r="EX1203" s="53"/>
      <c r="EY1203" s="53"/>
      <c r="EZ1203" s="53"/>
      <c r="FA1203" s="55"/>
      <c r="FB1203" s="74"/>
      <c r="FC1203" s="70"/>
      <c r="FD1203" s="61"/>
      <c r="FF1203" s="53"/>
      <c r="FG1203" s="57"/>
      <c r="FH1203" s="53"/>
      <c r="FI1203" s="53"/>
      <c r="FJ1203" s="53"/>
      <c r="FL1203" s="53"/>
      <c r="FN1203" s="53"/>
      <c r="GM1203" s="74"/>
    </row>
    <row r="1204" spans="119:195" x14ac:dyDescent="0.25">
      <c r="DO1204" s="55"/>
      <c r="DU1204" s="59"/>
      <c r="DW1204" s="59"/>
      <c r="EA1204" s="53"/>
      <c r="EC1204" s="54"/>
      <c r="EE1204" s="54"/>
      <c r="EF1204" s="54"/>
      <c r="EG1204" s="54"/>
      <c r="EH1204" s="54"/>
      <c r="EI1204" s="53"/>
      <c r="EJ1204" s="53"/>
      <c r="EK1204" s="53"/>
      <c r="EL1204" s="60"/>
      <c r="ER1204" s="61"/>
      <c r="EU1204" s="54"/>
      <c r="EV1204" s="53"/>
      <c r="EW1204" s="54"/>
      <c r="EX1204" s="53"/>
      <c r="EY1204" s="53"/>
      <c r="EZ1204" s="53"/>
      <c r="FA1204" s="55"/>
      <c r="FB1204" s="74"/>
      <c r="FC1204" s="70"/>
      <c r="FD1204" s="61"/>
      <c r="FF1204" s="53"/>
      <c r="FG1204" s="57"/>
      <c r="FH1204" s="53"/>
      <c r="FI1204" s="53"/>
      <c r="FJ1204" s="53"/>
      <c r="FL1204" s="53"/>
      <c r="FN1204" s="53"/>
      <c r="GM1204" s="74"/>
    </row>
    <row r="1205" spans="119:195" x14ac:dyDescent="0.25">
      <c r="DO1205" s="55"/>
      <c r="DU1205" s="59"/>
      <c r="DW1205" s="59"/>
      <c r="EA1205" s="53"/>
      <c r="EC1205" s="54"/>
      <c r="EE1205" s="54"/>
      <c r="EF1205" s="54"/>
      <c r="EG1205" s="54"/>
      <c r="EH1205" s="54"/>
      <c r="EI1205" s="53"/>
      <c r="EJ1205" s="53"/>
      <c r="EK1205" s="53"/>
      <c r="EL1205" s="60"/>
      <c r="ER1205" s="61"/>
      <c r="EU1205" s="54"/>
      <c r="EV1205" s="53"/>
      <c r="EW1205" s="54"/>
      <c r="EX1205" s="53"/>
      <c r="EY1205" s="53"/>
      <c r="EZ1205" s="53"/>
      <c r="FA1205" s="55"/>
      <c r="FB1205" s="74"/>
      <c r="FC1205" s="70"/>
      <c r="FD1205" s="61"/>
      <c r="FF1205" s="53"/>
      <c r="FG1205" s="57"/>
      <c r="FH1205" s="53"/>
      <c r="FI1205" s="53"/>
      <c r="FJ1205" s="53"/>
      <c r="FL1205" s="53"/>
      <c r="FN1205" s="53"/>
      <c r="GM1205" s="74"/>
    </row>
    <row r="1206" spans="119:195" x14ac:dyDescent="0.25">
      <c r="DO1206" s="55"/>
      <c r="DU1206" s="59"/>
      <c r="DW1206" s="59"/>
      <c r="EA1206" s="53"/>
      <c r="EC1206" s="54"/>
      <c r="EE1206" s="54"/>
      <c r="EF1206" s="54"/>
      <c r="EG1206" s="54"/>
      <c r="EH1206" s="54"/>
      <c r="EI1206" s="53"/>
      <c r="EJ1206" s="53"/>
      <c r="EK1206" s="53"/>
      <c r="EL1206" s="60"/>
      <c r="ER1206" s="61"/>
      <c r="EU1206" s="54"/>
      <c r="EV1206" s="53"/>
      <c r="EW1206" s="54"/>
      <c r="EX1206" s="53"/>
      <c r="EY1206" s="53"/>
      <c r="EZ1206" s="53"/>
      <c r="FA1206" s="55"/>
      <c r="FB1206" s="74"/>
      <c r="FC1206" s="70"/>
      <c r="FD1206" s="61"/>
      <c r="FF1206" s="53"/>
      <c r="FG1206" s="57"/>
      <c r="FH1206" s="53"/>
      <c r="FI1206" s="53"/>
      <c r="FJ1206" s="53"/>
      <c r="FL1206" s="53"/>
      <c r="FN1206" s="53"/>
      <c r="GM1206" s="74"/>
    </row>
    <row r="1207" spans="119:195" x14ac:dyDescent="0.25">
      <c r="DO1207" s="55"/>
      <c r="DU1207" s="59"/>
      <c r="DW1207" s="59"/>
      <c r="EA1207" s="53"/>
      <c r="EC1207" s="54"/>
      <c r="EE1207" s="54"/>
      <c r="EF1207" s="54"/>
      <c r="EG1207" s="54"/>
      <c r="EH1207" s="54"/>
      <c r="EI1207" s="53"/>
      <c r="EJ1207" s="53"/>
      <c r="EK1207" s="53"/>
      <c r="EL1207" s="60"/>
      <c r="ER1207" s="61"/>
      <c r="EU1207" s="54"/>
      <c r="EV1207" s="53"/>
      <c r="EW1207" s="54"/>
      <c r="EX1207" s="53"/>
      <c r="EY1207" s="53"/>
      <c r="EZ1207" s="53"/>
      <c r="FA1207" s="55"/>
      <c r="FB1207" s="74"/>
      <c r="FC1207" s="70"/>
      <c r="FD1207" s="61"/>
      <c r="FF1207" s="53"/>
      <c r="FG1207" s="57"/>
      <c r="FH1207" s="53"/>
      <c r="FI1207" s="53"/>
      <c r="FJ1207" s="53"/>
      <c r="FL1207" s="53"/>
      <c r="FN1207" s="53"/>
      <c r="GM1207" s="74"/>
    </row>
    <row r="1208" spans="119:195" x14ac:dyDescent="0.25">
      <c r="DO1208" s="55"/>
      <c r="DU1208" s="59"/>
      <c r="DW1208" s="59"/>
      <c r="EA1208" s="53"/>
      <c r="EC1208" s="54"/>
      <c r="EE1208" s="54"/>
      <c r="EF1208" s="54"/>
      <c r="EG1208" s="54"/>
      <c r="EH1208" s="54"/>
      <c r="EI1208" s="53"/>
      <c r="EJ1208" s="53"/>
      <c r="EK1208" s="53"/>
      <c r="EL1208" s="60"/>
      <c r="ER1208" s="61"/>
      <c r="EU1208" s="54"/>
      <c r="EV1208" s="53"/>
      <c r="EW1208" s="54"/>
      <c r="EX1208" s="53"/>
      <c r="EY1208" s="53"/>
      <c r="EZ1208" s="53"/>
      <c r="FA1208" s="55"/>
      <c r="FB1208" s="74"/>
      <c r="FC1208" s="70"/>
      <c r="FD1208" s="61"/>
      <c r="FF1208" s="53"/>
      <c r="FG1208" s="57"/>
      <c r="FH1208" s="53"/>
      <c r="FI1208" s="53"/>
      <c r="FJ1208" s="53"/>
      <c r="FL1208" s="53"/>
      <c r="FN1208" s="53"/>
      <c r="GM1208" s="74"/>
    </row>
    <row r="1209" spans="119:195" x14ac:dyDescent="0.25">
      <c r="DO1209" s="55"/>
      <c r="DU1209" s="59"/>
      <c r="DW1209" s="59"/>
      <c r="EA1209" s="53"/>
      <c r="EC1209" s="54"/>
      <c r="EE1209" s="54"/>
      <c r="EF1209" s="54"/>
      <c r="EG1209" s="54"/>
      <c r="EH1209" s="54"/>
      <c r="EI1209" s="53"/>
      <c r="EJ1209" s="53"/>
      <c r="EK1209" s="53"/>
      <c r="EL1209" s="60"/>
      <c r="ER1209" s="61"/>
      <c r="EU1209" s="54"/>
      <c r="EV1209" s="53"/>
      <c r="EW1209" s="54"/>
      <c r="EX1209" s="53"/>
      <c r="EY1209" s="53"/>
      <c r="EZ1209" s="53"/>
      <c r="FA1209" s="55"/>
      <c r="FB1209" s="74"/>
      <c r="FC1209" s="70"/>
      <c r="FD1209" s="61"/>
      <c r="FF1209" s="53"/>
      <c r="FG1209" s="57"/>
      <c r="FH1209" s="53"/>
      <c r="FI1209" s="53"/>
      <c r="FJ1209" s="53"/>
      <c r="FL1209" s="53"/>
      <c r="FN1209" s="53"/>
      <c r="GM1209" s="74"/>
    </row>
    <row r="1210" spans="119:195" x14ac:dyDescent="0.25">
      <c r="DO1210" s="55"/>
      <c r="DU1210" s="59"/>
      <c r="DW1210" s="59"/>
      <c r="EA1210" s="53"/>
      <c r="EC1210" s="54"/>
      <c r="EE1210" s="54"/>
      <c r="EF1210" s="54"/>
      <c r="EG1210" s="54"/>
      <c r="EH1210" s="54"/>
      <c r="EI1210" s="53"/>
      <c r="EJ1210" s="53"/>
      <c r="EK1210" s="53"/>
      <c r="EL1210" s="60"/>
      <c r="ER1210" s="61"/>
      <c r="EU1210" s="54"/>
      <c r="EV1210" s="53"/>
      <c r="EW1210" s="54"/>
      <c r="EX1210" s="53"/>
      <c r="EY1210" s="53"/>
      <c r="EZ1210" s="53"/>
      <c r="FA1210" s="55"/>
      <c r="FB1210" s="74"/>
      <c r="FC1210" s="70"/>
      <c r="FD1210" s="61"/>
      <c r="FF1210" s="53"/>
      <c r="FG1210" s="57"/>
      <c r="FH1210" s="53"/>
      <c r="FI1210" s="53"/>
      <c r="FJ1210" s="53"/>
      <c r="FL1210" s="53"/>
      <c r="FN1210" s="53"/>
      <c r="GM1210" s="74"/>
    </row>
    <row r="1211" spans="119:195" x14ac:dyDescent="0.25">
      <c r="DO1211" s="55"/>
      <c r="DU1211" s="59"/>
      <c r="DW1211" s="59"/>
      <c r="EA1211" s="53"/>
      <c r="EC1211" s="54"/>
      <c r="EE1211" s="54"/>
      <c r="EF1211" s="54"/>
      <c r="EG1211" s="54"/>
      <c r="EH1211" s="54"/>
      <c r="EI1211" s="53"/>
      <c r="EJ1211" s="53"/>
      <c r="EK1211" s="53"/>
      <c r="EL1211" s="60"/>
      <c r="ER1211" s="61"/>
      <c r="EU1211" s="54"/>
      <c r="EV1211" s="53"/>
      <c r="EW1211" s="54"/>
      <c r="EX1211" s="53"/>
      <c r="EY1211" s="53"/>
      <c r="EZ1211" s="53"/>
      <c r="FA1211" s="55"/>
      <c r="FB1211" s="74"/>
      <c r="FC1211" s="70"/>
      <c r="FD1211" s="61"/>
      <c r="FF1211" s="53"/>
      <c r="FG1211" s="57"/>
      <c r="FH1211" s="53"/>
      <c r="FI1211" s="53"/>
      <c r="FJ1211" s="53"/>
      <c r="FL1211" s="53"/>
      <c r="FN1211" s="53"/>
      <c r="GM1211" s="74"/>
    </row>
    <row r="1212" spans="119:195" x14ac:dyDescent="0.25">
      <c r="DO1212" s="55"/>
      <c r="DU1212" s="59"/>
      <c r="DW1212" s="59"/>
      <c r="EA1212" s="53"/>
      <c r="EC1212" s="54"/>
      <c r="EE1212" s="54"/>
      <c r="EF1212" s="54"/>
      <c r="EG1212" s="54"/>
      <c r="EH1212" s="54"/>
      <c r="EI1212" s="53"/>
      <c r="EJ1212" s="53"/>
      <c r="EK1212" s="53"/>
      <c r="EL1212" s="60"/>
      <c r="ER1212" s="61"/>
      <c r="EU1212" s="54"/>
      <c r="EV1212" s="53"/>
      <c r="EW1212" s="54"/>
      <c r="EX1212" s="53"/>
      <c r="EY1212" s="53"/>
      <c r="EZ1212" s="53"/>
      <c r="FA1212" s="55"/>
      <c r="FB1212" s="74"/>
      <c r="FC1212" s="70"/>
      <c r="FD1212" s="61"/>
      <c r="FF1212" s="53"/>
      <c r="FG1212" s="57"/>
      <c r="FH1212" s="53"/>
      <c r="FI1212" s="53"/>
      <c r="FJ1212" s="53"/>
      <c r="FL1212" s="53"/>
      <c r="FN1212" s="53"/>
      <c r="GM1212" s="74"/>
    </row>
    <row r="1213" spans="119:195" x14ac:dyDescent="0.25">
      <c r="DO1213" s="55"/>
      <c r="DU1213" s="59"/>
      <c r="DW1213" s="59"/>
      <c r="EA1213" s="53"/>
      <c r="EC1213" s="54"/>
      <c r="EE1213" s="54"/>
      <c r="EF1213" s="54"/>
      <c r="EG1213" s="54"/>
      <c r="EH1213" s="54"/>
      <c r="EI1213" s="53"/>
      <c r="EJ1213" s="53"/>
      <c r="EK1213" s="53"/>
      <c r="EL1213" s="60"/>
      <c r="ER1213" s="61"/>
      <c r="EU1213" s="54"/>
      <c r="EV1213" s="53"/>
      <c r="EW1213" s="54"/>
      <c r="EX1213" s="53"/>
      <c r="EY1213" s="53"/>
      <c r="EZ1213" s="53"/>
      <c r="FA1213" s="55"/>
      <c r="FB1213" s="74"/>
      <c r="FC1213" s="70"/>
      <c r="FD1213" s="61"/>
      <c r="FF1213" s="53"/>
      <c r="FG1213" s="57"/>
      <c r="FH1213" s="53"/>
      <c r="FI1213" s="53"/>
      <c r="FJ1213" s="53"/>
      <c r="FL1213" s="53"/>
      <c r="FN1213" s="53"/>
      <c r="GM1213" s="74"/>
    </row>
    <row r="1214" spans="119:195" x14ac:dyDescent="0.25">
      <c r="DO1214" s="55"/>
      <c r="DU1214" s="59"/>
      <c r="DW1214" s="59"/>
      <c r="EA1214" s="53"/>
      <c r="EC1214" s="54"/>
      <c r="EE1214" s="54"/>
      <c r="EF1214" s="54"/>
      <c r="EG1214" s="54"/>
      <c r="EH1214" s="54"/>
      <c r="EI1214" s="53"/>
      <c r="EJ1214" s="53"/>
      <c r="EK1214" s="53"/>
      <c r="EL1214" s="60"/>
      <c r="ER1214" s="61"/>
      <c r="EU1214" s="54"/>
      <c r="EV1214" s="53"/>
      <c r="EW1214" s="54"/>
      <c r="EX1214" s="53"/>
      <c r="EY1214" s="53"/>
      <c r="EZ1214" s="53"/>
      <c r="FA1214" s="55"/>
      <c r="FB1214" s="74"/>
      <c r="FC1214" s="70"/>
      <c r="FD1214" s="61"/>
      <c r="FF1214" s="53"/>
      <c r="FG1214" s="57"/>
      <c r="FH1214" s="53"/>
      <c r="FI1214" s="53"/>
      <c r="FJ1214" s="53"/>
      <c r="FL1214" s="53"/>
      <c r="FN1214" s="53"/>
      <c r="GM1214" s="74"/>
    </row>
    <row r="1215" spans="119:195" x14ac:dyDescent="0.25">
      <c r="DO1215" s="55"/>
      <c r="DU1215" s="59"/>
      <c r="DW1215" s="59"/>
      <c r="EA1215" s="53"/>
      <c r="EC1215" s="54"/>
      <c r="EE1215" s="54"/>
      <c r="EF1215" s="54"/>
      <c r="EG1215" s="54"/>
      <c r="EH1215" s="54"/>
      <c r="EI1215" s="53"/>
      <c r="EJ1215" s="53"/>
      <c r="EK1215" s="53"/>
      <c r="EL1215" s="60"/>
      <c r="ER1215" s="61"/>
      <c r="EU1215" s="54"/>
      <c r="EV1215" s="53"/>
      <c r="EW1215" s="54"/>
      <c r="EX1215" s="53"/>
      <c r="EY1215" s="53"/>
      <c r="EZ1215" s="53"/>
      <c r="FA1215" s="55"/>
      <c r="FB1215" s="74"/>
      <c r="FC1215" s="70"/>
      <c r="FD1215" s="61"/>
      <c r="FF1215" s="53"/>
      <c r="FG1215" s="57"/>
      <c r="FH1215" s="53"/>
      <c r="FI1215" s="53"/>
      <c r="FJ1215" s="53"/>
      <c r="FL1215" s="53"/>
      <c r="FN1215" s="53"/>
      <c r="GM1215" s="74"/>
    </row>
    <row r="1216" spans="119:195" x14ac:dyDescent="0.25">
      <c r="DO1216" s="55"/>
      <c r="DU1216" s="59"/>
      <c r="DW1216" s="59"/>
      <c r="EA1216" s="53"/>
      <c r="EC1216" s="54"/>
      <c r="EE1216" s="54"/>
      <c r="EF1216" s="54"/>
      <c r="EG1216" s="54"/>
      <c r="EH1216" s="54"/>
      <c r="EI1216" s="53"/>
      <c r="EJ1216" s="53"/>
      <c r="EK1216" s="53"/>
      <c r="EL1216" s="60"/>
      <c r="ER1216" s="61"/>
      <c r="EU1216" s="54"/>
      <c r="EV1216" s="53"/>
      <c r="EW1216" s="54"/>
      <c r="EX1216" s="53"/>
      <c r="EY1216" s="53"/>
      <c r="EZ1216" s="53"/>
      <c r="FA1216" s="55"/>
      <c r="FB1216" s="74"/>
      <c r="FC1216" s="70"/>
      <c r="FD1216" s="61"/>
      <c r="FF1216" s="53"/>
      <c r="FG1216" s="57"/>
      <c r="FH1216" s="53"/>
      <c r="FI1216" s="53"/>
      <c r="FJ1216" s="53"/>
      <c r="FL1216" s="53"/>
      <c r="FN1216" s="53"/>
      <c r="GM1216" s="74"/>
    </row>
    <row r="1217" spans="119:195" x14ac:dyDescent="0.25">
      <c r="DO1217" s="55"/>
      <c r="DU1217" s="59"/>
      <c r="DW1217" s="59"/>
      <c r="EA1217" s="53"/>
      <c r="EC1217" s="54"/>
      <c r="EE1217" s="54"/>
      <c r="EF1217" s="54"/>
      <c r="EG1217" s="54"/>
      <c r="EH1217" s="54"/>
      <c r="EI1217" s="53"/>
      <c r="EJ1217" s="53"/>
      <c r="EK1217" s="53"/>
      <c r="EL1217" s="60"/>
      <c r="ER1217" s="61"/>
      <c r="EU1217" s="54"/>
      <c r="EV1217" s="53"/>
      <c r="EW1217" s="54"/>
      <c r="EX1217" s="53"/>
      <c r="EY1217" s="53"/>
      <c r="EZ1217" s="53"/>
      <c r="FA1217" s="55"/>
      <c r="FB1217" s="74"/>
      <c r="FC1217" s="70"/>
      <c r="FD1217" s="61"/>
      <c r="FF1217" s="53"/>
      <c r="FG1217" s="57"/>
      <c r="FH1217" s="53"/>
      <c r="FI1217" s="53"/>
      <c r="FJ1217" s="53"/>
      <c r="FL1217" s="53"/>
      <c r="FN1217" s="53"/>
      <c r="GM1217" s="74"/>
    </row>
    <row r="1218" spans="119:195" x14ac:dyDescent="0.25">
      <c r="DO1218" s="55"/>
      <c r="DU1218" s="59"/>
      <c r="DW1218" s="59"/>
      <c r="EA1218" s="53"/>
      <c r="EC1218" s="54"/>
      <c r="EE1218" s="54"/>
      <c r="EF1218" s="54"/>
      <c r="EG1218" s="54"/>
      <c r="EH1218" s="54"/>
      <c r="EI1218" s="53"/>
      <c r="EJ1218" s="53"/>
      <c r="EK1218" s="53"/>
      <c r="EL1218" s="60"/>
      <c r="ER1218" s="61"/>
      <c r="EU1218" s="54"/>
      <c r="EV1218" s="53"/>
      <c r="EW1218" s="54"/>
      <c r="EX1218" s="53"/>
      <c r="EY1218" s="53"/>
      <c r="EZ1218" s="53"/>
      <c r="FA1218" s="55"/>
      <c r="FB1218" s="74"/>
      <c r="FC1218" s="70"/>
      <c r="FD1218" s="61"/>
      <c r="FF1218" s="53"/>
      <c r="FG1218" s="57"/>
      <c r="FH1218" s="53"/>
      <c r="FI1218" s="53"/>
      <c r="FJ1218" s="53"/>
      <c r="FL1218" s="53"/>
      <c r="FN1218" s="53"/>
      <c r="GM1218" s="74"/>
    </row>
    <row r="1219" spans="119:195" x14ac:dyDescent="0.25">
      <c r="DO1219" s="55"/>
      <c r="DU1219" s="59"/>
      <c r="DW1219" s="59"/>
      <c r="EA1219" s="53"/>
      <c r="EC1219" s="54"/>
      <c r="EE1219" s="54"/>
      <c r="EF1219" s="54"/>
      <c r="EG1219" s="54"/>
      <c r="EH1219" s="54"/>
      <c r="EI1219" s="53"/>
      <c r="EJ1219" s="53"/>
      <c r="EK1219" s="53"/>
      <c r="EL1219" s="60"/>
      <c r="ER1219" s="61"/>
      <c r="EU1219" s="54"/>
      <c r="EV1219" s="53"/>
      <c r="EW1219" s="54"/>
      <c r="EX1219" s="53"/>
      <c r="EY1219" s="53"/>
      <c r="EZ1219" s="53"/>
      <c r="FA1219" s="55"/>
      <c r="FB1219" s="74"/>
      <c r="FC1219" s="70"/>
      <c r="FD1219" s="61"/>
      <c r="FF1219" s="53"/>
      <c r="FG1219" s="57"/>
      <c r="FH1219" s="53"/>
      <c r="FI1219" s="53"/>
      <c r="FJ1219" s="53"/>
      <c r="FL1219" s="53"/>
      <c r="FN1219" s="53"/>
      <c r="GM1219" s="74"/>
    </row>
    <row r="1220" spans="119:195" x14ac:dyDescent="0.25">
      <c r="DO1220" s="55"/>
      <c r="DU1220" s="59"/>
      <c r="DW1220" s="59"/>
      <c r="EA1220" s="53"/>
      <c r="EC1220" s="54"/>
      <c r="EE1220" s="54"/>
      <c r="EF1220" s="54"/>
      <c r="EG1220" s="54"/>
      <c r="EH1220" s="54"/>
      <c r="EI1220" s="53"/>
      <c r="EJ1220" s="53"/>
      <c r="EK1220" s="53"/>
      <c r="EL1220" s="60"/>
      <c r="ER1220" s="61"/>
      <c r="EU1220" s="54"/>
      <c r="EV1220" s="53"/>
      <c r="EW1220" s="54"/>
      <c r="EX1220" s="53"/>
      <c r="EY1220" s="53"/>
      <c r="EZ1220" s="53"/>
      <c r="FA1220" s="55"/>
      <c r="FB1220" s="74"/>
      <c r="FC1220" s="70"/>
      <c r="FD1220" s="61"/>
      <c r="FF1220" s="53"/>
      <c r="FG1220" s="57"/>
      <c r="FH1220" s="53"/>
      <c r="FI1220" s="53"/>
      <c r="FJ1220" s="53"/>
      <c r="FL1220" s="53"/>
      <c r="FN1220" s="53"/>
      <c r="GM1220" s="74"/>
    </row>
    <row r="1221" spans="119:195" x14ac:dyDescent="0.25">
      <c r="DO1221" s="55"/>
      <c r="DU1221" s="59"/>
      <c r="DW1221" s="59"/>
      <c r="EA1221" s="53"/>
      <c r="EC1221" s="54"/>
      <c r="EE1221" s="54"/>
      <c r="EF1221" s="54"/>
      <c r="EG1221" s="54"/>
      <c r="EH1221" s="54"/>
      <c r="EI1221" s="53"/>
      <c r="EJ1221" s="53"/>
      <c r="EK1221" s="53"/>
      <c r="EL1221" s="60"/>
      <c r="ER1221" s="61"/>
      <c r="EU1221" s="54"/>
      <c r="EV1221" s="53"/>
      <c r="EW1221" s="54"/>
      <c r="EX1221" s="53"/>
      <c r="EY1221" s="53"/>
      <c r="EZ1221" s="53"/>
      <c r="FA1221" s="55"/>
      <c r="FB1221" s="74"/>
      <c r="FC1221" s="70"/>
      <c r="FD1221" s="61"/>
      <c r="FF1221" s="53"/>
      <c r="FG1221" s="57"/>
      <c r="FH1221" s="53"/>
      <c r="FI1221" s="53"/>
      <c r="FJ1221" s="53"/>
      <c r="FL1221" s="53"/>
      <c r="FN1221" s="53"/>
      <c r="GM1221" s="74"/>
    </row>
    <row r="1222" spans="119:195" x14ac:dyDescent="0.25">
      <c r="DO1222" s="55"/>
      <c r="DU1222" s="59"/>
      <c r="DW1222" s="59"/>
      <c r="EA1222" s="53"/>
      <c r="EC1222" s="54"/>
      <c r="EE1222" s="54"/>
      <c r="EF1222" s="54"/>
      <c r="EG1222" s="54"/>
      <c r="EH1222" s="54"/>
      <c r="EI1222" s="53"/>
      <c r="EJ1222" s="53"/>
      <c r="EK1222" s="53"/>
      <c r="EL1222" s="60"/>
      <c r="ER1222" s="61"/>
      <c r="EU1222" s="54"/>
      <c r="EV1222" s="53"/>
      <c r="EW1222" s="54"/>
      <c r="EX1222" s="53"/>
      <c r="EY1222" s="53"/>
      <c r="EZ1222" s="53"/>
      <c r="FA1222" s="55"/>
      <c r="FB1222" s="74"/>
      <c r="FC1222" s="70"/>
      <c r="FD1222" s="61"/>
      <c r="FF1222" s="53"/>
      <c r="FG1222" s="57"/>
      <c r="FH1222" s="53"/>
      <c r="FI1222" s="53"/>
      <c r="FJ1222" s="53"/>
      <c r="FL1222" s="53"/>
      <c r="FN1222" s="53"/>
      <c r="GM1222" s="74"/>
    </row>
    <row r="1223" spans="119:195" x14ac:dyDescent="0.25">
      <c r="DO1223" s="55"/>
      <c r="DU1223" s="59"/>
      <c r="DW1223" s="59"/>
      <c r="EA1223" s="53"/>
      <c r="EC1223" s="54"/>
      <c r="EE1223" s="54"/>
      <c r="EF1223" s="54"/>
      <c r="EG1223" s="54"/>
      <c r="EH1223" s="54"/>
      <c r="EI1223" s="53"/>
      <c r="EJ1223" s="53"/>
      <c r="EK1223" s="53"/>
      <c r="EL1223" s="60"/>
      <c r="ER1223" s="61"/>
      <c r="EU1223" s="54"/>
      <c r="EV1223" s="53"/>
      <c r="EW1223" s="54"/>
      <c r="EX1223" s="53"/>
      <c r="EY1223" s="53"/>
      <c r="EZ1223" s="53"/>
      <c r="FA1223" s="55"/>
      <c r="FB1223" s="74"/>
      <c r="FC1223" s="70"/>
      <c r="FD1223" s="61"/>
      <c r="FF1223" s="53"/>
      <c r="FG1223" s="57"/>
      <c r="FH1223" s="53"/>
      <c r="FI1223" s="53"/>
      <c r="FJ1223" s="53"/>
      <c r="FL1223" s="53"/>
      <c r="FN1223" s="53"/>
      <c r="GM1223" s="74"/>
    </row>
    <row r="1224" spans="119:195" x14ac:dyDescent="0.25">
      <c r="DO1224" s="55"/>
      <c r="DU1224" s="59"/>
      <c r="DW1224" s="59"/>
      <c r="EA1224" s="53"/>
      <c r="EC1224" s="54"/>
      <c r="EE1224" s="54"/>
      <c r="EF1224" s="54"/>
      <c r="EG1224" s="54"/>
      <c r="EH1224" s="54"/>
      <c r="EI1224" s="53"/>
      <c r="EJ1224" s="53"/>
      <c r="EK1224" s="53"/>
      <c r="EL1224" s="60"/>
      <c r="ER1224" s="61"/>
      <c r="EU1224" s="54"/>
      <c r="EV1224" s="53"/>
      <c r="EW1224" s="54"/>
      <c r="EX1224" s="53"/>
      <c r="EY1224" s="53"/>
      <c r="EZ1224" s="53"/>
      <c r="FA1224" s="55"/>
      <c r="FB1224" s="74"/>
      <c r="FC1224" s="70"/>
      <c r="FD1224" s="61"/>
      <c r="FF1224" s="53"/>
      <c r="FG1224" s="57"/>
      <c r="FH1224" s="53"/>
      <c r="FI1224" s="53"/>
      <c r="FJ1224" s="53"/>
      <c r="FL1224" s="53"/>
      <c r="FN1224" s="53"/>
      <c r="GM1224" s="74"/>
    </row>
    <row r="1225" spans="119:195" x14ac:dyDescent="0.25">
      <c r="DO1225" s="55"/>
      <c r="DU1225" s="59"/>
      <c r="DW1225" s="59"/>
      <c r="EA1225" s="53"/>
      <c r="EC1225" s="54"/>
      <c r="EE1225" s="54"/>
      <c r="EF1225" s="54"/>
      <c r="EG1225" s="54"/>
      <c r="EH1225" s="54"/>
      <c r="EI1225" s="53"/>
      <c r="EJ1225" s="53"/>
      <c r="EK1225" s="53"/>
      <c r="EL1225" s="60"/>
      <c r="ER1225" s="61"/>
      <c r="EU1225" s="54"/>
      <c r="EV1225" s="53"/>
      <c r="EW1225" s="54"/>
      <c r="EX1225" s="53"/>
      <c r="EY1225" s="53"/>
      <c r="EZ1225" s="53"/>
      <c r="FA1225" s="55"/>
      <c r="FB1225" s="74"/>
      <c r="FC1225" s="70"/>
      <c r="FD1225" s="61"/>
      <c r="FF1225" s="53"/>
      <c r="FG1225" s="57"/>
      <c r="FH1225" s="53"/>
      <c r="FI1225" s="53"/>
      <c r="FJ1225" s="53"/>
      <c r="FL1225" s="53"/>
      <c r="FN1225" s="53"/>
      <c r="GM1225" s="74"/>
    </row>
    <row r="1226" spans="119:195" x14ac:dyDescent="0.25">
      <c r="DO1226" s="55"/>
      <c r="DU1226" s="59"/>
      <c r="DW1226" s="59"/>
      <c r="EA1226" s="53"/>
      <c r="EC1226" s="54"/>
      <c r="EE1226" s="54"/>
      <c r="EF1226" s="54"/>
      <c r="EG1226" s="54"/>
      <c r="EH1226" s="54"/>
      <c r="EI1226" s="53"/>
      <c r="EJ1226" s="53"/>
      <c r="EK1226" s="53"/>
      <c r="EL1226" s="60"/>
      <c r="ER1226" s="61"/>
      <c r="EU1226" s="54"/>
      <c r="EV1226" s="53"/>
      <c r="EW1226" s="54"/>
      <c r="EX1226" s="53"/>
      <c r="EY1226" s="53"/>
      <c r="EZ1226" s="53"/>
      <c r="FA1226" s="55"/>
      <c r="FB1226" s="74"/>
      <c r="FC1226" s="70"/>
      <c r="FD1226" s="61"/>
      <c r="FF1226" s="53"/>
      <c r="FG1226" s="57"/>
      <c r="FH1226" s="53"/>
      <c r="FI1226" s="53"/>
      <c r="FJ1226" s="53"/>
      <c r="FL1226" s="53"/>
      <c r="FN1226" s="53"/>
      <c r="GM1226" s="74"/>
    </row>
    <row r="1227" spans="119:195" x14ac:dyDescent="0.25">
      <c r="DO1227" s="55"/>
      <c r="DU1227" s="59"/>
      <c r="DW1227" s="59"/>
      <c r="EA1227" s="53"/>
      <c r="EC1227" s="54"/>
      <c r="EE1227" s="54"/>
      <c r="EF1227" s="54"/>
      <c r="EG1227" s="54"/>
      <c r="EH1227" s="54"/>
      <c r="EI1227" s="53"/>
      <c r="EJ1227" s="53"/>
      <c r="EK1227" s="53"/>
      <c r="EL1227" s="60"/>
      <c r="ER1227" s="61"/>
      <c r="EU1227" s="54"/>
      <c r="EV1227" s="53"/>
      <c r="EW1227" s="54"/>
      <c r="EX1227" s="53"/>
      <c r="EY1227" s="53"/>
      <c r="EZ1227" s="53"/>
      <c r="FA1227" s="55"/>
      <c r="FB1227" s="74"/>
      <c r="FC1227" s="70"/>
      <c r="FD1227" s="61"/>
      <c r="FF1227" s="53"/>
      <c r="FG1227" s="57"/>
      <c r="FH1227" s="53"/>
      <c r="FI1227" s="53"/>
      <c r="FJ1227" s="53"/>
      <c r="FL1227" s="53"/>
      <c r="FN1227" s="53"/>
      <c r="GM1227" s="74"/>
    </row>
    <row r="1228" spans="119:195" x14ac:dyDescent="0.25">
      <c r="DO1228" s="55"/>
      <c r="DU1228" s="59"/>
      <c r="DW1228" s="59"/>
      <c r="EA1228" s="53"/>
      <c r="EC1228" s="54"/>
      <c r="EE1228" s="54"/>
      <c r="EF1228" s="54"/>
      <c r="EG1228" s="54"/>
      <c r="EH1228" s="54"/>
      <c r="EI1228" s="53"/>
      <c r="EJ1228" s="53"/>
      <c r="EK1228" s="53"/>
      <c r="EL1228" s="60"/>
      <c r="ER1228" s="61"/>
      <c r="EU1228" s="54"/>
      <c r="EV1228" s="53"/>
      <c r="EW1228" s="54"/>
      <c r="EX1228" s="53"/>
      <c r="EY1228" s="53"/>
      <c r="EZ1228" s="53"/>
      <c r="FA1228" s="55"/>
      <c r="FB1228" s="74"/>
      <c r="FC1228" s="70"/>
      <c r="FD1228" s="61"/>
      <c r="FF1228" s="53"/>
      <c r="FG1228" s="57"/>
      <c r="FH1228" s="53"/>
      <c r="FI1228" s="53"/>
      <c r="FJ1228" s="53"/>
      <c r="FL1228" s="53"/>
      <c r="FN1228" s="53"/>
      <c r="GM1228" s="74"/>
    </row>
    <row r="1229" spans="119:195" x14ac:dyDescent="0.25">
      <c r="DO1229" s="55"/>
      <c r="DU1229" s="59"/>
      <c r="DW1229" s="59"/>
      <c r="EA1229" s="53"/>
      <c r="EC1229" s="54"/>
      <c r="EE1229" s="54"/>
      <c r="EF1229" s="54"/>
      <c r="EG1229" s="54"/>
      <c r="EH1229" s="54"/>
      <c r="EI1229" s="53"/>
      <c r="EJ1229" s="53"/>
      <c r="EK1229" s="53"/>
      <c r="EL1229" s="60"/>
      <c r="ER1229" s="61"/>
      <c r="EU1229" s="54"/>
      <c r="EV1229" s="53"/>
      <c r="EW1229" s="54"/>
      <c r="EX1229" s="53"/>
      <c r="EY1229" s="53"/>
      <c r="EZ1229" s="53"/>
      <c r="FA1229" s="55"/>
      <c r="FB1229" s="74"/>
      <c r="FC1229" s="70"/>
      <c r="FD1229" s="61"/>
      <c r="FF1229" s="53"/>
      <c r="FG1229" s="57"/>
      <c r="FH1229" s="53"/>
      <c r="FI1229" s="53"/>
      <c r="FJ1229" s="53"/>
      <c r="FL1229" s="53"/>
      <c r="FN1229" s="53"/>
      <c r="GM1229" s="74"/>
    </row>
    <row r="1230" spans="119:195" x14ac:dyDescent="0.25">
      <c r="DO1230" s="55"/>
      <c r="DU1230" s="59"/>
      <c r="DW1230" s="59"/>
      <c r="EA1230" s="53"/>
      <c r="EC1230" s="54"/>
      <c r="EE1230" s="54"/>
      <c r="EF1230" s="54"/>
      <c r="EG1230" s="54"/>
      <c r="EH1230" s="54"/>
      <c r="EI1230" s="53"/>
      <c r="EJ1230" s="53"/>
      <c r="EK1230" s="53"/>
      <c r="EL1230" s="60"/>
      <c r="ER1230" s="61"/>
      <c r="EU1230" s="54"/>
      <c r="EV1230" s="53"/>
      <c r="EW1230" s="54"/>
      <c r="EX1230" s="53"/>
      <c r="EY1230" s="53"/>
      <c r="EZ1230" s="53"/>
      <c r="FA1230" s="55"/>
      <c r="FB1230" s="74"/>
      <c r="FC1230" s="70"/>
      <c r="FD1230" s="61"/>
      <c r="FF1230" s="53"/>
      <c r="FG1230" s="57"/>
      <c r="FH1230" s="53"/>
      <c r="FI1230" s="53"/>
      <c r="FJ1230" s="53"/>
      <c r="FL1230" s="53"/>
      <c r="FN1230" s="53"/>
      <c r="GM1230" s="74"/>
    </row>
    <row r="1231" spans="119:195" x14ac:dyDescent="0.25">
      <c r="DO1231" s="55"/>
      <c r="DU1231" s="59"/>
      <c r="DW1231" s="59"/>
      <c r="EA1231" s="53"/>
      <c r="EC1231" s="54"/>
      <c r="EE1231" s="54"/>
      <c r="EF1231" s="54"/>
      <c r="EG1231" s="54"/>
      <c r="EH1231" s="54"/>
      <c r="EI1231" s="53"/>
      <c r="EJ1231" s="53"/>
      <c r="EK1231" s="53"/>
      <c r="EL1231" s="60"/>
      <c r="ER1231" s="61"/>
      <c r="EU1231" s="54"/>
      <c r="EV1231" s="53"/>
      <c r="EW1231" s="54"/>
      <c r="EX1231" s="53"/>
      <c r="EY1231" s="53"/>
      <c r="EZ1231" s="53"/>
      <c r="FA1231" s="55"/>
      <c r="FB1231" s="74"/>
      <c r="FC1231" s="70"/>
      <c r="FD1231" s="61"/>
      <c r="FF1231" s="53"/>
      <c r="FG1231" s="57"/>
      <c r="FH1231" s="53"/>
      <c r="FI1231" s="53"/>
      <c r="FJ1231" s="53"/>
      <c r="FL1231" s="53"/>
      <c r="FN1231" s="53"/>
      <c r="GM1231" s="74"/>
    </row>
    <row r="1232" spans="119:195" x14ac:dyDescent="0.25">
      <c r="DO1232" s="55"/>
      <c r="DU1232" s="59"/>
      <c r="DW1232" s="59"/>
      <c r="EA1232" s="53"/>
      <c r="EC1232" s="54"/>
      <c r="EE1232" s="54"/>
      <c r="EF1232" s="54"/>
      <c r="EG1232" s="54"/>
      <c r="EH1232" s="54"/>
      <c r="EI1232" s="53"/>
      <c r="EJ1232" s="53"/>
      <c r="EK1232" s="53"/>
      <c r="EL1232" s="60"/>
      <c r="ER1232" s="61"/>
      <c r="EU1232" s="54"/>
      <c r="EV1232" s="53"/>
      <c r="EW1232" s="54"/>
      <c r="EX1232" s="53"/>
      <c r="EY1232" s="53"/>
      <c r="EZ1232" s="53"/>
      <c r="FA1232" s="55"/>
      <c r="FB1232" s="74"/>
      <c r="FC1232" s="70"/>
      <c r="FD1232" s="61"/>
      <c r="FF1232" s="53"/>
      <c r="FG1232" s="57"/>
      <c r="FH1232" s="53"/>
      <c r="FI1232" s="53"/>
      <c r="FJ1232" s="53"/>
      <c r="FL1232" s="53"/>
      <c r="FN1232" s="53"/>
      <c r="GM1232" s="74"/>
    </row>
    <row r="1233" spans="119:195" x14ac:dyDescent="0.25">
      <c r="DO1233" s="55"/>
      <c r="DU1233" s="59"/>
      <c r="DW1233" s="59"/>
      <c r="EA1233" s="53"/>
      <c r="EC1233" s="54"/>
      <c r="EE1233" s="54"/>
      <c r="EF1233" s="54"/>
      <c r="EG1233" s="54"/>
      <c r="EH1233" s="54"/>
      <c r="EI1233" s="53"/>
      <c r="EJ1233" s="53"/>
      <c r="EK1233" s="53"/>
      <c r="EL1233" s="60"/>
      <c r="ER1233" s="61"/>
      <c r="EU1233" s="54"/>
      <c r="EV1233" s="53"/>
      <c r="EW1233" s="54"/>
      <c r="EX1233" s="53"/>
      <c r="EY1233" s="53"/>
      <c r="EZ1233" s="53"/>
      <c r="FA1233" s="55"/>
      <c r="FB1233" s="74"/>
      <c r="FC1233" s="70"/>
      <c r="FD1233" s="61"/>
      <c r="FF1233" s="53"/>
      <c r="FG1233" s="57"/>
      <c r="FH1233" s="53"/>
      <c r="FI1233" s="53"/>
      <c r="FJ1233" s="53"/>
      <c r="FL1233" s="53"/>
      <c r="FN1233" s="53"/>
      <c r="GM1233" s="74"/>
    </row>
    <row r="1234" spans="119:195" x14ac:dyDescent="0.25">
      <c r="DO1234" s="55"/>
      <c r="DU1234" s="59"/>
      <c r="DW1234" s="59"/>
      <c r="EA1234" s="53"/>
      <c r="EC1234" s="54"/>
      <c r="EE1234" s="54"/>
      <c r="EF1234" s="54"/>
      <c r="EG1234" s="54"/>
      <c r="EH1234" s="54"/>
      <c r="EI1234" s="53"/>
      <c r="EJ1234" s="53"/>
      <c r="EK1234" s="53"/>
      <c r="EL1234" s="60"/>
      <c r="ER1234" s="61"/>
      <c r="EU1234" s="54"/>
      <c r="EV1234" s="53"/>
      <c r="EW1234" s="54"/>
      <c r="EX1234" s="53"/>
      <c r="EY1234" s="53"/>
      <c r="EZ1234" s="53"/>
      <c r="FA1234" s="55"/>
      <c r="FB1234" s="74"/>
      <c r="FC1234" s="70"/>
      <c r="FD1234" s="61"/>
      <c r="FF1234" s="53"/>
      <c r="FG1234" s="57"/>
      <c r="FH1234" s="53"/>
      <c r="FI1234" s="53"/>
      <c r="FJ1234" s="53"/>
      <c r="FL1234" s="53"/>
      <c r="FN1234" s="53"/>
      <c r="GM1234" s="74"/>
    </row>
    <row r="1235" spans="119:195" x14ac:dyDescent="0.25">
      <c r="DO1235" s="55"/>
      <c r="DU1235" s="59"/>
      <c r="DW1235" s="59"/>
      <c r="EA1235" s="53"/>
      <c r="EC1235" s="54"/>
      <c r="EE1235" s="54"/>
      <c r="EF1235" s="54"/>
      <c r="EG1235" s="54"/>
      <c r="EH1235" s="54"/>
      <c r="EI1235" s="53"/>
      <c r="EJ1235" s="53"/>
      <c r="EK1235" s="53"/>
      <c r="EL1235" s="60"/>
      <c r="ER1235" s="61"/>
      <c r="EU1235" s="54"/>
      <c r="EV1235" s="53"/>
      <c r="EW1235" s="54"/>
      <c r="EX1235" s="53"/>
      <c r="EY1235" s="53"/>
      <c r="EZ1235" s="53"/>
      <c r="FA1235" s="55"/>
      <c r="FB1235" s="74"/>
      <c r="FC1235" s="70"/>
      <c r="FD1235" s="61"/>
      <c r="FF1235" s="53"/>
      <c r="FG1235" s="57"/>
      <c r="FH1235" s="53"/>
      <c r="FI1235" s="53"/>
      <c r="FJ1235" s="53"/>
      <c r="FL1235" s="53"/>
      <c r="FN1235" s="53"/>
      <c r="GM1235" s="74"/>
    </row>
    <row r="1236" spans="119:195" x14ac:dyDescent="0.25">
      <c r="DO1236" s="55"/>
      <c r="DU1236" s="59"/>
      <c r="DW1236" s="59"/>
      <c r="EA1236" s="53"/>
      <c r="EC1236" s="54"/>
      <c r="EE1236" s="54"/>
      <c r="EF1236" s="54"/>
      <c r="EG1236" s="54"/>
      <c r="EH1236" s="54"/>
      <c r="EI1236" s="53"/>
      <c r="EJ1236" s="53"/>
      <c r="EK1236" s="53"/>
      <c r="EL1236" s="60"/>
      <c r="ER1236" s="61"/>
      <c r="EU1236" s="54"/>
      <c r="EV1236" s="53"/>
      <c r="EW1236" s="54"/>
      <c r="EX1236" s="53"/>
      <c r="EY1236" s="53"/>
      <c r="EZ1236" s="53"/>
      <c r="FA1236" s="55"/>
      <c r="FB1236" s="74"/>
      <c r="FC1236" s="70"/>
      <c r="FD1236" s="61"/>
      <c r="FF1236" s="53"/>
      <c r="FG1236" s="57"/>
      <c r="FH1236" s="53"/>
      <c r="FI1236" s="53"/>
      <c r="FJ1236" s="53"/>
      <c r="FL1236" s="53"/>
      <c r="FN1236" s="53"/>
      <c r="GM1236" s="74"/>
    </row>
    <row r="1237" spans="119:195" x14ac:dyDescent="0.25">
      <c r="DO1237" s="55"/>
      <c r="DU1237" s="59"/>
      <c r="DW1237" s="59"/>
      <c r="EA1237" s="53"/>
      <c r="EC1237" s="54"/>
      <c r="EE1237" s="54"/>
      <c r="EF1237" s="54"/>
      <c r="EG1237" s="54"/>
      <c r="EH1237" s="54"/>
      <c r="EI1237" s="53"/>
      <c r="EJ1237" s="53"/>
      <c r="EK1237" s="53"/>
      <c r="EL1237" s="60"/>
      <c r="ER1237" s="61"/>
      <c r="EU1237" s="54"/>
      <c r="EV1237" s="53"/>
      <c r="EW1237" s="54"/>
      <c r="EX1237" s="53"/>
      <c r="EY1237" s="53"/>
      <c r="EZ1237" s="53"/>
      <c r="FA1237" s="55"/>
      <c r="FB1237" s="74"/>
      <c r="FC1237" s="70"/>
      <c r="FD1237" s="61"/>
      <c r="FF1237" s="53"/>
      <c r="FG1237" s="57"/>
      <c r="FH1237" s="53"/>
      <c r="FI1237" s="53"/>
      <c r="FJ1237" s="53"/>
      <c r="FL1237" s="53"/>
      <c r="FN1237" s="53"/>
      <c r="GM1237" s="74"/>
    </row>
    <row r="1238" spans="119:195" x14ac:dyDescent="0.25">
      <c r="DO1238" s="55"/>
      <c r="DU1238" s="59"/>
      <c r="DW1238" s="59"/>
      <c r="EA1238" s="53"/>
      <c r="EC1238" s="54"/>
      <c r="EE1238" s="54"/>
      <c r="EF1238" s="54"/>
      <c r="EG1238" s="54"/>
      <c r="EH1238" s="54"/>
      <c r="EI1238" s="53"/>
      <c r="EJ1238" s="53"/>
      <c r="EK1238" s="53"/>
      <c r="EL1238" s="60"/>
      <c r="ER1238" s="61"/>
      <c r="EU1238" s="54"/>
      <c r="EV1238" s="53"/>
      <c r="EW1238" s="54"/>
      <c r="EX1238" s="53"/>
      <c r="EY1238" s="53"/>
      <c r="EZ1238" s="53"/>
      <c r="FA1238" s="55"/>
      <c r="FB1238" s="74"/>
      <c r="FC1238" s="70"/>
      <c r="FD1238" s="61"/>
      <c r="FF1238" s="53"/>
      <c r="FG1238" s="57"/>
      <c r="FH1238" s="53"/>
      <c r="FI1238" s="53"/>
      <c r="FJ1238" s="53"/>
      <c r="FL1238" s="53"/>
      <c r="FN1238" s="53"/>
      <c r="GM1238" s="74"/>
    </row>
    <row r="1239" spans="119:195" x14ac:dyDescent="0.25">
      <c r="DO1239" s="55"/>
      <c r="DU1239" s="59"/>
      <c r="DW1239" s="59"/>
      <c r="EA1239" s="53"/>
      <c r="EC1239" s="54"/>
      <c r="EE1239" s="54"/>
      <c r="EF1239" s="54"/>
      <c r="EG1239" s="54"/>
      <c r="EH1239" s="54"/>
      <c r="EI1239" s="53"/>
      <c r="EJ1239" s="53"/>
      <c r="EK1239" s="53"/>
      <c r="EL1239" s="60"/>
      <c r="ER1239" s="61"/>
      <c r="EU1239" s="54"/>
      <c r="EV1239" s="53"/>
      <c r="EW1239" s="54"/>
      <c r="EX1239" s="53"/>
      <c r="EY1239" s="53"/>
      <c r="EZ1239" s="53"/>
      <c r="FA1239" s="55"/>
      <c r="FB1239" s="74"/>
      <c r="FC1239" s="70"/>
      <c r="FD1239" s="61"/>
      <c r="FF1239" s="53"/>
      <c r="FG1239" s="57"/>
      <c r="FH1239" s="53"/>
      <c r="FI1239" s="53"/>
      <c r="FJ1239" s="53"/>
      <c r="FL1239" s="53"/>
      <c r="FN1239" s="53"/>
      <c r="GM1239" s="74"/>
    </row>
    <row r="1240" spans="119:195" x14ac:dyDescent="0.25">
      <c r="DO1240" s="55"/>
      <c r="DU1240" s="59"/>
      <c r="DW1240" s="59"/>
      <c r="EA1240" s="53"/>
      <c r="EC1240" s="54"/>
      <c r="EE1240" s="54"/>
      <c r="EF1240" s="54"/>
      <c r="EG1240" s="54"/>
      <c r="EH1240" s="54"/>
      <c r="EI1240" s="53"/>
      <c r="EJ1240" s="53"/>
      <c r="EK1240" s="53"/>
      <c r="EL1240" s="60"/>
      <c r="ER1240" s="61"/>
      <c r="EU1240" s="54"/>
      <c r="EV1240" s="53"/>
      <c r="EW1240" s="54"/>
      <c r="EX1240" s="53"/>
      <c r="EY1240" s="53"/>
      <c r="EZ1240" s="53"/>
      <c r="FA1240" s="55"/>
      <c r="FB1240" s="74"/>
      <c r="FC1240" s="70"/>
      <c r="FD1240" s="61"/>
      <c r="FF1240" s="53"/>
      <c r="FG1240" s="57"/>
      <c r="FH1240" s="53"/>
      <c r="FI1240" s="53"/>
      <c r="FJ1240" s="53"/>
      <c r="FL1240" s="53"/>
      <c r="FN1240" s="53"/>
      <c r="GM1240" s="74"/>
    </row>
    <row r="1241" spans="119:195" x14ac:dyDescent="0.25">
      <c r="DO1241" s="55"/>
      <c r="DU1241" s="59"/>
      <c r="DW1241" s="59"/>
      <c r="EA1241" s="53"/>
      <c r="EC1241" s="54"/>
      <c r="EE1241" s="54"/>
      <c r="EF1241" s="54"/>
      <c r="EG1241" s="54"/>
      <c r="EH1241" s="54"/>
      <c r="EI1241" s="53"/>
      <c r="EJ1241" s="53"/>
      <c r="EK1241" s="53"/>
      <c r="EL1241" s="60"/>
      <c r="ER1241" s="61"/>
      <c r="EU1241" s="54"/>
      <c r="EV1241" s="53"/>
      <c r="EW1241" s="54"/>
      <c r="EX1241" s="53"/>
      <c r="EY1241" s="53"/>
      <c r="EZ1241" s="53"/>
      <c r="FA1241" s="55"/>
      <c r="FB1241" s="74"/>
      <c r="FC1241" s="70"/>
      <c r="FD1241" s="61"/>
      <c r="FF1241" s="53"/>
      <c r="FG1241" s="57"/>
      <c r="FH1241" s="53"/>
      <c r="FI1241" s="53"/>
      <c r="FJ1241" s="53"/>
      <c r="FL1241" s="53"/>
      <c r="FN1241" s="53"/>
      <c r="GM1241" s="74"/>
    </row>
    <row r="1242" spans="119:195" x14ac:dyDescent="0.25">
      <c r="DO1242" s="55"/>
      <c r="DU1242" s="59"/>
      <c r="DW1242" s="59"/>
      <c r="EA1242" s="53"/>
      <c r="EC1242" s="54"/>
      <c r="EE1242" s="54"/>
      <c r="EF1242" s="54"/>
      <c r="EG1242" s="54"/>
      <c r="EH1242" s="54"/>
      <c r="EI1242" s="53"/>
      <c r="EJ1242" s="53"/>
      <c r="EK1242" s="53"/>
      <c r="EL1242" s="60"/>
      <c r="ER1242" s="61"/>
      <c r="EU1242" s="54"/>
      <c r="EV1242" s="53"/>
      <c r="EW1242" s="54"/>
      <c r="EX1242" s="53"/>
      <c r="EY1242" s="53"/>
      <c r="EZ1242" s="53"/>
      <c r="FA1242" s="55"/>
      <c r="FB1242" s="74"/>
      <c r="FC1242" s="70"/>
      <c r="FD1242" s="61"/>
      <c r="FF1242" s="53"/>
      <c r="FG1242" s="57"/>
      <c r="FH1242" s="53"/>
      <c r="FI1242" s="53"/>
      <c r="FJ1242" s="53"/>
      <c r="FL1242" s="53"/>
      <c r="FN1242" s="53"/>
      <c r="GM1242" s="74"/>
    </row>
    <row r="1243" spans="119:195" x14ac:dyDescent="0.25">
      <c r="DO1243" s="55"/>
      <c r="DU1243" s="59"/>
      <c r="DW1243" s="59"/>
      <c r="EA1243" s="53"/>
      <c r="EC1243" s="54"/>
      <c r="EE1243" s="54"/>
      <c r="EF1243" s="54"/>
      <c r="EG1243" s="54"/>
      <c r="EH1243" s="54"/>
      <c r="EI1243" s="53"/>
      <c r="EJ1243" s="53"/>
      <c r="EK1243" s="53"/>
      <c r="EL1243" s="60"/>
      <c r="ER1243" s="61"/>
      <c r="EU1243" s="54"/>
      <c r="EV1243" s="53"/>
      <c r="EW1243" s="54"/>
      <c r="EX1243" s="53"/>
      <c r="EY1243" s="53"/>
      <c r="EZ1243" s="53"/>
      <c r="FA1243" s="55"/>
      <c r="FB1243" s="74"/>
      <c r="FC1243" s="70"/>
      <c r="FD1243" s="61"/>
      <c r="FF1243" s="53"/>
      <c r="FG1243" s="57"/>
      <c r="FH1243" s="53"/>
      <c r="FI1243" s="53"/>
      <c r="FJ1243" s="53"/>
      <c r="FL1243" s="53"/>
      <c r="FN1243" s="53"/>
      <c r="GM1243" s="74"/>
    </row>
    <row r="1244" spans="119:195" x14ac:dyDescent="0.25">
      <c r="DO1244" s="55"/>
      <c r="DU1244" s="59"/>
      <c r="DW1244" s="59"/>
      <c r="EA1244" s="53"/>
      <c r="EC1244" s="54"/>
      <c r="EE1244" s="54"/>
      <c r="EF1244" s="54"/>
      <c r="EG1244" s="54"/>
      <c r="EH1244" s="54"/>
      <c r="EI1244" s="53"/>
      <c r="EJ1244" s="53"/>
      <c r="EK1244" s="53"/>
      <c r="EL1244" s="60"/>
      <c r="ER1244" s="61"/>
      <c r="EU1244" s="54"/>
      <c r="EV1244" s="53"/>
      <c r="EW1244" s="54"/>
      <c r="EX1244" s="53"/>
      <c r="EY1244" s="53"/>
      <c r="EZ1244" s="53"/>
      <c r="FA1244" s="55"/>
      <c r="FB1244" s="74"/>
      <c r="FC1244" s="70"/>
      <c r="FD1244" s="61"/>
      <c r="FF1244" s="53"/>
      <c r="FG1244" s="57"/>
      <c r="FH1244" s="53"/>
      <c r="FI1244" s="53"/>
      <c r="FJ1244" s="53"/>
      <c r="FL1244" s="53"/>
      <c r="FN1244" s="53"/>
      <c r="GM1244" s="74"/>
    </row>
    <row r="1245" spans="119:195" x14ac:dyDescent="0.25">
      <c r="DO1245" s="55"/>
      <c r="DU1245" s="59"/>
      <c r="DW1245" s="59"/>
      <c r="EA1245" s="53"/>
      <c r="EC1245" s="54"/>
      <c r="EE1245" s="54"/>
      <c r="EF1245" s="54"/>
      <c r="EG1245" s="54"/>
      <c r="EH1245" s="54"/>
      <c r="EI1245" s="53"/>
      <c r="EJ1245" s="53"/>
      <c r="EK1245" s="53"/>
      <c r="EL1245" s="60"/>
      <c r="ER1245" s="61"/>
      <c r="EU1245" s="54"/>
      <c r="EV1245" s="53"/>
      <c r="EW1245" s="54"/>
      <c r="EX1245" s="53"/>
      <c r="EY1245" s="53"/>
      <c r="EZ1245" s="53"/>
      <c r="FA1245" s="55"/>
      <c r="FB1245" s="74"/>
      <c r="FC1245" s="70"/>
      <c r="FD1245" s="61"/>
      <c r="FF1245" s="53"/>
      <c r="FG1245" s="57"/>
      <c r="FH1245" s="53"/>
      <c r="FI1245" s="53"/>
      <c r="FJ1245" s="53"/>
      <c r="FL1245" s="53"/>
      <c r="FN1245" s="53"/>
      <c r="GM1245" s="74"/>
    </row>
    <row r="1246" spans="119:195" x14ac:dyDescent="0.25">
      <c r="DO1246" s="55"/>
      <c r="DU1246" s="59"/>
      <c r="DW1246" s="59"/>
      <c r="EA1246" s="53"/>
      <c r="EC1246" s="54"/>
      <c r="EE1246" s="54"/>
      <c r="EF1246" s="54"/>
      <c r="EG1246" s="54"/>
      <c r="EH1246" s="54"/>
      <c r="EI1246" s="53"/>
      <c r="EJ1246" s="53"/>
      <c r="EK1246" s="53"/>
      <c r="EL1246" s="60"/>
      <c r="ER1246" s="61"/>
      <c r="EU1246" s="54"/>
      <c r="EV1246" s="53"/>
      <c r="EW1246" s="54"/>
      <c r="EX1246" s="53"/>
      <c r="EY1246" s="53"/>
      <c r="EZ1246" s="53"/>
      <c r="FA1246" s="55"/>
      <c r="FB1246" s="74"/>
      <c r="FC1246" s="70"/>
      <c r="FD1246" s="61"/>
      <c r="FF1246" s="53"/>
      <c r="FG1246" s="57"/>
      <c r="FH1246" s="53"/>
      <c r="FI1246" s="53"/>
      <c r="FJ1246" s="53"/>
      <c r="FL1246" s="53"/>
      <c r="FN1246" s="53"/>
      <c r="GM1246" s="74"/>
    </row>
    <row r="1247" spans="119:195" x14ac:dyDescent="0.25">
      <c r="DQ1247" s="55"/>
      <c r="DU1247" s="59"/>
      <c r="DW1247" s="59"/>
      <c r="DY1247" s="59"/>
      <c r="ED1247" s="54"/>
      <c r="EE1247" s="53"/>
      <c r="EF1247" s="54"/>
      <c r="EG1247" s="54"/>
      <c r="EH1247" s="54"/>
      <c r="EI1247" s="54"/>
      <c r="EJ1247" s="54"/>
      <c r="EK1247" s="53"/>
      <c r="EL1247" s="53"/>
      <c r="EM1247" s="65"/>
      <c r="EN1247" s="53"/>
      <c r="EO1247" s="74"/>
      <c r="ER1247" s="61"/>
      <c r="ES1247" s="61"/>
      <c r="EU1247" s="53"/>
      <c r="EV1247" s="54"/>
      <c r="EW1247" s="53"/>
      <c r="EX1247" s="54"/>
      <c r="EY1247" s="53"/>
      <c r="EZ1247" s="53"/>
      <c r="FA1247" s="61"/>
      <c r="FB1247" s="55"/>
      <c r="FC1247" s="68"/>
      <c r="FD1247" s="70"/>
      <c r="FE1247" s="61"/>
      <c r="FG1247" s="53"/>
      <c r="FH1247" s="57"/>
      <c r="FI1247" s="53"/>
      <c r="FJ1247" s="53"/>
      <c r="FL1247" s="53"/>
      <c r="FN1247" s="53"/>
      <c r="GM1247" s="55"/>
    </row>
    <row r="1248" spans="119:195" x14ac:dyDescent="0.25">
      <c r="DQ1248" s="55"/>
      <c r="DU1248" s="59"/>
      <c r="DW1248" s="59"/>
      <c r="DY1248" s="59"/>
      <c r="ED1248" s="54"/>
      <c r="EE1248" s="53"/>
      <c r="EF1248" s="54"/>
      <c r="EG1248" s="54"/>
      <c r="EH1248" s="54"/>
      <c r="EI1248" s="54"/>
      <c r="EJ1248" s="54"/>
      <c r="EK1248" s="53"/>
      <c r="EL1248" s="53"/>
      <c r="EM1248" s="65"/>
      <c r="EN1248" s="53"/>
      <c r="EO1248" s="74"/>
      <c r="ER1248" s="61"/>
      <c r="ES1248" s="61"/>
      <c r="EU1248" s="53"/>
      <c r="EV1248" s="54"/>
      <c r="EW1248" s="53"/>
      <c r="EX1248" s="54"/>
      <c r="EY1248" s="53"/>
      <c r="EZ1248" s="53"/>
      <c r="FA1248" s="61"/>
      <c r="FB1248" s="55"/>
      <c r="FC1248" s="68"/>
      <c r="FD1248" s="70"/>
      <c r="FE1248" s="61"/>
      <c r="FG1248" s="53"/>
      <c r="FH1248" s="57"/>
      <c r="FI1248" s="53"/>
      <c r="FJ1248" s="53"/>
      <c r="FL1248" s="53"/>
      <c r="FN1248" s="53"/>
      <c r="GM1248" s="55"/>
    </row>
    <row r="1249" spans="121:195" x14ac:dyDescent="0.25">
      <c r="DQ1249" s="55"/>
      <c r="DU1249" s="59"/>
      <c r="DW1249" s="59"/>
      <c r="DY1249" s="59"/>
      <c r="ED1249" s="54"/>
      <c r="EE1249" s="53"/>
      <c r="EF1249" s="54"/>
      <c r="EG1249" s="54"/>
      <c r="EH1249" s="54"/>
      <c r="EI1249" s="54"/>
      <c r="EJ1249" s="54"/>
      <c r="EK1249" s="53"/>
      <c r="EL1249" s="53"/>
      <c r="EM1249" s="65"/>
      <c r="EN1249" s="53"/>
      <c r="EO1249" s="74"/>
      <c r="ER1249" s="61"/>
      <c r="ES1249" s="61"/>
      <c r="EU1249" s="53"/>
      <c r="EV1249" s="54"/>
      <c r="EW1249" s="53"/>
      <c r="EX1249" s="54"/>
      <c r="EY1249" s="53"/>
      <c r="EZ1249" s="53"/>
      <c r="FA1249" s="61"/>
      <c r="FB1249" s="55"/>
      <c r="FC1249" s="68"/>
      <c r="FD1249" s="70"/>
      <c r="FE1249" s="61"/>
      <c r="FG1249" s="53"/>
      <c r="FH1249" s="57"/>
      <c r="FI1249" s="53"/>
      <c r="FJ1249" s="53"/>
      <c r="FL1249" s="53"/>
      <c r="FN1249" s="53"/>
      <c r="GM1249" s="55"/>
    </row>
    <row r="1250" spans="121:195" x14ac:dyDescent="0.25">
      <c r="DQ1250" s="55"/>
      <c r="DU1250" s="59"/>
      <c r="DW1250" s="59"/>
      <c r="DY1250" s="59"/>
      <c r="ED1250" s="54"/>
      <c r="EE1250" s="53"/>
      <c r="EF1250" s="54"/>
      <c r="EG1250" s="54"/>
      <c r="EH1250" s="54"/>
      <c r="EI1250" s="54"/>
      <c r="EJ1250" s="54"/>
      <c r="EK1250" s="53"/>
      <c r="EL1250" s="53"/>
      <c r="EM1250" s="65"/>
      <c r="EN1250" s="53"/>
      <c r="EO1250" s="74"/>
      <c r="ER1250" s="61"/>
      <c r="ES1250" s="61"/>
      <c r="EU1250" s="53"/>
      <c r="EV1250" s="54"/>
      <c r="EW1250" s="53"/>
      <c r="EX1250" s="54"/>
      <c r="EY1250" s="53"/>
      <c r="EZ1250" s="53"/>
      <c r="FA1250" s="61"/>
      <c r="FB1250" s="55"/>
      <c r="FC1250" s="68"/>
      <c r="FD1250" s="70"/>
      <c r="FE1250" s="61"/>
      <c r="FG1250" s="53"/>
      <c r="FH1250" s="57"/>
      <c r="FI1250" s="53"/>
      <c r="FJ1250" s="53"/>
      <c r="FL1250" s="53"/>
      <c r="FN1250" s="53"/>
      <c r="GM1250" s="55"/>
    </row>
    <row r="1251" spans="121:195" x14ac:dyDescent="0.25">
      <c r="DQ1251" s="55"/>
      <c r="DU1251" s="59"/>
      <c r="DW1251" s="59"/>
      <c r="DY1251" s="59"/>
      <c r="ED1251" s="54"/>
      <c r="EE1251" s="53"/>
      <c r="EF1251" s="54"/>
      <c r="EG1251" s="54"/>
      <c r="EH1251" s="54"/>
      <c r="EI1251" s="54"/>
      <c r="EJ1251" s="54"/>
      <c r="EK1251" s="53"/>
      <c r="EL1251" s="53"/>
      <c r="EM1251" s="65"/>
      <c r="EN1251" s="53"/>
      <c r="EO1251" s="74"/>
      <c r="ER1251" s="61"/>
      <c r="ES1251" s="61"/>
      <c r="EU1251" s="53"/>
      <c r="EV1251" s="54"/>
      <c r="EW1251" s="53"/>
      <c r="EX1251" s="54"/>
      <c r="EY1251" s="53"/>
      <c r="EZ1251" s="53"/>
      <c r="FA1251" s="61"/>
      <c r="FB1251" s="55"/>
      <c r="FC1251" s="68"/>
      <c r="FD1251" s="70"/>
      <c r="FE1251" s="61"/>
      <c r="FG1251" s="53"/>
      <c r="FH1251" s="57"/>
      <c r="FI1251" s="53"/>
      <c r="FJ1251" s="53"/>
      <c r="FL1251" s="53"/>
      <c r="FN1251" s="53"/>
      <c r="GM1251" s="55"/>
    </row>
    <row r="1252" spans="121:195" x14ac:dyDescent="0.25">
      <c r="DQ1252" s="55"/>
      <c r="DU1252" s="59"/>
      <c r="DW1252" s="59"/>
      <c r="DY1252" s="59"/>
      <c r="ED1252" s="54"/>
      <c r="EE1252" s="53"/>
      <c r="EF1252" s="54"/>
      <c r="EG1252" s="54"/>
      <c r="EH1252" s="54"/>
      <c r="EI1252" s="54"/>
      <c r="EJ1252" s="54"/>
      <c r="EK1252" s="53"/>
      <c r="EL1252" s="53"/>
      <c r="EM1252" s="65"/>
      <c r="EN1252" s="53"/>
      <c r="EO1252" s="74"/>
      <c r="ER1252" s="61"/>
      <c r="ES1252" s="61"/>
      <c r="EU1252" s="53"/>
      <c r="EV1252" s="54"/>
      <c r="EW1252" s="53"/>
      <c r="EX1252" s="54"/>
      <c r="EY1252" s="53"/>
      <c r="EZ1252" s="53"/>
      <c r="FA1252" s="61"/>
      <c r="FB1252" s="55"/>
      <c r="FC1252" s="68"/>
      <c r="FD1252" s="70"/>
      <c r="FE1252" s="61"/>
      <c r="FG1252" s="53"/>
      <c r="FH1252" s="57"/>
      <c r="FI1252" s="53"/>
      <c r="FJ1252" s="53"/>
      <c r="FL1252" s="53"/>
      <c r="FN1252" s="53"/>
      <c r="GM1252" s="55"/>
    </row>
    <row r="1253" spans="121:195" x14ac:dyDescent="0.25">
      <c r="DQ1253" s="55"/>
      <c r="DU1253" s="59"/>
      <c r="DW1253" s="59"/>
      <c r="DY1253" s="59"/>
      <c r="ED1253" s="54"/>
      <c r="EE1253" s="53"/>
      <c r="EF1253" s="54"/>
      <c r="EG1253" s="54"/>
      <c r="EH1253" s="54"/>
      <c r="EI1253" s="54"/>
      <c r="EJ1253" s="54"/>
      <c r="EK1253" s="53"/>
      <c r="EL1253" s="53"/>
      <c r="EM1253" s="65"/>
      <c r="EN1253" s="53"/>
      <c r="EO1253" s="74"/>
      <c r="ER1253" s="61"/>
      <c r="ES1253" s="61"/>
      <c r="EU1253" s="53"/>
      <c r="EV1253" s="54"/>
      <c r="EW1253" s="53"/>
      <c r="EX1253" s="54"/>
      <c r="EY1253" s="53"/>
      <c r="EZ1253" s="53"/>
      <c r="FA1253" s="61"/>
      <c r="FB1253" s="55"/>
      <c r="FC1253" s="68"/>
      <c r="FD1253" s="70"/>
      <c r="FE1253" s="61"/>
      <c r="FG1253" s="53"/>
      <c r="FH1253" s="57"/>
      <c r="FI1253" s="53"/>
      <c r="FJ1253" s="53"/>
      <c r="FL1253" s="53"/>
      <c r="FN1253" s="53"/>
      <c r="GM1253" s="55"/>
    </row>
    <row r="1254" spans="121:195" x14ac:dyDescent="0.25">
      <c r="DU1254" s="59"/>
      <c r="DW1254" s="59"/>
      <c r="EA1254" s="53"/>
      <c r="EC1254" s="54"/>
      <c r="EE1254" s="54"/>
      <c r="EF1254" s="54"/>
      <c r="EG1254" s="54"/>
      <c r="EH1254" s="54"/>
      <c r="EI1254" s="53"/>
      <c r="EJ1254" s="53"/>
      <c r="EK1254" s="53"/>
      <c r="EL1254" s="60"/>
      <c r="ER1254" s="61"/>
      <c r="EU1254" s="54"/>
      <c r="EV1254" s="53"/>
      <c r="EW1254" s="54"/>
      <c r="EX1254" s="53"/>
      <c r="EY1254" s="53"/>
      <c r="EZ1254" s="53"/>
      <c r="FA1254" s="55"/>
      <c r="FB1254" s="74"/>
      <c r="FC1254" s="70"/>
      <c r="FD1254" s="61"/>
      <c r="FF1254" s="53"/>
      <c r="FG1254" s="57"/>
      <c r="FH1254" s="53"/>
      <c r="FI1254" s="53"/>
      <c r="FJ1254" s="53"/>
      <c r="FL1254" s="53"/>
      <c r="FN1254" s="53"/>
      <c r="GM1254" s="74"/>
    </row>
    <row r="1255" spans="121:195" x14ac:dyDescent="0.25">
      <c r="DU1255" s="59"/>
      <c r="DW1255" s="59"/>
      <c r="EA1255" s="53"/>
      <c r="EC1255" s="54"/>
      <c r="EE1255" s="54"/>
      <c r="EF1255" s="54"/>
      <c r="EG1255" s="54"/>
      <c r="EH1255" s="54"/>
      <c r="EI1255" s="53"/>
      <c r="EJ1255" s="53"/>
      <c r="EK1255" s="53"/>
      <c r="EL1255" s="60"/>
      <c r="ER1255" s="61"/>
      <c r="EU1255" s="54"/>
      <c r="EV1255" s="53"/>
      <c r="EW1255" s="54"/>
      <c r="EX1255" s="53"/>
      <c r="EY1255" s="53"/>
      <c r="EZ1255" s="53"/>
      <c r="FA1255" s="55"/>
      <c r="FB1255" s="74"/>
      <c r="FC1255" s="70"/>
      <c r="FD1255" s="61"/>
      <c r="FF1255" s="53"/>
      <c r="FG1255" s="57"/>
      <c r="FH1255" s="53"/>
      <c r="FI1255" s="53"/>
      <c r="FJ1255" s="53"/>
      <c r="FL1255" s="53"/>
      <c r="FN1255" s="53"/>
      <c r="GM1255" s="74"/>
    </row>
    <row r="1256" spans="121:195" x14ac:dyDescent="0.25">
      <c r="DU1256" s="59"/>
      <c r="DW1256" s="59"/>
      <c r="EA1256" s="53"/>
      <c r="EC1256" s="54"/>
      <c r="EE1256" s="54"/>
      <c r="EF1256" s="54"/>
      <c r="EG1256" s="54"/>
      <c r="EH1256" s="54"/>
      <c r="EI1256" s="53"/>
      <c r="EJ1256" s="53"/>
      <c r="EK1256" s="53"/>
      <c r="EL1256" s="60"/>
      <c r="ER1256" s="61"/>
      <c r="EU1256" s="54"/>
      <c r="EV1256" s="53"/>
      <c r="EW1256" s="54"/>
      <c r="EX1256" s="53"/>
      <c r="EY1256" s="53"/>
      <c r="EZ1256" s="53"/>
      <c r="FA1256" s="55"/>
      <c r="FB1256" s="74"/>
      <c r="FC1256" s="70"/>
      <c r="FD1256" s="61"/>
      <c r="FF1256" s="53"/>
      <c r="FG1256" s="57"/>
      <c r="FH1256" s="53"/>
      <c r="FI1256" s="53"/>
      <c r="FJ1256" s="53"/>
      <c r="FL1256" s="53"/>
      <c r="FN1256" s="53"/>
      <c r="GM1256" s="74"/>
    </row>
    <row r="1257" spans="121:195" x14ac:dyDescent="0.25">
      <c r="DU1257" s="59"/>
      <c r="DW1257" s="59"/>
      <c r="EA1257" s="53"/>
      <c r="EC1257" s="54"/>
      <c r="EE1257" s="54"/>
      <c r="EF1257" s="54"/>
      <c r="EG1257" s="54"/>
      <c r="EH1257" s="54"/>
      <c r="EI1257" s="53"/>
      <c r="EJ1257" s="53"/>
      <c r="EK1257" s="53"/>
      <c r="EL1257" s="60"/>
      <c r="ER1257" s="61"/>
      <c r="EU1257" s="54"/>
      <c r="EV1257" s="53"/>
      <c r="EW1257" s="54"/>
      <c r="EX1257" s="53"/>
      <c r="EY1257" s="53"/>
      <c r="EZ1257" s="53"/>
      <c r="FA1257" s="55"/>
      <c r="FB1257" s="74"/>
      <c r="FC1257" s="70"/>
      <c r="FD1257" s="61"/>
      <c r="FF1257" s="53"/>
      <c r="FG1257" s="57"/>
      <c r="FH1257" s="53"/>
      <c r="FI1257" s="53"/>
      <c r="FJ1257" s="53"/>
      <c r="FL1257" s="53"/>
      <c r="FN1257" s="53"/>
      <c r="GM1257" s="74"/>
    </row>
    <row r="1258" spans="121:195" x14ac:dyDescent="0.25">
      <c r="DU1258" s="59"/>
      <c r="DW1258" s="59"/>
      <c r="EA1258" s="53"/>
      <c r="EC1258" s="54"/>
      <c r="EE1258" s="54"/>
      <c r="EF1258" s="54"/>
      <c r="EG1258" s="54"/>
      <c r="EH1258" s="54"/>
      <c r="EI1258" s="53"/>
      <c r="EJ1258" s="53"/>
      <c r="EK1258" s="53"/>
      <c r="EL1258" s="60"/>
      <c r="ER1258" s="61"/>
      <c r="EU1258" s="54"/>
      <c r="EV1258" s="53"/>
      <c r="EW1258" s="54"/>
      <c r="EX1258" s="53"/>
      <c r="EY1258" s="53"/>
      <c r="EZ1258" s="53"/>
      <c r="FA1258" s="55"/>
      <c r="FB1258" s="74"/>
      <c r="FC1258" s="70"/>
      <c r="FD1258" s="61"/>
      <c r="FF1258" s="53"/>
      <c r="FG1258" s="57"/>
      <c r="FH1258" s="53"/>
      <c r="FI1258" s="53"/>
      <c r="FJ1258" s="53"/>
      <c r="FL1258" s="53"/>
      <c r="FN1258" s="53"/>
      <c r="GM1258" s="74"/>
    </row>
    <row r="1259" spans="121:195" x14ac:dyDescent="0.25">
      <c r="DU1259" s="59"/>
      <c r="DW1259" s="59"/>
      <c r="EA1259" s="53"/>
      <c r="EC1259" s="54"/>
      <c r="EE1259" s="54"/>
      <c r="EF1259" s="54"/>
      <c r="EG1259" s="54"/>
      <c r="EH1259" s="54"/>
      <c r="EI1259" s="53"/>
      <c r="EJ1259" s="53"/>
      <c r="EK1259" s="53"/>
      <c r="EL1259" s="60"/>
      <c r="ER1259" s="61"/>
      <c r="EU1259" s="54"/>
      <c r="EV1259" s="53"/>
      <c r="EW1259" s="54"/>
      <c r="EX1259" s="53"/>
      <c r="EY1259" s="53"/>
      <c r="EZ1259" s="53"/>
      <c r="FA1259" s="55"/>
      <c r="FB1259" s="74"/>
      <c r="FC1259" s="70"/>
      <c r="FD1259" s="61"/>
      <c r="FF1259" s="53"/>
      <c r="FG1259" s="57"/>
      <c r="FH1259" s="53"/>
      <c r="FI1259" s="53"/>
      <c r="FJ1259" s="53"/>
      <c r="FL1259" s="53"/>
      <c r="FN1259" s="53"/>
      <c r="GM1259" s="74"/>
    </row>
    <row r="1260" spans="121:195" x14ac:dyDescent="0.25">
      <c r="DU1260" s="59"/>
      <c r="DW1260" s="59"/>
      <c r="EA1260" s="53"/>
      <c r="EC1260" s="54"/>
      <c r="EE1260" s="54"/>
      <c r="EF1260" s="54"/>
      <c r="EG1260" s="54"/>
      <c r="EH1260" s="54"/>
      <c r="EI1260" s="53"/>
      <c r="EJ1260" s="53"/>
      <c r="EK1260" s="53"/>
      <c r="EL1260" s="60"/>
      <c r="ER1260" s="61"/>
      <c r="EU1260" s="54"/>
      <c r="EV1260" s="53"/>
      <c r="EW1260" s="54"/>
      <c r="EX1260" s="53"/>
      <c r="EY1260" s="53"/>
      <c r="EZ1260" s="53"/>
      <c r="FA1260" s="55"/>
      <c r="FB1260" s="74"/>
      <c r="FC1260" s="70"/>
      <c r="FD1260" s="61"/>
      <c r="FF1260" s="53"/>
      <c r="FG1260" s="57"/>
      <c r="FH1260" s="53"/>
      <c r="FI1260" s="53"/>
      <c r="FJ1260" s="53"/>
      <c r="FL1260" s="53"/>
      <c r="FN1260" s="53"/>
      <c r="GM1260" s="74"/>
    </row>
    <row r="1261" spans="121:195" x14ac:dyDescent="0.25">
      <c r="DU1261" s="59"/>
      <c r="DW1261" s="59"/>
      <c r="EA1261" s="53"/>
      <c r="EC1261" s="54"/>
      <c r="EE1261" s="54"/>
      <c r="EF1261" s="54"/>
      <c r="EG1261" s="54"/>
      <c r="EH1261" s="54"/>
      <c r="EI1261" s="53"/>
      <c r="EJ1261" s="53"/>
      <c r="EK1261" s="53"/>
      <c r="EL1261" s="60"/>
      <c r="ER1261" s="61"/>
      <c r="EU1261" s="54"/>
      <c r="EV1261" s="53"/>
      <c r="EW1261" s="54"/>
      <c r="EX1261" s="53"/>
      <c r="EY1261" s="53"/>
      <c r="EZ1261" s="53"/>
      <c r="FA1261" s="55"/>
      <c r="FB1261" s="74"/>
      <c r="FC1261" s="70"/>
      <c r="FD1261" s="61"/>
      <c r="FF1261" s="53"/>
      <c r="FG1261" s="57"/>
      <c r="FH1261" s="53"/>
      <c r="FI1261" s="53"/>
      <c r="FJ1261" s="53"/>
      <c r="FL1261" s="53"/>
      <c r="FN1261" s="53"/>
      <c r="GM1261" s="74"/>
    </row>
    <row r="1262" spans="121:195" x14ac:dyDescent="0.25">
      <c r="DU1262" s="59"/>
      <c r="DW1262" s="59"/>
      <c r="EA1262" s="53"/>
      <c r="EC1262" s="54"/>
      <c r="EE1262" s="54"/>
      <c r="EF1262" s="54"/>
      <c r="EG1262" s="54"/>
      <c r="EH1262" s="54"/>
      <c r="EI1262" s="53"/>
      <c r="EJ1262" s="53"/>
      <c r="EK1262" s="53"/>
      <c r="EL1262" s="60"/>
      <c r="ER1262" s="61"/>
      <c r="EU1262" s="54"/>
      <c r="EV1262" s="53"/>
      <c r="EW1262" s="54"/>
      <c r="EX1262" s="53"/>
      <c r="EY1262" s="53"/>
      <c r="EZ1262" s="53"/>
      <c r="FA1262" s="55"/>
      <c r="FB1262" s="74"/>
      <c r="FC1262" s="70"/>
      <c r="FD1262" s="61"/>
      <c r="FF1262" s="53"/>
      <c r="FG1262" s="57"/>
      <c r="FH1262" s="53"/>
      <c r="FI1262" s="53"/>
      <c r="FJ1262" s="53"/>
      <c r="FL1262" s="53"/>
      <c r="FN1262" s="53"/>
      <c r="GM1262" s="74"/>
    </row>
    <row r="1263" spans="121:195" x14ac:dyDescent="0.25">
      <c r="DU1263" s="59"/>
      <c r="DW1263" s="59"/>
      <c r="EA1263" s="53"/>
      <c r="EC1263" s="54"/>
      <c r="EE1263" s="54"/>
      <c r="EF1263" s="54"/>
      <c r="EG1263" s="54"/>
      <c r="EH1263" s="54"/>
      <c r="EI1263" s="53"/>
      <c r="EJ1263" s="53"/>
      <c r="EK1263" s="53"/>
      <c r="EL1263" s="60"/>
      <c r="ER1263" s="61"/>
      <c r="EU1263" s="54"/>
      <c r="EV1263" s="53"/>
      <c r="EW1263" s="54"/>
      <c r="EX1263" s="53"/>
      <c r="EY1263" s="53"/>
      <c r="EZ1263" s="53"/>
      <c r="FA1263" s="55"/>
      <c r="FB1263" s="74"/>
      <c r="FC1263" s="70"/>
      <c r="FD1263" s="61"/>
      <c r="FF1263" s="53"/>
      <c r="FG1263" s="57"/>
      <c r="FH1263" s="53"/>
      <c r="FI1263" s="53"/>
      <c r="FJ1263" s="53"/>
      <c r="FL1263" s="53"/>
      <c r="FN1263" s="53"/>
      <c r="GM1263" s="74"/>
    </row>
    <row r="1264" spans="121:195" x14ac:dyDescent="0.25">
      <c r="DU1264" s="59"/>
      <c r="DW1264" s="59"/>
      <c r="EA1264" s="53"/>
      <c r="EC1264" s="54"/>
      <c r="EE1264" s="54"/>
      <c r="EF1264" s="54"/>
      <c r="EG1264" s="54"/>
      <c r="EH1264" s="54"/>
      <c r="EI1264" s="53"/>
      <c r="EJ1264" s="53"/>
      <c r="EK1264" s="53"/>
      <c r="EL1264" s="60"/>
      <c r="ER1264" s="61"/>
      <c r="EU1264" s="54"/>
      <c r="EV1264" s="53"/>
      <c r="EW1264" s="54"/>
      <c r="EX1264" s="53"/>
      <c r="EY1264" s="53"/>
      <c r="EZ1264" s="53"/>
      <c r="FA1264" s="55"/>
      <c r="FB1264" s="74"/>
      <c r="FC1264" s="70"/>
      <c r="FD1264" s="61"/>
      <c r="FF1264" s="53"/>
      <c r="FG1264" s="57"/>
      <c r="FH1264" s="53"/>
      <c r="FI1264" s="53"/>
      <c r="FJ1264" s="53"/>
      <c r="FL1264" s="53"/>
      <c r="FN1264" s="53"/>
      <c r="GM1264" s="74"/>
    </row>
    <row r="1265" spans="125:195" x14ac:dyDescent="0.25">
      <c r="DU1265" s="59"/>
      <c r="DW1265" s="59"/>
      <c r="EA1265" s="53"/>
      <c r="EC1265" s="54"/>
      <c r="EE1265" s="54"/>
      <c r="EF1265" s="54"/>
      <c r="EG1265" s="54"/>
      <c r="EH1265" s="54"/>
      <c r="EI1265" s="53"/>
      <c r="EJ1265" s="53"/>
      <c r="EK1265" s="53"/>
      <c r="EL1265" s="60"/>
      <c r="ER1265" s="61"/>
      <c r="EU1265" s="54"/>
      <c r="EV1265" s="53"/>
      <c r="EW1265" s="54"/>
      <c r="EX1265" s="53"/>
      <c r="EY1265" s="53"/>
      <c r="EZ1265" s="53"/>
      <c r="FA1265" s="55"/>
      <c r="FB1265" s="74"/>
      <c r="FC1265" s="70"/>
      <c r="FD1265" s="61"/>
      <c r="FF1265" s="53"/>
      <c r="FG1265" s="57"/>
      <c r="FH1265" s="53"/>
      <c r="FI1265" s="53"/>
      <c r="FJ1265" s="53"/>
      <c r="FL1265" s="53"/>
      <c r="FN1265" s="53"/>
      <c r="GM1265" s="74"/>
    </row>
    <row r="1266" spans="125:195" x14ac:dyDescent="0.25">
      <c r="DU1266" s="59"/>
      <c r="DW1266" s="59"/>
      <c r="EA1266" s="53"/>
      <c r="EC1266" s="54"/>
      <c r="EE1266" s="54"/>
      <c r="EF1266" s="54"/>
      <c r="EG1266" s="54"/>
      <c r="EH1266" s="54"/>
      <c r="EI1266" s="53"/>
      <c r="EJ1266" s="53"/>
      <c r="EK1266" s="53"/>
      <c r="EL1266" s="60"/>
      <c r="ER1266" s="61"/>
      <c r="EU1266" s="54"/>
      <c r="EV1266" s="53"/>
      <c r="EW1266" s="54"/>
      <c r="EX1266" s="53"/>
      <c r="EY1266" s="53"/>
      <c r="EZ1266" s="53"/>
      <c r="FA1266" s="55"/>
      <c r="FB1266" s="74"/>
      <c r="FC1266" s="70"/>
      <c r="FD1266" s="61"/>
      <c r="FF1266" s="53"/>
      <c r="FG1266" s="57"/>
      <c r="FH1266" s="53"/>
      <c r="FI1266" s="53"/>
      <c r="FJ1266" s="53"/>
      <c r="FL1266" s="53"/>
      <c r="FN1266" s="53"/>
      <c r="GM1266" s="74"/>
    </row>
    <row r="1267" spans="125:195" x14ac:dyDescent="0.25">
      <c r="DU1267" s="59"/>
      <c r="DW1267" s="59"/>
      <c r="EA1267" s="53"/>
      <c r="EC1267" s="54"/>
      <c r="EE1267" s="54"/>
      <c r="EF1267" s="54"/>
      <c r="EG1267" s="54"/>
      <c r="EH1267" s="54"/>
      <c r="EI1267" s="53"/>
      <c r="EJ1267" s="53"/>
      <c r="EK1267" s="53"/>
      <c r="EL1267" s="60"/>
      <c r="ER1267" s="61"/>
      <c r="EU1267" s="54"/>
      <c r="EV1267" s="53"/>
      <c r="EW1267" s="54"/>
      <c r="EX1267" s="53"/>
      <c r="EY1267" s="53"/>
      <c r="EZ1267" s="53"/>
      <c r="FA1267" s="55"/>
      <c r="FB1267" s="74"/>
      <c r="FC1267" s="70"/>
      <c r="FD1267" s="61"/>
      <c r="FF1267" s="53"/>
      <c r="FG1267" s="57"/>
      <c r="FH1267" s="53"/>
      <c r="FI1267" s="53"/>
      <c r="FJ1267" s="53"/>
      <c r="FL1267" s="53"/>
      <c r="FN1267" s="53"/>
      <c r="GM1267" s="74"/>
    </row>
    <row r="1268" spans="125:195" x14ac:dyDescent="0.25">
      <c r="DU1268" s="59"/>
      <c r="DW1268" s="59"/>
      <c r="EA1268" s="53"/>
      <c r="EC1268" s="54"/>
      <c r="EE1268" s="54"/>
      <c r="EF1268" s="54"/>
      <c r="EG1268" s="54"/>
      <c r="EH1268" s="54"/>
      <c r="EI1268" s="53"/>
      <c r="EJ1268" s="53"/>
      <c r="EK1268" s="53"/>
      <c r="EL1268" s="60"/>
      <c r="ER1268" s="61"/>
      <c r="EU1268" s="54"/>
      <c r="EV1268" s="53"/>
      <c r="EW1268" s="54"/>
      <c r="EX1268" s="53"/>
      <c r="EY1268" s="53"/>
      <c r="EZ1268" s="53"/>
      <c r="FA1268" s="55"/>
      <c r="FB1268" s="74"/>
      <c r="FC1268" s="70"/>
      <c r="FD1268" s="61"/>
      <c r="FF1268" s="53"/>
      <c r="FG1268" s="57"/>
      <c r="FH1268" s="53"/>
      <c r="FI1268" s="53"/>
      <c r="FJ1268" s="53"/>
      <c r="FL1268" s="53"/>
      <c r="FN1268" s="53"/>
      <c r="GM1268" s="74"/>
    </row>
    <row r="1269" spans="125:195" x14ac:dyDescent="0.25">
      <c r="DU1269" s="59"/>
      <c r="DW1269" s="59"/>
      <c r="EA1269" s="53"/>
      <c r="EC1269" s="54"/>
      <c r="EE1269" s="54"/>
      <c r="EF1269" s="54"/>
      <c r="EG1269" s="54"/>
      <c r="EH1269" s="54"/>
      <c r="EI1269" s="53"/>
      <c r="EJ1269" s="53"/>
      <c r="EK1269" s="53"/>
      <c r="EL1269" s="60"/>
      <c r="ER1269" s="61"/>
      <c r="EU1269" s="54"/>
      <c r="EV1269" s="53"/>
      <c r="EW1269" s="54"/>
      <c r="EX1269" s="53"/>
      <c r="EY1269" s="53"/>
      <c r="EZ1269" s="53"/>
      <c r="FA1269" s="55"/>
      <c r="FB1269" s="74"/>
      <c r="FC1269" s="70"/>
      <c r="FD1269" s="61"/>
      <c r="FF1269" s="53"/>
      <c r="FG1269" s="57"/>
      <c r="FH1269" s="53"/>
      <c r="FI1269" s="53"/>
      <c r="FJ1269" s="53"/>
      <c r="FL1269" s="53"/>
      <c r="FN1269" s="53"/>
      <c r="GM1269" s="74"/>
    </row>
    <row r="1270" spans="125:195" x14ac:dyDescent="0.25">
      <c r="DU1270" s="59"/>
      <c r="DW1270" s="59"/>
      <c r="EA1270" s="53"/>
      <c r="EC1270" s="54"/>
      <c r="EE1270" s="54"/>
      <c r="EF1270" s="54"/>
      <c r="EG1270" s="54"/>
      <c r="EH1270" s="54"/>
      <c r="EI1270" s="53"/>
      <c r="EJ1270" s="53"/>
      <c r="EK1270" s="53"/>
      <c r="EL1270" s="60"/>
      <c r="ER1270" s="61"/>
      <c r="EU1270" s="54"/>
      <c r="EV1270" s="53"/>
      <c r="EW1270" s="54"/>
      <c r="EX1270" s="53"/>
      <c r="EY1270" s="53"/>
      <c r="EZ1270" s="53"/>
      <c r="FA1270" s="55"/>
      <c r="FB1270" s="74"/>
      <c r="FC1270" s="70"/>
      <c r="FD1270" s="61"/>
      <c r="FF1270" s="53"/>
      <c r="FG1270" s="57"/>
      <c r="FH1270" s="53"/>
      <c r="FI1270" s="53"/>
      <c r="FJ1270" s="53"/>
      <c r="FL1270" s="53"/>
      <c r="FN1270" s="53"/>
      <c r="GM1270" s="74"/>
    </row>
    <row r="1271" spans="125:195" x14ac:dyDescent="0.25">
      <c r="DU1271" s="59"/>
      <c r="DW1271" s="59"/>
      <c r="EA1271" s="53"/>
      <c r="EC1271" s="54"/>
      <c r="EE1271" s="54"/>
      <c r="EF1271" s="54"/>
      <c r="EG1271" s="54"/>
      <c r="EH1271" s="54"/>
      <c r="EI1271" s="53"/>
      <c r="EJ1271" s="53"/>
      <c r="EK1271" s="53"/>
      <c r="EL1271" s="60"/>
      <c r="ER1271" s="61"/>
      <c r="EU1271" s="54"/>
      <c r="EV1271" s="53"/>
      <c r="EW1271" s="54"/>
      <c r="EX1271" s="53"/>
      <c r="EY1271" s="53"/>
      <c r="EZ1271" s="53"/>
      <c r="FA1271" s="55"/>
      <c r="FB1271" s="74"/>
      <c r="FC1271" s="70"/>
      <c r="FD1271" s="61"/>
      <c r="FF1271" s="53"/>
      <c r="FG1271" s="57"/>
      <c r="FH1271" s="53"/>
      <c r="FI1271" s="53"/>
      <c r="FJ1271" s="53"/>
      <c r="FL1271" s="53"/>
      <c r="FN1271" s="53"/>
      <c r="GM1271" s="74"/>
    </row>
    <row r="1272" spans="125:195" x14ac:dyDescent="0.25">
      <c r="DU1272" s="59"/>
      <c r="DW1272" s="59"/>
      <c r="EA1272" s="53"/>
      <c r="EC1272" s="54"/>
      <c r="EE1272" s="54"/>
      <c r="EF1272" s="54"/>
      <c r="EG1272" s="54"/>
      <c r="EH1272" s="54"/>
      <c r="EI1272" s="53"/>
      <c r="EJ1272" s="53"/>
      <c r="EK1272" s="53"/>
      <c r="EL1272" s="60"/>
      <c r="ER1272" s="61"/>
      <c r="EU1272" s="54"/>
      <c r="EV1272" s="53"/>
      <c r="EW1272" s="54"/>
      <c r="EX1272" s="53"/>
      <c r="EY1272" s="53"/>
      <c r="EZ1272" s="53"/>
      <c r="FA1272" s="55"/>
      <c r="FB1272" s="74"/>
      <c r="FC1272" s="70"/>
      <c r="FD1272" s="61"/>
      <c r="FF1272" s="53"/>
      <c r="FG1272" s="57"/>
      <c r="FH1272" s="53"/>
      <c r="FI1272" s="53"/>
      <c r="FJ1272" s="53"/>
      <c r="FL1272" s="53"/>
      <c r="FN1272" s="53"/>
      <c r="GM1272" s="74"/>
    </row>
    <row r="1273" spans="125:195" x14ac:dyDescent="0.25">
      <c r="DU1273" s="59"/>
      <c r="DW1273" s="59"/>
      <c r="EA1273" s="53"/>
      <c r="EC1273" s="54"/>
      <c r="EE1273" s="54"/>
      <c r="EF1273" s="54"/>
      <c r="EG1273" s="54"/>
      <c r="EH1273" s="54"/>
      <c r="EI1273" s="53"/>
      <c r="EJ1273" s="53"/>
      <c r="EK1273" s="53"/>
      <c r="EL1273" s="60"/>
      <c r="ER1273" s="61"/>
      <c r="EU1273" s="54"/>
      <c r="EV1273" s="53"/>
      <c r="EW1273" s="54"/>
      <c r="EX1273" s="53"/>
      <c r="EY1273" s="53"/>
      <c r="EZ1273" s="53"/>
      <c r="FA1273" s="55"/>
      <c r="FB1273" s="74"/>
      <c r="FC1273" s="70"/>
      <c r="FD1273" s="61"/>
      <c r="FF1273" s="53"/>
      <c r="FG1273" s="57"/>
      <c r="FH1273" s="53"/>
      <c r="FI1273" s="53"/>
      <c r="FJ1273" s="53"/>
      <c r="FL1273" s="53"/>
      <c r="FN1273" s="53"/>
      <c r="GM1273" s="74"/>
    </row>
    <row r="1274" spans="125:195" x14ac:dyDescent="0.25">
      <c r="DU1274" s="59"/>
      <c r="DW1274" s="59"/>
      <c r="EA1274" s="53"/>
      <c r="EC1274" s="54"/>
      <c r="EE1274" s="54"/>
      <c r="EF1274" s="54"/>
      <c r="EG1274" s="54"/>
      <c r="EH1274" s="54"/>
      <c r="EI1274" s="53"/>
      <c r="EJ1274" s="53"/>
      <c r="EK1274" s="53"/>
      <c r="EL1274" s="60"/>
      <c r="ER1274" s="61"/>
      <c r="EU1274" s="54"/>
      <c r="EV1274" s="53"/>
      <c r="EW1274" s="54"/>
      <c r="EX1274" s="53"/>
      <c r="EY1274" s="53"/>
      <c r="EZ1274" s="53"/>
      <c r="FA1274" s="55"/>
      <c r="FB1274" s="74"/>
      <c r="FC1274" s="70"/>
      <c r="FD1274" s="61"/>
      <c r="FF1274" s="53"/>
      <c r="FG1274" s="57"/>
      <c r="FH1274" s="53"/>
      <c r="FI1274" s="53"/>
      <c r="FJ1274" s="53"/>
      <c r="FL1274" s="53"/>
      <c r="FN1274" s="53"/>
      <c r="GM1274" s="74"/>
    </row>
    <row r="1275" spans="125:195" x14ac:dyDescent="0.25">
      <c r="DU1275" s="59"/>
      <c r="DW1275" s="59"/>
      <c r="EA1275" s="53"/>
      <c r="EC1275" s="54"/>
      <c r="EE1275" s="54"/>
      <c r="EF1275" s="54"/>
      <c r="EG1275" s="54"/>
      <c r="EH1275" s="54"/>
      <c r="EI1275" s="53"/>
      <c r="EJ1275" s="53"/>
      <c r="EK1275" s="53"/>
      <c r="EL1275" s="60"/>
      <c r="ER1275" s="61"/>
      <c r="EU1275" s="54"/>
      <c r="EV1275" s="53"/>
      <c r="EW1275" s="54"/>
      <c r="EX1275" s="53"/>
      <c r="EY1275" s="53"/>
      <c r="EZ1275" s="53"/>
      <c r="FA1275" s="55"/>
      <c r="FB1275" s="74"/>
      <c r="FC1275" s="70"/>
      <c r="FD1275" s="61"/>
      <c r="FF1275" s="53"/>
      <c r="FG1275" s="57"/>
      <c r="FH1275" s="53"/>
      <c r="FI1275" s="53"/>
      <c r="FJ1275" s="53"/>
      <c r="FL1275" s="53"/>
      <c r="FN1275" s="53"/>
      <c r="GM1275" s="74"/>
    </row>
    <row r="1276" spans="125:195" x14ac:dyDescent="0.25">
      <c r="DU1276" s="59"/>
      <c r="DW1276" s="59"/>
      <c r="EA1276" s="53"/>
      <c r="EC1276" s="54"/>
      <c r="EE1276" s="54"/>
      <c r="EF1276" s="54"/>
      <c r="EG1276" s="54"/>
      <c r="EH1276" s="54"/>
      <c r="EI1276" s="53"/>
      <c r="EJ1276" s="53"/>
      <c r="EK1276" s="53"/>
      <c r="EL1276" s="60"/>
      <c r="ER1276" s="61"/>
      <c r="EU1276" s="54"/>
      <c r="EV1276" s="53"/>
      <c r="EW1276" s="54"/>
      <c r="EX1276" s="53"/>
      <c r="EY1276" s="53"/>
      <c r="EZ1276" s="53"/>
      <c r="FA1276" s="55"/>
      <c r="FB1276" s="74"/>
      <c r="FC1276" s="70"/>
      <c r="FD1276" s="61"/>
      <c r="FF1276" s="53"/>
      <c r="FG1276" s="57"/>
      <c r="FH1276" s="53"/>
      <c r="FI1276" s="53"/>
      <c r="FJ1276" s="53"/>
      <c r="FL1276" s="53"/>
      <c r="FN1276" s="53"/>
      <c r="GM1276" s="74"/>
    </row>
    <row r="1277" spans="125:195" x14ac:dyDescent="0.25">
      <c r="DU1277" s="59"/>
      <c r="DW1277" s="59"/>
      <c r="EA1277" s="53"/>
      <c r="EC1277" s="54"/>
      <c r="EE1277" s="54"/>
      <c r="EF1277" s="54"/>
      <c r="EG1277" s="54"/>
      <c r="EH1277" s="54"/>
      <c r="EI1277" s="53"/>
      <c r="EJ1277" s="53"/>
      <c r="EK1277" s="53"/>
      <c r="EL1277" s="60"/>
      <c r="ER1277" s="61"/>
      <c r="EU1277" s="54"/>
      <c r="EV1277" s="53"/>
      <c r="EW1277" s="54"/>
      <c r="EX1277" s="53"/>
      <c r="EY1277" s="53"/>
      <c r="EZ1277" s="53"/>
      <c r="FA1277" s="55"/>
      <c r="FB1277" s="74"/>
      <c r="FC1277" s="70"/>
      <c r="FD1277" s="61"/>
      <c r="FF1277" s="53"/>
      <c r="FG1277" s="57"/>
      <c r="FH1277" s="53"/>
      <c r="FI1277" s="53"/>
      <c r="FJ1277" s="53"/>
      <c r="FL1277" s="53"/>
      <c r="FN1277" s="53"/>
      <c r="GM1277" s="74"/>
    </row>
    <row r="1278" spans="125:195" x14ac:dyDescent="0.25">
      <c r="DU1278" s="59"/>
      <c r="DW1278" s="59"/>
      <c r="EA1278" s="53"/>
      <c r="EC1278" s="54"/>
      <c r="EE1278" s="54"/>
      <c r="EF1278" s="54"/>
      <c r="EG1278" s="54"/>
      <c r="EH1278" s="54"/>
      <c r="EI1278" s="53"/>
      <c r="EJ1278" s="53"/>
      <c r="EK1278" s="53"/>
      <c r="EL1278" s="60"/>
      <c r="ER1278" s="61"/>
      <c r="EU1278" s="54"/>
      <c r="EV1278" s="53"/>
      <c r="EW1278" s="54"/>
      <c r="EX1278" s="53"/>
      <c r="EY1278" s="53"/>
      <c r="EZ1278" s="53"/>
      <c r="FA1278" s="55"/>
      <c r="FB1278" s="74"/>
      <c r="FC1278" s="70"/>
      <c r="FD1278" s="61"/>
      <c r="FF1278" s="53"/>
      <c r="FG1278" s="57"/>
      <c r="FH1278" s="53"/>
      <c r="FI1278" s="53"/>
      <c r="FJ1278" s="53"/>
      <c r="FL1278" s="53"/>
      <c r="FN1278" s="53"/>
      <c r="GM1278" s="74"/>
    </row>
    <row r="1279" spans="125:195" x14ac:dyDescent="0.25">
      <c r="DU1279" s="59"/>
      <c r="DW1279" s="59"/>
      <c r="EA1279" s="53"/>
      <c r="EC1279" s="54"/>
      <c r="EE1279" s="54"/>
      <c r="EF1279" s="54"/>
      <c r="EG1279" s="54"/>
      <c r="EH1279" s="54"/>
      <c r="EI1279" s="53"/>
      <c r="EJ1279" s="53"/>
      <c r="EK1279" s="53"/>
      <c r="EL1279" s="60"/>
      <c r="ER1279" s="61"/>
      <c r="EU1279" s="54"/>
      <c r="EV1279" s="53"/>
      <c r="EW1279" s="54"/>
      <c r="EX1279" s="53"/>
      <c r="EY1279" s="53"/>
      <c r="EZ1279" s="53"/>
      <c r="FA1279" s="55"/>
      <c r="FB1279" s="74"/>
      <c r="FC1279" s="70"/>
      <c r="FD1279" s="61"/>
      <c r="FF1279" s="53"/>
      <c r="FG1279" s="57"/>
      <c r="FH1279" s="53"/>
      <c r="FI1279" s="53"/>
      <c r="FJ1279" s="53"/>
      <c r="FL1279" s="53"/>
      <c r="FN1279" s="53"/>
      <c r="GM1279" s="74"/>
    </row>
    <row r="1280" spans="125:195" x14ac:dyDescent="0.25">
      <c r="DU1280" s="59"/>
      <c r="DW1280" s="59"/>
      <c r="EA1280" s="53"/>
      <c r="EC1280" s="54"/>
      <c r="EE1280" s="54"/>
      <c r="EF1280" s="54"/>
      <c r="EG1280" s="54"/>
      <c r="EH1280" s="54"/>
      <c r="EI1280" s="53"/>
      <c r="EJ1280" s="53"/>
      <c r="EK1280" s="53"/>
      <c r="EL1280" s="60"/>
      <c r="ER1280" s="61"/>
      <c r="EU1280" s="54"/>
      <c r="EV1280" s="53"/>
      <c r="EW1280" s="54"/>
      <c r="EX1280" s="53"/>
      <c r="EY1280" s="53"/>
      <c r="EZ1280" s="53"/>
      <c r="FA1280" s="55"/>
      <c r="FB1280" s="74"/>
      <c r="FC1280" s="70"/>
      <c r="FD1280" s="61"/>
      <c r="FF1280" s="53"/>
      <c r="FG1280" s="57"/>
      <c r="FH1280" s="53"/>
      <c r="FI1280" s="53"/>
      <c r="FJ1280" s="53"/>
      <c r="FL1280" s="53"/>
      <c r="FN1280" s="53"/>
      <c r="GM1280" s="74"/>
    </row>
    <row r="1281" spans="125:195" x14ac:dyDescent="0.25">
      <c r="DU1281" s="59"/>
      <c r="DW1281" s="59"/>
      <c r="EA1281" s="53"/>
      <c r="EC1281" s="54"/>
      <c r="EE1281" s="54"/>
      <c r="EF1281" s="54"/>
      <c r="EG1281" s="54"/>
      <c r="EH1281" s="54"/>
      <c r="EI1281" s="53"/>
      <c r="EJ1281" s="53"/>
      <c r="EK1281" s="53"/>
      <c r="EL1281" s="60"/>
      <c r="ER1281" s="61"/>
      <c r="EU1281" s="54"/>
      <c r="EV1281" s="53"/>
      <c r="EW1281" s="54"/>
      <c r="EX1281" s="53"/>
      <c r="EY1281" s="53"/>
      <c r="EZ1281" s="53"/>
      <c r="FA1281" s="55"/>
      <c r="FB1281" s="74"/>
      <c r="FC1281" s="70"/>
      <c r="FD1281" s="61"/>
      <c r="FF1281" s="53"/>
      <c r="FG1281" s="57"/>
      <c r="FH1281" s="53"/>
      <c r="FI1281" s="53"/>
      <c r="FJ1281" s="53"/>
      <c r="FL1281" s="53"/>
      <c r="FN1281" s="53"/>
      <c r="GM1281" s="74"/>
    </row>
    <row r="1282" spans="125:195" x14ac:dyDescent="0.25">
      <c r="DU1282" s="59"/>
      <c r="DW1282" s="59"/>
      <c r="EA1282" s="53"/>
      <c r="EC1282" s="54"/>
      <c r="EE1282" s="54"/>
      <c r="EF1282" s="54"/>
      <c r="EG1282" s="54"/>
      <c r="EH1282" s="54"/>
      <c r="EI1282" s="53"/>
      <c r="EJ1282" s="53"/>
      <c r="EK1282" s="53"/>
      <c r="EL1282" s="60"/>
      <c r="ER1282" s="61"/>
      <c r="EU1282" s="54"/>
      <c r="EV1282" s="53"/>
      <c r="EW1282" s="54"/>
      <c r="EX1282" s="53"/>
      <c r="EY1282" s="53"/>
      <c r="EZ1282" s="53"/>
      <c r="FA1282" s="55"/>
      <c r="FB1282" s="74"/>
      <c r="FC1282" s="70"/>
      <c r="FD1282" s="61"/>
      <c r="FF1282" s="53"/>
      <c r="FG1282" s="57"/>
      <c r="FH1282" s="53"/>
      <c r="FI1282" s="53"/>
      <c r="FJ1282" s="53"/>
      <c r="FL1282" s="53"/>
      <c r="FN1282" s="53"/>
      <c r="GM1282" s="74"/>
    </row>
    <row r="1283" spans="125:195" x14ac:dyDescent="0.25">
      <c r="DU1283" s="59"/>
      <c r="DW1283" s="59"/>
      <c r="EA1283" s="53"/>
      <c r="EC1283" s="54"/>
      <c r="EE1283" s="54"/>
      <c r="EF1283" s="54"/>
      <c r="EG1283" s="54"/>
      <c r="EH1283" s="54"/>
      <c r="EI1283" s="53"/>
      <c r="EJ1283" s="53"/>
      <c r="EK1283" s="53"/>
      <c r="EL1283" s="60"/>
      <c r="ER1283" s="61"/>
      <c r="EU1283" s="54"/>
      <c r="EV1283" s="53"/>
      <c r="EW1283" s="54"/>
      <c r="EX1283" s="53"/>
      <c r="EY1283" s="53"/>
      <c r="EZ1283" s="53"/>
      <c r="FA1283" s="55"/>
      <c r="FB1283" s="74"/>
      <c r="FC1283" s="70"/>
      <c r="FD1283" s="61"/>
      <c r="FF1283" s="53"/>
      <c r="FG1283" s="57"/>
      <c r="FH1283" s="53"/>
      <c r="FI1283" s="53"/>
      <c r="FJ1283" s="53"/>
      <c r="FL1283" s="53"/>
      <c r="FN1283" s="53"/>
      <c r="GM1283" s="74"/>
    </row>
    <row r="1284" spans="125:195" x14ac:dyDescent="0.25">
      <c r="DU1284" s="59"/>
      <c r="DY1284" s="53"/>
      <c r="ED1284" s="54"/>
      <c r="EE1284" s="54"/>
      <c r="EF1284" s="54"/>
      <c r="EG1284" s="54"/>
      <c r="EH1284" s="53"/>
      <c r="EI1284" s="53"/>
      <c r="EJ1284" s="53"/>
      <c r="EK1284" s="60"/>
      <c r="EL1284" s="53"/>
      <c r="EN1284" s="55"/>
      <c r="ET1284" s="229"/>
      <c r="EU1284" s="53"/>
      <c r="EV1284" s="54"/>
      <c r="EW1284" s="53"/>
      <c r="EX1284" s="53"/>
      <c r="EY1284" s="53"/>
      <c r="EZ1284" s="53"/>
      <c r="FA1284" s="74"/>
      <c r="FB1284" s="61"/>
      <c r="FC1284" s="61"/>
      <c r="FE1284" s="53"/>
      <c r="FF1284" s="57"/>
      <c r="FG1284" s="53"/>
      <c r="FH1284" s="54"/>
      <c r="FI1284" s="53"/>
      <c r="FJ1284" s="53"/>
      <c r="FL1284" s="53"/>
      <c r="FN1284" s="53"/>
      <c r="GM1284" s="61"/>
    </row>
    <row r="1285" spans="125:195" x14ac:dyDescent="0.25">
      <c r="DU1285" s="59"/>
      <c r="DY1285" s="53"/>
      <c r="ED1285" s="54"/>
      <c r="EE1285" s="54"/>
      <c r="EF1285" s="54"/>
      <c r="EG1285" s="54"/>
      <c r="EH1285" s="53"/>
      <c r="EI1285" s="53"/>
      <c r="EJ1285" s="53"/>
      <c r="EK1285" s="60"/>
      <c r="EL1285" s="53"/>
      <c r="EN1285" s="55"/>
      <c r="ET1285" s="229"/>
      <c r="EU1285" s="53"/>
      <c r="EV1285" s="54"/>
      <c r="EW1285" s="53"/>
      <c r="EX1285" s="53"/>
      <c r="EY1285" s="53"/>
      <c r="EZ1285" s="53"/>
      <c r="FA1285" s="74"/>
      <c r="FB1285" s="61"/>
      <c r="FC1285" s="61"/>
      <c r="FE1285" s="53"/>
      <c r="FF1285" s="57"/>
      <c r="FG1285" s="53"/>
      <c r="FH1285" s="54"/>
      <c r="FI1285" s="53"/>
      <c r="FJ1285" s="53"/>
      <c r="FL1285" s="53"/>
      <c r="FN1285" s="53"/>
      <c r="GM1285" s="61"/>
    </row>
    <row r="1286" spans="125:195" x14ac:dyDescent="0.25">
      <c r="DU1286" s="59"/>
      <c r="DY1286" s="53"/>
      <c r="ED1286" s="54"/>
      <c r="EE1286" s="54"/>
      <c r="EF1286" s="54"/>
      <c r="EG1286" s="54"/>
      <c r="EH1286" s="53"/>
      <c r="EI1286" s="53"/>
      <c r="EJ1286" s="53"/>
      <c r="EK1286" s="60"/>
      <c r="EL1286" s="53"/>
      <c r="EN1286" s="55"/>
      <c r="ET1286" s="229"/>
      <c r="EU1286" s="53"/>
      <c r="EV1286" s="54"/>
      <c r="EW1286" s="53"/>
      <c r="EX1286" s="53"/>
      <c r="EY1286" s="53"/>
      <c r="EZ1286" s="53"/>
      <c r="FA1286" s="74"/>
      <c r="FB1286" s="61"/>
      <c r="FC1286" s="61"/>
      <c r="FE1286" s="53"/>
      <c r="FF1286" s="57"/>
      <c r="FG1286" s="53"/>
      <c r="FH1286" s="54"/>
      <c r="FI1286" s="53"/>
      <c r="FJ1286" s="53"/>
      <c r="FL1286" s="53"/>
      <c r="FN1286" s="53"/>
      <c r="GM1286" s="61"/>
    </row>
    <row r="1287" spans="125:195" x14ac:dyDescent="0.25">
      <c r="DU1287" s="59"/>
      <c r="DY1287" s="53"/>
      <c r="ED1287" s="54"/>
      <c r="EE1287" s="54"/>
      <c r="EF1287" s="54"/>
      <c r="EG1287" s="54"/>
      <c r="EH1287" s="53"/>
      <c r="EI1287" s="53"/>
      <c r="EJ1287" s="53"/>
      <c r="EK1287" s="60"/>
      <c r="EL1287" s="53"/>
      <c r="EN1287" s="55"/>
      <c r="ET1287" s="229"/>
      <c r="EU1287" s="53"/>
      <c r="EV1287" s="54"/>
      <c r="EW1287" s="53"/>
      <c r="EX1287" s="53"/>
      <c r="EY1287" s="53"/>
      <c r="EZ1287" s="53"/>
      <c r="FA1287" s="74"/>
      <c r="FB1287" s="61"/>
      <c r="FC1287" s="61"/>
      <c r="FE1287" s="53"/>
      <c r="FF1287" s="57"/>
      <c r="FG1287" s="53"/>
      <c r="FH1287" s="54"/>
      <c r="FI1287" s="53"/>
      <c r="FJ1287" s="53"/>
      <c r="FL1287" s="53"/>
      <c r="FN1287" s="53"/>
      <c r="GM1287" s="61"/>
    </row>
    <row r="1288" spans="125:195" x14ac:dyDescent="0.25">
      <c r="DU1288" s="59"/>
      <c r="DY1288" s="53"/>
      <c r="ED1288" s="54"/>
      <c r="EE1288" s="54"/>
      <c r="EF1288" s="54"/>
      <c r="EG1288" s="54"/>
      <c r="EH1288" s="53"/>
      <c r="EI1288" s="53"/>
      <c r="EJ1288" s="53"/>
      <c r="EK1288" s="60"/>
      <c r="EL1288" s="53"/>
      <c r="EN1288" s="55"/>
      <c r="ET1288" s="229"/>
      <c r="EU1288" s="53"/>
      <c r="EV1288" s="54"/>
      <c r="EW1288" s="53"/>
      <c r="EX1288" s="53"/>
      <c r="EY1288" s="53"/>
      <c r="EZ1288" s="53"/>
      <c r="FA1288" s="74"/>
      <c r="FB1288" s="61"/>
      <c r="FC1288" s="61"/>
      <c r="FE1288" s="53"/>
      <c r="FF1288" s="57"/>
      <c r="FG1288" s="53"/>
      <c r="FH1288" s="54"/>
      <c r="FI1288" s="53"/>
      <c r="FJ1288" s="53"/>
      <c r="FL1288" s="53"/>
      <c r="FN1288" s="53"/>
      <c r="GM1288" s="61"/>
    </row>
    <row r="1289" spans="125:195" x14ac:dyDescent="0.25">
      <c r="DU1289" s="59"/>
      <c r="DY1289" s="53"/>
      <c r="ED1289" s="54"/>
      <c r="EE1289" s="54"/>
      <c r="EF1289" s="54"/>
      <c r="EG1289" s="54"/>
      <c r="EH1289" s="53"/>
      <c r="EI1289" s="53"/>
      <c r="EJ1289" s="53"/>
      <c r="EK1289" s="60"/>
      <c r="EL1289" s="53"/>
      <c r="EN1289" s="55"/>
      <c r="ET1289" s="229"/>
      <c r="EU1289" s="53"/>
      <c r="EV1289" s="54"/>
      <c r="EW1289" s="53"/>
      <c r="EX1289" s="53"/>
      <c r="EY1289" s="53"/>
      <c r="FA1289" s="74"/>
      <c r="FB1289" s="61"/>
      <c r="FC1289" s="61"/>
      <c r="FE1289" s="53"/>
      <c r="FF1289" s="57"/>
      <c r="FG1289" s="53"/>
      <c r="FH1289" s="54"/>
      <c r="FI1289" s="53"/>
      <c r="FJ1289" s="53"/>
      <c r="FL1289" s="53"/>
      <c r="FN1289" s="53"/>
      <c r="GM1289" s="61"/>
    </row>
    <row r="1290" spans="125:195" x14ac:dyDescent="0.25">
      <c r="DU1290" s="59"/>
      <c r="DY1290" s="53"/>
      <c r="ED1290" s="54"/>
      <c r="EE1290" s="54"/>
      <c r="EF1290" s="54"/>
      <c r="EG1290" s="54"/>
      <c r="EH1290" s="53"/>
      <c r="EI1290" s="53"/>
      <c r="EJ1290" s="53"/>
      <c r="EK1290" s="60"/>
      <c r="EL1290" s="53"/>
      <c r="EN1290" s="55"/>
      <c r="ET1290" s="229"/>
      <c r="EU1290" s="229"/>
      <c r="EW1290" s="53"/>
      <c r="EX1290" s="53"/>
      <c r="EY1290" s="53"/>
      <c r="FA1290" s="74"/>
      <c r="FB1290" s="61"/>
      <c r="FC1290" s="61"/>
      <c r="FE1290" s="53"/>
      <c r="FF1290" s="57"/>
      <c r="FG1290" s="53"/>
      <c r="FH1290" s="54"/>
      <c r="FI1290" s="53"/>
      <c r="FJ1290" s="53"/>
      <c r="FL1290" s="53"/>
      <c r="FN1290" s="53"/>
      <c r="GM1290" s="61"/>
    </row>
    <row r="1291" spans="125:195" x14ac:dyDescent="0.25">
      <c r="DU1291" s="59"/>
      <c r="DY1291" s="53"/>
      <c r="ED1291" s="54"/>
      <c r="EE1291" s="54"/>
      <c r="EF1291" s="54"/>
      <c r="EG1291" s="54"/>
      <c r="EH1291" s="53"/>
      <c r="EI1291" s="53"/>
      <c r="EJ1291" s="53"/>
      <c r="EK1291" s="60"/>
      <c r="EL1291" s="53"/>
      <c r="EN1291" s="55"/>
      <c r="ET1291" s="229"/>
      <c r="EU1291" s="229"/>
      <c r="EW1291" s="53"/>
      <c r="EX1291" s="53"/>
      <c r="EY1291" s="53"/>
      <c r="FA1291" s="74"/>
      <c r="FB1291" s="61"/>
      <c r="FC1291" s="61"/>
      <c r="FE1291" s="53"/>
      <c r="FF1291" s="57"/>
      <c r="FG1291" s="53"/>
      <c r="FH1291" s="54"/>
      <c r="FI1291" s="53"/>
      <c r="FJ1291" s="53"/>
      <c r="FL1291" s="53"/>
      <c r="FN1291" s="53"/>
      <c r="GM1291" s="61"/>
    </row>
    <row r="1292" spans="125:195" x14ac:dyDescent="0.25">
      <c r="DU1292" s="59"/>
      <c r="DY1292" s="53"/>
      <c r="ED1292" s="54"/>
      <c r="EE1292" s="54"/>
      <c r="EF1292" s="54"/>
      <c r="EG1292" s="54"/>
      <c r="EH1292" s="53"/>
      <c r="EI1292" s="53"/>
      <c r="EJ1292" s="53"/>
      <c r="EK1292" s="60"/>
      <c r="EL1292" s="53"/>
      <c r="EN1292" s="55"/>
      <c r="ET1292" s="229"/>
      <c r="EU1292" s="229"/>
      <c r="EW1292" s="53"/>
      <c r="EX1292" s="53"/>
      <c r="EY1292" s="53"/>
      <c r="FA1292" s="74"/>
      <c r="FB1292" s="61"/>
      <c r="FC1292" s="61"/>
      <c r="FE1292" s="53"/>
      <c r="FF1292" s="57"/>
      <c r="FG1292" s="53"/>
      <c r="FH1292" s="54"/>
      <c r="FI1292" s="53"/>
      <c r="FJ1292" s="53"/>
      <c r="FL1292" s="53"/>
      <c r="FN1292" s="53"/>
      <c r="GM1292" s="61"/>
    </row>
    <row r="1293" spans="125:195" x14ac:dyDescent="0.25">
      <c r="DU1293" s="59"/>
      <c r="DY1293" s="53"/>
      <c r="ED1293" s="54"/>
      <c r="EE1293" s="54"/>
      <c r="EF1293" s="54"/>
      <c r="EG1293" s="54"/>
      <c r="EH1293" s="53"/>
      <c r="EI1293" s="53"/>
      <c r="EJ1293" s="53"/>
      <c r="EK1293" s="60"/>
      <c r="EL1293" s="53"/>
      <c r="EN1293" s="55"/>
      <c r="ET1293" s="229"/>
      <c r="EU1293" s="229"/>
      <c r="EW1293" s="53"/>
      <c r="EX1293" s="53"/>
      <c r="EY1293" s="53"/>
      <c r="FA1293" s="74"/>
      <c r="FB1293" s="61"/>
      <c r="FC1293" s="61"/>
      <c r="FE1293" s="53"/>
      <c r="FF1293" s="57"/>
      <c r="FG1293" s="53"/>
      <c r="FH1293" s="54"/>
      <c r="FI1293" s="53"/>
      <c r="FJ1293" s="53"/>
      <c r="FL1293" s="53"/>
      <c r="FN1293" s="53"/>
      <c r="GM1293" s="61"/>
    </row>
    <row r="1294" spans="125:195" x14ac:dyDescent="0.25">
      <c r="DU1294" s="59"/>
      <c r="DY1294" s="53"/>
      <c r="ED1294" s="54"/>
      <c r="EE1294" s="54"/>
      <c r="EF1294" s="54"/>
      <c r="EG1294" s="54"/>
      <c r="EH1294" s="53"/>
      <c r="EI1294" s="53"/>
      <c r="EJ1294" s="53"/>
      <c r="EK1294" s="60"/>
      <c r="EL1294" s="53"/>
      <c r="EN1294" s="55"/>
      <c r="ET1294" s="229"/>
      <c r="EU1294" s="229"/>
      <c r="EW1294" s="53"/>
      <c r="EX1294" s="53"/>
      <c r="EY1294" s="53"/>
      <c r="FA1294" s="74"/>
      <c r="FB1294" s="61"/>
      <c r="FC1294" s="61"/>
      <c r="FE1294" s="53"/>
      <c r="FF1294" s="57"/>
      <c r="FG1294" s="53"/>
      <c r="FH1294" s="54"/>
      <c r="FI1294" s="53"/>
      <c r="FJ1294" s="53"/>
      <c r="FL1294" s="53"/>
      <c r="FN1294" s="53"/>
      <c r="GM1294" s="61"/>
    </row>
    <row r="1295" spans="125:195" x14ac:dyDescent="0.25">
      <c r="DU1295" s="59"/>
      <c r="DY1295" s="53"/>
      <c r="ED1295" s="54"/>
      <c r="EE1295" s="54"/>
      <c r="EF1295" s="54"/>
      <c r="EG1295" s="54"/>
      <c r="EH1295" s="53"/>
      <c r="EI1295" s="53"/>
      <c r="EJ1295" s="53"/>
      <c r="EK1295" s="60"/>
      <c r="EL1295" s="53"/>
      <c r="EN1295" s="55"/>
      <c r="ET1295" s="229"/>
      <c r="EU1295" s="229"/>
      <c r="EW1295" s="53"/>
      <c r="EX1295" s="53"/>
      <c r="EY1295" s="53"/>
      <c r="FA1295" s="74"/>
      <c r="FB1295" s="61"/>
      <c r="FC1295" s="61"/>
      <c r="FE1295" s="53"/>
      <c r="FF1295" s="57"/>
      <c r="FG1295" s="53"/>
      <c r="FH1295" s="54"/>
      <c r="FI1295" s="53"/>
      <c r="FJ1295" s="53"/>
      <c r="FL1295" s="53"/>
      <c r="FN1295" s="53"/>
      <c r="GM1295" s="61"/>
    </row>
    <row r="1296" spans="125:195" x14ac:dyDescent="0.25">
      <c r="DU1296" s="59"/>
      <c r="DY1296" s="53"/>
      <c r="ED1296" s="54"/>
      <c r="EE1296" s="54"/>
      <c r="EF1296" s="54"/>
      <c r="EG1296" s="54"/>
      <c r="EH1296" s="53"/>
      <c r="EI1296" s="53"/>
      <c r="EJ1296" s="53"/>
      <c r="EK1296" s="60"/>
      <c r="EL1296" s="53"/>
      <c r="EN1296" s="55"/>
      <c r="ET1296" s="229"/>
      <c r="EU1296" s="229"/>
      <c r="EW1296" s="53"/>
      <c r="EX1296" s="53"/>
      <c r="EY1296" s="53"/>
      <c r="FA1296" s="74"/>
      <c r="FB1296" s="61"/>
      <c r="FC1296" s="61"/>
      <c r="FE1296" s="53"/>
      <c r="FF1296" s="57"/>
      <c r="FG1296" s="53"/>
      <c r="FH1296" s="54"/>
      <c r="FI1296" s="53"/>
      <c r="FJ1296" s="53"/>
      <c r="FL1296" s="53"/>
      <c r="FN1296" s="53"/>
      <c r="GM1296" s="61"/>
    </row>
    <row r="1297" spans="125:195" x14ac:dyDescent="0.25">
      <c r="DU1297" s="59"/>
      <c r="DY1297" s="53"/>
      <c r="ED1297" s="54"/>
      <c r="EE1297" s="54"/>
      <c r="EF1297" s="54"/>
      <c r="EG1297" s="54"/>
      <c r="EH1297" s="53"/>
      <c r="EI1297" s="53"/>
      <c r="EJ1297" s="53"/>
      <c r="EK1297" s="60"/>
      <c r="EL1297" s="53"/>
      <c r="EN1297" s="55"/>
      <c r="ET1297" s="229"/>
      <c r="EU1297" s="229"/>
      <c r="EW1297" s="53"/>
      <c r="EX1297" s="53"/>
      <c r="EY1297" s="53"/>
      <c r="FA1297" s="74"/>
      <c r="FB1297" s="61"/>
      <c r="FC1297" s="61"/>
      <c r="FE1297" s="53"/>
      <c r="FF1297" s="57"/>
      <c r="FG1297" s="53"/>
      <c r="FH1297" s="54"/>
      <c r="FI1297" s="53"/>
      <c r="FJ1297" s="53"/>
      <c r="FL1297" s="53"/>
      <c r="FN1297" s="53"/>
      <c r="GM1297" s="61"/>
    </row>
    <row r="1298" spans="125:195" x14ac:dyDescent="0.25">
      <c r="DU1298" s="59"/>
      <c r="DY1298" s="53"/>
      <c r="ED1298" s="54"/>
      <c r="EE1298" s="54"/>
      <c r="EF1298" s="54"/>
      <c r="EG1298" s="54"/>
      <c r="EH1298" s="53"/>
      <c r="EI1298" s="53"/>
      <c r="EJ1298" s="53"/>
      <c r="EK1298" s="60"/>
      <c r="EL1298" s="53"/>
      <c r="EN1298" s="55"/>
      <c r="ET1298" s="229"/>
      <c r="EU1298" s="229"/>
      <c r="EW1298" s="53"/>
      <c r="EX1298" s="53"/>
      <c r="EY1298" s="53"/>
      <c r="FA1298" s="74"/>
      <c r="FB1298" s="61"/>
      <c r="FC1298" s="61"/>
      <c r="FE1298" s="53"/>
      <c r="FF1298" s="57"/>
      <c r="FG1298" s="53"/>
      <c r="FH1298" s="54"/>
      <c r="FI1298" s="53"/>
      <c r="FJ1298" s="53"/>
      <c r="FL1298" s="53"/>
      <c r="FN1298" s="53"/>
      <c r="GM1298" s="61"/>
    </row>
    <row r="1299" spans="125:195" x14ac:dyDescent="0.25">
      <c r="DU1299" s="59"/>
      <c r="DY1299" s="53"/>
      <c r="ED1299" s="54"/>
      <c r="EE1299" s="54"/>
      <c r="EF1299" s="54"/>
      <c r="EG1299" s="54"/>
      <c r="EH1299" s="53"/>
      <c r="EI1299" s="53"/>
      <c r="EJ1299" s="53"/>
      <c r="EK1299" s="60"/>
      <c r="EL1299" s="53"/>
      <c r="EN1299" s="55"/>
      <c r="ET1299" s="229"/>
      <c r="EU1299" s="229"/>
      <c r="EW1299" s="53"/>
      <c r="EX1299" s="53"/>
      <c r="EY1299" s="53"/>
      <c r="FA1299" s="74"/>
      <c r="FB1299" s="61"/>
      <c r="FC1299" s="61"/>
      <c r="FE1299" s="53"/>
      <c r="FF1299" s="57"/>
      <c r="FG1299" s="53"/>
      <c r="FH1299" s="54"/>
      <c r="FI1299" s="53"/>
      <c r="FJ1299" s="53"/>
      <c r="FL1299" s="53"/>
      <c r="FN1299" s="53"/>
      <c r="GM1299" s="61"/>
    </row>
    <row r="1300" spans="125:195" x14ac:dyDescent="0.25">
      <c r="DU1300" s="59"/>
      <c r="DY1300" s="53"/>
      <c r="ED1300" s="54"/>
      <c r="EE1300" s="54"/>
      <c r="EF1300" s="54"/>
      <c r="EG1300" s="54"/>
      <c r="EH1300" s="53"/>
      <c r="EI1300" s="53"/>
      <c r="EJ1300" s="53"/>
      <c r="EK1300" s="60"/>
      <c r="EL1300" s="53"/>
      <c r="EN1300" s="55"/>
      <c r="ET1300" s="229"/>
      <c r="EU1300" s="229"/>
      <c r="EW1300" s="53"/>
      <c r="EX1300" s="53"/>
      <c r="EY1300" s="53"/>
      <c r="FA1300" s="74"/>
      <c r="FB1300" s="61"/>
      <c r="FC1300" s="61"/>
      <c r="FE1300" s="53"/>
      <c r="FF1300" s="57"/>
      <c r="FG1300" s="53"/>
      <c r="FH1300" s="54"/>
      <c r="FI1300" s="53"/>
      <c r="FJ1300" s="53"/>
      <c r="FL1300" s="53"/>
      <c r="FN1300" s="53"/>
      <c r="GM1300" s="61"/>
    </row>
    <row r="1301" spans="125:195" x14ac:dyDescent="0.25">
      <c r="DU1301" s="59"/>
      <c r="DY1301" s="53"/>
      <c r="ED1301" s="54"/>
      <c r="EE1301" s="54"/>
      <c r="EF1301" s="54"/>
      <c r="EG1301" s="54"/>
      <c r="EH1301" s="53"/>
      <c r="EI1301" s="53"/>
      <c r="EJ1301" s="53"/>
      <c r="EK1301" s="60"/>
      <c r="EL1301" s="53"/>
      <c r="EN1301" s="55"/>
      <c r="ET1301" s="229"/>
      <c r="EU1301" s="229"/>
      <c r="EW1301" s="53"/>
      <c r="EX1301" s="53"/>
      <c r="EY1301" s="53"/>
      <c r="FA1301" s="74"/>
      <c r="FB1301" s="61"/>
      <c r="FC1301" s="61"/>
      <c r="FE1301" s="53"/>
      <c r="FF1301" s="57"/>
      <c r="FG1301" s="53"/>
      <c r="FH1301" s="54"/>
      <c r="FI1301" s="53"/>
      <c r="FJ1301" s="53"/>
      <c r="FL1301" s="53"/>
      <c r="FN1301" s="53"/>
      <c r="GM1301" s="61"/>
    </row>
    <row r="1302" spans="125:195" x14ac:dyDescent="0.25">
      <c r="DU1302" s="59"/>
      <c r="DY1302" s="53"/>
      <c r="ED1302" s="54"/>
      <c r="EE1302" s="54"/>
      <c r="EF1302" s="54"/>
      <c r="EG1302" s="54"/>
      <c r="EH1302" s="53"/>
      <c r="EI1302" s="53"/>
      <c r="EJ1302" s="53"/>
      <c r="EK1302" s="60"/>
      <c r="EL1302" s="53"/>
      <c r="EN1302" s="55"/>
      <c r="ET1302" s="229"/>
      <c r="EU1302" s="229"/>
      <c r="EW1302" s="53"/>
      <c r="EX1302" s="53"/>
      <c r="EY1302" s="53"/>
      <c r="FA1302" s="74"/>
      <c r="FB1302" s="61"/>
      <c r="FC1302" s="61"/>
      <c r="FE1302" s="53"/>
      <c r="FF1302" s="57"/>
      <c r="FG1302" s="53"/>
      <c r="FH1302" s="54"/>
      <c r="FI1302" s="53"/>
      <c r="FJ1302" s="53"/>
      <c r="FL1302" s="53"/>
      <c r="FN1302" s="53"/>
      <c r="GM1302" s="61"/>
    </row>
    <row r="1303" spans="125:195" x14ac:dyDescent="0.25">
      <c r="DU1303" s="59"/>
      <c r="DY1303" s="53"/>
      <c r="ED1303" s="54"/>
      <c r="EE1303" s="54"/>
      <c r="EF1303" s="54"/>
      <c r="EG1303" s="54"/>
      <c r="EH1303" s="53"/>
      <c r="EI1303" s="53"/>
      <c r="EJ1303" s="53"/>
      <c r="EK1303" s="60"/>
      <c r="EL1303" s="53"/>
      <c r="EN1303" s="55"/>
      <c r="ET1303" s="229"/>
      <c r="EU1303" s="229"/>
      <c r="EW1303" s="53"/>
      <c r="EX1303" s="53"/>
      <c r="EY1303" s="53"/>
      <c r="FA1303" s="74"/>
      <c r="FB1303" s="61"/>
      <c r="FC1303" s="61"/>
      <c r="FE1303" s="53"/>
      <c r="FF1303" s="57"/>
      <c r="FG1303" s="53"/>
      <c r="FH1303" s="54"/>
      <c r="FI1303" s="53"/>
      <c r="FJ1303" s="53"/>
      <c r="FL1303" s="53"/>
      <c r="FN1303" s="53"/>
      <c r="GM1303" s="61"/>
    </row>
    <row r="1304" spans="125:195" x14ac:dyDescent="0.25">
      <c r="DU1304" s="59"/>
      <c r="DY1304" s="53"/>
      <c r="ED1304" s="54"/>
      <c r="EE1304" s="54"/>
      <c r="EF1304" s="54"/>
      <c r="EG1304" s="54"/>
      <c r="EH1304" s="53"/>
      <c r="EI1304" s="53"/>
      <c r="EJ1304" s="53"/>
      <c r="EK1304" s="60"/>
      <c r="EL1304" s="53"/>
      <c r="EN1304" s="55"/>
      <c r="ET1304" s="229"/>
      <c r="EU1304" s="229"/>
      <c r="EW1304" s="53"/>
      <c r="EX1304" s="53"/>
      <c r="EY1304" s="53"/>
      <c r="FA1304" s="74"/>
      <c r="FB1304" s="61"/>
      <c r="FC1304" s="61"/>
      <c r="FE1304" s="53"/>
      <c r="FF1304" s="57"/>
      <c r="FG1304" s="53"/>
      <c r="FH1304" s="54"/>
      <c r="FI1304" s="53"/>
      <c r="FJ1304" s="53"/>
      <c r="FL1304" s="53"/>
      <c r="FN1304" s="53"/>
      <c r="GM1304" s="61"/>
    </row>
    <row r="1305" spans="125:195" x14ac:dyDescent="0.25">
      <c r="DU1305" s="59"/>
      <c r="DY1305" s="53"/>
      <c r="ED1305" s="54"/>
      <c r="EE1305" s="54"/>
      <c r="EF1305" s="54"/>
      <c r="EG1305" s="54"/>
      <c r="EH1305" s="53"/>
      <c r="EI1305" s="53"/>
      <c r="EJ1305" s="53"/>
      <c r="EK1305" s="60"/>
      <c r="EL1305" s="53"/>
      <c r="EN1305" s="55"/>
      <c r="ET1305" s="229"/>
      <c r="EU1305" s="229"/>
      <c r="EW1305" s="53"/>
      <c r="EX1305" s="53"/>
      <c r="EY1305" s="53"/>
      <c r="FA1305" s="74"/>
      <c r="FB1305" s="61"/>
      <c r="FC1305" s="61"/>
      <c r="FE1305" s="53"/>
      <c r="FF1305" s="57"/>
      <c r="FG1305" s="53"/>
      <c r="FH1305" s="54"/>
      <c r="FI1305" s="53"/>
      <c r="FJ1305" s="53"/>
      <c r="FL1305" s="53"/>
      <c r="FN1305" s="53"/>
      <c r="GM1305" s="61"/>
    </row>
    <row r="1306" spans="125:195" x14ac:dyDescent="0.25">
      <c r="DU1306" s="59"/>
      <c r="DY1306" s="53"/>
      <c r="ED1306" s="54"/>
      <c r="EE1306" s="54"/>
      <c r="EF1306" s="54"/>
      <c r="EG1306" s="54"/>
      <c r="EH1306" s="53"/>
      <c r="EI1306" s="53"/>
      <c r="EJ1306" s="53"/>
      <c r="EK1306" s="60"/>
      <c r="EL1306" s="53"/>
      <c r="EN1306" s="55"/>
      <c r="ET1306" s="229"/>
      <c r="EU1306" s="229"/>
      <c r="EW1306" s="53"/>
      <c r="EX1306" s="53"/>
      <c r="EY1306" s="53"/>
      <c r="FA1306" s="74"/>
      <c r="FB1306" s="61"/>
      <c r="FC1306" s="61"/>
      <c r="FE1306" s="53"/>
      <c r="FF1306" s="57"/>
      <c r="FG1306" s="53"/>
      <c r="FH1306" s="54"/>
      <c r="FI1306" s="53"/>
      <c r="FJ1306" s="53"/>
      <c r="FL1306" s="53"/>
      <c r="FN1306" s="53"/>
      <c r="GM1306" s="61"/>
    </row>
    <row r="1307" spans="125:195" x14ac:dyDescent="0.25">
      <c r="DU1307" s="59"/>
      <c r="DY1307" s="53"/>
      <c r="ED1307" s="54"/>
      <c r="EE1307" s="54"/>
      <c r="EF1307" s="54"/>
      <c r="EG1307" s="54"/>
      <c r="EH1307" s="53"/>
      <c r="EI1307" s="53"/>
      <c r="EJ1307" s="53"/>
      <c r="EK1307" s="60"/>
      <c r="EL1307" s="53"/>
      <c r="EN1307" s="55"/>
      <c r="ET1307" s="229"/>
      <c r="EU1307" s="229"/>
      <c r="EW1307" s="53"/>
      <c r="EX1307" s="53"/>
      <c r="EY1307" s="53"/>
      <c r="FA1307" s="74"/>
      <c r="FB1307" s="61"/>
      <c r="FC1307" s="61"/>
      <c r="FE1307" s="53"/>
      <c r="FF1307" s="57"/>
      <c r="FG1307" s="53"/>
      <c r="FH1307" s="54"/>
      <c r="FI1307" s="53"/>
      <c r="FJ1307" s="53"/>
      <c r="FL1307" s="53"/>
      <c r="FN1307" s="53"/>
      <c r="GM1307" s="61"/>
    </row>
    <row r="1308" spans="125:195" x14ac:dyDescent="0.25">
      <c r="DU1308" s="59"/>
      <c r="DY1308" s="53"/>
      <c r="ED1308" s="54"/>
      <c r="EE1308" s="54"/>
      <c r="EF1308" s="54"/>
      <c r="EG1308" s="54"/>
      <c r="EH1308" s="53"/>
      <c r="EI1308" s="53"/>
      <c r="EJ1308" s="53"/>
      <c r="EK1308" s="60"/>
      <c r="EL1308" s="53"/>
      <c r="EN1308" s="55"/>
      <c r="ET1308" s="229"/>
      <c r="EU1308" s="229"/>
      <c r="EW1308" s="53"/>
      <c r="EX1308" s="53"/>
      <c r="EY1308" s="53"/>
      <c r="FA1308" s="74"/>
      <c r="FB1308" s="61"/>
      <c r="FC1308" s="61"/>
      <c r="FE1308" s="53"/>
      <c r="FF1308" s="57"/>
      <c r="FG1308" s="53"/>
      <c r="FH1308" s="54"/>
      <c r="FI1308" s="53"/>
      <c r="FJ1308" s="53"/>
      <c r="FL1308" s="53"/>
      <c r="FN1308" s="53"/>
      <c r="GM1308" s="61"/>
    </row>
    <row r="1309" spans="125:195" x14ac:dyDescent="0.25">
      <c r="DU1309" s="59"/>
      <c r="DY1309" s="53"/>
      <c r="ED1309" s="54"/>
      <c r="EE1309" s="54"/>
      <c r="EF1309" s="54"/>
      <c r="EG1309" s="54"/>
      <c r="EH1309" s="53"/>
      <c r="EI1309" s="53"/>
      <c r="EJ1309" s="53"/>
      <c r="EK1309" s="60"/>
      <c r="EL1309" s="53"/>
      <c r="EN1309" s="55"/>
      <c r="ET1309" s="229"/>
      <c r="EU1309" s="229"/>
      <c r="EW1309" s="53"/>
      <c r="EX1309" s="53"/>
      <c r="EY1309" s="53"/>
      <c r="FA1309" s="74"/>
      <c r="FB1309" s="61"/>
      <c r="FC1309" s="61"/>
      <c r="FE1309" s="53"/>
      <c r="FF1309" s="57"/>
      <c r="FG1309" s="53"/>
      <c r="FH1309" s="54"/>
      <c r="FI1309" s="53"/>
      <c r="FJ1309" s="53"/>
      <c r="FL1309" s="53"/>
      <c r="FN1309" s="53"/>
      <c r="GM1309" s="61"/>
    </row>
    <row r="1310" spans="125:195" x14ac:dyDescent="0.25">
      <c r="DU1310" s="59"/>
      <c r="DY1310" s="53"/>
      <c r="ED1310" s="54"/>
      <c r="EE1310" s="54"/>
      <c r="EF1310" s="54"/>
      <c r="EG1310" s="54"/>
      <c r="EH1310" s="53"/>
      <c r="EI1310" s="53"/>
      <c r="EJ1310" s="53"/>
      <c r="EK1310" s="60"/>
      <c r="EL1310" s="53"/>
      <c r="EN1310" s="55"/>
      <c r="ET1310" s="229"/>
      <c r="EU1310" s="229"/>
      <c r="EW1310" s="53"/>
      <c r="EX1310" s="53"/>
      <c r="EY1310" s="53"/>
      <c r="FA1310" s="74"/>
      <c r="FB1310" s="61"/>
      <c r="FC1310" s="61"/>
      <c r="FE1310" s="53"/>
      <c r="FF1310" s="57"/>
      <c r="FG1310" s="53"/>
      <c r="FH1310" s="54"/>
      <c r="FI1310" s="53"/>
      <c r="FJ1310" s="53"/>
      <c r="FL1310" s="53"/>
      <c r="FN1310" s="53"/>
      <c r="GM1310" s="61"/>
    </row>
    <row r="1311" spans="125:195" x14ac:dyDescent="0.25">
      <c r="DU1311" s="59"/>
      <c r="DY1311" s="53"/>
      <c r="ED1311" s="54"/>
      <c r="EE1311" s="54"/>
      <c r="EF1311" s="54"/>
      <c r="EG1311" s="54"/>
      <c r="EH1311" s="53"/>
      <c r="EI1311" s="53"/>
      <c r="EJ1311" s="53"/>
      <c r="EK1311" s="60"/>
      <c r="EL1311" s="53"/>
      <c r="EN1311" s="55"/>
      <c r="ET1311" s="229"/>
      <c r="EU1311" s="229"/>
      <c r="EW1311" s="53"/>
      <c r="EX1311" s="53"/>
      <c r="EY1311" s="53"/>
      <c r="FA1311" s="74"/>
      <c r="FB1311" s="61"/>
      <c r="FC1311" s="61"/>
      <c r="FE1311" s="53"/>
      <c r="FF1311" s="57"/>
      <c r="FG1311" s="53"/>
      <c r="FH1311" s="54"/>
      <c r="FI1311" s="53"/>
      <c r="FJ1311" s="53"/>
      <c r="FL1311" s="53"/>
      <c r="FN1311" s="53"/>
      <c r="GM1311" s="61"/>
    </row>
    <row r="1312" spans="125:195" x14ac:dyDescent="0.25">
      <c r="DU1312" s="59"/>
      <c r="DY1312" s="53"/>
      <c r="ED1312" s="54"/>
      <c r="EE1312" s="54"/>
      <c r="EF1312" s="54"/>
      <c r="EG1312" s="54"/>
      <c r="EH1312" s="53"/>
      <c r="EI1312" s="53"/>
      <c r="EJ1312" s="53"/>
      <c r="EK1312" s="60"/>
      <c r="EL1312" s="53"/>
      <c r="EN1312" s="55"/>
      <c r="ET1312" s="229"/>
      <c r="EU1312" s="229"/>
      <c r="EW1312" s="53"/>
      <c r="EX1312" s="53"/>
      <c r="EY1312" s="53"/>
      <c r="FA1312" s="74"/>
      <c r="FB1312" s="61"/>
      <c r="FC1312" s="61"/>
      <c r="FE1312" s="53"/>
      <c r="FF1312" s="57"/>
      <c r="FG1312" s="53"/>
      <c r="FH1312" s="54"/>
      <c r="FI1312" s="53"/>
      <c r="FJ1312" s="53"/>
      <c r="FL1312" s="53"/>
      <c r="FN1312" s="53"/>
      <c r="GM1312" s="61"/>
    </row>
    <row r="1313" spans="125:195" x14ac:dyDescent="0.25">
      <c r="DU1313" s="59"/>
      <c r="DY1313" s="53"/>
      <c r="ED1313" s="54"/>
      <c r="EE1313" s="54"/>
      <c r="EF1313" s="54"/>
      <c r="EG1313" s="54"/>
      <c r="EH1313" s="53"/>
      <c r="EI1313" s="53"/>
      <c r="EJ1313" s="53"/>
      <c r="EK1313" s="60"/>
      <c r="EL1313" s="53"/>
      <c r="EN1313" s="55"/>
      <c r="ET1313" s="229"/>
      <c r="EU1313" s="229"/>
      <c r="EW1313" s="53"/>
      <c r="EX1313" s="53"/>
      <c r="EY1313" s="53"/>
      <c r="FA1313" s="74"/>
      <c r="FB1313" s="61"/>
      <c r="FC1313" s="61"/>
      <c r="FE1313" s="53"/>
      <c r="FF1313" s="57"/>
      <c r="FG1313" s="53"/>
      <c r="FH1313" s="54"/>
      <c r="FI1313" s="53"/>
      <c r="FJ1313" s="53"/>
      <c r="FL1313" s="53"/>
      <c r="FN1313" s="53"/>
      <c r="GM1313" s="61"/>
    </row>
    <row r="1314" spans="125:195" x14ac:dyDescent="0.25">
      <c r="DU1314" s="59"/>
      <c r="DY1314" s="53"/>
      <c r="ED1314" s="54"/>
      <c r="EE1314" s="54"/>
      <c r="EF1314" s="54"/>
      <c r="EG1314" s="54"/>
      <c r="EH1314" s="53"/>
      <c r="EI1314" s="53"/>
      <c r="EJ1314" s="53"/>
      <c r="EK1314" s="60"/>
      <c r="EL1314" s="53"/>
      <c r="EN1314" s="55"/>
      <c r="ET1314" s="229"/>
      <c r="EU1314" s="229"/>
      <c r="EW1314" s="53"/>
      <c r="EX1314" s="53"/>
      <c r="EY1314" s="53"/>
      <c r="FA1314" s="74"/>
      <c r="FB1314" s="61"/>
      <c r="FC1314" s="61"/>
      <c r="FE1314" s="53"/>
      <c r="FF1314" s="57"/>
      <c r="FG1314" s="53"/>
      <c r="FH1314" s="54"/>
      <c r="FI1314" s="53"/>
      <c r="FJ1314" s="53"/>
      <c r="FL1314" s="53"/>
      <c r="FN1314" s="53"/>
      <c r="GM1314" s="61"/>
    </row>
    <row r="1315" spans="125:195" x14ac:dyDescent="0.25">
      <c r="DU1315" s="59"/>
      <c r="DY1315" s="53"/>
      <c r="ED1315" s="54"/>
      <c r="EE1315" s="54"/>
      <c r="EF1315" s="54"/>
      <c r="EG1315" s="54"/>
      <c r="EH1315" s="53"/>
      <c r="EI1315" s="53"/>
      <c r="EJ1315" s="53"/>
      <c r="EK1315" s="60"/>
      <c r="EL1315" s="53"/>
      <c r="EN1315" s="55"/>
      <c r="ET1315" s="229"/>
      <c r="EU1315" s="229"/>
      <c r="EW1315" s="53"/>
      <c r="EX1315" s="53"/>
      <c r="EY1315" s="53"/>
      <c r="FA1315" s="74"/>
      <c r="FB1315" s="61"/>
      <c r="FC1315" s="61"/>
      <c r="FE1315" s="53"/>
      <c r="FF1315" s="57"/>
      <c r="FG1315" s="53"/>
      <c r="FH1315" s="54"/>
      <c r="FI1315" s="53"/>
      <c r="FJ1315" s="53"/>
      <c r="FL1315" s="53"/>
      <c r="FN1315" s="53"/>
      <c r="GM1315" s="61"/>
    </row>
    <row r="1316" spans="125:195" x14ac:dyDescent="0.25">
      <c r="DU1316" s="59"/>
      <c r="DY1316" s="53"/>
      <c r="ED1316" s="54"/>
      <c r="EE1316" s="54"/>
      <c r="EF1316" s="54"/>
      <c r="EG1316" s="54"/>
      <c r="EH1316" s="53"/>
      <c r="EI1316" s="53"/>
      <c r="EJ1316" s="53"/>
      <c r="EK1316" s="60"/>
      <c r="EL1316" s="53"/>
      <c r="EN1316" s="55"/>
      <c r="ET1316" s="229"/>
      <c r="EU1316" s="229"/>
      <c r="EW1316" s="53"/>
      <c r="EX1316" s="53"/>
      <c r="EY1316" s="53"/>
      <c r="FA1316" s="74"/>
      <c r="FB1316" s="61"/>
      <c r="FC1316" s="61"/>
      <c r="FE1316" s="53"/>
      <c r="FF1316" s="57"/>
      <c r="FG1316" s="53"/>
      <c r="FH1316" s="54"/>
      <c r="FI1316" s="53"/>
      <c r="FJ1316" s="53"/>
      <c r="FL1316" s="53"/>
      <c r="FN1316" s="53"/>
      <c r="GM1316" s="61"/>
    </row>
    <row r="1317" spans="125:195" x14ac:dyDescent="0.25">
      <c r="DU1317" s="59"/>
      <c r="DY1317" s="53"/>
      <c r="ED1317" s="54"/>
      <c r="EE1317" s="54"/>
      <c r="EF1317" s="54"/>
      <c r="EG1317" s="54"/>
      <c r="EH1317" s="53"/>
      <c r="EI1317" s="53"/>
      <c r="EJ1317" s="53"/>
      <c r="EK1317" s="60"/>
      <c r="EL1317" s="53"/>
      <c r="EN1317" s="55"/>
      <c r="ET1317" s="229"/>
      <c r="EU1317" s="229"/>
      <c r="EW1317" s="53"/>
      <c r="EX1317" s="53"/>
      <c r="EY1317" s="53"/>
      <c r="FA1317" s="74"/>
      <c r="FB1317" s="61"/>
      <c r="FC1317" s="61"/>
      <c r="FE1317" s="53"/>
      <c r="FF1317" s="57"/>
      <c r="FG1317" s="53"/>
      <c r="FH1317" s="54"/>
      <c r="FI1317" s="53"/>
      <c r="FJ1317" s="53"/>
      <c r="FL1317" s="53"/>
      <c r="FN1317" s="53"/>
      <c r="GM1317" s="61"/>
    </row>
    <row r="1318" spans="125:195" x14ac:dyDescent="0.25">
      <c r="DU1318" s="59"/>
      <c r="DY1318" s="53"/>
      <c r="ED1318" s="54"/>
      <c r="EE1318" s="54"/>
      <c r="EF1318" s="54"/>
      <c r="EG1318" s="54"/>
      <c r="EH1318" s="53"/>
      <c r="EI1318" s="53"/>
      <c r="EJ1318" s="53"/>
      <c r="EK1318" s="60"/>
      <c r="EL1318" s="53"/>
      <c r="EN1318" s="55"/>
      <c r="ET1318" s="229"/>
      <c r="EU1318" s="229"/>
      <c r="EW1318" s="53"/>
      <c r="EX1318" s="53"/>
      <c r="EY1318" s="53"/>
      <c r="FA1318" s="74"/>
      <c r="FB1318" s="61"/>
      <c r="FC1318" s="61"/>
      <c r="FE1318" s="53"/>
      <c r="FF1318" s="57"/>
      <c r="FG1318" s="53"/>
      <c r="FH1318" s="54"/>
      <c r="FI1318" s="53"/>
      <c r="FJ1318" s="53"/>
      <c r="FL1318" s="53"/>
      <c r="FN1318" s="53"/>
      <c r="GM1318" s="61"/>
    </row>
    <row r="1319" spans="125:195" x14ac:dyDescent="0.25">
      <c r="DU1319" s="59"/>
      <c r="DY1319" s="53"/>
      <c r="ED1319" s="54"/>
      <c r="EE1319" s="54"/>
      <c r="EF1319" s="54"/>
      <c r="EG1319" s="54"/>
      <c r="EH1319" s="53"/>
      <c r="EI1319" s="53"/>
      <c r="EJ1319" s="53"/>
      <c r="EK1319" s="60"/>
      <c r="EL1319" s="53"/>
      <c r="EN1319" s="55"/>
      <c r="ET1319" s="229"/>
      <c r="EU1319" s="229"/>
      <c r="EW1319" s="53"/>
      <c r="EX1319" s="53"/>
      <c r="EY1319" s="53"/>
      <c r="FA1319" s="74"/>
      <c r="FB1319" s="61"/>
      <c r="FC1319" s="61"/>
      <c r="FE1319" s="53"/>
      <c r="FF1319" s="57"/>
      <c r="FG1319" s="53"/>
      <c r="FH1319" s="54"/>
      <c r="FI1319" s="53"/>
      <c r="FJ1319" s="53"/>
      <c r="FL1319" s="53"/>
      <c r="FN1319" s="53"/>
      <c r="GM1319" s="61"/>
    </row>
    <row r="1320" spans="125:195" x14ac:dyDescent="0.25">
      <c r="DU1320" s="59"/>
      <c r="DY1320" s="53"/>
      <c r="ED1320" s="54"/>
      <c r="EE1320" s="54"/>
      <c r="EF1320" s="54"/>
      <c r="EG1320" s="54"/>
      <c r="EH1320" s="53"/>
      <c r="EI1320" s="53"/>
      <c r="EJ1320" s="53"/>
      <c r="EK1320" s="60"/>
      <c r="EL1320" s="53"/>
      <c r="EN1320" s="55"/>
      <c r="ET1320" s="229"/>
      <c r="EU1320" s="229"/>
      <c r="EW1320" s="53"/>
      <c r="EX1320" s="53"/>
      <c r="EY1320" s="53"/>
      <c r="FA1320" s="74"/>
      <c r="FB1320" s="61"/>
      <c r="FC1320" s="61"/>
      <c r="FE1320" s="53"/>
      <c r="FF1320" s="57"/>
      <c r="FG1320" s="53"/>
      <c r="FH1320" s="54"/>
      <c r="FI1320" s="53"/>
      <c r="FJ1320" s="53"/>
      <c r="FL1320" s="53"/>
      <c r="FN1320" s="53"/>
      <c r="GM1320" s="61"/>
    </row>
    <row r="1321" spans="125:195" x14ac:dyDescent="0.25">
      <c r="DU1321" s="59"/>
      <c r="DZ1321" s="53"/>
      <c r="EC1321" s="54"/>
      <c r="ED1321" s="54"/>
      <c r="EE1321" s="54"/>
      <c r="EG1321" s="53"/>
      <c r="EH1321" s="60"/>
      <c r="EI1321" s="53"/>
      <c r="EJ1321" s="53"/>
      <c r="EL1321" s="55"/>
      <c r="EQ1321" s="68"/>
      <c r="ER1321" s="70"/>
      <c r="ES1321" s="61"/>
      <c r="ET1321" s="71"/>
      <c r="EU1321" s="71"/>
      <c r="EW1321" s="53"/>
      <c r="EX1321" s="53"/>
      <c r="EY1321" s="53"/>
      <c r="FA1321" s="61"/>
      <c r="FB1321" s="61"/>
      <c r="FC1321" s="53"/>
      <c r="FD1321" s="57"/>
      <c r="FE1321" s="53"/>
      <c r="FF1321" s="54"/>
      <c r="FG1321" s="53"/>
      <c r="FH1321" s="54"/>
      <c r="FI1321" s="53"/>
      <c r="FJ1321" s="53"/>
      <c r="FL1321" s="53"/>
      <c r="FN1321" s="53"/>
      <c r="GM1321" s="61"/>
    </row>
    <row r="1322" spans="125:195" x14ac:dyDescent="0.25">
      <c r="DU1322" s="59"/>
      <c r="DZ1322" s="53"/>
      <c r="EC1322" s="54"/>
      <c r="ED1322" s="54"/>
      <c r="EE1322" s="54"/>
      <c r="EG1322" s="53"/>
      <c r="EH1322" s="60"/>
      <c r="EI1322" s="53"/>
      <c r="EJ1322" s="53"/>
      <c r="EL1322" s="55"/>
      <c r="EQ1322" s="68"/>
      <c r="ER1322" s="70"/>
      <c r="ES1322" s="61"/>
      <c r="ET1322" s="71"/>
      <c r="EU1322" s="71"/>
      <c r="EW1322" s="53"/>
      <c r="EX1322" s="53"/>
      <c r="EY1322" s="53"/>
      <c r="FA1322" s="61"/>
      <c r="FB1322" s="61"/>
      <c r="FC1322" s="53"/>
      <c r="FD1322" s="57"/>
      <c r="FE1322" s="53"/>
      <c r="FF1322" s="54"/>
      <c r="FG1322" s="53"/>
      <c r="FH1322" s="54"/>
      <c r="FI1322" s="53"/>
      <c r="FJ1322" s="53"/>
      <c r="FL1322" s="53"/>
      <c r="FN1322" s="53"/>
      <c r="GM1322" s="61"/>
    </row>
    <row r="1323" spans="125:195" x14ac:dyDescent="0.25">
      <c r="DU1323" s="59"/>
      <c r="DZ1323" s="53"/>
      <c r="EC1323" s="54"/>
      <c r="ED1323" s="54"/>
      <c r="EE1323" s="54"/>
      <c r="EG1323" s="53"/>
      <c r="EH1323" s="60"/>
      <c r="EI1323" s="53"/>
      <c r="EJ1323" s="53"/>
      <c r="EL1323" s="55"/>
      <c r="EQ1323" s="68"/>
      <c r="ER1323" s="70"/>
      <c r="ES1323" s="61"/>
      <c r="ET1323" s="71"/>
      <c r="EU1323" s="71"/>
      <c r="EW1323" s="53"/>
      <c r="EX1323" s="53"/>
      <c r="EY1323" s="53"/>
      <c r="FA1323" s="61"/>
      <c r="FB1323" s="61"/>
      <c r="FC1323" s="53"/>
      <c r="FD1323" s="57"/>
      <c r="FE1323" s="53"/>
      <c r="FF1323" s="54"/>
      <c r="FG1323" s="53"/>
      <c r="FH1323" s="54"/>
      <c r="FI1323" s="53"/>
      <c r="FJ1323" s="53"/>
      <c r="FL1323" s="53"/>
      <c r="FN1323" s="53"/>
      <c r="GM1323" s="61"/>
    </row>
    <row r="1324" spans="125:195" x14ac:dyDescent="0.25">
      <c r="DU1324" s="59"/>
      <c r="DZ1324" s="53"/>
      <c r="EC1324" s="54"/>
      <c r="ED1324" s="54"/>
      <c r="EE1324" s="54"/>
      <c r="EG1324" s="53"/>
      <c r="EH1324" s="60"/>
      <c r="EI1324" s="53"/>
      <c r="EJ1324" s="53"/>
      <c r="EL1324" s="55"/>
      <c r="EQ1324" s="68"/>
      <c r="ER1324" s="70"/>
      <c r="ES1324" s="61"/>
      <c r="ET1324" s="71"/>
      <c r="EU1324" s="71"/>
      <c r="EW1324" s="53"/>
      <c r="EX1324" s="71"/>
      <c r="EY1324" s="71"/>
      <c r="FA1324" s="61"/>
      <c r="FB1324" s="61"/>
      <c r="FL1324" s="53"/>
      <c r="FM1324" s="57"/>
      <c r="FN1324" s="53"/>
      <c r="FO1324" s="54"/>
      <c r="FQ1324" s="54"/>
      <c r="GM1324" s="61"/>
    </row>
    <row r="1325" spans="125:195" x14ac:dyDescent="0.25">
      <c r="DU1325" s="59"/>
      <c r="DZ1325" s="53"/>
      <c r="EC1325" s="54"/>
      <c r="ED1325" s="54"/>
      <c r="EE1325" s="54"/>
      <c r="EG1325" s="53"/>
      <c r="EH1325" s="60"/>
      <c r="EI1325" s="53"/>
      <c r="EJ1325" s="53"/>
      <c r="EL1325" s="55"/>
      <c r="EQ1325" s="68"/>
      <c r="ER1325" s="70"/>
      <c r="ES1325" s="61"/>
      <c r="ET1325" s="71"/>
      <c r="EU1325" s="71"/>
      <c r="EW1325" s="53"/>
      <c r="EX1325" s="71"/>
      <c r="EY1325" s="71"/>
      <c r="FA1325" s="61"/>
      <c r="FB1325" s="61"/>
      <c r="FL1325" s="53"/>
      <c r="FM1325" s="57"/>
      <c r="FN1325" s="53"/>
      <c r="FO1325" s="54"/>
      <c r="FQ1325" s="54"/>
      <c r="GM1325" s="61"/>
    </row>
    <row r="1326" spans="125:195" x14ac:dyDescent="0.25">
      <c r="DU1326" s="59"/>
      <c r="DZ1326" s="53"/>
      <c r="EC1326" s="54"/>
      <c r="ED1326" s="54"/>
      <c r="EE1326" s="54"/>
      <c r="EG1326" s="53"/>
      <c r="EH1326" s="60"/>
      <c r="EI1326" s="53"/>
      <c r="EJ1326" s="53"/>
      <c r="EL1326" s="55"/>
      <c r="EN1326" s="74"/>
      <c r="EQ1326" s="68"/>
      <c r="ER1326" s="70"/>
      <c r="ES1326" s="61"/>
      <c r="ET1326" s="71"/>
      <c r="EU1326" s="71"/>
      <c r="EW1326" s="53"/>
      <c r="EX1326" s="71"/>
      <c r="EY1326" s="71"/>
      <c r="FA1326" s="61"/>
      <c r="FB1326" s="61"/>
      <c r="FL1326" s="53"/>
      <c r="FM1326" s="57"/>
      <c r="FN1326" s="53"/>
      <c r="FO1326" s="54"/>
      <c r="FQ1326" s="54"/>
      <c r="GM1326" s="61"/>
    </row>
    <row r="1327" spans="125:195" x14ac:dyDescent="0.25">
      <c r="DU1327" s="59"/>
      <c r="DZ1327" s="53"/>
      <c r="EC1327" s="54"/>
      <c r="ED1327" s="54"/>
      <c r="EE1327" s="54"/>
      <c r="EG1327" s="53"/>
      <c r="EH1327" s="60"/>
      <c r="EI1327" s="53"/>
      <c r="EJ1327" s="53"/>
      <c r="EL1327" s="55"/>
      <c r="EN1327" s="74"/>
      <c r="EQ1327" s="68"/>
      <c r="ER1327" s="70"/>
      <c r="ES1327" s="61"/>
      <c r="ET1327" s="71"/>
      <c r="EU1327" s="71"/>
      <c r="EW1327" s="53"/>
      <c r="EX1327" s="71"/>
      <c r="EY1327" s="71"/>
      <c r="FA1327" s="61"/>
      <c r="FB1327" s="61"/>
      <c r="FL1327" s="53"/>
      <c r="FM1327" s="57"/>
      <c r="FN1327" s="53"/>
      <c r="FO1327" s="54"/>
      <c r="FQ1327" s="54"/>
      <c r="GM1327" s="61"/>
    </row>
    <row r="1328" spans="125:195" x14ac:dyDescent="0.25">
      <c r="DU1328" s="59"/>
      <c r="DZ1328" s="53"/>
      <c r="EC1328" s="54"/>
      <c r="ED1328" s="54"/>
      <c r="EE1328" s="54"/>
      <c r="EG1328" s="53"/>
      <c r="EH1328" s="60"/>
      <c r="EI1328" s="53"/>
      <c r="EJ1328" s="53"/>
      <c r="EL1328" s="55"/>
      <c r="EN1328" s="74"/>
      <c r="EQ1328" s="68"/>
      <c r="ER1328" s="70"/>
      <c r="ES1328" s="61"/>
      <c r="ET1328" s="71"/>
      <c r="EU1328" s="71"/>
      <c r="EW1328" s="53"/>
      <c r="EX1328" s="71"/>
      <c r="EY1328" s="71"/>
      <c r="FA1328" s="61"/>
      <c r="FB1328" s="61"/>
      <c r="FL1328" s="53"/>
      <c r="FM1328" s="57"/>
      <c r="FN1328" s="53"/>
      <c r="FO1328" s="54"/>
      <c r="FQ1328" s="54"/>
      <c r="GM1328" s="61"/>
    </row>
    <row r="1329" spans="125:195" x14ac:dyDescent="0.25">
      <c r="DU1329" s="59"/>
      <c r="DZ1329" s="53"/>
      <c r="EC1329" s="54"/>
      <c r="ED1329" s="54"/>
      <c r="EE1329" s="54"/>
      <c r="EG1329" s="53"/>
      <c r="EH1329" s="60"/>
      <c r="EI1329" s="53"/>
      <c r="EJ1329" s="53"/>
      <c r="EL1329" s="55"/>
      <c r="EN1329" s="74"/>
      <c r="EQ1329" s="68"/>
      <c r="ER1329" s="70"/>
      <c r="ES1329" s="61"/>
      <c r="ET1329" s="71"/>
      <c r="EU1329" s="71"/>
      <c r="EW1329" s="53"/>
      <c r="EX1329" s="71"/>
      <c r="EY1329" s="71"/>
      <c r="FA1329" s="61"/>
      <c r="FB1329" s="61"/>
      <c r="FL1329" s="53"/>
      <c r="FM1329" s="57"/>
      <c r="FN1329" s="53"/>
      <c r="FO1329" s="54"/>
      <c r="FQ1329" s="54"/>
      <c r="GM1329" s="61"/>
    </row>
    <row r="1330" spans="125:195" x14ac:dyDescent="0.25">
      <c r="DU1330" s="59"/>
      <c r="DZ1330" s="53"/>
      <c r="EC1330" s="54"/>
      <c r="ED1330" s="54"/>
      <c r="EE1330" s="54"/>
      <c r="EG1330" s="53"/>
      <c r="EH1330" s="60"/>
      <c r="EI1330" s="53"/>
      <c r="EJ1330" s="53"/>
      <c r="EL1330" s="55"/>
      <c r="EN1330" s="74"/>
      <c r="EQ1330" s="68"/>
      <c r="ER1330" s="70"/>
      <c r="ES1330" s="61"/>
      <c r="ET1330" s="71"/>
      <c r="EU1330" s="71"/>
      <c r="EW1330" s="53"/>
      <c r="EX1330" s="71"/>
      <c r="EY1330" s="71"/>
      <c r="FA1330" s="61"/>
      <c r="FB1330" s="61"/>
      <c r="FL1330" s="53"/>
      <c r="FM1330" s="57"/>
      <c r="FN1330" s="53"/>
      <c r="FO1330" s="54"/>
      <c r="FQ1330" s="54"/>
      <c r="GM1330" s="61"/>
    </row>
    <row r="1331" spans="125:195" x14ac:dyDescent="0.25">
      <c r="DU1331" s="59"/>
      <c r="DZ1331" s="53"/>
      <c r="EC1331" s="54"/>
      <c r="ED1331" s="54"/>
      <c r="EE1331" s="54"/>
      <c r="EG1331" s="53"/>
      <c r="EH1331" s="60"/>
      <c r="EI1331" s="53"/>
      <c r="EJ1331" s="53"/>
      <c r="EL1331" s="55"/>
      <c r="EN1331" s="74"/>
      <c r="EQ1331" s="68"/>
      <c r="ER1331" s="70"/>
      <c r="ES1331" s="61"/>
      <c r="ET1331" s="71"/>
      <c r="EU1331" s="71"/>
      <c r="EW1331" s="53"/>
      <c r="EX1331" s="71"/>
      <c r="EY1331" s="71"/>
      <c r="FA1331" s="61"/>
      <c r="FB1331" s="61"/>
      <c r="FL1331" s="53"/>
      <c r="FM1331" s="57"/>
      <c r="FN1331" s="53"/>
      <c r="FO1331" s="54"/>
      <c r="FQ1331" s="54"/>
      <c r="GM1331" s="61"/>
    </row>
    <row r="1332" spans="125:195" x14ac:dyDescent="0.25">
      <c r="DU1332" s="59"/>
      <c r="DZ1332" s="53"/>
      <c r="EC1332" s="54"/>
      <c r="ED1332" s="54"/>
      <c r="EE1332" s="54"/>
      <c r="EG1332" s="53"/>
      <c r="EH1332" s="60"/>
      <c r="EI1332" s="53"/>
      <c r="EJ1332" s="53"/>
      <c r="EL1332" s="55"/>
      <c r="EN1332" s="74"/>
      <c r="EQ1332" s="68"/>
      <c r="ER1332" s="70"/>
      <c r="ES1332" s="61"/>
      <c r="ET1332" s="71"/>
      <c r="EU1332" s="71"/>
      <c r="EW1332" s="53"/>
      <c r="EX1332" s="71"/>
      <c r="EY1332" s="71"/>
      <c r="FA1332" s="61"/>
      <c r="FB1332" s="61"/>
      <c r="FL1332" s="53"/>
      <c r="FM1332" s="57"/>
      <c r="FN1332" s="53"/>
      <c r="FO1332" s="54"/>
      <c r="FQ1332" s="54"/>
      <c r="GM1332" s="61"/>
    </row>
    <row r="1333" spans="125:195" x14ac:dyDescent="0.25">
      <c r="DU1333" s="59"/>
      <c r="DZ1333" s="53"/>
      <c r="EC1333" s="54"/>
      <c r="ED1333" s="54"/>
      <c r="EE1333" s="54"/>
      <c r="EG1333" s="53"/>
      <c r="EH1333" s="60"/>
      <c r="EI1333" s="53"/>
      <c r="EJ1333" s="53"/>
      <c r="EL1333" s="55"/>
      <c r="EN1333" s="74"/>
      <c r="EQ1333" s="68"/>
      <c r="ER1333" s="70"/>
      <c r="ES1333" s="61"/>
      <c r="ET1333" s="71"/>
      <c r="EU1333" s="71"/>
      <c r="EW1333" s="53"/>
      <c r="EX1333" s="71"/>
      <c r="EY1333" s="71"/>
      <c r="FA1333" s="61"/>
      <c r="FB1333" s="61"/>
      <c r="FL1333" s="53"/>
      <c r="FM1333" s="57"/>
      <c r="FN1333" s="53"/>
      <c r="FO1333" s="54"/>
      <c r="FQ1333" s="54"/>
      <c r="GM1333" s="61"/>
    </row>
    <row r="1334" spans="125:195" x14ac:dyDescent="0.25">
      <c r="DU1334" s="59"/>
      <c r="DZ1334" s="53"/>
      <c r="EC1334" s="54"/>
      <c r="ED1334" s="54"/>
      <c r="EE1334" s="54"/>
      <c r="EG1334" s="53"/>
      <c r="EH1334" s="60"/>
      <c r="EI1334" s="53"/>
      <c r="EJ1334" s="53"/>
      <c r="EL1334" s="55"/>
      <c r="EN1334" s="74"/>
      <c r="EQ1334" s="68"/>
      <c r="ER1334" s="70"/>
      <c r="ES1334" s="61"/>
      <c r="ET1334" s="71"/>
      <c r="EU1334" s="71"/>
      <c r="EW1334" s="53"/>
      <c r="EX1334" s="71"/>
      <c r="EY1334" s="71"/>
      <c r="FA1334" s="61"/>
      <c r="FB1334" s="61"/>
      <c r="FL1334" s="53"/>
      <c r="FM1334" s="57"/>
      <c r="FN1334" s="53"/>
      <c r="FO1334" s="54"/>
      <c r="FQ1334" s="54"/>
      <c r="GM1334" s="61"/>
    </row>
    <row r="1335" spans="125:195" x14ac:dyDescent="0.25">
      <c r="DU1335" s="59"/>
      <c r="DZ1335" s="53"/>
      <c r="EC1335" s="54"/>
      <c r="ED1335" s="54"/>
      <c r="EE1335" s="54"/>
      <c r="EG1335" s="53"/>
      <c r="EH1335" s="60"/>
      <c r="EI1335" s="53"/>
      <c r="EJ1335" s="53"/>
      <c r="EL1335" s="55"/>
      <c r="EN1335" s="74"/>
      <c r="EQ1335" s="68"/>
      <c r="ER1335" s="70"/>
      <c r="ES1335" s="61"/>
      <c r="ET1335" s="71"/>
      <c r="EU1335" s="71"/>
      <c r="EW1335" s="53"/>
      <c r="EX1335" s="71"/>
      <c r="EY1335" s="71"/>
      <c r="FA1335" s="61"/>
      <c r="FB1335" s="61"/>
      <c r="FL1335" s="53"/>
      <c r="FM1335" s="57"/>
      <c r="FN1335" s="53"/>
      <c r="FO1335" s="54"/>
      <c r="FQ1335" s="54"/>
      <c r="GM1335" s="61"/>
    </row>
    <row r="1336" spans="125:195" x14ac:dyDescent="0.25">
      <c r="DU1336" s="59"/>
      <c r="DZ1336" s="53"/>
      <c r="EC1336" s="54"/>
      <c r="ED1336" s="54"/>
      <c r="EE1336" s="54"/>
      <c r="EG1336" s="53"/>
      <c r="EH1336" s="60"/>
      <c r="EI1336" s="53"/>
      <c r="EJ1336" s="53"/>
      <c r="EL1336" s="55"/>
      <c r="EN1336" s="74"/>
      <c r="EQ1336" s="68"/>
      <c r="ER1336" s="70"/>
      <c r="ES1336" s="61"/>
      <c r="ET1336" s="71"/>
      <c r="EU1336" s="71"/>
      <c r="EW1336" s="53"/>
      <c r="EX1336" s="71"/>
      <c r="EY1336" s="71"/>
      <c r="FA1336" s="61"/>
      <c r="FB1336" s="61"/>
      <c r="FL1336" s="53"/>
      <c r="FM1336" s="57"/>
      <c r="FN1336" s="53"/>
      <c r="FO1336" s="54"/>
      <c r="FQ1336" s="54"/>
      <c r="GM1336" s="61"/>
    </row>
    <row r="1337" spans="125:195" x14ac:dyDescent="0.25">
      <c r="DU1337" s="59"/>
      <c r="DZ1337" s="53"/>
      <c r="EC1337" s="54"/>
      <c r="ED1337" s="54"/>
      <c r="EE1337" s="54"/>
      <c r="EG1337" s="53"/>
      <c r="EH1337" s="60"/>
      <c r="EI1337" s="53"/>
      <c r="EJ1337" s="53"/>
      <c r="EL1337" s="55"/>
      <c r="EN1337" s="74"/>
      <c r="EQ1337" s="68"/>
      <c r="ER1337" s="70"/>
      <c r="ES1337" s="61"/>
      <c r="ET1337" s="71"/>
      <c r="EU1337" s="71"/>
      <c r="EW1337" s="53"/>
      <c r="EX1337" s="71"/>
      <c r="EY1337" s="71"/>
      <c r="FA1337" s="61"/>
      <c r="FB1337" s="61"/>
      <c r="FL1337" s="53"/>
      <c r="FM1337" s="57"/>
      <c r="FN1337" s="53"/>
      <c r="FO1337" s="54"/>
      <c r="FQ1337" s="54"/>
      <c r="GM1337" s="61"/>
    </row>
    <row r="1338" spans="125:195" x14ac:dyDescent="0.25">
      <c r="DU1338" s="59"/>
      <c r="DZ1338" s="53"/>
      <c r="EC1338" s="54"/>
      <c r="ED1338" s="54"/>
      <c r="EE1338" s="54"/>
      <c r="EG1338" s="53"/>
      <c r="EH1338" s="60"/>
      <c r="EI1338" s="53"/>
      <c r="EJ1338" s="53"/>
      <c r="EL1338" s="55"/>
      <c r="EN1338" s="74"/>
      <c r="EQ1338" s="68"/>
      <c r="ER1338" s="70"/>
      <c r="ES1338" s="61"/>
      <c r="ET1338" s="71"/>
      <c r="EU1338" s="71"/>
      <c r="EW1338" s="53"/>
      <c r="EX1338" s="71"/>
      <c r="EY1338" s="71"/>
      <c r="FA1338" s="61"/>
      <c r="FB1338" s="61"/>
      <c r="FL1338" s="53"/>
      <c r="FM1338" s="57"/>
      <c r="FN1338" s="53"/>
      <c r="FO1338" s="54"/>
      <c r="FQ1338" s="54"/>
      <c r="GM1338" s="61"/>
    </row>
    <row r="1339" spans="125:195" x14ac:dyDescent="0.25">
      <c r="DU1339" s="59"/>
      <c r="DZ1339" s="53"/>
      <c r="EC1339" s="54"/>
      <c r="ED1339" s="54"/>
      <c r="EE1339" s="54"/>
      <c r="EG1339" s="53"/>
      <c r="EH1339" s="60"/>
      <c r="EI1339" s="53"/>
      <c r="EJ1339" s="53"/>
      <c r="EL1339" s="55"/>
      <c r="EN1339" s="74"/>
      <c r="EQ1339" s="68"/>
      <c r="ER1339" s="70"/>
      <c r="ES1339" s="61"/>
      <c r="ET1339" s="71"/>
      <c r="EU1339" s="71"/>
      <c r="EW1339" s="53"/>
      <c r="EX1339" s="71"/>
      <c r="EY1339" s="71"/>
      <c r="FA1339" s="61"/>
      <c r="FB1339" s="61"/>
      <c r="FL1339" s="53"/>
      <c r="FM1339" s="57"/>
      <c r="FN1339" s="53"/>
      <c r="FO1339" s="54"/>
      <c r="FQ1339" s="54"/>
      <c r="GM1339" s="61"/>
    </row>
    <row r="1340" spans="125:195" x14ac:dyDescent="0.25">
      <c r="DU1340" s="59"/>
      <c r="DZ1340" s="53"/>
      <c r="EC1340" s="54"/>
      <c r="ED1340" s="54"/>
      <c r="EE1340" s="54"/>
      <c r="EG1340" s="53"/>
      <c r="EH1340" s="60"/>
      <c r="EI1340" s="53"/>
      <c r="EJ1340" s="53"/>
      <c r="EL1340" s="55"/>
      <c r="EN1340" s="74"/>
      <c r="EQ1340" s="68"/>
      <c r="ER1340" s="70"/>
      <c r="ES1340" s="61"/>
      <c r="ET1340" s="71"/>
      <c r="EU1340" s="71"/>
      <c r="EW1340" s="53"/>
      <c r="EX1340" s="71"/>
      <c r="EY1340" s="71"/>
      <c r="FA1340" s="61"/>
      <c r="FB1340" s="61"/>
      <c r="FL1340" s="53"/>
      <c r="FM1340" s="57"/>
      <c r="FN1340" s="53"/>
      <c r="FO1340" s="54"/>
      <c r="FQ1340" s="54"/>
      <c r="GM1340" s="61"/>
    </row>
    <row r="1341" spans="125:195" x14ac:dyDescent="0.25">
      <c r="DU1341" s="59"/>
      <c r="DZ1341" s="53"/>
      <c r="EC1341" s="54"/>
      <c r="ED1341" s="54"/>
      <c r="EE1341" s="54"/>
      <c r="EG1341" s="53"/>
      <c r="EH1341" s="60"/>
      <c r="EI1341" s="53"/>
      <c r="EJ1341" s="53"/>
      <c r="EL1341" s="55"/>
      <c r="EN1341" s="74"/>
      <c r="EQ1341" s="68"/>
      <c r="ER1341" s="70"/>
      <c r="ES1341" s="61"/>
      <c r="ET1341" s="71"/>
      <c r="EU1341" s="71"/>
      <c r="EW1341" s="53"/>
      <c r="EX1341" s="71"/>
      <c r="EY1341" s="71"/>
      <c r="FA1341" s="61"/>
      <c r="FB1341" s="61"/>
      <c r="FL1341" s="53"/>
      <c r="FM1341" s="57"/>
      <c r="FN1341" s="53"/>
      <c r="FO1341" s="54"/>
      <c r="FQ1341" s="54"/>
      <c r="GM1341" s="61"/>
    </row>
    <row r="1342" spans="125:195" x14ac:dyDescent="0.25">
      <c r="DU1342" s="59"/>
      <c r="DZ1342" s="53"/>
      <c r="EC1342" s="54"/>
      <c r="ED1342" s="54"/>
      <c r="EE1342" s="54"/>
      <c r="EG1342" s="53"/>
      <c r="EH1342" s="60"/>
      <c r="EI1342" s="53"/>
      <c r="EJ1342" s="53"/>
      <c r="EL1342" s="55"/>
      <c r="EN1342" s="74"/>
      <c r="EQ1342" s="68"/>
      <c r="ER1342" s="70"/>
      <c r="ES1342" s="61"/>
      <c r="ET1342" s="71"/>
      <c r="EU1342" s="71"/>
      <c r="EW1342" s="53"/>
      <c r="EX1342" s="71"/>
      <c r="EY1342" s="71"/>
      <c r="FA1342" s="61"/>
      <c r="FB1342" s="61"/>
      <c r="FL1342" s="53"/>
      <c r="FM1342" s="57"/>
      <c r="FN1342" s="53"/>
      <c r="FO1342" s="54"/>
      <c r="FQ1342" s="54"/>
      <c r="GM1342" s="61"/>
    </row>
    <row r="1343" spans="125:195" x14ac:dyDescent="0.25">
      <c r="DU1343" s="59"/>
      <c r="DZ1343" s="53"/>
      <c r="EC1343" s="54"/>
      <c r="ED1343" s="54"/>
      <c r="EE1343" s="54"/>
      <c r="EG1343" s="53"/>
      <c r="EH1343" s="60"/>
      <c r="EI1343" s="53"/>
      <c r="EJ1343" s="53"/>
      <c r="EL1343" s="55"/>
      <c r="EN1343" s="74"/>
      <c r="EQ1343" s="68"/>
      <c r="ER1343" s="70"/>
      <c r="ES1343" s="61"/>
      <c r="ET1343" s="71"/>
      <c r="EU1343" s="71"/>
      <c r="EW1343" s="53"/>
      <c r="EX1343" s="71"/>
      <c r="EY1343" s="71"/>
      <c r="FA1343" s="61"/>
      <c r="FB1343" s="61"/>
      <c r="FL1343" s="53"/>
      <c r="FM1343" s="57"/>
      <c r="FN1343" s="53"/>
      <c r="FO1343" s="54"/>
      <c r="FQ1343" s="54"/>
      <c r="GM1343" s="61"/>
    </row>
    <row r="1344" spans="125:195" x14ac:dyDescent="0.25">
      <c r="DU1344" s="59"/>
      <c r="DZ1344" s="53"/>
      <c r="EC1344" s="54"/>
      <c r="ED1344" s="54"/>
      <c r="EE1344" s="54"/>
      <c r="EG1344" s="53"/>
      <c r="EH1344" s="60"/>
      <c r="EI1344" s="53"/>
      <c r="EJ1344" s="53"/>
      <c r="EL1344" s="55"/>
      <c r="EN1344" s="74"/>
      <c r="EQ1344" s="68"/>
      <c r="ER1344" s="70"/>
      <c r="ES1344" s="61"/>
      <c r="ET1344" s="71"/>
      <c r="EU1344" s="71"/>
      <c r="EW1344" s="53"/>
      <c r="EX1344" s="71"/>
      <c r="EY1344" s="71"/>
      <c r="FA1344" s="61"/>
      <c r="FB1344" s="61"/>
      <c r="FL1344" s="53"/>
      <c r="FM1344" s="57"/>
      <c r="FN1344" s="53"/>
      <c r="FO1344" s="54"/>
      <c r="FQ1344" s="54"/>
      <c r="GM1344" s="61"/>
    </row>
    <row r="1345" spans="125:195" x14ac:dyDescent="0.25">
      <c r="DU1345" s="59"/>
      <c r="DZ1345" s="53"/>
      <c r="EC1345" s="54"/>
      <c r="ED1345" s="54"/>
      <c r="EE1345" s="54"/>
      <c r="EG1345" s="53"/>
      <c r="EH1345" s="60"/>
      <c r="EI1345" s="53"/>
      <c r="EJ1345" s="53"/>
      <c r="EL1345" s="55"/>
      <c r="EN1345" s="74"/>
      <c r="EQ1345" s="68"/>
      <c r="ER1345" s="70"/>
      <c r="ES1345" s="61"/>
      <c r="ET1345" s="71"/>
      <c r="EU1345" s="71"/>
      <c r="EW1345" s="53"/>
      <c r="EX1345" s="71"/>
      <c r="EY1345" s="71"/>
      <c r="FA1345" s="61"/>
      <c r="FB1345" s="61"/>
      <c r="FL1345" s="53"/>
      <c r="FM1345" s="57"/>
      <c r="FN1345" s="53"/>
      <c r="FO1345" s="54"/>
      <c r="FQ1345" s="54"/>
      <c r="GM1345" s="61"/>
    </row>
    <row r="1346" spans="125:195" x14ac:dyDescent="0.25">
      <c r="DU1346" s="59"/>
      <c r="DZ1346" s="53"/>
      <c r="EC1346" s="54"/>
      <c r="ED1346" s="54"/>
      <c r="EE1346" s="54"/>
      <c r="EG1346" s="53"/>
      <c r="EH1346" s="60"/>
      <c r="EI1346" s="53"/>
      <c r="EJ1346" s="53"/>
      <c r="EL1346" s="55"/>
      <c r="EN1346" s="74"/>
      <c r="EQ1346" s="68"/>
      <c r="ER1346" s="70"/>
      <c r="ES1346" s="61"/>
      <c r="ET1346" s="71"/>
      <c r="EU1346" s="71"/>
      <c r="EW1346" s="53"/>
      <c r="EX1346" s="71"/>
      <c r="EY1346" s="71"/>
      <c r="FA1346" s="61"/>
      <c r="FB1346" s="61"/>
      <c r="FL1346" s="53"/>
      <c r="FM1346" s="57"/>
      <c r="FN1346" s="53"/>
      <c r="FO1346" s="54"/>
      <c r="FQ1346" s="54"/>
      <c r="GM1346" s="61"/>
    </row>
    <row r="1347" spans="125:195" x14ac:dyDescent="0.25">
      <c r="DU1347" s="59"/>
      <c r="DZ1347" s="53"/>
      <c r="EC1347" s="54"/>
      <c r="ED1347" s="54"/>
      <c r="EE1347" s="54"/>
      <c r="EG1347" s="53"/>
      <c r="EH1347" s="60"/>
      <c r="EI1347" s="53"/>
      <c r="EJ1347" s="53"/>
      <c r="EL1347" s="55"/>
      <c r="EN1347" s="74"/>
      <c r="EQ1347" s="68"/>
      <c r="ER1347" s="70"/>
      <c r="ES1347" s="61"/>
      <c r="ET1347" s="71"/>
      <c r="EU1347" s="71"/>
      <c r="EW1347" s="53"/>
      <c r="EX1347" s="71"/>
      <c r="EY1347" s="71"/>
      <c r="FA1347" s="61"/>
      <c r="FB1347" s="61"/>
      <c r="FL1347" s="53"/>
      <c r="FM1347" s="57"/>
      <c r="FN1347" s="53"/>
      <c r="FO1347" s="54"/>
      <c r="FQ1347" s="54"/>
      <c r="GM1347" s="61"/>
    </row>
    <row r="1348" spans="125:195" x14ac:dyDescent="0.25">
      <c r="DU1348" s="59"/>
      <c r="DZ1348" s="53"/>
      <c r="EC1348" s="54"/>
      <c r="ED1348" s="54"/>
      <c r="EE1348" s="54"/>
      <c r="EG1348" s="53"/>
      <c r="EH1348" s="60"/>
      <c r="EI1348" s="53"/>
      <c r="EJ1348" s="53"/>
      <c r="EL1348" s="55"/>
      <c r="EN1348" s="74"/>
      <c r="EQ1348" s="68"/>
      <c r="ER1348" s="70"/>
      <c r="ES1348" s="61"/>
      <c r="ET1348" s="71"/>
      <c r="EU1348" s="71"/>
      <c r="EW1348" s="53"/>
      <c r="EX1348" s="71"/>
      <c r="EY1348" s="71"/>
      <c r="FA1348" s="61"/>
      <c r="FB1348" s="61"/>
      <c r="FL1348" s="53"/>
      <c r="FM1348" s="57"/>
      <c r="FN1348" s="53"/>
      <c r="FO1348" s="54"/>
      <c r="FQ1348" s="54"/>
      <c r="GM1348" s="61"/>
    </row>
    <row r="1349" spans="125:195" x14ac:dyDescent="0.25">
      <c r="DU1349" s="59"/>
      <c r="DZ1349" s="53"/>
      <c r="EC1349" s="54"/>
      <c r="ED1349" s="54"/>
      <c r="EE1349" s="54"/>
      <c r="EG1349" s="53"/>
      <c r="EH1349" s="60"/>
      <c r="EI1349" s="53"/>
      <c r="EJ1349" s="53"/>
      <c r="EL1349" s="55"/>
      <c r="EN1349" s="74"/>
      <c r="EQ1349" s="68"/>
      <c r="ER1349" s="70"/>
      <c r="ES1349" s="61"/>
      <c r="ET1349" s="71"/>
      <c r="EU1349" s="71"/>
      <c r="EW1349" s="53"/>
      <c r="EX1349" s="71"/>
      <c r="EY1349" s="71"/>
      <c r="FA1349" s="61"/>
      <c r="FB1349" s="61"/>
      <c r="FL1349" s="53"/>
      <c r="FM1349" s="57"/>
      <c r="FN1349" s="53"/>
      <c r="FO1349" s="54"/>
      <c r="FQ1349" s="54"/>
      <c r="GM1349" s="61"/>
    </row>
    <row r="1350" spans="125:195" x14ac:dyDescent="0.25">
      <c r="DU1350" s="59"/>
      <c r="DZ1350" s="53"/>
      <c r="EC1350" s="54"/>
      <c r="ED1350" s="54"/>
      <c r="EE1350" s="54"/>
      <c r="EG1350" s="53"/>
      <c r="EH1350" s="60"/>
      <c r="EI1350" s="53"/>
      <c r="EJ1350" s="53"/>
      <c r="EL1350" s="55"/>
      <c r="EN1350" s="74"/>
      <c r="EQ1350" s="68"/>
      <c r="ER1350" s="70"/>
      <c r="ES1350" s="61"/>
      <c r="ET1350" s="71"/>
      <c r="EU1350" s="71"/>
      <c r="EW1350" s="53"/>
      <c r="EX1350" s="71"/>
      <c r="EY1350" s="71"/>
      <c r="FA1350" s="61"/>
      <c r="FB1350" s="61"/>
      <c r="FL1350" s="53"/>
      <c r="FM1350" s="57"/>
      <c r="FN1350" s="53"/>
      <c r="FO1350" s="54"/>
      <c r="FQ1350" s="54"/>
      <c r="GM1350" s="61"/>
    </row>
    <row r="1351" spans="125:195" x14ac:dyDescent="0.25">
      <c r="DU1351" s="59"/>
      <c r="DZ1351" s="53"/>
      <c r="EC1351" s="54"/>
      <c r="ED1351" s="54"/>
      <c r="EE1351" s="54"/>
      <c r="EG1351" s="53"/>
      <c r="EH1351" s="60"/>
      <c r="EI1351" s="53"/>
      <c r="EJ1351" s="53"/>
      <c r="EL1351" s="55"/>
      <c r="EN1351" s="74"/>
      <c r="EQ1351" s="68"/>
      <c r="ER1351" s="70"/>
      <c r="ES1351" s="61"/>
      <c r="ET1351" s="71"/>
      <c r="EU1351" s="71"/>
      <c r="EW1351" s="53"/>
      <c r="EX1351" s="71"/>
      <c r="EY1351" s="71"/>
      <c r="FA1351" s="61"/>
      <c r="FB1351" s="61"/>
      <c r="FL1351" s="53"/>
      <c r="FM1351" s="57"/>
      <c r="FN1351" s="53"/>
      <c r="FO1351" s="54"/>
      <c r="FQ1351" s="54"/>
      <c r="GM1351" s="61"/>
    </row>
    <row r="1352" spans="125:195" x14ac:dyDescent="0.25">
      <c r="DU1352" s="59"/>
      <c r="DZ1352" s="53"/>
      <c r="EC1352" s="54"/>
      <c r="ED1352" s="54"/>
      <c r="EE1352" s="54"/>
      <c r="EG1352" s="53"/>
      <c r="EH1352" s="60"/>
      <c r="EI1352" s="53"/>
      <c r="EJ1352" s="53"/>
      <c r="EL1352" s="55"/>
      <c r="EN1352" s="74"/>
      <c r="EQ1352" s="68"/>
      <c r="ER1352" s="70"/>
      <c r="ES1352" s="61"/>
      <c r="ET1352" s="71"/>
      <c r="EU1352" s="71"/>
      <c r="EW1352" s="53"/>
      <c r="EX1352" s="71"/>
      <c r="EY1352" s="71"/>
      <c r="FA1352" s="61"/>
      <c r="FB1352" s="61"/>
      <c r="FL1352" s="53"/>
      <c r="FM1352" s="57"/>
      <c r="FN1352" s="53"/>
      <c r="FO1352" s="54"/>
      <c r="FQ1352" s="54"/>
      <c r="GM1352" s="61"/>
    </row>
    <row r="1353" spans="125:195" x14ac:dyDescent="0.25">
      <c r="DU1353" s="59"/>
      <c r="DZ1353" s="53"/>
      <c r="EC1353" s="54"/>
      <c r="ED1353" s="54"/>
      <c r="EE1353" s="54"/>
      <c r="EG1353" s="53"/>
      <c r="EH1353" s="60"/>
      <c r="EI1353" s="53"/>
      <c r="EJ1353" s="53"/>
      <c r="EL1353" s="55"/>
      <c r="EN1353" s="74"/>
      <c r="EQ1353" s="68"/>
      <c r="ER1353" s="70"/>
      <c r="ES1353" s="61"/>
      <c r="ET1353" s="71"/>
      <c r="EU1353" s="71"/>
      <c r="EW1353" s="53"/>
      <c r="EX1353" s="71"/>
      <c r="EY1353" s="71"/>
      <c r="FA1353" s="61"/>
      <c r="FB1353" s="61"/>
      <c r="FL1353" s="53"/>
      <c r="FM1353" s="57"/>
      <c r="FN1353" s="53"/>
      <c r="FO1353" s="54"/>
      <c r="FQ1353" s="54"/>
      <c r="GM1353" s="61"/>
    </row>
    <row r="1354" spans="125:195" x14ac:dyDescent="0.25">
      <c r="DU1354" s="59"/>
      <c r="DZ1354" s="53"/>
      <c r="EC1354" s="54"/>
      <c r="ED1354" s="54"/>
      <c r="EE1354" s="54"/>
      <c r="EG1354" s="53"/>
      <c r="EH1354" s="60"/>
      <c r="EI1354" s="53"/>
      <c r="EJ1354" s="53"/>
      <c r="EL1354" s="55"/>
      <c r="EN1354" s="74"/>
      <c r="EQ1354" s="68"/>
      <c r="ER1354" s="70"/>
      <c r="ES1354" s="61"/>
      <c r="ET1354" s="71"/>
      <c r="EU1354" s="71"/>
      <c r="EW1354" s="53"/>
      <c r="EX1354" s="71"/>
      <c r="EY1354" s="71"/>
      <c r="FA1354" s="61"/>
      <c r="FB1354" s="61"/>
      <c r="FL1354" s="53"/>
      <c r="FM1354" s="57"/>
      <c r="FN1354" s="53"/>
      <c r="FO1354" s="54"/>
      <c r="FQ1354" s="54"/>
      <c r="GM1354" s="61"/>
    </row>
    <row r="1355" spans="125:195" x14ac:dyDescent="0.25">
      <c r="DU1355" s="59"/>
      <c r="DZ1355" s="53"/>
      <c r="EC1355" s="54"/>
      <c r="ED1355" s="54"/>
      <c r="EE1355" s="54"/>
      <c r="EG1355" s="53"/>
      <c r="EH1355" s="60"/>
      <c r="EI1355" s="53"/>
      <c r="EJ1355" s="53"/>
      <c r="EL1355" s="55"/>
      <c r="EN1355" s="74"/>
      <c r="EQ1355" s="68"/>
      <c r="ER1355" s="70"/>
      <c r="ES1355" s="61"/>
      <c r="ET1355" s="71"/>
      <c r="EU1355" s="71"/>
      <c r="EW1355" s="53"/>
      <c r="EX1355" s="71"/>
      <c r="EY1355" s="71"/>
      <c r="FA1355" s="61"/>
      <c r="FB1355" s="61"/>
      <c r="FL1355" s="53"/>
      <c r="FM1355" s="57"/>
      <c r="FN1355" s="53"/>
      <c r="FO1355" s="54"/>
      <c r="FQ1355" s="54"/>
      <c r="GM1355" s="61"/>
    </row>
    <row r="1356" spans="125:195" x14ac:dyDescent="0.25">
      <c r="DU1356" s="59"/>
      <c r="DZ1356" s="53"/>
      <c r="EC1356" s="54"/>
      <c r="ED1356" s="54"/>
      <c r="EE1356" s="54"/>
      <c r="EG1356" s="53"/>
      <c r="EH1356" s="60"/>
      <c r="EI1356" s="53"/>
      <c r="EJ1356" s="53"/>
      <c r="EL1356" s="55"/>
      <c r="EN1356" s="74"/>
      <c r="EQ1356" s="68"/>
      <c r="ER1356" s="70"/>
      <c r="ES1356" s="61"/>
      <c r="ET1356" s="71"/>
      <c r="EU1356" s="71"/>
      <c r="EW1356" s="53"/>
      <c r="EX1356" s="71"/>
      <c r="EY1356" s="71"/>
      <c r="FA1356" s="61"/>
      <c r="FB1356" s="61"/>
      <c r="FL1356" s="53"/>
      <c r="FM1356" s="57"/>
      <c r="FN1356" s="53"/>
      <c r="FO1356" s="54"/>
      <c r="FQ1356" s="54"/>
      <c r="GM1356" s="61"/>
    </row>
    <row r="1357" spans="125:195" x14ac:dyDescent="0.25">
      <c r="DU1357" s="59"/>
      <c r="DZ1357" s="53"/>
      <c r="EC1357" s="54"/>
      <c r="ED1357" s="54"/>
      <c r="EE1357" s="54"/>
      <c r="EG1357" s="53"/>
      <c r="EH1357" s="60"/>
      <c r="EI1357" s="53"/>
      <c r="EJ1357" s="53"/>
      <c r="EL1357" s="55"/>
      <c r="EN1357" s="74"/>
      <c r="EQ1357" s="68"/>
      <c r="ER1357" s="70"/>
      <c r="ES1357" s="61"/>
      <c r="ET1357" s="71"/>
      <c r="EU1357" s="71"/>
      <c r="EW1357" s="53"/>
      <c r="EX1357" s="71"/>
      <c r="EY1357" s="71"/>
      <c r="FA1357" s="61"/>
      <c r="FB1357" s="61"/>
      <c r="FL1357" s="53"/>
      <c r="FM1357" s="57"/>
      <c r="FN1357" s="53"/>
      <c r="FO1357" s="54"/>
      <c r="FQ1357" s="54"/>
      <c r="GM1357" s="61"/>
    </row>
    <row r="1358" spans="125:195" x14ac:dyDescent="0.25">
      <c r="DU1358" s="59"/>
      <c r="DZ1358" s="53"/>
      <c r="EC1358" s="54"/>
      <c r="ED1358" s="54"/>
      <c r="EE1358" s="54"/>
      <c r="EG1358" s="53"/>
      <c r="EH1358" s="60"/>
      <c r="EI1358" s="53"/>
      <c r="EJ1358" s="53"/>
      <c r="EL1358" s="55"/>
      <c r="EN1358" s="74"/>
      <c r="EQ1358" s="68"/>
      <c r="ER1358" s="70"/>
      <c r="ES1358" s="61"/>
      <c r="ET1358" s="71"/>
      <c r="EU1358" s="71"/>
      <c r="EW1358" s="53"/>
      <c r="EX1358" s="71"/>
      <c r="EY1358" s="71"/>
      <c r="FA1358" s="61"/>
      <c r="FB1358" s="61"/>
      <c r="FL1358" s="53"/>
      <c r="FM1358" s="57"/>
      <c r="FN1358" s="53"/>
      <c r="FO1358" s="54"/>
      <c r="FQ1358" s="54"/>
      <c r="GM1358" s="61"/>
    </row>
    <row r="1359" spans="125:195" x14ac:dyDescent="0.25">
      <c r="DU1359" s="59"/>
      <c r="DZ1359" s="53"/>
      <c r="EC1359" s="54"/>
      <c r="ED1359" s="54"/>
      <c r="EE1359" s="54"/>
      <c r="EG1359" s="53"/>
      <c r="EH1359" s="60"/>
      <c r="EI1359" s="53"/>
      <c r="EJ1359" s="53"/>
      <c r="EL1359" s="55"/>
      <c r="EN1359" s="74"/>
      <c r="EQ1359" s="68"/>
      <c r="ER1359" s="70"/>
      <c r="ES1359" s="61"/>
      <c r="ET1359" s="71"/>
      <c r="EU1359" s="71"/>
      <c r="EX1359" s="53"/>
      <c r="EY1359" s="53"/>
      <c r="FA1359" s="61"/>
      <c r="FB1359" s="61"/>
      <c r="FL1359" s="53"/>
      <c r="FM1359" s="57"/>
      <c r="FN1359" s="53"/>
      <c r="FO1359" s="54"/>
      <c r="FQ1359" s="54"/>
      <c r="GM1359" s="61"/>
    </row>
    <row r="1360" spans="125:195" x14ac:dyDescent="0.25">
      <c r="DU1360" s="59"/>
      <c r="DZ1360" s="53"/>
      <c r="EC1360" s="54"/>
      <c r="ED1360" s="54"/>
      <c r="EE1360" s="54"/>
      <c r="EG1360" s="53"/>
      <c r="EH1360" s="60"/>
      <c r="EI1360" s="53"/>
      <c r="EJ1360" s="53"/>
      <c r="EL1360" s="55"/>
      <c r="EN1360" s="74"/>
      <c r="EQ1360" s="68"/>
      <c r="EX1360" s="68"/>
      <c r="EY1360" s="68"/>
      <c r="FA1360" s="61"/>
      <c r="FB1360" s="61"/>
      <c r="FI1360" s="61"/>
      <c r="FJ1360" s="61"/>
      <c r="FK1360" s="71"/>
      <c r="FL1360" s="53"/>
      <c r="FM1360" s="57"/>
      <c r="FN1360" s="53"/>
      <c r="FO1360" s="54"/>
      <c r="FQ1360" s="54"/>
      <c r="GM1360" s="61"/>
    </row>
    <row r="1361" spans="125:195" x14ac:dyDescent="0.25">
      <c r="DU1361" s="59"/>
      <c r="DZ1361" s="53"/>
      <c r="EC1361" s="54"/>
      <c r="ED1361" s="54"/>
      <c r="EE1361" s="54"/>
      <c r="EG1361" s="53"/>
      <c r="EH1361" s="60"/>
      <c r="EI1361" s="53"/>
      <c r="EJ1361" s="53"/>
      <c r="EL1361" s="55"/>
      <c r="EN1361" s="74"/>
      <c r="EQ1361" s="68"/>
      <c r="EX1361" s="68"/>
      <c r="EY1361" s="68"/>
      <c r="FA1361" s="61"/>
      <c r="FB1361" s="61"/>
      <c r="FI1361" s="61"/>
      <c r="FJ1361" s="61"/>
      <c r="FK1361" s="71"/>
      <c r="FL1361" s="53"/>
      <c r="FM1361" s="57"/>
      <c r="FN1361" s="53"/>
      <c r="FO1361" s="54"/>
      <c r="FQ1361" s="54"/>
      <c r="GM1361" s="61"/>
    </row>
    <row r="1362" spans="125:195" x14ac:dyDescent="0.25">
      <c r="DU1362" s="59"/>
      <c r="DZ1362" s="53"/>
      <c r="EC1362" s="54"/>
      <c r="ED1362" s="54"/>
      <c r="EE1362" s="54"/>
      <c r="EG1362" s="53"/>
      <c r="EH1362" s="60"/>
      <c r="EI1362" s="53"/>
      <c r="EJ1362" s="53"/>
      <c r="EL1362" s="55"/>
      <c r="EN1362" s="74"/>
      <c r="EQ1362" s="68"/>
      <c r="EX1362" s="68"/>
      <c r="EY1362" s="68"/>
      <c r="FA1362" s="61"/>
      <c r="FB1362" s="61"/>
      <c r="FI1362" s="61"/>
      <c r="FJ1362" s="61"/>
      <c r="FK1362" s="71"/>
      <c r="FL1362" s="53"/>
      <c r="FM1362" s="57"/>
      <c r="FN1362" s="53"/>
      <c r="FO1362" s="54"/>
      <c r="FQ1362" s="54"/>
      <c r="GM1362" s="61"/>
    </row>
    <row r="1363" spans="125:195" x14ac:dyDescent="0.25">
      <c r="DU1363" s="59"/>
      <c r="DZ1363" s="53"/>
      <c r="EC1363" s="54"/>
      <c r="ED1363" s="54"/>
      <c r="EE1363" s="54"/>
      <c r="EG1363" s="53"/>
      <c r="EH1363" s="60"/>
      <c r="EI1363" s="53"/>
      <c r="EJ1363" s="53"/>
      <c r="EL1363" s="55"/>
      <c r="EN1363" s="74"/>
      <c r="EQ1363" s="68"/>
      <c r="EX1363" s="68"/>
      <c r="EY1363" s="68"/>
      <c r="FA1363" s="61"/>
      <c r="FB1363" s="61"/>
      <c r="FI1363" s="61"/>
      <c r="FJ1363" s="61"/>
      <c r="FK1363" s="71"/>
      <c r="FL1363" s="53"/>
      <c r="FM1363" s="57"/>
      <c r="FN1363" s="53"/>
      <c r="FO1363" s="54"/>
      <c r="FQ1363" s="54"/>
      <c r="GM1363" s="61"/>
    </row>
    <row r="1364" spans="125:195" x14ac:dyDescent="0.25">
      <c r="DU1364" s="59"/>
      <c r="DZ1364" s="53"/>
      <c r="EC1364" s="54"/>
      <c r="ED1364" s="54"/>
      <c r="EE1364" s="54"/>
      <c r="EG1364" s="53"/>
      <c r="EH1364" s="60"/>
      <c r="EI1364" s="53"/>
      <c r="EJ1364" s="53"/>
      <c r="EL1364" s="55"/>
      <c r="EN1364" s="74"/>
      <c r="EQ1364" s="68"/>
      <c r="EX1364" s="68"/>
      <c r="EY1364" s="68"/>
      <c r="FA1364" s="61"/>
      <c r="FB1364" s="61"/>
      <c r="FI1364" s="61"/>
      <c r="FJ1364" s="61"/>
      <c r="FK1364" s="71"/>
      <c r="FL1364" s="53"/>
      <c r="FM1364" s="57"/>
      <c r="FN1364" s="53"/>
      <c r="FO1364" s="54"/>
      <c r="FQ1364" s="54"/>
      <c r="GM1364" s="61"/>
    </row>
    <row r="1365" spans="125:195" x14ac:dyDescent="0.25">
      <c r="DU1365" s="59"/>
      <c r="DZ1365" s="53"/>
      <c r="EC1365" s="54"/>
      <c r="ED1365" s="54"/>
      <c r="EE1365" s="54"/>
      <c r="EG1365" s="53"/>
      <c r="EH1365" s="60"/>
      <c r="EI1365" s="53"/>
      <c r="EJ1365" s="53"/>
      <c r="EL1365" s="55"/>
      <c r="EN1365" s="74"/>
      <c r="EQ1365" s="68"/>
      <c r="EX1365" s="68"/>
      <c r="EY1365" s="68"/>
      <c r="FA1365" s="61"/>
      <c r="FB1365" s="61"/>
      <c r="FI1365" s="61"/>
      <c r="FJ1365" s="61"/>
      <c r="FK1365" s="71"/>
      <c r="FL1365" s="53"/>
      <c r="FM1365" s="57"/>
      <c r="FN1365" s="53"/>
      <c r="FO1365" s="54"/>
      <c r="FQ1365" s="54"/>
      <c r="GM1365" s="61"/>
    </row>
    <row r="1366" spans="125:195" x14ac:dyDescent="0.25">
      <c r="DU1366" s="59"/>
      <c r="DZ1366" s="53"/>
      <c r="EC1366" s="54"/>
      <c r="ED1366" s="54"/>
      <c r="EE1366" s="54"/>
      <c r="EG1366" s="53"/>
      <c r="EH1366" s="60"/>
      <c r="EI1366" s="53"/>
      <c r="EJ1366" s="53"/>
      <c r="EL1366" s="55"/>
      <c r="EN1366" s="74"/>
      <c r="EQ1366" s="68"/>
      <c r="EX1366" s="68"/>
      <c r="EY1366" s="68"/>
      <c r="FA1366" s="61"/>
      <c r="FB1366" s="61"/>
      <c r="FI1366" s="61"/>
      <c r="FJ1366" s="61"/>
      <c r="FK1366" s="71"/>
      <c r="FL1366" s="53"/>
      <c r="FM1366" s="57"/>
      <c r="FN1366" s="53"/>
      <c r="FO1366" s="54"/>
      <c r="FQ1366" s="54"/>
      <c r="GM1366" s="61"/>
    </row>
    <row r="1367" spans="125:195" x14ac:dyDescent="0.25">
      <c r="DU1367" s="59"/>
      <c r="DZ1367" s="53"/>
      <c r="EC1367" s="54"/>
      <c r="ED1367" s="54"/>
      <c r="EE1367" s="54"/>
      <c r="EG1367" s="53"/>
      <c r="EH1367" s="60"/>
      <c r="EI1367" s="53"/>
      <c r="EJ1367" s="53"/>
      <c r="EL1367" s="55"/>
      <c r="EN1367" s="74"/>
      <c r="EQ1367" s="68"/>
      <c r="EX1367" s="68"/>
      <c r="EY1367" s="68"/>
      <c r="FA1367" s="61"/>
      <c r="FB1367" s="61"/>
      <c r="FI1367" s="61"/>
      <c r="FJ1367" s="61"/>
      <c r="FK1367" s="71"/>
      <c r="FL1367" s="53"/>
      <c r="FM1367" s="57"/>
      <c r="FN1367" s="53"/>
      <c r="FO1367" s="54"/>
      <c r="FQ1367" s="54"/>
      <c r="GM1367" s="61"/>
    </row>
    <row r="1368" spans="125:195" x14ac:dyDescent="0.25">
      <c r="DU1368" s="59"/>
      <c r="DZ1368" s="53"/>
      <c r="EC1368" s="54"/>
      <c r="ED1368" s="54"/>
      <c r="EE1368" s="54"/>
      <c r="EG1368" s="53"/>
      <c r="EH1368" s="60"/>
      <c r="EI1368" s="53"/>
      <c r="EJ1368" s="53"/>
      <c r="EL1368" s="55"/>
      <c r="EN1368" s="74"/>
      <c r="EQ1368" s="68"/>
      <c r="EX1368" s="68"/>
      <c r="EY1368" s="68"/>
      <c r="FA1368" s="61"/>
      <c r="FB1368" s="61"/>
      <c r="FI1368" s="61"/>
      <c r="FJ1368" s="61"/>
      <c r="FK1368" s="71"/>
      <c r="FL1368" s="53"/>
      <c r="FM1368" s="57"/>
      <c r="FN1368" s="53"/>
      <c r="FO1368" s="54"/>
      <c r="FQ1368" s="54"/>
      <c r="GM1368" s="61"/>
    </row>
    <row r="1369" spans="125:195" x14ac:dyDescent="0.25">
      <c r="DU1369" s="59"/>
      <c r="DZ1369" s="53"/>
      <c r="EC1369" s="54"/>
      <c r="ED1369" s="54"/>
      <c r="EE1369" s="54"/>
      <c r="EG1369" s="53"/>
      <c r="EH1369" s="60"/>
      <c r="EI1369" s="53"/>
      <c r="EJ1369" s="53"/>
      <c r="EL1369" s="55"/>
      <c r="EN1369" s="74"/>
      <c r="EQ1369" s="68"/>
      <c r="EX1369" s="68"/>
      <c r="EY1369" s="68"/>
      <c r="FA1369" s="61"/>
      <c r="FB1369" s="61"/>
      <c r="FI1369" s="61"/>
      <c r="FJ1369" s="61"/>
      <c r="FK1369" s="71"/>
      <c r="FL1369" s="53"/>
      <c r="FM1369" s="57"/>
      <c r="FN1369" s="53"/>
      <c r="FO1369" s="54"/>
      <c r="FQ1369" s="54"/>
      <c r="GM1369" s="61"/>
    </row>
    <row r="1370" spans="125:195" x14ac:dyDescent="0.25">
      <c r="DU1370" s="59"/>
      <c r="DZ1370" s="53"/>
      <c r="EC1370" s="54"/>
      <c r="ED1370" s="54"/>
      <c r="EE1370" s="54"/>
      <c r="EG1370" s="53"/>
      <c r="EH1370" s="60"/>
      <c r="EI1370" s="53"/>
      <c r="EJ1370" s="53"/>
      <c r="EL1370" s="55"/>
      <c r="EN1370" s="74"/>
      <c r="EQ1370" s="68"/>
      <c r="EX1370" s="68"/>
      <c r="EY1370" s="68"/>
      <c r="FA1370" s="61"/>
      <c r="FB1370" s="61"/>
      <c r="FI1370" s="61"/>
      <c r="FJ1370" s="61"/>
      <c r="FK1370" s="71"/>
      <c r="FL1370" s="53"/>
      <c r="FM1370" s="57"/>
      <c r="FN1370" s="53"/>
      <c r="FO1370" s="54"/>
      <c r="FQ1370" s="54"/>
      <c r="GM1370" s="61"/>
    </row>
    <row r="1371" spans="125:195" x14ac:dyDescent="0.25">
      <c r="DU1371" s="59"/>
      <c r="DZ1371" s="53"/>
      <c r="EC1371" s="54"/>
      <c r="ED1371" s="54"/>
      <c r="EE1371" s="54"/>
      <c r="EG1371" s="53"/>
      <c r="EH1371" s="60"/>
      <c r="EI1371" s="53"/>
      <c r="EJ1371" s="53"/>
      <c r="EL1371" s="55"/>
      <c r="EN1371" s="74"/>
      <c r="EQ1371" s="68"/>
      <c r="EX1371" s="68"/>
      <c r="EY1371" s="68"/>
      <c r="FA1371" s="61"/>
      <c r="FB1371" s="61"/>
      <c r="FI1371" s="61"/>
      <c r="FJ1371" s="61"/>
      <c r="FK1371" s="71"/>
      <c r="FL1371" s="53"/>
      <c r="FM1371" s="57"/>
      <c r="FN1371" s="53"/>
      <c r="FO1371" s="54"/>
      <c r="FQ1371" s="54"/>
      <c r="GM1371" s="61"/>
    </row>
    <row r="1372" spans="125:195" x14ac:dyDescent="0.25">
      <c r="DU1372" s="59"/>
      <c r="DZ1372" s="53"/>
      <c r="EC1372" s="54"/>
      <c r="ED1372" s="54"/>
      <c r="EE1372" s="54"/>
      <c r="EG1372" s="53"/>
      <c r="EH1372" s="60"/>
      <c r="EI1372" s="53"/>
      <c r="EJ1372" s="53"/>
      <c r="EL1372" s="55"/>
      <c r="EN1372" s="74"/>
      <c r="EQ1372" s="68"/>
      <c r="EX1372" s="68"/>
      <c r="EY1372" s="68"/>
      <c r="FA1372" s="61"/>
      <c r="FB1372" s="61"/>
      <c r="FI1372" s="61"/>
      <c r="FJ1372" s="61"/>
      <c r="FK1372" s="71"/>
      <c r="FL1372" s="53"/>
      <c r="FM1372" s="57"/>
      <c r="FN1372" s="53"/>
      <c r="FO1372" s="54"/>
      <c r="FQ1372" s="54"/>
      <c r="GM1372" s="61"/>
    </row>
    <row r="1373" spans="125:195" x14ac:dyDescent="0.25">
      <c r="DU1373" s="59"/>
      <c r="DZ1373" s="53"/>
      <c r="EC1373" s="54"/>
      <c r="ED1373" s="54"/>
      <c r="EE1373" s="54"/>
      <c r="EG1373" s="53"/>
      <c r="EH1373" s="60"/>
      <c r="EI1373" s="53"/>
      <c r="EJ1373" s="53"/>
      <c r="EL1373" s="55"/>
      <c r="EN1373" s="74"/>
      <c r="EQ1373" s="68"/>
      <c r="EX1373" s="68"/>
      <c r="EY1373" s="68"/>
      <c r="FA1373" s="61"/>
      <c r="FB1373" s="61"/>
      <c r="FI1373" s="61"/>
      <c r="FJ1373" s="61"/>
      <c r="FK1373" s="71"/>
      <c r="FL1373" s="53"/>
      <c r="FM1373" s="57"/>
      <c r="FN1373" s="53"/>
      <c r="FO1373" s="54"/>
      <c r="FQ1373" s="54"/>
      <c r="GM1373" s="61"/>
    </row>
    <row r="1374" spans="125:195" x14ac:dyDescent="0.25">
      <c r="DU1374" s="59"/>
      <c r="DZ1374" s="53"/>
      <c r="EC1374" s="54"/>
      <c r="ED1374" s="54"/>
      <c r="EE1374" s="54"/>
      <c r="EG1374" s="53"/>
      <c r="EH1374" s="60"/>
      <c r="EI1374" s="53"/>
      <c r="EJ1374" s="53"/>
      <c r="EL1374" s="55"/>
      <c r="EN1374" s="74"/>
      <c r="EQ1374" s="68"/>
      <c r="EX1374" s="68"/>
      <c r="EY1374" s="68"/>
      <c r="FA1374" s="61"/>
      <c r="FB1374" s="61"/>
      <c r="FI1374" s="61"/>
      <c r="FJ1374" s="61"/>
      <c r="FK1374" s="71"/>
      <c r="FL1374" s="53"/>
      <c r="FM1374" s="57"/>
      <c r="FN1374" s="53"/>
      <c r="FO1374" s="54"/>
      <c r="FQ1374" s="54"/>
      <c r="GM1374" s="61"/>
    </row>
    <row r="1375" spans="125:195" x14ac:dyDescent="0.25">
      <c r="DU1375" s="59"/>
      <c r="DZ1375" s="53"/>
      <c r="EC1375" s="54"/>
      <c r="ED1375" s="54"/>
      <c r="EE1375" s="54"/>
      <c r="EG1375" s="53"/>
      <c r="EH1375" s="60"/>
      <c r="EI1375" s="53"/>
      <c r="EJ1375" s="53"/>
      <c r="EL1375" s="55"/>
      <c r="EN1375" s="74"/>
      <c r="EQ1375" s="68"/>
      <c r="EX1375" s="68"/>
      <c r="EY1375" s="68"/>
      <c r="FA1375" s="61"/>
      <c r="FB1375" s="61"/>
      <c r="FI1375" s="61"/>
      <c r="FJ1375" s="61"/>
      <c r="FK1375" s="71"/>
      <c r="FL1375" s="53"/>
      <c r="FM1375" s="57"/>
      <c r="FN1375" s="53"/>
      <c r="FO1375" s="54"/>
      <c r="FQ1375" s="54"/>
      <c r="GM1375" s="61"/>
    </row>
    <row r="1376" spans="125:195" x14ac:dyDescent="0.25">
      <c r="DU1376" s="59"/>
      <c r="DZ1376" s="53"/>
      <c r="EC1376" s="54"/>
      <c r="ED1376" s="54"/>
      <c r="EE1376" s="54"/>
      <c r="EG1376" s="53"/>
      <c r="EH1376" s="60"/>
      <c r="EI1376" s="53"/>
      <c r="EJ1376" s="53"/>
      <c r="EL1376" s="55"/>
      <c r="EN1376" s="74"/>
      <c r="EQ1376" s="68"/>
      <c r="EX1376" s="68"/>
      <c r="EY1376" s="68"/>
      <c r="FA1376" s="61"/>
      <c r="FB1376" s="61"/>
      <c r="FI1376" s="61"/>
      <c r="FJ1376" s="61"/>
      <c r="FK1376" s="71"/>
      <c r="FL1376" s="53"/>
      <c r="FM1376" s="57"/>
      <c r="FN1376" s="53"/>
      <c r="FO1376" s="54"/>
      <c r="FQ1376" s="54"/>
      <c r="GM1376" s="61"/>
    </row>
    <row r="1377" spans="125:195" x14ac:dyDescent="0.25">
      <c r="DU1377" s="59"/>
      <c r="DZ1377" s="53"/>
      <c r="EC1377" s="54"/>
      <c r="ED1377" s="54"/>
      <c r="EE1377" s="54"/>
      <c r="EG1377" s="53"/>
      <c r="EH1377" s="60"/>
      <c r="EI1377" s="53"/>
      <c r="EJ1377" s="53"/>
      <c r="EL1377" s="55"/>
      <c r="EN1377" s="74"/>
      <c r="EQ1377" s="68"/>
      <c r="EX1377" s="68"/>
      <c r="EY1377" s="68"/>
      <c r="FA1377" s="61"/>
      <c r="FB1377" s="61"/>
      <c r="FI1377" s="61"/>
      <c r="FJ1377" s="61"/>
      <c r="FK1377" s="71"/>
      <c r="FL1377" s="53"/>
      <c r="FM1377" s="57"/>
      <c r="FN1377" s="53"/>
      <c r="FO1377" s="54"/>
      <c r="FQ1377" s="54"/>
      <c r="GM1377" s="61"/>
    </row>
    <row r="1378" spans="125:195" x14ac:dyDescent="0.25">
      <c r="DU1378" s="59"/>
      <c r="DZ1378" s="53"/>
      <c r="EC1378" s="54"/>
      <c r="ED1378" s="54"/>
      <c r="EE1378" s="54"/>
      <c r="EG1378" s="53"/>
      <c r="EH1378" s="60"/>
      <c r="EI1378" s="53"/>
      <c r="EJ1378" s="53"/>
      <c r="EL1378" s="55"/>
      <c r="EN1378" s="74"/>
      <c r="EQ1378" s="68"/>
      <c r="EX1378" s="68"/>
      <c r="EY1378" s="68"/>
      <c r="FA1378" s="61"/>
      <c r="FB1378" s="61"/>
      <c r="FI1378" s="61"/>
      <c r="FJ1378" s="61"/>
      <c r="FK1378" s="71"/>
      <c r="FL1378" s="53"/>
      <c r="FM1378" s="57"/>
      <c r="FN1378" s="53"/>
      <c r="FO1378" s="54"/>
      <c r="FQ1378" s="54"/>
      <c r="GM1378" s="61"/>
    </row>
    <row r="1379" spans="125:195" x14ac:dyDescent="0.25">
      <c r="DU1379" s="59"/>
      <c r="DZ1379" s="53"/>
      <c r="EC1379" s="54"/>
      <c r="ED1379" s="54"/>
      <c r="EE1379" s="54"/>
      <c r="EG1379" s="53"/>
      <c r="EH1379" s="60"/>
      <c r="EI1379" s="53"/>
      <c r="EJ1379" s="53"/>
      <c r="EL1379" s="55"/>
      <c r="EN1379" s="74"/>
      <c r="EQ1379" s="68"/>
      <c r="EX1379" s="68"/>
      <c r="EY1379" s="68"/>
      <c r="FA1379" s="61"/>
      <c r="FB1379" s="61"/>
      <c r="FI1379" s="61"/>
      <c r="FJ1379" s="61"/>
      <c r="FK1379" s="71"/>
      <c r="FL1379" s="53"/>
      <c r="FM1379" s="57"/>
      <c r="FN1379" s="53"/>
      <c r="FO1379" s="54"/>
      <c r="FQ1379" s="54"/>
      <c r="GM1379" s="61"/>
    </row>
    <row r="1380" spans="125:195" x14ac:dyDescent="0.25">
      <c r="DU1380" s="59"/>
      <c r="DZ1380" s="53"/>
      <c r="EC1380" s="54"/>
      <c r="ED1380" s="54"/>
      <c r="EE1380" s="54"/>
      <c r="EG1380" s="53"/>
      <c r="EH1380" s="60"/>
      <c r="EI1380" s="53"/>
      <c r="EJ1380" s="53"/>
      <c r="EL1380" s="55"/>
      <c r="EN1380" s="74"/>
      <c r="EQ1380" s="68"/>
      <c r="EX1380" s="68"/>
      <c r="EY1380" s="68"/>
      <c r="FA1380" s="61"/>
      <c r="FB1380" s="61"/>
      <c r="FI1380" s="61"/>
      <c r="FJ1380" s="61"/>
      <c r="FK1380" s="71"/>
      <c r="FL1380" s="53"/>
      <c r="FM1380" s="57"/>
      <c r="FN1380" s="53"/>
      <c r="FO1380" s="54"/>
      <c r="FQ1380" s="54"/>
      <c r="GM1380" s="61"/>
    </row>
    <row r="1381" spans="125:195" x14ac:dyDescent="0.25">
      <c r="DU1381" s="59"/>
      <c r="DZ1381" s="53"/>
      <c r="EC1381" s="54"/>
      <c r="ED1381" s="54"/>
      <c r="EE1381" s="54"/>
      <c r="EG1381" s="53"/>
      <c r="EH1381" s="60"/>
      <c r="EI1381" s="53"/>
      <c r="EJ1381" s="53"/>
      <c r="EL1381" s="55"/>
      <c r="EN1381" s="74"/>
      <c r="EQ1381" s="68"/>
      <c r="EX1381" s="68"/>
      <c r="EY1381" s="68"/>
      <c r="FA1381" s="61"/>
      <c r="FB1381" s="61"/>
      <c r="FI1381" s="61"/>
      <c r="FJ1381" s="61"/>
      <c r="FK1381" s="71"/>
      <c r="FL1381" s="53"/>
      <c r="FM1381" s="57"/>
      <c r="FN1381" s="53"/>
      <c r="FO1381" s="54"/>
      <c r="FQ1381" s="54"/>
      <c r="GM1381" s="61"/>
    </row>
    <row r="1382" spans="125:195" x14ac:dyDescent="0.25">
      <c r="DU1382" s="59"/>
      <c r="DZ1382" s="53"/>
      <c r="EC1382" s="54"/>
      <c r="ED1382" s="54"/>
      <c r="EE1382" s="54"/>
      <c r="EG1382" s="53"/>
      <c r="EH1382" s="60"/>
      <c r="EI1382" s="53"/>
      <c r="EJ1382" s="53"/>
      <c r="EL1382" s="55"/>
      <c r="EN1382" s="74"/>
      <c r="EQ1382" s="68"/>
      <c r="EX1382" s="68"/>
      <c r="EY1382" s="68"/>
      <c r="FA1382" s="61"/>
      <c r="FB1382" s="61"/>
      <c r="FI1382" s="61"/>
      <c r="FJ1382" s="61"/>
      <c r="FK1382" s="71"/>
      <c r="FL1382" s="53"/>
      <c r="FM1382" s="57"/>
      <c r="FN1382" s="53"/>
      <c r="FO1382" s="54"/>
      <c r="FQ1382" s="54"/>
      <c r="GM1382" s="61"/>
    </row>
    <row r="1383" spans="125:195" x14ac:dyDescent="0.25">
      <c r="DU1383" s="59"/>
      <c r="DZ1383" s="53"/>
      <c r="EC1383" s="54"/>
      <c r="ED1383" s="54"/>
      <c r="EE1383" s="54"/>
      <c r="EG1383" s="53"/>
      <c r="EH1383" s="60"/>
      <c r="EI1383" s="53"/>
      <c r="EJ1383" s="53"/>
      <c r="EL1383" s="55"/>
      <c r="EN1383" s="74"/>
      <c r="EQ1383" s="68"/>
      <c r="EX1383" s="68"/>
      <c r="EY1383" s="68"/>
      <c r="FA1383" s="61"/>
      <c r="FB1383" s="61"/>
      <c r="FI1383" s="61"/>
      <c r="FJ1383" s="61"/>
      <c r="FK1383" s="71"/>
      <c r="FL1383" s="53"/>
      <c r="FM1383" s="57"/>
      <c r="FN1383" s="53"/>
      <c r="FO1383" s="54"/>
      <c r="FQ1383" s="54"/>
      <c r="GM1383" s="61"/>
    </row>
    <row r="1384" spans="125:195" x14ac:dyDescent="0.25">
      <c r="DU1384" s="59"/>
      <c r="DZ1384" s="53"/>
      <c r="EC1384" s="54"/>
      <c r="ED1384" s="54"/>
      <c r="EE1384" s="54"/>
      <c r="EG1384" s="53"/>
      <c r="EH1384" s="60"/>
      <c r="EI1384" s="53"/>
      <c r="EJ1384" s="53"/>
      <c r="EL1384" s="55"/>
      <c r="EN1384" s="74"/>
      <c r="EQ1384" s="68"/>
      <c r="EX1384" s="68"/>
      <c r="EY1384" s="68"/>
      <c r="FA1384" s="61"/>
      <c r="FB1384" s="61"/>
      <c r="FI1384" s="61"/>
      <c r="FJ1384" s="61"/>
      <c r="FK1384" s="71"/>
      <c r="FL1384" s="53"/>
      <c r="FM1384" s="57"/>
      <c r="FN1384" s="53"/>
      <c r="FO1384" s="54"/>
      <c r="FQ1384" s="54"/>
      <c r="GM1384" s="61"/>
    </row>
    <row r="1385" spans="125:195" x14ac:dyDescent="0.25">
      <c r="DU1385" s="59"/>
      <c r="DZ1385" s="53"/>
      <c r="EC1385" s="54"/>
      <c r="ED1385" s="54"/>
      <c r="EE1385" s="54"/>
      <c r="EG1385" s="53"/>
      <c r="EH1385" s="60"/>
      <c r="EI1385" s="53"/>
      <c r="EJ1385" s="53"/>
      <c r="EL1385" s="55"/>
      <c r="EN1385" s="74"/>
      <c r="EQ1385" s="68"/>
      <c r="EX1385" s="68"/>
      <c r="EY1385" s="68"/>
      <c r="FA1385" s="61"/>
      <c r="FB1385" s="61"/>
      <c r="FI1385" s="61"/>
      <c r="FJ1385" s="61"/>
      <c r="FK1385" s="71"/>
      <c r="FL1385" s="53"/>
      <c r="FM1385" s="57"/>
      <c r="FN1385" s="53"/>
      <c r="FO1385" s="54"/>
      <c r="FQ1385" s="54"/>
      <c r="GM1385" s="61"/>
    </row>
    <row r="1386" spans="125:195" x14ac:dyDescent="0.25">
      <c r="EC1386" s="54"/>
      <c r="EE1386" s="53"/>
      <c r="EF1386" s="60"/>
      <c r="EG1386" s="53"/>
      <c r="EH1386" s="61"/>
      <c r="EI1386" s="55"/>
      <c r="EJ1386" s="55"/>
      <c r="EK1386" s="74"/>
      <c r="EO1386" s="68"/>
      <c r="EX1386" s="70"/>
      <c r="EY1386" s="70"/>
      <c r="FA1386" s="61"/>
      <c r="FB1386" s="68"/>
      <c r="FI1386" s="53"/>
      <c r="FJ1386" s="53"/>
      <c r="FK1386" s="57"/>
      <c r="FL1386" s="53"/>
      <c r="FM1386" s="54"/>
      <c r="FN1386" s="53"/>
      <c r="FO1386" s="54"/>
      <c r="GM1386" s="68"/>
    </row>
    <row r="1387" spans="125:195" x14ac:dyDescent="0.25">
      <c r="EC1387" s="54"/>
      <c r="EE1387" s="53"/>
      <c r="EF1387" s="60"/>
      <c r="EG1387" s="53"/>
      <c r="EH1387" s="61"/>
      <c r="EI1387" s="55"/>
      <c r="EJ1387" s="55"/>
      <c r="EK1387" s="74"/>
      <c r="EO1387" s="68"/>
      <c r="EX1387" s="70"/>
      <c r="EY1387" s="70"/>
      <c r="FA1387" s="61"/>
      <c r="FB1387" s="68"/>
      <c r="FI1387" s="53"/>
      <c r="FJ1387" s="53"/>
      <c r="FK1387" s="57"/>
      <c r="FL1387" s="53"/>
      <c r="FM1387" s="54"/>
      <c r="FN1387" s="53"/>
      <c r="FO1387" s="54"/>
      <c r="GM1387" s="68"/>
    </row>
    <row r="1388" spans="125:195" x14ac:dyDescent="0.25">
      <c r="EO1388" s="70"/>
      <c r="EQ1388" s="71"/>
      <c r="FA1388" s="68"/>
      <c r="FB1388" s="68"/>
      <c r="GM1388" s="68"/>
    </row>
    <row r="1389" spans="125:195" x14ac:dyDescent="0.25">
      <c r="EO1389" s="70"/>
      <c r="EQ1389" s="71"/>
      <c r="FA1389" s="68"/>
      <c r="FB1389" s="68"/>
      <c r="GM1389" s="68"/>
    </row>
    <row r="1390" spans="125:195" x14ac:dyDescent="0.25">
      <c r="EO1390" s="70"/>
      <c r="EQ1390" s="71"/>
      <c r="FA1390" s="68"/>
      <c r="FB1390" s="68"/>
      <c r="GM1390" s="68"/>
    </row>
    <row r="1391" spans="125:195" x14ac:dyDescent="0.25">
      <c r="EO1391" s="70"/>
      <c r="EQ1391" s="71"/>
      <c r="FA1391" s="68"/>
      <c r="FB1391" s="68"/>
      <c r="GM1391" s="68"/>
    </row>
    <row r="1392" spans="125:195" x14ac:dyDescent="0.25">
      <c r="EO1392" s="70"/>
      <c r="EQ1392" s="71"/>
      <c r="FA1392" s="68"/>
      <c r="FB1392" s="68"/>
      <c r="GM1392" s="68"/>
    </row>
    <row r="1393" spans="145:195" x14ac:dyDescent="0.25">
      <c r="EO1393" s="70"/>
      <c r="EQ1393" s="71"/>
      <c r="FA1393" s="68"/>
      <c r="FB1393" s="68"/>
      <c r="GM1393" s="68"/>
    </row>
    <row r="1394" spans="145:195" x14ac:dyDescent="0.25">
      <c r="EO1394" s="70"/>
      <c r="EQ1394" s="71"/>
      <c r="FA1394" s="68"/>
      <c r="FB1394" s="68"/>
      <c r="GM1394" s="68"/>
    </row>
    <row r="1395" spans="145:195" x14ac:dyDescent="0.25">
      <c r="EO1395" s="70"/>
      <c r="EQ1395" s="71"/>
      <c r="GK1395" s="68"/>
      <c r="GL1395" s="68"/>
      <c r="GM1395" s="68"/>
    </row>
    <row r="1396" spans="145:195" x14ac:dyDescent="0.25">
      <c r="EO1396" s="70"/>
      <c r="EQ1396" s="71"/>
      <c r="GK1396" s="68"/>
      <c r="GL1396" s="68"/>
      <c r="GM1396" s="68"/>
    </row>
    <row r="1397" spans="145:195" x14ac:dyDescent="0.25">
      <c r="EO1397" s="70"/>
      <c r="GK1397" s="68"/>
      <c r="GL1397" s="68"/>
      <c r="GM1397" s="68"/>
    </row>
    <row r="1398" spans="145:195" x14ac:dyDescent="0.25">
      <c r="EO1398" s="70"/>
      <c r="GK1398" s="68"/>
      <c r="GL1398" s="68"/>
      <c r="GM1398" s="68"/>
    </row>
    <row r="1399" spans="145:195" x14ac:dyDescent="0.25">
      <c r="EO1399" s="70"/>
      <c r="GK1399" s="68"/>
      <c r="GL1399" s="68"/>
      <c r="GM1399" s="68"/>
    </row>
    <row r="1400" spans="145:195" x14ac:dyDescent="0.25">
      <c r="EO1400" s="70"/>
      <c r="GK1400" s="68"/>
      <c r="GL1400" s="68"/>
      <c r="GM1400" s="68"/>
    </row>
    <row r="1401" spans="145:195" x14ac:dyDescent="0.25">
      <c r="EO1401" s="70"/>
      <c r="GK1401" s="68"/>
      <c r="GL1401" s="68"/>
      <c r="GM1401" s="68"/>
    </row>
    <row r="1402" spans="145:195" x14ac:dyDescent="0.25">
      <c r="EO1402" s="70"/>
      <c r="GK1402" s="68"/>
      <c r="GL1402" s="68"/>
      <c r="GM1402" s="68"/>
    </row>
    <row r="1403" spans="145:195" x14ac:dyDescent="0.25">
      <c r="EO1403" s="70"/>
      <c r="GK1403" s="68"/>
      <c r="GL1403" s="68"/>
      <c r="GM1403" s="68"/>
    </row>
    <row r="1404" spans="145:195" x14ac:dyDescent="0.25">
      <c r="EO1404" s="70"/>
      <c r="GK1404" s="68"/>
      <c r="GL1404" s="68"/>
      <c r="GM1404" s="68"/>
    </row>
    <row r="1405" spans="145:195" x14ac:dyDescent="0.25">
      <c r="EO1405" s="70"/>
      <c r="GK1405" s="68"/>
      <c r="GL1405" s="68"/>
      <c r="GM1405" s="68"/>
    </row>
    <row r="1406" spans="145:195" x14ac:dyDescent="0.25">
      <c r="EO1406" s="70"/>
      <c r="GK1406" s="68"/>
      <c r="GL1406" s="68"/>
      <c r="GM1406" s="68"/>
    </row>
    <row r="1407" spans="145:195" x14ac:dyDescent="0.25">
      <c r="EO1407" s="70"/>
      <c r="GK1407" s="68"/>
      <c r="GL1407" s="68"/>
      <c r="GM1407" s="68"/>
    </row>
    <row r="1408" spans="145:195" x14ac:dyDescent="0.25">
      <c r="EO1408" s="70"/>
      <c r="GK1408" s="68"/>
      <c r="GL1408" s="68"/>
      <c r="GM1408" s="68"/>
    </row>
    <row r="1409" spans="145:195" x14ac:dyDescent="0.25">
      <c r="EO1409" s="70"/>
      <c r="GK1409" s="68"/>
      <c r="GL1409" s="68"/>
      <c r="GM1409" s="68"/>
    </row>
    <row r="1410" spans="145:195" x14ac:dyDescent="0.25">
      <c r="EO1410" s="70"/>
      <c r="GK1410" s="68"/>
      <c r="GL1410" s="68"/>
      <c r="GM1410" s="68"/>
    </row>
    <row r="1411" spans="145:195" x14ac:dyDescent="0.25">
      <c r="EO1411" s="70"/>
      <c r="GK1411" s="68"/>
      <c r="GL1411" s="68"/>
      <c r="GM1411" s="68"/>
    </row>
    <row r="1412" spans="145:195" x14ac:dyDescent="0.25">
      <c r="EO1412" s="70"/>
      <c r="GK1412" s="68"/>
      <c r="GL1412" s="68"/>
      <c r="GM1412" s="68"/>
    </row>
    <row r="1413" spans="145:195" x14ac:dyDescent="0.25">
      <c r="EO1413" s="70"/>
      <c r="GK1413" s="68"/>
      <c r="GL1413" s="68"/>
      <c r="GM1413" s="68"/>
    </row>
    <row r="1414" spans="145:195" x14ac:dyDescent="0.25">
      <c r="EO1414" s="70"/>
      <c r="GK1414" s="68"/>
      <c r="GL1414" s="68"/>
      <c r="GM1414" s="68"/>
    </row>
    <row r="1415" spans="145:195" x14ac:dyDescent="0.25">
      <c r="EO1415" s="70"/>
      <c r="GK1415" s="68"/>
      <c r="GL1415" s="68"/>
      <c r="GM1415" s="68"/>
    </row>
    <row r="1416" spans="145:195" x14ac:dyDescent="0.25">
      <c r="EO1416" s="70"/>
      <c r="GK1416" s="68"/>
      <c r="GL1416" s="68"/>
      <c r="GM1416" s="68"/>
    </row>
    <row r="1417" spans="145:195" x14ac:dyDescent="0.25">
      <c r="EO1417" s="70"/>
      <c r="GK1417" s="68"/>
      <c r="GL1417" s="68"/>
      <c r="GM1417" s="68"/>
    </row>
    <row r="1418" spans="145:195" x14ac:dyDescent="0.25">
      <c r="EO1418" s="70"/>
      <c r="GK1418" s="68"/>
      <c r="GL1418" s="68"/>
      <c r="GM1418" s="68"/>
    </row>
    <row r="1419" spans="145:195" x14ac:dyDescent="0.25">
      <c r="EO1419" s="70"/>
      <c r="GK1419" s="68"/>
      <c r="GL1419" s="68"/>
      <c r="GM1419" s="68"/>
    </row>
    <row r="1420" spans="145:195" x14ac:dyDescent="0.25">
      <c r="EO1420" s="70"/>
      <c r="GK1420" s="68"/>
      <c r="GL1420" s="68"/>
      <c r="GM1420" s="68"/>
    </row>
    <row r="1421" spans="145:195" x14ac:dyDescent="0.25">
      <c r="EO1421" s="70"/>
      <c r="GK1421" s="68"/>
      <c r="GL1421" s="68"/>
      <c r="GM1421" s="68"/>
    </row>
    <row r="1422" spans="145:195" x14ac:dyDescent="0.25">
      <c r="EO1422" s="70"/>
      <c r="GK1422" s="68"/>
      <c r="GL1422" s="68"/>
      <c r="GM1422" s="68"/>
    </row>
    <row r="1423" spans="145:195" x14ac:dyDescent="0.25">
      <c r="EO1423" s="70"/>
      <c r="GK1423" s="68"/>
      <c r="GL1423" s="68"/>
      <c r="GM1423" s="68"/>
    </row>
    <row r="1424" spans="145:195" x14ac:dyDescent="0.25">
      <c r="EO1424" s="70"/>
      <c r="GK1424" s="68"/>
      <c r="GL1424" s="68"/>
      <c r="GM1424" s="68"/>
    </row>
    <row r="1425" spans="145:195" x14ac:dyDescent="0.25">
      <c r="EO1425" s="70"/>
      <c r="GK1425" s="68"/>
      <c r="GL1425" s="68"/>
      <c r="GM1425" s="68"/>
    </row>
    <row r="1426" spans="145:195" x14ac:dyDescent="0.25">
      <c r="EO1426" s="70"/>
      <c r="GK1426" s="68"/>
      <c r="GL1426" s="68"/>
      <c r="GM1426" s="68"/>
    </row>
    <row r="1427" spans="145:195" x14ac:dyDescent="0.25">
      <c r="EO1427" s="70"/>
      <c r="GK1427" s="68"/>
      <c r="GL1427" s="68"/>
      <c r="GM1427" s="68"/>
    </row>
    <row r="1428" spans="145:195" x14ac:dyDescent="0.25">
      <c r="EO1428" s="70"/>
      <c r="GK1428" s="68"/>
      <c r="GL1428" s="68"/>
      <c r="GM1428" s="68"/>
    </row>
  </sheetData>
  <autoFilter ref="A1:GM1" xr:uid="{00000000-0001-0000-0200-000000000000}"/>
  <phoneticPr fontId="20" type="noConversion"/>
  <conditionalFormatting sqref="CL1">
    <cfRule type="containsText" dxfId="1121" priority="1992" operator="containsText" text="INTERMEDIO">
      <formula>NOT(ISERROR(SEARCH("INTERMEDIO",CL1)))</formula>
    </cfRule>
    <cfRule type="containsText" dxfId="1120" priority="1993" operator="containsText" text="MUY ALTO">
      <formula>NOT(ISERROR(SEARCH("MUY ALTO",CL1)))</formula>
    </cfRule>
    <cfRule type="containsText" dxfId="1119" priority="1994" operator="containsText" text="ALTO">
      <formula>NOT(ISERROR(SEARCH("ALTO",CL1)))</formula>
    </cfRule>
    <cfRule type="containsText" dxfId="1118" priority="1995" operator="containsText" text="LATENTE">
      <formula>NOT(ISERROR(SEARCH("LATENTE",CL1)))</formula>
    </cfRule>
  </conditionalFormatting>
  <conditionalFormatting sqref="R1">
    <cfRule type="duplicateValues" dxfId="1117" priority="1180"/>
  </conditionalFormatting>
  <conditionalFormatting sqref="CL1">
    <cfRule type="containsText" dxfId="1116" priority="1176" operator="containsText" text="INTERMEDIO">
      <formula>NOT(ISERROR(SEARCH("INTERMEDIO",CL1)))</formula>
    </cfRule>
    <cfRule type="containsText" dxfId="1115" priority="1177" operator="containsText" text="MUY ALTO">
      <formula>NOT(ISERROR(SEARCH("MUY ALTO",CL1)))</formula>
    </cfRule>
    <cfRule type="containsText" dxfId="1114" priority="1178" operator="containsText" text="ALTO">
      <formula>NOT(ISERROR(SEARCH("ALTO",CL1)))</formula>
    </cfRule>
    <cfRule type="containsText" dxfId="1113" priority="1179" operator="containsText" text="LATENTE">
      <formula>NOT(ISERROR(SEARCH("LATENTE",CL1)))</formula>
    </cfRule>
  </conditionalFormatting>
  <conditionalFormatting sqref="S1">
    <cfRule type="duplicateValues" dxfId="1112" priority="1175"/>
  </conditionalFormatting>
  <conditionalFormatting sqref="CP1">
    <cfRule type="duplicateValues" dxfId="1111" priority="1174"/>
  </conditionalFormatting>
  <conditionalFormatting sqref="CR1">
    <cfRule type="duplicateValues" dxfId="1110" priority="1173"/>
  </conditionalFormatting>
  <conditionalFormatting sqref="CL3:CL10">
    <cfRule type="containsText" dxfId="1109" priority="1158" operator="containsText" text="MODERADO">
      <formula>NOT(ISERROR(SEARCH("MODERADO",CL3)))</formula>
    </cfRule>
    <cfRule type="containsText" dxfId="1108" priority="1159" operator="containsText" text="MUY ALTO">
      <formula>NOT(ISERROR(SEARCH("MUY ALTO",CL3)))</formula>
    </cfRule>
    <cfRule type="containsText" dxfId="1107" priority="1160" operator="containsText" text="ALTO">
      <formula>NOT(ISERROR(SEARCH("ALTO",CL3)))</formula>
    </cfRule>
    <cfRule type="containsText" dxfId="1106" priority="1161" operator="containsText" text="BAJO">
      <formula>NOT(ISERROR(SEARCH("BAJO",CL3)))</formula>
    </cfRule>
  </conditionalFormatting>
  <conditionalFormatting sqref="T71">
    <cfRule type="duplicateValues" dxfId="1105" priority="1157"/>
  </conditionalFormatting>
  <conditionalFormatting sqref="T71">
    <cfRule type="duplicateValues" dxfId="1104" priority="1156"/>
  </conditionalFormatting>
  <conditionalFormatting sqref="T617">
    <cfRule type="duplicateValues" dxfId="1103" priority="1155"/>
  </conditionalFormatting>
  <conditionalFormatting sqref="R813:R821">
    <cfRule type="duplicateValues" dxfId="1102" priority="1154"/>
  </conditionalFormatting>
  <conditionalFormatting sqref="R165 R167 R169">
    <cfRule type="duplicateValues" dxfId="1101" priority="1153"/>
  </conditionalFormatting>
  <conditionalFormatting sqref="R132">
    <cfRule type="duplicateValues" dxfId="1100" priority="1152"/>
  </conditionalFormatting>
  <conditionalFormatting sqref="R132">
    <cfRule type="duplicateValues" dxfId="1099" priority="1151"/>
  </conditionalFormatting>
  <conditionalFormatting sqref="R132">
    <cfRule type="duplicateValues" dxfId="1098" priority="1150"/>
  </conditionalFormatting>
  <conditionalFormatting sqref="R132">
    <cfRule type="duplicateValues" dxfId="1097" priority="1149"/>
  </conditionalFormatting>
  <conditionalFormatting sqref="R132">
    <cfRule type="duplicateValues" dxfId="1096" priority="1148"/>
  </conditionalFormatting>
  <conditionalFormatting sqref="R132">
    <cfRule type="duplicateValues" dxfId="1095" priority="1147"/>
  </conditionalFormatting>
  <conditionalFormatting sqref="R132">
    <cfRule type="duplicateValues" dxfId="1094" priority="1146"/>
  </conditionalFormatting>
  <conditionalFormatting sqref="R131">
    <cfRule type="duplicateValues" dxfId="1093" priority="1145"/>
  </conditionalFormatting>
  <conditionalFormatting sqref="R131">
    <cfRule type="duplicateValues" dxfId="1092" priority="1144"/>
  </conditionalFormatting>
  <conditionalFormatting sqref="R131">
    <cfRule type="duplicateValues" dxfId="1091" priority="1143"/>
  </conditionalFormatting>
  <conditionalFormatting sqref="R131">
    <cfRule type="duplicateValues" dxfId="1090" priority="1142"/>
  </conditionalFormatting>
  <conditionalFormatting sqref="R131">
    <cfRule type="duplicateValues" dxfId="1089" priority="1141"/>
  </conditionalFormatting>
  <conditionalFormatting sqref="R131">
    <cfRule type="duplicateValues" dxfId="1088" priority="1140"/>
  </conditionalFormatting>
  <conditionalFormatting sqref="R131">
    <cfRule type="duplicateValues" dxfId="1087" priority="1139"/>
  </conditionalFormatting>
  <conditionalFormatting sqref="R154 R151">
    <cfRule type="duplicateValues" dxfId="1086" priority="1138"/>
  </conditionalFormatting>
  <conditionalFormatting sqref="R151">
    <cfRule type="duplicateValues" dxfId="1085" priority="1137"/>
  </conditionalFormatting>
  <conditionalFormatting sqref="R151">
    <cfRule type="duplicateValues" dxfId="1084" priority="1136"/>
  </conditionalFormatting>
  <conditionalFormatting sqref="R151">
    <cfRule type="duplicateValues" dxfId="1083" priority="1135"/>
  </conditionalFormatting>
  <conditionalFormatting sqref="R151">
    <cfRule type="duplicateValues" dxfId="1082" priority="1134"/>
  </conditionalFormatting>
  <conditionalFormatting sqref="R151">
    <cfRule type="duplicateValues" dxfId="1081" priority="1133"/>
  </conditionalFormatting>
  <conditionalFormatting sqref="R151">
    <cfRule type="duplicateValues" dxfId="1080" priority="1132"/>
  </conditionalFormatting>
  <conditionalFormatting sqref="R152:R153">
    <cfRule type="duplicateValues" dxfId="1079" priority="1131"/>
  </conditionalFormatting>
  <conditionalFormatting sqref="R152">
    <cfRule type="duplicateValues" dxfId="1078" priority="1130"/>
  </conditionalFormatting>
  <conditionalFormatting sqref="R152">
    <cfRule type="duplicateValues" dxfId="1077" priority="1129"/>
  </conditionalFormatting>
  <conditionalFormatting sqref="R152">
    <cfRule type="duplicateValues" dxfId="1076" priority="1128"/>
  </conditionalFormatting>
  <conditionalFormatting sqref="R152">
    <cfRule type="duplicateValues" dxfId="1075" priority="1127"/>
  </conditionalFormatting>
  <conditionalFormatting sqref="R152">
    <cfRule type="duplicateValues" dxfId="1074" priority="1126"/>
  </conditionalFormatting>
  <conditionalFormatting sqref="R152">
    <cfRule type="duplicateValues" dxfId="1073" priority="1125"/>
  </conditionalFormatting>
  <conditionalFormatting sqref="R149">
    <cfRule type="duplicateValues" dxfId="1072" priority="1124"/>
  </conditionalFormatting>
  <conditionalFormatting sqref="R149">
    <cfRule type="duplicateValues" dxfId="1071" priority="1123"/>
  </conditionalFormatting>
  <conditionalFormatting sqref="R149">
    <cfRule type="duplicateValues" dxfId="1070" priority="1122"/>
  </conditionalFormatting>
  <conditionalFormatting sqref="R149">
    <cfRule type="duplicateValues" dxfId="1069" priority="1121"/>
  </conditionalFormatting>
  <conditionalFormatting sqref="R149">
    <cfRule type="duplicateValues" dxfId="1068" priority="1120"/>
  </conditionalFormatting>
  <conditionalFormatting sqref="R149">
    <cfRule type="duplicateValues" dxfId="1067" priority="1119"/>
  </conditionalFormatting>
  <conditionalFormatting sqref="R149">
    <cfRule type="duplicateValues" dxfId="1066" priority="1118"/>
  </conditionalFormatting>
  <conditionalFormatting sqref="R148 R146 R150">
    <cfRule type="duplicateValues" dxfId="1065" priority="1117"/>
  </conditionalFormatting>
  <conditionalFormatting sqref="R146">
    <cfRule type="duplicateValues" dxfId="1064" priority="1116"/>
  </conditionalFormatting>
  <conditionalFormatting sqref="R146">
    <cfRule type="duplicateValues" dxfId="1063" priority="1115"/>
  </conditionalFormatting>
  <conditionalFormatting sqref="R146">
    <cfRule type="duplicateValues" dxfId="1062" priority="1114"/>
  </conditionalFormatting>
  <conditionalFormatting sqref="R146">
    <cfRule type="duplicateValues" dxfId="1061" priority="1113"/>
  </conditionalFormatting>
  <conditionalFormatting sqref="R146">
    <cfRule type="duplicateValues" dxfId="1060" priority="1112"/>
  </conditionalFormatting>
  <conditionalFormatting sqref="R146">
    <cfRule type="duplicateValues" dxfId="1059" priority="1111"/>
  </conditionalFormatting>
  <conditionalFormatting sqref="R147">
    <cfRule type="duplicateValues" dxfId="1058" priority="1110"/>
  </conditionalFormatting>
  <conditionalFormatting sqref="R147">
    <cfRule type="duplicateValues" dxfId="1057" priority="1109"/>
  </conditionalFormatting>
  <conditionalFormatting sqref="R147">
    <cfRule type="duplicateValues" dxfId="1056" priority="1108"/>
  </conditionalFormatting>
  <conditionalFormatting sqref="R147">
    <cfRule type="duplicateValues" dxfId="1055" priority="1107"/>
  </conditionalFormatting>
  <conditionalFormatting sqref="R147">
    <cfRule type="duplicateValues" dxfId="1054" priority="1106"/>
  </conditionalFormatting>
  <conditionalFormatting sqref="R147">
    <cfRule type="duplicateValues" dxfId="1053" priority="1105"/>
  </conditionalFormatting>
  <conditionalFormatting sqref="R147">
    <cfRule type="duplicateValues" dxfId="1052" priority="1104"/>
  </conditionalFormatting>
  <conditionalFormatting sqref="R159 R161 R163">
    <cfRule type="duplicateValues" dxfId="1051" priority="1103"/>
  </conditionalFormatting>
  <conditionalFormatting sqref="R159">
    <cfRule type="duplicateValues" dxfId="1050" priority="1102"/>
  </conditionalFormatting>
  <conditionalFormatting sqref="R159">
    <cfRule type="duplicateValues" dxfId="1049" priority="1101"/>
  </conditionalFormatting>
  <conditionalFormatting sqref="R159">
    <cfRule type="duplicateValues" dxfId="1048" priority="1100"/>
  </conditionalFormatting>
  <conditionalFormatting sqref="R159">
    <cfRule type="duplicateValues" dxfId="1047" priority="1099"/>
  </conditionalFormatting>
  <conditionalFormatting sqref="R159">
    <cfRule type="duplicateValues" dxfId="1046" priority="1098"/>
  </conditionalFormatting>
  <conditionalFormatting sqref="R159">
    <cfRule type="duplicateValues" dxfId="1045" priority="1097"/>
  </conditionalFormatting>
  <conditionalFormatting sqref="R160 R162">
    <cfRule type="duplicateValues" dxfId="1044" priority="1096"/>
  </conditionalFormatting>
  <conditionalFormatting sqref="R160">
    <cfRule type="duplicateValues" dxfId="1043" priority="1095"/>
  </conditionalFormatting>
  <conditionalFormatting sqref="R160">
    <cfRule type="duplicateValues" dxfId="1042" priority="1094"/>
  </conditionalFormatting>
  <conditionalFormatting sqref="R160">
    <cfRule type="duplicateValues" dxfId="1041" priority="1093"/>
  </conditionalFormatting>
  <conditionalFormatting sqref="R160">
    <cfRule type="duplicateValues" dxfId="1040" priority="1092"/>
  </conditionalFormatting>
  <conditionalFormatting sqref="R160">
    <cfRule type="duplicateValues" dxfId="1039" priority="1091"/>
  </conditionalFormatting>
  <conditionalFormatting sqref="R160">
    <cfRule type="duplicateValues" dxfId="1038" priority="1090"/>
  </conditionalFormatting>
  <conditionalFormatting sqref="R157">
    <cfRule type="duplicateValues" dxfId="1037" priority="1089"/>
  </conditionalFormatting>
  <conditionalFormatting sqref="R157">
    <cfRule type="duplicateValues" dxfId="1036" priority="1088"/>
  </conditionalFormatting>
  <conditionalFormatting sqref="R157">
    <cfRule type="duplicateValues" dxfId="1035" priority="1087"/>
  </conditionalFormatting>
  <conditionalFormatting sqref="R157">
    <cfRule type="duplicateValues" dxfId="1034" priority="1086"/>
  </conditionalFormatting>
  <conditionalFormatting sqref="R157">
    <cfRule type="duplicateValues" dxfId="1033" priority="1085"/>
  </conditionalFormatting>
  <conditionalFormatting sqref="R157">
    <cfRule type="duplicateValues" dxfId="1032" priority="1084"/>
  </conditionalFormatting>
  <conditionalFormatting sqref="R157">
    <cfRule type="duplicateValues" dxfId="1031" priority="1083"/>
  </conditionalFormatting>
  <conditionalFormatting sqref="R156 R158">
    <cfRule type="duplicateValues" dxfId="1030" priority="1082"/>
  </conditionalFormatting>
  <conditionalFormatting sqref="R156">
    <cfRule type="duplicateValues" dxfId="1029" priority="1081"/>
  </conditionalFormatting>
  <conditionalFormatting sqref="R156">
    <cfRule type="duplicateValues" dxfId="1028" priority="1080"/>
  </conditionalFormatting>
  <conditionalFormatting sqref="R156">
    <cfRule type="duplicateValues" dxfId="1027" priority="1079"/>
  </conditionalFormatting>
  <conditionalFormatting sqref="R156">
    <cfRule type="duplicateValues" dxfId="1026" priority="1078"/>
  </conditionalFormatting>
  <conditionalFormatting sqref="R156">
    <cfRule type="duplicateValues" dxfId="1025" priority="1077"/>
  </conditionalFormatting>
  <conditionalFormatting sqref="R156">
    <cfRule type="duplicateValues" dxfId="1024" priority="1076"/>
  </conditionalFormatting>
  <conditionalFormatting sqref="R117">
    <cfRule type="duplicateValues" dxfId="1023" priority="1075"/>
  </conditionalFormatting>
  <conditionalFormatting sqref="R117">
    <cfRule type="duplicateValues" dxfId="1022" priority="1074"/>
  </conditionalFormatting>
  <conditionalFormatting sqref="R175">
    <cfRule type="duplicateValues" dxfId="1021" priority="1073"/>
  </conditionalFormatting>
  <conditionalFormatting sqref="R175">
    <cfRule type="duplicateValues" dxfId="1020" priority="1072"/>
  </conditionalFormatting>
  <conditionalFormatting sqref="R175">
    <cfRule type="duplicateValues" dxfId="1019" priority="1071"/>
  </conditionalFormatting>
  <conditionalFormatting sqref="R177">
    <cfRule type="duplicateValues" dxfId="1018" priority="1070"/>
  </conditionalFormatting>
  <conditionalFormatting sqref="R177">
    <cfRule type="duplicateValues" dxfId="1017" priority="1069"/>
  </conditionalFormatting>
  <conditionalFormatting sqref="R177">
    <cfRule type="duplicateValues" dxfId="1016" priority="1068"/>
  </conditionalFormatting>
  <conditionalFormatting sqref="R178">
    <cfRule type="duplicateValues" dxfId="1015" priority="1067"/>
  </conditionalFormatting>
  <conditionalFormatting sqref="R178">
    <cfRule type="duplicateValues" dxfId="1014" priority="1066"/>
  </conditionalFormatting>
  <conditionalFormatting sqref="R178">
    <cfRule type="duplicateValues" dxfId="1013" priority="1065"/>
  </conditionalFormatting>
  <conditionalFormatting sqref="R170">
    <cfRule type="duplicateValues" dxfId="1012" priority="1064"/>
  </conditionalFormatting>
  <conditionalFormatting sqref="R170">
    <cfRule type="duplicateValues" dxfId="1011" priority="1063"/>
  </conditionalFormatting>
  <conditionalFormatting sqref="R170">
    <cfRule type="duplicateValues" dxfId="1010" priority="1062"/>
  </conditionalFormatting>
  <conditionalFormatting sqref="R171 R173 R179">
    <cfRule type="duplicateValues" dxfId="1009" priority="1061"/>
  </conditionalFormatting>
  <conditionalFormatting sqref="R171">
    <cfRule type="duplicateValues" dxfId="1008" priority="1060"/>
  </conditionalFormatting>
  <conditionalFormatting sqref="R171">
    <cfRule type="duplicateValues" dxfId="1007" priority="1059"/>
  </conditionalFormatting>
  <conditionalFormatting sqref="R171">
    <cfRule type="duplicateValues" dxfId="1006" priority="1058"/>
  </conditionalFormatting>
  <conditionalFormatting sqref="R171">
    <cfRule type="duplicateValues" dxfId="1005" priority="1057"/>
  </conditionalFormatting>
  <conditionalFormatting sqref="R171">
    <cfRule type="duplicateValues" dxfId="1004" priority="1056"/>
  </conditionalFormatting>
  <conditionalFormatting sqref="R171">
    <cfRule type="duplicateValues" dxfId="1003" priority="1055"/>
  </conditionalFormatting>
  <conditionalFormatting sqref="R172 R174 R176">
    <cfRule type="duplicateValues" dxfId="1002" priority="1054"/>
  </conditionalFormatting>
  <conditionalFormatting sqref="R172">
    <cfRule type="duplicateValues" dxfId="1001" priority="1053"/>
  </conditionalFormatting>
  <conditionalFormatting sqref="R172">
    <cfRule type="duplicateValues" dxfId="1000" priority="1052"/>
  </conditionalFormatting>
  <conditionalFormatting sqref="R172">
    <cfRule type="duplicateValues" dxfId="999" priority="1051"/>
  </conditionalFormatting>
  <conditionalFormatting sqref="R172">
    <cfRule type="duplicateValues" dxfId="998" priority="1050"/>
  </conditionalFormatting>
  <conditionalFormatting sqref="R172">
    <cfRule type="duplicateValues" dxfId="997" priority="1049"/>
  </conditionalFormatting>
  <conditionalFormatting sqref="R172">
    <cfRule type="duplicateValues" dxfId="996" priority="1048"/>
  </conditionalFormatting>
  <conditionalFormatting sqref="R175">
    <cfRule type="duplicateValues" dxfId="995" priority="1047"/>
  </conditionalFormatting>
  <conditionalFormatting sqref="R175">
    <cfRule type="duplicateValues" dxfId="994" priority="1046"/>
  </conditionalFormatting>
  <conditionalFormatting sqref="R175">
    <cfRule type="duplicateValues" dxfId="993" priority="1045"/>
  </conditionalFormatting>
  <conditionalFormatting sqref="R175">
    <cfRule type="duplicateValues" dxfId="992" priority="1044"/>
  </conditionalFormatting>
  <conditionalFormatting sqref="R177">
    <cfRule type="duplicateValues" dxfId="991" priority="1043"/>
  </conditionalFormatting>
  <conditionalFormatting sqref="R177">
    <cfRule type="duplicateValues" dxfId="990" priority="1042"/>
  </conditionalFormatting>
  <conditionalFormatting sqref="R177">
    <cfRule type="duplicateValues" dxfId="989" priority="1041"/>
  </conditionalFormatting>
  <conditionalFormatting sqref="R177">
    <cfRule type="duplicateValues" dxfId="988" priority="1040"/>
  </conditionalFormatting>
  <conditionalFormatting sqref="R178">
    <cfRule type="duplicateValues" dxfId="987" priority="1039"/>
  </conditionalFormatting>
  <conditionalFormatting sqref="R178">
    <cfRule type="duplicateValues" dxfId="986" priority="1038"/>
  </conditionalFormatting>
  <conditionalFormatting sqref="R178">
    <cfRule type="duplicateValues" dxfId="985" priority="1037"/>
  </conditionalFormatting>
  <conditionalFormatting sqref="R178">
    <cfRule type="duplicateValues" dxfId="984" priority="1036"/>
  </conditionalFormatting>
  <conditionalFormatting sqref="R183">
    <cfRule type="duplicateValues" dxfId="983" priority="1035"/>
  </conditionalFormatting>
  <conditionalFormatting sqref="R183">
    <cfRule type="duplicateValues" dxfId="982" priority="1034"/>
  </conditionalFormatting>
  <conditionalFormatting sqref="R183">
    <cfRule type="duplicateValues" dxfId="981" priority="1033"/>
  </conditionalFormatting>
  <conditionalFormatting sqref="R183">
    <cfRule type="duplicateValues" dxfId="980" priority="1032"/>
  </conditionalFormatting>
  <conditionalFormatting sqref="R183">
    <cfRule type="duplicateValues" dxfId="979" priority="1031"/>
  </conditionalFormatting>
  <conditionalFormatting sqref="R183">
    <cfRule type="duplicateValues" dxfId="978" priority="1030"/>
  </conditionalFormatting>
  <conditionalFormatting sqref="R183">
    <cfRule type="duplicateValues" dxfId="977" priority="1029"/>
  </conditionalFormatting>
  <conditionalFormatting sqref="R184">
    <cfRule type="duplicateValues" dxfId="976" priority="1028"/>
  </conditionalFormatting>
  <conditionalFormatting sqref="R184">
    <cfRule type="duplicateValues" dxfId="975" priority="1027"/>
  </conditionalFormatting>
  <conditionalFormatting sqref="R184">
    <cfRule type="duplicateValues" dxfId="974" priority="1026"/>
  </conditionalFormatting>
  <conditionalFormatting sqref="R184">
    <cfRule type="duplicateValues" dxfId="973" priority="1025"/>
  </conditionalFormatting>
  <conditionalFormatting sqref="R184">
    <cfRule type="duplicateValues" dxfId="972" priority="1024"/>
  </conditionalFormatting>
  <conditionalFormatting sqref="R184">
    <cfRule type="duplicateValues" dxfId="971" priority="1023"/>
  </conditionalFormatting>
  <conditionalFormatting sqref="R184">
    <cfRule type="duplicateValues" dxfId="970" priority="1022"/>
  </conditionalFormatting>
  <conditionalFormatting sqref="R181">
    <cfRule type="duplicateValues" dxfId="969" priority="1021"/>
  </conditionalFormatting>
  <conditionalFormatting sqref="R181">
    <cfRule type="duplicateValues" dxfId="968" priority="1020"/>
  </conditionalFormatting>
  <conditionalFormatting sqref="R181">
    <cfRule type="duplicateValues" dxfId="967" priority="1019"/>
  </conditionalFormatting>
  <conditionalFormatting sqref="R181">
    <cfRule type="duplicateValues" dxfId="966" priority="1018"/>
  </conditionalFormatting>
  <conditionalFormatting sqref="R181">
    <cfRule type="duplicateValues" dxfId="965" priority="1017"/>
  </conditionalFormatting>
  <conditionalFormatting sqref="R181">
    <cfRule type="duplicateValues" dxfId="964" priority="1016"/>
  </conditionalFormatting>
  <conditionalFormatting sqref="R181">
    <cfRule type="duplicateValues" dxfId="963" priority="1015"/>
  </conditionalFormatting>
  <conditionalFormatting sqref="R180 R182">
    <cfRule type="duplicateValues" dxfId="962" priority="1014"/>
  </conditionalFormatting>
  <conditionalFormatting sqref="R180">
    <cfRule type="duplicateValues" dxfId="961" priority="1013"/>
  </conditionalFormatting>
  <conditionalFormatting sqref="R180">
    <cfRule type="duplicateValues" dxfId="960" priority="1012"/>
  </conditionalFormatting>
  <conditionalFormatting sqref="R180">
    <cfRule type="duplicateValues" dxfId="959" priority="1011"/>
  </conditionalFormatting>
  <conditionalFormatting sqref="R180">
    <cfRule type="duplicateValues" dxfId="958" priority="1010"/>
  </conditionalFormatting>
  <conditionalFormatting sqref="R180">
    <cfRule type="duplicateValues" dxfId="957" priority="1009"/>
  </conditionalFormatting>
  <conditionalFormatting sqref="R180">
    <cfRule type="duplicateValues" dxfId="956" priority="1008"/>
  </conditionalFormatting>
  <conditionalFormatting sqref="R185 R187 R189 R191">
    <cfRule type="duplicateValues" dxfId="955" priority="1007"/>
  </conditionalFormatting>
  <conditionalFormatting sqref="R185">
    <cfRule type="duplicateValues" dxfId="954" priority="1006"/>
  </conditionalFormatting>
  <conditionalFormatting sqref="R185">
    <cfRule type="duplicateValues" dxfId="953" priority="1005"/>
  </conditionalFormatting>
  <conditionalFormatting sqref="R185">
    <cfRule type="duplicateValues" dxfId="952" priority="1004"/>
  </conditionalFormatting>
  <conditionalFormatting sqref="R185">
    <cfRule type="duplicateValues" dxfId="951" priority="1003"/>
  </conditionalFormatting>
  <conditionalFormatting sqref="R185">
    <cfRule type="duplicateValues" dxfId="950" priority="1002"/>
  </conditionalFormatting>
  <conditionalFormatting sqref="R185">
    <cfRule type="duplicateValues" dxfId="949" priority="1001"/>
  </conditionalFormatting>
  <conditionalFormatting sqref="R186 R188 R190">
    <cfRule type="duplicateValues" dxfId="948" priority="1000"/>
  </conditionalFormatting>
  <conditionalFormatting sqref="R186">
    <cfRule type="duplicateValues" dxfId="947" priority="999"/>
  </conditionalFormatting>
  <conditionalFormatting sqref="R186">
    <cfRule type="duplicateValues" dxfId="946" priority="998"/>
  </conditionalFormatting>
  <conditionalFormatting sqref="R186">
    <cfRule type="duplicateValues" dxfId="945" priority="997"/>
  </conditionalFormatting>
  <conditionalFormatting sqref="R186">
    <cfRule type="duplicateValues" dxfId="944" priority="996"/>
  </conditionalFormatting>
  <conditionalFormatting sqref="R186">
    <cfRule type="duplicateValues" dxfId="943" priority="995"/>
  </conditionalFormatting>
  <conditionalFormatting sqref="R186">
    <cfRule type="duplicateValues" dxfId="942" priority="994"/>
  </conditionalFormatting>
  <conditionalFormatting sqref="R193">
    <cfRule type="duplicateValues" dxfId="941" priority="993"/>
  </conditionalFormatting>
  <conditionalFormatting sqref="R193">
    <cfRule type="duplicateValues" dxfId="940" priority="992"/>
  </conditionalFormatting>
  <conditionalFormatting sqref="R193">
    <cfRule type="duplicateValues" dxfId="939" priority="991"/>
  </conditionalFormatting>
  <conditionalFormatting sqref="R193">
    <cfRule type="duplicateValues" dxfId="938" priority="990"/>
  </conditionalFormatting>
  <conditionalFormatting sqref="R193">
    <cfRule type="duplicateValues" dxfId="937" priority="989"/>
  </conditionalFormatting>
  <conditionalFormatting sqref="R193">
    <cfRule type="duplicateValues" dxfId="936" priority="988"/>
  </conditionalFormatting>
  <conditionalFormatting sqref="R193">
    <cfRule type="duplicateValues" dxfId="935" priority="987"/>
  </conditionalFormatting>
  <conditionalFormatting sqref="R194">
    <cfRule type="duplicateValues" dxfId="934" priority="986"/>
  </conditionalFormatting>
  <conditionalFormatting sqref="R194">
    <cfRule type="duplicateValues" dxfId="933" priority="985"/>
  </conditionalFormatting>
  <conditionalFormatting sqref="R194">
    <cfRule type="duplicateValues" dxfId="932" priority="984"/>
  </conditionalFormatting>
  <conditionalFormatting sqref="R239 R199 R203 R205 R209 R211 R213 R215 R217 R219 R223 R225 R227 R229 R231 R233 R235">
    <cfRule type="duplicateValues" dxfId="931" priority="983"/>
  </conditionalFormatting>
  <conditionalFormatting sqref="R195:R196 R198 R200 R202 R204 R206 R208 R210 R212 R214 R216 R222 R224 R226 R228 R230 R232 R234">
    <cfRule type="duplicateValues" dxfId="930" priority="982"/>
  </conditionalFormatting>
  <conditionalFormatting sqref="R21:R24 R17:R19 R2 R6 R8:R9 R13:R14">
    <cfRule type="duplicateValues" dxfId="929" priority="981"/>
  </conditionalFormatting>
  <conditionalFormatting sqref="R12">
    <cfRule type="duplicateValues" dxfId="928" priority="980"/>
  </conditionalFormatting>
  <conditionalFormatting sqref="R12">
    <cfRule type="duplicateValues" dxfId="927" priority="979"/>
  </conditionalFormatting>
  <conditionalFormatting sqref="R12">
    <cfRule type="duplicateValues" dxfId="926" priority="978"/>
  </conditionalFormatting>
  <conditionalFormatting sqref="R12">
    <cfRule type="duplicateValues" dxfId="925" priority="977"/>
  </conditionalFormatting>
  <conditionalFormatting sqref="R12">
    <cfRule type="duplicateValues" dxfId="924" priority="976"/>
  </conditionalFormatting>
  <conditionalFormatting sqref="R12">
    <cfRule type="duplicateValues" dxfId="923" priority="975"/>
  </conditionalFormatting>
  <conditionalFormatting sqref="R12">
    <cfRule type="duplicateValues" dxfId="922" priority="974"/>
  </conditionalFormatting>
  <conditionalFormatting sqref="R62:R63 R58:R59 R48:R54 R65 R67 R69 R71 R73 R75:R76 R80 R82 R84 R86 R88 R90 R92 R94 R96 R100 R102 R104 R106 R108 R110 R112 R114 R116">
    <cfRule type="duplicateValues" dxfId="921" priority="973"/>
  </conditionalFormatting>
  <conditionalFormatting sqref="R34">
    <cfRule type="duplicateValues" dxfId="920" priority="972"/>
  </conditionalFormatting>
  <conditionalFormatting sqref="R34">
    <cfRule type="duplicateValues" dxfId="919" priority="971"/>
  </conditionalFormatting>
  <conditionalFormatting sqref="R34">
    <cfRule type="duplicateValues" dxfId="918" priority="970"/>
  </conditionalFormatting>
  <conditionalFormatting sqref="R34">
    <cfRule type="duplicateValues" dxfId="917" priority="969"/>
  </conditionalFormatting>
  <conditionalFormatting sqref="R34">
    <cfRule type="duplicateValues" dxfId="916" priority="968"/>
  </conditionalFormatting>
  <conditionalFormatting sqref="R34">
    <cfRule type="duplicateValues" dxfId="915" priority="967"/>
  </conditionalFormatting>
  <conditionalFormatting sqref="R34">
    <cfRule type="duplicateValues" dxfId="914" priority="966"/>
  </conditionalFormatting>
  <conditionalFormatting sqref="R43 R40">
    <cfRule type="duplicateValues" dxfId="913" priority="965"/>
  </conditionalFormatting>
  <conditionalFormatting sqref="R40">
    <cfRule type="duplicateValues" dxfId="912" priority="964"/>
  </conditionalFormatting>
  <conditionalFormatting sqref="R40">
    <cfRule type="duplicateValues" dxfId="911" priority="963"/>
  </conditionalFormatting>
  <conditionalFormatting sqref="R40">
    <cfRule type="duplicateValues" dxfId="910" priority="962"/>
  </conditionalFormatting>
  <conditionalFormatting sqref="R40">
    <cfRule type="duplicateValues" dxfId="909" priority="961"/>
  </conditionalFormatting>
  <conditionalFormatting sqref="R40">
    <cfRule type="duplicateValues" dxfId="908" priority="960"/>
  </conditionalFormatting>
  <conditionalFormatting sqref="R40">
    <cfRule type="duplicateValues" dxfId="907" priority="959"/>
  </conditionalFormatting>
  <conditionalFormatting sqref="R41">
    <cfRule type="duplicateValues" dxfId="906" priority="958"/>
  </conditionalFormatting>
  <conditionalFormatting sqref="R41">
    <cfRule type="duplicateValues" dxfId="905" priority="957"/>
  </conditionalFormatting>
  <conditionalFormatting sqref="R41">
    <cfRule type="duplicateValues" dxfId="904" priority="956"/>
  </conditionalFormatting>
  <conditionalFormatting sqref="R41">
    <cfRule type="duplicateValues" dxfId="903" priority="955"/>
  </conditionalFormatting>
  <conditionalFormatting sqref="R41">
    <cfRule type="duplicateValues" dxfId="902" priority="954"/>
  </conditionalFormatting>
  <conditionalFormatting sqref="R41">
    <cfRule type="duplicateValues" dxfId="901" priority="953"/>
  </conditionalFormatting>
  <conditionalFormatting sqref="R41">
    <cfRule type="duplicateValues" dxfId="900" priority="952"/>
  </conditionalFormatting>
  <conditionalFormatting sqref="R46">
    <cfRule type="duplicateValues" dxfId="899" priority="951"/>
  </conditionalFormatting>
  <conditionalFormatting sqref="R46">
    <cfRule type="duplicateValues" dxfId="898" priority="950"/>
  </conditionalFormatting>
  <conditionalFormatting sqref="R46">
    <cfRule type="duplicateValues" dxfId="897" priority="949"/>
  </conditionalFormatting>
  <conditionalFormatting sqref="R46">
    <cfRule type="duplicateValues" dxfId="896" priority="948"/>
  </conditionalFormatting>
  <conditionalFormatting sqref="R46">
    <cfRule type="duplicateValues" dxfId="895" priority="947"/>
  </conditionalFormatting>
  <conditionalFormatting sqref="R46">
    <cfRule type="duplicateValues" dxfId="894" priority="946"/>
  </conditionalFormatting>
  <conditionalFormatting sqref="R98">
    <cfRule type="duplicateValues" dxfId="893" priority="945"/>
  </conditionalFormatting>
  <conditionalFormatting sqref="R98">
    <cfRule type="duplicateValues" dxfId="892" priority="944"/>
  </conditionalFormatting>
  <conditionalFormatting sqref="R99">
    <cfRule type="duplicateValues" dxfId="891" priority="943"/>
  </conditionalFormatting>
  <conditionalFormatting sqref="R99">
    <cfRule type="duplicateValues" dxfId="890" priority="942"/>
  </conditionalFormatting>
  <conditionalFormatting sqref="R77 R64 R47 R55:R57 R60:R61 R66 R68 R70 R72 R74 R79 R81 R83 R85 R87 R89 R91 R93 R95 R97 R101 R103 R105 R107 R109 R111 R113 R115">
    <cfRule type="duplicateValues" dxfId="889" priority="941"/>
  </conditionalFormatting>
  <conditionalFormatting sqref="R100:R116 R47:R77 R79:R97">
    <cfRule type="duplicateValues" dxfId="888" priority="940"/>
  </conditionalFormatting>
  <conditionalFormatting sqref="R29">
    <cfRule type="duplicateValues" dxfId="887" priority="939"/>
  </conditionalFormatting>
  <conditionalFormatting sqref="R506 R502:R503 R450 R421 R280 R251 R254 R256:R257 R259 R263 R265:R266 R268 R271 R275 R277 R282 R286 R288 R290 R292 R296 R298 R300 R302 R304 R309:R310 R312 R314 R316 R318 R320 R322 R324 R326 R329 R331 R333 R336:R337 R339 R341 R343 R345 R347 R349 R352 R354 R356 R358:R359 R361 R363 R365:R366 R368 R370 R372 R376:R377 R379 R381 R383 R385 R387 R389 R391 R393 R396 R398 R400 R402 R406 R408 R410 R412 R414 R416 R418 R423 R426:R427 R429 R431:R432 R434 R437 R439 R441 R443 R445 R447:R448 R452 R454 R456 R458:R459 R462 R464 R466 R468 R472 R474 R476 R478 R480:R481 R483 R485 R487 R489 R491 R493 R496 R498 R500 R508">
    <cfRule type="duplicateValues" dxfId="886" priority="938"/>
  </conditionalFormatting>
  <conditionalFormatting sqref="R280">
    <cfRule type="duplicateValues" dxfId="885" priority="937"/>
  </conditionalFormatting>
  <conditionalFormatting sqref="R280">
    <cfRule type="duplicateValues" dxfId="884" priority="936"/>
  </conditionalFormatting>
  <conditionalFormatting sqref="R280">
    <cfRule type="duplicateValues" dxfId="883" priority="935"/>
  </conditionalFormatting>
  <conditionalFormatting sqref="R280">
    <cfRule type="duplicateValues" dxfId="882" priority="934"/>
  </conditionalFormatting>
  <conditionalFormatting sqref="R280">
    <cfRule type="duplicateValues" dxfId="881" priority="933"/>
  </conditionalFormatting>
  <conditionalFormatting sqref="R280">
    <cfRule type="duplicateValues" dxfId="880" priority="932"/>
  </conditionalFormatting>
  <conditionalFormatting sqref="R504:R505 R460 R360 R338 R253 R255 R260 R262 R264 R267 R269:R270 R272 R276 R281 R283 R285 R287 R289 R291 R293 R297 R299 R303 R305 R307:R308 R311 R313 R315 R317 R319 R321 R323 R325 R327 R330 R332 R334:R335 R340 R342 R344 R346 R348 R353 R355 R357 R362 R364 R367 R369 R371 R373 R375 R378 R380 R382 R384 R386 R388 R390 R392 R394:R395 R397 R399 R401 R403 R405 R407 R409 R411 R413 R415 R417 R419:R420 R424 R428 R430 R433 R435:R436 R438 R440 R446 R449 R451 R455 R465 R467 R469 R475 R477 R479 R482 R484 R486 R488 R490 R492 R494:R495 R497 R499 R507 R509">
    <cfRule type="duplicateValues" dxfId="879" priority="931"/>
  </conditionalFormatting>
  <conditionalFormatting sqref="R240">
    <cfRule type="duplicateValues" dxfId="878" priority="930"/>
  </conditionalFormatting>
  <conditionalFormatting sqref="R240">
    <cfRule type="duplicateValues" dxfId="877" priority="929"/>
  </conditionalFormatting>
  <conditionalFormatting sqref="R240">
    <cfRule type="duplicateValues" dxfId="876" priority="928"/>
  </conditionalFormatting>
  <conditionalFormatting sqref="R241">
    <cfRule type="duplicateValues" dxfId="875" priority="927"/>
  </conditionalFormatting>
  <conditionalFormatting sqref="R241">
    <cfRule type="duplicateValues" dxfId="874" priority="926"/>
  </conditionalFormatting>
  <conditionalFormatting sqref="R241">
    <cfRule type="duplicateValues" dxfId="873" priority="925"/>
  </conditionalFormatting>
  <conditionalFormatting sqref="R241">
    <cfRule type="duplicateValues" dxfId="872" priority="924"/>
  </conditionalFormatting>
  <conditionalFormatting sqref="R241">
    <cfRule type="duplicateValues" dxfId="871" priority="923"/>
  </conditionalFormatting>
  <conditionalFormatting sqref="R241">
    <cfRule type="duplicateValues" dxfId="870" priority="922"/>
  </conditionalFormatting>
  <conditionalFormatting sqref="R241">
    <cfRule type="duplicateValues" dxfId="869" priority="921"/>
  </conditionalFormatting>
  <conditionalFormatting sqref="R247 R249">
    <cfRule type="duplicateValues" dxfId="868" priority="920"/>
  </conditionalFormatting>
  <conditionalFormatting sqref="R242 R248 R250 R244">
    <cfRule type="duplicateValues" dxfId="867" priority="919"/>
  </conditionalFormatting>
  <conditionalFormatting sqref="R242">
    <cfRule type="duplicateValues" dxfId="866" priority="918"/>
  </conditionalFormatting>
  <conditionalFormatting sqref="R242">
    <cfRule type="duplicateValues" dxfId="865" priority="917"/>
  </conditionalFormatting>
  <conditionalFormatting sqref="R242">
    <cfRule type="duplicateValues" dxfId="864" priority="916"/>
  </conditionalFormatting>
  <conditionalFormatting sqref="R242">
    <cfRule type="duplicateValues" dxfId="863" priority="915"/>
  </conditionalFormatting>
  <conditionalFormatting sqref="R242">
    <cfRule type="duplicateValues" dxfId="862" priority="914"/>
  </conditionalFormatting>
  <conditionalFormatting sqref="R242">
    <cfRule type="duplicateValues" dxfId="861" priority="913"/>
  </conditionalFormatting>
  <conditionalFormatting sqref="R245">
    <cfRule type="duplicateValues" dxfId="860" priority="912"/>
  </conditionalFormatting>
  <conditionalFormatting sqref="R245">
    <cfRule type="duplicateValues" dxfId="859" priority="911"/>
  </conditionalFormatting>
  <conditionalFormatting sqref="R245">
    <cfRule type="duplicateValues" dxfId="858" priority="910"/>
  </conditionalFormatting>
  <conditionalFormatting sqref="R245">
    <cfRule type="duplicateValues" dxfId="857" priority="909"/>
  </conditionalFormatting>
  <conditionalFormatting sqref="R245">
    <cfRule type="duplicateValues" dxfId="856" priority="908"/>
  </conditionalFormatting>
  <conditionalFormatting sqref="R245">
    <cfRule type="duplicateValues" dxfId="855" priority="907"/>
  </conditionalFormatting>
  <conditionalFormatting sqref="R245">
    <cfRule type="duplicateValues" dxfId="854" priority="906"/>
  </conditionalFormatting>
  <conditionalFormatting sqref="R246">
    <cfRule type="duplicateValues" dxfId="853" priority="905"/>
  </conditionalFormatting>
  <conditionalFormatting sqref="R246">
    <cfRule type="duplicateValues" dxfId="852" priority="904"/>
  </conditionalFormatting>
  <conditionalFormatting sqref="R246">
    <cfRule type="duplicateValues" dxfId="851" priority="903"/>
  </conditionalFormatting>
  <conditionalFormatting sqref="R246">
    <cfRule type="duplicateValues" dxfId="850" priority="902"/>
  </conditionalFormatting>
  <conditionalFormatting sqref="R246">
    <cfRule type="duplicateValues" dxfId="849" priority="901"/>
  </conditionalFormatting>
  <conditionalFormatting sqref="R246">
    <cfRule type="duplicateValues" dxfId="848" priority="900"/>
  </conditionalFormatting>
  <conditionalFormatting sqref="R246">
    <cfRule type="duplicateValues" dxfId="847" priority="899"/>
  </conditionalFormatting>
  <conditionalFormatting sqref="R294">
    <cfRule type="duplicateValues" dxfId="846" priority="898"/>
  </conditionalFormatting>
  <conditionalFormatting sqref="R294">
    <cfRule type="duplicateValues" dxfId="845" priority="897"/>
  </conditionalFormatting>
  <conditionalFormatting sqref="R294">
    <cfRule type="duplicateValues" dxfId="844" priority="896"/>
  </conditionalFormatting>
  <conditionalFormatting sqref="R294">
    <cfRule type="duplicateValues" dxfId="843" priority="895"/>
  </conditionalFormatting>
  <conditionalFormatting sqref="R294">
    <cfRule type="duplicateValues" dxfId="842" priority="894"/>
  </conditionalFormatting>
  <conditionalFormatting sqref="R294">
    <cfRule type="duplicateValues" dxfId="841" priority="893"/>
  </conditionalFormatting>
  <conditionalFormatting sqref="R294">
    <cfRule type="duplicateValues" dxfId="840" priority="892"/>
  </conditionalFormatting>
  <conditionalFormatting sqref="R457">
    <cfRule type="duplicateValues" dxfId="839" priority="891"/>
  </conditionalFormatting>
  <conditionalFormatting sqref="R457">
    <cfRule type="duplicateValues" dxfId="838" priority="890"/>
  </conditionalFormatting>
  <conditionalFormatting sqref="R457">
    <cfRule type="duplicateValues" dxfId="837" priority="889"/>
  </conditionalFormatting>
  <conditionalFormatting sqref="R457">
    <cfRule type="duplicateValues" dxfId="836" priority="888"/>
  </conditionalFormatting>
  <conditionalFormatting sqref="R457">
    <cfRule type="duplicateValues" dxfId="835" priority="887"/>
  </conditionalFormatting>
  <conditionalFormatting sqref="R457">
    <cfRule type="duplicateValues" dxfId="834" priority="886"/>
  </conditionalFormatting>
  <conditionalFormatting sqref="R457">
    <cfRule type="duplicateValues" dxfId="833" priority="885"/>
  </conditionalFormatting>
  <conditionalFormatting sqref="R461">
    <cfRule type="duplicateValues" dxfId="832" priority="884"/>
  </conditionalFormatting>
  <conditionalFormatting sqref="R461">
    <cfRule type="duplicateValues" dxfId="831" priority="883"/>
  </conditionalFormatting>
  <conditionalFormatting sqref="R461">
    <cfRule type="duplicateValues" dxfId="830" priority="882"/>
  </conditionalFormatting>
  <conditionalFormatting sqref="R461">
    <cfRule type="duplicateValues" dxfId="829" priority="881"/>
  </conditionalFormatting>
  <conditionalFormatting sqref="R461">
    <cfRule type="duplicateValues" dxfId="828" priority="880"/>
  </conditionalFormatting>
  <conditionalFormatting sqref="R461">
    <cfRule type="duplicateValues" dxfId="827" priority="879"/>
  </conditionalFormatting>
  <conditionalFormatting sqref="R461">
    <cfRule type="duplicateValues" dxfId="826" priority="878"/>
  </conditionalFormatting>
  <conditionalFormatting sqref="R597:R599 R510:R519 R534:R549 R528:R532 R559:R571 R585:R594 R551:R552 R554:R557 R573:R583">
    <cfRule type="duplicateValues" dxfId="825" priority="877"/>
  </conditionalFormatting>
  <conditionalFormatting sqref="R583 R528 R568 R510 R512:R515 R531:R532 R534 R536 R538:R539 R541 R544 R546 R548 R552 R554 R556 R560 R562 R564 R574 R576 R578 R580 R587 R589 R592:R593 R585">
    <cfRule type="duplicateValues" dxfId="824" priority="876"/>
  </conditionalFormatting>
  <conditionalFormatting sqref="R540 R529:R530 R511 R516:R519 R535 R537 R542:R543 R545 R547 R549 R551 R555 R557 R559 R561 R563 R569:R571 R573 R575 R577 R579 R581:R582 R586 R588 R590:R591 R594 R565:R567">
    <cfRule type="duplicateValues" dxfId="823" priority="875"/>
  </conditionalFormatting>
  <conditionalFormatting sqref="R445:R452 R240:R242 R244:R251 R253:R257 R259:R260 R262:R272 R275:R277 R280:R283 R285:R294 R296:R300 R302:R305 R307:R327 R329:R349 R352:R373 R375:R403 R405:R421 R423:R424 R426:R441 R443 R454:R462 R464:R469 R472 R474:R500 R502:R509">
    <cfRule type="duplicateValues" dxfId="822" priority="874"/>
  </conditionalFormatting>
  <conditionalFormatting sqref="R584">
    <cfRule type="duplicateValues" dxfId="821" priority="873"/>
  </conditionalFormatting>
  <conditionalFormatting sqref="R584">
    <cfRule type="duplicateValues" dxfId="820" priority="872"/>
  </conditionalFormatting>
  <conditionalFormatting sqref="R601">
    <cfRule type="duplicateValues" dxfId="819" priority="871"/>
  </conditionalFormatting>
  <conditionalFormatting sqref="R601">
    <cfRule type="duplicateValues" dxfId="818" priority="870"/>
  </conditionalFormatting>
  <conditionalFormatting sqref="R602">
    <cfRule type="duplicateValues" dxfId="817" priority="869"/>
  </conditionalFormatting>
  <conditionalFormatting sqref="R602">
    <cfRule type="duplicateValues" dxfId="816" priority="868"/>
  </conditionalFormatting>
  <conditionalFormatting sqref="R603">
    <cfRule type="duplicateValues" dxfId="815" priority="867"/>
  </conditionalFormatting>
  <conditionalFormatting sqref="R603">
    <cfRule type="duplicateValues" dxfId="814" priority="866"/>
  </conditionalFormatting>
  <conditionalFormatting sqref="R604">
    <cfRule type="duplicateValues" dxfId="813" priority="865"/>
  </conditionalFormatting>
  <conditionalFormatting sqref="R604">
    <cfRule type="duplicateValues" dxfId="812" priority="864"/>
  </conditionalFormatting>
  <conditionalFormatting sqref="R605">
    <cfRule type="duplicateValues" dxfId="811" priority="863"/>
  </conditionalFormatting>
  <conditionalFormatting sqref="R605">
    <cfRule type="duplicateValues" dxfId="810" priority="862"/>
  </conditionalFormatting>
  <conditionalFormatting sqref="R606">
    <cfRule type="duplicateValues" dxfId="809" priority="861"/>
  </conditionalFormatting>
  <conditionalFormatting sqref="R606">
    <cfRule type="duplicateValues" dxfId="808" priority="860"/>
  </conditionalFormatting>
  <conditionalFormatting sqref="R607">
    <cfRule type="duplicateValues" dxfId="807" priority="859"/>
  </conditionalFormatting>
  <conditionalFormatting sqref="R607">
    <cfRule type="duplicateValues" dxfId="806" priority="858"/>
  </conditionalFormatting>
  <conditionalFormatting sqref="R608">
    <cfRule type="duplicateValues" dxfId="805" priority="857"/>
  </conditionalFormatting>
  <conditionalFormatting sqref="R608">
    <cfRule type="duplicateValues" dxfId="804" priority="856"/>
  </conditionalFormatting>
  <conditionalFormatting sqref="R609">
    <cfRule type="duplicateValues" dxfId="803" priority="855"/>
  </conditionalFormatting>
  <conditionalFormatting sqref="R609">
    <cfRule type="duplicateValues" dxfId="802" priority="854"/>
  </conditionalFormatting>
  <conditionalFormatting sqref="R610">
    <cfRule type="duplicateValues" dxfId="801" priority="853"/>
  </conditionalFormatting>
  <conditionalFormatting sqref="R610">
    <cfRule type="duplicateValues" dxfId="800" priority="852"/>
  </conditionalFormatting>
  <conditionalFormatting sqref="R611">
    <cfRule type="duplicateValues" dxfId="799" priority="851"/>
  </conditionalFormatting>
  <conditionalFormatting sqref="R611">
    <cfRule type="duplicateValues" dxfId="798" priority="850"/>
  </conditionalFormatting>
  <conditionalFormatting sqref="R696 R630 R620 R622 R624 R626 R628 R632 R636 R638:R639 R641 R645:R646 R648 R652 R654 R660 R662 R664 R666 R668 R670:R671 R673 R675 R677:R680 R682 R684 R686:R687 R689 R691 R693 R700 R702 R704 R706">
    <cfRule type="duplicateValues" dxfId="797" priority="849"/>
  </conditionalFormatting>
  <conditionalFormatting sqref="R688 R681 R640 R621 R623 R625 R627 R629 R631 R633 R635 R637 R642 R644 R647 R649 R651 R655 R657 R659 R661 R663 R665 R667 R669 R672 R674 R676 R683 R685 R690 R692 R694:R695 R697 R699 R701 R703 R707">
    <cfRule type="duplicateValues" dxfId="796" priority="848"/>
  </conditionalFormatting>
  <conditionalFormatting sqref="R618:R619 R612 R614 R616">
    <cfRule type="duplicateValues" dxfId="795" priority="847"/>
  </conditionalFormatting>
  <conditionalFormatting sqref="R612">
    <cfRule type="duplicateValues" dxfId="794" priority="846"/>
  </conditionalFormatting>
  <conditionalFormatting sqref="R615">
    <cfRule type="duplicateValues" dxfId="793" priority="845"/>
  </conditionalFormatting>
  <conditionalFormatting sqref="R698">
    <cfRule type="duplicateValues" dxfId="792" priority="844"/>
  </conditionalFormatting>
  <conditionalFormatting sqref="R705">
    <cfRule type="duplicateValues" dxfId="791" priority="843"/>
  </conditionalFormatting>
  <conditionalFormatting sqref="R760:R775 R708:R758">
    <cfRule type="duplicateValues" dxfId="790" priority="842"/>
  </conditionalFormatting>
  <conditionalFormatting sqref="R617 R613">
    <cfRule type="duplicateValues" dxfId="789" priority="841"/>
  </conditionalFormatting>
  <conditionalFormatting sqref="R717">
    <cfRule type="duplicateValues" dxfId="788" priority="840"/>
  </conditionalFormatting>
  <conditionalFormatting sqref="R743">
    <cfRule type="duplicateValues" dxfId="787" priority="839"/>
  </conditionalFormatting>
  <conditionalFormatting sqref="R745 R718 R709 R711 R714 R716 R720:R721 R723:R725 R727 R729 R731 R733 R736 R738 R742 R747 R749 R751 R753 R755 R757 R761 R763 R765 R767 R769 R771 R773 R775">
    <cfRule type="duplicateValues" dxfId="786" priority="838"/>
  </conditionalFormatting>
  <conditionalFormatting sqref="R726 R708 R710 R712:R713 R715 R717 R719 R722 R728 R730 R732 R734:R735 R737 R739:R741 R743:R744 R746 R748 R750 R752 R754 R756 R758 R760 R762 R764 R766 R768 R770 R772 R774">
    <cfRule type="duplicateValues" dxfId="785" priority="837"/>
  </conditionalFormatting>
  <conditionalFormatting sqref="R776">
    <cfRule type="duplicateValues" dxfId="784" priority="836"/>
  </conditionalFormatting>
  <conditionalFormatting sqref="R776">
    <cfRule type="duplicateValues" dxfId="783" priority="835"/>
  </conditionalFormatting>
  <conditionalFormatting sqref="R777">
    <cfRule type="duplicateValues" dxfId="782" priority="834"/>
  </conditionalFormatting>
  <conditionalFormatting sqref="R777">
    <cfRule type="duplicateValues" dxfId="781" priority="833"/>
  </conditionalFormatting>
  <conditionalFormatting sqref="R778">
    <cfRule type="duplicateValues" dxfId="780" priority="832"/>
  </conditionalFormatting>
  <conditionalFormatting sqref="R778">
    <cfRule type="duplicateValues" dxfId="779" priority="831"/>
  </conditionalFormatting>
  <conditionalFormatting sqref="R779">
    <cfRule type="duplicateValues" dxfId="778" priority="830"/>
  </conditionalFormatting>
  <conditionalFormatting sqref="R32 R25 R28:R29">
    <cfRule type="duplicateValues" dxfId="777" priority="829"/>
  </conditionalFormatting>
  <conditionalFormatting sqref="R20 R3:R5 R7 R10:R11 R15:R16">
    <cfRule type="duplicateValues" dxfId="776" priority="828"/>
  </conditionalFormatting>
  <conditionalFormatting sqref="R2:R24">
    <cfRule type="duplicateValues" dxfId="775" priority="827"/>
  </conditionalFormatting>
  <conditionalFormatting sqref="R25 R28">
    <cfRule type="duplicateValues" dxfId="774" priority="826"/>
  </conditionalFormatting>
  <conditionalFormatting sqref="R2:R32">
    <cfRule type="duplicateValues" dxfId="773" priority="825"/>
  </conditionalFormatting>
  <conditionalFormatting sqref="R780">
    <cfRule type="duplicateValues" dxfId="772" priority="824"/>
  </conditionalFormatting>
  <conditionalFormatting sqref="R780">
    <cfRule type="duplicateValues" dxfId="771" priority="823"/>
  </conditionalFormatting>
  <conditionalFormatting sqref="R780">
    <cfRule type="duplicateValues" dxfId="770" priority="822"/>
  </conditionalFormatting>
  <conditionalFormatting sqref="R780">
    <cfRule type="duplicateValues" dxfId="769" priority="820"/>
    <cfRule type="duplicateValues" dxfId="768" priority="821"/>
  </conditionalFormatting>
  <conditionalFormatting sqref="R781">
    <cfRule type="duplicateValues" dxfId="767" priority="819"/>
  </conditionalFormatting>
  <conditionalFormatting sqref="R781">
    <cfRule type="duplicateValues" dxfId="766" priority="818"/>
  </conditionalFormatting>
  <conditionalFormatting sqref="R781">
    <cfRule type="duplicateValues" dxfId="765" priority="817"/>
  </conditionalFormatting>
  <conditionalFormatting sqref="R781">
    <cfRule type="duplicateValues" dxfId="764" priority="815"/>
    <cfRule type="duplicateValues" dxfId="763" priority="816"/>
  </conditionalFormatting>
  <conditionalFormatting sqref="R782">
    <cfRule type="duplicateValues" dxfId="762" priority="814"/>
  </conditionalFormatting>
  <conditionalFormatting sqref="R782">
    <cfRule type="duplicateValues" dxfId="761" priority="813"/>
  </conditionalFormatting>
  <conditionalFormatting sqref="R782">
    <cfRule type="duplicateValues" dxfId="760" priority="812"/>
  </conditionalFormatting>
  <conditionalFormatting sqref="R782">
    <cfRule type="duplicateValues" dxfId="759" priority="810"/>
    <cfRule type="duplicateValues" dxfId="758" priority="811"/>
  </conditionalFormatting>
  <conditionalFormatting sqref="R783">
    <cfRule type="duplicateValues" dxfId="757" priority="809"/>
  </conditionalFormatting>
  <conditionalFormatting sqref="R783">
    <cfRule type="duplicateValues" dxfId="756" priority="808"/>
  </conditionalFormatting>
  <conditionalFormatting sqref="R783">
    <cfRule type="duplicateValues" dxfId="755" priority="807"/>
  </conditionalFormatting>
  <conditionalFormatting sqref="R783">
    <cfRule type="duplicateValues" dxfId="754" priority="805"/>
    <cfRule type="duplicateValues" dxfId="753" priority="806"/>
  </conditionalFormatting>
  <conditionalFormatting sqref="R784">
    <cfRule type="duplicateValues" dxfId="752" priority="804"/>
  </conditionalFormatting>
  <conditionalFormatting sqref="R784">
    <cfRule type="duplicateValues" dxfId="751" priority="803"/>
  </conditionalFormatting>
  <conditionalFormatting sqref="R784">
    <cfRule type="duplicateValues" dxfId="750" priority="802"/>
  </conditionalFormatting>
  <conditionalFormatting sqref="R784">
    <cfRule type="duplicateValues" dxfId="749" priority="800"/>
    <cfRule type="duplicateValues" dxfId="748" priority="801"/>
  </conditionalFormatting>
  <conditionalFormatting sqref="R785">
    <cfRule type="duplicateValues" dxfId="747" priority="799"/>
  </conditionalFormatting>
  <conditionalFormatting sqref="R785">
    <cfRule type="duplicateValues" dxfId="746" priority="798"/>
  </conditionalFormatting>
  <conditionalFormatting sqref="R785">
    <cfRule type="duplicateValues" dxfId="745" priority="797"/>
  </conditionalFormatting>
  <conditionalFormatting sqref="R785">
    <cfRule type="duplicateValues" dxfId="744" priority="795"/>
    <cfRule type="duplicateValues" dxfId="743" priority="796"/>
  </conditionalFormatting>
  <conditionalFormatting sqref="R786">
    <cfRule type="duplicateValues" dxfId="742" priority="794"/>
  </conditionalFormatting>
  <conditionalFormatting sqref="R786">
    <cfRule type="duplicateValues" dxfId="741" priority="793"/>
  </conditionalFormatting>
  <conditionalFormatting sqref="R786">
    <cfRule type="duplicateValues" dxfId="740" priority="792"/>
  </conditionalFormatting>
  <conditionalFormatting sqref="R786">
    <cfRule type="duplicateValues" dxfId="739" priority="790"/>
    <cfRule type="duplicateValues" dxfId="738" priority="791"/>
  </conditionalFormatting>
  <conditionalFormatting sqref="R787">
    <cfRule type="duplicateValues" dxfId="737" priority="789"/>
  </conditionalFormatting>
  <conditionalFormatting sqref="R787">
    <cfRule type="duplicateValues" dxfId="736" priority="788"/>
  </conditionalFormatting>
  <conditionalFormatting sqref="R787">
    <cfRule type="duplicateValues" dxfId="735" priority="787"/>
  </conditionalFormatting>
  <conditionalFormatting sqref="R787">
    <cfRule type="duplicateValues" dxfId="734" priority="786"/>
  </conditionalFormatting>
  <conditionalFormatting sqref="R787">
    <cfRule type="duplicateValues" dxfId="733" priority="785"/>
  </conditionalFormatting>
  <conditionalFormatting sqref="R787">
    <cfRule type="duplicateValues" dxfId="732" priority="784"/>
  </conditionalFormatting>
  <conditionalFormatting sqref="R787">
    <cfRule type="duplicateValues" dxfId="731" priority="783"/>
  </conditionalFormatting>
  <conditionalFormatting sqref="R787">
    <cfRule type="duplicateValues" dxfId="730" priority="782"/>
  </conditionalFormatting>
  <conditionalFormatting sqref="R787">
    <cfRule type="duplicateValues" dxfId="729" priority="781"/>
  </conditionalFormatting>
  <conditionalFormatting sqref="R787">
    <cfRule type="duplicateValues" dxfId="728" priority="779"/>
    <cfRule type="duplicateValues" dxfId="727" priority="780"/>
  </conditionalFormatting>
  <conditionalFormatting sqref="R788">
    <cfRule type="duplicateValues" dxfId="726" priority="778"/>
  </conditionalFormatting>
  <conditionalFormatting sqref="R788">
    <cfRule type="duplicateValues" dxfId="725" priority="777"/>
  </conditionalFormatting>
  <conditionalFormatting sqref="R788">
    <cfRule type="duplicateValues" dxfId="724" priority="776"/>
  </conditionalFormatting>
  <conditionalFormatting sqref="R788">
    <cfRule type="duplicateValues" dxfId="723" priority="774"/>
    <cfRule type="duplicateValues" dxfId="722" priority="775"/>
  </conditionalFormatting>
  <conditionalFormatting sqref="R789">
    <cfRule type="duplicateValues" dxfId="721" priority="773"/>
  </conditionalFormatting>
  <conditionalFormatting sqref="R789">
    <cfRule type="duplicateValues" dxfId="720" priority="772"/>
  </conditionalFormatting>
  <conditionalFormatting sqref="R789">
    <cfRule type="duplicateValues" dxfId="719" priority="771"/>
  </conditionalFormatting>
  <conditionalFormatting sqref="R789">
    <cfRule type="duplicateValues" dxfId="718" priority="769"/>
    <cfRule type="duplicateValues" dxfId="717" priority="770"/>
  </conditionalFormatting>
  <conditionalFormatting sqref="R790">
    <cfRule type="duplicateValues" dxfId="716" priority="768"/>
  </conditionalFormatting>
  <conditionalFormatting sqref="R790">
    <cfRule type="duplicateValues" dxfId="715" priority="767"/>
  </conditionalFormatting>
  <conditionalFormatting sqref="R790">
    <cfRule type="duplicateValues" dxfId="714" priority="766"/>
  </conditionalFormatting>
  <conditionalFormatting sqref="R790">
    <cfRule type="duplicateValues" dxfId="713" priority="764"/>
    <cfRule type="duplicateValues" dxfId="712" priority="765"/>
  </conditionalFormatting>
  <conditionalFormatting sqref="R791">
    <cfRule type="duplicateValues" dxfId="711" priority="763"/>
  </conditionalFormatting>
  <conditionalFormatting sqref="R791">
    <cfRule type="duplicateValues" dxfId="710" priority="762"/>
  </conditionalFormatting>
  <conditionalFormatting sqref="R791">
    <cfRule type="duplicateValues" dxfId="709" priority="761"/>
  </conditionalFormatting>
  <conditionalFormatting sqref="R791">
    <cfRule type="duplicateValues" dxfId="708" priority="759"/>
    <cfRule type="duplicateValues" dxfId="707" priority="760"/>
  </conditionalFormatting>
  <conditionalFormatting sqref="R792">
    <cfRule type="duplicateValues" dxfId="706" priority="758"/>
  </conditionalFormatting>
  <conditionalFormatting sqref="R792">
    <cfRule type="duplicateValues" dxfId="705" priority="757"/>
  </conditionalFormatting>
  <conditionalFormatting sqref="R792">
    <cfRule type="duplicateValues" dxfId="704" priority="756"/>
  </conditionalFormatting>
  <conditionalFormatting sqref="R792">
    <cfRule type="duplicateValues" dxfId="703" priority="754"/>
    <cfRule type="duplicateValues" dxfId="702" priority="755"/>
  </conditionalFormatting>
  <conditionalFormatting sqref="R793">
    <cfRule type="duplicateValues" dxfId="701" priority="753"/>
  </conditionalFormatting>
  <conditionalFormatting sqref="R793">
    <cfRule type="duplicateValues" dxfId="700" priority="752"/>
  </conditionalFormatting>
  <conditionalFormatting sqref="R793">
    <cfRule type="duplicateValues" dxfId="699" priority="751"/>
  </conditionalFormatting>
  <conditionalFormatting sqref="R793">
    <cfRule type="duplicateValues" dxfId="698" priority="749"/>
    <cfRule type="duplicateValues" dxfId="697" priority="750"/>
  </conditionalFormatting>
  <conditionalFormatting sqref="R794">
    <cfRule type="duplicateValues" dxfId="696" priority="748"/>
  </conditionalFormatting>
  <conditionalFormatting sqref="R794">
    <cfRule type="duplicateValues" dxfId="695" priority="747"/>
  </conditionalFormatting>
  <conditionalFormatting sqref="R794">
    <cfRule type="duplicateValues" dxfId="694" priority="746"/>
  </conditionalFormatting>
  <conditionalFormatting sqref="R794">
    <cfRule type="duplicateValues" dxfId="693" priority="744"/>
    <cfRule type="duplicateValues" dxfId="692" priority="745"/>
  </conditionalFormatting>
  <conditionalFormatting sqref="R795">
    <cfRule type="duplicateValues" dxfId="691" priority="743"/>
  </conditionalFormatting>
  <conditionalFormatting sqref="R795">
    <cfRule type="duplicateValues" dxfId="690" priority="742"/>
  </conditionalFormatting>
  <conditionalFormatting sqref="R795">
    <cfRule type="duplicateValues" dxfId="689" priority="740"/>
    <cfRule type="duplicateValues" dxfId="688" priority="741"/>
  </conditionalFormatting>
  <conditionalFormatting sqref="R796">
    <cfRule type="duplicateValues" dxfId="687" priority="739"/>
  </conditionalFormatting>
  <conditionalFormatting sqref="R796">
    <cfRule type="duplicateValues" dxfId="686" priority="738"/>
  </conditionalFormatting>
  <conditionalFormatting sqref="R796">
    <cfRule type="duplicateValues" dxfId="685" priority="737"/>
  </conditionalFormatting>
  <conditionalFormatting sqref="R796">
    <cfRule type="duplicateValues" dxfId="684" priority="735"/>
    <cfRule type="duplicateValues" dxfId="683" priority="736"/>
  </conditionalFormatting>
  <conditionalFormatting sqref="R797">
    <cfRule type="duplicateValues" dxfId="682" priority="734"/>
  </conditionalFormatting>
  <conditionalFormatting sqref="R797">
    <cfRule type="duplicateValues" dxfId="681" priority="733"/>
  </conditionalFormatting>
  <conditionalFormatting sqref="R797">
    <cfRule type="duplicateValues" dxfId="680" priority="732"/>
  </conditionalFormatting>
  <conditionalFormatting sqref="R797">
    <cfRule type="duplicateValues" dxfId="679" priority="730"/>
    <cfRule type="duplicateValues" dxfId="678" priority="731"/>
  </conditionalFormatting>
  <conditionalFormatting sqref="R798">
    <cfRule type="duplicateValues" dxfId="677" priority="729"/>
  </conditionalFormatting>
  <conditionalFormatting sqref="R798">
    <cfRule type="duplicateValues" dxfId="676" priority="728"/>
  </conditionalFormatting>
  <conditionalFormatting sqref="R798">
    <cfRule type="duplicateValues" dxfId="675" priority="727"/>
  </conditionalFormatting>
  <conditionalFormatting sqref="R798">
    <cfRule type="duplicateValues" dxfId="674" priority="725"/>
    <cfRule type="duplicateValues" dxfId="673" priority="726"/>
  </conditionalFormatting>
  <conditionalFormatting sqref="R799">
    <cfRule type="duplicateValues" dxfId="672" priority="724"/>
  </conditionalFormatting>
  <conditionalFormatting sqref="R799">
    <cfRule type="duplicateValues" dxfId="671" priority="723"/>
  </conditionalFormatting>
  <conditionalFormatting sqref="R799">
    <cfRule type="duplicateValues" dxfId="670" priority="722"/>
  </conditionalFormatting>
  <conditionalFormatting sqref="R799">
    <cfRule type="duplicateValues" dxfId="669" priority="720"/>
    <cfRule type="duplicateValues" dxfId="668" priority="721"/>
  </conditionalFormatting>
  <conditionalFormatting sqref="R800">
    <cfRule type="duplicateValues" dxfId="667" priority="719"/>
  </conditionalFormatting>
  <conditionalFormatting sqref="R800">
    <cfRule type="duplicateValues" dxfId="666" priority="718"/>
  </conditionalFormatting>
  <conditionalFormatting sqref="R800">
    <cfRule type="duplicateValues" dxfId="665" priority="717"/>
  </conditionalFormatting>
  <conditionalFormatting sqref="R800">
    <cfRule type="duplicateValues" dxfId="664" priority="715"/>
    <cfRule type="duplicateValues" dxfId="663" priority="716"/>
  </conditionalFormatting>
  <conditionalFormatting sqref="R801">
    <cfRule type="duplicateValues" dxfId="662" priority="714"/>
  </conditionalFormatting>
  <conditionalFormatting sqref="R801">
    <cfRule type="duplicateValues" dxfId="661" priority="713"/>
  </conditionalFormatting>
  <conditionalFormatting sqref="R801">
    <cfRule type="duplicateValues" dxfId="660" priority="712"/>
  </conditionalFormatting>
  <conditionalFormatting sqref="R801">
    <cfRule type="duplicateValues" dxfId="659" priority="710"/>
    <cfRule type="duplicateValues" dxfId="658" priority="711"/>
  </conditionalFormatting>
  <conditionalFormatting sqref="R802">
    <cfRule type="duplicateValues" dxfId="657" priority="709"/>
  </conditionalFormatting>
  <conditionalFormatting sqref="R802">
    <cfRule type="duplicateValues" dxfId="656" priority="708"/>
  </conditionalFormatting>
  <conditionalFormatting sqref="R802">
    <cfRule type="duplicateValues" dxfId="655" priority="707"/>
  </conditionalFormatting>
  <conditionalFormatting sqref="R802">
    <cfRule type="duplicateValues" dxfId="654" priority="705"/>
    <cfRule type="duplicateValues" dxfId="653" priority="706"/>
  </conditionalFormatting>
  <conditionalFormatting sqref="R803">
    <cfRule type="duplicateValues" dxfId="652" priority="704"/>
  </conditionalFormatting>
  <conditionalFormatting sqref="R803">
    <cfRule type="duplicateValues" dxfId="651" priority="703"/>
  </conditionalFormatting>
  <conditionalFormatting sqref="R803">
    <cfRule type="duplicateValues" dxfId="650" priority="702"/>
  </conditionalFormatting>
  <conditionalFormatting sqref="R803">
    <cfRule type="duplicateValues" dxfId="649" priority="700"/>
    <cfRule type="duplicateValues" dxfId="648" priority="701"/>
  </conditionalFormatting>
  <conditionalFormatting sqref="R804">
    <cfRule type="duplicateValues" dxfId="647" priority="699"/>
  </conditionalFormatting>
  <conditionalFormatting sqref="R804">
    <cfRule type="duplicateValues" dxfId="646" priority="698"/>
  </conditionalFormatting>
  <conditionalFormatting sqref="R804">
    <cfRule type="duplicateValues" dxfId="645" priority="697"/>
  </conditionalFormatting>
  <conditionalFormatting sqref="R804">
    <cfRule type="duplicateValues" dxfId="644" priority="695"/>
    <cfRule type="duplicateValues" dxfId="643" priority="696"/>
  </conditionalFormatting>
  <conditionalFormatting sqref="R805">
    <cfRule type="duplicateValues" dxfId="642" priority="694"/>
  </conditionalFormatting>
  <conditionalFormatting sqref="R805">
    <cfRule type="duplicateValues" dxfId="641" priority="693"/>
  </conditionalFormatting>
  <conditionalFormatting sqref="R805">
    <cfRule type="duplicateValues" dxfId="640" priority="692"/>
  </conditionalFormatting>
  <conditionalFormatting sqref="R805">
    <cfRule type="duplicateValues" dxfId="639" priority="690"/>
    <cfRule type="duplicateValues" dxfId="638" priority="691"/>
  </conditionalFormatting>
  <conditionalFormatting sqref="R806">
    <cfRule type="duplicateValues" dxfId="637" priority="689"/>
  </conditionalFormatting>
  <conditionalFormatting sqref="R806">
    <cfRule type="duplicateValues" dxfId="636" priority="687"/>
    <cfRule type="duplicateValues" dxfId="635" priority="688"/>
  </conditionalFormatting>
  <conditionalFormatting sqref="R807">
    <cfRule type="duplicateValues" dxfId="634" priority="686"/>
  </conditionalFormatting>
  <conditionalFormatting sqref="R807">
    <cfRule type="duplicateValues" dxfId="633" priority="685"/>
  </conditionalFormatting>
  <conditionalFormatting sqref="R807">
    <cfRule type="duplicateValues" dxfId="632" priority="684"/>
  </conditionalFormatting>
  <conditionalFormatting sqref="R807">
    <cfRule type="duplicateValues" dxfId="631" priority="682"/>
    <cfRule type="duplicateValues" dxfId="630" priority="683"/>
  </conditionalFormatting>
  <conditionalFormatting sqref="R808">
    <cfRule type="duplicateValues" dxfId="629" priority="681"/>
  </conditionalFormatting>
  <conditionalFormatting sqref="R808">
    <cfRule type="duplicateValues" dxfId="628" priority="680"/>
  </conditionalFormatting>
  <conditionalFormatting sqref="R808">
    <cfRule type="duplicateValues" dxfId="627" priority="679"/>
  </conditionalFormatting>
  <conditionalFormatting sqref="R808">
    <cfRule type="duplicateValues" dxfId="626" priority="677"/>
    <cfRule type="duplicateValues" dxfId="625" priority="678"/>
  </conditionalFormatting>
  <conditionalFormatting sqref="R33:R44 R46:R77 R79:R116">
    <cfRule type="duplicateValues" dxfId="624" priority="676"/>
  </conditionalFormatting>
  <conditionalFormatting sqref="R164 R166 R168">
    <cfRule type="duplicateValues" dxfId="623" priority="675"/>
  </conditionalFormatting>
  <conditionalFormatting sqref="R164:R169">
    <cfRule type="duplicateValues" dxfId="622" priority="674"/>
  </conditionalFormatting>
  <conditionalFormatting sqref="R117:R169">
    <cfRule type="duplicateValues" dxfId="621" priority="673"/>
  </conditionalFormatting>
  <conditionalFormatting sqref="R240:R242 R244:R251 R253:R257 R259:R260 R262:R272 R275:R277 R280:R283 R285:R294 R296:R300 R302:R305 R307:R327 R329:R349 R352:R373 R375:R403 R405:R421 R423:R424 R426:R441 R443 R445:R452 R454:R462 R464:R469 R472 R474:R500 R502:R522 R524:R549 R551:R552 R554:R571 R573:R599">
    <cfRule type="duplicateValues" dxfId="620" priority="672"/>
  </conditionalFormatting>
  <conditionalFormatting sqref="R45">
    <cfRule type="duplicateValues" dxfId="619" priority="671"/>
  </conditionalFormatting>
  <conditionalFormatting sqref="R45">
    <cfRule type="duplicateValues" dxfId="618" priority="670"/>
  </conditionalFormatting>
  <conditionalFormatting sqref="R45">
    <cfRule type="duplicateValues" dxfId="617" priority="669"/>
  </conditionalFormatting>
  <conditionalFormatting sqref="R45">
    <cfRule type="duplicateValues" dxfId="616" priority="667"/>
    <cfRule type="duplicateValues" dxfId="615" priority="668"/>
  </conditionalFormatting>
  <conditionalFormatting sqref="R78">
    <cfRule type="duplicateValues" dxfId="614" priority="666"/>
  </conditionalFormatting>
  <conditionalFormatting sqref="R78">
    <cfRule type="duplicateValues" dxfId="613" priority="665"/>
  </conditionalFormatting>
  <conditionalFormatting sqref="R78">
    <cfRule type="duplicateValues" dxfId="612" priority="664"/>
  </conditionalFormatting>
  <conditionalFormatting sqref="R78">
    <cfRule type="duplicateValues" dxfId="611" priority="662"/>
    <cfRule type="duplicateValues" dxfId="610" priority="663"/>
  </conditionalFormatting>
  <conditionalFormatting sqref="R809">
    <cfRule type="duplicateValues" dxfId="609" priority="661"/>
  </conditionalFormatting>
  <conditionalFormatting sqref="R809">
    <cfRule type="duplicateValues" dxfId="608" priority="660"/>
  </conditionalFormatting>
  <conditionalFormatting sqref="R809">
    <cfRule type="duplicateValues" dxfId="607" priority="655"/>
    <cfRule type="duplicateValues" dxfId="606" priority="656"/>
    <cfRule type="duplicateValues" dxfId="605" priority="657"/>
    <cfRule type="duplicateValues" dxfId="604" priority="658"/>
    <cfRule type="duplicateValues" dxfId="603" priority="659"/>
  </conditionalFormatting>
  <conditionalFormatting sqref="R810">
    <cfRule type="duplicateValues" dxfId="602" priority="654"/>
  </conditionalFormatting>
  <conditionalFormatting sqref="R810">
    <cfRule type="duplicateValues" dxfId="601" priority="653"/>
  </conditionalFormatting>
  <conditionalFormatting sqref="R810">
    <cfRule type="duplicateValues" dxfId="600" priority="648"/>
    <cfRule type="duplicateValues" dxfId="599" priority="649"/>
    <cfRule type="duplicateValues" dxfId="598" priority="650"/>
    <cfRule type="duplicateValues" dxfId="597" priority="651"/>
    <cfRule type="duplicateValues" dxfId="596" priority="652"/>
  </conditionalFormatting>
  <conditionalFormatting sqref="R811">
    <cfRule type="duplicateValues" dxfId="595" priority="647"/>
  </conditionalFormatting>
  <conditionalFormatting sqref="R811">
    <cfRule type="duplicateValues" dxfId="594" priority="646"/>
  </conditionalFormatting>
  <conditionalFormatting sqref="R811">
    <cfRule type="duplicateValues" dxfId="593" priority="641"/>
    <cfRule type="duplicateValues" dxfId="592" priority="642"/>
    <cfRule type="duplicateValues" dxfId="591" priority="643"/>
    <cfRule type="duplicateValues" dxfId="590" priority="644"/>
    <cfRule type="duplicateValues" dxfId="589" priority="645"/>
  </conditionalFormatting>
  <conditionalFormatting sqref="R812">
    <cfRule type="duplicateValues" dxfId="588" priority="640"/>
  </conditionalFormatting>
  <conditionalFormatting sqref="R812">
    <cfRule type="duplicateValues" dxfId="587" priority="639"/>
  </conditionalFormatting>
  <conditionalFormatting sqref="R812">
    <cfRule type="duplicateValues" dxfId="586" priority="634"/>
    <cfRule type="duplicateValues" dxfId="585" priority="635"/>
    <cfRule type="duplicateValues" dxfId="584" priority="636"/>
    <cfRule type="duplicateValues" dxfId="583" priority="637"/>
    <cfRule type="duplicateValues" dxfId="582" priority="638"/>
  </conditionalFormatting>
  <conditionalFormatting sqref="CX158">
    <cfRule type="cellIs" dxfId="581" priority="633" operator="greaterThanOrEqual">
      <formula>90</formula>
    </cfRule>
  </conditionalFormatting>
  <conditionalFormatting sqref="CW159">
    <cfRule type="cellIs" dxfId="580" priority="632" operator="greaterThanOrEqual">
      <formula>140</formula>
    </cfRule>
  </conditionalFormatting>
  <conditionalFormatting sqref="CX159">
    <cfRule type="cellIs" dxfId="579" priority="631" operator="greaterThanOrEqual">
      <formula>90</formula>
    </cfRule>
  </conditionalFormatting>
  <conditionalFormatting sqref="CX162">
    <cfRule type="cellIs" dxfId="578" priority="630" operator="greaterThanOrEqual">
      <formula>90</formula>
    </cfRule>
  </conditionalFormatting>
  <conditionalFormatting sqref="CW158">
    <cfRule type="cellIs" dxfId="577" priority="629" operator="greaterThanOrEqual">
      <formula>140</formula>
    </cfRule>
  </conditionalFormatting>
  <conditionalFormatting sqref="CX163">
    <cfRule type="cellIs" dxfId="576" priority="628" operator="greaterThanOrEqual">
      <formula>90</formula>
    </cfRule>
  </conditionalFormatting>
  <conditionalFormatting sqref="CW46">
    <cfRule type="cellIs" dxfId="575" priority="627" operator="greaterThanOrEqual">
      <formula>140</formula>
    </cfRule>
  </conditionalFormatting>
  <conditionalFormatting sqref="CX46">
    <cfRule type="cellIs" dxfId="574" priority="626" operator="greaterThanOrEqual">
      <formula>90</formula>
    </cfRule>
  </conditionalFormatting>
  <conditionalFormatting sqref="CW44">
    <cfRule type="cellIs" dxfId="573" priority="625" operator="greaterThanOrEqual">
      <formula>140</formula>
    </cfRule>
  </conditionalFormatting>
  <conditionalFormatting sqref="CX44">
    <cfRule type="cellIs" dxfId="572" priority="624" operator="greaterThanOrEqual">
      <formula>90</formula>
    </cfRule>
  </conditionalFormatting>
  <conditionalFormatting sqref="CW47">
    <cfRule type="cellIs" dxfId="571" priority="623" operator="greaterThanOrEqual">
      <formula>140</formula>
    </cfRule>
  </conditionalFormatting>
  <conditionalFormatting sqref="CX47">
    <cfRule type="cellIs" dxfId="570" priority="622" operator="greaterThanOrEqual">
      <formula>90</formula>
    </cfRule>
  </conditionalFormatting>
  <conditionalFormatting sqref="EH256 EH367 EH711:EH712 EH722 EH813 EH635:EH636 EH2:EH6 EH8:EH10 EH12:EH27 EH29:EH30 EH33:EH44 EH46:EH49 EH51:EH52 EH54:EH55 EH57:EH61 EH63:EH64 EH66:EH67 EH69:EH70 EH74:EH75 EH78 EH81 EH83:EH85 EH87:EH89 EH92:EH93 EH107:EH108 EH110 EH113 EH117 EH119 EH125 EH129:EH130 EH132:EH134 EH136:EH137 EH140:EH142 EH145:EH151 EH153:EH154 EH158 EH161:EH164 EH166:EH168 EH170:EH173 EH177:EH178 EH184:EH185 EH189:EH190 EH194:EH195 EH198:EH199 EH201:EH202 EH204 EH207 EH211 EH216 EH218:EH221 EH223:EH224 EH227:EH228 EH233:EH238 EH240:EH241 EH248:EH253 EH261 EH263:EH265 EH267:EH269 EH273:EH274 EH281 EH285:EH293 EH298 EH302 EH307:EH309 EH315:EH316 EH318:EH322 EH328:EH338 EH340 EH342:EH343 EH351 EH355:EH356 EH358 EH360:EH364 EH370 EH373 EH375:EH378 EH389:EH391 EH393:EH401 EH405:EH408 EH418:EH420 EH423:EH433 EH435:EH444 EH446 EH448:EH457 EH459:EH463 EH466:EH471 EH477:EH478 EH482 EH493 EH503 EH511:EH514 EH520 EH523 EH528:EH529 EH534 EH538 EH541 EH554 EH559:EH560 EH562:EH563 EH580 EH584:EH585 EH587 EH590 EH592 EH595 EH597 EH599:EH601 EH604:EH606 EH609:EH610 EH613:EH615 EH617:EH626 EH628:EH633 EH638:EH640 EH648 EH650 EH652:EH654 EH656:EH666 EH668:EH688 EH690:EH700 EH702 EH704:EH708 EH714:EH716 EH718:EH719 EH725:EH728 EH730:EH743 EH745:EH757 EH760:EH777 EH779:EH781 EH783:EH785 EH787 EH789 EH791:EH792 EH794:EH798 EH802 EH804:EH808 EH822 EH72 EH95 EH97:EH99 EH102 EH121:EH123 EH180:EH182 EH209 EH230 EH243:EH246 EH276:EH277 EH283 EH324 EH345:EH349 EH380:EH383 EH385:EH387 EH473:EH474 EH642:EH645 EN182 EQ182 ET182 GM182 FA182:FD182">
    <cfRule type="cellIs" dxfId="569" priority="618" operator="equal">
      <formula>"ESTADIO 5"</formula>
    </cfRule>
    <cfRule type="cellIs" dxfId="568" priority="619" operator="equal">
      <formula>"ESTADIO 4"</formula>
    </cfRule>
    <cfRule type="cellIs" dxfId="567" priority="620" operator="equal">
      <formula>"ESTADIO 3b"</formula>
    </cfRule>
    <cfRule type="cellIs" dxfId="566" priority="621" operator="equal">
      <formula>"ESTADIO 3a"</formula>
    </cfRule>
  </conditionalFormatting>
  <conditionalFormatting sqref="EH138 EH143">
    <cfRule type="cellIs" dxfId="565" priority="614" operator="equal">
      <formula>"ESTADIO 5"</formula>
    </cfRule>
    <cfRule type="cellIs" dxfId="564" priority="615" operator="equal">
      <formula>"ESTADIO 4"</formula>
    </cfRule>
    <cfRule type="cellIs" dxfId="563" priority="616" operator="equal">
      <formula>"ESTADIO 3b"</formula>
    </cfRule>
    <cfRule type="cellIs" dxfId="562" priority="617" operator="equal">
      <formula>"ESTADIO 3a"</formula>
    </cfRule>
  </conditionalFormatting>
  <conditionalFormatting sqref="EH186">
    <cfRule type="cellIs" dxfId="561" priority="610" operator="equal">
      <formula>"ESTADIO 5"</formula>
    </cfRule>
    <cfRule type="cellIs" dxfId="560" priority="611" operator="equal">
      <formula>"ESTADIO 4"</formula>
    </cfRule>
    <cfRule type="cellIs" dxfId="559" priority="612" operator="equal">
      <formula>"ESTADIO 3b"</formula>
    </cfRule>
    <cfRule type="cellIs" dxfId="558" priority="613" operator="equal">
      <formula>"ESTADIO 3a"</formula>
    </cfRule>
  </conditionalFormatting>
  <conditionalFormatting sqref="EH205">
    <cfRule type="cellIs" dxfId="557" priority="606" operator="equal">
      <formula>"ESTADIO 5"</formula>
    </cfRule>
    <cfRule type="cellIs" dxfId="556" priority="607" operator="equal">
      <formula>"ESTADIO 4"</formula>
    </cfRule>
    <cfRule type="cellIs" dxfId="555" priority="608" operator="equal">
      <formula>"ESTADIO 3b"</formula>
    </cfRule>
    <cfRule type="cellIs" dxfId="554" priority="609" operator="equal">
      <formula>"ESTADIO 3a"</formula>
    </cfRule>
  </conditionalFormatting>
  <conditionalFormatting sqref="EH31">
    <cfRule type="cellIs" dxfId="553" priority="602" operator="equal">
      <formula>"ESTADIO 5"</formula>
    </cfRule>
    <cfRule type="cellIs" dxfId="552" priority="603" operator="equal">
      <formula>"ESTADIO 4"</formula>
    </cfRule>
    <cfRule type="cellIs" dxfId="551" priority="604" operator="equal">
      <formula>"ESTADIO 3b"</formula>
    </cfRule>
    <cfRule type="cellIs" dxfId="550" priority="605" operator="equal">
      <formula>"ESTADIO 3a"</formula>
    </cfRule>
  </conditionalFormatting>
  <conditionalFormatting sqref="EH32">
    <cfRule type="cellIs" dxfId="549" priority="598" operator="equal">
      <formula>"ESTADIO 5"</formula>
    </cfRule>
    <cfRule type="cellIs" dxfId="548" priority="599" operator="equal">
      <formula>"ESTADIO 4"</formula>
    </cfRule>
    <cfRule type="cellIs" dxfId="547" priority="600" operator="equal">
      <formula>"ESTADIO 3b"</formula>
    </cfRule>
    <cfRule type="cellIs" dxfId="546" priority="601" operator="equal">
      <formula>"ESTADIO 3a"</formula>
    </cfRule>
  </conditionalFormatting>
  <conditionalFormatting sqref="EH357 EH372 EH388 EH412 EH476 EH483:EH487 EH494 EH532 EH551:EH552 EH502 EH516 EH588 EH598 EH421 EH575:EH576 EH402:EH403 EH280 EH415 EH447 EH489:EH490 EH496:EH497 EH506:EH507 EH544 EH409 EH359 EH479">
    <cfRule type="cellIs" dxfId="545" priority="594" operator="equal">
      <formula>"ESTADIO 5"</formula>
    </cfRule>
    <cfRule type="cellIs" dxfId="544" priority="595" operator="equal">
      <formula>"ESTADIO 4"</formula>
    </cfRule>
    <cfRule type="cellIs" dxfId="543" priority="596" operator="equal">
      <formula>"ESTADIO 3b"</formula>
    </cfRule>
    <cfRule type="cellIs" dxfId="542" priority="597" operator="equal">
      <formula>"ESTADIO 3a"</formula>
    </cfRule>
  </conditionalFormatting>
  <conditionalFormatting sqref="EH548:EH549 EH593 EH260 EH262 EH266 EH311 EH326 EH353 EH392 EH410 EH458 EH464 EH480 EH527 EH565 EH586">
    <cfRule type="cellIs" dxfId="541" priority="590" operator="equal">
      <formula>"ESTADIO 5"</formula>
    </cfRule>
    <cfRule type="cellIs" dxfId="540" priority="591" operator="equal">
      <formula>"ESTADIO 4"</formula>
    </cfRule>
    <cfRule type="cellIs" dxfId="539" priority="592" operator="equal">
      <formula>"ESTADIO 3b"</formula>
    </cfRule>
    <cfRule type="cellIs" dxfId="538" priority="593" operator="equal">
      <formula>"ESTADIO 3a"</formula>
    </cfRule>
  </conditionalFormatting>
  <conditionalFormatting sqref="EH603">
    <cfRule type="cellIs" dxfId="537" priority="586" operator="equal">
      <formula>"ESTADIO 5"</formula>
    </cfRule>
    <cfRule type="cellIs" dxfId="536" priority="587" operator="equal">
      <formula>"ESTADIO 4"</formula>
    </cfRule>
    <cfRule type="cellIs" dxfId="535" priority="588" operator="equal">
      <formula>"ESTADIO 3b"</formula>
    </cfRule>
    <cfRule type="cellIs" dxfId="534" priority="589" operator="equal">
      <formula>"ESTADIO 3a"</formula>
    </cfRule>
  </conditionalFormatting>
  <conditionalFormatting sqref="EH778">
    <cfRule type="cellIs" dxfId="533" priority="582" operator="equal">
      <formula>"ESTADIO 5"</formula>
    </cfRule>
    <cfRule type="cellIs" dxfId="532" priority="583" operator="equal">
      <formula>"ESTADIO 4"</formula>
    </cfRule>
    <cfRule type="cellIs" dxfId="531" priority="584" operator="equal">
      <formula>"ESTADIO 3b"</formula>
    </cfRule>
    <cfRule type="cellIs" dxfId="530" priority="585" operator="equal">
      <formula>"ESTADIO 3a"</formula>
    </cfRule>
  </conditionalFormatting>
  <conditionalFormatting sqref="EH786">
    <cfRule type="cellIs" dxfId="529" priority="578" operator="equal">
      <formula>"ESTADIO 5"</formula>
    </cfRule>
    <cfRule type="cellIs" dxfId="528" priority="579" operator="equal">
      <formula>"ESTADIO 4"</formula>
    </cfRule>
    <cfRule type="cellIs" dxfId="527" priority="580" operator="equal">
      <formula>"ESTADIO 3b"</formula>
    </cfRule>
    <cfRule type="cellIs" dxfId="526" priority="581" operator="equal">
      <formula>"ESTADIO 3a"</formula>
    </cfRule>
  </conditionalFormatting>
  <conditionalFormatting sqref="EH788">
    <cfRule type="cellIs" dxfId="525" priority="574" operator="equal">
      <formula>"ESTADIO 5"</formula>
    </cfRule>
    <cfRule type="cellIs" dxfId="524" priority="575" operator="equal">
      <formula>"ESTADIO 4"</formula>
    </cfRule>
    <cfRule type="cellIs" dxfId="523" priority="576" operator="equal">
      <formula>"ESTADIO 3b"</formula>
    </cfRule>
    <cfRule type="cellIs" dxfId="522" priority="577" operator="equal">
      <formula>"ESTADIO 3a"</formula>
    </cfRule>
  </conditionalFormatting>
  <conditionalFormatting sqref="EH790">
    <cfRule type="cellIs" dxfId="521" priority="570" operator="equal">
      <formula>"ESTADIO 5"</formula>
    </cfRule>
    <cfRule type="cellIs" dxfId="520" priority="571" operator="equal">
      <formula>"ESTADIO 4"</formula>
    </cfRule>
    <cfRule type="cellIs" dxfId="519" priority="572" operator="equal">
      <formula>"ESTADIO 3b"</formula>
    </cfRule>
    <cfRule type="cellIs" dxfId="518" priority="573" operator="equal">
      <formula>"ESTADIO 3a"</formula>
    </cfRule>
  </conditionalFormatting>
  <conditionalFormatting sqref="EH799">
    <cfRule type="cellIs" dxfId="517" priority="566" operator="equal">
      <formula>"ESTADIO 5"</formula>
    </cfRule>
    <cfRule type="cellIs" dxfId="516" priority="567" operator="equal">
      <formula>"ESTADIO 4"</formula>
    </cfRule>
    <cfRule type="cellIs" dxfId="515" priority="568" operator="equal">
      <formula>"ESTADIO 3b"</formula>
    </cfRule>
    <cfRule type="cellIs" dxfId="514" priority="569" operator="equal">
      <formula>"ESTADIO 3a"</formula>
    </cfRule>
  </conditionalFormatting>
  <conditionalFormatting sqref="EH800">
    <cfRule type="cellIs" dxfId="513" priority="562" operator="equal">
      <formula>"ESTADIO 5"</formula>
    </cfRule>
    <cfRule type="cellIs" dxfId="512" priority="563" operator="equal">
      <formula>"ESTADIO 4"</formula>
    </cfRule>
    <cfRule type="cellIs" dxfId="511" priority="564" operator="equal">
      <formula>"ESTADIO 3b"</formula>
    </cfRule>
    <cfRule type="cellIs" dxfId="510" priority="565" operator="equal">
      <formula>"ESTADIO 3a"</formula>
    </cfRule>
  </conditionalFormatting>
  <conditionalFormatting sqref="EH801">
    <cfRule type="cellIs" dxfId="509" priority="558" operator="equal">
      <formula>"ESTADIO 5"</formula>
    </cfRule>
    <cfRule type="cellIs" dxfId="508" priority="559" operator="equal">
      <formula>"ESTADIO 4"</formula>
    </cfRule>
    <cfRule type="cellIs" dxfId="507" priority="560" operator="equal">
      <formula>"ESTADIO 3b"</formula>
    </cfRule>
    <cfRule type="cellIs" dxfId="506" priority="561" operator="equal">
      <formula>"ESTADIO 3a"</formula>
    </cfRule>
  </conditionalFormatting>
  <conditionalFormatting sqref="EH803">
    <cfRule type="cellIs" dxfId="505" priority="554" operator="equal">
      <formula>"ESTADIO 5"</formula>
    </cfRule>
    <cfRule type="cellIs" dxfId="504" priority="555" operator="equal">
      <formula>"ESTADIO 4"</formula>
    </cfRule>
    <cfRule type="cellIs" dxfId="503" priority="556" operator="equal">
      <formula>"ESTADIO 3b"</formula>
    </cfRule>
    <cfRule type="cellIs" dxfId="502" priority="557" operator="equal">
      <formula>"ESTADIO 3a"</formula>
    </cfRule>
  </conditionalFormatting>
  <conditionalFormatting sqref="EH45">
    <cfRule type="cellIs" dxfId="501" priority="550" operator="equal">
      <formula>"ESTADIO 5"</formula>
    </cfRule>
    <cfRule type="cellIs" dxfId="500" priority="551" operator="equal">
      <formula>"ESTADIO 4"</formula>
    </cfRule>
    <cfRule type="cellIs" dxfId="499" priority="552" operator="equal">
      <formula>"ESTADIO 3b"</formula>
    </cfRule>
    <cfRule type="cellIs" dxfId="498" priority="553" operator="equal">
      <formula>"ESTADIO 3a"</formula>
    </cfRule>
  </conditionalFormatting>
  <conditionalFormatting sqref="EH717">
    <cfRule type="cellIs" dxfId="497" priority="546" operator="equal">
      <formula>"ESTADIO 5"</formula>
    </cfRule>
    <cfRule type="cellIs" dxfId="496" priority="547" operator="equal">
      <formula>"ESTADIO 4"</formula>
    </cfRule>
    <cfRule type="cellIs" dxfId="495" priority="548" operator="equal">
      <formula>"ESTADIO 3b"</formula>
    </cfRule>
    <cfRule type="cellIs" dxfId="494" priority="549" operator="equal">
      <formula>"ESTADIO 3a"</formula>
    </cfRule>
  </conditionalFormatting>
  <conditionalFormatting sqref="EH571">
    <cfRule type="cellIs" dxfId="493" priority="542" operator="equal">
      <formula>"ESTADIO 5"</formula>
    </cfRule>
    <cfRule type="cellIs" dxfId="492" priority="543" operator="equal">
      <formula>"ESTADIO 4"</formula>
    </cfRule>
    <cfRule type="cellIs" dxfId="491" priority="544" operator="equal">
      <formula>"ESTADIO 3b"</formula>
    </cfRule>
    <cfRule type="cellIs" dxfId="490" priority="545" operator="equal">
      <formula>"ESTADIO 3a"</formula>
    </cfRule>
  </conditionalFormatting>
  <conditionalFormatting sqref="EH434">
    <cfRule type="cellIs" dxfId="489" priority="538" operator="equal">
      <formula>"ESTADIO 5"</formula>
    </cfRule>
    <cfRule type="cellIs" dxfId="488" priority="539" operator="equal">
      <formula>"ESTADIO 4"</formula>
    </cfRule>
    <cfRule type="cellIs" dxfId="487" priority="540" operator="equal">
      <formula>"ESTADIO 3b"</formula>
    </cfRule>
    <cfRule type="cellIs" dxfId="486" priority="541" operator="equal">
      <formula>"ESTADIO 3a"</formula>
    </cfRule>
  </conditionalFormatting>
  <conditionalFormatting sqref="EH627">
    <cfRule type="cellIs" dxfId="485" priority="534" operator="equal">
      <formula>"ESTADIO 5"</formula>
    </cfRule>
    <cfRule type="cellIs" dxfId="484" priority="535" operator="equal">
      <formula>"ESTADIO 4"</formula>
    </cfRule>
    <cfRule type="cellIs" dxfId="483" priority="536" operator="equal">
      <formula>"ESTADIO 3b"</formula>
    </cfRule>
    <cfRule type="cellIs" dxfId="482" priority="537" operator="equal">
      <formula>"ESTADIO 3a"</formula>
    </cfRule>
  </conditionalFormatting>
  <conditionalFormatting sqref="EH809">
    <cfRule type="cellIs" dxfId="481" priority="530" operator="equal">
      <formula>"ESTADIO 5"</formula>
    </cfRule>
    <cfRule type="cellIs" dxfId="480" priority="531" operator="equal">
      <formula>"ESTADIO 4"</formula>
    </cfRule>
    <cfRule type="cellIs" dxfId="479" priority="532" operator="equal">
      <formula>"ESTADIO 3b"</formula>
    </cfRule>
    <cfRule type="cellIs" dxfId="478" priority="533" operator="equal">
      <formula>"ESTADIO 3a"</formula>
    </cfRule>
  </conditionalFormatting>
  <conditionalFormatting sqref="EH810">
    <cfRule type="cellIs" dxfId="477" priority="526" operator="equal">
      <formula>"ESTADIO 5"</formula>
    </cfRule>
    <cfRule type="cellIs" dxfId="476" priority="527" operator="equal">
      <formula>"ESTADIO 4"</formula>
    </cfRule>
    <cfRule type="cellIs" dxfId="475" priority="528" operator="equal">
      <formula>"ESTADIO 3b"</formula>
    </cfRule>
    <cfRule type="cellIs" dxfId="474" priority="529" operator="equal">
      <formula>"ESTADIO 3a"</formula>
    </cfRule>
  </conditionalFormatting>
  <conditionalFormatting sqref="EH811">
    <cfRule type="cellIs" dxfId="473" priority="522" operator="equal">
      <formula>"ESTADIO 5"</formula>
    </cfRule>
    <cfRule type="cellIs" dxfId="472" priority="523" operator="equal">
      <formula>"ESTADIO 4"</formula>
    </cfRule>
    <cfRule type="cellIs" dxfId="471" priority="524" operator="equal">
      <formula>"ESTADIO 3b"</formula>
    </cfRule>
    <cfRule type="cellIs" dxfId="470" priority="525" operator="equal">
      <formula>"ESTADIO 3a"</formula>
    </cfRule>
  </conditionalFormatting>
  <conditionalFormatting sqref="EH812">
    <cfRule type="cellIs" dxfId="469" priority="518" operator="equal">
      <formula>"ESTADIO 5"</formula>
    </cfRule>
    <cfRule type="cellIs" dxfId="468" priority="519" operator="equal">
      <formula>"ESTADIO 4"</formula>
    </cfRule>
    <cfRule type="cellIs" dxfId="467" priority="520" operator="equal">
      <formula>"ESTADIO 3b"</formula>
    </cfRule>
    <cfRule type="cellIs" dxfId="466" priority="521" operator="equal">
      <formula>"ESTADIO 3a"</formula>
    </cfRule>
  </conditionalFormatting>
  <conditionalFormatting sqref="R195:R196 R198:R200 R202:R206 R208:R217 R219 R222:R235 R239">
    <cfRule type="duplicateValues" dxfId="465" priority="1162"/>
  </conditionalFormatting>
  <conditionalFormatting sqref="R117:R191 R193:R196 R198:R200 R202:R206 R208:R217 R219 R222:R235 R239">
    <cfRule type="duplicateValues" dxfId="464" priority="1163"/>
  </conditionalFormatting>
  <conditionalFormatting sqref="R2:R44 R46:R77 R79:R191 R193:R196 R198:R200 R202:R206 R208:R217 R219 R222:R235 R239:R242 R244:R251 R253:R257 R259:R260 R262:R272 R275:R277 R280:R283 R285:R294 R296:R300 R302:R305 R307:R327 R329:R349 R352:R373 R375:R403 R405:R421 R423:R424 R426:R441 R443 R445:R452 R454:R462 R464:R469 R472 R474:R500 R502:R522 R524:R549 R551:R552 R554:R571 R573:R599 R601:R633 R635:R642 R644:R649 R651:R652 R654:R655 R657 R659:R779">
    <cfRule type="duplicateValues" dxfId="463" priority="1164"/>
  </conditionalFormatting>
  <conditionalFormatting sqref="R2:R44 R46:R77 R79:R191 R193:R196 R198:R200 R202:R206 R208:R217 R219 R222:R235 R239:R242 R244:R251 R253:R257 R259:R260 R262:R272 R275:R277 R280:R283 R285:R294 R296:R300 R302:R305 R307:R327 R329:R349 R352:R373 R375:R403 R405:R421 R423:R424 R426:R441 R443 R445:R452 R454:R462 R464:R469 R472 R474:R500 R502:R522 R524:R549 R551:R552 R554:R571 R573:R599 R601:R633 R635:R642 R644:R649 R651:R652 R654:R655 R657 R659:R808">
    <cfRule type="duplicateValues" dxfId="462" priority="1165"/>
  </conditionalFormatting>
  <conditionalFormatting sqref="EH53">
    <cfRule type="cellIs" dxfId="461" priority="514" operator="equal">
      <formula>"ESTADIO 5"</formula>
    </cfRule>
    <cfRule type="cellIs" dxfId="460" priority="515" operator="equal">
      <formula>"ESTADIO 4"</formula>
    </cfRule>
    <cfRule type="cellIs" dxfId="459" priority="516" operator="equal">
      <formula>"ESTADIO 3b"</formula>
    </cfRule>
    <cfRule type="cellIs" dxfId="458" priority="517" operator="equal">
      <formula>"ESTADIO 3a"</formula>
    </cfRule>
  </conditionalFormatting>
  <conditionalFormatting sqref="EH82">
    <cfRule type="cellIs" dxfId="457" priority="510" operator="equal">
      <formula>"ESTADIO 5"</formula>
    </cfRule>
    <cfRule type="cellIs" dxfId="456" priority="511" operator="equal">
      <formula>"ESTADIO 4"</formula>
    </cfRule>
    <cfRule type="cellIs" dxfId="455" priority="512" operator="equal">
      <formula>"ESTADIO 3b"</formula>
    </cfRule>
    <cfRule type="cellIs" dxfId="454" priority="513" operator="equal">
      <formula>"ESTADIO 3a"</formula>
    </cfRule>
  </conditionalFormatting>
  <conditionalFormatting sqref="EH86">
    <cfRule type="cellIs" dxfId="453" priority="506" operator="equal">
      <formula>"ESTADIO 5"</formula>
    </cfRule>
    <cfRule type="cellIs" dxfId="452" priority="507" operator="equal">
      <formula>"ESTADIO 4"</formula>
    </cfRule>
    <cfRule type="cellIs" dxfId="451" priority="508" operator="equal">
      <formula>"ESTADIO 3b"</formula>
    </cfRule>
    <cfRule type="cellIs" dxfId="450" priority="509" operator="equal">
      <formula>"ESTADIO 3a"</formula>
    </cfRule>
  </conditionalFormatting>
  <conditionalFormatting sqref="EH103">
    <cfRule type="cellIs" dxfId="449" priority="502" operator="equal">
      <formula>"ESTADIO 5"</formula>
    </cfRule>
    <cfRule type="cellIs" dxfId="448" priority="503" operator="equal">
      <formula>"ESTADIO 4"</formula>
    </cfRule>
    <cfRule type="cellIs" dxfId="447" priority="504" operator="equal">
      <formula>"ESTADIO 3b"</formula>
    </cfRule>
    <cfRule type="cellIs" dxfId="446" priority="505" operator="equal">
      <formula>"ESTADIO 3a"</formula>
    </cfRule>
  </conditionalFormatting>
  <conditionalFormatting sqref="EH104">
    <cfRule type="cellIs" dxfId="445" priority="498" operator="equal">
      <formula>"ESTADIO 5"</formula>
    </cfRule>
    <cfRule type="cellIs" dxfId="444" priority="499" operator="equal">
      <formula>"ESTADIO 4"</formula>
    </cfRule>
    <cfRule type="cellIs" dxfId="443" priority="500" operator="equal">
      <formula>"ESTADIO 3b"</formula>
    </cfRule>
    <cfRule type="cellIs" dxfId="442" priority="501" operator="equal">
      <formula>"ESTADIO 3a"</formula>
    </cfRule>
  </conditionalFormatting>
  <conditionalFormatting sqref="EH112">
    <cfRule type="cellIs" dxfId="441" priority="494" operator="equal">
      <formula>"ESTADIO 5"</formula>
    </cfRule>
    <cfRule type="cellIs" dxfId="440" priority="495" operator="equal">
      <formula>"ESTADIO 4"</formula>
    </cfRule>
    <cfRule type="cellIs" dxfId="439" priority="496" operator="equal">
      <formula>"ESTADIO 3b"</formula>
    </cfRule>
    <cfRule type="cellIs" dxfId="438" priority="497" operator="equal">
      <formula>"ESTADIO 3a"</formula>
    </cfRule>
  </conditionalFormatting>
  <conditionalFormatting sqref="EH114">
    <cfRule type="cellIs" dxfId="437" priority="490" operator="equal">
      <formula>"ESTADIO 5"</formula>
    </cfRule>
    <cfRule type="cellIs" dxfId="436" priority="491" operator="equal">
      <formula>"ESTADIO 4"</formula>
    </cfRule>
    <cfRule type="cellIs" dxfId="435" priority="492" operator="equal">
      <formula>"ESTADIO 3b"</formula>
    </cfRule>
    <cfRule type="cellIs" dxfId="434" priority="493" operator="equal">
      <formula>"ESTADIO 3a"</formula>
    </cfRule>
  </conditionalFormatting>
  <conditionalFormatting sqref="EH116">
    <cfRule type="cellIs" dxfId="433" priority="486" operator="equal">
      <formula>"ESTADIO 5"</formula>
    </cfRule>
    <cfRule type="cellIs" dxfId="432" priority="487" operator="equal">
      <formula>"ESTADIO 4"</formula>
    </cfRule>
    <cfRule type="cellIs" dxfId="431" priority="488" operator="equal">
      <formula>"ESTADIO 3b"</formula>
    </cfRule>
    <cfRule type="cellIs" dxfId="430" priority="489" operator="equal">
      <formula>"ESTADIO 3a"</formula>
    </cfRule>
  </conditionalFormatting>
  <conditionalFormatting sqref="EH118">
    <cfRule type="cellIs" dxfId="429" priority="482" operator="equal">
      <formula>"ESTADIO 5"</formula>
    </cfRule>
    <cfRule type="cellIs" dxfId="428" priority="483" operator="equal">
      <formula>"ESTADIO 4"</formula>
    </cfRule>
    <cfRule type="cellIs" dxfId="427" priority="484" operator="equal">
      <formula>"ESTADIO 3b"</formula>
    </cfRule>
    <cfRule type="cellIs" dxfId="426" priority="485" operator="equal">
      <formula>"ESTADIO 3a"</formula>
    </cfRule>
  </conditionalFormatting>
  <conditionalFormatting sqref="EH128">
    <cfRule type="cellIs" dxfId="425" priority="478" operator="equal">
      <formula>"ESTADIO 5"</formula>
    </cfRule>
    <cfRule type="cellIs" dxfId="424" priority="479" operator="equal">
      <formula>"ESTADIO 4"</formula>
    </cfRule>
    <cfRule type="cellIs" dxfId="423" priority="480" operator="equal">
      <formula>"ESTADIO 3b"</formula>
    </cfRule>
    <cfRule type="cellIs" dxfId="422" priority="481" operator="equal">
      <formula>"ESTADIO 3a"</formula>
    </cfRule>
  </conditionalFormatting>
  <conditionalFormatting sqref="EL182:EM182 EP182">
    <cfRule type="cellIs" dxfId="421" priority="474" operator="equal">
      <formula>"ESTADIO 5"</formula>
    </cfRule>
    <cfRule type="cellIs" dxfId="420" priority="475" operator="equal">
      <formula>"ESTADIO 4"</formula>
    </cfRule>
    <cfRule type="cellIs" dxfId="419" priority="476" operator="equal">
      <formula>"ESTADIO 3b"</formula>
    </cfRule>
    <cfRule type="cellIs" dxfId="418" priority="477" operator="equal">
      <formula>"ESTADIO 3a"</formula>
    </cfRule>
  </conditionalFormatting>
  <conditionalFormatting sqref="EV182">
    <cfRule type="cellIs" dxfId="417" priority="466" operator="equal">
      <formula>"ESTADIO 5"</formula>
    </cfRule>
    <cfRule type="cellIs" dxfId="416" priority="467" operator="equal">
      <formula>"ESTADIO 4"</formula>
    </cfRule>
    <cfRule type="cellIs" dxfId="415" priority="468" operator="equal">
      <formula>"ESTADIO 3b"</formula>
    </cfRule>
    <cfRule type="cellIs" dxfId="414" priority="469" operator="equal">
      <formula>"ESTADIO 3a"</formula>
    </cfRule>
  </conditionalFormatting>
  <conditionalFormatting sqref="R192">
    <cfRule type="duplicateValues" dxfId="413" priority="463"/>
  </conditionalFormatting>
  <conditionalFormatting sqref="R192">
    <cfRule type="duplicateValues" dxfId="412" priority="462"/>
  </conditionalFormatting>
  <conditionalFormatting sqref="R192">
    <cfRule type="duplicateValues" dxfId="411" priority="461"/>
  </conditionalFormatting>
  <conditionalFormatting sqref="R192">
    <cfRule type="duplicateValues" dxfId="410" priority="464"/>
  </conditionalFormatting>
  <conditionalFormatting sqref="R197">
    <cfRule type="duplicateValues" dxfId="409" priority="457"/>
  </conditionalFormatting>
  <conditionalFormatting sqref="R197">
    <cfRule type="duplicateValues" dxfId="408" priority="456"/>
  </conditionalFormatting>
  <conditionalFormatting sqref="R197">
    <cfRule type="duplicateValues" dxfId="407" priority="455"/>
  </conditionalFormatting>
  <conditionalFormatting sqref="EH197">
    <cfRule type="cellIs" dxfId="406" priority="451" operator="equal">
      <formula>"ESTADIO 5"</formula>
    </cfRule>
    <cfRule type="cellIs" dxfId="405" priority="452" operator="equal">
      <formula>"ESTADIO 4"</formula>
    </cfRule>
    <cfRule type="cellIs" dxfId="404" priority="453" operator="equal">
      <formula>"ESTADIO 3b"</formula>
    </cfRule>
    <cfRule type="cellIs" dxfId="403" priority="454" operator="equal">
      <formula>"ESTADIO 3a"</formula>
    </cfRule>
  </conditionalFormatting>
  <conditionalFormatting sqref="R197">
    <cfRule type="duplicateValues" dxfId="402" priority="458"/>
  </conditionalFormatting>
  <conditionalFormatting sqref="R197">
    <cfRule type="duplicateValues" dxfId="401" priority="459"/>
  </conditionalFormatting>
  <conditionalFormatting sqref="R201">
    <cfRule type="duplicateValues" dxfId="400" priority="447"/>
  </conditionalFormatting>
  <conditionalFormatting sqref="R201">
    <cfRule type="duplicateValues" dxfId="399" priority="446"/>
  </conditionalFormatting>
  <conditionalFormatting sqref="R201">
    <cfRule type="duplicateValues" dxfId="398" priority="445"/>
  </conditionalFormatting>
  <conditionalFormatting sqref="R201">
    <cfRule type="duplicateValues" dxfId="397" priority="448"/>
  </conditionalFormatting>
  <conditionalFormatting sqref="R201">
    <cfRule type="duplicateValues" dxfId="396" priority="449"/>
  </conditionalFormatting>
  <conditionalFormatting sqref="R207">
    <cfRule type="duplicateValues" dxfId="395" priority="441"/>
  </conditionalFormatting>
  <conditionalFormatting sqref="R207">
    <cfRule type="duplicateValues" dxfId="394" priority="440"/>
  </conditionalFormatting>
  <conditionalFormatting sqref="R207">
    <cfRule type="duplicateValues" dxfId="393" priority="439"/>
  </conditionalFormatting>
  <conditionalFormatting sqref="R207">
    <cfRule type="duplicateValues" dxfId="392" priority="442"/>
  </conditionalFormatting>
  <conditionalFormatting sqref="R207">
    <cfRule type="duplicateValues" dxfId="391" priority="443"/>
  </conditionalFormatting>
  <conditionalFormatting sqref="R218">
    <cfRule type="duplicateValues" dxfId="390" priority="435"/>
  </conditionalFormatting>
  <conditionalFormatting sqref="R218">
    <cfRule type="duplicateValues" dxfId="389" priority="434"/>
  </conditionalFormatting>
  <conditionalFormatting sqref="R218">
    <cfRule type="duplicateValues" dxfId="388" priority="433"/>
  </conditionalFormatting>
  <conditionalFormatting sqref="R218">
    <cfRule type="duplicateValues" dxfId="387" priority="436"/>
  </conditionalFormatting>
  <conditionalFormatting sqref="R218">
    <cfRule type="duplicateValues" dxfId="386" priority="437"/>
  </conditionalFormatting>
  <conditionalFormatting sqref="R221">
    <cfRule type="duplicateValues" dxfId="385" priority="429"/>
  </conditionalFormatting>
  <conditionalFormatting sqref="R220">
    <cfRule type="duplicateValues" dxfId="384" priority="428"/>
  </conditionalFormatting>
  <conditionalFormatting sqref="R220:R221">
    <cfRule type="duplicateValues" dxfId="383" priority="427"/>
  </conditionalFormatting>
  <conditionalFormatting sqref="R220:R221">
    <cfRule type="duplicateValues" dxfId="382" priority="426"/>
  </conditionalFormatting>
  <conditionalFormatting sqref="R220:R221">
    <cfRule type="duplicateValues" dxfId="381" priority="430"/>
  </conditionalFormatting>
  <conditionalFormatting sqref="R220:R221">
    <cfRule type="duplicateValues" dxfId="380" priority="431"/>
  </conditionalFormatting>
  <conditionalFormatting sqref="R237">
    <cfRule type="duplicateValues" dxfId="379" priority="422"/>
  </conditionalFormatting>
  <conditionalFormatting sqref="R236 R238">
    <cfRule type="duplicateValues" dxfId="378" priority="421"/>
  </conditionalFormatting>
  <conditionalFormatting sqref="R236:R238">
    <cfRule type="duplicateValues" dxfId="377" priority="420"/>
  </conditionalFormatting>
  <conditionalFormatting sqref="R236:R238">
    <cfRule type="duplicateValues" dxfId="376" priority="419"/>
  </conditionalFormatting>
  <conditionalFormatting sqref="R236:R238">
    <cfRule type="duplicateValues" dxfId="375" priority="423"/>
  </conditionalFormatting>
  <conditionalFormatting sqref="R236:R238">
    <cfRule type="duplicateValues" dxfId="374" priority="424"/>
  </conditionalFormatting>
  <conditionalFormatting sqref="R243">
    <cfRule type="duplicateValues" dxfId="373" priority="417"/>
  </conditionalFormatting>
  <conditionalFormatting sqref="R243">
    <cfRule type="duplicateValues" dxfId="372" priority="416"/>
  </conditionalFormatting>
  <conditionalFormatting sqref="R243">
    <cfRule type="duplicateValues" dxfId="371" priority="415"/>
  </conditionalFormatting>
  <conditionalFormatting sqref="R243">
    <cfRule type="duplicateValues" dxfId="370" priority="414"/>
  </conditionalFormatting>
  <conditionalFormatting sqref="R243">
    <cfRule type="duplicateValues" dxfId="369" priority="413"/>
  </conditionalFormatting>
  <conditionalFormatting sqref="R252">
    <cfRule type="duplicateValues" dxfId="368" priority="411"/>
  </conditionalFormatting>
  <conditionalFormatting sqref="R252">
    <cfRule type="duplicateValues" dxfId="367" priority="410"/>
  </conditionalFormatting>
  <conditionalFormatting sqref="R252">
    <cfRule type="duplicateValues" dxfId="366" priority="409"/>
  </conditionalFormatting>
  <conditionalFormatting sqref="R252">
    <cfRule type="duplicateValues" dxfId="365" priority="408"/>
  </conditionalFormatting>
  <conditionalFormatting sqref="R252">
    <cfRule type="duplicateValues" dxfId="364" priority="407"/>
  </conditionalFormatting>
  <conditionalFormatting sqref="R258">
    <cfRule type="duplicateValues" dxfId="363" priority="405"/>
  </conditionalFormatting>
  <conditionalFormatting sqref="R258">
    <cfRule type="duplicateValues" dxfId="362" priority="404"/>
  </conditionalFormatting>
  <conditionalFormatting sqref="R258">
    <cfRule type="duplicateValues" dxfId="361" priority="403"/>
  </conditionalFormatting>
  <conditionalFormatting sqref="R258">
    <cfRule type="duplicateValues" dxfId="360" priority="402"/>
  </conditionalFormatting>
  <conditionalFormatting sqref="R258">
    <cfRule type="duplicateValues" dxfId="359" priority="401"/>
  </conditionalFormatting>
  <conditionalFormatting sqref="R261">
    <cfRule type="duplicateValues" dxfId="358" priority="399"/>
  </conditionalFormatting>
  <conditionalFormatting sqref="R261">
    <cfRule type="duplicateValues" dxfId="357" priority="398"/>
  </conditionalFormatting>
  <conditionalFormatting sqref="R261">
    <cfRule type="duplicateValues" dxfId="356" priority="397"/>
  </conditionalFormatting>
  <conditionalFormatting sqref="R261">
    <cfRule type="duplicateValues" dxfId="355" priority="396"/>
  </conditionalFormatting>
  <conditionalFormatting sqref="R261">
    <cfRule type="duplicateValues" dxfId="354" priority="395"/>
  </conditionalFormatting>
  <conditionalFormatting sqref="R273">
    <cfRule type="duplicateValues" dxfId="353" priority="393"/>
  </conditionalFormatting>
  <conditionalFormatting sqref="R274">
    <cfRule type="duplicateValues" dxfId="352" priority="392"/>
  </conditionalFormatting>
  <conditionalFormatting sqref="R273:R274">
    <cfRule type="duplicateValues" dxfId="351" priority="391"/>
  </conditionalFormatting>
  <conditionalFormatting sqref="R273:R274">
    <cfRule type="duplicateValues" dxfId="350" priority="390"/>
  </conditionalFormatting>
  <conditionalFormatting sqref="R273:R274">
    <cfRule type="duplicateValues" dxfId="349" priority="389"/>
  </conditionalFormatting>
  <conditionalFormatting sqref="R273:R274">
    <cfRule type="duplicateValues" dxfId="348" priority="388"/>
  </conditionalFormatting>
  <conditionalFormatting sqref="R278:R279">
    <cfRule type="duplicateValues" dxfId="347" priority="386"/>
  </conditionalFormatting>
  <conditionalFormatting sqref="R279">
    <cfRule type="duplicateValues" dxfId="346" priority="385"/>
  </conditionalFormatting>
  <conditionalFormatting sqref="R279">
    <cfRule type="duplicateValues" dxfId="345" priority="384"/>
  </conditionalFormatting>
  <conditionalFormatting sqref="R279">
    <cfRule type="duplicateValues" dxfId="344" priority="383"/>
  </conditionalFormatting>
  <conditionalFormatting sqref="R279">
    <cfRule type="duplicateValues" dxfId="343" priority="382"/>
  </conditionalFormatting>
  <conditionalFormatting sqref="R279">
    <cfRule type="duplicateValues" dxfId="342" priority="381"/>
  </conditionalFormatting>
  <conditionalFormatting sqref="R279">
    <cfRule type="duplicateValues" dxfId="341" priority="380"/>
  </conditionalFormatting>
  <conditionalFormatting sqref="R278:R279">
    <cfRule type="duplicateValues" dxfId="340" priority="379"/>
  </conditionalFormatting>
  <conditionalFormatting sqref="R278:R279">
    <cfRule type="duplicateValues" dxfId="339" priority="378"/>
  </conditionalFormatting>
  <conditionalFormatting sqref="R278:R279">
    <cfRule type="duplicateValues" dxfId="338" priority="377"/>
  </conditionalFormatting>
  <conditionalFormatting sqref="R278:R279">
    <cfRule type="duplicateValues" dxfId="337" priority="376"/>
  </conditionalFormatting>
  <conditionalFormatting sqref="R284">
    <cfRule type="duplicateValues" dxfId="336" priority="374"/>
  </conditionalFormatting>
  <conditionalFormatting sqref="R284">
    <cfRule type="duplicateValues" dxfId="335" priority="373"/>
  </conditionalFormatting>
  <conditionalFormatting sqref="R284">
    <cfRule type="duplicateValues" dxfId="334" priority="372"/>
  </conditionalFormatting>
  <conditionalFormatting sqref="R284">
    <cfRule type="duplicateValues" dxfId="333" priority="371"/>
  </conditionalFormatting>
  <conditionalFormatting sqref="R284">
    <cfRule type="duplicateValues" dxfId="332" priority="370"/>
  </conditionalFormatting>
  <conditionalFormatting sqref="R295">
    <cfRule type="duplicateValues" dxfId="331" priority="368"/>
  </conditionalFormatting>
  <conditionalFormatting sqref="R295">
    <cfRule type="duplicateValues" dxfId="330" priority="367"/>
  </conditionalFormatting>
  <conditionalFormatting sqref="R295">
    <cfRule type="duplicateValues" dxfId="329" priority="366"/>
  </conditionalFormatting>
  <conditionalFormatting sqref="R295">
    <cfRule type="duplicateValues" dxfId="328" priority="365"/>
  </conditionalFormatting>
  <conditionalFormatting sqref="R295">
    <cfRule type="duplicateValues" dxfId="327" priority="364"/>
  </conditionalFormatting>
  <conditionalFormatting sqref="EH295">
    <cfRule type="cellIs" dxfId="326" priority="360" operator="equal">
      <formula>"ESTADIO 5"</formula>
    </cfRule>
    <cfRule type="cellIs" dxfId="325" priority="361" operator="equal">
      <formula>"ESTADIO 4"</formula>
    </cfRule>
    <cfRule type="cellIs" dxfId="324" priority="362" operator="equal">
      <formula>"ESTADIO 3b"</formula>
    </cfRule>
    <cfRule type="cellIs" dxfId="323" priority="363" operator="equal">
      <formula>"ESTADIO 3a"</formula>
    </cfRule>
  </conditionalFormatting>
  <conditionalFormatting sqref="R301">
    <cfRule type="duplicateValues" dxfId="322" priority="358"/>
  </conditionalFormatting>
  <conditionalFormatting sqref="R301">
    <cfRule type="duplicateValues" dxfId="321" priority="357"/>
  </conditionalFormatting>
  <conditionalFormatting sqref="R301">
    <cfRule type="duplicateValues" dxfId="320" priority="356"/>
  </conditionalFormatting>
  <conditionalFormatting sqref="R301">
    <cfRule type="duplicateValues" dxfId="319" priority="355"/>
  </conditionalFormatting>
  <conditionalFormatting sqref="R301">
    <cfRule type="duplicateValues" dxfId="318" priority="354"/>
  </conditionalFormatting>
  <conditionalFormatting sqref="EH301">
    <cfRule type="cellIs" dxfId="317" priority="350" operator="equal">
      <formula>"ESTADIO 5"</formula>
    </cfRule>
    <cfRule type="cellIs" dxfId="316" priority="351" operator="equal">
      <formula>"ESTADIO 4"</formula>
    </cfRule>
    <cfRule type="cellIs" dxfId="315" priority="352" operator="equal">
      <formula>"ESTADIO 3b"</formula>
    </cfRule>
    <cfRule type="cellIs" dxfId="314" priority="353" operator="equal">
      <formula>"ESTADIO 3a"</formula>
    </cfRule>
  </conditionalFormatting>
  <conditionalFormatting sqref="R306">
    <cfRule type="duplicateValues" dxfId="313" priority="348"/>
  </conditionalFormatting>
  <conditionalFormatting sqref="R306">
    <cfRule type="duplicateValues" dxfId="312" priority="347"/>
  </conditionalFormatting>
  <conditionalFormatting sqref="R306">
    <cfRule type="duplicateValues" dxfId="311" priority="346"/>
  </conditionalFormatting>
  <conditionalFormatting sqref="R306">
    <cfRule type="duplicateValues" dxfId="310" priority="345"/>
  </conditionalFormatting>
  <conditionalFormatting sqref="R306">
    <cfRule type="duplicateValues" dxfId="309" priority="344"/>
  </conditionalFormatting>
  <conditionalFormatting sqref="R328">
    <cfRule type="duplicateValues" dxfId="308" priority="342"/>
  </conditionalFormatting>
  <conditionalFormatting sqref="R328">
    <cfRule type="duplicateValues" dxfId="307" priority="341"/>
  </conditionalFormatting>
  <conditionalFormatting sqref="R328">
    <cfRule type="duplicateValues" dxfId="306" priority="340"/>
  </conditionalFormatting>
  <conditionalFormatting sqref="R328">
    <cfRule type="duplicateValues" dxfId="305" priority="339"/>
  </conditionalFormatting>
  <conditionalFormatting sqref="R328">
    <cfRule type="duplicateValues" dxfId="304" priority="338"/>
  </conditionalFormatting>
  <conditionalFormatting sqref="R351">
    <cfRule type="duplicateValues" dxfId="303" priority="336"/>
  </conditionalFormatting>
  <conditionalFormatting sqref="R350">
    <cfRule type="duplicateValues" dxfId="302" priority="335"/>
  </conditionalFormatting>
  <conditionalFormatting sqref="R350:R351">
    <cfRule type="duplicateValues" dxfId="301" priority="334"/>
  </conditionalFormatting>
  <conditionalFormatting sqref="R350:R351">
    <cfRule type="duplicateValues" dxfId="300" priority="333"/>
  </conditionalFormatting>
  <conditionalFormatting sqref="R350:R351">
    <cfRule type="duplicateValues" dxfId="299" priority="332"/>
  </conditionalFormatting>
  <conditionalFormatting sqref="R350:R351">
    <cfRule type="duplicateValues" dxfId="298" priority="331"/>
  </conditionalFormatting>
  <conditionalFormatting sqref="R374">
    <cfRule type="duplicateValues" dxfId="297" priority="329"/>
  </conditionalFormatting>
  <conditionalFormatting sqref="R374">
    <cfRule type="duplicateValues" dxfId="296" priority="328"/>
  </conditionalFormatting>
  <conditionalFormatting sqref="R374">
    <cfRule type="duplicateValues" dxfId="295" priority="327"/>
  </conditionalFormatting>
  <conditionalFormatting sqref="R374">
    <cfRule type="duplicateValues" dxfId="294" priority="326"/>
  </conditionalFormatting>
  <conditionalFormatting sqref="R374">
    <cfRule type="duplicateValues" dxfId="293" priority="325"/>
  </conditionalFormatting>
  <conditionalFormatting sqref="EH374">
    <cfRule type="cellIs" dxfId="292" priority="321" operator="equal">
      <formula>"ESTADIO 5"</formula>
    </cfRule>
    <cfRule type="cellIs" dxfId="291" priority="322" operator="equal">
      <formula>"ESTADIO 4"</formula>
    </cfRule>
    <cfRule type="cellIs" dxfId="290" priority="323" operator="equal">
      <formula>"ESTADIO 3b"</formula>
    </cfRule>
    <cfRule type="cellIs" dxfId="289" priority="324" operator="equal">
      <formula>"ESTADIO 3a"</formula>
    </cfRule>
  </conditionalFormatting>
  <conditionalFormatting sqref="R404">
    <cfRule type="duplicateValues" dxfId="288" priority="319"/>
  </conditionalFormatting>
  <conditionalFormatting sqref="R404">
    <cfRule type="duplicateValues" dxfId="287" priority="318"/>
  </conditionalFormatting>
  <conditionalFormatting sqref="R404">
    <cfRule type="duplicateValues" dxfId="286" priority="317"/>
  </conditionalFormatting>
  <conditionalFormatting sqref="R404">
    <cfRule type="duplicateValues" dxfId="285" priority="316"/>
  </conditionalFormatting>
  <conditionalFormatting sqref="R404">
    <cfRule type="duplicateValues" dxfId="284" priority="315"/>
  </conditionalFormatting>
  <conditionalFormatting sqref="R422">
    <cfRule type="duplicateValues" dxfId="283" priority="313"/>
  </conditionalFormatting>
  <conditionalFormatting sqref="R422">
    <cfRule type="duplicateValues" dxfId="282" priority="312"/>
  </conditionalFormatting>
  <conditionalFormatting sqref="R422">
    <cfRule type="duplicateValues" dxfId="281" priority="311"/>
  </conditionalFormatting>
  <conditionalFormatting sqref="R422">
    <cfRule type="duplicateValues" dxfId="280" priority="310"/>
  </conditionalFormatting>
  <conditionalFormatting sqref="R422">
    <cfRule type="duplicateValues" dxfId="279" priority="309"/>
  </conditionalFormatting>
  <conditionalFormatting sqref="R425">
    <cfRule type="duplicateValues" dxfId="278" priority="307"/>
  </conditionalFormatting>
  <conditionalFormatting sqref="R425">
    <cfRule type="duplicateValues" dxfId="277" priority="306"/>
  </conditionalFormatting>
  <conditionalFormatting sqref="R425">
    <cfRule type="duplicateValues" dxfId="276" priority="305"/>
  </conditionalFormatting>
  <conditionalFormatting sqref="R425">
    <cfRule type="duplicateValues" dxfId="275" priority="304"/>
  </conditionalFormatting>
  <conditionalFormatting sqref="R425">
    <cfRule type="duplicateValues" dxfId="274" priority="303"/>
  </conditionalFormatting>
  <conditionalFormatting sqref="R442">
    <cfRule type="duplicateValues" dxfId="273" priority="301"/>
  </conditionalFormatting>
  <conditionalFormatting sqref="R442">
    <cfRule type="duplicateValues" dxfId="272" priority="300"/>
  </conditionalFormatting>
  <conditionalFormatting sqref="R442">
    <cfRule type="duplicateValues" dxfId="271" priority="299"/>
  </conditionalFormatting>
  <conditionalFormatting sqref="R442">
    <cfRule type="duplicateValues" dxfId="270" priority="298"/>
  </conditionalFormatting>
  <conditionalFormatting sqref="R442">
    <cfRule type="duplicateValues" dxfId="269" priority="297"/>
  </conditionalFormatting>
  <conditionalFormatting sqref="R444">
    <cfRule type="duplicateValues" dxfId="268" priority="295"/>
  </conditionalFormatting>
  <conditionalFormatting sqref="R444">
    <cfRule type="duplicateValues" dxfId="267" priority="294"/>
  </conditionalFormatting>
  <conditionalFormatting sqref="R444">
    <cfRule type="duplicateValues" dxfId="266" priority="293"/>
  </conditionalFormatting>
  <conditionalFormatting sqref="R444">
    <cfRule type="duplicateValues" dxfId="265" priority="292"/>
  </conditionalFormatting>
  <conditionalFormatting sqref="R444">
    <cfRule type="duplicateValues" dxfId="264" priority="291"/>
  </conditionalFormatting>
  <conditionalFormatting sqref="R453">
    <cfRule type="duplicateValues" dxfId="263" priority="289"/>
  </conditionalFormatting>
  <conditionalFormatting sqref="R453">
    <cfRule type="duplicateValues" dxfId="262" priority="288"/>
  </conditionalFormatting>
  <conditionalFormatting sqref="R453">
    <cfRule type="duplicateValues" dxfId="261" priority="287"/>
  </conditionalFormatting>
  <conditionalFormatting sqref="R453">
    <cfRule type="duplicateValues" dxfId="260" priority="286"/>
  </conditionalFormatting>
  <conditionalFormatting sqref="R453">
    <cfRule type="duplicateValues" dxfId="259" priority="285"/>
  </conditionalFormatting>
  <conditionalFormatting sqref="R463">
    <cfRule type="duplicateValues" dxfId="258" priority="283"/>
  </conditionalFormatting>
  <conditionalFormatting sqref="R463">
    <cfRule type="duplicateValues" dxfId="257" priority="282"/>
  </conditionalFormatting>
  <conditionalFormatting sqref="R463">
    <cfRule type="duplicateValues" dxfId="256" priority="281"/>
  </conditionalFormatting>
  <conditionalFormatting sqref="R463">
    <cfRule type="duplicateValues" dxfId="255" priority="280"/>
  </conditionalFormatting>
  <conditionalFormatting sqref="R463">
    <cfRule type="duplicateValues" dxfId="254" priority="279"/>
  </conditionalFormatting>
  <conditionalFormatting sqref="R470">
    <cfRule type="duplicateValues" dxfId="253" priority="277"/>
  </conditionalFormatting>
  <conditionalFormatting sqref="R471">
    <cfRule type="duplicateValues" dxfId="252" priority="276"/>
  </conditionalFormatting>
  <conditionalFormatting sqref="R470:R471">
    <cfRule type="duplicateValues" dxfId="251" priority="275"/>
  </conditionalFormatting>
  <conditionalFormatting sqref="R470:R471">
    <cfRule type="duplicateValues" dxfId="250" priority="274"/>
  </conditionalFormatting>
  <conditionalFormatting sqref="R470:R471">
    <cfRule type="duplicateValues" dxfId="249" priority="273"/>
  </conditionalFormatting>
  <conditionalFormatting sqref="R470:R471">
    <cfRule type="duplicateValues" dxfId="248" priority="272"/>
  </conditionalFormatting>
  <conditionalFormatting sqref="R473">
    <cfRule type="duplicateValues" dxfId="247" priority="270"/>
  </conditionalFormatting>
  <conditionalFormatting sqref="R473">
    <cfRule type="duplicateValues" dxfId="246" priority="269"/>
  </conditionalFormatting>
  <conditionalFormatting sqref="R473">
    <cfRule type="duplicateValues" dxfId="245" priority="268"/>
  </conditionalFormatting>
  <conditionalFormatting sqref="R473">
    <cfRule type="duplicateValues" dxfId="244" priority="267"/>
  </conditionalFormatting>
  <conditionalFormatting sqref="R473">
    <cfRule type="duplicateValues" dxfId="243" priority="266"/>
  </conditionalFormatting>
  <conditionalFormatting sqref="R501">
    <cfRule type="duplicateValues" dxfId="242" priority="264"/>
  </conditionalFormatting>
  <conditionalFormatting sqref="R501">
    <cfRule type="duplicateValues" dxfId="241" priority="263"/>
  </conditionalFormatting>
  <conditionalFormatting sqref="R501">
    <cfRule type="duplicateValues" dxfId="240" priority="262"/>
  </conditionalFormatting>
  <conditionalFormatting sqref="R501">
    <cfRule type="duplicateValues" dxfId="239" priority="261"/>
  </conditionalFormatting>
  <conditionalFormatting sqref="R501">
    <cfRule type="duplicateValues" dxfId="238" priority="260"/>
  </conditionalFormatting>
  <conditionalFormatting sqref="R523">
    <cfRule type="duplicateValues" dxfId="237" priority="258"/>
  </conditionalFormatting>
  <conditionalFormatting sqref="R523">
    <cfRule type="duplicateValues" dxfId="236" priority="257"/>
  </conditionalFormatting>
  <conditionalFormatting sqref="R523">
    <cfRule type="duplicateValues" dxfId="235" priority="256"/>
  </conditionalFormatting>
  <conditionalFormatting sqref="R550">
    <cfRule type="duplicateValues" dxfId="234" priority="254"/>
  </conditionalFormatting>
  <conditionalFormatting sqref="R550">
    <cfRule type="duplicateValues" dxfId="233" priority="253"/>
  </conditionalFormatting>
  <conditionalFormatting sqref="R550">
    <cfRule type="duplicateValues" dxfId="232" priority="252"/>
  </conditionalFormatting>
  <conditionalFormatting sqref="R550">
    <cfRule type="duplicateValues" dxfId="231" priority="251"/>
  </conditionalFormatting>
  <conditionalFormatting sqref="R550">
    <cfRule type="duplicateValues" dxfId="230" priority="250"/>
  </conditionalFormatting>
  <conditionalFormatting sqref="R553">
    <cfRule type="duplicateValues" dxfId="229" priority="248"/>
  </conditionalFormatting>
  <conditionalFormatting sqref="R553">
    <cfRule type="duplicateValues" dxfId="228" priority="247"/>
  </conditionalFormatting>
  <conditionalFormatting sqref="R553">
    <cfRule type="duplicateValues" dxfId="227" priority="246"/>
  </conditionalFormatting>
  <conditionalFormatting sqref="R553">
    <cfRule type="duplicateValues" dxfId="226" priority="245"/>
  </conditionalFormatting>
  <conditionalFormatting sqref="R553">
    <cfRule type="duplicateValues" dxfId="225" priority="244"/>
  </conditionalFormatting>
  <conditionalFormatting sqref="R572">
    <cfRule type="duplicateValues" dxfId="224" priority="242"/>
  </conditionalFormatting>
  <conditionalFormatting sqref="R572">
    <cfRule type="duplicateValues" dxfId="223" priority="241"/>
  </conditionalFormatting>
  <conditionalFormatting sqref="R572">
    <cfRule type="duplicateValues" dxfId="222" priority="240"/>
  </conditionalFormatting>
  <conditionalFormatting sqref="R572">
    <cfRule type="duplicateValues" dxfId="221" priority="239"/>
  </conditionalFormatting>
  <conditionalFormatting sqref="R572">
    <cfRule type="duplicateValues" dxfId="220" priority="238"/>
  </conditionalFormatting>
  <conditionalFormatting sqref="R600">
    <cfRule type="duplicateValues" dxfId="219" priority="236"/>
  </conditionalFormatting>
  <conditionalFormatting sqref="R600">
    <cfRule type="duplicateValues" dxfId="218" priority="235"/>
  </conditionalFormatting>
  <conditionalFormatting sqref="R600">
    <cfRule type="duplicateValues" dxfId="217" priority="234"/>
  </conditionalFormatting>
  <conditionalFormatting sqref="R600">
    <cfRule type="duplicateValues" dxfId="216" priority="233"/>
  </conditionalFormatting>
  <conditionalFormatting sqref="R634">
    <cfRule type="duplicateValues" dxfId="215" priority="231"/>
  </conditionalFormatting>
  <conditionalFormatting sqref="R634">
    <cfRule type="duplicateValues" dxfId="214" priority="230"/>
  </conditionalFormatting>
  <conditionalFormatting sqref="R634">
    <cfRule type="duplicateValues" dxfId="213" priority="229"/>
  </conditionalFormatting>
  <conditionalFormatting sqref="EH634">
    <cfRule type="cellIs" dxfId="212" priority="225" operator="equal">
      <formula>"ESTADIO 5"</formula>
    </cfRule>
    <cfRule type="cellIs" dxfId="211" priority="226" operator="equal">
      <formula>"ESTADIO 4"</formula>
    </cfRule>
    <cfRule type="cellIs" dxfId="210" priority="227" operator="equal">
      <formula>"ESTADIO 3b"</formula>
    </cfRule>
    <cfRule type="cellIs" dxfId="209" priority="228" operator="equal">
      <formula>"ESTADIO 3a"</formula>
    </cfRule>
  </conditionalFormatting>
  <conditionalFormatting sqref="R643">
    <cfRule type="duplicateValues" dxfId="208" priority="223"/>
  </conditionalFormatting>
  <conditionalFormatting sqref="R643">
    <cfRule type="duplicateValues" dxfId="207" priority="222"/>
  </conditionalFormatting>
  <conditionalFormatting sqref="R643">
    <cfRule type="duplicateValues" dxfId="206" priority="221"/>
  </conditionalFormatting>
  <conditionalFormatting sqref="R650">
    <cfRule type="duplicateValues" dxfId="205" priority="219"/>
  </conditionalFormatting>
  <conditionalFormatting sqref="R650">
    <cfRule type="duplicateValues" dxfId="204" priority="218"/>
  </conditionalFormatting>
  <conditionalFormatting sqref="R650">
    <cfRule type="duplicateValues" dxfId="203" priority="217"/>
  </conditionalFormatting>
  <conditionalFormatting sqref="R653">
    <cfRule type="duplicateValues" dxfId="202" priority="215"/>
  </conditionalFormatting>
  <conditionalFormatting sqref="R653">
    <cfRule type="duplicateValues" dxfId="201" priority="214"/>
  </conditionalFormatting>
  <conditionalFormatting sqref="R653">
    <cfRule type="duplicateValues" dxfId="200" priority="213"/>
  </conditionalFormatting>
  <conditionalFormatting sqref="R656">
    <cfRule type="duplicateValues" dxfId="199" priority="211"/>
  </conditionalFormatting>
  <conditionalFormatting sqref="R656">
    <cfRule type="duplicateValues" dxfId="198" priority="210"/>
  </conditionalFormatting>
  <conditionalFormatting sqref="R656">
    <cfRule type="duplicateValues" dxfId="197" priority="209"/>
  </conditionalFormatting>
  <conditionalFormatting sqref="R658">
    <cfRule type="duplicateValues" dxfId="196" priority="207"/>
  </conditionalFormatting>
  <conditionalFormatting sqref="R658">
    <cfRule type="duplicateValues" dxfId="195" priority="206"/>
  </conditionalFormatting>
  <conditionalFormatting sqref="R658">
    <cfRule type="duplicateValues" dxfId="194" priority="205"/>
  </conditionalFormatting>
  <conditionalFormatting sqref="R822">
    <cfRule type="duplicateValues" dxfId="193" priority="204"/>
  </conditionalFormatting>
  <conditionalFormatting sqref="R823">
    <cfRule type="duplicateValues" dxfId="192" priority="203"/>
  </conditionalFormatting>
  <conditionalFormatting sqref="R823">
    <cfRule type="duplicateValues" dxfId="191" priority="202"/>
  </conditionalFormatting>
  <conditionalFormatting sqref="R823">
    <cfRule type="duplicateValues" dxfId="190" priority="201"/>
  </conditionalFormatting>
  <conditionalFormatting sqref="R823">
    <cfRule type="duplicateValues" dxfId="189" priority="199"/>
    <cfRule type="duplicateValues" dxfId="188" priority="200"/>
  </conditionalFormatting>
  <conditionalFormatting sqref="R824">
    <cfRule type="duplicateValues" dxfId="187" priority="198"/>
  </conditionalFormatting>
  <conditionalFormatting sqref="R824">
    <cfRule type="duplicateValues" dxfId="186" priority="197"/>
  </conditionalFormatting>
  <conditionalFormatting sqref="R824">
    <cfRule type="duplicateValues" dxfId="185" priority="196"/>
  </conditionalFormatting>
  <conditionalFormatting sqref="R824">
    <cfRule type="duplicateValues" dxfId="184" priority="194"/>
    <cfRule type="duplicateValues" dxfId="183" priority="195"/>
  </conditionalFormatting>
  <conditionalFormatting sqref="R825">
    <cfRule type="duplicateValues" dxfId="182" priority="193"/>
  </conditionalFormatting>
  <conditionalFormatting sqref="R825">
    <cfRule type="duplicateValues" dxfId="181" priority="192"/>
  </conditionalFormatting>
  <conditionalFormatting sqref="R825">
    <cfRule type="duplicateValues" dxfId="180" priority="191"/>
  </conditionalFormatting>
  <conditionalFormatting sqref="R825">
    <cfRule type="duplicateValues" dxfId="179" priority="189"/>
    <cfRule type="duplicateValues" dxfId="178" priority="190"/>
  </conditionalFormatting>
  <conditionalFormatting sqref="FG2 FG14:FG16 FG152:FG153 FG212:FG213 FG46:FG53 FG79:FG83 FG102:FG104 FG142:FG143 FG133:FG134 FG252:FG256 FG156:FG170 FG86:FG89 FG36:FG38 FG115:FG119 FG206:FG207 FG217:FG225 FG24:FG31 FG4:FG9 FG18:FG21 FG33:FG34 FG40:FG42 FG44 FG55:FG57 FG60:FG67 FG74:FG75 FG77 FG91:FG93 FG172:FG173 FG69:FG70 FG72 FG95 FG97:FG98 FG106:FG108 FG110:FG113 FG121:FG123 FG125 FG128:FG130 FG136:FG138 FG140 FG145:FG149 FG176:FG178 FG180:FG186 FG188:FG191 FG194:FG199 FG201:FG202 FG204 FG209:FG210 FG215 FG227:FG228 FG230:FG241 FG243:FG250 FG258:FG269 FG271 FG273:FG274 FG276:FG281 FG283:FG293 FG295:FG299 FG301:FG302 FG304 FG306:FG309 FG311:FG322 FG324:FG338 FG340:FG343 FG345:FG353 FG11">
    <cfRule type="timePeriod" dxfId="177" priority="183" timePeriod="lastWeek">
      <formula>AND(TODAY()-ROUNDDOWN(FG2,0)&gt;=(WEEKDAY(TODAY())),TODAY()-ROUNDDOWN(FG2,0)&lt;(WEEKDAY(TODAY())+7))</formula>
    </cfRule>
  </conditionalFormatting>
  <conditionalFormatting sqref="EW116">
    <cfRule type="timePeriod" dxfId="176" priority="182" timePeriod="lastWeek">
      <formula>AND(TODAY()-ROUNDDOWN(EW116,0)&gt;=(WEEKDAY(TODAY())),TODAY()-ROUNDDOWN(EW116,0)&lt;(WEEKDAY(TODAY())+7))</formula>
    </cfRule>
  </conditionalFormatting>
  <conditionalFormatting sqref="EH71">
    <cfRule type="cellIs" dxfId="175" priority="178" operator="equal">
      <formula>"ESTADIO 5"</formula>
    </cfRule>
    <cfRule type="cellIs" dxfId="174" priority="179" operator="equal">
      <formula>"ESTADIO 4"</formula>
    </cfRule>
    <cfRule type="cellIs" dxfId="173" priority="180" operator="equal">
      <formula>"ESTADIO 3b"</formula>
    </cfRule>
    <cfRule type="cellIs" dxfId="172" priority="181" operator="equal">
      <formula>"ESTADIO 3a"</formula>
    </cfRule>
  </conditionalFormatting>
  <conditionalFormatting sqref="EH90">
    <cfRule type="cellIs" dxfId="171" priority="174" operator="equal">
      <formula>"ESTADIO 5"</formula>
    </cfRule>
    <cfRule type="cellIs" dxfId="170" priority="175" operator="equal">
      <formula>"ESTADIO 4"</formula>
    </cfRule>
    <cfRule type="cellIs" dxfId="169" priority="176" operator="equal">
      <formula>"ESTADIO 3b"</formula>
    </cfRule>
    <cfRule type="cellIs" dxfId="168" priority="177" operator="equal">
      <formula>"ESTADIO 3a"</formula>
    </cfRule>
  </conditionalFormatting>
  <conditionalFormatting sqref="EG94">
    <cfRule type="cellIs" dxfId="167" priority="170" operator="equal">
      <formula>"ESTADIO 5"</formula>
    </cfRule>
    <cfRule type="cellIs" dxfId="166" priority="171" operator="equal">
      <formula>"ESTADIO 4"</formula>
    </cfRule>
    <cfRule type="cellIs" dxfId="165" priority="172" operator="equal">
      <formula>"ESTADIO 3b"</formula>
    </cfRule>
    <cfRule type="cellIs" dxfId="164" priority="173" operator="equal">
      <formula>"ESTADIO 3a"</formula>
    </cfRule>
  </conditionalFormatting>
  <conditionalFormatting sqref="EH96">
    <cfRule type="cellIs" dxfId="163" priority="166" operator="equal">
      <formula>"ESTADIO 5"</formula>
    </cfRule>
    <cfRule type="cellIs" dxfId="162" priority="167" operator="equal">
      <formula>"ESTADIO 4"</formula>
    </cfRule>
    <cfRule type="cellIs" dxfId="161" priority="168" operator="equal">
      <formula>"ESTADIO 3b"</formula>
    </cfRule>
    <cfRule type="cellIs" dxfId="160" priority="169" operator="equal">
      <formula>"ESTADIO 3a"</formula>
    </cfRule>
  </conditionalFormatting>
  <conditionalFormatting sqref="EH100">
    <cfRule type="cellIs" dxfId="159" priority="162" operator="equal">
      <formula>"ESTADIO 5"</formula>
    </cfRule>
    <cfRule type="cellIs" dxfId="158" priority="163" operator="equal">
      <formula>"ESTADIO 4"</formula>
    </cfRule>
    <cfRule type="cellIs" dxfId="157" priority="164" operator="equal">
      <formula>"ESTADIO 3b"</formula>
    </cfRule>
    <cfRule type="cellIs" dxfId="156" priority="165" operator="equal">
      <formula>"ESTADIO 3a"</formula>
    </cfRule>
  </conditionalFormatting>
  <conditionalFormatting sqref="EH101">
    <cfRule type="cellIs" dxfId="155" priority="158" operator="equal">
      <formula>"ESTADIO 5"</formula>
    </cfRule>
    <cfRule type="cellIs" dxfId="154" priority="159" operator="equal">
      <formula>"ESTADIO 4"</formula>
    </cfRule>
    <cfRule type="cellIs" dxfId="153" priority="160" operator="equal">
      <formula>"ESTADIO 3b"</formula>
    </cfRule>
    <cfRule type="cellIs" dxfId="152" priority="161" operator="equal">
      <formula>"ESTADIO 3a"</formula>
    </cfRule>
  </conditionalFormatting>
  <conditionalFormatting sqref="EH105">
    <cfRule type="cellIs" dxfId="151" priority="154" operator="equal">
      <formula>"ESTADIO 5"</formula>
    </cfRule>
    <cfRule type="cellIs" dxfId="150" priority="155" operator="equal">
      <formula>"ESTADIO 4"</formula>
    </cfRule>
    <cfRule type="cellIs" dxfId="149" priority="156" operator="equal">
      <formula>"ESTADIO 3b"</formula>
    </cfRule>
    <cfRule type="cellIs" dxfId="148" priority="157" operator="equal">
      <formula>"ESTADIO 3a"</formula>
    </cfRule>
  </conditionalFormatting>
  <conditionalFormatting sqref="EG120">
    <cfRule type="cellIs" dxfId="147" priority="150" operator="equal">
      <formula>"ESTADIO 5"</formula>
    </cfRule>
    <cfRule type="cellIs" dxfId="146" priority="151" operator="equal">
      <formula>"ESTADIO 4"</formula>
    </cfRule>
    <cfRule type="cellIs" dxfId="145" priority="152" operator="equal">
      <formula>"ESTADIO 3b"</formula>
    </cfRule>
    <cfRule type="cellIs" dxfId="144" priority="153" operator="equal">
      <formula>"ESTADIO 3a"</formula>
    </cfRule>
  </conditionalFormatting>
  <conditionalFormatting sqref="EH127">
    <cfRule type="cellIs" dxfId="143" priority="146" operator="equal">
      <formula>"ESTADIO 5"</formula>
    </cfRule>
    <cfRule type="cellIs" dxfId="142" priority="147" operator="equal">
      <formula>"ESTADIO 4"</formula>
    </cfRule>
    <cfRule type="cellIs" dxfId="141" priority="148" operator="equal">
      <formula>"ESTADIO 3b"</formula>
    </cfRule>
    <cfRule type="cellIs" dxfId="140" priority="149" operator="equal">
      <formula>"ESTADIO 3a"</formula>
    </cfRule>
  </conditionalFormatting>
  <conditionalFormatting sqref="EG139">
    <cfRule type="cellIs" dxfId="139" priority="142" operator="equal">
      <formula>"ESTADIO 5"</formula>
    </cfRule>
    <cfRule type="cellIs" dxfId="138" priority="143" operator="equal">
      <formula>"ESTADIO 4"</formula>
    </cfRule>
    <cfRule type="cellIs" dxfId="137" priority="144" operator="equal">
      <formula>"ESTADIO 3b"</formula>
    </cfRule>
    <cfRule type="cellIs" dxfId="136" priority="145" operator="equal">
      <formula>"ESTADIO 3a"</formula>
    </cfRule>
  </conditionalFormatting>
  <conditionalFormatting sqref="EH144">
    <cfRule type="cellIs" dxfId="135" priority="138" operator="equal">
      <formula>"ESTADIO 5"</formula>
    </cfRule>
    <cfRule type="cellIs" dxfId="134" priority="139" operator="equal">
      <formula>"ESTADIO 4"</formula>
    </cfRule>
    <cfRule type="cellIs" dxfId="133" priority="140" operator="equal">
      <formula>"ESTADIO 3b"</formula>
    </cfRule>
    <cfRule type="cellIs" dxfId="132" priority="141" operator="equal">
      <formula>"ESTADIO 3a"</formula>
    </cfRule>
  </conditionalFormatting>
  <conditionalFormatting sqref="CW155">
    <cfRule type="cellIs" dxfId="131" priority="137" operator="greaterThanOrEqual">
      <formula>90</formula>
    </cfRule>
  </conditionalFormatting>
  <conditionalFormatting sqref="EG155">
    <cfRule type="cellIs" dxfId="130" priority="133" operator="equal">
      <formula>"ESTADIO 5"</formula>
    </cfRule>
    <cfRule type="cellIs" dxfId="129" priority="134" operator="equal">
      <formula>"ESTADIO 4"</formula>
    </cfRule>
    <cfRule type="cellIs" dxfId="128" priority="135" operator="equal">
      <formula>"ESTADIO 3b"</formula>
    </cfRule>
    <cfRule type="cellIs" dxfId="127" priority="136" operator="equal">
      <formula>"ESTADIO 3a"</formula>
    </cfRule>
  </conditionalFormatting>
  <conditionalFormatting sqref="EH174">
    <cfRule type="cellIs" dxfId="126" priority="129" operator="equal">
      <formula>"ESTADIO 5"</formula>
    </cfRule>
    <cfRule type="cellIs" dxfId="125" priority="130" operator="equal">
      <formula>"ESTADIO 4"</formula>
    </cfRule>
    <cfRule type="cellIs" dxfId="124" priority="131" operator="equal">
      <formula>"ESTADIO 3b"</formula>
    </cfRule>
    <cfRule type="cellIs" dxfId="123" priority="132" operator="equal">
      <formula>"ESTADIO 3a"</formula>
    </cfRule>
  </conditionalFormatting>
  <conditionalFormatting sqref="EG175">
    <cfRule type="cellIs" dxfId="122" priority="125" operator="equal">
      <formula>"ESTADIO 5"</formula>
    </cfRule>
    <cfRule type="cellIs" dxfId="121" priority="126" operator="equal">
      <formula>"ESTADIO 4"</formula>
    </cfRule>
    <cfRule type="cellIs" dxfId="120" priority="127" operator="equal">
      <formula>"ESTADIO 3b"</formula>
    </cfRule>
    <cfRule type="cellIs" dxfId="119" priority="128" operator="equal">
      <formula>"ESTADIO 3a"</formula>
    </cfRule>
  </conditionalFormatting>
  <conditionalFormatting sqref="EG187">
    <cfRule type="cellIs" dxfId="118" priority="121" operator="equal">
      <formula>"ESTADIO 5"</formula>
    </cfRule>
    <cfRule type="cellIs" dxfId="117" priority="122" operator="equal">
      <formula>"ESTADIO 4"</formula>
    </cfRule>
    <cfRule type="cellIs" dxfId="116" priority="123" operator="equal">
      <formula>"ESTADIO 3b"</formula>
    </cfRule>
    <cfRule type="cellIs" dxfId="115" priority="124" operator="equal">
      <formula>"ESTADIO 3a"</formula>
    </cfRule>
  </conditionalFormatting>
  <conditionalFormatting sqref="EH193">
    <cfRule type="cellIs" dxfId="114" priority="117" operator="equal">
      <formula>"ESTADIO 5"</formula>
    </cfRule>
    <cfRule type="cellIs" dxfId="113" priority="118" operator="equal">
      <formula>"ESTADIO 4"</formula>
    </cfRule>
    <cfRule type="cellIs" dxfId="112" priority="119" operator="equal">
      <formula>"ESTADIO 3b"</formula>
    </cfRule>
    <cfRule type="cellIs" dxfId="111" priority="120" operator="equal">
      <formula>"ESTADIO 3a"</formula>
    </cfRule>
  </conditionalFormatting>
  <conditionalFormatting sqref="EG214">
    <cfRule type="cellIs" dxfId="110" priority="113" operator="equal">
      <formula>"ESTADIO 5"</formula>
    </cfRule>
    <cfRule type="cellIs" dxfId="109" priority="114" operator="equal">
      <formula>"ESTADIO 4"</formula>
    </cfRule>
    <cfRule type="cellIs" dxfId="108" priority="115" operator="equal">
      <formula>"ESTADIO 3b"</formula>
    </cfRule>
    <cfRule type="cellIs" dxfId="107" priority="116" operator="equal">
      <formula>"ESTADIO 3a"</formula>
    </cfRule>
  </conditionalFormatting>
  <conditionalFormatting sqref="EG226">
    <cfRule type="cellIs" dxfId="106" priority="109" operator="equal">
      <formula>"ESTADIO 5"</formula>
    </cfRule>
    <cfRule type="cellIs" dxfId="105" priority="110" operator="equal">
      <formula>"ESTADIO 4"</formula>
    </cfRule>
    <cfRule type="cellIs" dxfId="104" priority="111" operator="equal">
      <formula>"ESTADIO 3b"</formula>
    </cfRule>
    <cfRule type="cellIs" dxfId="103" priority="112" operator="equal">
      <formula>"ESTADIO 3a"</formula>
    </cfRule>
  </conditionalFormatting>
  <conditionalFormatting sqref="EG229">
    <cfRule type="cellIs" dxfId="102" priority="105" operator="equal">
      <formula>"ESTADIO 5"</formula>
    </cfRule>
    <cfRule type="cellIs" dxfId="101" priority="106" operator="equal">
      <formula>"ESTADIO 4"</formula>
    </cfRule>
    <cfRule type="cellIs" dxfId="100" priority="107" operator="equal">
      <formula>"ESTADIO 3b"</formula>
    </cfRule>
    <cfRule type="cellIs" dxfId="99" priority="108" operator="equal">
      <formula>"ESTADIO 3a"</formula>
    </cfRule>
  </conditionalFormatting>
  <conditionalFormatting sqref="EG242">
    <cfRule type="cellIs" dxfId="98" priority="101" operator="equal">
      <formula>"ESTADIO 5"</formula>
    </cfRule>
    <cfRule type="cellIs" dxfId="97" priority="102" operator="equal">
      <formula>"ESTADIO 4"</formula>
    </cfRule>
    <cfRule type="cellIs" dxfId="96" priority="103" operator="equal">
      <formula>"ESTADIO 3b"</formula>
    </cfRule>
    <cfRule type="cellIs" dxfId="95" priority="104" operator="equal">
      <formula>"ESTADIO 3a"</formula>
    </cfRule>
  </conditionalFormatting>
  <conditionalFormatting sqref="EG270">
    <cfRule type="cellIs" dxfId="94" priority="97" operator="equal">
      <formula>"ESTADIO 5"</formula>
    </cfRule>
    <cfRule type="cellIs" dxfId="93" priority="98" operator="equal">
      <formula>"ESTADIO 4"</formula>
    </cfRule>
    <cfRule type="cellIs" dxfId="92" priority="99" operator="equal">
      <formula>"ESTADIO 3b"</formula>
    </cfRule>
    <cfRule type="cellIs" dxfId="91" priority="100" operator="equal">
      <formula>"ESTADIO 3a"</formula>
    </cfRule>
  </conditionalFormatting>
  <conditionalFormatting sqref="EG272">
    <cfRule type="cellIs" dxfId="90" priority="93" operator="equal">
      <formula>"ESTADIO 5"</formula>
    </cfRule>
    <cfRule type="cellIs" dxfId="89" priority="94" operator="equal">
      <formula>"ESTADIO 4"</formula>
    </cfRule>
    <cfRule type="cellIs" dxfId="88" priority="95" operator="equal">
      <formula>"ESTADIO 3b"</formula>
    </cfRule>
    <cfRule type="cellIs" dxfId="87" priority="96" operator="equal">
      <formula>"ESTADIO 3a"</formula>
    </cfRule>
  </conditionalFormatting>
  <conditionalFormatting sqref="EG275">
    <cfRule type="cellIs" dxfId="86" priority="89" operator="equal">
      <formula>"ESTADIO 5"</formula>
    </cfRule>
    <cfRule type="cellIs" dxfId="85" priority="90" operator="equal">
      <formula>"ESTADIO 4"</formula>
    </cfRule>
    <cfRule type="cellIs" dxfId="84" priority="91" operator="equal">
      <formula>"ESTADIO 3b"</formula>
    </cfRule>
    <cfRule type="cellIs" dxfId="83" priority="92" operator="equal">
      <formula>"ESTADIO 3a"</formula>
    </cfRule>
  </conditionalFormatting>
  <conditionalFormatting sqref="EH282">
    <cfRule type="cellIs" dxfId="82" priority="85" operator="equal">
      <formula>"ESTADIO 5"</formula>
    </cfRule>
    <cfRule type="cellIs" dxfId="81" priority="86" operator="equal">
      <formula>"ESTADIO 4"</formula>
    </cfRule>
    <cfRule type="cellIs" dxfId="80" priority="87" operator="equal">
      <formula>"ESTADIO 3b"</formula>
    </cfRule>
    <cfRule type="cellIs" dxfId="79" priority="88" operator="equal">
      <formula>"ESTADIO 3a"</formula>
    </cfRule>
  </conditionalFormatting>
  <conditionalFormatting sqref="EG303">
    <cfRule type="cellIs" dxfId="78" priority="81" operator="equal">
      <formula>"ESTADIO 5"</formula>
    </cfRule>
    <cfRule type="cellIs" dxfId="77" priority="82" operator="equal">
      <formula>"ESTADIO 4"</formula>
    </cfRule>
    <cfRule type="cellIs" dxfId="76" priority="83" operator="equal">
      <formula>"ESTADIO 3b"</formula>
    </cfRule>
    <cfRule type="cellIs" dxfId="75" priority="84" operator="equal">
      <formula>"ESTADIO 3a"</formula>
    </cfRule>
  </conditionalFormatting>
  <conditionalFormatting sqref="EG305">
    <cfRule type="cellIs" dxfId="74" priority="77" operator="equal">
      <formula>"ESTADIO 5"</formula>
    </cfRule>
    <cfRule type="cellIs" dxfId="73" priority="78" operator="equal">
      <formula>"ESTADIO 4"</formula>
    </cfRule>
    <cfRule type="cellIs" dxfId="72" priority="79" operator="equal">
      <formula>"ESTADIO 3b"</formula>
    </cfRule>
    <cfRule type="cellIs" dxfId="71" priority="80" operator="equal">
      <formula>"ESTADIO 3a"</formula>
    </cfRule>
  </conditionalFormatting>
  <conditionalFormatting sqref="EH305">
    <cfRule type="cellIs" dxfId="70" priority="73" operator="equal">
      <formula>"ESTADIO 5"</formula>
    </cfRule>
    <cfRule type="cellIs" dxfId="69" priority="74" operator="equal">
      <formula>"ESTADIO 4"</formula>
    </cfRule>
    <cfRule type="cellIs" dxfId="68" priority="75" operator="equal">
      <formula>"ESTADIO 3b"</formula>
    </cfRule>
    <cfRule type="cellIs" dxfId="67" priority="76" operator="equal">
      <formula>"ESTADIO 3a"</formula>
    </cfRule>
  </conditionalFormatting>
  <conditionalFormatting sqref="FI310">
    <cfRule type="duplicateValues" dxfId="66" priority="70"/>
  </conditionalFormatting>
  <conditionalFormatting sqref="EH323">
    <cfRule type="cellIs" dxfId="65" priority="64" operator="equal">
      <formula>"ESTADIO 5"</formula>
    </cfRule>
    <cfRule type="cellIs" dxfId="64" priority="65" operator="equal">
      <formula>"ESTADIO 4"</formula>
    </cfRule>
    <cfRule type="cellIs" dxfId="63" priority="66" operator="equal">
      <formula>"ESTADIO 3b"</formula>
    </cfRule>
    <cfRule type="cellIs" dxfId="62" priority="67" operator="equal">
      <formula>"ESTADIO 3a"</formula>
    </cfRule>
  </conditionalFormatting>
  <conditionalFormatting sqref="EH344">
    <cfRule type="cellIs" dxfId="61" priority="60" operator="equal">
      <formula>"ESTADIO 5"</formula>
    </cfRule>
    <cfRule type="cellIs" dxfId="60" priority="61" operator="equal">
      <formula>"ESTADIO 4"</formula>
    </cfRule>
    <cfRule type="cellIs" dxfId="59" priority="62" operator="equal">
      <formula>"ESTADIO 3b"</formula>
    </cfRule>
    <cfRule type="cellIs" dxfId="58" priority="63" operator="equal">
      <formula>"ESTADIO 3a"</formula>
    </cfRule>
  </conditionalFormatting>
  <conditionalFormatting sqref="EH379">
    <cfRule type="cellIs" dxfId="57" priority="56" operator="equal">
      <formula>"ESTADIO 5"</formula>
    </cfRule>
    <cfRule type="cellIs" dxfId="56" priority="57" operator="equal">
      <formula>"ESTADIO 4"</formula>
    </cfRule>
    <cfRule type="cellIs" dxfId="55" priority="58" operator="equal">
      <formula>"ESTADIO 3b"</formula>
    </cfRule>
    <cfRule type="cellIs" dxfId="54" priority="59" operator="equal">
      <formula>"ESTADIO 3a"</formula>
    </cfRule>
  </conditionalFormatting>
  <conditionalFormatting sqref="EH384">
    <cfRule type="cellIs" dxfId="53" priority="52" operator="equal">
      <formula>"ESTADIO 5"</formula>
    </cfRule>
    <cfRule type="cellIs" dxfId="52" priority="53" operator="equal">
      <formula>"ESTADIO 4"</formula>
    </cfRule>
    <cfRule type="cellIs" dxfId="51" priority="54" operator="equal">
      <formula>"ESTADIO 3b"</formula>
    </cfRule>
    <cfRule type="cellIs" dxfId="50" priority="55" operator="equal">
      <formula>"ESTADIO 3a"</formula>
    </cfRule>
  </conditionalFormatting>
  <conditionalFormatting sqref="EH472">
    <cfRule type="cellIs" dxfId="49" priority="48" operator="equal">
      <formula>"ESTADIO 5"</formula>
    </cfRule>
    <cfRule type="cellIs" dxfId="48" priority="49" operator="equal">
      <formula>"ESTADIO 4"</formula>
    </cfRule>
    <cfRule type="cellIs" dxfId="47" priority="50" operator="equal">
      <formula>"ESTADIO 3b"</formula>
    </cfRule>
    <cfRule type="cellIs" dxfId="46" priority="51" operator="equal">
      <formula>"ESTADIO 3a"</formula>
    </cfRule>
  </conditionalFormatting>
  <conditionalFormatting sqref="EH475">
    <cfRule type="cellIs" dxfId="45" priority="44" operator="equal">
      <formula>"ESTADIO 5"</formula>
    </cfRule>
    <cfRule type="cellIs" dxfId="44" priority="45" operator="equal">
      <formula>"ESTADIO 4"</formula>
    </cfRule>
    <cfRule type="cellIs" dxfId="43" priority="46" operator="equal">
      <formula>"ESTADIO 3b"</formula>
    </cfRule>
    <cfRule type="cellIs" dxfId="42" priority="47" operator="equal">
      <formula>"ESTADIO 3a"</formula>
    </cfRule>
  </conditionalFormatting>
  <conditionalFormatting sqref="EG475">
    <cfRule type="cellIs" dxfId="41" priority="40" operator="equal">
      <formula>"ESTADIO 5"</formula>
    </cfRule>
    <cfRule type="cellIs" dxfId="40" priority="41" operator="equal">
      <formula>"ESTADIO 4"</formula>
    </cfRule>
    <cfRule type="cellIs" dxfId="39" priority="42" operator="equal">
      <formula>"ESTADIO 3b"</formula>
    </cfRule>
    <cfRule type="cellIs" dxfId="38" priority="43" operator="equal">
      <formula>"ESTADIO 3a"</formula>
    </cfRule>
  </conditionalFormatting>
  <conditionalFormatting sqref="EG518">
    <cfRule type="cellIs" dxfId="37" priority="36" operator="equal">
      <formula>"ESTADIO 5"</formula>
    </cfRule>
    <cfRule type="cellIs" dxfId="36" priority="37" operator="equal">
      <formula>"ESTADIO 4"</formula>
    </cfRule>
    <cfRule type="cellIs" dxfId="35" priority="38" operator="equal">
      <formula>"ESTADIO 3b"</formula>
    </cfRule>
    <cfRule type="cellIs" dxfId="34" priority="39" operator="equal">
      <formula>"ESTADIO 3a"</formula>
    </cfRule>
  </conditionalFormatting>
  <conditionalFormatting sqref="EG574">
    <cfRule type="cellIs" dxfId="33" priority="32" operator="equal">
      <formula>"ESTADIO 5"</formula>
    </cfRule>
    <cfRule type="cellIs" dxfId="32" priority="33" operator="equal">
      <formula>"ESTADIO 4"</formula>
    </cfRule>
    <cfRule type="cellIs" dxfId="31" priority="34" operator="equal">
      <formula>"ESTADIO 3b"</formula>
    </cfRule>
    <cfRule type="cellIs" dxfId="30" priority="35" operator="equal">
      <formula>"ESTADIO 3a"</formula>
    </cfRule>
  </conditionalFormatting>
  <conditionalFormatting sqref="EG646">
    <cfRule type="cellIs" dxfId="29" priority="28" operator="equal">
      <formula>"ESTADIO 5"</formula>
    </cfRule>
    <cfRule type="cellIs" dxfId="28" priority="29" operator="equal">
      <formula>"ESTADIO 4"</formula>
    </cfRule>
    <cfRule type="cellIs" dxfId="27" priority="30" operator="equal">
      <formula>"ESTADIO 3b"</formula>
    </cfRule>
    <cfRule type="cellIs" dxfId="26" priority="31" operator="equal">
      <formula>"ESTADIO 3a"</formula>
    </cfRule>
  </conditionalFormatting>
  <conditionalFormatting sqref="EH839:EH840">
    <cfRule type="cellIs" dxfId="25" priority="24" operator="equal">
      <formula>"ESTADIO 5"</formula>
    </cfRule>
    <cfRule type="cellIs" dxfId="24" priority="25" operator="equal">
      <formula>"ESTADIO 4"</formula>
    </cfRule>
    <cfRule type="cellIs" dxfId="23" priority="26" operator="equal">
      <formula>"ESTADIO 3b"</formula>
    </cfRule>
    <cfRule type="cellIs" dxfId="22" priority="27" operator="equal">
      <formula>"ESTADIO 3a"</formula>
    </cfRule>
  </conditionalFormatting>
  <conditionalFormatting sqref="CL841:CL843">
    <cfRule type="containsText" dxfId="21" priority="17" operator="containsText" text="INTERMEDIO">
      <formula>NOT(ISERROR(SEARCH("INTERMEDIO",CL841)))</formula>
    </cfRule>
    <cfRule type="containsText" dxfId="20" priority="18" operator="containsText" text="MUY ALTO">
      <formula>NOT(ISERROR(SEARCH("MUY ALTO",CL841)))</formula>
    </cfRule>
    <cfRule type="containsText" dxfId="19" priority="19" operator="containsText" text="ALTO">
      <formula>NOT(ISERROR(SEARCH("ALTO",CL841)))</formula>
    </cfRule>
    <cfRule type="containsText" dxfId="18" priority="20" operator="containsText" text="LATENTE">
      <formula>NOT(ISERROR(SEARCH("LATENTE",CL841)))</formula>
    </cfRule>
  </conditionalFormatting>
  <conditionalFormatting sqref="R841">
    <cfRule type="duplicateValues" dxfId="17" priority="16"/>
  </conditionalFormatting>
  <conditionalFormatting sqref="R842:R843">
    <cfRule type="duplicateValues" dxfId="16" priority="15"/>
  </conditionalFormatting>
  <conditionalFormatting sqref="R841:R843">
    <cfRule type="duplicateValues" dxfId="15" priority="14"/>
  </conditionalFormatting>
  <conditionalFormatting sqref="R841:R843">
    <cfRule type="duplicateValues" dxfId="14" priority="13"/>
  </conditionalFormatting>
  <conditionalFormatting sqref="EH841:EH843">
    <cfRule type="cellIs" dxfId="13" priority="9" operator="equal">
      <formula>"ESTADIO 5"</formula>
    </cfRule>
    <cfRule type="cellIs" dxfId="12" priority="10" operator="equal">
      <formula>"ESTADIO 4"</formula>
    </cfRule>
    <cfRule type="cellIs" dxfId="11" priority="11" operator="equal">
      <formula>"ESTADIO 3b"</formula>
    </cfRule>
    <cfRule type="cellIs" dxfId="10" priority="12" operator="equal">
      <formula>"ESTADIO 3a"</formula>
    </cfRule>
  </conditionalFormatting>
  <conditionalFormatting sqref="R841:R843">
    <cfRule type="duplicateValues" dxfId="9" priority="21"/>
  </conditionalFormatting>
  <conditionalFormatting sqref="R841:R843">
    <cfRule type="duplicateValues" dxfId="8" priority="22"/>
  </conditionalFormatting>
  <conditionalFormatting sqref="FG841 FG843">
    <cfRule type="timePeriod" dxfId="7" priority="8" timePeriod="lastWeek">
      <formula>AND(TODAY()-ROUNDDOWN(FG841,0)&gt;=(WEEKDAY(TODAY())),TODAY()-ROUNDDOWN(FG841,0)&lt;(WEEKDAY(TODAY())+7))</formula>
    </cfRule>
  </conditionalFormatting>
  <conditionalFormatting sqref="S2:S857">
    <cfRule type="duplicateValues" dxfId="6" priority="6"/>
  </conditionalFormatting>
  <conditionalFormatting sqref="S2:S857">
    <cfRule type="duplicateValues" dxfId="5" priority="7"/>
  </conditionalFormatting>
  <conditionalFormatting sqref="FG813 FG367 FG354:FG355">
    <cfRule type="timePeriod" dxfId="4" priority="5" timePeriod="lastWeek">
      <formula>AND(TODAY()-ROUNDDOWN(FG354,0)&gt;=(WEEKDAY(TODAY())),TODAY()-ROUNDDOWN(FG354,0)&lt;(WEEKDAY(TODAY())+7))</formula>
    </cfRule>
  </conditionalFormatting>
  <conditionalFormatting sqref="CL1:CL1048576">
    <cfRule type="containsText" dxfId="3" priority="1" operator="containsText" text="INTERMEDIO">
      <formula>NOT(ISERROR(SEARCH("INTERMEDIO",CL1)))</formula>
    </cfRule>
    <cfRule type="containsText" dxfId="2" priority="2" operator="containsText" text="MUY ALTO">
      <formula>NOT(ISERROR(SEARCH("MUY ALTO",CL1)))</formula>
    </cfRule>
    <cfRule type="containsText" dxfId="1" priority="3" operator="containsText" text="ALTO">
      <formula>NOT(ISERROR(SEARCH("ALTO",CL1)))</formula>
    </cfRule>
    <cfRule type="containsText" dxfId="0" priority="4" operator="containsText" text="LATENTE">
      <formula>NOT(ISERROR(SEARCH("LATENTE",CL1)))</formula>
    </cfRule>
  </conditionalFormatting>
  <dataValidations disablePrompts="1" xWindow="669" yWindow="443" count="11">
    <dataValidation type="list" allowBlank="1" showInputMessage="1" showErrorMessage="1" sqref="CB1" xr:uid="{00000000-0002-0000-0200-000000000000}">
      <formula1>"1, 2, 3, 4, 5, 6, 7, 8,9"</formula1>
    </dataValidation>
    <dataValidation type="list" allowBlank="1" showInputMessage="1" showErrorMessage="1" sqref="CD1 CD36 CD496 CD806 CD659:CD661 CD532 CD61" xr:uid="{00000000-0002-0000-0200-000001000000}">
      <formula1>"1,2,3,4"</formula1>
    </dataValidation>
    <dataValidation type="list" allowBlank="1" showInputMessage="1" showErrorMessage="1" sqref="BW1" xr:uid="{00000000-0002-0000-0200-000002000000}">
      <formula1>"0, 1, 2, 3, 4, 5, 6,7 ,98"</formula1>
    </dataValidation>
    <dataValidation type="whole" allowBlank="1" showInputMessage="1" showErrorMessage="1" sqref="FK1" xr:uid="{00000000-0002-0000-0200-000003000000}">
      <formula1>60</formula1>
      <formula2>300</formula2>
    </dataValidation>
    <dataValidation type="list" allowBlank="1" showInputMessage="1" showErrorMessage="1" sqref="CT1" xr:uid="{00000000-0002-0000-0200-000004000000}">
      <formula1>"1, 2, 98"</formula1>
    </dataValidation>
    <dataValidation type="list" allowBlank="1" showInputMessage="1" showErrorMessage="1" sqref="CU1 BP1 BM660:BM661 CO693 CO597 CO537:CO539 CO707:CO708 CQ481 CO490 CO682 CO680 CO731 CO543 CO586 CQ101 CO565 CO654 CO484 CO573:CO574 CO800 CO609:CO610 CO698:CO700 CO599 CO841:CO843 CO523 CO765 CO501 CO796:CO797 CQ120 CO789 CO807 CO748 CO657 CO740 CO782:CO783 CO743 CO520 CO459 CO641 CO710 CO660:CO661 CO638 CO506 CO663 CQ229 CO614 CQ300 CO738 CO495 CO715 CO525 CO530 CO647 CO17 CO24 CO29:CO30 CO33 CO40 CO43 CO48 CO52:CO54 CO68 CO71 CO81 CO83 CO88 CO90 CO94 CO96 CO98 CO100:CO101 CO104:CO105 CO109:CO110 CO124 CO126:CO127 CO130:CO131 CO135 CO140 CO143 CO151:CO152 CO155 CO164 CO173 CO181 CO186 CO192:CO193 CO198 CO200 CO203 CO211 CO214:CO216 CO219 CO221 CO223 CO229 CO262:CO263 CO269:CO270 CO272 CO283:CO284 CO288 CO293:CO294 CO298 CO300 CO302:CO303 CO316 CO333:CO334 CO336 CO339 CO364 CO384:CO385 CO392 CO395 CO420 CO425 CO428:CO429 CO432:CO433 CO441:CO443 CO448 CO450 CO454" xr:uid="{00000000-0002-0000-0200-000005000000}">
      <formula1>"1,2"</formula1>
    </dataValidation>
    <dataValidation type="list" allowBlank="1" showInputMessage="1" showErrorMessage="1" sqref="BY577" xr:uid="{0EC82F0A-159F-4F2E-83EB-B6BC6C715117}">
      <formula1>"1,2,98"</formula1>
    </dataValidation>
    <dataValidation type="list" allowBlank="1" showInputMessage="1" showErrorMessage="1" sqref="FT674 FP674:FR674" xr:uid="{854AC4D7-AF07-42F9-A300-B1ECB05A2D48}">
      <formula1>"1, 2"</formula1>
    </dataValidation>
    <dataValidation type="list" allowBlank="1" showInputMessage="1" showErrorMessage="1" sqref="CZ496 CZ663:CZ664 CZ659:CZ661" xr:uid="{E65628F7-B9B5-49D8-A46D-59F6503B2F23}">
      <formula1>"1,0"</formula1>
    </dataValidation>
    <dataValidation type="whole" allowBlank="1" showInputMessage="1" showErrorMessage="1" sqref="CH41:CH117 CH158 CH150:CH156 CH34:CH35 CH162:CH187 CH544 CH546 CH793 CH141 CH536:CH542 CH709:CH714 CH705:CH707 CH740 CH764:CH775 CH2:CH31 CH790 CH559:CH565 CH551:CH557 CH719:CH724 CH803:CH805 CH528:CH534 CH131:CH132 CH751:CH753 CH517:CH524 CH526 CH478:CH515 CH665:CH671 CH676:CH677 CH680:CH684 CH673 CH694:CH698 CH700:CH701 CH691 CH716:CH717 CH727 CH729:CH730 CH733 CH735:CH736 CH738 CH746:CH747 CH781:CH782 CH785:CH786 CH758:CH761 CH796:CH797 CH799:CH801 CH189:CH194 CH450:CH459 CH461 CH463:CH466 CH240:CH448 CH468:CH476 CH567:CH596 CH662 CH686:CH689 CH703 CH744 CH755:CH756 CH788 CH612:CH658 CH841:CH843" xr:uid="{C9C8ED61-8E57-4A57-A819-918FF42E33E3}">
      <formula1>99</formula1>
      <formula2>200</formula2>
    </dataValidation>
    <dataValidation type="whole" allowBlank="1" showInputMessage="1" showErrorMessage="1" sqref="CG42:CG117 CG158 CG150:CG156 CG34:CG35 CG162:CG187 CG544 CG546 CG793 CG141 CG536:CG542 CG709:CG714 CG705:CG707 CG740 CG758:CG761 CG40 CG2:CG31 CG790 CG559:CG565 CG551:CG557 CG719:CG724 CG803:CG805 CG528:CG534 CG131:CG132 CG751:CG753 CG517:CG524 CG526 CG478:CG515 CG665:CG671 CG676:CG677 CG680:CG684 CG673 CG694:CG698 CG700:CG701 CG691 CG716:CG717 CG727 CG729:CG730 CG733 CG735:CG736 CG738 CG746:CG747 CG781:CG782 CG785:CG786 CG764:CG775 CG796:CG797 CG799:CG801 CG189:CG194 CG450:CG459 CG461 CG463:CG466 CG240:CG448 CG468:CG476 CG567:CG596 CG662 CG686:CG689 CG703 CG744 CG755:CG756 CG788 CG612:CG658 CG841:CG843" xr:uid="{8864779E-B93B-4A63-8035-77EA22A71848}">
      <formula1>30</formula1>
      <formula2>300</formula2>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9"/>
  <sheetViews>
    <sheetView zoomScale="130" zoomScaleNormal="130" workbookViewId="0">
      <selection activeCell="G24" sqref="G24"/>
    </sheetView>
  </sheetViews>
  <sheetFormatPr baseColWidth="10" defaultRowHeight="15" x14ac:dyDescent="0.25"/>
  <cols>
    <col min="1" max="1" width="8.85546875" customWidth="1"/>
    <col min="2" max="2" width="6.42578125" customWidth="1"/>
  </cols>
  <sheetData>
    <row r="1" spans="1:4" x14ac:dyDescent="0.25">
      <c r="A1">
        <v>0</v>
      </c>
      <c r="B1">
        <v>10</v>
      </c>
      <c r="C1" s="34" t="s">
        <v>1112</v>
      </c>
      <c r="D1" t="s">
        <v>1490</v>
      </c>
    </row>
    <row r="2" spans="1:4" x14ac:dyDescent="0.25">
      <c r="A2">
        <v>11</v>
      </c>
      <c r="B2">
        <v>19</v>
      </c>
      <c r="C2" s="33" t="s">
        <v>1113</v>
      </c>
      <c r="D2" t="s">
        <v>1490</v>
      </c>
    </row>
    <row r="3" spans="1:4" x14ac:dyDescent="0.25">
      <c r="A3">
        <v>20</v>
      </c>
      <c r="B3">
        <v>24</v>
      </c>
      <c r="C3" s="35" t="s">
        <v>1114</v>
      </c>
      <c r="D3" t="s">
        <v>1492</v>
      </c>
    </row>
    <row r="4" spans="1:4" x14ac:dyDescent="0.25">
      <c r="A4">
        <v>25</v>
      </c>
      <c r="B4">
        <v>100</v>
      </c>
      <c r="C4" s="32" t="s">
        <v>1115</v>
      </c>
      <c r="D4" t="s">
        <v>1489</v>
      </c>
    </row>
    <row r="5" spans="1:4" x14ac:dyDescent="0.25">
      <c r="C5" s="51" t="s">
        <v>807</v>
      </c>
      <c r="D5" t="s">
        <v>1491</v>
      </c>
    </row>
    <row r="9" spans="1:4" x14ac:dyDescent="0.25">
      <c r="A9" t="s">
        <v>1123</v>
      </c>
    </row>
    <row r="10" spans="1:4" x14ac:dyDescent="0.25">
      <c r="A10" t="s">
        <v>1124</v>
      </c>
      <c r="B10" t="s">
        <v>130</v>
      </c>
    </row>
    <row r="11" spans="1:4" x14ac:dyDescent="0.25">
      <c r="A11" t="s">
        <v>1125</v>
      </c>
      <c r="B11" t="s">
        <v>1129</v>
      </c>
      <c r="C11" t="s">
        <v>1130</v>
      </c>
    </row>
    <row r="12" spans="1:4" x14ac:dyDescent="0.25">
      <c r="A12" t="s">
        <v>1126</v>
      </c>
      <c r="B12" t="s">
        <v>1131</v>
      </c>
    </row>
    <row r="13" spans="1:4" x14ac:dyDescent="0.25">
      <c r="A13" t="s">
        <v>1127</v>
      </c>
      <c r="B13" t="s">
        <v>1132</v>
      </c>
      <c r="C13" t="s">
        <v>1133</v>
      </c>
    </row>
    <row r="14" spans="1:4" x14ac:dyDescent="0.25">
      <c r="A14" t="s">
        <v>1128</v>
      </c>
    </row>
    <row r="15" spans="1:4" x14ac:dyDescent="0.25">
      <c r="A15">
        <v>1</v>
      </c>
    </row>
    <row r="16" spans="1:4" x14ac:dyDescent="0.25">
      <c r="A16">
        <v>2</v>
      </c>
    </row>
    <row r="17" spans="1:1" x14ac:dyDescent="0.25">
      <c r="A17">
        <v>3</v>
      </c>
    </row>
    <row r="18" spans="1:1" x14ac:dyDescent="0.25">
      <c r="A18">
        <v>4</v>
      </c>
    </row>
    <row r="19" spans="1:1" x14ac:dyDescent="0.25">
      <c r="A1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21"/>
  <sheetViews>
    <sheetView workbookViewId="0">
      <selection activeCell="D14" sqref="D14"/>
    </sheetView>
  </sheetViews>
  <sheetFormatPr baseColWidth="10" defaultRowHeight="15" x14ac:dyDescent="0.25"/>
  <cols>
    <col min="1" max="1" width="15.85546875" customWidth="1"/>
    <col min="3" max="3" width="37.5703125" customWidth="1"/>
    <col min="4" max="4" width="41.85546875" bestFit="1" customWidth="1"/>
  </cols>
  <sheetData>
    <row r="3" spans="1:4" x14ac:dyDescent="0.25">
      <c r="A3" s="36" t="s">
        <v>1073</v>
      </c>
      <c r="B3" s="36" t="s">
        <v>1076</v>
      </c>
      <c r="C3" s="36" t="s">
        <v>1078</v>
      </c>
      <c r="D3" s="36" t="s">
        <v>1074</v>
      </c>
    </row>
    <row r="4" spans="1:4" x14ac:dyDescent="0.25">
      <c r="A4" t="s">
        <v>1220</v>
      </c>
      <c r="B4" t="s">
        <v>124</v>
      </c>
      <c r="C4" t="s">
        <v>125</v>
      </c>
      <c r="D4" t="s">
        <v>1086</v>
      </c>
    </row>
    <row r="5" spans="1:4" x14ac:dyDescent="0.25">
      <c r="B5" t="s">
        <v>318</v>
      </c>
      <c r="C5" t="s">
        <v>319</v>
      </c>
      <c r="D5" t="s">
        <v>1094</v>
      </c>
    </row>
    <row r="6" spans="1:4" x14ac:dyDescent="0.25">
      <c r="B6" t="s">
        <v>693</v>
      </c>
      <c r="C6" t="s">
        <v>694</v>
      </c>
      <c r="D6" t="s">
        <v>1091</v>
      </c>
    </row>
    <row r="7" spans="1:4" x14ac:dyDescent="0.25">
      <c r="B7" t="s">
        <v>696</v>
      </c>
      <c r="C7" t="s">
        <v>697</v>
      </c>
      <c r="D7" t="s">
        <v>1092</v>
      </c>
    </row>
    <row r="8" spans="1:4" x14ac:dyDescent="0.25">
      <c r="B8" t="s">
        <v>703</v>
      </c>
      <c r="C8" t="s">
        <v>704</v>
      </c>
      <c r="D8" t="s">
        <v>1088</v>
      </c>
    </row>
    <row r="9" spans="1:4" x14ac:dyDescent="0.25">
      <c r="B9" t="s">
        <v>724</v>
      </c>
      <c r="C9" t="s">
        <v>725</v>
      </c>
      <c r="D9" t="s">
        <v>1089</v>
      </c>
    </row>
    <row r="10" spans="1:4" x14ac:dyDescent="0.25">
      <c r="B10" t="s">
        <v>402</v>
      </c>
      <c r="C10" t="s">
        <v>403</v>
      </c>
      <c r="D10" t="s">
        <v>1087</v>
      </c>
    </row>
    <row r="11" spans="1:4" x14ac:dyDescent="0.25">
      <c r="B11" t="s">
        <v>726</v>
      </c>
      <c r="C11" t="s">
        <v>727</v>
      </c>
      <c r="D11" t="s">
        <v>1093</v>
      </c>
    </row>
    <row r="12" spans="1:4" x14ac:dyDescent="0.25">
      <c r="B12" t="s">
        <v>393</v>
      </c>
      <c r="C12" t="s">
        <v>394</v>
      </c>
      <c r="D12" t="s">
        <v>1090</v>
      </c>
    </row>
    <row r="13" spans="1:4" x14ac:dyDescent="0.25">
      <c r="B13" t="s">
        <v>785</v>
      </c>
      <c r="C13" t="s">
        <v>786</v>
      </c>
      <c r="D13" t="s">
        <v>1095</v>
      </c>
    </row>
    <row r="14" spans="1:4" x14ac:dyDescent="0.25">
      <c r="B14" t="s">
        <v>800</v>
      </c>
      <c r="C14" t="s">
        <v>801</v>
      </c>
      <c r="D14" t="s">
        <v>1079</v>
      </c>
    </row>
    <row r="15" spans="1:4" x14ac:dyDescent="0.25">
      <c r="B15" t="s">
        <v>899</v>
      </c>
      <c r="C15" t="s">
        <v>900</v>
      </c>
      <c r="D15" t="s">
        <v>1082</v>
      </c>
    </row>
    <row r="16" spans="1:4" x14ac:dyDescent="0.25">
      <c r="B16" t="s">
        <v>911</v>
      </c>
      <c r="C16" t="s">
        <v>912</v>
      </c>
      <c r="D16" t="s">
        <v>1081</v>
      </c>
    </row>
    <row r="17" spans="1:4" x14ac:dyDescent="0.25">
      <c r="B17" t="s">
        <v>1049</v>
      </c>
      <c r="C17" t="s">
        <v>1050</v>
      </c>
      <c r="D17" t="s">
        <v>1085</v>
      </c>
    </row>
    <row r="18" spans="1:4" x14ac:dyDescent="0.25">
      <c r="B18" t="s">
        <v>983</v>
      </c>
      <c r="C18" t="s">
        <v>984</v>
      </c>
      <c r="D18" t="s">
        <v>1080</v>
      </c>
    </row>
    <row r="19" spans="1:4" x14ac:dyDescent="0.25">
      <c r="B19" t="s">
        <v>1058</v>
      </c>
      <c r="C19" t="s">
        <v>1059</v>
      </c>
      <c r="D19" t="s">
        <v>1084</v>
      </c>
    </row>
    <row r="20" spans="1:4" x14ac:dyDescent="0.25">
      <c r="B20" t="s">
        <v>798</v>
      </c>
      <c r="C20" t="s">
        <v>799</v>
      </c>
      <c r="D20" t="s">
        <v>1083</v>
      </c>
    </row>
    <row r="21" spans="1:4" x14ac:dyDescent="0.25">
      <c r="A21" t="s">
        <v>1134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Hoja3</vt:lpstr>
      <vt:lpstr>Hoja1</vt:lpstr>
      <vt:lpstr>10_Putumayo</vt:lpstr>
      <vt:lpstr>TABLAREF</vt:lpstr>
      <vt:lpstr>IPS SEDES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DairaD</dc:creator>
  <cp:lastModifiedBy>RYZEN</cp:lastModifiedBy>
  <dcterms:created xsi:type="dcterms:W3CDTF">2022-03-30T15:47:26Z</dcterms:created>
  <dcterms:modified xsi:type="dcterms:W3CDTF">2023-02-03T16:36:50Z</dcterms:modified>
</cp:coreProperties>
</file>